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R:\PROJEKTY\Archiv\CHBNP_220202 - Chráněné byd. Nová Paka\240306_CHBNP_REVIDOVANE VYKRESY DLE POSUDKU ERV\EDIT\SAMOSTATNE PRILOHY\06_VYKAZ VYMER (SOUPIS STAVEBNICH PRACI)\"/>
    </mc:Choice>
  </mc:AlternateContent>
  <xr:revisionPtr revIDLastSave="0" documentId="8_{CF141106-7571-449D-A71C-48C5A636100D}" xr6:coauthVersionLast="47" xr6:coauthVersionMax="47" xr10:uidLastSave="{00000000-0000-0000-0000-000000000000}"/>
  <bookViews>
    <workbookView xWindow="-120" yWindow="-120" windowWidth="29040" windowHeight="15990" xr2:uid="{00000000-000D-0000-FFFF-FFFF0000000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_FilterDatabase" localSheetId="2" hidden="1">'D.1.1.A - Objekt A'!$C$150:$K$1917</definedName>
    <definedName name="_xlnm._FilterDatabase" localSheetId="3" hidden="1">'D.1.1.B - Objekt B'!$C$150:$K$1877</definedName>
    <definedName name="_xlnm._FilterDatabase" localSheetId="4" hidden="1">'D.1.1.C - Objekt C'!$C$150:$K$1886</definedName>
    <definedName name="_xlnm._FilterDatabase" localSheetId="5" hidden="1">'D.1.1.D - Objekt D'!$C$150:$K$1828</definedName>
    <definedName name="_xlnm._FilterDatabase" localSheetId="6" hidden="1">'D.1.2.A - Objekt A'!$C$128:$K$235</definedName>
    <definedName name="_xlnm._FilterDatabase" localSheetId="7" hidden="1">'D.1.2.B - Objekt B'!$C$128:$K$223</definedName>
    <definedName name="_xlnm._FilterDatabase" localSheetId="8" hidden="1">'D.1.2.C - Objekt C'!$C$128:$K$227</definedName>
    <definedName name="_xlnm._FilterDatabase" localSheetId="9" hidden="1">'D.1.2.D - Objekt D'!$C$128:$K$227</definedName>
    <definedName name="_xlnm._FilterDatabase" localSheetId="10" hidden="1">'D.1.4.1 - Zdravotně techn...'!$C$132:$K$245</definedName>
    <definedName name="_xlnm._FilterDatabase" localSheetId="11" hidden="1">'D.1.4.2. - Zdravotně tech...'!$C$135:$K$272</definedName>
    <definedName name="_xlnm._FilterDatabase" localSheetId="12" hidden="1">'D.1.4.3. - Vzduchotechnika'!$C$131:$K$238</definedName>
    <definedName name="_xlnm._FilterDatabase" localSheetId="13" hidden="1">'D.1.4.4. - Vytápění a chl...'!$C$131:$K$177</definedName>
    <definedName name="_xlnm._FilterDatabase" localSheetId="14" hidden="1">'D.1.4.5.1 - Silnoproud (p...'!$C$133:$K$262</definedName>
    <definedName name="_xlnm._FilterDatabase" localSheetId="15" hidden="1">'D.1.4.5.2 - Slaboproud (s...'!$C$128:$K$195</definedName>
    <definedName name="_xlnm._FilterDatabase" localSheetId="16" hidden="1">'D.1.4.5.3 - Slaboproud (s...'!$C$128:$K$166</definedName>
    <definedName name="_xlnm._FilterDatabase" localSheetId="17" hidden="1">'D.1.4.5.4 - Slaboproud (s...'!$C$127:$K$149</definedName>
    <definedName name="_xlnm._FilterDatabase" localSheetId="18" hidden="1">'D.1.5.02 - Vestavný nábyt...'!$C$126:$K$176</definedName>
    <definedName name="_xlnm._FilterDatabase" localSheetId="19" hidden="1">'D.1.5.04 - Vestavné spotř...'!$C$124:$K$138</definedName>
    <definedName name="_xlnm._FilterDatabase" localSheetId="20" hidden="1">'D.1.5.07 - Doplňky pevně ...'!$C$124:$K$156</definedName>
    <definedName name="_xlnm._FilterDatabase" localSheetId="29" hidden="1">'D.2.1. - Dopravní řešení'!$C$130:$K$292</definedName>
    <definedName name="_xlnm._FilterDatabase" localSheetId="30" hidden="1">'D.2.2.1. - Architektonick...'!$C$127:$K$178</definedName>
    <definedName name="_xlnm._FilterDatabase" localSheetId="31" hidden="1">'D.2.2.2. - Stavebně konst...'!$C$128:$K$274</definedName>
    <definedName name="_xlnm._FilterDatabase" localSheetId="21" hidden="1">'D.2.2.2.2 - Stavebně kons...'!$C$129:$K$323</definedName>
    <definedName name="_xlnm._FilterDatabase" localSheetId="32" hidden="1">'D.2.3. - Sadové úpravy'!$C$130:$K$317</definedName>
    <definedName name="_xlnm._FilterDatabase" localSheetId="33" hidden="1">'D.2.4. - Areálové osvětlení'!$C$127:$K$147</definedName>
    <definedName name="_xlnm._FilterDatabase" localSheetId="22" hidden="1">'D.3.1 - Zdroj tepla a chl...'!$C$130:$K$201</definedName>
    <definedName name="_xlnm._FilterDatabase" localSheetId="23" hidden="1">'D.3.2. - Primární okruh t...'!$C$128:$K$178</definedName>
    <definedName name="_xlnm._FilterDatabase" localSheetId="24" hidden="1">'D.4. - IO.02 - FVE'!$C$127:$K$178</definedName>
    <definedName name="_xlnm._FilterDatabase" localSheetId="25" hidden="1">'D.5. - IO 03 - Kanalizačn...'!$C$128:$K$219</definedName>
    <definedName name="_xlnm._FilterDatabase" localSheetId="26" hidden="1">'D.6. - IO 04 - Vodovodní ...'!$C$127:$K$196</definedName>
    <definedName name="_xlnm._FilterDatabase" localSheetId="1" hidden="1">'DEM - Demolice'!$C$129:$K$403</definedName>
    <definedName name="_xlnm._FilterDatabase" localSheetId="27" hidden="1">'ODS - Odstranění studny'!$C$123:$K$149</definedName>
    <definedName name="_xlnm._FilterDatabase" localSheetId="28" hidden="1">'VRN - Vedlejší rozpočtové...'!$C$120:$K$147</definedName>
    <definedName name="_xlnm._FilterDatabase" localSheetId="34" hidden="1">'VRN - Vedlejší rozpočtové..._01'!$C$120:$K$153</definedName>
    <definedName name="_xlnm.Print_Titles" localSheetId="2">'D.1.1.A - Objekt A'!$150:$150</definedName>
    <definedName name="_xlnm.Print_Titles" localSheetId="3">'D.1.1.B - Objekt B'!$150:$150</definedName>
    <definedName name="_xlnm.Print_Titles" localSheetId="4">'D.1.1.C - Objekt C'!$150:$150</definedName>
    <definedName name="_xlnm.Print_Titles" localSheetId="5">'D.1.1.D - Objekt D'!$150:$150</definedName>
    <definedName name="_xlnm.Print_Titles" localSheetId="6">'D.1.2.A - Objekt A'!$128:$128</definedName>
    <definedName name="_xlnm.Print_Titles" localSheetId="7">'D.1.2.B - Objekt B'!$128:$128</definedName>
    <definedName name="_xlnm.Print_Titles" localSheetId="8">'D.1.2.C - Objekt C'!$128:$128</definedName>
    <definedName name="_xlnm.Print_Titles" localSheetId="9">'D.1.2.D - Objekt D'!$128:$128</definedName>
    <definedName name="_xlnm.Print_Titles" localSheetId="10">'D.1.4.1 - Zdravotně techn...'!$132:$132</definedName>
    <definedName name="_xlnm.Print_Titles" localSheetId="11">'D.1.4.2. - Zdravotně tech...'!$135:$135</definedName>
    <definedName name="_xlnm.Print_Titles" localSheetId="12">'D.1.4.3. - Vzduchotechnika'!$131:$131</definedName>
    <definedName name="_xlnm.Print_Titles" localSheetId="13">'D.1.4.4. - Vytápění a chl...'!$131:$131</definedName>
    <definedName name="_xlnm.Print_Titles" localSheetId="14">'D.1.4.5.1 - Silnoproud (p...'!$133:$133</definedName>
    <definedName name="_xlnm.Print_Titles" localSheetId="15">'D.1.4.5.2 - Slaboproud (s...'!$128:$128</definedName>
    <definedName name="_xlnm.Print_Titles" localSheetId="16">'D.1.4.5.3 - Slaboproud (s...'!$128:$128</definedName>
    <definedName name="_xlnm.Print_Titles" localSheetId="17">'D.1.4.5.4 - Slaboproud (s...'!$127:$127</definedName>
    <definedName name="_xlnm.Print_Titles" localSheetId="18">'D.1.5.02 - Vestavný nábyt...'!$126:$126</definedName>
    <definedName name="_xlnm.Print_Titles" localSheetId="19">'D.1.5.04 - Vestavné spotř...'!$124:$124</definedName>
    <definedName name="_xlnm.Print_Titles" localSheetId="20">'D.1.5.07 - Doplňky pevně ...'!$124:$124</definedName>
    <definedName name="_xlnm.Print_Titles" localSheetId="29">'D.2.1. - Dopravní řešení'!$130:$130</definedName>
    <definedName name="_xlnm.Print_Titles" localSheetId="30">'D.2.2.1. - Architektonick...'!$127:$127</definedName>
    <definedName name="_xlnm.Print_Titles" localSheetId="31">'D.2.2.2. - Stavebně konst...'!$128:$128</definedName>
    <definedName name="_xlnm.Print_Titles" localSheetId="21">'D.2.2.2.2 - Stavebně kons...'!$129:$129</definedName>
    <definedName name="_xlnm.Print_Titles" localSheetId="32">'D.2.3. - Sadové úpravy'!$130:$130</definedName>
    <definedName name="_xlnm.Print_Titles" localSheetId="33">'D.2.4. - Areálové osvětlení'!$127:$127</definedName>
    <definedName name="_xlnm.Print_Titles" localSheetId="22">'D.3.1 - Zdroj tepla a chl...'!$130:$130</definedName>
    <definedName name="_xlnm.Print_Titles" localSheetId="23">'D.3.2. - Primární okruh t...'!$128:$128</definedName>
    <definedName name="_xlnm.Print_Titles" localSheetId="24">'D.4. - IO.02 - FVE'!$127:$127</definedName>
    <definedName name="_xlnm.Print_Titles" localSheetId="25">'D.5. - IO 03 - Kanalizačn...'!$128:$128</definedName>
    <definedName name="_xlnm.Print_Titles" localSheetId="26">'D.6. - IO 04 - Vodovodní ...'!$127:$127</definedName>
    <definedName name="_xlnm.Print_Titles" localSheetId="1">'DEM - Demolice'!$129:$129</definedName>
    <definedName name="_xlnm.Print_Titles" localSheetId="27">'ODS - Odstranění studny'!$123:$123</definedName>
    <definedName name="_xlnm.Print_Titles" localSheetId="0">'Rekapitulace stavby'!$92:$92</definedName>
    <definedName name="_xlnm.Print_Titles" localSheetId="35">'Seznam figur'!$9:$9</definedName>
    <definedName name="_xlnm.Print_Titles" localSheetId="28">'VRN - Vedlejší rozpočtové...'!$120:$120</definedName>
    <definedName name="_xlnm.Print_Titles" localSheetId="34">'VRN - Vedlejší rozpočtové..._01'!$120:$120</definedName>
    <definedName name="_xlnm.Print_Area" localSheetId="2">'D.1.1.A - Objekt A'!$C$4:$J$76,'D.1.1.A - Objekt A'!$C$82:$J$128,'D.1.1.A - Objekt A'!$C$134:$K$1917</definedName>
    <definedName name="_xlnm.Print_Area" localSheetId="3">'D.1.1.B - Objekt B'!$C$4:$J$76,'D.1.1.B - Objekt B'!$C$82:$J$128,'D.1.1.B - Objekt B'!$C$134:$K$1877</definedName>
    <definedName name="_xlnm.Print_Area" localSheetId="4">'D.1.1.C - Objekt C'!$C$4:$J$76,'D.1.1.C - Objekt C'!$C$82:$J$128,'D.1.1.C - Objekt C'!$C$134:$K$1886</definedName>
    <definedName name="_xlnm.Print_Area" localSheetId="5">'D.1.1.D - Objekt D'!$C$4:$J$76,'D.1.1.D - Objekt D'!$C$82:$J$128,'D.1.1.D - Objekt D'!$C$134:$K$1828</definedName>
    <definedName name="_xlnm.Print_Area" localSheetId="6">'D.1.2.A - Objekt A'!$C$4:$J$76,'D.1.2.A - Objekt A'!$C$82:$J$106,'D.1.2.A - Objekt A'!$C$112:$K$235</definedName>
    <definedName name="_xlnm.Print_Area" localSheetId="7">'D.1.2.B - Objekt B'!$C$4:$J$76,'D.1.2.B - Objekt B'!$C$82:$J$106,'D.1.2.B - Objekt B'!$C$112:$K$223</definedName>
    <definedName name="_xlnm.Print_Area" localSheetId="8">'D.1.2.C - Objekt C'!$C$4:$J$76,'D.1.2.C - Objekt C'!$C$82:$J$106,'D.1.2.C - Objekt C'!$C$112:$K$227</definedName>
    <definedName name="_xlnm.Print_Area" localSheetId="9">'D.1.2.D - Objekt D'!$C$4:$J$76,'D.1.2.D - Objekt D'!$C$82:$J$106,'D.1.2.D - Objekt D'!$C$112:$K$227</definedName>
    <definedName name="_xlnm.Print_Area" localSheetId="10">'D.1.4.1 - Zdravotně techn...'!$C$4:$J$76,'D.1.4.1 - Zdravotně techn...'!$C$82:$J$110,'D.1.4.1 - Zdravotně techn...'!$C$116:$K$245</definedName>
    <definedName name="_xlnm.Print_Area" localSheetId="11">'D.1.4.2. - Zdravotně tech...'!$C$4:$J$76,'D.1.4.2. - Zdravotně tech...'!$C$82:$J$113,'D.1.4.2. - Zdravotně tech...'!$C$119:$K$272</definedName>
    <definedName name="_xlnm.Print_Area" localSheetId="12">'D.1.4.3. - Vzduchotechnika'!$C$4:$J$76,'D.1.4.3. - Vzduchotechnika'!$C$82:$J$109,'D.1.4.3. - Vzduchotechnika'!$C$115:$K$238</definedName>
    <definedName name="_xlnm.Print_Area" localSheetId="13">'D.1.4.4. - Vytápění a chl...'!$C$4:$J$76,'D.1.4.4. - Vytápění a chl...'!$C$82:$J$109,'D.1.4.4. - Vytápění a chl...'!$C$115:$K$177</definedName>
    <definedName name="_xlnm.Print_Area" localSheetId="14">'D.1.4.5.1 - Silnoproud (p...'!$C$4:$J$76,'D.1.4.5.1 - Silnoproud (p...'!$C$82:$J$111,'D.1.4.5.1 - Silnoproud (p...'!$C$117:$K$262</definedName>
    <definedName name="_xlnm.Print_Area" localSheetId="15">'D.1.4.5.2 - Slaboproud (s...'!$C$4:$J$76,'D.1.4.5.2 - Slaboproud (s...'!$C$82:$J$106,'D.1.4.5.2 - Slaboproud (s...'!$C$112:$K$195</definedName>
    <definedName name="_xlnm.Print_Area" localSheetId="16">'D.1.4.5.3 - Slaboproud (s...'!$C$4:$J$76,'D.1.4.5.3 - Slaboproud (s...'!$C$82:$J$106,'D.1.4.5.3 - Slaboproud (s...'!$C$112:$K$166</definedName>
    <definedName name="_xlnm.Print_Area" localSheetId="17">'D.1.4.5.4 - Slaboproud (s...'!$C$4:$J$76,'D.1.4.5.4 - Slaboproud (s...'!$C$82:$J$105,'D.1.4.5.4 - Slaboproud (s...'!$C$111:$K$149</definedName>
    <definedName name="_xlnm.Print_Area" localSheetId="18">'D.1.5.02 - Vestavný nábyt...'!$C$4:$J$76,'D.1.5.02 - Vestavný nábyt...'!$C$82:$J$104,'D.1.5.02 - Vestavný nábyt...'!$C$110:$K$176</definedName>
    <definedName name="_xlnm.Print_Area" localSheetId="19">'D.1.5.04 - Vestavné spotř...'!$C$4:$J$76,'D.1.5.04 - Vestavné spotř...'!$C$82:$J$102,'D.1.5.04 - Vestavné spotř...'!$C$108:$K$138</definedName>
    <definedName name="_xlnm.Print_Area" localSheetId="20">'D.1.5.07 - Doplňky pevně ...'!$C$4:$J$76,'D.1.5.07 - Doplňky pevně ...'!$C$82:$J$102,'D.1.5.07 - Doplňky pevně ...'!$C$108:$K$156</definedName>
    <definedName name="_xlnm.Print_Area" localSheetId="29">'D.2.1. - Dopravní řešení'!$C$4:$J$76,'D.2.1. - Dopravní řešení'!$C$82:$J$108,'D.2.1. - Dopravní řešení'!$C$114:$K$292</definedName>
    <definedName name="_xlnm.Print_Area" localSheetId="30">'D.2.2.1. - Architektonick...'!$C$4:$J$76,'D.2.2.1. - Architektonick...'!$C$82:$J$105,'D.2.2.1. - Architektonick...'!$C$111:$K$178</definedName>
    <definedName name="_xlnm.Print_Area" localSheetId="31">'D.2.2.2. - Stavebně konst...'!$C$4:$J$76,'D.2.2.2. - Stavebně konst...'!$C$82:$J$106,'D.2.2.2. - Stavebně konst...'!$C$112:$K$274</definedName>
    <definedName name="_xlnm.Print_Area" localSheetId="21">'D.2.2.2.2 - Stavebně kons...'!$C$4:$J$76,'D.2.2.2.2 - Stavebně kons...'!$C$82:$J$107,'D.2.2.2.2 - Stavebně kons...'!$C$113:$K$323</definedName>
    <definedName name="_xlnm.Print_Area" localSheetId="32">'D.2.3. - Sadové úpravy'!$C$4:$J$76,'D.2.3. - Sadové úpravy'!$C$82:$J$108,'D.2.3. - Sadové úpravy'!$C$114:$K$317</definedName>
    <definedName name="_xlnm.Print_Area" localSheetId="33">'D.2.4. - Areálové osvětlení'!$C$4:$J$76,'D.2.4. - Areálové osvětlení'!$C$82:$J$105,'D.2.4. - Areálové osvětlení'!$C$111:$K$147</definedName>
    <definedName name="_xlnm.Print_Area" localSheetId="22">'D.3.1 - Zdroj tepla a chl...'!$C$4:$J$76,'D.3.1 - Zdroj tepla a chl...'!$C$82:$J$108,'D.3.1 - Zdroj tepla a chl...'!$C$114:$K$201</definedName>
    <definedName name="_xlnm.Print_Area" localSheetId="23">'D.3.2. - Primární okruh t...'!$C$4:$J$76,'D.3.2. - Primární okruh t...'!$C$82:$J$106,'D.3.2. - Primární okruh t...'!$C$112:$K$178</definedName>
    <definedName name="_xlnm.Print_Area" localSheetId="24">'D.4. - IO.02 - FVE'!$C$4:$J$76,'D.4. - IO.02 - FVE'!$C$82:$J$107,'D.4. - IO.02 - FVE'!$C$113:$K$178</definedName>
    <definedName name="_xlnm.Print_Area" localSheetId="25">'D.5. - IO 03 - Kanalizačn...'!$C$4:$J$76,'D.5. - IO 03 - Kanalizačn...'!$C$82:$J$108,'D.5. - IO 03 - Kanalizačn...'!$C$114:$K$219</definedName>
    <definedName name="_xlnm.Print_Area" localSheetId="26">'D.6. - IO 04 - Vodovodní ...'!$C$4:$J$76,'D.6. - IO 04 - Vodovodní ...'!$C$82:$J$107,'D.6. - IO 04 - Vodovodní ...'!$C$113:$K$196</definedName>
    <definedName name="_xlnm.Print_Area" localSheetId="1">'DEM - Demolice'!$C$4:$J$76,'DEM - Demolice'!$C$82:$J$109,'DEM - Demolice'!$C$115:$K$403</definedName>
    <definedName name="_xlnm.Print_Area" localSheetId="27">'ODS - Odstranění studny'!$C$4:$J$76,'ODS - Odstranění studny'!$C$82:$J$103,'ODS - Odstranění studny'!$C$109:$K$149</definedName>
    <definedName name="_xlnm.Print_Area" localSheetId="0">'Rekapitulace stavby'!$D$4:$AO$76,'Rekapitulace stavby'!$C$82:$AQ$141</definedName>
    <definedName name="_xlnm.Print_Area" localSheetId="35">'Seznam figur'!$C$4:$G$824</definedName>
    <definedName name="_xlnm.Print_Area" localSheetId="28">'VRN - Vedlejší rozpočtové...'!$C$4:$J$76,'VRN - Vedlejší rozpočtové...'!$C$82:$J$100,'VRN - Vedlejší rozpočtové...'!$C$106:$K$147</definedName>
    <definedName name="_xlnm.Print_Area" localSheetId="34">'VRN - Vedlejší rozpočtové..._01'!$C$4:$J$76,'VRN - Vedlejší rozpočtové..._01'!$C$82:$J$100,'VRN - Vedlejší rozpočtové..._01'!$C$106:$K$153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6" l="1"/>
  <c r="J39" i="35"/>
  <c r="J38" i="35"/>
  <c r="AY140" i="1" s="1"/>
  <c r="J37" i="35"/>
  <c r="AX140" i="1" s="1"/>
  <c r="BI152" i="35"/>
  <c r="BH152" i="35"/>
  <c r="BG152" i="35"/>
  <c r="BE152" i="35"/>
  <c r="T152" i="35"/>
  <c r="R152" i="35"/>
  <c r="P152" i="35"/>
  <c r="BI150" i="35"/>
  <c r="BH150" i="35"/>
  <c r="BG150" i="35"/>
  <c r="BE150" i="35"/>
  <c r="T150" i="35"/>
  <c r="R150" i="35"/>
  <c r="P150" i="35"/>
  <c r="BI148" i="35"/>
  <c r="BH148" i="35"/>
  <c r="BG148" i="35"/>
  <c r="BE148" i="35"/>
  <c r="T148" i="35"/>
  <c r="R148" i="35"/>
  <c r="P148"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3" i="35"/>
  <c r="BH143" i="35"/>
  <c r="BG143" i="35"/>
  <c r="BE143" i="35"/>
  <c r="T143" i="35"/>
  <c r="R143" i="35"/>
  <c r="P143" i="35"/>
  <c r="BI142" i="35"/>
  <c r="BH142" i="35"/>
  <c r="BG142" i="35"/>
  <c r="BE142" i="35"/>
  <c r="T142" i="35"/>
  <c r="R142" i="35"/>
  <c r="P142" i="35"/>
  <c r="BI141" i="35"/>
  <c r="BH141" i="35"/>
  <c r="BG141" i="35"/>
  <c r="BE141" i="35"/>
  <c r="T141" i="35"/>
  <c r="R141" i="35"/>
  <c r="P141" i="35"/>
  <c r="BI140" i="35"/>
  <c r="BH140" i="35"/>
  <c r="BG140" i="35"/>
  <c r="BE140" i="35"/>
  <c r="T140" i="35"/>
  <c r="R140" i="35"/>
  <c r="P140" i="35"/>
  <c r="BI139" i="35"/>
  <c r="BH139" i="35"/>
  <c r="BG139" i="35"/>
  <c r="BE139" i="35"/>
  <c r="T139" i="35"/>
  <c r="R139" i="35"/>
  <c r="P139" i="35"/>
  <c r="BI138" i="35"/>
  <c r="BH138" i="35"/>
  <c r="BG138" i="35"/>
  <c r="BE138" i="35"/>
  <c r="T138" i="35"/>
  <c r="R138" i="35"/>
  <c r="P138" i="35"/>
  <c r="BI137" i="35"/>
  <c r="BH137" i="35"/>
  <c r="BG137" i="35"/>
  <c r="BE137" i="35"/>
  <c r="T137" i="35"/>
  <c r="R137" i="35"/>
  <c r="P137" i="35"/>
  <c r="BI136" i="35"/>
  <c r="BH136" i="35"/>
  <c r="BG136" i="35"/>
  <c r="BE136" i="35"/>
  <c r="T136" i="35"/>
  <c r="R136" i="35"/>
  <c r="P136" i="35"/>
  <c r="BI134" i="35"/>
  <c r="BH134" i="35"/>
  <c r="BG134" i="35"/>
  <c r="BE134" i="35"/>
  <c r="T134" i="35"/>
  <c r="R134" i="35"/>
  <c r="P134" i="35"/>
  <c r="BI132" i="35"/>
  <c r="BH132" i="35"/>
  <c r="BG132" i="35"/>
  <c r="BE132" i="35"/>
  <c r="T132" i="35"/>
  <c r="R132" i="35"/>
  <c r="P132" i="35"/>
  <c r="BI131" i="35"/>
  <c r="BH131" i="35"/>
  <c r="BG131" i="35"/>
  <c r="BE131" i="35"/>
  <c r="T131" i="35"/>
  <c r="R131" i="35"/>
  <c r="P131" i="35"/>
  <c r="BI130" i="35"/>
  <c r="BH130" i="35"/>
  <c r="BG130" i="35"/>
  <c r="BE130" i="35"/>
  <c r="T130" i="35"/>
  <c r="R130" i="35"/>
  <c r="P130" i="35"/>
  <c r="BI129" i="35"/>
  <c r="BH129" i="35"/>
  <c r="BG129" i="35"/>
  <c r="BE129" i="35"/>
  <c r="T129" i="35"/>
  <c r="R129" i="35"/>
  <c r="P129" i="35"/>
  <c r="BI128" i="35"/>
  <c r="BH128" i="35"/>
  <c r="BG128" i="35"/>
  <c r="BE128" i="35"/>
  <c r="T128" i="35"/>
  <c r="R128" i="35"/>
  <c r="P128" i="35"/>
  <c r="BI126" i="35"/>
  <c r="BH126" i="35"/>
  <c r="BG126" i="35"/>
  <c r="BE126" i="35"/>
  <c r="T126" i="35"/>
  <c r="R126" i="35"/>
  <c r="P126" i="35"/>
  <c r="BI125" i="35"/>
  <c r="BH125" i="35"/>
  <c r="BG125" i="35"/>
  <c r="BE125" i="35"/>
  <c r="T125" i="35"/>
  <c r="R125" i="35"/>
  <c r="P125" i="35"/>
  <c r="BI124" i="35"/>
  <c r="BH124" i="35"/>
  <c r="BG124" i="35"/>
  <c r="BE124" i="35"/>
  <c r="T124" i="35"/>
  <c r="R124" i="35"/>
  <c r="P124" i="35"/>
  <c r="BI123" i="35"/>
  <c r="BH123" i="35"/>
  <c r="BG123" i="35"/>
  <c r="BE123" i="35"/>
  <c r="T123" i="35"/>
  <c r="R123" i="35"/>
  <c r="P123" i="35"/>
  <c r="J118" i="35"/>
  <c r="J117" i="35"/>
  <c r="F117" i="35"/>
  <c r="F115" i="35"/>
  <c r="E113" i="35"/>
  <c r="J94" i="35"/>
  <c r="J93" i="35"/>
  <c r="F93" i="35"/>
  <c r="F91" i="35"/>
  <c r="E89" i="35"/>
  <c r="J20" i="35"/>
  <c r="E20" i="35"/>
  <c r="F118" i="35" s="1"/>
  <c r="J19" i="35"/>
  <c r="J14" i="35"/>
  <c r="J91" i="35" s="1"/>
  <c r="E7" i="35"/>
  <c r="E109" i="35"/>
  <c r="J41" i="34"/>
  <c r="J40" i="34"/>
  <c r="AY139" i="1"/>
  <c r="J39" i="34"/>
  <c r="AX139" i="1"/>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1" i="34"/>
  <c r="BH141" i="34"/>
  <c r="BG141" i="34"/>
  <c r="BE141" i="34"/>
  <c r="T141" i="34"/>
  <c r="R141" i="34"/>
  <c r="P141" i="34"/>
  <c r="BI140" i="34"/>
  <c r="BH140" i="34"/>
  <c r="BG140" i="34"/>
  <c r="BE140" i="34"/>
  <c r="T140" i="34"/>
  <c r="R140" i="34"/>
  <c r="P140" i="34"/>
  <c r="BI139" i="34"/>
  <c r="BH139" i="34"/>
  <c r="BG139" i="34"/>
  <c r="BE139" i="34"/>
  <c r="T139" i="34"/>
  <c r="R139" i="34"/>
  <c r="P139" i="34"/>
  <c r="BI138" i="34"/>
  <c r="BH138" i="34"/>
  <c r="BG138" i="34"/>
  <c r="BE138" i="34"/>
  <c r="T138" i="34"/>
  <c r="R138" i="34"/>
  <c r="P138"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J125" i="34"/>
  <c r="J124" i="34"/>
  <c r="F124" i="34"/>
  <c r="F122" i="34"/>
  <c r="E120" i="34"/>
  <c r="J96" i="34"/>
  <c r="J95" i="34"/>
  <c r="F95" i="34"/>
  <c r="F93" i="34"/>
  <c r="E91" i="34"/>
  <c r="J22" i="34"/>
  <c r="E22" i="34"/>
  <c r="F96" i="34"/>
  <c r="J21" i="34"/>
  <c r="J16" i="34"/>
  <c r="J122" i="34"/>
  <c r="E7" i="34"/>
  <c r="E114" i="34"/>
  <c r="J41" i="33"/>
  <c r="J40" i="33"/>
  <c r="AY138" i="1"/>
  <c r="J39" i="33"/>
  <c r="AX138" i="1"/>
  <c r="BI315" i="33"/>
  <c r="BH315" i="33"/>
  <c r="BG315" i="33"/>
  <c r="BE315" i="33"/>
  <c r="T315" i="33"/>
  <c r="T314" i="33"/>
  <c r="T313" i="33" s="1"/>
  <c r="R315" i="33"/>
  <c r="R314" i="33"/>
  <c r="R313" i="33"/>
  <c r="P315" i="33"/>
  <c r="P314" i="33"/>
  <c r="P313" i="33" s="1"/>
  <c r="BI312" i="33"/>
  <c r="BH312" i="33"/>
  <c r="BG312" i="33"/>
  <c r="BE312" i="33"/>
  <c r="T312" i="33"/>
  <c r="T311" i="33"/>
  <c r="R312" i="33"/>
  <c r="R311" i="33" s="1"/>
  <c r="P312" i="33"/>
  <c r="P311" i="33" s="1"/>
  <c r="BI308" i="33"/>
  <c r="BH308" i="33"/>
  <c r="BG308" i="33"/>
  <c r="BE308" i="33"/>
  <c r="T308" i="33"/>
  <c r="R308" i="33"/>
  <c r="P308" i="33"/>
  <c r="BI305" i="33"/>
  <c r="BH305" i="33"/>
  <c r="BG305" i="33"/>
  <c r="BE305" i="33"/>
  <c r="T305" i="33"/>
  <c r="R305" i="33"/>
  <c r="P305" i="33"/>
  <c r="BI300" i="33"/>
  <c r="BH300" i="33"/>
  <c r="BG300" i="33"/>
  <c r="BE300" i="33"/>
  <c r="T300" i="33"/>
  <c r="R300" i="33"/>
  <c r="P300" i="33"/>
  <c r="BI299" i="33"/>
  <c r="BH299" i="33"/>
  <c r="BG299" i="33"/>
  <c r="BE299" i="33"/>
  <c r="T299" i="33"/>
  <c r="R299" i="33"/>
  <c r="P299" i="33"/>
  <c r="BI297" i="33"/>
  <c r="BH297" i="33"/>
  <c r="BG297" i="33"/>
  <c r="BE297" i="33"/>
  <c r="T297" i="33"/>
  <c r="R297" i="33"/>
  <c r="P297" i="33"/>
  <c r="BI296" i="33"/>
  <c r="BH296" i="33"/>
  <c r="BG296" i="33"/>
  <c r="BE296" i="33"/>
  <c r="T296" i="33"/>
  <c r="R296" i="33"/>
  <c r="P296" i="33"/>
  <c r="BI295" i="33"/>
  <c r="BH295" i="33"/>
  <c r="BG295" i="33"/>
  <c r="BE295" i="33"/>
  <c r="T295" i="33"/>
  <c r="R295" i="33"/>
  <c r="P295" i="33"/>
  <c r="BI294" i="33"/>
  <c r="BH294" i="33"/>
  <c r="BG294" i="33"/>
  <c r="BE294" i="33"/>
  <c r="T294" i="33"/>
  <c r="R294" i="33"/>
  <c r="P294" i="33"/>
  <c r="BI293" i="33"/>
  <c r="BH293" i="33"/>
  <c r="BG293" i="33"/>
  <c r="BE293" i="33"/>
  <c r="T293" i="33"/>
  <c r="R293" i="33"/>
  <c r="P293" i="33"/>
  <c r="BI289" i="33"/>
  <c r="BH289" i="33"/>
  <c r="BG289" i="33"/>
  <c r="BE289" i="33"/>
  <c r="T289" i="33"/>
  <c r="R289" i="33"/>
  <c r="P289" i="33"/>
  <c r="BI285" i="33"/>
  <c r="BH285" i="33"/>
  <c r="BG285" i="33"/>
  <c r="BE285" i="33"/>
  <c r="T285" i="33"/>
  <c r="R285" i="33"/>
  <c r="P285" i="33"/>
  <c r="BI283" i="33"/>
  <c r="BH283" i="33"/>
  <c r="BG283" i="33"/>
  <c r="BE283" i="33"/>
  <c r="T283" i="33"/>
  <c r="R283" i="33"/>
  <c r="P283" i="33"/>
  <c r="BI280" i="33"/>
  <c r="BH280" i="33"/>
  <c r="BG280" i="33"/>
  <c r="BE280" i="33"/>
  <c r="T280" i="33"/>
  <c r="R280" i="33"/>
  <c r="P280" i="33"/>
  <c r="BI277" i="33"/>
  <c r="BH277" i="33"/>
  <c r="BG277" i="33"/>
  <c r="BE277" i="33"/>
  <c r="T277" i="33"/>
  <c r="R277" i="33"/>
  <c r="P277" i="33"/>
  <c r="BI274" i="33"/>
  <c r="BH274" i="33"/>
  <c r="BG274" i="33"/>
  <c r="BE274" i="33"/>
  <c r="T274" i="33"/>
  <c r="R274" i="33"/>
  <c r="P274" i="33"/>
  <c r="BI273" i="33"/>
  <c r="BH273" i="33"/>
  <c r="BG273" i="33"/>
  <c r="BE273" i="33"/>
  <c r="T273" i="33"/>
  <c r="R273" i="33"/>
  <c r="P273" i="33"/>
  <c r="BI272" i="33"/>
  <c r="BH272" i="33"/>
  <c r="BG272" i="33"/>
  <c r="BE272" i="33"/>
  <c r="T272" i="33"/>
  <c r="R272" i="33"/>
  <c r="P272" i="33"/>
  <c r="BI269" i="33"/>
  <c r="BH269" i="33"/>
  <c r="BG269" i="33"/>
  <c r="BE269" i="33"/>
  <c r="T269" i="33"/>
  <c r="R269" i="33"/>
  <c r="P269" i="33"/>
  <c r="BI266" i="33"/>
  <c r="BH266" i="33"/>
  <c r="BG266" i="33"/>
  <c r="BE266" i="33"/>
  <c r="T266" i="33"/>
  <c r="R266" i="33"/>
  <c r="P266" i="33"/>
  <c r="BI263" i="33"/>
  <c r="BH263" i="33"/>
  <c r="BG263" i="33"/>
  <c r="BE263" i="33"/>
  <c r="T263" i="33"/>
  <c r="R263" i="33"/>
  <c r="P263" i="33"/>
  <c r="BI260" i="33"/>
  <c r="BH260" i="33"/>
  <c r="BG260" i="33"/>
  <c r="BE260" i="33"/>
  <c r="T260" i="33"/>
  <c r="R260" i="33"/>
  <c r="P260" i="33"/>
  <c r="BI259" i="33"/>
  <c r="BH259" i="33"/>
  <c r="BG259" i="33"/>
  <c r="BE259" i="33"/>
  <c r="T259" i="33"/>
  <c r="R259" i="33"/>
  <c r="P259" i="33"/>
  <c r="BI256" i="33"/>
  <c r="BH256" i="33"/>
  <c r="BG256" i="33"/>
  <c r="BE256" i="33"/>
  <c r="T256" i="33"/>
  <c r="R256" i="33"/>
  <c r="P256" i="33"/>
  <c r="BI253" i="33"/>
  <c r="BH253" i="33"/>
  <c r="BG253" i="33"/>
  <c r="BE253" i="33"/>
  <c r="T253" i="33"/>
  <c r="R253" i="33"/>
  <c r="P253" i="33"/>
  <c r="BI250" i="33"/>
  <c r="BH250" i="33"/>
  <c r="BG250" i="33"/>
  <c r="BE250" i="33"/>
  <c r="T250" i="33"/>
  <c r="R250" i="33"/>
  <c r="P250" i="33"/>
  <c r="BI247" i="33"/>
  <c r="BH247" i="33"/>
  <c r="BG247" i="33"/>
  <c r="BE247" i="33"/>
  <c r="T247" i="33"/>
  <c r="R247" i="33"/>
  <c r="P247" i="33"/>
  <c r="BI244" i="33"/>
  <c r="BH244" i="33"/>
  <c r="BG244" i="33"/>
  <c r="BE244" i="33"/>
  <c r="T244" i="33"/>
  <c r="R244" i="33"/>
  <c r="P244" i="33"/>
  <c r="BI243" i="33"/>
  <c r="BH243" i="33"/>
  <c r="BG243" i="33"/>
  <c r="BE243" i="33"/>
  <c r="T243" i="33"/>
  <c r="R243" i="33"/>
  <c r="P243" i="33"/>
  <c r="BI240" i="33"/>
  <c r="BH240" i="33"/>
  <c r="BG240" i="33"/>
  <c r="BE240" i="33"/>
  <c r="T240" i="33"/>
  <c r="R240" i="33"/>
  <c r="P240" i="33"/>
  <c r="BI237" i="33"/>
  <c r="BH237" i="33"/>
  <c r="BG237" i="33"/>
  <c r="BE237" i="33"/>
  <c r="T237" i="33"/>
  <c r="R237" i="33"/>
  <c r="P237" i="33"/>
  <c r="BI234" i="33"/>
  <c r="BH234" i="33"/>
  <c r="BG234" i="33"/>
  <c r="BE234" i="33"/>
  <c r="T234" i="33"/>
  <c r="R234" i="33"/>
  <c r="P234" i="33"/>
  <c r="BI231" i="33"/>
  <c r="BH231" i="33"/>
  <c r="BG231" i="33"/>
  <c r="BE231" i="33"/>
  <c r="T231" i="33"/>
  <c r="R231" i="33"/>
  <c r="P231" i="33"/>
  <c r="BI228" i="33"/>
  <c r="BH228" i="33"/>
  <c r="BG228" i="33"/>
  <c r="BE228" i="33"/>
  <c r="T228" i="33"/>
  <c r="R228" i="33"/>
  <c r="P228" i="33"/>
  <c r="BI225" i="33"/>
  <c r="BH225" i="33"/>
  <c r="BG225" i="33"/>
  <c r="BE225" i="33"/>
  <c r="T225" i="33"/>
  <c r="R225" i="33"/>
  <c r="P225" i="33"/>
  <c r="BI224" i="33"/>
  <c r="BH224" i="33"/>
  <c r="BG224" i="33"/>
  <c r="BE224" i="33"/>
  <c r="T224" i="33"/>
  <c r="R224" i="33"/>
  <c r="P224" i="33"/>
  <c r="BI220" i="33"/>
  <c r="BH220" i="33"/>
  <c r="BG220" i="33"/>
  <c r="BE220" i="33"/>
  <c r="T220" i="33"/>
  <c r="R220" i="33"/>
  <c r="P220" i="33"/>
  <c r="BI217" i="33"/>
  <c r="BH217" i="33"/>
  <c r="BG217" i="33"/>
  <c r="BE217" i="33"/>
  <c r="T217" i="33"/>
  <c r="R217" i="33"/>
  <c r="P217" i="33"/>
  <c r="BI214" i="33"/>
  <c r="BH214" i="33"/>
  <c r="BG214" i="33"/>
  <c r="BE214" i="33"/>
  <c r="T214" i="33"/>
  <c r="R214" i="33"/>
  <c r="P214" i="33"/>
  <c r="BI211" i="33"/>
  <c r="BH211" i="33"/>
  <c r="BG211" i="33"/>
  <c r="BE211" i="33"/>
  <c r="T211" i="33"/>
  <c r="R211" i="33"/>
  <c r="P211" i="33"/>
  <c r="BI208" i="33"/>
  <c r="BH208" i="33"/>
  <c r="BG208" i="33"/>
  <c r="BE208" i="33"/>
  <c r="T208" i="33"/>
  <c r="R208" i="33"/>
  <c r="P208" i="33"/>
  <c r="BI206" i="33"/>
  <c r="BH206" i="33"/>
  <c r="BG206" i="33"/>
  <c r="BE206" i="33"/>
  <c r="T206" i="33"/>
  <c r="R206" i="33"/>
  <c r="P206" i="33"/>
  <c r="BI203" i="33"/>
  <c r="BH203" i="33"/>
  <c r="BG203" i="33"/>
  <c r="BE203" i="33"/>
  <c r="T203" i="33"/>
  <c r="R203" i="33"/>
  <c r="P203" i="33"/>
  <c r="BI201" i="33"/>
  <c r="BH201" i="33"/>
  <c r="BG201" i="33"/>
  <c r="BE201" i="33"/>
  <c r="T201" i="33"/>
  <c r="R201" i="33"/>
  <c r="P201" i="33"/>
  <c r="BI199" i="33"/>
  <c r="BH199" i="33"/>
  <c r="BG199" i="33"/>
  <c r="BE199" i="33"/>
  <c r="T199" i="33"/>
  <c r="R199" i="33"/>
  <c r="P199" i="33"/>
  <c r="BI197" i="33"/>
  <c r="BH197" i="33"/>
  <c r="BG197" i="33"/>
  <c r="BE197" i="33"/>
  <c r="T197" i="33"/>
  <c r="R197" i="33"/>
  <c r="P197" i="33"/>
  <c r="BI192" i="33"/>
  <c r="BH192" i="33"/>
  <c r="BG192" i="33"/>
  <c r="BE192" i="33"/>
  <c r="T192" i="33"/>
  <c r="R192" i="33"/>
  <c r="P192" i="33"/>
  <c r="BI188" i="33"/>
  <c r="BH188" i="33"/>
  <c r="BG188" i="33"/>
  <c r="BE188" i="33"/>
  <c r="T188" i="33"/>
  <c r="R188" i="33"/>
  <c r="P188" i="33"/>
  <c r="BI187" i="33"/>
  <c r="BH187" i="33"/>
  <c r="BG187" i="33"/>
  <c r="BE187" i="33"/>
  <c r="T187" i="33"/>
  <c r="R187" i="33"/>
  <c r="P187" i="33"/>
  <c r="BI183" i="33"/>
  <c r="BH183" i="33"/>
  <c r="BG183" i="33"/>
  <c r="BE183" i="33"/>
  <c r="T183" i="33"/>
  <c r="R183" i="33"/>
  <c r="P183" i="33"/>
  <c r="BI180" i="33"/>
  <c r="BH180" i="33"/>
  <c r="BG180" i="33"/>
  <c r="BE180" i="33"/>
  <c r="T180" i="33"/>
  <c r="R180" i="33"/>
  <c r="P180" i="33"/>
  <c r="BI177" i="33"/>
  <c r="BH177" i="33"/>
  <c r="BG177" i="33"/>
  <c r="BE177" i="33"/>
  <c r="T177" i="33"/>
  <c r="R177" i="33"/>
  <c r="P177" i="33"/>
  <c r="BI173" i="33"/>
  <c r="BH173" i="33"/>
  <c r="BG173" i="33"/>
  <c r="BE173" i="33"/>
  <c r="T173" i="33"/>
  <c r="R173" i="33"/>
  <c r="P173" i="33"/>
  <c r="BI170" i="33"/>
  <c r="BH170" i="33"/>
  <c r="BG170" i="33"/>
  <c r="BE170" i="33"/>
  <c r="T170" i="33"/>
  <c r="R170" i="33"/>
  <c r="P170" i="33"/>
  <c r="BI167" i="33"/>
  <c r="BH167" i="33"/>
  <c r="BG167" i="33"/>
  <c r="BE167" i="33"/>
  <c r="T167" i="33"/>
  <c r="R167" i="33"/>
  <c r="P167" i="33"/>
  <c r="BI164" i="33"/>
  <c r="BH164" i="33"/>
  <c r="BG164" i="33"/>
  <c r="BE164" i="33"/>
  <c r="T164" i="33"/>
  <c r="R164" i="33"/>
  <c r="P164" i="33"/>
  <c r="BI161" i="33"/>
  <c r="BH161" i="33"/>
  <c r="BG161" i="33"/>
  <c r="BE161" i="33"/>
  <c r="T161" i="33"/>
  <c r="R161" i="33"/>
  <c r="P161" i="33"/>
  <c r="BI157" i="33"/>
  <c r="BH157" i="33"/>
  <c r="BG157" i="33"/>
  <c r="BE157" i="33"/>
  <c r="T157" i="33"/>
  <c r="R157" i="33"/>
  <c r="P157" i="33"/>
  <c r="BI154" i="33"/>
  <c r="BH154" i="33"/>
  <c r="BG154" i="33"/>
  <c r="BE154" i="33"/>
  <c r="T154" i="33"/>
  <c r="R154" i="33"/>
  <c r="P154" i="33"/>
  <c r="BI151" i="33"/>
  <c r="BH151" i="33"/>
  <c r="BG151" i="33"/>
  <c r="BE151" i="33"/>
  <c r="T151" i="33"/>
  <c r="R151" i="33"/>
  <c r="P151" i="33"/>
  <c r="BI148" i="33"/>
  <c r="BH148" i="33"/>
  <c r="BG148" i="33"/>
  <c r="BE148" i="33"/>
  <c r="T148" i="33"/>
  <c r="R148" i="33"/>
  <c r="P148" i="33"/>
  <c r="BI145" i="33"/>
  <c r="BH145" i="33"/>
  <c r="BG145" i="33"/>
  <c r="BE145" i="33"/>
  <c r="T145" i="33"/>
  <c r="R145" i="33"/>
  <c r="P145" i="33"/>
  <c r="BI141" i="33"/>
  <c r="BH141" i="33"/>
  <c r="BG141" i="33"/>
  <c r="BE141" i="33"/>
  <c r="T141" i="33"/>
  <c r="R141" i="33"/>
  <c r="P141" i="33"/>
  <c r="BI140" i="33"/>
  <c r="BH140" i="33"/>
  <c r="BG140" i="33"/>
  <c r="BE140" i="33"/>
  <c r="T140" i="33"/>
  <c r="R140" i="33"/>
  <c r="P140" i="33"/>
  <c r="BI137" i="33"/>
  <c r="BH137" i="33"/>
  <c r="BG137" i="33"/>
  <c r="BE137" i="33"/>
  <c r="T137" i="33"/>
  <c r="R137" i="33"/>
  <c r="P137" i="33"/>
  <c r="BI134" i="33"/>
  <c r="BH134" i="33"/>
  <c r="BG134" i="33"/>
  <c r="BE134" i="33"/>
  <c r="T134" i="33"/>
  <c r="R134" i="33"/>
  <c r="P134" i="33"/>
  <c r="J128" i="33"/>
  <c r="J127" i="33"/>
  <c r="F127" i="33"/>
  <c r="F125" i="33"/>
  <c r="E123" i="33"/>
  <c r="J96" i="33"/>
  <c r="J95" i="33"/>
  <c r="F95" i="33"/>
  <c r="F93" i="33"/>
  <c r="E91" i="33"/>
  <c r="J22" i="33"/>
  <c r="E22" i="33"/>
  <c r="F128" i="33"/>
  <c r="J21" i="33"/>
  <c r="J16" i="33"/>
  <c r="J125" i="33"/>
  <c r="E7" i="33"/>
  <c r="E117" i="33" s="1"/>
  <c r="J41" i="32"/>
  <c r="J40" i="32"/>
  <c r="AY137" i="1"/>
  <c r="J39" i="32"/>
  <c r="AX137" i="1" s="1"/>
  <c r="BI274" i="32"/>
  <c r="BH274" i="32"/>
  <c r="BG274" i="32"/>
  <c r="BE274" i="32"/>
  <c r="T274" i="32"/>
  <c r="T273" i="32"/>
  <c r="R274" i="32"/>
  <c r="R273" i="32" s="1"/>
  <c r="P274" i="32"/>
  <c r="P273" i="32"/>
  <c r="BI263" i="32"/>
  <c r="BH263" i="32"/>
  <c r="BG263" i="32"/>
  <c r="BE263" i="32"/>
  <c r="T263" i="32"/>
  <c r="T262" i="32" s="1"/>
  <c r="R263" i="32"/>
  <c r="R262" i="32"/>
  <c r="P263" i="32"/>
  <c r="P262" i="32"/>
  <c r="BI254" i="32"/>
  <c r="BH254" i="32"/>
  <c r="BG254" i="32"/>
  <c r="BE254" i="32"/>
  <c r="T254" i="32"/>
  <c r="R254" i="32"/>
  <c r="P254" i="32"/>
  <c r="BI253" i="32"/>
  <c r="BH253" i="32"/>
  <c r="BG253" i="32"/>
  <c r="BE253" i="32"/>
  <c r="T253" i="32"/>
  <c r="R253" i="32"/>
  <c r="P253" i="32"/>
  <c r="BI248" i="32"/>
  <c r="BH248" i="32"/>
  <c r="BG248" i="32"/>
  <c r="BE248" i="32"/>
  <c r="T248" i="32"/>
  <c r="R248" i="32"/>
  <c r="P248" i="32"/>
  <c r="BI243" i="32"/>
  <c r="BH243" i="32"/>
  <c r="BG243" i="32"/>
  <c r="BE243" i="32"/>
  <c r="T243" i="32"/>
  <c r="R243" i="32"/>
  <c r="P243" i="32"/>
  <c r="BI240" i="32"/>
  <c r="BH240" i="32"/>
  <c r="BG240" i="32"/>
  <c r="BE240" i="32"/>
  <c r="T240" i="32"/>
  <c r="R240" i="32"/>
  <c r="P240" i="32"/>
  <c r="BI236" i="32"/>
  <c r="BH236" i="32"/>
  <c r="BG236" i="32"/>
  <c r="BE236" i="32"/>
  <c r="T236" i="32"/>
  <c r="R236" i="32"/>
  <c r="P236" i="32"/>
  <c r="BI229" i="32"/>
  <c r="BH229" i="32"/>
  <c r="BG229" i="32"/>
  <c r="BE229" i="32"/>
  <c r="T229" i="32"/>
  <c r="R229" i="32"/>
  <c r="P229" i="32"/>
  <c r="BI225" i="32"/>
  <c r="BH225" i="32"/>
  <c r="BG225" i="32"/>
  <c r="BE225" i="32"/>
  <c r="T225" i="32"/>
  <c r="R225" i="32"/>
  <c r="P225" i="32"/>
  <c r="BI221" i="32"/>
  <c r="BH221" i="32"/>
  <c r="BG221" i="32"/>
  <c r="BE221" i="32"/>
  <c r="T221" i="32"/>
  <c r="R221" i="32"/>
  <c r="P221" i="32"/>
  <c r="BI204" i="32"/>
  <c r="BH204" i="32"/>
  <c r="BG204" i="32"/>
  <c r="BE204" i="32"/>
  <c r="T204" i="32"/>
  <c r="R204" i="32"/>
  <c r="P204" i="32"/>
  <c r="BI196" i="32"/>
  <c r="BH196" i="32"/>
  <c r="BG196" i="32"/>
  <c r="BE196" i="32"/>
  <c r="T196" i="32"/>
  <c r="R196" i="32"/>
  <c r="P196" i="32"/>
  <c r="BI192" i="32"/>
  <c r="BH192" i="32"/>
  <c r="BG192" i="32"/>
  <c r="BE192" i="32"/>
  <c r="T192" i="32"/>
  <c r="R192" i="32"/>
  <c r="P192" i="32"/>
  <c r="BI184" i="32"/>
  <c r="BH184" i="32"/>
  <c r="BG184" i="32"/>
  <c r="BE184" i="32"/>
  <c r="T184" i="32"/>
  <c r="R184" i="32"/>
  <c r="P184" i="32"/>
  <c r="BI177" i="32"/>
  <c r="BH177" i="32"/>
  <c r="BG177" i="32"/>
  <c r="BE177" i="32"/>
  <c r="T177" i="32"/>
  <c r="R177" i="32"/>
  <c r="P177" i="32"/>
  <c r="BI173" i="32"/>
  <c r="BH173" i="32"/>
  <c r="BG173" i="32"/>
  <c r="BE173" i="32"/>
  <c r="T173" i="32"/>
  <c r="R173" i="32"/>
  <c r="P173" i="32"/>
  <c r="BI169" i="32"/>
  <c r="BH169" i="32"/>
  <c r="BG169" i="32"/>
  <c r="BE169" i="32"/>
  <c r="T169" i="32"/>
  <c r="R169" i="32"/>
  <c r="P169" i="32"/>
  <c r="BI143" i="32"/>
  <c r="BH143" i="32"/>
  <c r="BG143" i="32"/>
  <c r="BE143" i="32"/>
  <c r="T143" i="32"/>
  <c r="R143" i="32"/>
  <c r="P143" i="32"/>
  <c r="BI132" i="32"/>
  <c r="BH132" i="32"/>
  <c r="BG132" i="32"/>
  <c r="BE132" i="32"/>
  <c r="T132" i="32"/>
  <c r="R132" i="32"/>
  <c r="P132" i="32"/>
  <c r="J126" i="32"/>
  <c r="J125" i="32"/>
  <c r="F125" i="32"/>
  <c r="F123" i="32"/>
  <c r="E121" i="32"/>
  <c r="J96" i="32"/>
  <c r="J95" i="32"/>
  <c r="F95" i="32"/>
  <c r="F93" i="32"/>
  <c r="E91" i="32"/>
  <c r="J22" i="32"/>
  <c r="E22" i="32"/>
  <c r="F96" i="32"/>
  <c r="J21" i="32"/>
  <c r="J16" i="32"/>
  <c r="J123" i="32" s="1"/>
  <c r="E7" i="32"/>
  <c r="E115" i="32" s="1"/>
  <c r="J41" i="31"/>
  <c r="J40" i="31"/>
  <c r="AY136" i="1"/>
  <c r="J39" i="31"/>
  <c r="AX136" i="1"/>
  <c r="BI178" i="31"/>
  <c r="BH178" i="31"/>
  <c r="BG178" i="31"/>
  <c r="BE178" i="31"/>
  <c r="T178" i="31"/>
  <c r="T177" i="31"/>
  <c r="R178" i="31"/>
  <c r="R177" i="31"/>
  <c r="P178" i="31"/>
  <c r="P177" i="31"/>
  <c r="BI175" i="31"/>
  <c r="BH175" i="31"/>
  <c r="BG175" i="31"/>
  <c r="BE175" i="31"/>
  <c r="T175" i="31"/>
  <c r="R175" i="31"/>
  <c r="P175" i="31"/>
  <c r="BI173" i="31"/>
  <c r="BH173" i="31"/>
  <c r="BG173" i="31"/>
  <c r="BE173" i="31"/>
  <c r="T173" i="31"/>
  <c r="R173" i="31"/>
  <c r="P173" i="31"/>
  <c r="BI165" i="31"/>
  <c r="BH165" i="31"/>
  <c r="BG165" i="31"/>
  <c r="BE165" i="31"/>
  <c r="T165" i="31"/>
  <c r="R165" i="31"/>
  <c r="P165" i="31"/>
  <c r="BI164" i="31"/>
  <c r="BH164" i="31"/>
  <c r="BG164" i="31"/>
  <c r="BE164" i="31"/>
  <c r="T164" i="31"/>
  <c r="R164" i="31"/>
  <c r="P164" i="31"/>
  <c r="BI157" i="31"/>
  <c r="BH157" i="31"/>
  <c r="BG157" i="31"/>
  <c r="BE157" i="31"/>
  <c r="T157" i="31"/>
  <c r="R157" i="31"/>
  <c r="P157" i="31"/>
  <c r="BI153" i="31"/>
  <c r="BH153" i="31"/>
  <c r="BG153" i="31"/>
  <c r="BE153" i="31"/>
  <c r="T153" i="31"/>
  <c r="R153" i="31"/>
  <c r="P153" i="31"/>
  <c r="BI149" i="31"/>
  <c r="BH149" i="31"/>
  <c r="BG149" i="31"/>
  <c r="BE149" i="31"/>
  <c r="T149" i="31"/>
  <c r="R149" i="31"/>
  <c r="P149" i="31"/>
  <c r="BI145" i="31"/>
  <c r="BH145" i="31"/>
  <c r="BG145" i="31"/>
  <c r="BE145" i="31"/>
  <c r="T145" i="31"/>
  <c r="R145" i="31"/>
  <c r="P145" i="31"/>
  <c r="BI141" i="31"/>
  <c r="BH141" i="31"/>
  <c r="BG141" i="31"/>
  <c r="BE141" i="31"/>
  <c r="T141" i="31"/>
  <c r="R141" i="31"/>
  <c r="P141" i="31"/>
  <c r="BI136" i="31"/>
  <c r="BH136" i="31"/>
  <c r="BG136" i="31"/>
  <c r="BE136" i="31"/>
  <c r="T136" i="31"/>
  <c r="R136" i="31"/>
  <c r="P136" i="31"/>
  <c r="BI131" i="31"/>
  <c r="BH131" i="31"/>
  <c r="BG131" i="31"/>
  <c r="BE131" i="31"/>
  <c r="T131" i="31"/>
  <c r="R131" i="31"/>
  <c r="P131" i="31"/>
  <c r="J125" i="31"/>
  <c r="J124" i="31"/>
  <c r="F124" i="31"/>
  <c r="F122" i="31"/>
  <c r="E120" i="31"/>
  <c r="J96" i="31"/>
  <c r="J95" i="31"/>
  <c r="F95" i="31"/>
  <c r="F93" i="31"/>
  <c r="E91" i="31"/>
  <c r="J22" i="31"/>
  <c r="E22" i="31"/>
  <c r="F96" i="31"/>
  <c r="J21" i="31"/>
  <c r="J16" i="31"/>
  <c r="J122" i="31" s="1"/>
  <c r="E7" i="31"/>
  <c r="E85" i="31" s="1"/>
  <c r="J41" i="30"/>
  <c r="J40" i="30"/>
  <c r="AY134" i="1"/>
  <c r="J39" i="30"/>
  <c r="AX134" i="1"/>
  <c r="BI291" i="30"/>
  <c r="BH291" i="30"/>
  <c r="BG291" i="30"/>
  <c r="BE291" i="30"/>
  <c r="T291" i="30"/>
  <c r="R291" i="30"/>
  <c r="P291" i="30"/>
  <c r="BI289" i="30"/>
  <c r="BH289" i="30"/>
  <c r="BG289" i="30"/>
  <c r="BE289" i="30"/>
  <c r="T289" i="30"/>
  <c r="R289" i="30"/>
  <c r="P289" i="30"/>
  <c r="BI287" i="30"/>
  <c r="BH287" i="30"/>
  <c r="BG287" i="30"/>
  <c r="BE287" i="30"/>
  <c r="T287" i="30"/>
  <c r="R287" i="30"/>
  <c r="P287" i="30"/>
  <c r="BI285" i="30"/>
  <c r="BH285" i="30"/>
  <c r="BG285" i="30"/>
  <c r="BE285" i="30"/>
  <c r="T285" i="30"/>
  <c r="R285" i="30"/>
  <c r="P285" i="30"/>
  <c r="BI283" i="30"/>
  <c r="BH283" i="30"/>
  <c r="BG283" i="30"/>
  <c r="BE283" i="30"/>
  <c r="T283" i="30"/>
  <c r="R283" i="30"/>
  <c r="P283" i="30"/>
  <c r="BI281" i="30"/>
  <c r="BH281" i="30"/>
  <c r="BG281" i="30"/>
  <c r="BE281" i="30"/>
  <c r="T281" i="30"/>
  <c r="R281" i="30"/>
  <c r="P281" i="30"/>
  <c r="BI279" i="30"/>
  <c r="BH279" i="30"/>
  <c r="BG279" i="30"/>
  <c r="BE279" i="30"/>
  <c r="T279" i="30"/>
  <c r="R279" i="30"/>
  <c r="P279" i="30"/>
  <c r="BI277" i="30"/>
  <c r="BH277" i="30"/>
  <c r="BG277" i="30"/>
  <c r="BE277" i="30"/>
  <c r="T277" i="30"/>
  <c r="R277" i="30"/>
  <c r="P277" i="30"/>
  <c r="BI275" i="30"/>
  <c r="BH275" i="30"/>
  <c r="BG275" i="30"/>
  <c r="BE275" i="30"/>
  <c r="T275" i="30"/>
  <c r="R275" i="30"/>
  <c r="P275" i="30"/>
  <c r="BI272" i="30"/>
  <c r="BH272" i="30"/>
  <c r="BG272" i="30"/>
  <c r="BE272" i="30"/>
  <c r="T272" i="30"/>
  <c r="R272" i="30"/>
  <c r="P272" i="30"/>
  <c r="BI270" i="30"/>
  <c r="BH270" i="30"/>
  <c r="BG270" i="30"/>
  <c r="BE270" i="30"/>
  <c r="T270" i="30"/>
  <c r="R270" i="30"/>
  <c r="P270" i="30"/>
  <c r="BI268" i="30"/>
  <c r="BH268" i="30"/>
  <c r="BG268" i="30"/>
  <c r="BE268" i="30"/>
  <c r="T268" i="30"/>
  <c r="R268" i="30"/>
  <c r="P268" i="30"/>
  <c r="BI265" i="30"/>
  <c r="BH265" i="30"/>
  <c r="BG265" i="30"/>
  <c r="BE265" i="30"/>
  <c r="T265" i="30"/>
  <c r="R265" i="30"/>
  <c r="P265" i="30"/>
  <c r="BI263" i="30"/>
  <c r="BH263" i="30"/>
  <c r="BG263" i="30"/>
  <c r="BE263" i="30"/>
  <c r="T263" i="30"/>
  <c r="R263" i="30"/>
  <c r="P263" i="30"/>
  <c r="BI261" i="30"/>
  <c r="BH261" i="30"/>
  <c r="BG261" i="30"/>
  <c r="BE261" i="30"/>
  <c r="T261" i="30"/>
  <c r="R261" i="30"/>
  <c r="P261" i="30"/>
  <c r="BI259" i="30"/>
  <c r="BH259" i="30"/>
  <c r="BG259" i="30"/>
  <c r="BE259" i="30"/>
  <c r="T259" i="30"/>
  <c r="R259" i="30"/>
  <c r="P259" i="30"/>
  <c r="BI257" i="30"/>
  <c r="BH257" i="30"/>
  <c r="BG257" i="30"/>
  <c r="BE257" i="30"/>
  <c r="T257" i="30"/>
  <c r="R257" i="30"/>
  <c r="P257" i="30"/>
  <c r="BI255" i="30"/>
  <c r="BH255" i="30"/>
  <c r="BG255" i="30"/>
  <c r="BE255" i="30"/>
  <c r="T255" i="30"/>
  <c r="R255" i="30"/>
  <c r="P255" i="30"/>
  <c r="BI253" i="30"/>
  <c r="BH253" i="30"/>
  <c r="BG253" i="30"/>
  <c r="BE253" i="30"/>
  <c r="T253" i="30"/>
  <c r="R253" i="30"/>
  <c r="P253" i="30"/>
  <c r="BI251" i="30"/>
  <c r="BH251" i="30"/>
  <c r="BG251" i="30"/>
  <c r="BE251" i="30"/>
  <c r="T251" i="30"/>
  <c r="R251" i="30"/>
  <c r="P251" i="30"/>
  <c r="BI249" i="30"/>
  <c r="BH249" i="30"/>
  <c r="BG249" i="30"/>
  <c r="BE249" i="30"/>
  <c r="T249" i="30"/>
  <c r="R249" i="30"/>
  <c r="P249" i="30"/>
  <c r="BI247" i="30"/>
  <c r="BH247" i="30"/>
  <c r="BG247" i="30"/>
  <c r="BE247" i="30"/>
  <c r="T247" i="30"/>
  <c r="R247" i="30"/>
  <c r="P247" i="30"/>
  <c r="BI245" i="30"/>
  <c r="BH245" i="30"/>
  <c r="BG245" i="30"/>
  <c r="BE245" i="30"/>
  <c r="T245" i="30"/>
  <c r="R245" i="30"/>
  <c r="P245" i="30"/>
  <c r="BI243" i="30"/>
  <c r="BH243" i="30"/>
  <c r="BG243" i="30"/>
  <c r="BE243" i="30"/>
  <c r="T243" i="30"/>
  <c r="R243" i="30"/>
  <c r="P243" i="30"/>
  <c r="BI241" i="30"/>
  <c r="BH241" i="30"/>
  <c r="BG241" i="30"/>
  <c r="BE241" i="30"/>
  <c r="T241" i="30"/>
  <c r="R241" i="30"/>
  <c r="P241" i="30"/>
  <c r="BI239" i="30"/>
  <c r="BH239" i="30"/>
  <c r="BG239" i="30"/>
  <c r="BE239" i="30"/>
  <c r="T239" i="30"/>
  <c r="R239" i="30"/>
  <c r="P239" i="30"/>
  <c r="BI237" i="30"/>
  <c r="BH237" i="30"/>
  <c r="BG237" i="30"/>
  <c r="BE237" i="30"/>
  <c r="T237" i="30"/>
  <c r="R237" i="30"/>
  <c r="P237" i="30"/>
  <c r="BI235" i="30"/>
  <c r="BH235" i="30"/>
  <c r="BG235" i="30"/>
  <c r="BE235" i="30"/>
  <c r="T235" i="30"/>
  <c r="R235" i="30"/>
  <c r="P235" i="30"/>
  <c r="BI233" i="30"/>
  <c r="BH233" i="30"/>
  <c r="BG233" i="30"/>
  <c r="BE233" i="30"/>
  <c r="T233" i="30"/>
  <c r="R233" i="30"/>
  <c r="P233" i="30"/>
  <c r="BI231" i="30"/>
  <c r="BH231" i="30"/>
  <c r="BG231" i="30"/>
  <c r="BE231" i="30"/>
  <c r="T231" i="30"/>
  <c r="R231" i="30"/>
  <c r="P231" i="30"/>
  <c r="BI229" i="30"/>
  <c r="BH229" i="30"/>
  <c r="BG229" i="30"/>
  <c r="BE229" i="30"/>
  <c r="T229" i="30"/>
  <c r="R229" i="30"/>
  <c r="P229" i="30"/>
  <c r="BI227" i="30"/>
  <c r="BH227" i="30"/>
  <c r="BG227" i="30"/>
  <c r="BE227" i="30"/>
  <c r="T227" i="30"/>
  <c r="R227" i="30"/>
  <c r="P227" i="30"/>
  <c r="BI225" i="30"/>
  <c r="BH225" i="30"/>
  <c r="BG225" i="30"/>
  <c r="BE225" i="30"/>
  <c r="T225" i="30"/>
  <c r="R225" i="30"/>
  <c r="P225" i="30"/>
  <c r="BI223" i="30"/>
  <c r="BH223" i="30"/>
  <c r="BG223" i="30"/>
  <c r="BE223" i="30"/>
  <c r="T223" i="30"/>
  <c r="R223" i="30"/>
  <c r="P223" i="30"/>
  <c r="BI221" i="30"/>
  <c r="BH221" i="30"/>
  <c r="BG221" i="30"/>
  <c r="BE221" i="30"/>
  <c r="T221" i="30"/>
  <c r="R221" i="30"/>
  <c r="P221" i="30"/>
  <c r="BI219" i="30"/>
  <c r="BH219" i="30"/>
  <c r="BG219" i="30"/>
  <c r="BE219" i="30"/>
  <c r="T219" i="30"/>
  <c r="R219" i="30"/>
  <c r="P219" i="30"/>
  <c r="BI217" i="30"/>
  <c r="BH217" i="30"/>
  <c r="BG217" i="30"/>
  <c r="BE217" i="30"/>
  <c r="T217" i="30"/>
  <c r="R217" i="30"/>
  <c r="P217" i="30"/>
  <c r="BI215" i="30"/>
  <c r="BH215" i="30"/>
  <c r="BG215" i="30"/>
  <c r="BE215" i="30"/>
  <c r="T215" i="30"/>
  <c r="R215" i="30"/>
  <c r="P215" i="30"/>
  <c r="BI213" i="30"/>
  <c r="BH213" i="30"/>
  <c r="BG213" i="30"/>
  <c r="BE213" i="30"/>
  <c r="T213" i="30"/>
  <c r="R213" i="30"/>
  <c r="P213" i="30"/>
  <c r="BI211" i="30"/>
  <c r="BH211" i="30"/>
  <c r="BG211" i="30"/>
  <c r="BE211" i="30"/>
  <c r="T211" i="30"/>
  <c r="R211" i="30"/>
  <c r="P211" i="30"/>
  <c r="BI208" i="30"/>
  <c r="BH208" i="30"/>
  <c r="BG208" i="30"/>
  <c r="BE208" i="30"/>
  <c r="T208" i="30"/>
  <c r="R208" i="30"/>
  <c r="P208" i="30"/>
  <c r="BI206" i="30"/>
  <c r="BH206" i="30"/>
  <c r="BG206" i="30"/>
  <c r="BE206" i="30"/>
  <c r="T206" i="30"/>
  <c r="R206" i="30"/>
  <c r="P206" i="30"/>
  <c r="BI204" i="30"/>
  <c r="BH204" i="30"/>
  <c r="BG204" i="30"/>
  <c r="BE204" i="30"/>
  <c r="T204" i="30"/>
  <c r="R204" i="30"/>
  <c r="P204" i="30"/>
  <c r="BI202" i="30"/>
  <c r="BH202" i="30"/>
  <c r="BG202" i="30"/>
  <c r="BE202" i="30"/>
  <c r="T202" i="30"/>
  <c r="R202" i="30"/>
  <c r="P202" i="30"/>
  <c r="BI200" i="30"/>
  <c r="BH200" i="30"/>
  <c r="BG200" i="30"/>
  <c r="BE200" i="30"/>
  <c r="T200" i="30"/>
  <c r="R200" i="30"/>
  <c r="P200" i="30"/>
  <c r="BI198" i="30"/>
  <c r="BH198" i="30"/>
  <c r="BG198" i="30"/>
  <c r="BE198" i="30"/>
  <c r="T198" i="30"/>
  <c r="R198" i="30"/>
  <c r="P198" i="30"/>
  <c r="BI195" i="30"/>
  <c r="BH195" i="30"/>
  <c r="BG195" i="30"/>
  <c r="BE195" i="30"/>
  <c r="T195" i="30"/>
  <c r="R195" i="30"/>
  <c r="P195" i="30"/>
  <c r="BI193" i="30"/>
  <c r="BH193" i="30"/>
  <c r="BG193" i="30"/>
  <c r="BE193" i="30"/>
  <c r="T193" i="30"/>
  <c r="R193" i="30"/>
  <c r="P193" i="30"/>
  <c r="BI191" i="30"/>
  <c r="BH191" i="30"/>
  <c r="BG191" i="30"/>
  <c r="BE191" i="30"/>
  <c r="T191" i="30"/>
  <c r="R191" i="30"/>
  <c r="P191" i="30"/>
  <c r="BI189" i="30"/>
  <c r="BH189" i="30"/>
  <c r="BG189" i="30"/>
  <c r="BE189" i="30"/>
  <c r="T189" i="30"/>
  <c r="R189" i="30"/>
  <c r="P189" i="30"/>
  <c r="BI187" i="30"/>
  <c r="BH187" i="30"/>
  <c r="BG187" i="30"/>
  <c r="BE187" i="30"/>
  <c r="T187" i="30"/>
  <c r="R187" i="30"/>
  <c r="P187" i="30"/>
  <c r="BI185" i="30"/>
  <c r="BH185" i="30"/>
  <c r="BG185" i="30"/>
  <c r="BE185" i="30"/>
  <c r="T185" i="30"/>
  <c r="R185" i="30"/>
  <c r="P185" i="30"/>
  <c r="BI183" i="30"/>
  <c r="BH183" i="30"/>
  <c r="BG183" i="30"/>
  <c r="BE183" i="30"/>
  <c r="T183" i="30"/>
  <c r="R183" i="30"/>
  <c r="P183" i="30"/>
  <c r="BI181" i="30"/>
  <c r="BH181" i="30"/>
  <c r="BG181" i="30"/>
  <c r="BE181" i="30"/>
  <c r="T181" i="30"/>
  <c r="R181" i="30"/>
  <c r="P181" i="30"/>
  <c r="BI179" i="30"/>
  <c r="BH179" i="30"/>
  <c r="BG179" i="30"/>
  <c r="BE179" i="30"/>
  <c r="T179" i="30"/>
  <c r="R179" i="30"/>
  <c r="P179" i="30"/>
  <c r="BI177" i="30"/>
  <c r="BH177" i="30"/>
  <c r="BG177" i="30"/>
  <c r="BE177" i="30"/>
  <c r="T177" i="30"/>
  <c r="R177" i="30"/>
  <c r="P177" i="30"/>
  <c r="BI175" i="30"/>
  <c r="BH175" i="30"/>
  <c r="BG175" i="30"/>
  <c r="BE175" i="30"/>
  <c r="T175" i="30"/>
  <c r="R175" i="30"/>
  <c r="P175" i="30"/>
  <c r="BI173" i="30"/>
  <c r="BH173" i="30"/>
  <c r="BG173" i="30"/>
  <c r="BE173" i="30"/>
  <c r="T173" i="30"/>
  <c r="R173" i="30"/>
  <c r="P173" i="30"/>
  <c r="BI171" i="30"/>
  <c r="BH171" i="30"/>
  <c r="BG171" i="30"/>
  <c r="BE171" i="30"/>
  <c r="T171" i="30"/>
  <c r="R171" i="30"/>
  <c r="P171" i="30"/>
  <c r="BI169" i="30"/>
  <c r="BH169" i="30"/>
  <c r="BG169" i="30"/>
  <c r="BE169" i="30"/>
  <c r="T169" i="30"/>
  <c r="R169" i="30"/>
  <c r="P169" i="30"/>
  <c r="BI167" i="30"/>
  <c r="BH167" i="30"/>
  <c r="BG167" i="30"/>
  <c r="BE167" i="30"/>
  <c r="T167" i="30"/>
  <c r="R167" i="30"/>
  <c r="P167" i="30"/>
  <c r="BI165" i="30"/>
  <c r="BH165" i="30"/>
  <c r="BG165" i="30"/>
  <c r="BE165" i="30"/>
  <c r="T165" i="30"/>
  <c r="R165" i="30"/>
  <c r="P165" i="30"/>
  <c r="BI163" i="30"/>
  <c r="BH163" i="30"/>
  <c r="BG163" i="30"/>
  <c r="BE163" i="30"/>
  <c r="T163" i="30"/>
  <c r="R163" i="30"/>
  <c r="P163" i="30"/>
  <c r="BI161" i="30"/>
  <c r="BH161" i="30"/>
  <c r="BG161" i="30"/>
  <c r="BE161" i="30"/>
  <c r="T161" i="30"/>
  <c r="R161" i="30"/>
  <c r="P161" i="30"/>
  <c r="BI159" i="30"/>
  <c r="BH159" i="30"/>
  <c r="BG159" i="30"/>
  <c r="BE159" i="30"/>
  <c r="T159" i="30"/>
  <c r="R159" i="30"/>
  <c r="P159" i="30"/>
  <c r="BI157" i="30"/>
  <c r="BH157" i="30"/>
  <c r="BG157" i="30"/>
  <c r="BE157" i="30"/>
  <c r="T157" i="30"/>
  <c r="R157" i="30"/>
  <c r="P157" i="30"/>
  <c r="BI155" i="30"/>
  <c r="BH155" i="30"/>
  <c r="BG155" i="30"/>
  <c r="BE155" i="30"/>
  <c r="T155" i="30"/>
  <c r="R155" i="30"/>
  <c r="P155" i="30"/>
  <c r="BI152" i="30"/>
  <c r="BH152" i="30"/>
  <c r="BG152" i="30"/>
  <c r="BE152" i="30"/>
  <c r="T152" i="30"/>
  <c r="R152" i="30"/>
  <c r="P152" i="30"/>
  <c r="BI150" i="30"/>
  <c r="BH150" i="30"/>
  <c r="BG150" i="30"/>
  <c r="BE150" i="30"/>
  <c r="T150" i="30"/>
  <c r="R150" i="30"/>
  <c r="P150" i="30"/>
  <c r="BI148" i="30"/>
  <c r="BH148" i="30"/>
  <c r="BG148" i="30"/>
  <c r="BE148" i="30"/>
  <c r="T148" i="30"/>
  <c r="R148" i="30"/>
  <c r="P148" i="30"/>
  <c r="BI146" i="30"/>
  <c r="BH146" i="30"/>
  <c r="BG146" i="30"/>
  <c r="BE146" i="30"/>
  <c r="T146" i="30"/>
  <c r="R146" i="30"/>
  <c r="P146" i="30"/>
  <c r="BI144" i="30"/>
  <c r="BH144" i="30"/>
  <c r="BG144" i="30"/>
  <c r="BE144" i="30"/>
  <c r="T144" i="30"/>
  <c r="R144" i="30"/>
  <c r="P144" i="30"/>
  <c r="BI142" i="30"/>
  <c r="BH142" i="30"/>
  <c r="BG142" i="30"/>
  <c r="BE142" i="30"/>
  <c r="T142" i="30"/>
  <c r="R142" i="30"/>
  <c r="P142" i="30"/>
  <c r="BI140" i="30"/>
  <c r="BH140" i="30"/>
  <c r="BG140" i="30"/>
  <c r="BE140" i="30"/>
  <c r="T140" i="30"/>
  <c r="R140" i="30"/>
  <c r="P140" i="30"/>
  <c r="BI138" i="30"/>
  <c r="BH138" i="30"/>
  <c r="BG138" i="30"/>
  <c r="BE138" i="30"/>
  <c r="T138" i="30"/>
  <c r="R138" i="30"/>
  <c r="P138" i="30"/>
  <c r="BI136" i="30"/>
  <c r="BH136" i="30"/>
  <c r="BG136" i="30"/>
  <c r="BE136" i="30"/>
  <c r="T136" i="30"/>
  <c r="R136" i="30"/>
  <c r="P136" i="30"/>
  <c r="BI134" i="30"/>
  <c r="BH134" i="30"/>
  <c r="BG134" i="30"/>
  <c r="BE134" i="30"/>
  <c r="T134" i="30"/>
  <c r="R134" i="30"/>
  <c r="P134" i="30"/>
  <c r="J128" i="30"/>
  <c r="J127" i="30"/>
  <c r="F127" i="30"/>
  <c r="F125" i="30"/>
  <c r="E123" i="30"/>
  <c r="J96" i="30"/>
  <c r="J95" i="30"/>
  <c r="F95" i="30"/>
  <c r="F93" i="30"/>
  <c r="E91" i="30"/>
  <c r="J22" i="30"/>
  <c r="E22" i="30"/>
  <c r="F96" i="30"/>
  <c r="J21" i="30"/>
  <c r="J16" i="30"/>
  <c r="J93" i="30" s="1"/>
  <c r="E7" i="30"/>
  <c r="E85" i="30" s="1"/>
  <c r="J39" i="29"/>
  <c r="J38" i="29"/>
  <c r="AY131" i="1"/>
  <c r="J37" i="29"/>
  <c r="AX131" i="1" s="1"/>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3" i="29"/>
  <c r="BH143" i="29"/>
  <c r="BG143" i="29"/>
  <c r="BE143" i="29"/>
  <c r="T143" i="29"/>
  <c r="R143" i="29"/>
  <c r="P143" i="29"/>
  <c r="BI142" i="29"/>
  <c r="BH142" i="29"/>
  <c r="BG142" i="29"/>
  <c r="BE142" i="29"/>
  <c r="T142" i="29"/>
  <c r="R142" i="29"/>
  <c r="P142" i="29"/>
  <c r="BI141" i="29"/>
  <c r="BH141" i="29"/>
  <c r="BG141" i="29"/>
  <c r="BE141" i="29"/>
  <c r="T141" i="29"/>
  <c r="R141" i="29"/>
  <c r="P141" i="29"/>
  <c r="BI140" i="29"/>
  <c r="BH140" i="29"/>
  <c r="BG140" i="29"/>
  <c r="BE140" i="29"/>
  <c r="T140" i="29"/>
  <c r="R140" i="29"/>
  <c r="P140" i="29"/>
  <c r="BI139" i="29"/>
  <c r="BH139" i="29"/>
  <c r="BG139" i="29"/>
  <c r="BE139" i="29"/>
  <c r="T139" i="29"/>
  <c r="R139" i="29"/>
  <c r="P139" i="29"/>
  <c r="BI138" i="29"/>
  <c r="BH138" i="29"/>
  <c r="BG138" i="29"/>
  <c r="BE138" i="29"/>
  <c r="T138" i="29"/>
  <c r="R138" i="29"/>
  <c r="P138" i="29"/>
  <c r="BI137" i="29"/>
  <c r="BH137" i="29"/>
  <c r="BG137" i="29"/>
  <c r="BE137" i="29"/>
  <c r="T137" i="29"/>
  <c r="R137" i="29"/>
  <c r="P137" i="29"/>
  <c r="BI136" i="29"/>
  <c r="BH136" i="29"/>
  <c r="BG136" i="29"/>
  <c r="BE136" i="29"/>
  <c r="T136" i="29"/>
  <c r="R136" i="29"/>
  <c r="P136" i="29"/>
  <c r="BI134" i="29"/>
  <c r="BH134" i="29"/>
  <c r="BG134" i="29"/>
  <c r="BE134" i="29"/>
  <c r="T134" i="29"/>
  <c r="R134" i="29"/>
  <c r="P134" i="29"/>
  <c r="BI132" i="29"/>
  <c r="BH132" i="29"/>
  <c r="BG132" i="29"/>
  <c r="BE132" i="29"/>
  <c r="T132" i="29"/>
  <c r="R132" i="29"/>
  <c r="P132" i="29"/>
  <c r="BI131" i="29"/>
  <c r="BH131" i="29"/>
  <c r="BG131" i="29"/>
  <c r="BE131" i="29"/>
  <c r="T131" i="29"/>
  <c r="R131" i="29"/>
  <c r="P131" i="29"/>
  <c r="BI130" i="29"/>
  <c r="BH130" i="29"/>
  <c r="BG130" i="29"/>
  <c r="BE130" i="29"/>
  <c r="T130" i="29"/>
  <c r="R130" i="29"/>
  <c r="P130" i="29"/>
  <c r="BI129" i="29"/>
  <c r="BH129" i="29"/>
  <c r="BG129" i="29"/>
  <c r="BE129" i="29"/>
  <c r="T129" i="29"/>
  <c r="R129" i="29"/>
  <c r="P129" i="29"/>
  <c r="BI128" i="29"/>
  <c r="BH128" i="29"/>
  <c r="BG128" i="29"/>
  <c r="BE128" i="29"/>
  <c r="T128" i="29"/>
  <c r="R128" i="29"/>
  <c r="P128" i="29"/>
  <c r="BI126" i="29"/>
  <c r="BH126" i="29"/>
  <c r="BG126" i="29"/>
  <c r="BE126" i="29"/>
  <c r="T126" i="29"/>
  <c r="R126" i="29"/>
  <c r="P126" i="29"/>
  <c r="BI125" i="29"/>
  <c r="BH125" i="29"/>
  <c r="BG125" i="29"/>
  <c r="BE125" i="29"/>
  <c r="T125" i="29"/>
  <c r="R125" i="29"/>
  <c r="P125" i="29"/>
  <c r="BI124" i="29"/>
  <c r="BH124" i="29"/>
  <c r="BG124" i="29"/>
  <c r="BE124" i="29"/>
  <c r="T124" i="29"/>
  <c r="R124" i="29"/>
  <c r="P124" i="29"/>
  <c r="BI123" i="29"/>
  <c r="BH123" i="29"/>
  <c r="BG123" i="29"/>
  <c r="BE123" i="29"/>
  <c r="T123" i="29"/>
  <c r="R123" i="29"/>
  <c r="P123" i="29"/>
  <c r="J118" i="29"/>
  <c r="J117" i="29"/>
  <c r="F117" i="29"/>
  <c r="F115" i="29"/>
  <c r="E113" i="29"/>
  <c r="J94" i="29"/>
  <c r="J93" i="29"/>
  <c r="F93" i="29"/>
  <c r="F91" i="29"/>
  <c r="E89" i="29"/>
  <c r="J20" i="29"/>
  <c r="E20" i="29"/>
  <c r="F94" i="29" s="1"/>
  <c r="J19" i="29"/>
  <c r="J14" i="29"/>
  <c r="J115" i="29" s="1"/>
  <c r="E7" i="29"/>
  <c r="E85" i="29"/>
  <c r="J39" i="28"/>
  <c r="J38" i="28"/>
  <c r="AY130" i="1" s="1"/>
  <c r="J37" i="28"/>
  <c r="AX130" i="1"/>
  <c r="BI149" i="28"/>
  <c r="BH149" i="28"/>
  <c r="BG149" i="28"/>
  <c r="BE149" i="28"/>
  <c r="T149" i="28"/>
  <c r="R149" i="28"/>
  <c r="P149" i="28"/>
  <c r="BI148" i="28"/>
  <c r="BH148" i="28"/>
  <c r="BG148" i="28"/>
  <c r="BE148" i="28"/>
  <c r="T148" i="28"/>
  <c r="R148" i="28"/>
  <c r="P148" i="28"/>
  <c r="BI146" i="28"/>
  <c r="BH146" i="28"/>
  <c r="BG146" i="28"/>
  <c r="BE146" i="28"/>
  <c r="T146" i="28"/>
  <c r="R146" i="28"/>
  <c r="P146" i="28"/>
  <c r="BI145" i="28"/>
  <c r="BH145" i="28"/>
  <c r="BG145" i="28"/>
  <c r="BE145" i="28"/>
  <c r="T145" i="28"/>
  <c r="R145" i="28"/>
  <c r="P145" i="28"/>
  <c r="BI143" i="28"/>
  <c r="BH143" i="28"/>
  <c r="BG143" i="28"/>
  <c r="BE143" i="28"/>
  <c r="T143" i="28"/>
  <c r="R143" i="28"/>
  <c r="P143" i="28"/>
  <c r="BI139" i="28"/>
  <c r="BH139" i="28"/>
  <c r="BG139" i="28"/>
  <c r="BE139" i="28"/>
  <c r="T139" i="28"/>
  <c r="R139" i="28"/>
  <c r="P139" i="28"/>
  <c r="BI134" i="28"/>
  <c r="BH134" i="28"/>
  <c r="BG134" i="28"/>
  <c r="BE134" i="28"/>
  <c r="T134" i="28"/>
  <c r="R134" i="28"/>
  <c r="P134" i="28"/>
  <c r="BI131" i="28"/>
  <c r="BH131" i="28"/>
  <c r="BG131" i="28"/>
  <c r="BE131" i="28"/>
  <c r="T131" i="28"/>
  <c r="R131" i="28"/>
  <c r="P131" i="28"/>
  <c r="BI127" i="28"/>
  <c r="BH127" i="28"/>
  <c r="BG127" i="28"/>
  <c r="BE127" i="28"/>
  <c r="T127" i="28"/>
  <c r="R127" i="28"/>
  <c r="P127" i="28"/>
  <c r="J121" i="28"/>
  <c r="J120" i="28"/>
  <c r="F120" i="28"/>
  <c r="F118" i="28"/>
  <c r="E116" i="28"/>
  <c r="J94" i="28"/>
  <c r="J93" i="28"/>
  <c r="F93" i="28"/>
  <c r="F91" i="28"/>
  <c r="E89" i="28"/>
  <c r="J20" i="28"/>
  <c r="E20" i="28"/>
  <c r="F121" i="28"/>
  <c r="J19" i="28"/>
  <c r="J14" i="28"/>
  <c r="J118" i="28" s="1"/>
  <c r="E7" i="28"/>
  <c r="E85" i="28" s="1"/>
  <c r="J39" i="27"/>
  <c r="J38" i="27"/>
  <c r="AY129" i="1"/>
  <c r="J37" i="27"/>
  <c r="AX129" i="1" s="1"/>
  <c r="BI196" i="27"/>
  <c r="BH196" i="27"/>
  <c r="BG196" i="27"/>
  <c r="BE196" i="27"/>
  <c r="T196" i="27"/>
  <c r="T195" i="27"/>
  <c r="R196" i="27"/>
  <c r="R195" i="27" s="1"/>
  <c r="P196" i="27"/>
  <c r="P195" i="27"/>
  <c r="BI194" i="27"/>
  <c r="BH194" i="27"/>
  <c r="BG194" i="27"/>
  <c r="BE194" i="27"/>
  <c r="T194" i="27"/>
  <c r="T193" i="27" s="1"/>
  <c r="R194" i="27"/>
  <c r="R193" i="27"/>
  <c r="P194" i="27"/>
  <c r="P193" i="27" s="1"/>
  <c r="BI192" i="27"/>
  <c r="BH192" i="27"/>
  <c r="BG192" i="27"/>
  <c r="BE192" i="27"/>
  <c r="T192" i="27"/>
  <c r="R192" i="27"/>
  <c r="P192" i="27"/>
  <c r="BI191" i="27"/>
  <c r="BH191" i="27"/>
  <c r="BG191" i="27"/>
  <c r="BE191" i="27"/>
  <c r="T191" i="27"/>
  <c r="R191" i="27"/>
  <c r="P191" i="27"/>
  <c r="BI189" i="27"/>
  <c r="BH189" i="27"/>
  <c r="BG189" i="27"/>
  <c r="BE189" i="27"/>
  <c r="T189" i="27"/>
  <c r="R189" i="27"/>
  <c r="P189" i="27"/>
  <c r="BI188" i="27"/>
  <c r="BH188" i="27"/>
  <c r="BG188" i="27"/>
  <c r="BE188" i="27"/>
  <c r="T188" i="27"/>
  <c r="R188" i="27"/>
  <c r="P188" i="27"/>
  <c r="BI186" i="27"/>
  <c r="BH186" i="27"/>
  <c r="BG186" i="27"/>
  <c r="BE186" i="27"/>
  <c r="T186" i="27"/>
  <c r="R186" i="27"/>
  <c r="P186" i="27"/>
  <c r="BI185" i="27"/>
  <c r="BH185" i="27"/>
  <c r="BG185" i="27"/>
  <c r="BE185" i="27"/>
  <c r="T185" i="27"/>
  <c r="R185" i="27"/>
  <c r="P185" i="27"/>
  <c r="BI183" i="27"/>
  <c r="BH183" i="27"/>
  <c r="BG183" i="27"/>
  <c r="BE183" i="27"/>
  <c r="T183" i="27"/>
  <c r="R183" i="27"/>
  <c r="P183" i="27"/>
  <c r="BI182" i="27"/>
  <c r="BH182" i="27"/>
  <c r="BG182" i="27"/>
  <c r="BE182" i="27"/>
  <c r="T182" i="27"/>
  <c r="R182" i="27"/>
  <c r="P182" i="27"/>
  <c r="BI181" i="27"/>
  <c r="BH181" i="27"/>
  <c r="BG181" i="27"/>
  <c r="BE181" i="27"/>
  <c r="T181" i="27"/>
  <c r="R181" i="27"/>
  <c r="P181" i="27"/>
  <c r="BI180" i="27"/>
  <c r="BH180" i="27"/>
  <c r="BG180" i="27"/>
  <c r="BE180" i="27"/>
  <c r="T180" i="27"/>
  <c r="R180" i="27"/>
  <c r="P180" i="27"/>
  <c r="BI179" i="27"/>
  <c r="BH179" i="27"/>
  <c r="BG179" i="27"/>
  <c r="BE179" i="27"/>
  <c r="T179" i="27"/>
  <c r="R179" i="27"/>
  <c r="P179" i="27"/>
  <c r="BI178" i="27"/>
  <c r="BH178" i="27"/>
  <c r="BG178" i="27"/>
  <c r="BE178" i="27"/>
  <c r="T178" i="27"/>
  <c r="R178" i="27"/>
  <c r="P178" i="27"/>
  <c r="BI177" i="27"/>
  <c r="BH177" i="27"/>
  <c r="BG177" i="27"/>
  <c r="BE177" i="27"/>
  <c r="T177" i="27"/>
  <c r="R177" i="27"/>
  <c r="P177" i="27"/>
  <c r="BI176" i="27"/>
  <c r="BH176" i="27"/>
  <c r="BG176" i="27"/>
  <c r="BE176" i="27"/>
  <c r="T176" i="27"/>
  <c r="R176" i="27"/>
  <c r="P176" i="27"/>
  <c r="BI175" i="27"/>
  <c r="BH175" i="27"/>
  <c r="BG175" i="27"/>
  <c r="BE175" i="27"/>
  <c r="T175" i="27"/>
  <c r="R175" i="27"/>
  <c r="P175" i="27"/>
  <c r="BI174" i="27"/>
  <c r="BH174" i="27"/>
  <c r="BG174" i="27"/>
  <c r="BE174" i="27"/>
  <c r="T174" i="27"/>
  <c r="R174" i="27"/>
  <c r="P174" i="27"/>
  <c r="BI173" i="27"/>
  <c r="BH173" i="27"/>
  <c r="BG173" i="27"/>
  <c r="BE173" i="27"/>
  <c r="T173" i="27"/>
  <c r="R173" i="27"/>
  <c r="P173" i="27"/>
  <c r="BI170" i="27"/>
  <c r="BH170" i="27"/>
  <c r="BG170" i="27"/>
  <c r="BE170" i="27"/>
  <c r="T170" i="27"/>
  <c r="T169" i="27"/>
  <c r="R170" i="27"/>
  <c r="R169" i="27"/>
  <c r="P170" i="27"/>
  <c r="P169" i="27"/>
  <c r="BI167" i="27"/>
  <c r="BH167" i="27"/>
  <c r="BG167" i="27"/>
  <c r="BE167" i="27"/>
  <c r="T167" i="27"/>
  <c r="R167" i="27"/>
  <c r="P167" i="27"/>
  <c r="BI165" i="27"/>
  <c r="BH165" i="27"/>
  <c r="BG165" i="27"/>
  <c r="BE165" i="27"/>
  <c r="T165" i="27"/>
  <c r="R165" i="27"/>
  <c r="P165" i="27"/>
  <c r="BI162" i="27"/>
  <c r="BH162" i="27"/>
  <c r="BG162" i="27"/>
  <c r="BE162" i="27"/>
  <c r="T162" i="27"/>
  <c r="R162" i="27"/>
  <c r="P162" i="27"/>
  <c r="BI156" i="27"/>
  <c r="BH156" i="27"/>
  <c r="BG156" i="27"/>
  <c r="BE156" i="27"/>
  <c r="T156" i="27"/>
  <c r="R156" i="27"/>
  <c r="P156" i="27"/>
  <c r="BI152" i="27"/>
  <c r="BH152" i="27"/>
  <c r="BG152" i="27"/>
  <c r="BE152" i="27"/>
  <c r="T152" i="27"/>
  <c r="R152" i="27"/>
  <c r="P152" i="27"/>
  <c r="BI149" i="27"/>
  <c r="BH149" i="27"/>
  <c r="BG149" i="27"/>
  <c r="BE149" i="27"/>
  <c r="T149" i="27"/>
  <c r="R149" i="27"/>
  <c r="P149" i="27"/>
  <c r="BI143" i="27"/>
  <c r="BH143" i="27"/>
  <c r="BG143" i="27"/>
  <c r="BE143" i="27"/>
  <c r="T143" i="27"/>
  <c r="R143" i="27"/>
  <c r="P143" i="27"/>
  <c r="BI141" i="27"/>
  <c r="BH141" i="27"/>
  <c r="BG141" i="27"/>
  <c r="BE141" i="27"/>
  <c r="T141" i="27"/>
  <c r="R141" i="27"/>
  <c r="P141" i="27"/>
  <c r="BI139" i="27"/>
  <c r="BH139" i="27"/>
  <c r="BG139" i="27"/>
  <c r="BE139" i="27"/>
  <c r="T139" i="27"/>
  <c r="R139" i="27"/>
  <c r="P139" i="27"/>
  <c r="BI137" i="27"/>
  <c r="BH137" i="27"/>
  <c r="BG137" i="27"/>
  <c r="BE137" i="27"/>
  <c r="T137" i="27"/>
  <c r="R137" i="27"/>
  <c r="P137" i="27"/>
  <c r="BI135" i="27"/>
  <c r="BH135" i="27"/>
  <c r="BG135" i="27"/>
  <c r="BE135" i="27"/>
  <c r="T135" i="27"/>
  <c r="R135" i="27"/>
  <c r="P135" i="27"/>
  <c r="BI133" i="27"/>
  <c r="BH133" i="27"/>
  <c r="BG133" i="27"/>
  <c r="BE133" i="27"/>
  <c r="T133" i="27"/>
  <c r="R133" i="27"/>
  <c r="P133" i="27"/>
  <c r="BI131" i="27"/>
  <c r="BH131" i="27"/>
  <c r="BG131" i="27"/>
  <c r="BE131" i="27"/>
  <c r="T131" i="27"/>
  <c r="R131" i="27"/>
  <c r="P131" i="27"/>
  <c r="J125" i="27"/>
  <c r="J124" i="27"/>
  <c r="F124" i="27"/>
  <c r="F122" i="27"/>
  <c r="E120" i="27"/>
  <c r="J94" i="27"/>
  <c r="J93" i="27"/>
  <c r="F93" i="27"/>
  <c r="F91" i="27"/>
  <c r="E89" i="27"/>
  <c r="J20" i="27"/>
  <c r="E20" i="27"/>
  <c r="F94" i="27"/>
  <c r="J19" i="27"/>
  <c r="J14" i="27"/>
  <c r="J122" i="27" s="1"/>
  <c r="E7" i="27"/>
  <c r="E116" i="27"/>
  <c r="J39" i="26"/>
  <c r="J38" i="26"/>
  <c r="AY128" i="1"/>
  <c r="J37" i="26"/>
  <c r="AX128" i="1"/>
  <c r="BI219" i="26"/>
  <c r="BH219" i="26"/>
  <c r="BG219" i="26"/>
  <c r="BE219" i="26"/>
  <c r="T219" i="26"/>
  <c r="T218" i="26"/>
  <c r="R219" i="26"/>
  <c r="R218" i="26"/>
  <c r="P219" i="26"/>
  <c r="P218" i="26" s="1"/>
  <c r="BI217" i="26"/>
  <c r="BH217" i="26"/>
  <c r="BG217" i="26"/>
  <c r="BE217" i="26"/>
  <c r="T217" i="26"/>
  <c r="R217" i="26"/>
  <c r="P217" i="26"/>
  <c r="BI216" i="26"/>
  <c r="BH216" i="26"/>
  <c r="BG216" i="26"/>
  <c r="BE216" i="26"/>
  <c r="T216" i="26"/>
  <c r="R216" i="26"/>
  <c r="P216" i="26"/>
  <c r="BI214" i="26"/>
  <c r="BH214" i="26"/>
  <c r="BG214" i="26"/>
  <c r="BE214" i="26"/>
  <c r="T214" i="26"/>
  <c r="R214" i="26"/>
  <c r="P214" i="26"/>
  <c r="BI213" i="26"/>
  <c r="BH213" i="26"/>
  <c r="BG213" i="26"/>
  <c r="BE213" i="26"/>
  <c r="T213" i="26"/>
  <c r="R213" i="26"/>
  <c r="P213" i="26"/>
  <c r="BI211" i="26"/>
  <c r="BH211" i="26"/>
  <c r="BG211" i="26"/>
  <c r="BE211" i="26"/>
  <c r="T211" i="26"/>
  <c r="R211" i="26"/>
  <c r="P211" i="26"/>
  <c r="BI210" i="26"/>
  <c r="BH210" i="26"/>
  <c r="BG210" i="26"/>
  <c r="BE210" i="26"/>
  <c r="T210" i="26"/>
  <c r="R210" i="26"/>
  <c r="P210" i="26"/>
  <c r="BI208" i="26"/>
  <c r="BH208" i="26"/>
  <c r="BG208" i="26"/>
  <c r="BE208" i="26"/>
  <c r="T208" i="26"/>
  <c r="R208" i="26"/>
  <c r="P208" i="26"/>
  <c r="BI207" i="26"/>
  <c r="BH207" i="26"/>
  <c r="BG207" i="26"/>
  <c r="BE207" i="26"/>
  <c r="T207" i="26"/>
  <c r="R207" i="26"/>
  <c r="P207" i="26"/>
  <c r="BI205" i="26"/>
  <c r="BH205" i="26"/>
  <c r="BG205" i="26"/>
  <c r="BE205" i="26"/>
  <c r="T205" i="26"/>
  <c r="R205" i="26"/>
  <c r="P205" i="26"/>
  <c r="BI204" i="26"/>
  <c r="BH204" i="26"/>
  <c r="BG204" i="26"/>
  <c r="BE204" i="26"/>
  <c r="T204" i="26"/>
  <c r="R204" i="26"/>
  <c r="P204" i="26"/>
  <c r="BI203" i="26"/>
  <c r="BH203" i="26"/>
  <c r="BG203" i="26"/>
  <c r="BE203" i="26"/>
  <c r="T203" i="26"/>
  <c r="R203" i="26"/>
  <c r="P203" i="26"/>
  <c r="BI202" i="26"/>
  <c r="BH202" i="26"/>
  <c r="BG202" i="26"/>
  <c r="BE202" i="26"/>
  <c r="T202" i="26"/>
  <c r="R202" i="26"/>
  <c r="P202" i="26"/>
  <c r="BI201" i="26"/>
  <c r="BH201" i="26"/>
  <c r="BG201" i="26"/>
  <c r="BE201" i="26"/>
  <c r="T201" i="26"/>
  <c r="R201" i="26"/>
  <c r="P201" i="26"/>
  <c r="BI198" i="26"/>
  <c r="BH198" i="26"/>
  <c r="BG198" i="26"/>
  <c r="BE198" i="26"/>
  <c r="T198" i="26"/>
  <c r="R198" i="26"/>
  <c r="P198" i="26"/>
  <c r="BI195" i="26"/>
  <c r="BH195" i="26"/>
  <c r="BG195" i="26"/>
  <c r="BE195" i="26"/>
  <c r="T195" i="26"/>
  <c r="R195" i="26"/>
  <c r="P195" i="26"/>
  <c r="BI193" i="26"/>
  <c r="BH193" i="26"/>
  <c r="BG193" i="26"/>
  <c r="BE193" i="26"/>
  <c r="T193" i="26"/>
  <c r="R193" i="26"/>
  <c r="P193" i="26"/>
  <c r="BI191" i="26"/>
  <c r="BH191" i="26"/>
  <c r="BG191" i="26"/>
  <c r="BE191" i="26"/>
  <c r="T191" i="26"/>
  <c r="R191" i="26"/>
  <c r="P191" i="26"/>
  <c r="BI189" i="26"/>
  <c r="BH189" i="26"/>
  <c r="BG189" i="26"/>
  <c r="BE189" i="26"/>
  <c r="T189" i="26"/>
  <c r="R189" i="26"/>
  <c r="P189" i="26"/>
  <c r="BI186" i="26"/>
  <c r="BH186" i="26"/>
  <c r="BG186" i="26"/>
  <c r="BE186" i="26"/>
  <c r="T186" i="26"/>
  <c r="R186" i="26"/>
  <c r="P186" i="26"/>
  <c r="BI184" i="26"/>
  <c r="BH184" i="26"/>
  <c r="BG184" i="26"/>
  <c r="BE184" i="26"/>
  <c r="T184" i="26"/>
  <c r="R184" i="26"/>
  <c r="P184" i="26"/>
  <c r="BI182" i="26"/>
  <c r="BH182" i="26"/>
  <c r="BG182" i="26"/>
  <c r="BE182" i="26"/>
  <c r="T182" i="26"/>
  <c r="R182" i="26"/>
  <c r="P182" i="26"/>
  <c r="BI178" i="26"/>
  <c r="BH178" i="26"/>
  <c r="BG178" i="26"/>
  <c r="BE178" i="26"/>
  <c r="T178" i="26"/>
  <c r="R178" i="26"/>
  <c r="P178" i="26"/>
  <c r="BI176" i="26"/>
  <c r="BH176" i="26"/>
  <c r="BG176" i="26"/>
  <c r="BE176" i="26"/>
  <c r="T176" i="26"/>
  <c r="R176" i="26"/>
  <c r="P176" i="26"/>
  <c r="BI174" i="26"/>
  <c r="BH174" i="26"/>
  <c r="BG174" i="26"/>
  <c r="BE174" i="26"/>
  <c r="T174" i="26"/>
  <c r="R174" i="26"/>
  <c r="P174" i="26"/>
  <c r="BI172" i="26"/>
  <c r="BH172" i="26"/>
  <c r="BG172" i="26"/>
  <c r="BE172" i="26"/>
  <c r="T172" i="26"/>
  <c r="R172" i="26"/>
  <c r="P172" i="26"/>
  <c r="BI169" i="26"/>
  <c r="BH169" i="26"/>
  <c r="BG169" i="26"/>
  <c r="BE169" i="26"/>
  <c r="T169" i="26"/>
  <c r="R169" i="26"/>
  <c r="P169" i="26"/>
  <c r="BI163" i="26"/>
  <c r="BH163" i="26"/>
  <c r="BG163" i="26"/>
  <c r="BE163" i="26"/>
  <c r="T163" i="26"/>
  <c r="R163" i="26"/>
  <c r="P163" i="26"/>
  <c r="BI159" i="26"/>
  <c r="BH159" i="26"/>
  <c r="BG159" i="26"/>
  <c r="BE159" i="26"/>
  <c r="T159" i="26"/>
  <c r="R159" i="26"/>
  <c r="P159" i="26"/>
  <c r="BI156" i="26"/>
  <c r="BH156" i="26"/>
  <c r="BG156" i="26"/>
  <c r="BE156" i="26"/>
  <c r="T156" i="26"/>
  <c r="R156" i="26"/>
  <c r="P156" i="26"/>
  <c r="BI150" i="26"/>
  <c r="BH150" i="26"/>
  <c r="BG150" i="26"/>
  <c r="BE150" i="26"/>
  <c r="T150" i="26"/>
  <c r="R150" i="26"/>
  <c r="P150" i="26"/>
  <c r="BI148" i="26"/>
  <c r="BH148" i="26"/>
  <c r="BG148" i="26"/>
  <c r="BE148" i="26"/>
  <c r="T148" i="26"/>
  <c r="R148" i="26"/>
  <c r="P148" i="26"/>
  <c r="BI146" i="26"/>
  <c r="BH146" i="26"/>
  <c r="BG146" i="26"/>
  <c r="BE146" i="26"/>
  <c r="T146" i="26"/>
  <c r="R146" i="26"/>
  <c r="P146" i="26"/>
  <c r="BI144" i="26"/>
  <c r="BH144" i="26"/>
  <c r="BG144" i="26"/>
  <c r="BE144" i="26"/>
  <c r="T144" i="26"/>
  <c r="R144" i="26"/>
  <c r="P144" i="26"/>
  <c r="BI142" i="26"/>
  <c r="BH142" i="26"/>
  <c r="BG142" i="26"/>
  <c r="BE142" i="26"/>
  <c r="T142" i="26"/>
  <c r="R142" i="26"/>
  <c r="P142" i="26"/>
  <c r="BI140" i="26"/>
  <c r="BH140" i="26"/>
  <c r="BG140" i="26"/>
  <c r="BE140" i="26"/>
  <c r="T140" i="26"/>
  <c r="R140" i="26"/>
  <c r="P140" i="26"/>
  <c r="BI138" i="26"/>
  <c r="BH138" i="26"/>
  <c r="BG138" i="26"/>
  <c r="BE138" i="26"/>
  <c r="T138" i="26"/>
  <c r="R138" i="26"/>
  <c r="P138" i="26"/>
  <c r="BI136" i="26"/>
  <c r="BH136" i="26"/>
  <c r="BG136" i="26"/>
  <c r="BE136" i="26"/>
  <c r="T136" i="26"/>
  <c r="R136" i="26"/>
  <c r="P136" i="26"/>
  <c r="BI134" i="26"/>
  <c r="BH134" i="26"/>
  <c r="BG134" i="26"/>
  <c r="BE134" i="26"/>
  <c r="T134" i="26"/>
  <c r="R134" i="26"/>
  <c r="P134" i="26"/>
  <c r="BI132" i="26"/>
  <c r="BH132" i="26"/>
  <c r="BG132" i="26"/>
  <c r="BE132" i="26"/>
  <c r="T132" i="26"/>
  <c r="R132" i="26"/>
  <c r="P132" i="26"/>
  <c r="J126" i="26"/>
  <c r="J125" i="26"/>
  <c r="F125" i="26"/>
  <c r="F123" i="26"/>
  <c r="E121" i="26"/>
  <c r="J94" i="26"/>
  <c r="J93" i="26"/>
  <c r="F93" i="26"/>
  <c r="F91" i="26"/>
  <c r="E89" i="26"/>
  <c r="J20" i="26"/>
  <c r="E20" i="26"/>
  <c r="F126" i="26"/>
  <c r="J19" i="26"/>
  <c r="J14" i="26"/>
  <c r="J91" i="26" s="1"/>
  <c r="E7" i="26"/>
  <c r="E117" i="26"/>
  <c r="J39" i="25"/>
  <c r="J38" i="25"/>
  <c r="AY127" i="1"/>
  <c r="J37" i="25"/>
  <c r="AX127" i="1" s="1"/>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69" i="25"/>
  <c r="BH169" i="25"/>
  <c r="BG169" i="25"/>
  <c r="BE169" i="25"/>
  <c r="T169" i="25"/>
  <c r="R169" i="25"/>
  <c r="P169" i="25"/>
  <c r="BI168" i="25"/>
  <c r="BH168" i="25"/>
  <c r="BG168" i="25"/>
  <c r="BE168" i="25"/>
  <c r="T168" i="25"/>
  <c r="R168" i="25"/>
  <c r="P168" i="25"/>
  <c r="BI167" i="25"/>
  <c r="BH167" i="25"/>
  <c r="BG167" i="25"/>
  <c r="BE167" i="25"/>
  <c r="T167" i="25"/>
  <c r="R167" i="25"/>
  <c r="P167"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0" i="25"/>
  <c r="BH160" i="25"/>
  <c r="BG160" i="25"/>
  <c r="BE160" i="25"/>
  <c r="T160" i="25"/>
  <c r="R160" i="25"/>
  <c r="P160"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BI138" i="25"/>
  <c r="BH138" i="25"/>
  <c r="BG138" i="25"/>
  <c r="BE138" i="25"/>
  <c r="T138" i="25"/>
  <c r="R138" i="25"/>
  <c r="P138" i="25"/>
  <c r="BI137" i="25"/>
  <c r="BH137" i="25"/>
  <c r="BG137" i="25"/>
  <c r="BE137" i="25"/>
  <c r="T137" i="25"/>
  <c r="R137" i="25"/>
  <c r="P137" i="25"/>
  <c r="BI135" i="25"/>
  <c r="BH135" i="25"/>
  <c r="BG135" i="25"/>
  <c r="BE135" i="25"/>
  <c r="T135" i="25"/>
  <c r="T134" i="25" s="1"/>
  <c r="R135" i="25"/>
  <c r="R134" i="25" s="1"/>
  <c r="P135" i="25"/>
  <c r="P134" i="25"/>
  <c r="BI133" i="25"/>
  <c r="BH133" i="25"/>
  <c r="BG133" i="25"/>
  <c r="BE133" i="25"/>
  <c r="T133" i="25"/>
  <c r="R133" i="25"/>
  <c r="P133" i="25"/>
  <c r="BI132" i="25"/>
  <c r="BH132" i="25"/>
  <c r="BG132" i="25"/>
  <c r="BE132" i="25"/>
  <c r="T132" i="25"/>
  <c r="R132" i="25"/>
  <c r="P132" i="25"/>
  <c r="BI131" i="25"/>
  <c r="BH131" i="25"/>
  <c r="BG131" i="25"/>
  <c r="BE131" i="25"/>
  <c r="T131" i="25"/>
  <c r="R131" i="25"/>
  <c r="P131" i="25"/>
  <c r="J125" i="25"/>
  <c r="J124" i="25"/>
  <c r="F124" i="25"/>
  <c r="F122" i="25"/>
  <c r="E120" i="25"/>
  <c r="J94" i="25"/>
  <c r="J93" i="25"/>
  <c r="F93" i="25"/>
  <c r="F91" i="25"/>
  <c r="E89" i="25"/>
  <c r="J20" i="25"/>
  <c r="E20" i="25"/>
  <c r="F94" i="25"/>
  <c r="J19" i="25"/>
  <c r="J14" i="25"/>
  <c r="J122" i="25" s="1"/>
  <c r="E7" i="25"/>
  <c r="E116" i="25"/>
  <c r="J41" i="24"/>
  <c r="J40" i="24"/>
  <c r="AY126" i="1"/>
  <c r="J39" i="24"/>
  <c r="AX126" i="1" s="1"/>
  <c r="BI178" i="24"/>
  <c r="BH178" i="24"/>
  <c r="BG178" i="24"/>
  <c r="BE178" i="24"/>
  <c r="T178" i="24"/>
  <c r="R178" i="24"/>
  <c r="P178" i="24"/>
  <c r="BI177" i="24"/>
  <c r="BH177" i="24"/>
  <c r="BG177" i="24"/>
  <c r="BE177" i="24"/>
  <c r="T177" i="24"/>
  <c r="R177" i="24"/>
  <c r="P177" i="24"/>
  <c r="BI176" i="24"/>
  <c r="BH176" i="24"/>
  <c r="BG176" i="24"/>
  <c r="BE176" i="24"/>
  <c r="T176" i="24"/>
  <c r="R176" i="24"/>
  <c r="P176" i="24"/>
  <c r="BI175" i="24"/>
  <c r="BH175" i="24"/>
  <c r="BG175" i="24"/>
  <c r="BE175" i="24"/>
  <c r="T175" i="24"/>
  <c r="R175" i="24"/>
  <c r="P175" i="24"/>
  <c r="BI174" i="24"/>
  <c r="BH174" i="24"/>
  <c r="BG174" i="24"/>
  <c r="BE174" i="24"/>
  <c r="T174" i="24"/>
  <c r="R174" i="24"/>
  <c r="P174" i="24"/>
  <c r="BI173" i="24"/>
  <c r="BH173" i="24"/>
  <c r="BG173" i="24"/>
  <c r="BE173" i="24"/>
  <c r="T173" i="24"/>
  <c r="R173" i="24"/>
  <c r="P173" i="24"/>
  <c r="BI172" i="24"/>
  <c r="BH172" i="24"/>
  <c r="BG172" i="24"/>
  <c r="BE172" i="24"/>
  <c r="T172" i="24"/>
  <c r="R172" i="24"/>
  <c r="P172" i="24"/>
  <c r="BI171" i="24"/>
  <c r="BH171" i="24"/>
  <c r="BG171" i="24"/>
  <c r="BE171" i="24"/>
  <c r="T171" i="24"/>
  <c r="R171" i="24"/>
  <c r="P171" i="24"/>
  <c r="BI170" i="24"/>
  <c r="BH170" i="24"/>
  <c r="BG170" i="24"/>
  <c r="BE170" i="24"/>
  <c r="T170" i="24"/>
  <c r="R170" i="24"/>
  <c r="P170" i="24"/>
  <c r="BI169" i="24"/>
  <c r="BH169" i="24"/>
  <c r="BG169" i="24"/>
  <c r="BE169" i="24"/>
  <c r="T169" i="24"/>
  <c r="R169" i="24"/>
  <c r="P169" i="24"/>
  <c r="BI167" i="24"/>
  <c r="BH167" i="24"/>
  <c r="BG167" i="24"/>
  <c r="BE167" i="24"/>
  <c r="T167" i="24"/>
  <c r="R167" i="24"/>
  <c r="P167" i="24"/>
  <c r="BI164" i="24"/>
  <c r="BH164" i="24"/>
  <c r="BG164" i="24"/>
  <c r="BE164" i="24"/>
  <c r="T164" i="24"/>
  <c r="R164" i="24"/>
  <c r="P164" i="24"/>
  <c r="BI163" i="24"/>
  <c r="BH163" i="24"/>
  <c r="BG163" i="24"/>
  <c r="BE163" i="24"/>
  <c r="T163" i="24"/>
  <c r="R163" i="24"/>
  <c r="P163" i="24"/>
  <c r="BI161" i="24"/>
  <c r="BH161" i="24"/>
  <c r="BG161" i="24"/>
  <c r="BE161" i="24"/>
  <c r="T161" i="24"/>
  <c r="R161" i="24"/>
  <c r="P161" i="24"/>
  <c r="BI160" i="24"/>
  <c r="BH160" i="24"/>
  <c r="BG160" i="24"/>
  <c r="BE160" i="24"/>
  <c r="T160" i="24"/>
  <c r="R160" i="24"/>
  <c r="P160" i="24"/>
  <c r="BI159" i="24"/>
  <c r="BH159" i="24"/>
  <c r="BG159" i="24"/>
  <c r="BE159" i="24"/>
  <c r="T159" i="24"/>
  <c r="R159" i="24"/>
  <c r="P159" i="24"/>
  <c r="BI157" i="24"/>
  <c r="BH157" i="24"/>
  <c r="BG157" i="24"/>
  <c r="BE157" i="24"/>
  <c r="T157" i="24"/>
  <c r="R157" i="24"/>
  <c r="P157" i="24"/>
  <c r="BI156" i="24"/>
  <c r="BH156" i="24"/>
  <c r="BG156" i="24"/>
  <c r="BE156" i="24"/>
  <c r="T156" i="24"/>
  <c r="R156" i="24"/>
  <c r="P156" i="24"/>
  <c r="BI155" i="24"/>
  <c r="BH155" i="24"/>
  <c r="BG155" i="24"/>
  <c r="BE155" i="24"/>
  <c r="T155" i="24"/>
  <c r="R155" i="24"/>
  <c r="P155" i="24"/>
  <c r="BI154" i="24"/>
  <c r="BH154" i="24"/>
  <c r="BG154" i="24"/>
  <c r="BE154" i="24"/>
  <c r="T154" i="24"/>
  <c r="R154" i="24"/>
  <c r="P154" i="24"/>
  <c r="BI153" i="24"/>
  <c r="BH153" i="24"/>
  <c r="BG153" i="24"/>
  <c r="BE153" i="24"/>
  <c r="T153" i="24"/>
  <c r="R153" i="24"/>
  <c r="P153" i="24"/>
  <c r="BI152" i="24"/>
  <c r="BH152" i="24"/>
  <c r="BG152" i="24"/>
  <c r="BE152" i="24"/>
  <c r="T152" i="24"/>
  <c r="R152" i="24"/>
  <c r="P152" i="24"/>
  <c r="BI151" i="24"/>
  <c r="BH151" i="24"/>
  <c r="BG151" i="24"/>
  <c r="BE151" i="24"/>
  <c r="T151" i="24"/>
  <c r="R151" i="24"/>
  <c r="P151" i="24"/>
  <c r="BI150" i="24"/>
  <c r="BH150" i="24"/>
  <c r="BG150" i="24"/>
  <c r="BE150" i="24"/>
  <c r="T150" i="24"/>
  <c r="R150" i="24"/>
  <c r="P150" i="24"/>
  <c r="BI149" i="24"/>
  <c r="BH149" i="24"/>
  <c r="BG149" i="24"/>
  <c r="BE149" i="24"/>
  <c r="T149" i="24"/>
  <c r="R149" i="24"/>
  <c r="P149" i="24"/>
  <c r="BI148" i="24"/>
  <c r="BH148" i="24"/>
  <c r="BG148" i="24"/>
  <c r="BE148" i="24"/>
  <c r="T148" i="24"/>
  <c r="R148" i="24"/>
  <c r="P148" i="24"/>
  <c r="BI147" i="24"/>
  <c r="BH147" i="24"/>
  <c r="BG147" i="24"/>
  <c r="BE147" i="24"/>
  <c r="T147" i="24"/>
  <c r="R147" i="24"/>
  <c r="P147" i="24"/>
  <c r="BI144" i="24"/>
  <c r="BH144" i="24"/>
  <c r="BG144" i="24"/>
  <c r="BE144" i="24"/>
  <c r="T144" i="24"/>
  <c r="R144" i="24"/>
  <c r="P144" i="24"/>
  <c r="BI143" i="24"/>
  <c r="BH143" i="24"/>
  <c r="BG143" i="24"/>
  <c r="BE143" i="24"/>
  <c r="T143" i="24"/>
  <c r="R143" i="24"/>
  <c r="P143" i="24"/>
  <c r="BI142" i="24"/>
  <c r="BH142" i="24"/>
  <c r="BG142" i="24"/>
  <c r="BE142" i="24"/>
  <c r="T142" i="24"/>
  <c r="R142" i="24"/>
  <c r="P142" i="24"/>
  <c r="BI141" i="24"/>
  <c r="BH141" i="24"/>
  <c r="BG141" i="24"/>
  <c r="BE141" i="24"/>
  <c r="T141" i="24"/>
  <c r="R141" i="24"/>
  <c r="P141" i="24"/>
  <c r="BI139" i="24"/>
  <c r="BH139" i="24"/>
  <c r="BG139" i="24"/>
  <c r="BE139" i="24"/>
  <c r="T139" i="24"/>
  <c r="R139" i="24"/>
  <c r="P139" i="24"/>
  <c r="BI137" i="24"/>
  <c r="BH137" i="24"/>
  <c r="BG137" i="24"/>
  <c r="BE137" i="24"/>
  <c r="T137" i="24"/>
  <c r="R137" i="24"/>
  <c r="P137"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J126" i="24"/>
  <c r="J125" i="24"/>
  <c r="F125" i="24"/>
  <c r="F123" i="24"/>
  <c r="E121" i="24"/>
  <c r="J96" i="24"/>
  <c r="J95" i="24"/>
  <c r="F95" i="24"/>
  <c r="F93" i="24"/>
  <c r="E91" i="24"/>
  <c r="J22" i="24"/>
  <c r="E22" i="24"/>
  <c r="F96" i="24"/>
  <c r="J21" i="24"/>
  <c r="J16" i="24"/>
  <c r="J123" i="24" s="1"/>
  <c r="E7" i="24"/>
  <c r="E115" i="24"/>
  <c r="J41" i="23"/>
  <c r="J40" i="23"/>
  <c r="AY125" i="1"/>
  <c r="J39" i="23"/>
  <c r="AX125" i="1"/>
  <c r="BI201" i="23"/>
  <c r="BH201" i="23"/>
  <c r="BG201" i="23"/>
  <c r="BE201" i="23"/>
  <c r="T201" i="23"/>
  <c r="T200" i="23"/>
  <c r="R201" i="23"/>
  <c r="R200" i="23"/>
  <c r="P201" i="23"/>
  <c r="P200" i="23"/>
  <c r="BI199" i="23"/>
  <c r="BH199" i="23"/>
  <c r="BG199" i="23"/>
  <c r="BE199" i="23"/>
  <c r="T199" i="23"/>
  <c r="T198" i="23"/>
  <c r="R199" i="23"/>
  <c r="R198" i="23"/>
  <c r="P199" i="23"/>
  <c r="P198" i="23"/>
  <c r="BI197" i="23"/>
  <c r="BH197" i="23"/>
  <c r="BG197" i="23"/>
  <c r="BE197" i="23"/>
  <c r="T197" i="23"/>
  <c r="R197" i="23"/>
  <c r="P197" i="23"/>
  <c r="BI196" i="23"/>
  <c r="BH196" i="23"/>
  <c r="BG196" i="23"/>
  <c r="BE196" i="23"/>
  <c r="T196" i="23"/>
  <c r="R196" i="23"/>
  <c r="P196" i="23"/>
  <c r="BI195" i="23"/>
  <c r="BH195" i="23"/>
  <c r="BG195" i="23"/>
  <c r="BE195" i="23"/>
  <c r="T195" i="23"/>
  <c r="R195" i="23"/>
  <c r="P195" i="23"/>
  <c r="BI194" i="23"/>
  <c r="BH194" i="23"/>
  <c r="BG194" i="23"/>
  <c r="BE194" i="23"/>
  <c r="T194" i="23"/>
  <c r="R194" i="23"/>
  <c r="P194" i="23"/>
  <c r="BI193" i="23"/>
  <c r="BH193" i="23"/>
  <c r="BG193" i="23"/>
  <c r="BE193" i="23"/>
  <c r="T193" i="23"/>
  <c r="R193" i="23"/>
  <c r="P193" i="23"/>
  <c r="BI192" i="23"/>
  <c r="BH192" i="23"/>
  <c r="BG192" i="23"/>
  <c r="BE192" i="23"/>
  <c r="T192" i="23"/>
  <c r="R192" i="23"/>
  <c r="P192" i="23"/>
  <c r="BI191" i="23"/>
  <c r="BH191" i="23"/>
  <c r="BG191" i="23"/>
  <c r="BE191" i="23"/>
  <c r="T191" i="23"/>
  <c r="R191" i="23"/>
  <c r="P191" i="23"/>
  <c r="BI190" i="23"/>
  <c r="BH190" i="23"/>
  <c r="BG190" i="23"/>
  <c r="BE190" i="23"/>
  <c r="T190" i="23"/>
  <c r="R190" i="23"/>
  <c r="P190" i="23"/>
  <c r="BI189" i="23"/>
  <c r="BH189" i="23"/>
  <c r="BG189" i="23"/>
  <c r="BE189" i="23"/>
  <c r="T189" i="23"/>
  <c r="R189" i="23"/>
  <c r="P189" i="23"/>
  <c r="BI188" i="23"/>
  <c r="BH188" i="23"/>
  <c r="BG188" i="23"/>
  <c r="BE188" i="23"/>
  <c r="T188" i="23"/>
  <c r="R188" i="23"/>
  <c r="P188" i="23"/>
  <c r="BI187" i="23"/>
  <c r="BH187" i="23"/>
  <c r="BG187" i="23"/>
  <c r="BE187" i="23"/>
  <c r="T187" i="23"/>
  <c r="R187" i="23"/>
  <c r="P187" i="23"/>
  <c r="BI186" i="23"/>
  <c r="BH186" i="23"/>
  <c r="BG186" i="23"/>
  <c r="BE186" i="23"/>
  <c r="T186" i="23"/>
  <c r="R186" i="23"/>
  <c r="P186" i="23"/>
  <c r="BI185" i="23"/>
  <c r="BH185" i="23"/>
  <c r="BG185" i="23"/>
  <c r="BE185" i="23"/>
  <c r="T185" i="23"/>
  <c r="R185" i="23"/>
  <c r="P185" i="23"/>
  <c r="BI184" i="23"/>
  <c r="BH184" i="23"/>
  <c r="BG184" i="23"/>
  <c r="BE184" i="23"/>
  <c r="T184" i="23"/>
  <c r="R184" i="23"/>
  <c r="P184" i="23"/>
  <c r="BI183" i="23"/>
  <c r="BH183" i="23"/>
  <c r="BG183" i="23"/>
  <c r="BE183" i="23"/>
  <c r="T183" i="23"/>
  <c r="R183" i="23"/>
  <c r="P183" i="23"/>
  <c r="BI182" i="23"/>
  <c r="BH182" i="23"/>
  <c r="BG182" i="23"/>
  <c r="BE182" i="23"/>
  <c r="T182" i="23"/>
  <c r="R182" i="23"/>
  <c r="P182" i="23"/>
  <c r="BI181" i="23"/>
  <c r="BH181" i="23"/>
  <c r="BG181" i="23"/>
  <c r="BE181" i="23"/>
  <c r="T181" i="23"/>
  <c r="R181" i="23"/>
  <c r="P181" i="23"/>
  <c r="BI179" i="23"/>
  <c r="BH179" i="23"/>
  <c r="BG179" i="23"/>
  <c r="BE179" i="23"/>
  <c r="T179" i="23"/>
  <c r="R179" i="23"/>
  <c r="P179" i="23"/>
  <c r="BI178" i="23"/>
  <c r="BH178" i="23"/>
  <c r="BG178" i="23"/>
  <c r="BE178" i="23"/>
  <c r="T178" i="23"/>
  <c r="R178" i="23"/>
  <c r="P178" i="23"/>
  <c r="BI177" i="23"/>
  <c r="BH177" i="23"/>
  <c r="BG177" i="23"/>
  <c r="BE177" i="23"/>
  <c r="T177" i="23"/>
  <c r="R177" i="23"/>
  <c r="P177" i="23"/>
  <c r="BI176" i="23"/>
  <c r="BH176" i="23"/>
  <c r="BG176" i="23"/>
  <c r="BE176" i="23"/>
  <c r="T176" i="23"/>
  <c r="R176" i="23"/>
  <c r="P176" i="23"/>
  <c r="BI175" i="23"/>
  <c r="BH175" i="23"/>
  <c r="BG175" i="23"/>
  <c r="BE175" i="23"/>
  <c r="T175" i="23"/>
  <c r="R175" i="23"/>
  <c r="P175" i="23"/>
  <c r="BI174" i="23"/>
  <c r="BH174" i="23"/>
  <c r="BG174" i="23"/>
  <c r="BE174" i="23"/>
  <c r="T174" i="23"/>
  <c r="R174" i="23"/>
  <c r="P174" i="23"/>
  <c r="BI173" i="23"/>
  <c r="BH173" i="23"/>
  <c r="BG173" i="23"/>
  <c r="BE173" i="23"/>
  <c r="T173" i="23"/>
  <c r="R173" i="23"/>
  <c r="P173" i="23"/>
  <c r="BI171" i="23"/>
  <c r="BH171" i="23"/>
  <c r="BG171" i="23"/>
  <c r="BE171" i="23"/>
  <c r="T171" i="23"/>
  <c r="R171" i="23"/>
  <c r="P171" i="23"/>
  <c r="BI170" i="23"/>
  <c r="BH170" i="23"/>
  <c r="BG170" i="23"/>
  <c r="BE170" i="23"/>
  <c r="T170" i="23"/>
  <c r="R170" i="23"/>
  <c r="P170" i="23"/>
  <c r="BI168" i="23"/>
  <c r="BH168" i="23"/>
  <c r="BG168" i="23"/>
  <c r="BE168" i="23"/>
  <c r="T168" i="23"/>
  <c r="R168" i="23"/>
  <c r="P168" i="23"/>
  <c r="BI166" i="23"/>
  <c r="BH166" i="23"/>
  <c r="BG166" i="23"/>
  <c r="BE166" i="23"/>
  <c r="T166" i="23"/>
  <c r="R166" i="23"/>
  <c r="P166" i="23"/>
  <c r="BI164" i="23"/>
  <c r="BH164" i="23"/>
  <c r="BG164" i="23"/>
  <c r="BE164" i="23"/>
  <c r="T164" i="23"/>
  <c r="R164" i="23"/>
  <c r="P164" i="23"/>
  <c r="BI162" i="23"/>
  <c r="BH162" i="23"/>
  <c r="BG162" i="23"/>
  <c r="BE162" i="23"/>
  <c r="T162" i="23"/>
  <c r="R162" i="23"/>
  <c r="P162" i="23"/>
  <c r="BI160" i="23"/>
  <c r="BH160" i="23"/>
  <c r="BG160" i="23"/>
  <c r="BE160" i="23"/>
  <c r="T160" i="23"/>
  <c r="R160" i="23"/>
  <c r="P160"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4" i="23"/>
  <c r="BH144" i="23"/>
  <c r="BG144" i="23"/>
  <c r="BE144" i="23"/>
  <c r="T144" i="23"/>
  <c r="R144" i="23"/>
  <c r="P144" i="23"/>
  <c r="BI142" i="23"/>
  <c r="BH142" i="23"/>
  <c r="BG142" i="23"/>
  <c r="BE142" i="23"/>
  <c r="T142" i="23"/>
  <c r="R142" i="23"/>
  <c r="P142" i="23"/>
  <c r="BI140" i="23"/>
  <c r="BH140" i="23"/>
  <c r="BG140" i="23"/>
  <c r="BE140" i="23"/>
  <c r="T140" i="23"/>
  <c r="R140" i="23"/>
  <c r="P140" i="23"/>
  <c r="BI138" i="23"/>
  <c r="BH138" i="23"/>
  <c r="BG138" i="23"/>
  <c r="BE138" i="23"/>
  <c r="T138" i="23"/>
  <c r="R138" i="23"/>
  <c r="P138" i="23"/>
  <c r="BI136" i="23"/>
  <c r="BH136" i="23"/>
  <c r="BG136" i="23"/>
  <c r="BE136" i="23"/>
  <c r="T136" i="23"/>
  <c r="R136" i="23"/>
  <c r="P136" i="23"/>
  <c r="BI135" i="23"/>
  <c r="BH135" i="23"/>
  <c r="BG135" i="23"/>
  <c r="BE135" i="23"/>
  <c r="T135" i="23"/>
  <c r="R135" i="23"/>
  <c r="P135" i="23"/>
  <c r="BI134" i="23"/>
  <c r="BH134" i="23"/>
  <c r="BG134" i="23"/>
  <c r="BE134" i="23"/>
  <c r="T134" i="23"/>
  <c r="R134" i="23"/>
  <c r="P134" i="23"/>
  <c r="J128" i="23"/>
  <c r="J127" i="23"/>
  <c r="F127" i="23"/>
  <c r="F125" i="23"/>
  <c r="E123" i="23"/>
  <c r="J96" i="23"/>
  <c r="J95" i="23"/>
  <c r="F95" i="23"/>
  <c r="F93" i="23"/>
  <c r="E91" i="23"/>
  <c r="J22" i="23"/>
  <c r="E22" i="23"/>
  <c r="F96" i="23"/>
  <c r="J21" i="23"/>
  <c r="J16" i="23"/>
  <c r="J93" i="23" s="1"/>
  <c r="E7" i="23"/>
  <c r="E117" i="23"/>
  <c r="J41" i="22"/>
  <c r="J40" i="22"/>
  <c r="AY123" i="1"/>
  <c r="J39" i="22"/>
  <c r="AX123" i="1" s="1"/>
  <c r="BI323" i="22"/>
  <c r="BH323" i="22"/>
  <c r="BG323" i="22"/>
  <c r="BE323" i="22"/>
  <c r="T323" i="22"/>
  <c r="T322" i="22"/>
  <c r="R323" i="22"/>
  <c r="R322" i="22" s="1"/>
  <c r="P323" i="22"/>
  <c r="P322" i="22" s="1"/>
  <c r="BI319" i="22"/>
  <c r="BH319" i="22"/>
  <c r="BG319" i="22"/>
  <c r="BE319" i="22"/>
  <c r="T319" i="22"/>
  <c r="R319" i="22"/>
  <c r="P319" i="22"/>
  <c r="BI318" i="22"/>
  <c r="BH318" i="22"/>
  <c r="BG318" i="22"/>
  <c r="BE318" i="22"/>
  <c r="T318" i="22"/>
  <c r="R318" i="22"/>
  <c r="P318" i="22"/>
  <c r="BI317" i="22"/>
  <c r="BH317" i="22"/>
  <c r="BG317" i="22"/>
  <c r="BE317" i="22"/>
  <c r="T317" i="22"/>
  <c r="R317" i="22"/>
  <c r="P317" i="22"/>
  <c r="BI313" i="22"/>
  <c r="BH313" i="22"/>
  <c r="BG313" i="22"/>
  <c r="BE313" i="22"/>
  <c r="T313" i="22"/>
  <c r="R313" i="22"/>
  <c r="P313" i="22"/>
  <c r="BI312" i="22"/>
  <c r="BH312" i="22"/>
  <c r="BG312" i="22"/>
  <c r="BE312" i="22"/>
  <c r="T312" i="22"/>
  <c r="R312" i="22"/>
  <c r="P312" i="22"/>
  <c r="BI303" i="22"/>
  <c r="BH303" i="22"/>
  <c r="BG303" i="22"/>
  <c r="BE303" i="22"/>
  <c r="T303" i="22"/>
  <c r="R303" i="22"/>
  <c r="P303" i="22"/>
  <c r="BI292" i="22"/>
  <c r="BH292" i="22"/>
  <c r="BG292" i="22"/>
  <c r="BE292" i="22"/>
  <c r="T292" i="22"/>
  <c r="R292" i="22"/>
  <c r="P292" i="22"/>
  <c r="BI279" i="22"/>
  <c r="BH279" i="22"/>
  <c r="BG279" i="22"/>
  <c r="BE279" i="22"/>
  <c r="T279" i="22"/>
  <c r="R279" i="22"/>
  <c r="P279" i="22"/>
  <c r="BI265" i="22"/>
  <c r="BH265" i="22"/>
  <c r="BG265" i="22"/>
  <c r="BE265" i="22"/>
  <c r="T265" i="22"/>
  <c r="R265" i="22"/>
  <c r="P265" i="22"/>
  <c r="BI255" i="22"/>
  <c r="BH255" i="22"/>
  <c r="BG255" i="22"/>
  <c r="BE255" i="22"/>
  <c r="T255" i="22"/>
  <c r="R255" i="22"/>
  <c r="P255" i="22"/>
  <c r="BI252" i="22"/>
  <c r="BH252" i="22"/>
  <c r="BG252" i="22"/>
  <c r="BE252" i="22"/>
  <c r="T252" i="22"/>
  <c r="R252" i="22"/>
  <c r="P252" i="22"/>
  <c r="BI243" i="22"/>
  <c r="BH243" i="22"/>
  <c r="BG243" i="22"/>
  <c r="BE243" i="22"/>
  <c r="T243" i="22"/>
  <c r="R243" i="22"/>
  <c r="P243" i="22"/>
  <c r="BI233" i="22"/>
  <c r="BH233" i="22"/>
  <c r="BG233" i="22"/>
  <c r="BE233" i="22"/>
  <c r="T233" i="22"/>
  <c r="R233" i="22"/>
  <c r="P233" i="22"/>
  <c r="BI228" i="22"/>
  <c r="BH228" i="22"/>
  <c r="BG228" i="22"/>
  <c r="BE228" i="22"/>
  <c r="T228" i="22"/>
  <c r="R228" i="22"/>
  <c r="P228" i="22"/>
  <c r="BI225" i="22"/>
  <c r="BH225" i="22"/>
  <c r="BG225" i="22"/>
  <c r="BE225" i="22"/>
  <c r="T225" i="22"/>
  <c r="R225" i="22"/>
  <c r="P225" i="22"/>
  <c r="BI220" i="22"/>
  <c r="BH220" i="22"/>
  <c r="BG220" i="22"/>
  <c r="BE220" i="22"/>
  <c r="T220" i="22"/>
  <c r="R220" i="22"/>
  <c r="P220" i="22"/>
  <c r="BI216" i="22"/>
  <c r="BH216" i="22"/>
  <c r="BG216" i="22"/>
  <c r="BE216" i="22"/>
  <c r="T216" i="22"/>
  <c r="R216" i="22"/>
  <c r="P216" i="22"/>
  <c r="BI213" i="22"/>
  <c r="BH213" i="22"/>
  <c r="BG213" i="22"/>
  <c r="BE213" i="22"/>
  <c r="T213" i="22"/>
  <c r="R213" i="22"/>
  <c r="P213" i="22"/>
  <c r="BI133" i="22"/>
  <c r="BH133" i="22"/>
  <c r="BG133" i="22"/>
  <c r="BE133" i="22"/>
  <c r="T133" i="22"/>
  <c r="R133" i="22"/>
  <c r="P133" i="22"/>
  <c r="J127" i="22"/>
  <c r="J126" i="22"/>
  <c r="F126" i="22"/>
  <c r="F124" i="22"/>
  <c r="E122" i="22"/>
  <c r="J96" i="22"/>
  <c r="J95" i="22"/>
  <c r="F95" i="22"/>
  <c r="F93" i="22"/>
  <c r="E91" i="22"/>
  <c r="J22" i="22"/>
  <c r="E22" i="22"/>
  <c r="F96" i="22"/>
  <c r="J21" i="22"/>
  <c r="J16" i="22"/>
  <c r="J124" i="22" s="1"/>
  <c r="E7" i="22"/>
  <c r="E116" i="22" s="1"/>
  <c r="J41" i="21"/>
  <c r="J40" i="21"/>
  <c r="AY120" i="1"/>
  <c r="J39" i="21"/>
  <c r="AX120" i="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J122" i="21"/>
  <c r="J121" i="21"/>
  <c r="F121" i="21"/>
  <c r="F119" i="21"/>
  <c r="E117" i="21"/>
  <c r="J96" i="21"/>
  <c r="J95" i="21"/>
  <c r="F95" i="21"/>
  <c r="F93" i="21"/>
  <c r="E91" i="21"/>
  <c r="J22" i="21"/>
  <c r="E22" i="21"/>
  <c r="F122" i="21"/>
  <c r="J21" i="21"/>
  <c r="J16" i="21"/>
  <c r="J93" i="21" s="1"/>
  <c r="E7" i="21"/>
  <c r="E111" i="21" s="1"/>
  <c r="J41" i="20"/>
  <c r="J40" i="20"/>
  <c r="AY119" i="1"/>
  <c r="J39" i="20"/>
  <c r="AX119" i="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J122" i="20"/>
  <c r="J121" i="20"/>
  <c r="F121" i="20"/>
  <c r="F119" i="20"/>
  <c r="E117" i="20"/>
  <c r="J96" i="20"/>
  <c r="J95" i="20"/>
  <c r="F95" i="20"/>
  <c r="F93" i="20"/>
  <c r="E91" i="20"/>
  <c r="J22" i="20"/>
  <c r="E22" i="20"/>
  <c r="F96" i="20"/>
  <c r="J21" i="20"/>
  <c r="J16" i="20"/>
  <c r="J119" i="20" s="1"/>
  <c r="E7" i="20"/>
  <c r="E85" i="20"/>
  <c r="J41" i="19"/>
  <c r="J40" i="19"/>
  <c r="AY118" i="1"/>
  <c r="J39" i="19"/>
  <c r="AX118" i="1" s="1"/>
  <c r="BI175" i="19"/>
  <c r="BH175" i="19"/>
  <c r="BG175" i="19"/>
  <c r="BF175" i="19"/>
  <c r="T175" i="19"/>
  <c r="T174" i="19"/>
  <c r="R175" i="19"/>
  <c r="R174" i="19" s="1"/>
  <c r="P175" i="19"/>
  <c r="P174" i="19"/>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J124" i="19"/>
  <c r="J123" i="19"/>
  <c r="F123" i="19"/>
  <c r="F121" i="19"/>
  <c r="E119" i="19"/>
  <c r="J96" i="19"/>
  <c r="J95" i="19"/>
  <c r="F95" i="19"/>
  <c r="F93" i="19"/>
  <c r="E91" i="19"/>
  <c r="J22" i="19"/>
  <c r="E22" i="19"/>
  <c r="F96" i="19"/>
  <c r="J21" i="19"/>
  <c r="J16" i="19"/>
  <c r="J121" i="19" s="1"/>
  <c r="E7" i="19"/>
  <c r="E113" i="19"/>
  <c r="J41" i="18"/>
  <c r="J40" i="18"/>
  <c r="AY116" i="1"/>
  <c r="J39" i="18"/>
  <c r="AX116" i="1"/>
  <c r="BI149" i="18"/>
  <c r="BH149" i="18"/>
  <c r="BG149" i="18"/>
  <c r="BE149" i="18"/>
  <c r="T149" i="18"/>
  <c r="R149" i="18"/>
  <c r="P149" i="18"/>
  <c r="BI148" i="18"/>
  <c r="BH148" i="18"/>
  <c r="BG148" i="18"/>
  <c r="BE148" i="18"/>
  <c r="T148" i="18"/>
  <c r="R148" i="18"/>
  <c r="P148" i="18"/>
  <c r="BI147" i="18"/>
  <c r="BH147" i="18"/>
  <c r="BG147" i="18"/>
  <c r="BE147" i="18"/>
  <c r="T147" i="18"/>
  <c r="R147" i="18"/>
  <c r="P147" i="18"/>
  <c r="BI146" i="18"/>
  <c r="BH146" i="18"/>
  <c r="BG146" i="18"/>
  <c r="BE146" i="18"/>
  <c r="T146" i="18"/>
  <c r="R146" i="18"/>
  <c r="P146"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40" i="18"/>
  <c r="BH140" i="18"/>
  <c r="BG140" i="18"/>
  <c r="BE140" i="18"/>
  <c r="T140" i="18"/>
  <c r="R140" i="18"/>
  <c r="P140" i="18"/>
  <c r="BI138" i="18"/>
  <c r="BH138" i="18"/>
  <c r="BG138" i="18"/>
  <c r="BE138" i="18"/>
  <c r="T138" i="18"/>
  <c r="R138" i="18"/>
  <c r="P138"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5" i="18"/>
  <c r="J124" i="18"/>
  <c r="F124" i="18"/>
  <c r="F122" i="18"/>
  <c r="E120" i="18"/>
  <c r="J96" i="18"/>
  <c r="J95" i="18"/>
  <c r="F95" i="18"/>
  <c r="F93" i="18"/>
  <c r="E91" i="18"/>
  <c r="J22" i="18"/>
  <c r="E22" i="18"/>
  <c r="F125" i="18"/>
  <c r="J21" i="18"/>
  <c r="J16" i="18"/>
  <c r="J93" i="18" s="1"/>
  <c r="E7" i="18"/>
  <c r="E85" i="18"/>
  <c r="J41" i="17"/>
  <c r="J40" i="17"/>
  <c r="AY115" i="1"/>
  <c r="J39" i="17"/>
  <c r="AX115" i="1" s="1"/>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J126" i="17"/>
  <c r="J125" i="17"/>
  <c r="F125" i="17"/>
  <c r="F123" i="17"/>
  <c r="E121" i="17"/>
  <c r="J96" i="17"/>
  <c r="J95" i="17"/>
  <c r="F95" i="17"/>
  <c r="F93" i="17"/>
  <c r="E91" i="17"/>
  <c r="J22" i="17"/>
  <c r="E22" i="17"/>
  <c r="F126" i="17"/>
  <c r="J21" i="17"/>
  <c r="J16" i="17"/>
  <c r="J123" i="17" s="1"/>
  <c r="E7" i="17"/>
  <c r="E115" i="17"/>
  <c r="J41" i="16"/>
  <c r="J40" i="16"/>
  <c r="AY114" i="1"/>
  <c r="J39" i="16"/>
  <c r="AX114" i="1" s="1"/>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J126" i="16"/>
  <c r="J125" i="16"/>
  <c r="F125" i="16"/>
  <c r="F123" i="16"/>
  <c r="E121" i="16"/>
  <c r="J96" i="16"/>
  <c r="J95" i="16"/>
  <c r="F95" i="16"/>
  <c r="F93" i="16"/>
  <c r="E91" i="16"/>
  <c r="J22" i="16"/>
  <c r="E22" i="16"/>
  <c r="F96" i="16" s="1"/>
  <c r="J21" i="16"/>
  <c r="J16" i="16"/>
  <c r="J93" i="16" s="1"/>
  <c r="E7" i="16"/>
  <c r="E85" i="16"/>
  <c r="J41" i="15"/>
  <c r="J40" i="15"/>
  <c r="AY113" i="1" s="1"/>
  <c r="J39" i="15"/>
  <c r="AX113" i="1" s="1"/>
  <c r="BI262" i="15"/>
  <c r="BH262" i="15"/>
  <c r="BG262" i="15"/>
  <c r="BE262" i="15"/>
  <c r="T262" i="15"/>
  <c r="R262" i="15"/>
  <c r="P262" i="15"/>
  <c r="BI261" i="15"/>
  <c r="BH261" i="15"/>
  <c r="BG261" i="15"/>
  <c r="BE261" i="15"/>
  <c r="T261" i="15"/>
  <c r="R261" i="15"/>
  <c r="P261" i="15"/>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J131" i="15"/>
  <c r="J130" i="15"/>
  <c r="F130" i="15"/>
  <c r="F128" i="15"/>
  <c r="E126" i="15"/>
  <c r="J96" i="15"/>
  <c r="J95" i="15"/>
  <c r="F95" i="15"/>
  <c r="F93" i="15"/>
  <c r="E91" i="15"/>
  <c r="J22" i="15"/>
  <c r="E22" i="15"/>
  <c r="F96" i="15"/>
  <c r="J21" i="15"/>
  <c r="J16" i="15"/>
  <c r="J128" i="15"/>
  <c r="E7" i="15"/>
  <c r="E120" i="15"/>
  <c r="J41" i="14"/>
  <c r="J40" i="14"/>
  <c r="AY111" i="1"/>
  <c r="J39" i="14"/>
  <c r="AX111" i="1"/>
  <c r="BI177" i="14"/>
  <c r="BH177" i="14"/>
  <c r="BG177" i="14"/>
  <c r="BE177" i="14"/>
  <c r="T177" i="14"/>
  <c r="T176" i="14"/>
  <c r="T174" i="14" s="1"/>
  <c r="R177" i="14"/>
  <c r="R176" i="14"/>
  <c r="P177" i="14"/>
  <c r="P176" i="14"/>
  <c r="BI175" i="14"/>
  <c r="BH175" i="14"/>
  <c r="BG175" i="14"/>
  <c r="BE175" i="14"/>
  <c r="T175" i="14"/>
  <c r="R175" i="14"/>
  <c r="R174" i="14"/>
  <c r="P175" i="14"/>
  <c r="P174" i="14"/>
  <c r="BI173" i="14"/>
  <c r="BH173" i="14"/>
  <c r="BG173" i="14"/>
  <c r="BE173" i="14"/>
  <c r="T173" i="14"/>
  <c r="R173" i="14"/>
  <c r="P173" i="14"/>
  <c r="BI171" i="14"/>
  <c r="BH171" i="14"/>
  <c r="BG171" i="14"/>
  <c r="BE171" i="14"/>
  <c r="T171" i="14"/>
  <c r="R171" i="14"/>
  <c r="P171"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2" i="14"/>
  <c r="BH162" i="14"/>
  <c r="BG162" i="14"/>
  <c r="BE162" i="14"/>
  <c r="T162" i="14"/>
  <c r="R162" i="14"/>
  <c r="P162" i="14"/>
  <c r="BI161" i="14"/>
  <c r="BH161" i="14"/>
  <c r="BG161" i="14"/>
  <c r="BE161" i="14"/>
  <c r="T161" i="14"/>
  <c r="R161" i="14"/>
  <c r="P161" i="14"/>
  <c r="BI160" i="14"/>
  <c r="BH160" i="14"/>
  <c r="BG160" i="14"/>
  <c r="BE160" i="14"/>
  <c r="T160" i="14"/>
  <c r="R160" i="14"/>
  <c r="P160" i="14"/>
  <c r="BI159" i="14"/>
  <c r="BH159" i="14"/>
  <c r="BG159" i="14"/>
  <c r="BE159" i="14"/>
  <c r="T159" i="14"/>
  <c r="R159" i="14"/>
  <c r="P159" i="14"/>
  <c r="BI158" i="14"/>
  <c r="BH158" i="14"/>
  <c r="BG158" i="14"/>
  <c r="BE158" i="14"/>
  <c r="T158" i="14"/>
  <c r="R158" i="14"/>
  <c r="P158" i="14"/>
  <c r="BI157" i="14"/>
  <c r="BH157" i="14"/>
  <c r="BG157" i="14"/>
  <c r="BE157" i="14"/>
  <c r="T157" i="14"/>
  <c r="R157" i="14"/>
  <c r="P157" i="14"/>
  <c r="BI156" i="14"/>
  <c r="BH156" i="14"/>
  <c r="BG156" i="14"/>
  <c r="BE156" i="14"/>
  <c r="T156" i="14"/>
  <c r="R156" i="14"/>
  <c r="P156"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49" i="14"/>
  <c r="BH149" i="14"/>
  <c r="BG149" i="14"/>
  <c r="BE149" i="14"/>
  <c r="T149" i="14"/>
  <c r="R149" i="14"/>
  <c r="P149" i="14"/>
  <c r="BI148" i="14"/>
  <c r="BH148" i="14"/>
  <c r="BG148" i="14"/>
  <c r="BE148" i="14"/>
  <c r="T148" i="14"/>
  <c r="R148" i="14"/>
  <c r="P148" i="14"/>
  <c r="BI147" i="14"/>
  <c r="BH147" i="14"/>
  <c r="BG147" i="14"/>
  <c r="BE147" i="14"/>
  <c r="T147" i="14"/>
  <c r="R147" i="14"/>
  <c r="P147" i="14"/>
  <c r="BI145" i="14"/>
  <c r="BH145" i="14"/>
  <c r="BG145" i="14"/>
  <c r="BE145" i="14"/>
  <c r="T145" i="14"/>
  <c r="R145" i="14"/>
  <c r="P145" i="14"/>
  <c r="BI144" i="14"/>
  <c r="BH144" i="14"/>
  <c r="BG144" i="14"/>
  <c r="BE144" i="14"/>
  <c r="T144" i="14"/>
  <c r="R144" i="14"/>
  <c r="P144" i="14"/>
  <c r="BI143" i="14"/>
  <c r="BH143" i="14"/>
  <c r="BG143" i="14"/>
  <c r="BE143" i="14"/>
  <c r="T143" i="14"/>
  <c r="R143" i="14"/>
  <c r="P143" i="14"/>
  <c r="BI141" i="14"/>
  <c r="BH141" i="14"/>
  <c r="BG141" i="14"/>
  <c r="BE141" i="14"/>
  <c r="T141" i="14"/>
  <c r="R141" i="14"/>
  <c r="P141" i="14"/>
  <c r="BI140" i="14"/>
  <c r="BH140" i="14"/>
  <c r="BG140" i="14"/>
  <c r="BE140" i="14"/>
  <c r="T140" i="14"/>
  <c r="R140" i="14"/>
  <c r="P140" i="14"/>
  <c r="BI139" i="14"/>
  <c r="BH139" i="14"/>
  <c r="BG139" i="14"/>
  <c r="BE139" i="14"/>
  <c r="T139" i="14"/>
  <c r="R139" i="14"/>
  <c r="P139" i="14"/>
  <c r="BI137" i="14"/>
  <c r="BH137" i="14"/>
  <c r="BG137" i="14"/>
  <c r="BE137" i="14"/>
  <c r="T137" i="14"/>
  <c r="R137" i="14"/>
  <c r="P137" i="14"/>
  <c r="BI136" i="14"/>
  <c r="BH136" i="14"/>
  <c r="BG136" i="14"/>
  <c r="BE136" i="14"/>
  <c r="T136" i="14"/>
  <c r="R136" i="14"/>
  <c r="P136" i="14"/>
  <c r="BI135" i="14"/>
  <c r="BH135" i="14"/>
  <c r="BG135" i="14"/>
  <c r="BE135" i="14"/>
  <c r="T135" i="14"/>
  <c r="R135" i="14"/>
  <c r="P135" i="14"/>
  <c r="J129" i="14"/>
  <c r="J128" i="14"/>
  <c r="F128" i="14"/>
  <c r="F126" i="14"/>
  <c r="E124" i="14"/>
  <c r="J96" i="14"/>
  <c r="J95" i="14"/>
  <c r="F95" i="14"/>
  <c r="F93" i="14"/>
  <c r="E91" i="14"/>
  <c r="J22" i="14"/>
  <c r="E22" i="14"/>
  <c r="F96" i="14"/>
  <c r="J21" i="14"/>
  <c r="J16" i="14"/>
  <c r="J126" i="14"/>
  <c r="E7" i="14"/>
  <c r="E85" i="14" s="1"/>
  <c r="J41" i="13"/>
  <c r="J40" i="13"/>
  <c r="AY110" i="1"/>
  <c r="J39" i="13"/>
  <c r="AX110" i="1"/>
  <c r="BI237" i="13"/>
  <c r="BH237" i="13"/>
  <c r="BG237" i="13"/>
  <c r="BE237" i="13"/>
  <c r="T237" i="13"/>
  <c r="R237" i="13"/>
  <c r="P237"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8" i="13"/>
  <c r="BH178" i="13"/>
  <c r="BG178" i="13"/>
  <c r="BE178" i="13"/>
  <c r="T178" i="13"/>
  <c r="R178" i="13"/>
  <c r="P178"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6" i="13"/>
  <c r="BH156" i="13"/>
  <c r="BG156" i="13"/>
  <c r="BE156" i="13"/>
  <c r="T156" i="13"/>
  <c r="R156" i="13"/>
  <c r="P156"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BI135" i="13"/>
  <c r="BH135" i="13"/>
  <c r="BG135" i="13"/>
  <c r="BE135" i="13"/>
  <c r="T135" i="13"/>
  <c r="R135" i="13"/>
  <c r="P135" i="13"/>
  <c r="J129" i="13"/>
  <c r="J128" i="13"/>
  <c r="F128" i="13"/>
  <c r="F126" i="13"/>
  <c r="E124" i="13"/>
  <c r="J96" i="13"/>
  <c r="J95" i="13"/>
  <c r="F95" i="13"/>
  <c r="F93" i="13"/>
  <c r="E91" i="13"/>
  <c r="J22" i="13"/>
  <c r="E22" i="13"/>
  <c r="F129" i="13"/>
  <c r="J21" i="13"/>
  <c r="J16" i="13"/>
  <c r="J126" i="13"/>
  <c r="E7" i="13"/>
  <c r="E118" i="13" s="1"/>
  <c r="J41" i="12"/>
  <c r="J40" i="12"/>
  <c r="AY109" i="1"/>
  <c r="J39" i="12"/>
  <c r="AX109" i="1" s="1"/>
  <c r="BI272" i="12"/>
  <c r="BH272" i="12"/>
  <c r="BG272" i="12"/>
  <c r="BE272" i="12"/>
  <c r="T272" i="12"/>
  <c r="T271" i="12"/>
  <c r="R272" i="12"/>
  <c r="R271" i="12" s="1"/>
  <c r="P272" i="12"/>
  <c r="P271" i="12" s="1"/>
  <c r="BI270" i="12"/>
  <c r="BH270" i="12"/>
  <c r="BG270" i="12"/>
  <c r="BE270" i="12"/>
  <c r="T270" i="12"/>
  <c r="R270" i="12"/>
  <c r="P270" i="12"/>
  <c r="BI269" i="12"/>
  <c r="BH269" i="12"/>
  <c r="BG269" i="12"/>
  <c r="BE269" i="12"/>
  <c r="T269" i="12"/>
  <c r="R269" i="12"/>
  <c r="P269" i="12"/>
  <c r="BI268" i="12"/>
  <c r="BH268" i="12"/>
  <c r="BG268" i="12"/>
  <c r="BE268" i="12"/>
  <c r="T268" i="12"/>
  <c r="R268" i="12"/>
  <c r="P268" i="12"/>
  <c r="BI266" i="12"/>
  <c r="BH266" i="12"/>
  <c r="BG266" i="12"/>
  <c r="BE266" i="12"/>
  <c r="T266" i="12"/>
  <c r="R266" i="12"/>
  <c r="P266" i="12"/>
  <c r="BI265" i="12"/>
  <c r="BH265" i="12"/>
  <c r="BG265" i="12"/>
  <c r="BE265" i="12"/>
  <c r="T265" i="12"/>
  <c r="R265" i="12"/>
  <c r="P265" i="12"/>
  <c r="BI264" i="12"/>
  <c r="BH264" i="12"/>
  <c r="BG264" i="12"/>
  <c r="BE264" i="12"/>
  <c r="T264" i="12"/>
  <c r="R264" i="12"/>
  <c r="P264" i="12"/>
  <c r="BI263" i="12"/>
  <c r="BH263" i="12"/>
  <c r="BG263" i="12"/>
  <c r="BE263" i="12"/>
  <c r="T263" i="12"/>
  <c r="R263" i="12"/>
  <c r="P263" i="12"/>
  <c r="BI262" i="12"/>
  <c r="BH262" i="12"/>
  <c r="BG262" i="12"/>
  <c r="BE262" i="12"/>
  <c r="T262" i="12"/>
  <c r="R262" i="12"/>
  <c r="P262" i="12"/>
  <c r="BI261" i="12"/>
  <c r="BH261" i="12"/>
  <c r="BG261" i="12"/>
  <c r="BE261" i="12"/>
  <c r="T261" i="12"/>
  <c r="R261" i="12"/>
  <c r="P261" i="12"/>
  <c r="BI260" i="12"/>
  <c r="BH260" i="12"/>
  <c r="BG260" i="12"/>
  <c r="BE260" i="12"/>
  <c r="T260" i="12"/>
  <c r="R260" i="12"/>
  <c r="P260" i="12"/>
  <c r="BI258" i="12"/>
  <c r="BH258" i="12"/>
  <c r="BG258" i="12"/>
  <c r="BE258" i="12"/>
  <c r="T258" i="12"/>
  <c r="R258" i="12"/>
  <c r="P258"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8" i="12"/>
  <c r="BH238" i="12"/>
  <c r="BG238" i="12"/>
  <c r="BE238" i="12"/>
  <c r="T238" i="12"/>
  <c r="R238" i="12"/>
  <c r="P238" i="12"/>
  <c r="BI237" i="12"/>
  <c r="BH237" i="12"/>
  <c r="BG237" i="12"/>
  <c r="BE237" i="12"/>
  <c r="T237" i="12"/>
  <c r="R237" i="12"/>
  <c r="P237" i="12"/>
  <c r="BI236" i="12"/>
  <c r="BH236" i="12"/>
  <c r="BG236" i="12"/>
  <c r="BE236" i="12"/>
  <c r="T236" i="12"/>
  <c r="R236" i="12"/>
  <c r="P236"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3" i="12"/>
  <c r="BH223" i="12"/>
  <c r="BG223" i="12"/>
  <c r="BE223" i="12"/>
  <c r="T223" i="12"/>
  <c r="R223" i="12"/>
  <c r="P223"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4" i="12"/>
  <c r="BH214" i="12"/>
  <c r="BG214" i="12"/>
  <c r="BE214" i="12"/>
  <c r="T214" i="12"/>
  <c r="R214" i="12"/>
  <c r="P214" i="12"/>
  <c r="BI213" i="12"/>
  <c r="BH213" i="12"/>
  <c r="BG213" i="12"/>
  <c r="BE213" i="12"/>
  <c r="T213" i="12"/>
  <c r="R213" i="12"/>
  <c r="P213" i="12"/>
  <c r="BI212" i="12"/>
  <c r="BH212" i="12"/>
  <c r="BG212" i="12"/>
  <c r="BE212" i="12"/>
  <c r="T212" i="12"/>
  <c r="R212" i="12"/>
  <c r="P212" i="12"/>
  <c r="BI211" i="12"/>
  <c r="BH211" i="12"/>
  <c r="BG211" i="12"/>
  <c r="BE211" i="12"/>
  <c r="T211" i="12"/>
  <c r="R211" i="12"/>
  <c r="P211" i="12"/>
  <c r="BI209" i="12"/>
  <c r="BH209" i="12"/>
  <c r="BG209" i="12"/>
  <c r="BE209" i="12"/>
  <c r="T209" i="12"/>
  <c r="R209" i="12"/>
  <c r="P209" i="12"/>
  <c r="BI208" i="12"/>
  <c r="BH208" i="12"/>
  <c r="BG208" i="12"/>
  <c r="BE208" i="12"/>
  <c r="T208" i="12"/>
  <c r="R208" i="12"/>
  <c r="P208" i="12"/>
  <c r="BI207" i="12"/>
  <c r="BH207" i="12"/>
  <c r="BG207" i="12"/>
  <c r="BE207" i="12"/>
  <c r="T207" i="12"/>
  <c r="R207" i="12"/>
  <c r="P207" i="12"/>
  <c r="BI206" i="12"/>
  <c r="BH206" i="12"/>
  <c r="BG206" i="12"/>
  <c r="BE206" i="12"/>
  <c r="T206" i="12"/>
  <c r="R206" i="12"/>
  <c r="P206" i="12"/>
  <c r="BI205" i="12"/>
  <c r="BH205" i="12"/>
  <c r="BG205" i="12"/>
  <c r="BE205" i="12"/>
  <c r="T205" i="12"/>
  <c r="R205" i="12"/>
  <c r="P205" i="12"/>
  <c r="BI204" i="12"/>
  <c r="BH204" i="12"/>
  <c r="BG204" i="12"/>
  <c r="BE204" i="12"/>
  <c r="T204" i="12"/>
  <c r="R204" i="12"/>
  <c r="P204" i="12"/>
  <c r="BI203" i="12"/>
  <c r="BH203" i="12"/>
  <c r="BG203" i="12"/>
  <c r="BE203" i="12"/>
  <c r="T203" i="12"/>
  <c r="R203" i="12"/>
  <c r="P203"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8" i="12"/>
  <c r="BH198" i="12"/>
  <c r="BG198" i="12"/>
  <c r="BE198" i="12"/>
  <c r="T198" i="12"/>
  <c r="R198" i="12"/>
  <c r="P198" i="12"/>
  <c r="BI195" i="12"/>
  <c r="BH195" i="12"/>
  <c r="BG195" i="12"/>
  <c r="BE195" i="12"/>
  <c r="T195" i="12"/>
  <c r="T194" i="12" s="1"/>
  <c r="R195" i="12"/>
  <c r="R194" i="12" s="1"/>
  <c r="P195" i="12"/>
  <c r="P194" i="12"/>
  <c r="BI193" i="12"/>
  <c r="BH193" i="12"/>
  <c r="BG193" i="12"/>
  <c r="BE193" i="12"/>
  <c r="T193" i="12"/>
  <c r="R193" i="12"/>
  <c r="P193" i="12"/>
  <c r="BI192" i="12"/>
  <c r="BH192" i="12"/>
  <c r="BG192" i="12"/>
  <c r="BE192" i="12"/>
  <c r="T192" i="12"/>
  <c r="R192" i="12"/>
  <c r="P192" i="12"/>
  <c r="BI191" i="12"/>
  <c r="BH191" i="12"/>
  <c r="BG191" i="12"/>
  <c r="BE191" i="12"/>
  <c r="T191" i="12"/>
  <c r="R191" i="12"/>
  <c r="P191" i="12"/>
  <c r="BI190" i="12"/>
  <c r="BH190" i="12"/>
  <c r="BG190" i="12"/>
  <c r="BE190" i="12"/>
  <c r="T190" i="12"/>
  <c r="R190" i="12"/>
  <c r="P190" i="12"/>
  <c r="BI189" i="12"/>
  <c r="BH189" i="12"/>
  <c r="BG189" i="12"/>
  <c r="BE189" i="12"/>
  <c r="T189" i="12"/>
  <c r="R189" i="12"/>
  <c r="P189" i="12"/>
  <c r="BI188" i="12"/>
  <c r="BH188" i="12"/>
  <c r="BG188" i="12"/>
  <c r="BE188" i="12"/>
  <c r="T188" i="12"/>
  <c r="R188" i="12"/>
  <c r="P188" i="12"/>
  <c r="BI187" i="12"/>
  <c r="BH187" i="12"/>
  <c r="BG187" i="12"/>
  <c r="BE187" i="12"/>
  <c r="T187" i="12"/>
  <c r="R187" i="12"/>
  <c r="P187" i="12"/>
  <c r="BI186" i="12"/>
  <c r="BH186" i="12"/>
  <c r="BG186" i="12"/>
  <c r="BE186" i="12"/>
  <c r="T186" i="12"/>
  <c r="R186" i="12"/>
  <c r="P186" i="12"/>
  <c r="BI183" i="12"/>
  <c r="BH183" i="12"/>
  <c r="BG183" i="12"/>
  <c r="BE183" i="12"/>
  <c r="T183" i="12"/>
  <c r="T182" i="12" s="1"/>
  <c r="R183" i="12"/>
  <c r="R182" i="12"/>
  <c r="P183" i="12"/>
  <c r="P182" i="12"/>
  <c r="BI179" i="12"/>
  <c r="BH179" i="12"/>
  <c r="BG179" i="12"/>
  <c r="BE179" i="12"/>
  <c r="T179" i="12"/>
  <c r="R179" i="12"/>
  <c r="P179" i="12"/>
  <c r="BI177" i="12"/>
  <c r="BH177" i="12"/>
  <c r="BG177" i="12"/>
  <c r="BE177" i="12"/>
  <c r="T177" i="12"/>
  <c r="R177" i="12"/>
  <c r="P177" i="12"/>
  <c r="BI175" i="12"/>
  <c r="BH175" i="12"/>
  <c r="BG175" i="12"/>
  <c r="BE175" i="12"/>
  <c r="T175" i="12"/>
  <c r="R175" i="12"/>
  <c r="P175" i="12"/>
  <c r="BI173" i="12"/>
  <c r="BH173" i="12"/>
  <c r="BG173" i="12"/>
  <c r="BE173" i="12"/>
  <c r="T173" i="12"/>
  <c r="R173" i="12"/>
  <c r="P173" i="12"/>
  <c r="BI170" i="12"/>
  <c r="BH170" i="12"/>
  <c r="BG170" i="12"/>
  <c r="BE170" i="12"/>
  <c r="T170" i="12"/>
  <c r="R170" i="12"/>
  <c r="P170" i="12"/>
  <c r="BI164" i="12"/>
  <c r="BH164" i="12"/>
  <c r="BG164" i="12"/>
  <c r="BE164" i="12"/>
  <c r="T164" i="12"/>
  <c r="R164" i="12"/>
  <c r="P164" i="12"/>
  <c r="BI158" i="12"/>
  <c r="BH158" i="12"/>
  <c r="BG158" i="12"/>
  <c r="BE158" i="12"/>
  <c r="T158" i="12"/>
  <c r="R158" i="12"/>
  <c r="P158" i="12"/>
  <c r="BI154" i="12"/>
  <c r="BH154" i="12"/>
  <c r="BG154" i="12"/>
  <c r="BE154" i="12"/>
  <c r="T154" i="12"/>
  <c r="R154" i="12"/>
  <c r="P154" i="12"/>
  <c r="BI151" i="12"/>
  <c r="BH151" i="12"/>
  <c r="BG151" i="12"/>
  <c r="BE151" i="12"/>
  <c r="T151" i="12"/>
  <c r="R151" i="12"/>
  <c r="P151" i="12"/>
  <c r="BI145" i="12"/>
  <c r="BH145" i="12"/>
  <c r="BG145" i="12"/>
  <c r="BE145" i="12"/>
  <c r="T145" i="12"/>
  <c r="R145" i="12"/>
  <c r="P145" i="12"/>
  <c r="BI143" i="12"/>
  <c r="BH143" i="12"/>
  <c r="BG143" i="12"/>
  <c r="BE143" i="12"/>
  <c r="T143" i="12"/>
  <c r="R143" i="12"/>
  <c r="P143" i="12"/>
  <c r="BI141" i="12"/>
  <c r="BH141" i="12"/>
  <c r="BG141" i="12"/>
  <c r="BE141" i="12"/>
  <c r="T141" i="12"/>
  <c r="R141" i="12"/>
  <c r="P141" i="12"/>
  <c r="BI139" i="12"/>
  <c r="BH139" i="12"/>
  <c r="BG139" i="12"/>
  <c r="BE139" i="12"/>
  <c r="T139" i="12"/>
  <c r="R139" i="12"/>
  <c r="P139" i="12"/>
  <c r="J133" i="12"/>
  <c r="J132" i="12"/>
  <c r="F132" i="12"/>
  <c r="F130" i="12"/>
  <c r="E128" i="12"/>
  <c r="J96" i="12"/>
  <c r="J95" i="12"/>
  <c r="F95" i="12"/>
  <c r="F93" i="12"/>
  <c r="E91" i="12"/>
  <c r="J22" i="12"/>
  <c r="E22" i="12"/>
  <c r="F133" i="12"/>
  <c r="J21" i="12"/>
  <c r="J16" i="12"/>
  <c r="J130" i="12"/>
  <c r="E7" i="12"/>
  <c r="E122" i="12"/>
  <c r="J41" i="11"/>
  <c r="J40" i="11"/>
  <c r="AY108" i="1"/>
  <c r="J39" i="11"/>
  <c r="AX108" i="1" s="1"/>
  <c r="BI245" i="11"/>
  <c r="BH245" i="11"/>
  <c r="BG245" i="11"/>
  <c r="BE245" i="11"/>
  <c r="T245" i="11"/>
  <c r="T244" i="11"/>
  <c r="R245" i="11"/>
  <c r="R244" i="11" s="1"/>
  <c r="P245" i="11"/>
  <c r="P244" i="11"/>
  <c r="BI243" i="11"/>
  <c r="BH243" i="11"/>
  <c r="BG243" i="11"/>
  <c r="BE243" i="11"/>
  <c r="T243" i="11"/>
  <c r="R243" i="11"/>
  <c r="P243" i="11"/>
  <c r="BI242" i="11"/>
  <c r="BH242" i="11"/>
  <c r="BG242" i="11"/>
  <c r="BE242" i="11"/>
  <c r="T242" i="11"/>
  <c r="R242" i="11"/>
  <c r="P242" i="11"/>
  <c r="BI241" i="11"/>
  <c r="BH241" i="11"/>
  <c r="BG241" i="11"/>
  <c r="BE241" i="11"/>
  <c r="T241" i="11"/>
  <c r="R241" i="11"/>
  <c r="P241" i="11"/>
  <c r="BI240" i="11"/>
  <c r="BH240" i="11"/>
  <c r="BG240" i="11"/>
  <c r="BE240" i="11"/>
  <c r="T240" i="11"/>
  <c r="R240" i="11"/>
  <c r="P240" i="11"/>
  <c r="BI238" i="11"/>
  <c r="BH238" i="11"/>
  <c r="BG238" i="11"/>
  <c r="BE238" i="11"/>
  <c r="T238" i="11"/>
  <c r="R238" i="11"/>
  <c r="P238" i="11"/>
  <c r="BI236" i="11"/>
  <c r="BH236" i="11"/>
  <c r="BG236" i="11"/>
  <c r="BE236" i="11"/>
  <c r="T236" i="11"/>
  <c r="R236" i="11"/>
  <c r="P236" i="11"/>
  <c r="BI234" i="11"/>
  <c r="BH234" i="11"/>
  <c r="BG234" i="11"/>
  <c r="BE234" i="11"/>
  <c r="T234" i="11"/>
  <c r="R234" i="11"/>
  <c r="P234" i="11"/>
  <c r="BI232" i="11"/>
  <c r="BH232" i="11"/>
  <c r="BG232" i="11"/>
  <c r="BE232" i="11"/>
  <c r="T232" i="11"/>
  <c r="R232" i="11"/>
  <c r="P232" i="11"/>
  <c r="BI230" i="11"/>
  <c r="BH230" i="11"/>
  <c r="BG230" i="11"/>
  <c r="BE230" i="11"/>
  <c r="T230" i="11"/>
  <c r="R230" i="11"/>
  <c r="P230" i="11"/>
  <c r="BI228" i="11"/>
  <c r="BH228" i="11"/>
  <c r="BG228" i="11"/>
  <c r="BE228" i="11"/>
  <c r="T228" i="11"/>
  <c r="R228" i="11"/>
  <c r="P228" i="11"/>
  <c r="BI226" i="11"/>
  <c r="BH226" i="11"/>
  <c r="BG226" i="11"/>
  <c r="BE226" i="11"/>
  <c r="T226" i="11"/>
  <c r="R226" i="11"/>
  <c r="P226" i="11"/>
  <c r="BI224" i="11"/>
  <c r="BH224" i="11"/>
  <c r="BG224" i="11"/>
  <c r="BE224" i="11"/>
  <c r="T224" i="11"/>
  <c r="R224" i="11"/>
  <c r="P224" i="11"/>
  <c r="BI223" i="11"/>
  <c r="BH223" i="11"/>
  <c r="BG223" i="11"/>
  <c r="BE223" i="11"/>
  <c r="T223" i="11"/>
  <c r="R223" i="11"/>
  <c r="P223" i="11"/>
  <c r="BI222" i="11"/>
  <c r="BH222" i="11"/>
  <c r="BG222" i="11"/>
  <c r="BE222" i="11"/>
  <c r="T222" i="11"/>
  <c r="R222" i="11"/>
  <c r="P222" i="11"/>
  <c r="BI221" i="11"/>
  <c r="BH221" i="11"/>
  <c r="BG221" i="11"/>
  <c r="BE221" i="11"/>
  <c r="T221" i="11"/>
  <c r="R221" i="11"/>
  <c r="P221" i="11"/>
  <c r="BI220" i="11"/>
  <c r="BH220" i="11"/>
  <c r="BG220" i="11"/>
  <c r="BE220" i="11"/>
  <c r="T220" i="11"/>
  <c r="R220" i="11"/>
  <c r="P220" i="11"/>
  <c r="BI219" i="11"/>
  <c r="BH219" i="11"/>
  <c r="BG219" i="11"/>
  <c r="BE219" i="11"/>
  <c r="T219" i="11"/>
  <c r="R219" i="11"/>
  <c r="P219" i="11"/>
  <c r="BI218" i="11"/>
  <c r="BH218" i="11"/>
  <c r="BG218" i="11"/>
  <c r="BE218" i="11"/>
  <c r="T218" i="11"/>
  <c r="R218" i="11"/>
  <c r="P218" i="11"/>
  <c r="BI217" i="11"/>
  <c r="BH217" i="11"/>
  <c r="BG217" i="11"/>
  <c r="BE217" i="11"/>
  <c r="T217" i="11"/>
  <c r="R217" i="11"/>
  <c r="P217" i="11"/>
  <c r="BI216" i="11"/>
  <c r="BH216" i="11"/>
  <c r="BG216" i="11"/>
  <c r="BE216" i="11"/>
  <c r="T216" i="11"/>
  <c r="R216" i="11"/>
  <c r="P216" i="11"/>
  <c r="BI215" i="11"/>
  <c r="BH215" i="11"/>
  <c r="BG215" i="11"/>
  <c r="BE215" i="11"/>
  <c r="T215" i="11"/>
  <c r="R215" i="11"/>
  <c r="P215" i="11"/>
  <c r="BI214" i="11"/>
  <c r="BH214" i="11"/>
  <c r="BG214" i="11"/>
  <c r="BE214" i="11"/>
  <c r="T214" i="11"/>
  <c r="R214" i="11"/>
  <c r="P214"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7" i="11"/>
  <c r="BH197" i="11"/>
  <c r="BG197" i="11"/>
  <c r="BE197" i="11"/>
  <c r="T197" i="11"/>
  <c r="R197" i="11"/>
  <c r="P197" i="11"/>
  <c r="BI196" i="11"/>
  <c r="BH196" i="11"/>
  <c r="BG196" i="11"/>
  <c r="BE196" i="11"/>
  <c r="T196" i="11"/>
  <c r="R196" i="11"/>
  <c r="P196"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0" i="11"/>
  <c r="BH180" i="11"/>
  <c r="BG180" i="11"/>
  <c r="BE180" i="11"/>
  <c r="T180" i="11"/>
  <c r="T179" i="11"/>
  <c r="R180" i="11"/>
  <c r="R179" i="11" s="1"/>
  <c r="P180" i="11"/>
  <c r="P179" i="11" s="1"/>
  <c r="BI176" i="11"/>
  <c r="BH176" i="11"/>
  <c r="BG176" i="11"/>
  <c r="BE176" i="11"/>
  <c r="T176" i="11"/>
  <c r="R176" i="11"/>
  <c r="P176" i="11"/>
  <c r="BI174" i="11"/>
  <c r="BH174" i="11"/>
  <c r="BG174" i="11"/>
  <c r="BE174" i="11"/>
  <c r="T174" i="11"/>
  <c r="R174" i="11"/>
  <c r="P174" i="11"/>
  <c r="BI172" i="11"/>
  <c r="BH172" i="11"/>
  <c r="BG172" i="11"/>
  <c r="BE172" i="11"/>
  <c r="T172" i="11"/>
  <c r="R172" i="11"/>
  <c r="P172" i="11"/>
  <c r="BI170" i="11"/>
  <c r="BH170" i="11"/>
  <c r="BG170" i="11"/>
  <c r="BE170" i="11"/>
  <c r="T170" i="11"/>
  <c r="R170" i="11"/>
  <c r="P170" i="11"/>
  <c r="BI167" i="11"/>
  <c r="BH167" i="11"/>
  <c r="BG167" i="11"/>
  <c r="BE167" i="11"/>
  <c r="T167" i="11"/>
  <c r="R167" i="11"/>
  <c r="P167" i="11"/>
  <c r="BI161" i="11"/>
  <c r="BH161" i="11"/>
  <c r="BG161" i="11"/>
  <c r="BE161" i="11"/>
  <c r="T161" i="11"/>
  <c r="R161" i="11"/>
  <c r="P161" i="11"/>
  <c r="BI157" i="11"/>
  <c r="BH157" i="11"/>
  <c r="BG157" i="11"/>
  <c r="BE157" i="11"/>
  <c r="T157" i="11"/>
  <c r="R157" i="11"/>
  <c r="P157" i="11"/>
  <c r="BI154" i="11"/>
  <c r="BH154" i="11"/>
  <c r="BG154" i="11"/>
  <c r="BE154" i="11"/>
  <c r="T154" i="11"/>
  <c r="R154" i="11"/>
  <c r="P154" i="11"/>
  <c r="BI148" i="11"/>
  <c r="BH148" i="11"/>
  <c r="BG148" i="11"/>
  <c r="BE148" i="11"/>
  <c r="T148" i="11"/>
  <c r="R148" i="11"/>
  <c r="P148" i="11"/>
  <c r="BI146" i="11"/>
  <c r="BH146" i="11"/>
  <c r="BG146" i="11"/>
  <c r="BE146" i="11"/>
  <c r="T146" i="11"/>
  <c r="R146" i="11"/>
  <c r="P146" i="11"/>
  <c r="BI144" i="11"/>
  <c r="BH144" i="11"/>
  <c r="BG144" i="11"/>
  <c r="BE144" i="11"/>
  <c r="T144" i="11"/>
  <c r="R144" i="11"/>
  <c r="P144" i="11"/>
  <c r="BI142" i="11"/>
  <c r="BH142" i="11"/>
  <c r="BG142" i="11"/>
  <c r="BE142" i="11"/>
  <c r="T142" i="11"/>
  <c r="R142" i="11"/>
  <c r="P142" i="11"/>
  <c r="BI140" i="11"/>
  <c r="BH140" i="11"/>
  <c r="BG140" i="11"/>
  <c r="BE140" i="11"/>
  <c r="T140" i="11"/>
  <c r="R140" i="11"/>
  <c r="P140" i="11"/>
  <c r="BI138" i="11"/>
  <c r="BH138" i="11"/>
  <c r="BG138" i="11"/>
  <c r="BE138" i="11"/>
  <c r="T138" i="11"/>
  <c r="R138" i="11"/>
  <c r="P138" i="11"/>
  <c r="BI136" i="11"/>
  <c r="BH136" i="11"/>
  <c r="BG136" i="11"/>
  <c r="BE136" i="11"/>
  <c r="T136" i="11"/>
  <c r="R136" i="11"/>
  <c r="P136" i="11"/>
  <c r="J130" i="11"/>
  <c r="J129" i="11"/>
  <c r="F129" i="11"/>
  <c r="F127" i="11"/>
  <c r="E125" i="11"/>
  <c r="J96" i="11"/>
  <c r="J95" i="11"/>
  <c r="F95" i="11"/>
  <c r="F93" i="11"/>
  <c r="E91" i="11"/>
  <c r="J22" i="11"/>
  <c r="E22" i="11"/>
  <c r="F130" i="11" s="1"/>
  <c r="J21" i="11"/>
  <c r="J16" i="11"/>
  <c r="J93" i="11" s="1"/>
  <c r="E7" i="11"/>
  <c r="E119" i="11"/>
  <c r="J41" i="10"/>
  <c r="J40" i="10"/>
  <c r="AY107" i="1" s="1"/>
  <c r="J39" i="10"/>
  <c r="AX107" i="1" s="1"/>
  <c r="BI227" i="10"/>
  <c r="BH227" i="10"/>
  <c r="BG227" i="10"/>
  <c r="BE227" i="10"/>
  <c r="T227" i="10"/>
  <c r="R227" i="10"/>
  <c r="P227" i="10"/>
  <c r="BI218" i="10"/>
  <c r="BH218" i="10"/>
  <c r="BG218" i="10"/>
  <c r="BE218" i="10"/>
  <c r="T218" i="10"/>
  <c r="R218" i="10"/>
  <c r="P218" i="10"/>
  <c r="BI215" i="10"/>
  <c r="BH215" i="10"/>
  <c r="BG215" i="10"/>
  <c r="BE215" i="10"/>
  <c r="T215" i="10"/>
  <c r="R215" i="10"/>
  <c r="P215" i="10"/>
  <c r="BI210" i="10"/>
  <c r="BH210" i="10"/>
  <c r="BG210" i="10"/>
  <c r="BE210" i="10"/>
  <c r="T210" i="10"/>
  <c r="R210" i="10"/>
  <c r="P210" i="10"/>
  <c r="BI209" i="10"/>
  <c r="BH209" i="10"/>
  <c r="BG209" i="10"/>
  <c r="BE209" i="10"/>
  <c r="T209" i="10"/>
  <c r="R209" i="10"/>
  <c r="P209" i="10"/>
  <c r="BI208" i="10"/>
  <c r="BH208" i="10"/>
  <c r="BG208" i="10"/>
  <c r="BE208" i="10"/>
  <c r="T208" i="10"/>
  <c r="R208" i="10"/>
  <c r="P208" i="10"/>
  <c r="BI202" i="10"/>
  <c r="BH202" i="10"/>
  <c r="BG202" i="10"/>
  <c r="BE202" i="10"/>
  <c r="T202" i="10"/>
  <c r="R202" i="10"/>
  <c r="P202" i="10"/>
  <c r="BI192" i="10"/>
  <c r="BH192" i="10"/>
  <c r="BG192" i="10"/>
  <c r="BE192" i="10"/>
  <c r="T192" i="10"/>
  <c r="R192" i="10"/>
  <c r="P192" i="10"/>
  <c r="BI186" i="10"/>
  <c r="BH186" i="10"/>
  <c r="BG186" i="10"/>
  <c r="BE186" i="10"/>
  <c r="T186" i="10"/>
  <c r="R186" i="10"/>
  <c r="P186" i="10"/>
  <c r="BI176" i="10"/>
  <c r="BH176" i="10"/>
  <c r="BG176" i="10"/>
  <c r="BE176" i="10"/>
  <c r="T176" i="10"/>
  <c r="R176" i="10"/>
  <c r="P176" i="10"/>
  <c r="BI175" i="10"/>
  <c r="BH175" i="10"/>
  <c r="BG175" i="10"/>
  <c r="BE175" i="10"/>
  <c r="T175" i="10"/>
  <c r="R175" i="10"/>
  <c r="P175" i="10"/>
  <c r="BI163" i="10"/>
  <c r="BH163" i="10"/>
  <c r="BG163" i="10"/>
  <c r="BE163" i="10"/>
  <c r="T163" i="10"/>
  <c r="R163" i="10"/>
  <c r="P163" i="10"/>
  <c r="BI156" i="10"/>
  <c r="BH156" i="10"/>
  <c r="BG156" i="10"/>
  <c r="BE156" i="10"/>
  <c r="T156" i="10"/>
  <c r="R156" i="10"/>
  <c r="P156" i="10"/>
  <c r="BI152" i="10"/>
  <c r="BH152" i="10"/>
  <c r="BG152" i="10"/>
  <c r="BE152" i="10"/>
  <c r="T152" i="10"/>
  <c r="R152" i="10"/>
  <c r="P152" i="10"/>
  <c r="BI151" i="10"/>
  <c r="BH151" i="10"/>
  <c r="BG151" i="10"/>
  <c r="BE151" i="10"/>
  <c r="T151" i="10"/>
  <c r="R151" i="10"/>
  <c r="P151" i="10"/>
  <c r="BI150" i="10"/>
  <c r="BH150" i="10"/>
  <c r="BG150" i="10"/>
  <c r="BE150" i="10"/>
  <c r="T150" i="10"/>
  <c r="R150" i="10"/>
  <c r="P150" i="10"/>
  <c r="BI146" i="10"/>
  <c r="BH146" i="10"/>
  <c r="BG146" i="10"/>
  <c r="BE146" i="10"/>
  <c r="T146" i="10"/>
  <c r="R146" i="10"/>
  <c r="P146" i="10"/>
  <c r="BI143" i="10"/>
  <c r="BH143" i="10"/>
  <c r="BG143" i="10"/>
  <c r="BE143" i="10"/>
  <c r="T143" i="10"/>
  <c r="R143" i="10"/>
  <c r="P143" i="10"/>
  <c r="BI142" i="10"/>
  <c r="BH142" i="10"/>
  <c r="BG142" i="10"/>
  <c r="BE142" i="10"/>
  <c r="T142" i="10"/>
  <c r="R142" i="10"/>
  <c r="P142" i="10"/>
  <c r="BI139" i="10"/>
  <c r="BH139" i="10"/>
  <c r="BG139" i="10"/>
  <c r="BE139" i="10"/>
  <c r="T139" i="10"/>
  <c r="R139" i="10"/>
  <c r="P139" i="10"/>
  <c r="BI136" i="10"/>
  <c r="BH136" i="10"/>
  <c r="BG136" i="10"/>
  <c r="BE136" i="10"/>
  <c r="T136" i="10"/>
  <c r="R136" i="10"/>
  <c r="P136" i="10"/>
  <c r="BI132" i="10"/>
  <c r="BH132" i="10"/>
  <c r="BG132" i="10"/>
  <c r="BE132" i="10"/>
  <c r="T132" i="10"/>
  <c r="R132" i="10"/>
  <c r="P132" i="10"/>
  <c r="J126" i="10"/>
  <c r="J125" i="10"/>
  <c r="F125" i="10"/>
  <c r="F123" i="10"/>
  <c r="E121" i="10"/>
  <c r="J96" i="10"/>
  <c r="J95" i="10"/>
  <c r="F95" i="10"/>
  <c r="F93" i="10"/>
  <c r="E91" i="10"/>
  <c r="J22" i="10"/>
  <c r="E22" i="10"/>
  <c r="F126" i="10"/>
  <c r="J21" i="10"/>
  <c r="J16" i="10"/>
  <c r="J93" i="10"/>
  <c r="E7" i="10"/>
  <c r="E115" i="10"/>
  <c r="J41" i="9"/>
  <c r="J40" i="9"/>
  <c r="AY106" i="1"/>
  <c r="J39" i="9"/>
  <c r="AX106" i="1" s="1"/>
  <c r="BI227" i="9"/>
  <c r="BH227" i="9"/>
  <c r="BG227" i="9"/>
  <c r="BE227" i="9"/>
  <c r="T227" i="9"/>
  <c r="R227" i="9"/>
  <c r="P227" i="9"/>
  <c r="BI218" i="9"/>
  <c r="BH218" i="9"/>
  <c r="BG218" i="9"/>
  <c r="BE218" i="9"/>
  <c r="T218" i="9"/>
  <c r="R218" i="9"/>
  <c r="P218" i="9"/>
  <c r="BI215" i="9"/>
  <c r="BH215" i="9"/>
  <c r="BG215" i="9"/>
  <c r="BE215" i="9"/>
  <c r="T215" i="9"/>
  <c r="R215" i="9"/>
  <c r="P215" i="9"/>
  <c r="BI210" i="9"/>
  <c r="BH210" i="9"/>
  <c r="BG210" i="9"/>
  <c r="BE210" i="9"/>
  <c r="T210" i="9"/>
  <c r="R210" i="9"/>
  <c r="P210" i="9"/>
  <c r="BI209" i="9"/>
  <c r="BH209" i="9"/>
  <c r="BG209" i="9"/>
  <c r="BE209" i="9"/>
  <c r="T209" i="9"/>
  <c r="R209" i="9"/>
  <c r="P209" i="9"/>
  <c r="BI208" i="9"/>
  <c r="BH208" i="9"/>
  <c r="BG208" i="9"/>
  <c r="BE208" i="9"/>
  <c r="T208" i="9"/>
  <c r="R208" i="9"/>
  <c r="P208" i="9"/>
  <c r="BI202" i="9"/>
  <c r="BH202" i="9"/>
  <c r="BG202" i="9"/>
  <c r="BE202" i="9"/>
  <c r="T202" i="9"/>
  <c r="R202" i="9"/>
  <c r="P202" i="9"/>
  <c r="BI192" i="9"/>
  <c r="BH192" i="9"/>
  <c r="BG192" i="9"/>
  <c r="BE192" i="9"/>
  <c r="T192" i="9"/>
  <c r="R192" i="9"/>
  <c r="P192" i="9"/>
  <c r="BI186" i="9"/>
  <c r="BH186" i="9"/>
  <c r="BG186" i="9"/>
  <c r="BE186" i="9"/>
  <c r="T186" i="9"/>
  <c r="R186" i="9"/>
  <c r="P186" i="9"/>
  <c r="BI176" i="9"/>
  <c r="BH176" i="9"/>
  <c r="BG176" i="9"/>
  <c r="BE176" i="9"/>
  <c r="T176" i="9"/>
  <c r="R176" i="9"/>
  <c r="P176" i="9"/>
  <c r="BI175" i="9"/>
  <c r="BH175" i="9"/>
  <c r="BG175" i="9"/>
  <c r="BE175" i="9"/>
  <c r="T175" i="9"/>
  <c r="R175" i="9"/>
  <c r="P175" i="9"/>
  <c r="BI163" i="9"/>
  <c r="BH163" i="9"/>
  <c r="BG163" i="9"/>
  <c r="BE163" i="9"/>
  <c r="T163" i="9"/>
  <c r="R163" i="9"/>
  <c r="P163" i="9"/>
  <c r="BI155" i="9"/>
  <c r="BH155" i="9"/>
  <c r="BG155" i="9"/>
  <c r="BE155" i="9"/>
  <c r="T155" i="9"/>
  <c r="R155" i="9"/>
  <c r="P155" i="9"/>
  <c r="BI152" i="9"/>
  <c r="BH152" i="9"/>
  <c r="BG152" i="9"/>
  <c r="BE152" i="9"/>
  <c r="T152" i="9"/>
  <c r="R152" i="9"/>
  <c r="P152" i="9"/>
  <c r="BI151" i="9"/>
  <c r="BH151" i="9"/>
  <c r="BG151" i="9"/>
  <c r="BE151" i="9"/>
  <c r="T151" i="9"/>
  <c r="R151" i="9"/>
  <c r="P151" i="9"/>
  <c r="BI150" i="9"/>
  <c r="BH150" i="9"/>
  <c r="BG150" i="9"/>
  <c r="BE150" i="9"/>
  <c r="T150" i="9"/>
  <c r="R150" i="9"/>
  <c r="P150" i="9"/>
  <c r="BI146" i="9"/>
  <c r="BH146" i="9"/>
  <c r="BG146" i="9"/>
  <c r="BE146" i="9"/>
  <c r="T146" i="9"/>
  <c r="R146" i="9"/>
  <c r="P146" i="9"/>
  <c r="BI143" i="9"/>
  <c r="BH143" i="9"/>
  <c r="BG143" i="9"/>
  <c r="BE143" i="9"/>
  <c r="T143" i="9"/>
  <c r="R143" i="9"/>
  <c r="P143" i="9"/>
  <c r="BI142" i="9"/>
  <c r="BH142" i="9"/>
  <c r="BG142" i="9"/>
  <c r="BE142" i="9"/>
  <c r="T142" i="9"/>
  <c r="R142" i="9"/>
  <c r="P142" i="9"/>
  <c r="BI139" i="9"/>
  <c r="BH139" i="9"/>
  <c r="BG139" i="9"/>
  <c r="BE139" i="9"/>
  <c r="T139" i="9"/>
  <c r="R139" i="9"/>
  <c r="P139" i="9"/>
  <c r="BI136" i="9"/>
  <c r="BH136" i="9"/>
  <c r="BG136" i="9"/>
  <c r="BE136" i="9"/>
  <c r="T136" i="9"/>
  <c r="R136" i="9"/>
  <c r="P136" i="9"/>
  <c r="BI132" i="9"/>
  <c r="BH132" i="9"/>
  <c r="BG132" i="9"/>
  <c r="BE132" i="9"/>
  <c r="T132" i="9"/>
  <c r="R132" i="9"/>
  <c r="P132" i="9"/>
  <c r="J126" i="9"/>
  <c r="J125" i="9"/>
  <c r="F125" i="9"/>
  <c r="F123" i="9"/>
  <c r="E121" i="9"/>
  <c r="J96" i="9"/>
  <c r="J95" i="9"/>
  <c r="F95" i="9"/>
  <c r="F93" i="9"/>
  <c r="E91" i="9"/>
  <c r="J22" i="9"/>
  <c r="E22" i="9"/>
  <c r="F126" i="9" s="1"/>
  <c r="J21" i="9"/>
  <c r="J16" i="9"/>
  <c r="J123" i="9"/>
  <c r="E7" i="9"/>
  <c r="E115" i="9"/>
  <c r="J41" i="8"/>
  <c r="J40" i="8"/>
  <c r="AY105" i="1" s="1"/>
  <c r="J39" i="8"/>
  <c r="AX105" i="1"/>
  <c r="BI223" i="8"/>
  <c r="BH223" i="8"/>
  <c r="BG223" i="8"/>
  <c r="BE223" i="8"/>
  <c r="T223" i="8"/>
  <c r="R223" i="8"/>
  <c r="P223" i="8"/>
  <c r="BI214" i="8"/>
  <c r="BH214" i="8"/>
  <c r="BG214" i="8"/>
  <c r="BE214" i="8"/>
  <c r="T214" i="8"/>
  <c r="R214" i="8"/>
  <c r="P214" i="8"/>
  <c r="BI211" i="8"/>
  <c r="BH211" i="8"/>
  <c r="BG211" i="8"/>
  <c r="BE211" i="8"/>
  <c r="T211" i="8"/>
  <c r="R211" i="8"/>
  <c r="P211" i="8"/>
  <c r="BI206" i="8"/>
  <c r="BH206" i="8"/>
  <c r="BG206" i="8"/>
  <c r="BE206" i="8"/>
  <c r="T206" i="8"/>
  <c r="R206" i="8"/>
  <c r="P206" i="8"/>
  <c r="BI205" i="8"/>
  <c r="BH205" i="8"/>
  <c r="BG205" i="8"/>
  <c r="BE205" i="8"/>
  <c r="T205" i="8"/>
  <c r="R205" i="8"/>
  <c r="P205" i="8"/>
  <c r="BI204" i="8"/>
  <c r="BH204" i="8"/>
  <c r="BG204" i="8"/>
  <c r="BE204" i="8"/>
  <c r="T204" i="8"/>
  <c r="R204" i="8"/>
  <c r="P204" i="8"/>
  <c r="BI199" i="8"/>
  <c r="BH199" i="8"/>
  <c r="BG199" i="8"/>
  <c r="BE199" i="8"/>
  <c r="T199" i="8"/>
  <c r="R199" i="8"/>
  <c r="P199" i="8"/>
  <c r="BI189" i="8"/>
  <c r="BH189" i="8"/>
  <c r="BG189" i="8"/>
  <c r="BE189" i="8"/>
  <c r="T189" i="8"/>
  <c r="R189" i="8"/>
  <c r="P189" i="8"/>
  <c r="BI184" i="8"/>
  <c r="BH184" i="8"/>
  <c r="BG184" i="8"/>
  <c r="BE184" i="8"/>
  <c r="T184" i="8"/>
  <c r="R184" i="8"/>
  <c r="P184" i="8"/>
  <c r="BI174" i="8"/>
  <c r="BH174" i="8"/>
  <c r="BG174" i="8"/>
  <c r="BE174" i="8"/>
  <c r="T174" i="8"/>
  <c r="R174" i="8"/>
  <c r="P174" i="8"/>
  <c r="BI173" i="8"/>
  <c r="BH173" i="8"/>
  <c r="BG173" i="8"/>
  <c r="BE173" i="8"/>
  <c r="T173" i="8"/>
  <c r="R173" i="8"/>
  <c r="P173" i="8"/>
  <c r="BI162" i="8"/>
  <c r="BH162" i="8"/>
  <c r="BG162" i="8"/>
  <c r="BE162" i="8"/>
  <c r="T162" i="8"/>
  <c r="R162" i="8"/>
  <c r="P162" i="8"/>
  <c r="BI155" i="8"/>
  <c r="BH155" i="8"/>
  <c r="BG155" i="8"/>
  <c r="BE155" i="8"/>
  <c r="T155" i="8"/>
  <c r="R155" i="8"/>
  <c r="P155" i="8"/>
  <c r="BI152" i="8"/>
  <c r="BH152" i="8"/>
  <c r="BG152" i="8"/>
  <c r="BE152" i="8"/>
  <c r="T152" i="8"/>
  <c r="R152" i="8"/>
  <c r="P152" i="8"/>
  <c r="BI151" i="8"/>
  <c r="BH151" i="8"/>
  <c r="BG151" i="8"/>
  <c r="BE151" i="8"/>
  <c r="T151" i="8"/>
  <c r="R151" i="8"/>
  <c r="P151" i="8"/>
  <c r="BI150" i="8"/>
  <c r="BH150" i="8"/>
  <c r="BG150" i="8"/>
  <c r="BE150" i="8"/>
  <c r="T150" i="8"/>
  <c r="R150" i="8"/>
  <c r="P150" i="8"/>
  <c r="BI146" i="8"/>
  <c r="BH146" i="8"/>
  <c r="BG146" i="8"/>
  <c r="BE146" i="8"/>
  <c r="T146" i="8"/>
  <c r="R146" i="8"/>
  <c r="P146" i="8"/>
  <c r="BI143" i="8"/>
  <c r="BH143" i="8"/>
  <c r="BG143" i="8"/>
  <c r="BE143" i="8"/>
  <c r="T143" i="8"/>
  <c r="R143" i="8"/>
  <c r="P143" i="8"/>
  <c r="BI142" i="8"/>
  <c r="BH142" i="8"/>
  <c r="BG142" i="8"/>
  <c r="BE142" i="8"/>
  <c r="T142" i="8"/>
  <c r="R142" i="8"/>
  <c r="P142" i="8"/>
  <c r="BI139" i="8"/>
  <c r="BH139" i="8"/>
  <c r="BG139" i="8"/>
  <c r="BE139" i="8"/>
  <c r="T139" i="8"/>
  <c r="R139" i="8"/>
  <c r="P139" i="8"/>
  <c r="BI136" i="8"/>
  <c r="BH136" i="8"/>
  <c r="BG136" i="8"/>
  <c r="BE136" i="8"/>
  <c r="T136" i="8"/>
  <c r="R136" i="8"/>
  <c r="P136" i="8"/>
  <c r="BI132" i="8"/>
  <c r="BH132" i="8"/>
  <c r="BG132" i="8"/>
  <c r="BE132" i="8"/>
  <c r="T132" i="8"/>
  <c r="R132" i="8"/>
  <c r="P132" i="8"/>
  <c r="J126" i="8"/>
  <c r="J125" i="8"/>
  <c r="F125" i="8"/>
  <c r="F123" i="8"/>
  <c r="E121" i="8"/>
  <c r="J96" i="8"/>
  <c r="J95" i="8"/>
  <c r="F95" i="8"/>
  <c r="F93" i="8"/>
  <c r="E91" i="8"/>
  <c r="J22" i="8"/>
  <c r="E22" i="8"/>
  <c r="F96" i="8" s="1"/>
  <c r="J21" i="8"/>
  <c r="J16" i="8"/>
  <c r="J123" i="8"/>
  <c r="E7" i="8"/>
  <c r="E85" i="8" s="1"/>
  <c r="J41" i="7"/>
  <c r="J40" i="7"/>
  <c r="AY104" i="1"/>
  <c r="J39" i="7"/>
  <c r="AX104" i="1"/>
  <c r="BI235" i="7"/>
  <c r="BH235" i="7"/>
  <c r="BG235" i="7"/>
  <c r="BE235" i="7"/>
  <c r="T235" i="7"/>
  <c r="R235" i="7"/>
  <c r="P235" i="7"/>
  <c r="BI226" i="7"/>
  <c r="BH226" i="7"/>
  <c r="BG226" i="7"/>
  <c r="BE226" i="7"/>
  <c r="T226" i="7"/>
  <c r="R226" i="7"/>
  <c r="P226" i="7"/>
  <c r="BI223" i="7"/>
  <c r="BH223" i="7"/>
  <c r="BG223" i="7"/>
  <c r="BE223" i="7"/>
  <c r="T223" i="7"/>
  <c r="R223" i="7"/>
  <c r="P223" i="7"/>
  <c r="BI218" i="7"/>
  <c r="BH218" i="7"/>
  <c r="BG218" i="7"/>
  <c r="BE218" i="7"/>
  <c r="T218" i="7"/>
  <c r="R218" i="7"/>
  <c r="P218" i="7"/>
  <c r="BI217" i="7"/>
  <c r="BH217" i="7"/>
  <c r="BG217" i="7"/>
  <c r="BE217" i="7"/>
  <c r="T217" i="7"/>
  <c r="R217" i="7"/>
  <c r="P217" i="7"/>
  <c r="BI216" i="7"/>
  <c r="BH216" i="7"/>
  <c r="BG216" i="7"/>
  <c r="BE216" i="7"/>
  <c r="T216" i="7"/>
  <c r="R216" i="7"/>
  <c r="P216" i="7"/>
  <c r="BI210" i="7"/>
  <c r="BH210" i="7"/>
  <c r="BG210" i="7"/>
  <c r="BE210" i="7"/>
  <c r="T210" i="7"/>
  <c r="R210" i="7"/>
  <c r="P210" i="7"/>
  <c r="BI200" i="7"/>
  <c r="BH200" i="7"/>
  <c r="BG200" i="7"/>
  <c r="BE200" i="7"/>
  <c r="T200" i="7"/>
  <c r="R200" i="7"/>
  <c r="P200" i="7"/>
  <c r="BI194" i="7"/>
  <c r="BH194" i="7"/>
  <c r="BG194" i="7"/>
  <c r="BE194" i="7"/>
  <c r="T194" i="7"/>
  <c r="R194" i="7"/>
  <c r="P194" i="7"/>
  <c r="BI184" i="7"/>
  <c r="BH184" i="7"/>
  <c r="BG184" i="7"/>
  <c r="BE184" i="7"/>
  <c r="T184" i="7"/>
  <c r="R184" i="7"/>
  <c r="P184" i="7"/>
  <c r="BI183" i="7"/>
  <c r="BH183" i="7"/>
  <c r="BG183" i="7"/>
  <c r="BE183" i="7"/>
  <c r="T183" i="7"/>
  <c r="R183" i="7"/>
  <c r="P183" i="7"/>
  <c r="BI171" i="7"/>
  <c r="BH171" i="7"/>
  <c r="BG171" i="7"/>
  <c r="BE171" i="7"/>
  <c r="T171" i="7"/>
  <c r="R171" i="7"/>
  <c r="P171" i="7"/>
  <c r="BI163" i="7"/>
  <c r="BH163" i="7"/>
  <c r="BG163" i="7"/>
  <c r="BE163" i="7"/>
  <c r="T163" i="7"/>
  <c r="R163" i="7"/>
  <c r="P163" i="7"/>
  <c r="BI159" i="7"/>
  <c r="BH159" i="7"/>
  <c r="BG159" i="7"/>
  <c r="BE159" i="7"/>
  <c r="T159" i="7"/>
  <c r="R159" i="7"/>
  <c r="P159" i="7"/>
  <c r="BI158" i="7"/>
  <c r="BH158" i="7"/>
  <c r="BG158" i="7"/>
  <c r="BE158" i="7"/>
  <c r="T158" i="7"/>
  <c r="R158" i="7"/>
  <c r="P158" i="7"/>
  <c r="BI157" i="7"/>
  <c r="BH157" i="7"/>
  <c r="BG157" i="7"/>
  <c r="BE157" i="7"/>
  <c r="T157" i="7"/>
  <c r="R157" i="7"/>
  <c r="P157" i="7"/>
  <c r="BI146" i="7"/>
  <c r="BH146" i="7"/>
  <c r="BG146" i="7"/>
  <c r="BE146" i="7"/>
  <c r="T146" i="7"/>
  <c r="R146" i="7"/>
  <c r="P146" i="7"/>
  <c r="BI143" i="7"/>
  <c r="BH143" i="7"/>
  <c r="BG143" i="7"/>
  <c r="BE143" i="7"/>
  <c r="T143" i="7"/>
  <c r="R143" i="7"/>
  <c r="P143" i="7"/>
  <c r="BI142" i="7"/>
  <c r="BH142" i="7"/>
  <c r="BG142" i="7"/>
  <c r="BE142" i="7"/>
  <c r="T142" i="7"/>
  <c r="R142" i="7"/>
  <c r="P142" i="7"/>
  <c r="BI139" i="7"/>
  <c r="BH139" i="7"/>
  <c r="BG139" i="7"/>
  <c r="BE139" i="7"/>
  <c r="T139" i="7"/>
  <c r="R139" i="7"/>
  <c r="P139" i="7"/>
  <c r="BI136" i="7"/>
  <c r="BH136" i="7"/>
  <c r="BG136" i="7"/>
  <c r="BE136" i="7"/>
  <c r="T136" i="7"/>
  <c r="R136" i="7"/>
  <c r="P136" i="7"/>
  <c r="BI132" i="7"/>
  <c r="BH132" i="7"/>
  <c r="BG132" i="7"/>
  <c r="BE132" i="7"/>
  <c r="T132" i="7"/>
  <c r="R132" i="7"/>
  <c r="P132" i="7"/>
  <c r="J126" i="7"/>
  <c r="J125" i="7"/>
  <c r="F125" i="7"/>
  <c r="F123" i="7"/>
  <c r="E121" i="7"/>
  <c r="J96" i="7"/>
  <c r="J95" i="7"/>
  <c r="F95" i="7"/>
  <c r="F93" i="7"/>
  <c r="E91" i="7"/>
  <c r="J22" i="7"/>
  <c r="E22" i="7"/>
  <c r="F96" i="7" s="1"/>
  <c r="J21" i="7"/>
  <c r="J16" i="7"/>
  <c r="J123" i="7"/>
  <c r="E7" i="7"/>
  <c r="E115" i="7"/>
  <c r="J41" i="6"/>
  <c r="J40" i="6"/>
  <c r="AY102" i="1"/>
  <c r="J39" i="6"/>
  <c r="AX102" i="1"/>
  <c r="BI1828" i="6"/>
  <c r="BH1828" i="6"/>
  <c r="BG1828" i="6"/>
  <c r="BE1828" i="6"/>
  <c r="T1828" i="6"/>
  <c r="R1828" i="6"/>
  <c r="P1828" i="6"/>
  <c r="BI1827" i="6"/>
  <c r="BH1827" i="6"/>
  <c r="BG1827" i="6"/>
  <c r="BE1827" i="6"/>
  <c r="T1827" i="6"/>
  <c r="R1827" i="6"/>
  <c r="P1827" i="6"/>
  <c r="BI1814" i="6"/>
  <c r="BH1814" i="6"/>
  <c r="BG1814" i="6"/>
  <c r="BE1814" i="6"/>
  <c r="T1814" i="6"/>
  <c r="R1814" i="6"/>
  <c r="P1814" i="6"/>
  <c r="BI1800" i="6"/>
  <c r="BH1800" i="6"/>
  <c r="BG1800" i="6"/>
  <c r="BE1800" i="6"/>
  <c r="T1800" i="6"/>
  <c r="R1800" i="6"/>
  <c r="P1800" i="6"/>
  <c r="BI1797" i="6"/>
  <c r="BH1797" i="6"/>
  <c r="BG1797" i="6"/>
  <c r="BE1797" i="6"/>
  <c r="T1797" i="6"/>
  <c r="R1797" i="6"/>
  <c r="P1797" i="6"/>
  <c r="BI1766" i="6"/>
  <c r="BH1766" i="6"/>
  <c r="BG1766" i="6"/>
  <c r="BE1766" i="6"/>
  <c r="T1766" i="6"/>
  <c r="R1766" i="6"/>
  <c r="P1766" i="6"/>
  <c r="BI1762" i="6"/>
  <c r="BH1762" i="6"/>
  <c r="BG1762" i="6"/>
  <c r="BE1762" i="6"/>
  <c r="T1762" i="6"/>
  <c r="R1762" i="6"/>
  <c r="P1762" i="6"/>
  <c r="BI1732" i="6"/>
  <c r="BH1732" i="6"/>
  <c r="BG1732" i="6"/>
  <c r="BE1732" i="6"/>
  <c r="T1732" i="6"/>
  <c r="R1732" i="6"/>
  <c r="P1732" i="6"/>
  <c r="BI1731" i="6"/>
  <c r="BH1731" i="6"/>
  <c r="BG1731" i="6"/>
  <c r="BE1731" i="6"/>
  <c r="T1731" i="6"/>
  <c r="R1731" i="6"/>
  <c r="P1731" i="6"/>
  <c r="BI1727" i="6"/>
  <c r="BH1727" i="6"/>
  <c r="BG1727" i="6"/>
  <c r="BE1727" i="6"/>
  <c r="T1727" i="6"/>
  <c r="R1727" i="6"/>
  <c r="P1727" i="6"/>
  <c r="BI1710" i="6"/>
  <c r="BH1710" i="6"/>
  <c r="BG1710" i="6"/>
  <c r="BE1710" i="6"/>
  <c r="T1710" i="6"/>
  <c r="R1710" i="6"/>
  <c r="P1710" i="6"/>
  <c r="BI1694" i="6"/>
  <c r="BH1694" i="6"/>
  <c r="BG1694" i="6"/>
  <c r="BE1694" i="6"/>
  <c r="T1694" i="6"/>
  <c r="R1694" i="6"/>
  <c r="P1694" i="6"/>
  <c r="BI1688" i="6"/>
  <c r="BH1688" i="6"/>
  <c r="BG1688" i="6"/>
  <c r="BE1688" i="6"/>
  <c r="T1688" i="6"/>
  <c r="R1688" i="6"/>
  <c r="P1688" i="6"/>
  <c r="BI1677" i="6"/>
  <c r="BH1677" i="6"/>
  <c r="BG1677" i="6"/>
  <c r="BE1677" i="6"/>
  <c r="T1677" i="6"/>
  <c r="R1677" i="6"/>
  <c r="P1677" i="6"/>
  <c r="BI1675" i="6"/>
  <c r="BH1675" i="6"/>
  <c r="BG1675" i="6"/>
  <c r="BE1675" i="6"/>
  <c r="T1675" i="6"/>
  <c r="R1675" i="6"/>
  <c r="P1675" i="6"/>
  <c r="BI1672" i="6"/>
  <c r="BH1672" i="6"/>
  <c r="BG1672" i="6"/>
  <c r="BE1672" i="6"/>
  <c r="T1672" i="6"/>
  <c r="R1672" i="6"/>
  <c r="P1672" i="6"/>
  <c r="BI1669" i="6"/>
  <c r="BH1669" i="6"/>
  <c r="BG1669" i="6"/>
  <c r="BE1669" i="6"/>
  <c r="T1669" i="6"/>
  <c r="R1669" i="6"/>
  <c r="P1669" i="6"/>
  <c r="BI1664" i="6"/>
  <c r="BH1664" i="6"/>
  <c r="BG1664" i="6"/>
  <c r="BE1664" i="6"/>
  <c r="T1664" i="6"/>
  <c r="R1664" i="6"/>
  <c r="P1664" i="6"/>
  <c r="BI1663" i="6"/>
  <c r="BH1663" i="6"/>
  <c r="BG1663" i="6"/>
  <c r="BE1663" i="6"/>
  <c r="T1663" i="6"/>
  <c r="R1663" i="6"/>
  <c r="P1663" i="6"/>
  <c r="BI1653" i="6"/>
  <c r="BH1653" i="6"/>
  <c r="BG1653" i="6"/>
  <c r="BE1653" i="6"/>
  <c r="T1653" i="6"/>
  <c r="R1653" i="6"/>
  <c r="P1653" i="6"/>
  <c r="BI1652" i="6"/>
  <c r="BH1652" i="6"/>
  <c r="BG1652" i="6"/>
  <c r="BE1652" i="6"/>
  <c r="T1652" i="6"/>
  <c r="R1652" i="6"/>
  <c r="P1652" i="6"/>
  <c r="BI1649" i="6"/>
  <c r="BH1649" i="6"/>
  <c r="BG1649" i="6"/>
  <c r="BE1649" i="6"/>
  <c r="T1649" i="6"/>
  <c r="R1649" i="6"/>
  <c r="P1649" i="6"/>
  <c r="BI1646" i="6"/>
  <c r="BH1646" i="6"/>
  <c r="BG1646" i="6"/>
  <c r="BE1646" i="6"/>
  <c r="T1646" i="6"/>
  <c r="R1646" i="6"/>
  <c r="P1646" i="6"/>
  <c r="BI1636" i="6"/>
  <c r="BH1636" i="6"/>
  <c r="BG1636" i="6"/>
  <c r="BE1636" i="6"/>
  <c r="T1636" i="6"/>
  <c r="R1636" i="6"/>
  <c r="P1636" i="6"/>
  <c r="BI1627" i="6"/>
  <c r="BH1627" i="6"/>
  <c r="BG1627" i="6"/>
  <c r="BE1627" i="6"/>
  <c r="T1627" i="6"/>
  <c r="R1627" i="6"/>
  <c r="P1627" i="6"/>
  <c r="BI1625" i="6"/>
  <c r="BH1625" i="6"/>
  <c r="BG1625" i="6"/>
  <c r="BE1625" i="6"/>
  <c r="T1625" i="6"/>
  <c r="R1625" i="6"/>
  <c r="P1625" i="6"/>
  <c r="BI1619" i="6"/>
  <c r="BH1619" i="6"/>
  <c r="BG1619" i="6"/>
  <c r="BE1619" i="6"/>
  <c r="T1619" i="6"/>
  <c r="R1619" i="6"/>
  <c r="P1619" i="6"/>
  <c r="BI1618" i="6"/>
  <c r="BH1618" i="6"/>
  <c r="BG1618" i="6"/>
  <c r="BE1618" i="6"/>
  <c r="T1618" i="6"/>
  <c r="R1618" i="6"/>
  <c r="P1618" i="6"/>
  <c r="BI1612" i="6"/>
  <c r="BH1612" i="6"/>
  <c r="BG1612" i="6"/>
  <c r="BE1612" i="6"/>
  <c r="T1612" i="6"/>
  <c r="R1612" i="6"/>
  <c r="P1612" i="6"/>
  <c r="BI1611" i="6"/>
  <c r="BH1611" i="6"/>
  <c r="BG1611" i="6"/>
  <c r="BE1611" i="6"/>
  <c r="T1611" i="6"/>
  <c r="R1611" i="6"/>
  <c r="P1611" i="6"/>
  <c r="BI1606" i="6"/>
  <c r="BH1606" i="6"/>
  <c r="BG1606" i="6"/>
  <c r="BE1606" i="6"/>
  <c r="T1606" i="6"/>
  <c r="R1606" i="6"/>
  <c r="P1606" i="6"/>
  <c r="BI1601" i="6"/>
  <c r="BH1601" i="6"/>
  <c r="BG1601" i="6"/>
  <c r="BE1601" i="6"/>
  <c r="T1601" i="6"/>
  <c r="R1601" i="6"/>
  <c r="P1601" i="6"/>
  <c r="BI1595" i="6"/>
  <c r="BH1595" i="6"/>
  <c r="BG1595" i="6"/>
  <c r="BE1595" i="6"/>
  <c r="T1595" i="6"/>
  <c r="R1595" i="6"/>
  <c r="P1595" i="6"/>
  <c r="BI1594" i="6"/>
  <c r="BH1594" i="6"/>
  <c r="BG1594" i="6"/>
  <c r="BE1594" i="6"/>
  <c r="T1594" i="6"/>
  <c r="R1594" i="6"/>
  <c r="P1594" i="6"/>
  <c r="BI1589" i="6"/>
  <c r="BH1589" i="6"/>
  <c r="BG1589" i="6"/>
  <c r="BE1589" i="6"/>
  <c r="T1589" i="6"/>
  <c r="R1589" i="6"/>
  <c r="P1589" i="6"/>
  <c r="BI1587" i="6"/>
  <c r="BH1587" i="6"/>
  <c r="BG1587" i="6"/>
  <c r="BE1587" i="6"/>
  <c r="T1587" i="6"/>
  <c r="R1587" i="6"/>
  <c r="P1587" i="6"/>
  <c r="BI1579" i="6"/>
  <c r="BH1579" i="6"/>
  <c r="BG1579" i="6"/>
  <c r="BE1579" i="6"/>
  <c r="T1579" i="6"/>
  <c r="R1579" i="6"/>
  <c r="P1579" i="6"/>
  <c r="BI1578" i="6"/>
  <c r="BH1578" i="6"/>
  <c r="BG1578" i="6"/>
  <c r="BE1578" i="6"/>
  <c r="T1578" i="6"/>
  <c r="R1578" i="6"/>
  <c r="P1578" i="6"/>
  <c r="BI1571" i="6"/>
  <c r="BH1571" i="6"/>
  <c r="BG1571" i="6"/>
  <c r="BE1571" i="6"/>
  <c r="T1571" i="6"/>
  <c r="R1571" i="6"/>
  <c r="P1571" i="6"/>
  <c r="BI1564" i="6"/>
  <c r="BH1564" i="6"/>
  <c r="BG1564" i="6"/>
  <c r="BE1564" i="6"/>
  <c r="T1564" i="6"/>
  <c r="R1564" i="6"/>
  <c r="P1564" i="6"/>
  <c r="BI1558" i="6"/>
  <c r="BH1558" i="6"/>
  <c r="BG1558" i="6"/>
  <c r="BE1558" i="6"/>
  <c r="T1558" i="6"/>
  <c r="R1558" i="6"/>
  <c r="P1558" i="6"/>
  <c r="BI1551" i="6"/>
  <c r="BH1551" i="6"/>
  <c r="BG1551" i="6"/>
  <c r="BE1551" i="6"/>
  <c r="T1551" i="6"/>
  <c r="R1551" i="6"/>
  <c r="P1551" i="6"/>
  <c r="BI1550" i="6"/>
  <c r="BH1550" i="6"/>
  <c r="BG1550" i="6"/>
  <c r="BE1550" i="6"/>
  <c r="T1550" i="6"/>
  <c r="R1550" i="6"/>
  <c r="P1550" i="6"/>
  <c r="BI1544" i="6"/>
  <c r="BH1544" i="6"/>
  <c r="BG1544" i="6"/>
  <c r="BE1544" i="6"/>
  <c r="T1544" i="6"/>
  <c r="R1544" i="6"/>
  <c r="P1544" i="6"/>
  <c r="BI1543" i="6"/>
  <c r="BH1543" i="6"/>
  <c r="BG1543" i="6"/>
  <c r="BE1543" i="6"/>
  <c r="T1543" i="6"/>
  <c r="R1543" i="6"/>
  <c r="P1543" i="6"/>
  <c r="BI1535" i="6"/>
  <c r="BH1535" i="6"/>
  <c r="BG1535" i="6"/>
  <c r="BE1535" i="6"/>
  <c r="T1535" i="6"/>
  <c r="R1535" i="6"/>
  <c r="P1535" i="6"/>
  <c r="BI1534" i="6"/>
  <c r="BH1534" i="6"/>
  <c r="BG1534" i="6"/>
  <c r="BE1534" i="6"/>
  <c r="T1534" i="6"/>
  <c r="R1534" i="6"/>
  <c r="P1534" i="6"/>
  <c r="BI1528" i="6"/>
  <c r="BH1528" i="6"/>
  <c r="BG1528" i="6"/>
  <c r="BE1528" i="6"/>
  <c r="T1528" i="6"/>
  <c r="R1528" i="6"/>
  <c r="P1528" i="6"/>
  <c r="BI1522" i="6"/>
  <c r="BH1522" i="6"/>
  <c r="BG1522" i="6"/>
  <c r="BE1522" i="6"/>
  <c r="T1522" i="6"/>
  <c r="R1522" i="6"/>
  <c r="P1522" i="6"/>
  <c r="BI1520" i="6"/>
  <c r="BH1520" i="6"/>
  <c r="BG1520" i="6"/>
  <c r="BE1520" i="6"/>
  <c r="T1520" i="6"/>
  <c r="R1520" i="6"/>
  <c r="P1520" i="6"/>
  <c r="BI1518" i="6"/>
  <c r="BH1518" i="6"/>
  <c r="BG1518" i="6"/>
  <c r="BE1518" i="6"/>
  <c r="T1518" i="6"/>
  <c r="R1518" i="6"/>
  <c r="P1518" i="6"/>
  <c r="BI1516" i="6"/>
  <c r="BH1516" i="6"/>
  <c r="BG1516" i="6"/>
  <c r="BE1516" i="6"/>
  <c r="T1516" i="6"/>
  <c r="R1516" i="6"/>
  <c r="P1516" i="6"/>
  <c r="BI1514" i="6"/>
  <c r="BH1514" i="6"/>
  <c r="BG1514" i="6"/>
  <c r="BE1514" i="6"/>
  <c r="T1514" i="6"/>
  <c r="R1514" i="6"/>
  <c r="P1514" i="6"/>
  <c r="BI1512" i="6"/>
  <c r="BH1512" i="6"/>
  <c r="BG1512" i="6"/>
  <c r="BE1512" i="6"/>
  <c r="T1512" i="6"/>
  <c r="R1512" i="6"/>
  <c r="P1512" i="6"/>
  <c r="BI1510" i="6"/>
  <c r="BH1510" i="6"/>
  <c r="BG1510" i="6"/>
  <c r="BE1510" i="6"/>
  <c r="T1510" i="6"/>
  <c r="R1510" i="6"/>
  <c r="P1510" i="6"/>
  <c r="BI1508" i="6"/>
  <c r="BH1508" i="6"/>
  <c r="BG1508" i="6"/>
  <c r="BE1508" i="6"/>
  <c r="T1508" i="6"/>
  <c r="R1508" i="6"/>
  <c r="P1508" i="6"/>
  <c r="BI1506" i="6"/>
  <c r="BH1506" i="6"/>
  <c r="BG1506" i="6"/>
  <c r="BE1506" i="6"/>
  <c r="T1506" i="6"/>
  <c r="R1506" i="6"/>
  <c r="P1506" i="6"/>
  <c r="BI1504" i="6"/>
  <c r="BH1504" i="6"/>
  <c r="BG1504" i="6"/>
  <c r="BE1504" i="6"/>
  <c r="T1504" i="6"/>
  <c r="R1504" i="6"/>
  <c r="P1504" i="6"/>
  <c r="BI1502" i="6"/>
  <c r="BH1502" i="6"/>
  <c r="BG1502" i="6"/>
  <c r="BE1502" i="6"/>
  <c r="T1502" i="6"/>
  <c r="R1502" i="6"/>
  <c r="P1502" i="6"/>
  <c r="BI1501" i="6"/>
  <c r="BH1501" i="6"/>
  <c r="BG1501" i="6"/>
  <c r="BE1501" i="6"/>
  <c r="T1501" i="6"/>
  <c r="R1501" i="6"/>
  <c r="P1501" i="6"/>
  <c r="BI1500" i="6"/>
  <c r="BH1500" i="6"/>
  <c r="BG1500" i="6"/>
  <c r="BE1500" i="6"/>
  <c r="T1500" i="6"/>
  <c r="R1500" i="6"/>
  <c r="P1500" i="6"/>
  <c r="BI1499" i="6"/>
  <c r="BH1499" i="6"/>
  <c r="BG1499" i="6"/>
  <c r="BE1499" i="6"/>
  <c r="T1499" i="6"/>
  <c r="R1499" i="6"/>
  <c r="P1499" i="6"/>
  <c r="BI1497" i="6"/>
  <c r="BH1497" i="6"/>
  <c r="BG1497" i="6"/>
  <c r="BE1497" i="6"/>
  <c r="T1497" i="6"/>
  <c r="R1497" i="6"/>
  <c r="P1497" i="6"/>
  <c r="BI1495" i="6"/>
  <c r="BH1495" i="6"/>
  <c r="BG1495" i="6"/>
  <c r="BE1495" i="6"/>
  <c r="T1495" i="6"/>
  <c r="R1495" i="6"/>
  <c r="P1495" i="6"/>
  <c r="BI1494" i="6"/>
  <c r="BH1494" i="6"/>
  <c r="BG1494" i="6"/>
  <c r="BE1494" i="6"/>
  <c r="T1494" i="6"/>
  <c r="R1494" i="6"/>
  <c r="P1494" i="6"/>
  <c r="BI1492" i="6"/>
  <c r="BH1492" i="6"/>
  <c r="BG1492" i="6"/>
  <c r="BE1492" i="6"/>
  <c r="T1492" i="6"/>
  <c r="R1492" i="6"/>
  <c r="P1492" i="6"/>
  <c r="BI1484" i="6"/>
  <c r="BH1484" i="6"/>
  <c r="BG1484" i="6"/>
  <c r="BE1484" i="6"/>
  <c r="T1484" i="6"/>
  <c r="R1484" i="6"/>
  <c r="P1484" i="6"/>
  <c r="BI1482" i="6"/>
  <c r="BH1482" i="6"/>
  <c r="BG1482" i="6"/>
  <c r="BE1482" i="6"/>
  <c r="T1482" i="6"/>
  <c r="R1482" i="6"/>
  <c r="P1482" i="6"/>
  <c r="BI1480" i="6"/>
  <c r="BH1480" i="6"/>
  <c r="BG1480" i="6"/>
  <c r="BE1480" i="6"/>
  <c r="T1480" i="6"/>
  <c r="R1480" i="6"/>
  <c r="P1480" i="6"/>
  <c r="BI1478" i="6"/>
  <c r="BH1478" i="6"/>
  <c r="BG1478" i="6"/>
  <c r="BE1478" i="6"/>
  <c r="T1478" i="6"/>
  <c r="R1478" i="6"/>
  <c r="P1478" i="6"/>
  <c r="BI1469" i="6"/>
  <c r="BH1469" i="6"/>
  <c r="BG1469" i="6"/>
  <c r="BE1469" i="6"/>
  <c r="T1469" i="6"/>
  <c r="R1469" i="6"/>
  <c r="P1469" i="6"/>
  <c r="BI1465" i="6"/>
  <c r="BH1465" i="6"/>
  <c r="BG1465" i="6"/>
  <c r="BE1465" i="6"/>
  <c r="T1465" i="6"/>
  <c r="R1465" i="6"/>
  <c r="P1465" i="6"/>
  <c r="BI1463" i="6"/>
  <c r="BH1463" i="6"/>
  <c r="BG1463" i="6"/>
  <c r="BE1463" i="6"/>
  <c r="T1463" i="6"/>
  <c r="R1463" i="6"/>
  <c r="P1463" i="6"/>
  <c r="BI1457" i="6"/>
  <c r="BH1457" i="6"/>
  <c r="BG1457" i="6"/>
  <c r="BE1457" i="6"/>
  <c r="T1457" i="6"/>
  <c r="R1457" i="6"/>
  <c r="P1457" i="6"/>
  <c r="BI1453" i="6"/>
  <c r="BH1453" i="6"/>
  <c r="BG1453" i="6"/>
  <c r="BE1453" i="6"/>
  <c r="T1453" i="6"/>
  <c r="R1453" i="6"/>
  <c r="P1453" i="6"/>
  <c r="BI1449" i="6"/>
  <c r="BH1449" i="6"/>
  <c r="BG1449" i="6"/>
  <c r="BE1449" i="6"/>
  <c r="T1449" i="6"/>
  <c r="R1449" i="6"/>
  <c r="P1449" i="6"/>
  <c r="BI1445" i="6"/>
  <c r="BH1445" i="6"/>
  <c r="BG1445" i="6"/>
  <c r="BE1445" i="6"/>
  <c r="T1445" i="6"/>
  <c r="R1445" i="6"/>
  <c r="P1445" i="6"/>
  <c r="BI1440" i="6"/>
  <c r="BH1440" i="6"/>
  <c r="BG1440" i="6"/>
  <c r="BE1440" i="6"/>
  <c r="T1440" i="6"/>
  <c r="R1440" i="6"/>
  <c r="P1440" i="6"/>
  <c r="BI1431" i="6"/>
  <c r="BH1431" i="6"/>
  <c r="BG1431" i="6"/>
  <c r="BE1431" i="6"/>
  <c r="T1431" i="6"/>
  <c r="R1431" i="6"/>
  <c r="P1431" i="6"/>
  <c r="BI1429" i="6"/>
  <c r="BH1429" i="6"/>
  <c r="BG1429" i="6"/>
  <c r="BE1429" i="6"/>
  <c r="T1429" i="6"/>
  <c r="R1429" i="6"/>
  <c r="P1429" i="6"/>
  <c r="BI1427" i="6"/>
  <c r="BH1427" i="6"/>
  <c r="BG1427" i="6"/>
  <c r="BE1427" i="6"/>
  <c r="T1427" i="6"/>
  <c r="R1427" i="6"/>
  <c r="P1427" i="6"/>
  <c r="BI1423" i="6"/>
  <c r="BH1423" i="6"/>
  <c r="BG1423" i="6"/>
  <c r="BE1423" i="6"/>
  <c r="T1423" i="6"/>
  <c r="R1423" i="6"/>
  <c r="P1423" i="6"/>
  <c r="BI1419" i="6"/>
  <c r="BH1419" i="6"/>
  <c r="BG1419" i="6"/>
  <c r="BE1419" i="6"/>
  <c r="T1419" i="6"/>
  <c r="R1419" i="6"/>
  <c r="P1419" i="6"/>
  <c r="BI1418" i="6"/>
  <c r="BH1418" i="6"/>
  <c r="BG1418" i="6"/>
  <c r="BE1418" i="6"/>
  <c r="T1418" i="6"/>
  <c r="R1418" i="6"/>
  <c r="P1418" i="6"/>
  <c r="BI1411" i="6"/>
  <c r="BH1411" i="6"/>
  <c r="BG1411" i="6"/>
  <c r="BE1411" i="6"/>
  <c r="T1411" i="6"/>
  <c r="R1411" i="6"/>
  <c r="P1411" i="6"/>
  <c r="BI1410" i="6"/>
  <c r="BH1410" i="6"/>
  <c r="BG1410" i="6"/>
  <c r="BE1410" i="6"/>
  <c r="T1410" i="6"/>
  <c r="R1410" i="6"/>
  <c r="P1410" i="6"/>
  <c r="BI1405" i="6"/>
  <c r="BH1405" i="6"/>
  <c r="BG1405" i="6"/>
  <c r="BE1405" i="6"/>
  <c r="T1405" i="6"/>
  <c r="R1405" i="6"/>
  <c r="P1405" i="6"/>
  <c r="BI1404" i="6"/>
  <c r="BH1404" i="6"/>
  <c r="BG1404" i="6"/>
  <c r="BE1404" i="6"/>
  <c r="T1404" i="6"/>
  <c r="R1404" i="6"/>
  <c r="P1404" i="6"/>
  <c r="BI1400" i="6"/>
  <c r="BH1400" i="6"/>
  <c r="BG1400" i="6"/>
  <c r="BE1400" i="6"/>
  <c r="T1400" i="6"/>
  <c r="R1400" i="6"/>
  <c r="P1400" i="6"/>
  <c r="BI1398" i="6"/>
  <c r="BH1398" i="6"/>
  <c r="BG1398" i="6"/>
  <c r="BE1398" i="6"/>
  <c r="T1398" i="6"/>
  <c r="R1398" i="6"/>
  <c r="P1398" i="6"/>
  <c r="BI1394" i="6"/>
  <c r="BH1394" i="6"/>
  <c r="BG1394" i="6"/>
  <c r="BE1394" i="6"/>
  <c r="T1394" i="6"/>
  <c r="R1394" i="6"/>
  <c r="P1394" i="6"/>
  <c r="BI1390" i="6"/>
  <c r="BH1390" i="6"/>
  <c r="BG1390" i="6"/>
  <c r="BE1390" i="6"/>
  <c r="T1390" i="6"/>
  <c r="R1390" i="6"/>
  <c r="P1390" i="6"/>
  <c r="BI1386" i="6"/>
  <c r="BH1386" i="6"/>
  <c r="BG1386" i="6"/>
  <c r="BE1386" i="6"/>
  <c r="T1386" i="6"/>
  <c r="R1386" i="6"/>
  <c r="P1386" i="6"/>
  <c r="BI1382" i="6"/>
  <c r="BH1382" i="6"/>
  <c r="BG1382" i="6"/>
  <c r="BE1382" i="6"/>
  <c r="T1382" i="6"/>
  <c r="R1382" i="6"/>
  <c r="P1382" i="6"/>
  <c r="BI1378" i="6"/>
  <c r="BH1378" i="6"/>
  <c r="BG1378" i="6"/>
  <c r="BE1378" i="6"/>
  <c r="T1378" i="6"/>
  <c r="R1378" i="6"/>
  <c r="P1378" i="6"/>
  <c r="BI1374" i="6"/>
  <c r="BH1374" i="6"/>
  <c r="BG1374" i="6"/>
  <c r="BE1374" i="6"/>
  <c r="T1374" i="6"/>
  <c r="R1374" i="6"/>
  <c r="P1374" i="6"/>
  <c r="BI1370" i="6"/>
  <c r="BH1370" i="6"/>
  <c r="BG1370" i="6"/>
  <c r="BE1370" i="6"/>
  <c r="T1370" i="6"/>
  <c r="R1370" i="6"/>
  <c r="P1370" i="6"/>
  <c r="BI1366" i="6"/>
  <c r="BH1366" i="6"/>
  <c r="BG1366" i="6"/>
  <c r="BE1366" i="6"/>
  <c r="T1366" i="6"/>
  <c r="R1366" i="6"/>
  <c r="P1366" i="6"/>
  <c r="BI1362" i="6"/>
  <c r="BH1362" i="6"/>
  <c r="BG1362" i="6"/>
  <c r="BE1362" i="6"/>
  <c r="T1362" i="6"/>
  <c r="R1362" i="6"/>
  <c r="P1362" i="6"/>
  <c r="BI1358" i="6"/>
  <c r="BH1358" i="6"/>
  <c r="BG1358" i="6"/>
  <c r="BE1358" i="6"/>
  <c r="T1358" i="6"/>
  <c r="R1358" i="6"/>
  <c r="P1358" i="6"/>
  <c r="BI1354" i="6"/>
  <c r="BH1354" i="6"/>
  <c r="BG1354" i="6"/>
  <c r="BE1354" i="6"/>
  <c r="T1354" i="6"/>
  <c r="R1354" i="6"/>
  <c r="P1354" i="6"/>
  <c r="BI1350" i="6"/>
  <c r="BH1350" i="6"/>
  <c r="BG1350" i="6"/>
  <c r="BE1350" i="6"/>
  <c r="T1350" i="6"/>
  <c r="R1350" i="6"/>
  <c r="P1350" i="6"/>
  <c r="BI1348" i="6"/>
  <c r="BH1348" i="6"/>
  <c r="BG1348" i="6"/>
  <c r="BE1348" i="6"/>
  <c r="T1348" i="6"/>
  <c r="R1348" i="6"/>
  <c r="P1348" i="6"/>
  <c r="BI1345" i="6"/>
  <c r="BH1345" i="6"/>
  <c r="BG1345" i="6"/>
  <c r="BE1345" i="6"/>
  <c r="T1345" i="6"/>
  <c r="R1345" i="6"/>
  <c r="P1345" i="6"/>
  <c r="BI1342" i="6"/>
  <c r="BH1342" i="6"/>
  <c r="BG1342" i="6"/>
  <c r="BE1342" i="6"/>
  <c r="T1342" i="6"/>
  <c r="R1342" i="6"/>
  <c r="P1342" i="6"/>
  <c r="BI1341" i="6"/>
  <c r="BH1341" i="6"/>
  <c r="BG1341" i="6"/>
  <c r="BE1341" i="6"/>
  <c r="T1341" i="6"/>
  <c r="R1341" i="6"/>
  <c r="P1341" i="6"/>
  <c r="BI1337" i="6"/>
  <c r="BH1337" i="6"/>
  <c r="BG1337" i="6"/>
  <c r="BE1337" i="6"/>
  <c r="T1337" i="6"/>
  <c r="R1337" i="6"/>
  <c r="P1337" i="6"/>
  <c r="BI1333" i="6"/>
  <c r="BH1333" i="6"/>
  <c r="BG1333" i="6"/>
  <c r="BE1333" i="6"/>
  <c r="T1333" i="6"/>
  <c r="R1333" i="6"/>
  <c r="P1333" i="6"/>
  <c r="BI1324" i="6"/>
  <c r="BH1324" i="6"/>
  <c r="BG1324" i="6"/>
  <c r="BE1324" i="6"/>
  <c r="T1324" i="6"/>
  <c r="R1324" i="6"/>
  <c r="P1324" i="6"/>
  <c r="BI1320" i="6"/>
  <c r="BH1320" i="6"/>
  <c r="BG1320" i="6"/>
  <c r="BE1320" i="6"/>
  <c r="T1320" i="6"/>
  <c r="R1320" i="6"/>
  <c r="P1320" i="6"/>
  <c r="BI1319" i="6"/>
  <c r="BH1319" i="6"/>
  <c r="BG1319" i="6"/>
  <c r="BE1319" i="6"/>
  <c r="T1319" i="6"/>
  <c r="R1319" i="6"/>
  <c r="P1319" i="6"/>
  <c r="BI1315" i="6"/>
  <c r="BH1315" i="6"/>
  <c r="BG1315" i="6"/>
  <c r="BE1315" i="6"/>
  <c r="T1315" i="6"/>
  <c r="R1315" i="6"/>
  <c r="P1315" i="6"/>
  <c r="BI1310" i="6"/>
  <c r="BH1310" i="6"/>
  <c r="BG1310" i="6"/>
  <c r="BE1310" i="6"/>
  <c r="T1310" i="6"/>
  <c r="R1310" i="6"/>
  <c r="P1310" i="6"/>
  <c r="BI1308" i="6"/>
  <c r="BH1308" i="6"/>
  <c r="BG1308" i="6"/>
  <c r="BE1308" i="6"/>
  <c r="T1308" i="6"/>
  <c r="R1308" i="6"/>
  <c r="P1308" i="6"/>
  <c r="BI1303" i="6"/>
  <c r="BH1303" i="6"/>
  <c r="BG1303" i="6"/>
  <c r="BE1303" i="6"/>
  <c r="T1303" i="6"/>
  <c r="R1303" i="6"/>
  <c r="P1303" i="6"/>
  <c r="BI1298" i="6"/>
  <c r="BH1298" i="6"/>
  <c r="BG1298" i="6"/>
  <c r="BE1298" i="6"/>
  <c r="T1298" i="6"/>
  <c r="R1298" i="6"/>
  <c r="P1298" i="6"/>
  <c r="BI1297" i="6"/>
  <c r="BH1297" i="6"/>
  <c r="BG1297" i="6"/>
  <c r="BE1297" i="6"/>
  <c r="T1297" i="6"/>
  <c r="R1297" i="6"/>
  <c r="P1297" i="6"/>
  <c r="BI1292" i="6"/>
  <c r="BH1292" i="6"/>
  <c r="BG1292" i="6"/>
  <c r="BE1292" i="6"/>
  <c r="T1292" i="6"/>
  <c r="R1292" i="6"/>
  <c r="P1292" i="6"/>
  <c r="BI1291" i="6"/>
  <c r="BH1291" i="6"/>
  <c r="BG1291" i="6"/>
  <c r="BE1291" i="6"/>
  <c r="T1291" i="6"/>
  <c r="R1291" i="6"/>
  <c r="P1291" i="6"/>
  <c r="BI1288" i="6"/>
  <c r="BH1288" i="6"/>
  <c r="BG1288" i="6"/>
  <c r="BE1288" i="6"/>
  <c r="T1288" i="6"/>
  <c r="R1288" i="6"/>
  <c r="P1288" i="6"/>
  <c r="BI1283" i="6"/>
  <c r="BH1283" i="6"/>
  <c r="BG1283" i="6"/>
  <c r="BE1283" i="6"/>
  <c r="T1283" i="6"/>
  <c r="R1283" i="6"/>
  <c r="P1283" i="6"/>
  <c r="BI1278" i="6"/>
  <c r="BH1278" i="6"/>
  <c r="BG1278" i="6"/>
  <c r="BE1278" i="6"/>
  <c r="T1278" i="6"/>
  <c r="R1278" i="6"/>
  <c r="P1278" i="6"/>
  <c r="BI1270" i="6"/>
  <c r="BH1270" i="6"/>
  <c r="BG1270" i="6"/>
  <c r="BE1270" i="6"/>
  <c r="T1270" i="6"/>
  <c r="R1270" i="6"/>
  <c r="P1270" i="6"/>
  <c r="BI1266" i="6"/>
  <c r="BH1266" i="6"/>
  <c r="BG1266" i="6"/>
  <c r="BE1266" i="6"/>
  <c r="T1266" i="6"/>
  <c r="R1266" i="6"/>
  <c r="P1266" i="6"/>
  <c r="BI1262" i="6"/>
  <c r="BH1262" i="6"/>
  <c r="BG1262" i="6"/>
  <c r="BE1262" i="6"/>
  <c r="T1262" i="6"/>
  <c r="R1262" i="6"/>
  <c r="P1262" i="6"/>
  <c r="BI1258" i="6"/>
  <c r="BH1258" i="6"/>
  <c r="BG1258" i="6"/>
  <c r="BE1258" i="6"/>
  <c r="T1258" i="6"/>
  <c r="R1258" i="6"/>
  <c r="P1258" i="6"/>
  <c r="BI1254" i="6"/>
  <c r="BH1254" i="6"/>
  <c r="BG1254" i="6"/>
  <c r="BE1254" i="6"/>
  <c r="T1254" i="6"/>
  <c r="R1254" i="6"/>
  <c r="P1254" i="6"/>
  <c r="BI1224" i="6"/>
  <c r="BH1224" i="6"/>
  <c r="BG1224" i="6"/>
  <c r="BE1224" i="6"/>
  <c r="T1224" i="6"/>
  <c r="R1224" i="6"/>
  <c r="P1224" i="6"/>
  <c r="BI1219" i="6"/>
  <c r="BH1219" i="6"/>
  <c r="BG1219" i="6"/>
  <c r="BE1219" i="6"/>
  <c r="T1219" i="6"/>
  <c r="R1219" i="6"/>
  <c r="P1219" i="6"/>
  <c r="BI1214" i="6"/>
  <c r="BH1214" i="6"/>
  <c r="BG1214" i="6"/>
  <c r="BE1214" i="6"/>
  <c r="T1214" i="6"/>
  <c r="R1214" i="6"/>
  <c r="P1214" i="6"/>
  <c r="BI1209" i="6"/>
  <c r="BH1209" i="6"/>
  <c r="BG1209" i="6"/>
  <c r="BE1209" i="6"/>
  <c r="T1209" i="6"/>
  <c r="R1209" i="6"/>
  <c r="P1209" i="6"/>
  <c r="BI1208" i="6"/>
  <c r="BH1208" i="6"/>
  <c r="BG1208" i="6"/>
  <c r="BE1208" i="6"/>
  <c r="T1208" i="6"/>
  <c r="R1208" i="6"/>
  <c r="P1208" i="6"/>
  <c r="BI1203" i="6"/>
  <c r="BH1203" i="6"/>
  <c r="BG1203" i="6"/>
  <c r="BE1203" i="6"/>
  <c r="T1203" i="6"/>
  <c r="R1203" i="6"/>
  <c r="P1203" i="6"/>
  <c r="BI1202" i="6"/>
  <c r="BH1202" i="6"/>
  <c r="BG1202" i="6"/>
  <c r="BE1202" i="6"/>
  <c r="T1202" i="6"/>
  <c r="R1202" i="6"/>
  <c r="P1202" i="6"/>
  <c r="BI1190" i="6"/>
  <c r="BH1190" i="6"/>
  <c r="BG1190" i="6"/>
  <c r="BE1190" i="6"/>
  <c r="T1190" i="6"/>
  <c r="R1190" i="6"/>
  <c r="P1190" i="6"/>
  <c r="BI1178" i="6"/>
  <c r="BH1178" i="6"/>
  <c r="BG1178" i="6"/>
  <c r="BE1178" i="6"/>
  <c r="T1178" i="6"/>
  <c r="R1178" i="6"/>
  <c r="P1178" i="6"/>
  <c r="BI1167" i="6"/>
  <c r="BH1167" i="6"/>
  <c r="BG1167" i="6"/>
  <c r="BE1167" i="6"/>
  <c r="T1167" i="6"/>
  <c r="R1167" i="6"/>
  <c r="P1167" i="6"/>
  <c r="BI1156" i="6"/>
  <c r="BH1156" i="6"/>
  <c r="BG1156" i="6"/>
  <c r="BE1156" i="6"/>
  <c r="T1156" i="6"/>
  <c r="R1156" i="6"/>
  <c r="P1156" i="6"/>
  <c r="BI1152" i="6"/>
  <c r="BH1152" i="6"/>
  <c r="BG1152" i="6"/>
  <c r="BE1152" i="6"/>
  <c r="T1152" i="6"/>
  <c r="R1152" i="6"/>
  <c r="P1152" i="6"/>
  <c r="BI1148" i="6"/>
  <c r="BH1148" i="6"/>
  <c r="BG1148" i="6"/>
  <c r="BE1148" i="6"/>
  <c r="T1148" i="6"/>
  <c r="R1148" i="6"/>
  <c r="P1148" i="6"/>
  <c r="BI1144" i="6"/>
  <c r="BH1144" i="6"/>
  <c r="BG1144" i="6"/>
  <c r="BE1144" i="6"/>
  <c r="T1144" i="6"/>
  <c r="R1144" i="6"/>
  <c r="P1144" i="6"/>
  <c r="BI1140" i="6"/>
  <c r="BH1140" i="6"/>
  <c r="BG1140" i="6"/>
  <c r="BE1140" i="6"/>
  <c r="T1140" i="6"/>
  <c r="R1140" i="6"/>
  <c r="P1140" i="6"/>
  <c r="BI1136" i="6"/>
  <c r="BH1136" i="6"/>
  <c r="BG1136" i="6"/>
  <c r="BE1136" i="6"/>
  <c r="T1136" i="6"/>
  <c r="R1136" i="6"/>
  <c r="P1136" i="6"/>
  <c r="BI1132" i="6"/>
  <c r="BH1132" i="6"/>
  <c r="BG1132" i="6"/>
  <c r="BE1132" i="6"/>
  <c r="T1132" i="6"/>
  <c r="R1132" i="6"/>
  <c r="P1132" i="6"/>
  <c r="BI1128" i="6"/>
  <c r="BH1128" i="6"/>
  <c r="BG1128" i="6"/>
  <c r="BE1128" i="6"/>
  <c r="T1128" i="6"/>
  <c r="R1128" i="6"/>
  <c r="P1128" i="6"/>
  <c r="BI1127" i="6"/>
  <c r="BH1127" i="6"/>
  <c r="BG1127" i="6"/>
  <c r="BE1127" i="6"/>
  <c r="T1127" i="6"/>
  <c r="R1127" i="6"/>
  <c r="P1127" i="6"/>
  <c r="BI1123" i="6"/>
  <c r="BH1123" i="6"/>
  <c r="BG1123" i="6"/>
  <c r="BE1123" i="6"/>
  <c r="T1123" i="6"/>
  <c r="R1123" i="6"/>
  <c r="P1123" i="6"/>
  <c r="BI1105" i="6"/>
  <c r="BH1105" i="6"/>
  <c r="BG1105" i="6"/>
  <c r="BE1105" i="6"/>
  <c r="T1105" i="6"/>
  <c r="R1105" i="6"/>
  <c r="P1105" i="6"/>
  <c r="BI1101" i="6"/>
  <c r="BH1101" i="6"/>
  <c r="BG1101" i="6"/>
  <c r="BE1101" i="6"/>
  <c r="T1101" i="6"/>
  <c r="R1101" i="6"/>
  <c r="P1101" i="6"/>
  <c r="BI1086" i="6"/>
  <c r="BH1086" i="6"/>
  <c r="BG1086" i="6"/>
  <c r="BE1086" i="6"/>
  <c r="T1086" i="6"/>
  <c r="R1086" i="6"/>
  <c r="P1086" i="6"/>
  <c r="BI1082" i="6"/>
  <c r="BH1082" i="6"/>
  <c r="BG1082" i="6"/>
  <c r="BE1082" i="6"/>
  <c r="T1082" i="6"/>
  <c r="R1082" i="6"/>
  <c r="P1082" i="6"/>
  <c r="BI1067" i="6"/>
  <c r="BH1067" i="6"/>
  <c r="BG1067" i="6"/>
  <c r="BE1067" i="6"/>
  <c r="T1067" i="6"/>
  <c r="R1067" i="6"/>
  <c r="P1067" i="6"/>
  <c r="BI1053" i="6"/>
  <c r="BH1053" i="6"/>
  <c r="BG1053" i="6"/>
  <c r="BE1053" i="6"/>
  <c r="T1053" i="6"/>
  <c r="R1053" i="6"/>
  <c r="P1053" i="6"/>
  <c r="BI1034" i="6"/>
  <c r="BH1034" i="6"/>
  <c r="BG1034" i="6"/>
  <c r="BE1034" i="6"/>
  <c r="T1034" i="6"/>
  <c r="R1034" i="6"/>
  <c r="P1034" i="6"/>
  <c r="BI1022" i="6"/>
  <c r="BH1022" i="6"/>
  <c r="BG1022" i="6"/>
  <c r="BE1022" i="6"/>
  <c r="T1022" i="6"/>
  <c r="R1022" i="6"/>
  <c r="P1022" i="6"/>
  <c r="BI1020" i="6"/>
  <c r="BH1020" i="6"/>
  <c r="BG1020" i="6"/>
  <c r="BE1020" i="6"/>
  <c r="T1020" i="6"/>
  <c r="R1020" i="6"/>
  <c r="P1020" i="6"/>
  <c r="BI1016" i="6"/>
  <c r="BH1016" i="6"/>
  <c r="BG1016" i="6"/>
  <c r="BE1016" i="6"/>
  <c r="T1016" i="6"/>
  <c r="R1016" i="6"/>
  <c r="P1016" i="6"/>
  <c r="BI1015" i="6"/>
  <c r="BH1015" i="6"/>
  <c r="BG1015" i="6"/>
  <c r="BE1015" i="6"/>
  <c r="T1015" i="6"/>
  <c r="R1015" i="6"/>
  <c r="P1015" i="6"/>
  <c r="BI1013" i="6"/>
  <c r="BH1013" i="6"/>
  <c r="BG1013" i="6"/>
  <c r="BE1013" i="6"/>
  <c r="T1013" i="6"/>
  <c r="R1013" i="6"/>
  <c r="P1013" i="6"/>
  <c r="BI1005" i="6"/>
  <c r="BH1005" i="6"/>
  <c r="BG1005" i="6"/>
  <c r="BE1005" i="6"/>
  <c r="T1005" i="6"/>
  <c r="R1005" i="6"/>
  <c r="P1005" i="6"/>
  <c r="BI1003" i="6"/>
  <c r="BH1003" i="6"/>
  <c r="BG1003" i="6"/>
  <c r="BE1003" i="6"/>
  <c r="T1003" i="6"/>
  <c r="R1003" i="6"/>
  <c r="P1003" i="6"/>
  <c r="BI999" i="6"/>
  <c r="BH999" i="6"/>
  <c r="BG999" i="6"/>
  <c r="BE999" i="6"/>
  <c r="T999" i="6"/>
  <c r="R999" i="6"/>
  <c r="P999" i="6"/>
  <c r="BI995" i="6"/>
  <c r="BH995" i="6"/>
  <c r="BG995" i="6"/>
  <c r="BE995" i="6"/>
  <c r="T995" i="6"/>
  <c r="R995" i="6"/>
  <c r="P995" i="6"/>
  <c r="BI991" i="6"/>
  <c r="BH991" i="6"/>
  <c r="BG991" i="6"/>
  <c r="BE991" i="6"/>
  <c r="T991" i="6"/>
  <c r="R991" i="6"/>
  <c r="P991" i="6"/>
  <c r="BI987" i="6"/>
  <c r="BH987" i="6"/>
  <c r="BG987" i="6"/>
  <c r="BE987" i="6"/>
  <c r="T987" i="6"/>
  <c r="R987" i="6"/>
  <c r="P987" i="6"/>
  <c r="BI985" i="6"/>
  <c r="BH985" i="6"/>
  <c r="BG985" i="6"/>
  <c r="BE985" i="6"/>
  <c r="T985" i="6"/>
  <c r="R985" i="6"/>
  <c r="P985" i="6"/>
  <c r="BI980" i="6"/>
  <c r="BH980" i="6"/>
  <c r="BG980" i="6"/>
  <c r="BE980" i="6"/>
  <c r="T980" i="6"/>
  <c r="R980" i="6"/>
  <c r="P980" i="6"/>
  <c r="BI979" i="6"/>
  <c r="BH979" i="6"/>
  <c r="BG979" i="6"/>
  <c r="BE979" i="6"/>
  <c r="T979" i="6"/>
  <c r="R979" i="6"/>
  <c r="P979" i="6"/>
  <c r="BI974" i="6"/>
  <c r="BH974" i="6"/>
  <c r="BG974" i="6"/>
  <c r="BE974" i="6"/>
  <c r="T974" i="6"/>
  <c r="R974" i="6"/>
  <c r="P974" i="6"/>
  <c r="BI963" i="6"/>
  <c r="BH963" i="6"/>
  <c r="BG963" i="6"/>
  <c r="BE963" i="6"/>
  <c r="T963" i="6"/>
  <c r="R963" i="6"/>
  <c r="P963" i="6"/>
  <c r="BI962" i="6"/>
  <c r="BH962" i="6"/>
  <c r="BG962" i="6"/>
  <c r="BE962" i="6"/>
  <c r="T962" i="6"/>
  <c r="R962" i="6"/>
  <c r="P962" i="6"/>
  <c r="BI957" i="6"/>
  <c r="BH957" i="6"/>
  <c r="BG957" i="6"/>
  <c r="BE957" i="6"/>
  <c r="T957" i="6"/>
  <c r="R957" i="6"/>
  <c r="P957" i="6"/>
  <c r="BI956" i="6"/>
  <c r="BH956" i="6"/>
  <c r="BG956" i="6"/>
  <c r="BE956" i="6"/>
  <c r="T956" i="6"/>
  <c r="R956" i="6"/>
  <c r="P956" i="6"/>
  <c r="BI951" i="6"/>
  <c r="BH951" i="6"/>
  <c r="BG951" i="6"/>
  <c r="BE951" i="6"/>
  <c r="T951" i="6"/>
  <c r="R951" i="6"/>
  <c r="P951" i="6"/>
  <c r="BI947" i="6"/>
  <c r="BH947" i="6"/>
  <c r="BG947" i="6"/>
  <c r="BE947" i="6"/>
  <c r="T947" i="6"/>
  <c r="R947" i="6"/>
  <c r="P947" i="6"/>
  <c r="BI942" i="6"/>
  <c r="BH942" i="6"/>
  <c r="BG942" i="6"/>
  <c r="BE942" i="6"/>
  <c r="T942" i="6"/>
  <c r="R942" i="6"/>
  <c r="P942" i="6"/>
  <c r="BI935" i="6"/>
  <c r="BH935" i="6"/>
  <c r="BG935" i="6"/>
  <c r="BE935" i="6"/>
  <c r="T935" i="6"/>
  <c r="R935" i="6"/>
  <c r="P935" i="6"/>
  <c r="BI934" i="6"/>
  <c r="BH934" i="6"/>
  <c r="BG934" i="6"/>
  <c r="BE934" i="6"/>
  <c r="T934" i="6"/>
  <c r="R934" i="6"/>
  <c r="P934" i="6"/>
  <c r="BI928" i="6"/>
  <c r="BH928" i="6"/>
  <c r="BG928" i="6"/>
  <c r="BE928" i="6"/>
  <c r="T928" i="6"/>
  <c r="R928" i="6"/>
  <c r="P928" i="6"/>
  <c r="BI922" i="6"/>
  <c r="BH922" i="6"/>
  <c r="BG922" i="6"/>
  <c r="BE922" i="6"/>
  <c r="T922" i="6"/>
  <c r="R922" i="6"/>
  <c r="P922" i="6"/>
  <c r="BI914" i="6"/>
  <c r="BH914" i="6"/>
  <c r="BG914" i="6"/>
  <c r="BE914" i="6"/>
  <c r="T914" i="6"/>
  <c r="R914" i="6"/>
  <c r="P914" i="6"/>
  <c r="BI913" i="6"/>
  <c r="BH913" i="6"/>
  <c r="BG913" i="6"/>
  <c r="BE913" i="6"/>
  <c r="T913" i="6"/>
  <c r="R913" i="6"/>
  <c r="P913" i="6"/>
  <c r="BI911" i="6"/>
  <c r="BH911" i="6"/>
  <c r="BG911" i="6"/>
  <c r="BE911" i="6"/>
  <c r="T911" i="6"/>
  <c r="R911" i="6"/>
  <c r="P911" i="6"/>
  <c r="BI907" i="6"/>
  <c r="BH907" i="6"/>
  <c r="BG907" i="6"/>
  <c r="BE907" i="6"/>
  <c r="T907" i="6"/>
  <c r="R907" i="6"/>
  <c r="P907" i="6"/>
  <c r="BI898" i="6"/>
  <c r="BH898" i="6"/>
  <c r="BG898" i="6"/>
  <c r="BE898" i="6"/>
  <c r="T898" i="6"/>
  <c r="R898" i="6"/>
  <c r="P898" i="6"/>
  <c r="BI897" i="6"/>
  <c r="BH897" i="6"/>
  <c r="BG897" i="6"/>
  <c r="BE897" i="6"/>
  <c r="T897" i="6"/>
  <c r="R897" i="6"/>
  <c r="P897" i="6"/>
  <c r="BI888" i="6"/>
  <c r="BH888" i="6"/>
  <c r="BG888" i="6"/>
  <c r="BE888" i="6"/>
  <c r="T888" i="6"/>
  <c r="R888" i="6"/>
  <c r="P888" i="6"/>
  <c r="BI884" i="6"/>
  <c r="BH884" i="6"/>
  <c r="BG884" i="6"/>
  <c r="BE884" i="6"/>
  <c r="T884" i="6"/>
  <c r="R884" i="6"/>
  <c r="P884" i="6"/>
  <c r="BI879" i="6"/>
  <c r="BH879" i="6"/>
  <c r="BG879" i="6"/>
  <c r="BE879" i="6"/>
  <c r="T879" i="6"/>
  <c r="R879" i="6"/>
  <c r="P879" i="6"/>
  <c r="BI874" i="6"/>
  <c r="BH874" i="6"/>
  <c r="BG874" i="6"/>
  <c r="BE874" i="6"/>
  <c r="T874" i="6"/>
  <c r="R874" i="6"/>
  <c r="P874" i="6"/>
  <c r="BI870" i="6"/>
  <c r="BH870" i="6"/>
  <c r="BG870" i="6"/>
  <c r="BE870" i="6"/>
  <c r="T870" i="6"/>
  <c r="R870" i="6"/>
  <c r="P870" i="6"/>
  <c r="BI865" i="6"/>
  <c r="BH865" i="6"/>
  <c r="BG865" i="6"/>
  <c r="BE865" i="6"/>
  <c r="T865" i="6"/>
  <c r="R865" i="6"/>
  <c r="P865" i="6"/>
  <c r="BI859" i="6"/>
  <c r="BH859" i="6"/>
  <c r="BG859" i="6"/>
  <c r="BE859" i="6"/>
  <c r="T859" i="6"/>
  <c r="R859" i="6"/>
  <c r="P859" i="6"/>
  <c r="BI858" i="6"/>
  <c r="BH858" i="6"/>
  <c r="BG858" i="6"/>
  <c r="BE858" i="6"/>
  <c r="T858" i="6"/>
  <c r="R858" i="6"/>
  <c r="P858" i="6"/>
  <c r="BI850" i="6"/>
  <c r="BH850" i="6"/>
  <c r="BG850" i="6"/>
  <c r="BE850" i="6"/>
  <c r="T850" i="6"/>
  <c r="R850" i="6"/>
  <c r="P850" i="6"/>
  <c r="BI849" i="6"/>
  <c r="BH849" i="6"/>
  <c r="BG849" i="6"/>
  <c r="BE849" i="6"/>
  <c r="T849" i="6"/>
  <c r="R849" i="6"/>
  <c r="P849" i="6"/>
  <c r="BI843" i="6"/>
  <c r="BH843" i="6"/>
  <c r="BG843" i="6"/>
  <c r="BE843" i="6"/>
  <c r="T843" i="6"/>
  <c r="R843" i="6"/>
  <c r="P843" i="6"/>
  <c r="BI842" i="6"/>
  <c r="BH842" i="6"/>
  <c r="BG842" i="6"/>
  <c r="BE842" i="6"/>
  <c r="T842" i="6"/>
  <c r="R842" i="6"/>
  <c r="P842" i="6"/>
  <c r="BI840" i="6"/>
  <c r="BH840" i="6"/>
  <c r="BG840" i="6"/>
  <c r="BE840" i="6"/>
  <c r="T840" i="6"/>
  <c r="R840" i="6"/>
  <c r="P840" i="6"/>
  <c r="BI839" i="6"/>
  <c r="BH839" i="6"/>
  <c r="BG839" i="6"/>
  <c r="BE839" i="6"/>
  <c r="T839" i="6"/>
  <c r="R839" i="6"/>
  <c r="P839" i="6"/>
  <c r="BI831" i="6"/>
  <c r="BH831" i="6"/>
  <c r="BG831" i="6"/>
  <c r="BE831" i="6"/>
  <c r="T831" i="6"/>
  <c r="R831" i="6"/>
  <c r="P831" i="6"/>
  <c r="BI830" i="6"/>
  <c r="BH830" i="6"/>
  <c r="BG830" i="6"/>
  <c r="BE830" i="6"/>
  <c r="T830" i="6"/>
  <c r="R830" i="6"/>
  <c r="P830" i="6"/>
  <c r="BI824" i="6"/>
  <c r="BH824" i="6"/>
  <c r="BG824" i="6"/>
  <c r="BE824" i="6"/>
  <c r="T824" i="6"/>
  <c r="R824" i="6"/>
  <c r="P824" i="6"/>
  <c r="BI823" i="6"/>
  <c r="BH823" i="6"/>
  <c r="BG823" i="6"/>
  <c r="BE823" i="6"/>
  <c r="T823" i="6"/>
  <c r="R823" i="6"/>
  <c r="P823" i="6"/>
  <c r="BI820" i="6"/>
  <c r="BH820" i="6"/>
  <c r="BG820" i="6"/>
  <c r="BE820" i="6"/>
  <c r="T820" i="6"/>
  <c r="R820" i="6"/>
  <c r="P820" i="6"/>
  <c r="BI819" i="6"/>
  <c r="BH819" i="6"/>
  <c r="BG819" i="6"/>
  <c r="BE819" i="6"/>
  <c r="T819" i="6"/>
  <c r="R819" i="6"/>
  <c r="P819" i="6"/>
  <c r="BI808" i="6"/>
  <c r="BH808" i="6"/>
  <c r="BG808" i="6"/>
  <c r="BE808" i="6"/>
  <c r="T808" i="6"/>
  <c r="R808" i="6"/>
  <c r="P808" i="6"/>
  <c r="BI807" i="6"/>
  <c r="BH807" i="6"/>
  <c r="BG807" i="6"/>
  <c r="BE807" i="6"/>
  <c r="T807" i="6"/>
  <c r="R807" i="6"/>
  <c r="P807" i="6"/>
  <c r="BI801" i="6"/>
  <c r="BH801" i="6"/>
  <c r="BG801" i="6"/>
  <c r="BE801" i="6"/>
  <c r="T801" i="6"/>
  <c r="R801" i="6"/>
  <c r="P801" i="6"/>
  <c r="BI800" i="6"/>
  <c r="BH800" i="6"/>
  <c r="BG800" i="6"/>
  <c r="BE800" i="6"/>
  <c r="T800" i="6"/>
  <c r="R800" i="6"/>
  <c r="P800" i="6"/>
  <c r="BI789" i="6"/>
  <c r="BH789" i="6"/>
  <c r="BG789" i="6"/>
  <c r="BE789" i="6"/>
  <c r="T789" i="6"/>
  <c r="R789" i="6"/>
  <c r="P789" i="6"/>
  <c r="BI788" i="6"/>
  <c r="BH788" i="6"/>
  <c r="BG788" i="6"/>
  <c r="BE788" i="6"/>
  <c r="T788" i="6"/>
  <c r="R788" i="6"/>
  <c r="P788" i="6"/>
  <c r="BI783" i="6"/>
  <c r="BH783" i="6"/>
  <c r="BG783" i="6"/>
  <c r="BE783" i="6"/>
  <c r="T783" i="6"/>
  <c r="R783" i="6"/>
  <c r="P783" i="6"/>
  <c r="BI782" i="6"/>
  <c r="BH782" i="6"/>
  <c r="BG782" i="6"/>
  <c r="BE782" i="6"/>
  <c r="T782" i="6"/>
  <c r="R782" i="6"/>
  <c r="P782" i="6"/>
  <c r="BI779" i="6"/>
  <c r="BH779" i="6"/>
  <c r="BG779" i="6"/>
  <c r="BE779" i="6"/>
  <c r="T779" i="6"/>
  <c r="T778" i="6"/>
  <c r="R779" i="6"/>
  <c r="R778" i="6" s="1"/>
  <c r="P779" i="6"/>
  <c r="P778" i="6" s="1"/>
  <c r="BI777" i="6"/>
  <c r="BH777" i="6"/>
  <c r="BG777" i="6"/>
  <c r="BE777" i="6"/>
  <c r="T777" i="6"/>
  <c r="R777" i="6"/>
  <c r="P777" i="6"/>
  <c r="BI770" i="6"/>
  <c r="BH770" i="6"/>
  <c r="BG770" i="6"/>
  <c r="BE770" i="6"/>
  <c r="T770" i="6"/>
  <c r="R770" i="6"/>
  <c r="P770" i="6"/>
  <c r="BI769" i="6"/>
  <c r="BH769" i="6"/>
  <c r="BG769" i="6"/>
  <c r="BE769" i="6"/>
  <c r="T769" i="6"/>
  <c r="R769" i="6"/>
  <c r="P769" i="6"/>
  <c r="BI768" i="6"/>
  <c r="BH768" i="6"/>
  <c r="BG768" i="6"/>
  <c r="BE768" i="6"/>
  <c r="T768" i="6"/>
  <c r="R768" i="6"/>
  <c r="P768" i="6"/>
  <c r="BI767" i="6"/>
  <c r="BH767" i="6"/>
  <c r="BG767" i="6"/>
  <c r="BE767" i="6"/>
  <c r="T767" i="6"/>
  <c r="R767" i="6"/>
  <c r="P767" i="6"/>
  <c r="BI766" i="6"/>
  <c r="BH766" i="6"/>
  <c r="BG766" i="6"/>
  <c r="BE766" i="6"/>
  <c r="T766" i="6"/>
  <c r="R766" i="6"/>
  <c r="P766" i="6"/>
  <c r="BI765" i="6"/>
  <c r="BH765" i="6"/>
  <c r="BG765" i="6"/>
  <c r="BE765" i="6"/>
  <c r="T765" i="6"/>
  <c r="R765" i="6"/>
  <c r="P765" i="6"/>
  <c r="BI764" i="6"/>
  <c r="BH764" i="6"/>
  <c r="BG764" i="6"/>
  <c r="BE764" i="6"/>
  <c r="T764" i="6"/>
  <c r="R764" i="6"/>
  <c r="P764" i="6"/>
  <c r="BI763" i="6"/>
  <c r="BH763" i="6"/>
  <c r="BG763" i="6"/>
  <c r="BE763" i="6"/>
  <c r="T763" i="6"/>
  <c r="R763" i="6"/>
  <c r="P763" i="6"/>
  <c r="BI762" i="6"/>
  <c r="BH762" i="6"/>
  <c r="BG762" i="6"/>
  <c r="BE762" i="6"/>
  <c r="T762" i="6"/>
  <c r="R762" i="6"/>
  <c r="P762" i="6"/>
  <c r="BI761" i="6"/>
  <c r="BH761" i="6"/>
  <c r="BG761" i="6"/>
  <c r="BE761" i="6"/>
  <c r="T761" i="6"/>
  <c r="R761" i="6"/>
  <c r="P761" i="6"/>
  <c r="BI760" i="6"/>
  <c r="BH760" i="6"/>
  <c r="BG760" i="6"/>
  <c r="BE760" i="6"/>
  <c r="T760" i="6"/>
  <c r="R760" i="6"/>
  <c r="P760" i="6"/>
  <c r="BI759" i="6"/>
  <c r="BH759" i="6"/>
  <c r="BG759" i="6"/>
  <c r="BE759" i="6"/>
  <c r="T759" i="6"/>
  <c r="R759" i="6"/>
  <c r="P759" i="6"/>
  <c r="BI758" i="6"/>
  <c r="BH758" i="6"/>
  <c r="BG758" i="6"/>
  <c r="BE758" i="6"/>
  <c r="T758" i="6"/>
  <c r="R758" i="6"/>
  <c r="P758" i="6"/>
  <c r="BI757" i="6"/>
  <c r="BH757" i="6"/>
  <c r="BG757" i="6"/>
  <c r="BE757" i="6"/>
  <c r="T757" i="6"/>
  <c r="R757" i="6"/>
  <c r="P757" i="6"/>
  <c r="BI756" i="6"/>
  <c r="BH756" i="6"/>
  <c r="BG756" i="6"/>
  <c r="BE756" i="6"/>
  <c r="T756" i="6"/>
  <c r="R756" i="6"/>
  <c r="P756" i="6"/>
  <c r="BI755" i="6"/>
  <c r="BH755" i="6"/>
  <c r="BG755" i="6"/>
  <c r="BE755" i="6"/>
  <c r="T755" i="6"/>
  <c r="R755" i="6"/>
  <c r="P755" i="6"/>
  <c r="BI754" i="6"/>
  <c r="BH754" i="6"/>
  <c r="BG754" i="6"/>
  <c r="BE754" i="6"/>
  <c r="T754" i="6"/>
  <c r="R754" i="6"/>
  <c r="P754" i="6"/>
  <c r="BI753" i="6"/>
  <c r="BH753" i="6"/>
  <c r="BG753" i="6"/>
  <c r="BE753" i="6"/>
  <c r="T753" i="6"/>
  <c r="R753" i="6"/>
  <c r="P753" i="6"/>
  <c r="BI752" i="6"/>
  <c r="BH752" i="6"/>
  <c r="BG752" i="6"/>
  <c r="BE752" i="6"/>
  <c r="T752" i="6"/>
  <c r="R752" i="6"/>
  <c r="P752" i="6"/>
  <c r="BI749" i="6"/>
  <c r="BH749" i="6"/>
  <c r="BG749" i="6"/>
  <c r="BE749" i="6"/>
  <c r="T749" i="6"/>
  <c r="R749" i="6"/>
  <c r="P749" i="6"/>
  <c r="BI747" i="6"/>
  <c r="BH747" i="6"/>
  <c r="BG747" i="6"/>
  <c r="BE747" i="6"/>
  <c r="T747" i="6"/>
  <c r="R747" i="6"/>
  <c r="P747" i="6"/>
  <c r="BI744" i="6"/>
  <c r="BH744" i="6"/>
  <c r="BG744" i="6"/>
  <c r="BE744" i="6"/>
  <c r="T744" i="6"/>
  <c r="R744" i="6"/>
  <c r="P744" i="6"/>
  <c r="BI740" i="6"/>
  <c r="BH740" i="6"/>
  <c r="BG740" i="6"/>
  <c r="BE740" i="6"/>
  <c r="T740" i="6"/>
  <c r="R740" i="6"/>
  <c r="P740" i="6"/>
  <c r="BI734" i="6"/>
  <c r="BH734" i="6"/>
  <c r="BG734" i="6"/>
  <c r="BE734" i="6"/>
  <c r="T734" i="6"/>
  <c r="R734" i="6"/>
  <c r="P734" i="6"/>
  <c r="BI731" i="6"/>
  <c r="BH731" i="6"/>
  <c r="BG731" i="6"/>
  <c r="BE731" i="6"/>
  <c r="T731" i="6"/>
  <c r="R731" i="6"/>
  <c r="P731" i="6"/>
  <c r="BI725" i="6"/>
  <c r="BH725" i="6"/>
  <c r="BG725" i="6"/>
  <c r="BE725" i="6"/>
  <c r="T725" i="6"/>
  <c r="R725" i="6"/>
  <c r="P725" i="6"/>
  <c r="BI720" i="6"/>
  <c r="BH720" i="6"/>
  <c r="BG720" i="6"/>
  <c r="BE720" i="6"/>
  <c r="T720" i="6"/>
  <c r="R720" i="6"/>
  <c r="P720" i="6"/>
  <c r="BI719" i="6"/>
  <c r="BH719" i="6"/>
  <c r="BG719" i="6"/>
  <c r="BE719" i="6"/>
  <c r="T719" i="6"/>
  <c r="R719" i="6"/>
  <c r="P719" i="6"/>
  <c r="BI714" i="6"/>
  <c r="BH714" i="6"/>
  <c r="BG714" i="6"/>
  <c r="BE714" i="6"/>
  <c r="T714" i="6"/>
  <c r="R714" i="6"/>
  <c r="P714" i="6"/>
  <c r="BI709" i="6"/>
  <c r="BH709" i="6"/>
  <c r="BG709" i="6"/>
  <c r="BE709" i="6"/>
  <c r="T709" i="6"/>
  <c r="R709" i="6"/>
  <c r="P709" i="6"/>
  <c r="BI706" i="6"/>
  <c r="BH706" i="6"/>
  <c r="BG706" i="6"/>
  <c r="BE706" i="6"/>
  <c r="T706" i="6"/>
  <c r="R706" i="6"/>
  <c r="P706" i="6"/>
  <c r="BI703" i="6"/>
  <c r="BH703" i="6"/>
  <c r="BG703" i="6"/>
  <c r="BE703" i="6"/>
  <c r="T703" i="6"/>
  <c r="R703" i="6"/>
  <c r="P703" i="6"/>
  <c r="BI701" i="6"/>
  <c r="BH701" i="6"/>
  <c r="BG701" i="6"/>
  <c r="BE701" i="6"/>
  <c r="T701" i="6"/>
  <c r="R701" i="6"/>
  <c r="P701" i="6"/>
  <c r="BI699" i="6"/>
  <c r="BH699" i="6"/>
  <c r="BG699" i="6"/>
  <c r="BE699" i="6"/>
  <c r="T699" i="6"/>
  <c r="R699" i="6"/>
  <c r="P699" i="6"/>
  <c r="BI697" i="6"/>
  <c r="BH697" i="6"/>
  <c r="BG697" i="6"/>
  <c r="BE697" i="6"/>
  <c r="T697" i="6"/>
  <c r="R697" i="6"/>
  <c r="P697" i="6"/>
  <c r="BI695" i="6"/>
  <c r="BH695" i="6"/>
  <c r="BG695" i="6"/>
  <c r="BE695" i="6"/>
  <c r="T695" i="6"/>
  <c r="R695" i="6"/>
  <c r="P695" i="6"/>
  <c r="BI694" i="6"/>
  <c r="BH694" i="6"/>
  <c r="BG694" i="6"/>
  <c r="BE694" i="6"/>
  <c r="T694" i="6"/>
  <c r="R694" i="6"/>
  <c r="P694" i="6"/>
  <c r="BI692" i="6"/>
  <c r="BH692" i="6"/>
  <c r="BG692" i="6"/>
  <c r="BE692" i="6"/>
  <c r="T692" i="6"/>
  <c r="R692" i="6"/>
  <c r="P692" i="6"/>
  <c r="BI688" i="6"/>
  <c r="BH688" i="6"/>
  <c r="BG688" i="6"/>
  <c r="BE688" i="6"/>
  <c r="T688" i="6"/>
  <c r="R688" i="6"/>
  <c r="P688" i="6"/>
  <c r="BI681" i="6"/>
  <c r="BH681" i="6"/>
  <c r="BG681" i="6"/>
  <c r="BE681" i="6"/>
  <c r="T681" i="6"/>
  <c r="R681" i="6"/>
  <c r="P681" i="6"/>
  <c r="BI675" i="6"/>
  <c r="BH675" i="6"/>
  <c r="BG675" i="6"/>
  <c r="BE675" i="6"/>
  <c r="T675" i="6"/>
  <c r="R675" i="6"/>
  <c r="P675" i="6"/>
  <c r="BI667" i="6"/>
  <c r="BH667" i="6"/>
  <c r="BG667" i="6"/>
  <c r="BE667" i="6"/>
  <c r="T667" i="6"/>
  <c r="R667" i="6"/>
  <c r="P667" i="6"/>
  <c r="BI660" i="6"/>
  <c r="BH660" i="6"/>
  <c r="BG660" i="6"/>
  <c r="BE660" i="6"/>
  <c r="T660" i="6"/>
  <c r="R660" i="6"/>
  <c r="P660" i="6"/>
  <c r="BI655" i="6"/>
  <c r="BH655" i="6"/>
  <c r="BG655" i="6"/>
  <c r="BE655" i="6"/>
  <c r="T655" i="6"/>
  <c r="R655" i="6"/>
  <c r="P655" i="6"/>
  <c r="BI651" i="6"/>
  <c r="BH651" i="6"/>
  <c r="BG651" i="6"/>
  <c r="BE651" i="6"/>
  <c r="T651" i="6"/>
  <c r="R651" i="6"/>
  <c r="P651" i="6"/>
  <c r="BI641" i="6"/>
  <c r="BH641" i="6"/>
  <c r="BG641" i="6"/>
  <c r="BE641" i="6"/>
  <c r="T641" i="6"/>
  <c r="R641" i="6"/>
  <c r="P641" i="6"/>
  <c r="BI637" i="6"/>
  <c r="BH637" i="6"/>
  <c r="BG637" i="6"/>
  <c r="BE637" i="6"/>
  <c r="T637" i="6"/>
  <c r="R637" i="6"/>
  <c r="P637" i="6"/>
  <c r="BI632" i="6"/>
  <c r="BH632" i="6"/>
  <c r="BG632" i="6"/>
  <c r="BE632" i="6"/>
  <c r="T632" i="6"/>
  <c r="R632" i="6"/>
  <c r="P632" i="6"/>
  <c r="BI627" i="6"/>
  <c r="BH627" i="6"/>
  <c r="BG627" i="6"/>
  <c r="BE627" i="6"/>
  <c r="T627" i="6"/>
  <c r="R627" i="6"/>
  <c r="P627" i="6"/>
  <c r="BI623" i="6"/>
  <c r="BH623" i="6"/>
  <c r="BG623" i="6"/>
  <c r="BE623" i="6"/>
  <c r="T623" i="6"/>
  <c r="R623" i="6"/>
  <c r="P623" i="6"/>
  <c r="BI607" i="6"/>
  <c r="BH607" i="6"/>
  <c r="BG607" i="6"/>
  <c r="BE607" i="6"/>
  <c r="T607" i="6"/>
  <c r="R607" i="6"/>
  <c r="P607" i="6"/>
  <c r="BI588" i="6"/>
  <c r="BH588" i="6"/>
  <c r="BG588" i="6"/>
  <c r="BE588" i="6"/>
  <c r="T588" i="6"/>
  <c r="R588" i="6"/>
  <c r="P588" i="6"/>
  <c r="BI584" i="6"/>
  <c r="BH584" i="6"/>
  <c r="BG584" i="6"/>
  <c r="BE584" i="6"/>
  <c r="T584" i="6"/>
  <c r="R584" i="6"/>
  <c r="P584" i="6"/>
  <c r="BI579" i="6"/>
  <c r="BH579" i="6"/>
  <c r="BG579" i="6"/>
  <c r="BE579" i="6"/>
  <c r="T579" i="6"/>
  <c r="R579" i="6"/>
  <c r="P579" i="6"/>
  <c r="BI574" i="6"/>
  <c r="BH574" i="6"/>
  <c r="BG574" i="6"/>
  <c r="BE574" i="6"/>
  <c r="T574" i="6"/>
  <c r="R574" i="6"/>
  <c r="P574" i="6"/>
  <c r="BI569" i="6"/>
  <c r="BH569" i="6"/>
  <c r="BG569" i="6"/>
  <c r="BE569" i="6"/>
  <c r="T569" i="6"/>
  <c r="R569" i="6"/>
  <c r="P569" i="6"/>
  <c r="BI564" i="6"/>
  <c r="BH564" i="6"/>
  <c r="BG564" i="6"/>
  <c r="BE564" i="6"/>
  <c r="T564" i="6"/>
  <c r="R564" i="6"/>
  <c r="P564" i="6"/>
  <c r="BI563" i="6"/>
  <c r="BH563" i="6"/>
  <c r="BG563" i="6"/>
  <c r="BE563" i="6"/>
  <c r="T563" i="6"/>
  <c r="R563" i="6"/>
  <c r="P563" i="6"/>
  <c r="BI559" i="6"/>
  <c r="BH559" i="6"/>
  <c r="BG559" i="6"/>
  <c r="BE559" i="6"/>
  <c r="T559" i="6"/>
  <c r="R559" i="6"/>
  <c r="P559" i="6"/>
  <c r="BI558" i="6"/>
  <c r="BH558" i="6"/>
  <c r="BG558" i="6"/>
  <c r="BE558" i="6"/>
  <c r="T558" i="6"/>
  <c r="R558" i="6"/>
  <c r="P558" i="6"/>
  <c r="BI554" i="6"/>
  <c r="BH554" i="6"/>
  <c r="BG554" i="6"/>
  <c r="BE554" i="6"/>
  <c r="T554" i="6"/>
  <c r="R554" i="6"/>
  <c r="P554" i="6"/>
  <c r="BI535" i="6"/>
  <c r="BH535" i="6"/>
  <c r="BG535" i="6"/>
  <c r="BE535" i="6"/>
  <c r="T535" i="6"/>
  <c r="R535" i="6"/>
  <c r="P535" i="6"/>
  <c r="BI527" i="6"/>
  <c r="BH527" i="6"/>
  <c r="BG527" i="6"/>
  <c r="BE527" i="6"/>
  <c r="T527" i="6"/>
  <c r="R527" i="6"/>
  <c r="P527" i="6"/>
  <c r="BI516" i="6"/>
  <c r="BH516" i="6"/>
  <c r="BG516" i="6"/>
  <c r="BE516" i="6"/>
  <c r="T516" i="6"/>
  <c r="R516" i="6"/>
  <c r="P516" i="6"/>
  <c r="BI515" i="6"/>
  <c r="BH515" i="6"/>
  <c r="BG515" i="6"/>
  <c r="BE515" i="6"/>
  <c r="T515" i="6"/>
  <c r="R515" i="6"/>
  <c r="P515" i="6"/>
  <c r="BI510" i="6"/>
  <c r="BH510" i="6"/>
  <c r="BG510" i="6"/>
  <c r="BE510" i="6"/>
  <c r="T510" i="6"/>
  <c r="R510" i="6"/>
  <c r="P510" i="6"/>
  <c r="BI509" i="6"/>
  <c r="BH509" i="6"/>
  <c r="BG509" i="6"/>
  <c r="BE509" i="6"/>
  <c r="T509" i="6"/>
  <c r="R509" i="6"/>
  <c r="P509" i="6"/>
  <c r="BI504" i="6"/>
  <c r="BH504" i="6"/>
  <c r="BG504" i="6"/>
  <c r="BE504" i="6"/>
  <c r="T504" i="6"/>
  <c r="R504" i="6"/>
  <c r="P504" i="6"/>
  <c r="BI503" i="6"/>
  <c r="BH503" i="6"/>
  <c r="BG503" i="6"/>
  <c r="BE503" i="6"/>
  <c r="T503" i="6"/>
  <c r="R503" i="6"/>
  <c r="P503" i="6"/>
  <c r="BI498" i="6"/>
  <c r="BH498" i="6"/>
  <c r="BG498" i="6"/>
  <c r="BE498" i="6"/>
  <c r="T498" i="6"/>
  <c r="R498" i="6"/>
  <c r="P498" i="6"/>
  <c r="BI497" i="6"/>
  <c r="BH497" i="6"/>
  <c r="BG497" i="6"/>
  <c r="BE497" i="6"/>
  <c r="T497" i="6"/>
  <c r="R497" i="6"/>
  <c r="P497" i="6"/>
  <c r="BI493" i="6"/>
  <c r="BH493" i="6"/>
  <c r="BG493" i="6"/>
  <c r="BE493" i="6"/>
  <c r="T493" i="6"/>
  <c r="R493" i="6"/>
  <c r="P493" i="6"/>
  <c r="BI492" i="6"/>
  <c r="BH492" i="6"/>
  <c r="BG492" i="6"/>
  <c r="BE492" i="6"/>
  <c r="T492" i="6"/>
  <c r="R492" i="6"/>
  <c r="P492" i="6"/>
  <c r="BI487" i="6"/>
  <c r="BH487" i="6"/>
  <c r="BG487" i="6"/>
  <c r="BE487" i="6"/>
  <c r="T487" i="6"/>
  <c r="R487" i="6"/>
  <c r="P487" i="6"/>
  <c r="BI474" i="6"/>
  <c r="BH474" i="6"/>
  <c r="BG474" i="6"/>
  <c r="BE474" i="6"/>
  <c r="T474" i="6"/>
  <c r="R474" i="6"/>
  <c r="P474" i="6"/>
  <c r="BI473" i="6"/>
  <c r="BH473" i="6"/>
  <c r="BG473" i="6"/>
  <c r="BE473" i="6"/>
  <c r="T473" i="6"/>
  <c r="R473" i="6"/>
  <c r="P473" i="6"/>
  <c r="BI468" i="6"/>
  <c r="BH468" i="6"/>
  <c r="BG468" i="6"/>
  <c r="BE468" i="6"/>
  <c r="T468" i="6"/>
  <c r="R468" i="6"/>
  <c r="P468" i="6"/>
  <c r="BI467" i="6"/>
  <c r="BH467" i="6"/>
  <c r="BG467" i="6"/>
  <c r="BE467" i="6"/>
  <c r="T467" i="6"/>
  <c r="R467" i="6"/>
  <c r="P467" i="6"/>
  <c r="BI451" i="6"/>
  <c r="BH451" i="6"/>
  <c r="BG451" i="6"/>
  <c r="BE451" i="6"/>
  <c r="T451" i="6"/>
  <c r="R451" i="6"/>
  <c r="P451" i="6"/>
  <c r="BI448" i="6"/>
  <c r="BH448" i="6"/>
  <c r="BG448" i="6"/>
  <c r="BE448" i="6"/>
  <c r="T448" i="6"/>
  <c r="R448" i="6"/>
  <c r="P448" i="6"/>
  <c r="BI429" i="6"/>
  <c r="BH429" i="6"/>
  <c r="BG429" i="6"/>
  <c r="BE429" i="6"/>
  <c r="T429" i="6"/>
  <c r="R429" i="6"/>
  <c r="P429" i="6"/>
  <c r="BI420" i="6"/>
  <c r="BH420" i="6"/>
  <c r="BG420" i="6"/>
  <c r="BE420" i="6"/>
  <c r="T420" i="6"/>
  <c r="R420" i="6"/>
  <c r="P420" i="6"/>
  <c r="BI419" i="6"/>
  <c r="BH419" i="6"/>
  <c r="BG419" i="6"/>
  <c r="BE419" i="6"/>
  <c r="T419" i="6"/>
  <c r="R419" i="6"/>
  <c r="P419" i="6"/>
  <c r="BI395" i="6"/>
  <c r="BH395" i="6"/>
  <c r="BG395" i="6"/>
  <c r="BE395" i="6"/>
  <c r="T395" i="6"/>
  <c r="R395" i="6"/>
  <c r="P395" i="6"/>
  <c r="BI392" i="6"/>
  <c r="BH392" i="6"/>
  <c r="BG392" i="6"/>
  <c r="BE392" i="6"/>
  <c r="T392" i="6"/>
  <c r="R392" i="6"/>
  <c r="P392" i="6"/>
  <c r="BI369" i="6"/>
  <c r="BH369" i="6"/>
  <c r="BG369" i="6"/>
  <c r="BE369" i="6"/>
  <c r="T369" i="6"/>
  <c r="R369" i="6"/>
  <c r="P369" i="6"/>
  <c r="BI357" i="6"/>
  <c r="BH357" i="6"/>
  <c r="BG357" i="6"/>
  <c r="BE357" i="6"/>
  <c r="T357" i="6"/>
  <c r="R357" i="6"/>
  <c r="P357" i="6"/>
  <c r="BI324" i="6"/>
  <c r="BH324" i="6"/>
  <c r="BG324" i="6"/>
  <c r="BE324" i="6"/>
  <c r="T324" i="6"/>
  <c r="R324" i="6"/>
  <c r="P324" i="6"/>
  <c r="BI308" i="6"/>
  <c r="BH308" i="6"/>
  <c r="BG308" i="6"/>
  <c r="BE308" i="6"/>
  <c r="T308" i="6"/>
  <c r="R308" i="6"/>
  <c r="P308" i="6"/>
  <c r="BI304" i="6"/>
  <c r="BH304" i="6"/>
  <c r="BG304" i="6"/>
  <c r="BE304" i="6"/>
  <c r="T304" i="6"/>
  <c r="R304" i="6"/>
  <c r="P304" i="6"/>
  <c r="BI298" i="6"/>
  <c r="BH298" i="6"/>
  <c r="BG298" i="6"/>
  <c r="BE298" i="6"/>
  <c r="T298" i="6"/>
  <c r="R298" i="6"/>
  <c r="P298" i="6"/>
  <c r="BI287" i="6"/>
  <c r="BH287" i="6"/>
  <c r="BG287" i="6"/>
  <c r="BE287" i="6"/>
  <c r="T287" i="6"/>
  <c r="R287" i="6"/>
  <c r="P287" i="6"/>
  <c r="BI283" i="6"/>
  <c r="BH283" i="6"/>
  <c r="BG283" i="6"/>
  <c r="BE283" i="6"/>
  <c r="T283" i="6"/>
  <c r="R283" i="6"/>
  <c r="P283" i="6"/>
  <c r="BI280" i="6"/>
  <c r="BH280" i="6"/>
  <c r="BG280" i="6"/>
  <c r="BE280" i="6"/>
  <c r="T280" i="6"/>
  <c r="R280" i="6"/>
  <c r="P280" i="6"/>
  <c r="BI277" i="6"/>
  <c r="BH277" i="6"/>
  <c r="BG277" i="6"/>
  <c r="BE277" i="6"/>
  <c r="T277" i="6"/>
  <c r="R277" i="6"/>
  <c r="P277" i="6"/>
  <c r="BI274" i="6"/>
  <c r="BH274" i="6"/>
  <c r="BG274" i="6"/>
  <c r="BE274" i="6"/>
  <c r="T274" i="6"/>
  <c r="R274" i="6"/>
  <c r="P274" i="6"/>
  <c r="BI271" i="6"/>
  <c r="BH271" i="6"/>
  <c r="BG271" i="6"/>
  <c r="BE271" i="6"/>
  <c r="T271" i="6"/>
  <c r="R271" i="6"/>
  <c r="P271" i="6"/>
  <c r="BI268" i="6"/>
  <c r="BH268" i="6"/>
  <c r="BG268" i="6"/>
  <c r="BE268" i="6"/>
  <c r="T268" i="6"/>
  <c r="R268" i="6"/>
  <c r="P268" i="6"/>
  <c r="BI264" i="6"/>
  <c r="BH264" i="6"/>
  <c r="BG264" i="6"/>
  <c r="BE264" i="6"/>
  <c r="T264" i="6"/>
  <c r="R264" i="6"/>
  <c r="P264" i="6"/>
  <c r="BI261" i="6"/>
  <c r="BH261" i="6"/>
  <c r="BG261" i="6"/>
  <c r="BE261" i="6"/>
  <c r="T261" i="6"/>
  <c r="R261" i="6"/>
  <c r="P261" i="6"/>
  <c r="BI257" i="6"/>
  <c r="BH257" i="6"/>
  <c r="BG257" i="6"/>
  <c r="BE257" i="6"/>
  <c r="T257" i="6"/>
  <c r="R257" i="6"/>
  <c r="P257" i="6"/>
  <c r="BI251" i="6"/>
  <c r="BH251" i="6"/>
  <c r="BG251" i="6"/>
  <c r="BE251" i="6"/>
  <c r="T251" i="6"/>
  <c r="R251" i="6"/>
  <c r="P251" i="6"/>
  <c r="BI243" i="6"/>
  <c r="BH243" i="6"/>
  <c r="BG243" i="6"/>
  <c r="BE243" i="6"/>
  <c r="T243" i="6"/>
  <c r="R243" i="6"/>
  <c r="P243" i="6"/>
  <c r="BI237" i="6"/>
  <c r="BH237" i="6"/>
  <c r="BG237" i="6"/>
  <c r="BE237" i="6"/>
  <c r="T237" i="6"/>
  <c r="R237" i="6"/>
  <c r="P237" i="6"/>
  <c r="BI236" i="6"/>
  <c r="BH236" i="6"/>
  <c r="BG236" i="6"/>
  <c r="BE236" i="6"/>
  <c r="T236" i="6"/>
  <c r="R236" i="6"/>
  <c r="P236" i="6"/>
  <c r="BI225" i="6"/>
  <c r="BH225" i="6"/>
  <c r="BG225" i="6"/>
  <c r="BE225" i="6"/>
  <c r="T225" i="6"/>
  <c r="R225" i="6"/>
  <c r="P225" i="6"/>
  <c r="BI222" i="6"/>
  <c r="BH222" i="6"/>
  <c r="BG222" i="6"/>
  <c r="BE222" i="6"/>
  <c r="T222" i="6"/>
  <c r="R222" i="6"/>
  <c r="P222" i="6"/>
  <c r="BI218" i="6"/>
  <c r="BH218" i="6"/>
  <c r="BG218" i="6"/>
  <c r="BE218" i="6"/>
  <c r="T218" i="6"/>
  <c r="R218" i="6"/>
  <c r="P218" i="6"/>
  <c r="BI214" i="6"/>
  <c r="BH214" i="6"/>
  <c r="BG214" i="6"/>
  <c r="BE214" i="6"/>
  <c r="T214" i="6"/>
  <c r="R214" i="6"/>
  <c r="P214" i="6"/>
  <c r="BI210" i="6"/>
  <c r="BH210" i="6"/>
  <c r="BG210" i="6"/>
  <c r="BE210" i="6"/>
  <c r="T210" i="6"/>
  <c r="R210" i="6"/>
  <c r="P210" i="6"/>
  <c r="BI206" i="6"/>
  <c r="BH206" i="6"/>
  <c r="BG206" i="6"/>
  <c r="BE206" i="6"/>
  <c r="T206" i="6"/>
  <c r="R206" i="6"/>
  <c r="P206" i="6"/>
  <c r="BI197" i="6"/>
  <c r="BH197" i="6"/>
  <c r="BG197" i="6"/>
  <c r="BE197" i="6"/>
  <c r="T197" i="6"/>
  <c r="R197" i="6"/>
  <c r="P197" i="6"/>
  <c r="BI190" i="6"/>
  <c r="BH190" i="6"/>
  <c r="BG190" i="6"/>
  <c r="BE190" i="6"/>
  <c r="T190" i="6"/>
  <c r="R190" i="6"/>
  <c r="P190" i="6"/>
  <c r="BI187" i="6"/>
  <c r="BH187" i="6"/>
  <c r="BG187" i="6"/>
  <c r="BE187" i="6"/>
  <c r="T187" i="6"/>
  <c r="R187" i="6"/>
  <c r="P187" i="6"/>
  <c r="BI180" i="6"/>
  <c r="BH180" i="6"/>
  <c r="BG180" i="6"/>
  <c r="BE180" i="6"/>
  <c r="T180" i="6"/>
  <c r="R180" i="6"/>
  <c r="P180" i="6"/>
  <c r="BI174" i="6"/>
  <c r="BH174" i="6"/>
  <c r="BG174" i="6"/>
  <c r="BE174" i="6"/>
  <c r="T174" i="6"/>
  <c r="R174" i="6"/>
  <c r="P174" i="6"/>
  <c r="BI171" i="6"/>
  <c r="BH171" i="6"/>
  <c r="BG171" i="6"/>
  <c r="BE171" i="6"/>
  <c r="T171" i="6"/>
  <c r="R171" i="6"/>
  <c r="P171" i="6"/>
  <c r="BI167" i="6"/>
  <c r="BH167" i="6"/>
  <c r="BG167" i="6"/>
  <c r="BE167" i="6"/>
  <c r="T167" i="6"/>
  <c r="R167" i="6"/>
  <c r="P167" i="6"/>
  <c r="BI163" i="6"/>
  <c r="BH163" i="6"/>
  <c r="BG163" i="6"/>
  <c r="BE163" i="6"/>
  <c r="T163" i="6"/>
  <c r="R163" i="6"/>
  <c r="P163" i="6"/>
  <c r="BI154" i="6"/>
  <c r="BH154" i="6"/>
  <c r="BG154" i="6"/>
  <c r="BE154" i="6"/>
  <c r="T154" i="6"/>
  <c r="R154" i="6"/>
  <c r="P154" i="6"/>
  <c r="J148" i="6"/>
  <c r="J147" i="6"/>
  <c r="F147" i="6"/>
  <c r="F145" i="6"/>
  <c r="E143" i="6"/>
  <c r="J96" i="6"/>
  <c r="J95" i="6"/>
  <c r="F95" i="6"/>
  <c r="F93" i="6"/>
  <c r="E91" i="6"/>
  <c r="J22" i="6"/>
  <c r="E22" i="6"/>
  <c r="F96" i="6"/>
  <c r="J21" i="6"/>
  <c r="J16" i="6"/>
  <c r="J93" i="6" s="1"/>
  <c r="E7" i="6"/>
  <c r="E137" i="6"/>
  <c r="J41" i="5"/>
  <c r="J40" i="5"/>
  <c r="AY101" i="1"/>
  <c r="J39" i="5"/>
  <c r="AX101" i="1" s="1"/>
  <c r="BI1886" i="5"/>
  <c r="BH1886" i="5"/>
  <c r="BG1886" i="5"/>
  <c r="BE1886" i="5"/>
  <c r="T1886" i="5"/>
  <c r="R1886" i="5"/>
  <c r="P1886" i="5"/>
  <c r="BI1885" i="5"/>
  <c r="BH1885" i="5"/>
  <c r="BG1885" i="5"/>
  <c r="BE1885" i="5"/>
  <c r="T1885" i="5"/>
  <c r="R1885" i="5"/>
  <c r="P1885" i="5"/>
  <c r="BI1870" i="5"/>
  <c r="BH1870" i="5"/>
  <c r="BG1870" i="5"/>
  <c r="BE1870" i="5"/>
  <c r="T1870" i="5"/>
  <c r="R1870" i="5"/>
  <c r="P1870" i="5"/>
  <c r="BI1854" i="5"/>
  <c r="BH1854" i="5"/>
  <c r="BG1854" i="5"/>
  <c r="BE1854" i="5"/>
  <c r="T1854" i="5"/>
  <c r="R1854" i="5"/>
  <c r="P1854" i="5"/>
  <c r="BI1851" i="5"/>
  <c r="BH1851" i="5"/>
  <c r="BG1851" i="5"/>
  <c r="BE1851" i="5"/>
  <c r="T1851" i="5"/>
  <c r="R1851" i="5"/>
  <c r="P1851" i="5"/>
  <c r="BI1819" i="5"/>
  <c r="BH1819" i="5"/>
  <c r="BG1819" i="5"/>
  <c r="BE1819" i="5"/>
  <c r="T1819" i="5"/>
  <c r="R1819" i="5"/>
  <c r="P1819" i="5"/>
  <c r="BI1815" i="5"/>
  <c r="BH1815" i="5"/>
  <c r="BG1815" i="5"/>
  <c r="BE1815" i="5"/>
  <c r="T1815" i="5"/>
  <c r="R1815" i="5"/>
  <c r="P1815" i="5"/>
  <c r="BI1783" i="5"/>
  <c r="BH1783" i="5"/>
  <c r="BG1783" i="5"/>
  <c r="BE1783" i="5"/>
  <c r="T1783" i="5"/>
  <c r="R1783" i="5"/>
  <c r="P1783" i="5"/>
  <c r="BI1782" i="5"/>
  <c r="BH1782" i="5"/>
  <c r="BG1782" i="5"/>
  <c r="BE1782" i="5"/>
  <c r="T1782" i="5"/>
  <c r="R1782" i="5"/>
  <c r="P1782" i="5"/>
  <c r="BI1778" i="5"/>
  <c r="BH1778" i="5"/>
  <c r="BG1778" i="5"/>
  <c r="BE1778" i="5"/>
  <c r="T1778" i="5"/>
  <c r="R1778" i="5"/>
  <c r="P1778" i="5"/>
  <c r="BI1761" i="5"/>
  <c r="BH1761" i="5"/>
  <c r="BG1761" i="5"/>
  <c r="BE1761" i="5"/>
  <c r="T1761" i="5"/>
  <c r="R1761" i="5"/>
  <c r="P1761" i="5"/>
  <c r="BI1745" i="5"/>
  <c r="BH1745" i="5"/>
  <c r="BG1745" i="5"/>
  <c r="BE1745" i="5"/>
  <c r="T1745" i="5"/>
  <c r="R1745" i="5"/>
  <c r="P1745" i="5"/>
  <c r="BI1739" i="5"/>
  <c r="BH1739" i="5"/>
  <c r="BG1739" i="5"/>
  <c r="BE1739" i="5"/>
  <c r="T1739" i="5"/>
  <c r="R1739" i="5"/>
  <c r="P1739" i="5"/>
  <c r="BI1728" i="5"/>
  <c r="BH1728" i="5"/>
  <c r="BG1728" i="5"/>
  <c r="BE1728" i="5"/>
  <c r="T1728" i="5"/>
  <c r="R1728" i="5"/>
  <c r="P1728" i="5"/>
  <c r="BI1726" i="5"/>
  <c r="BH1726" i="5"/>
  <c r="BG1726" i="5"/>
  <c r="BE1726" i="5"/>
  <c r="T1726" i="5"/>
  <c r="R1726" i="5"/>
  <c r="P1726" i="5"/>
  <c r="BI1723" i="5"/>
  <c r="BH1723" i="5"/>
  <c r="BG1723" i="5"/>
  <c r="BE1723" i="5"/>
  <c r="T1723" i="5"/>
  <c r="R1723" i="5"/>
  <c r="P1723" i="5"/>
  <c r="BI1720" i="5"/>
  <c r="BH1720" i="5"/>
  <c r="BG1720" i="5"/>
  <c r="BE1720" i="5"/>
  <c r="T1720" i="5"/>
  <c r="R1720" i="5"/>
  <c r="P1720" i="5"/>
  <c r="BI1715" i="5"/>
  <c r="BH1715" i="5"/>
  <c r="BG1715" i="5"/>
  <c r="BE1715" i="5"/>
  <c r="T1715" i="5"/>
  <c r="R1715" i="5"/>
  <c r="P1715" i="5"/>
  <c r="BI1714" i="5"/>
  <c r="BH1714" i="5"/>
  <c r="BG1714" i="5"/>
  <c r="BE1714" i="5"/>
  <c r="T1714" i="5"/>
  <c r="R1714" i="5"/>
  <c r="P1714" i="5"/>
  <c r="BI1704" i="5"/>
  <c r="BH1704" i="5"/>
  <c r="BG1704" i="5"/>
  <c r="BE1704" i="5"/>
  <c r="T1704" i="5"/>
  <c r="R1704" i="5"/>
  <c r="P1704" i="5"/>
  <c r="BI1703" i="5"/>
  <c r="BH1703" i="5"/>
  <c r="BG1703" i="5"/>
  <c r="BE1703" i="5"/>
  <c r="T1703" i="5"/>
  <c r="R1703" i="5"/>
  <c r="P1703" i="5"/>
  <c r="BI1700" i="5"/>
  <c r="BH1700" i="5"/>
  <c r="BG1700" i="5"/>
  <c r="BE1700" i="5"/>
  <c r="T1700" i="5"/>
  <c r="R1700" i="5"/>
  <c r="P1700" i="5"/>
  <c r="BI1697" i="5"/>
  <c r="BH1697" i="5"/>
  <c r="BG1697" i="5"/>
  <c r="BE1697" i="5"/>
  <c r="T1697" i="5"/>
  <c r="R1697" i="5"/>
  <c r="P1697" i="5"/>
  <c r="BI1687" i="5"/>
  <c r="BH1687" i="5"/>
  <c r="BG1687" i="5"/>
  <c r="BE1687" i="5"/>
  <c r="T1687" i="5"/>
  <c r="R1687" i="5"/>
  <c r="P1687" i="5"/>
  <c r="BI1678" i="5"/>
  <c r="BH1678" i="5"/>
  <c r="BG1678" i="5"/>
  <c r="BE1678" i="5"/>
  <c r="T1678" i="5"/>
  <c r="R1678" i="5"/>
  <c r="P1678" i="5"/>
  <c r="BI1676" i="5"/>
  <c r="BH1676" i="5"/>
  <c r="BG1676" i="5"/>
  <c r="BE1676" i="5"/>
  <c r="T1676" i="5"/>
  <c r="R1676" i="5"/>
  <c r="P1676" i="5"/>
  <c r="BI1670" i="5"/>
  <c r="BH1670" i="5"/>
  <c r="BG1670" i="5"/>
  <c r="BE1670" i="5"/>
  <c r="T1670" i="5"/>
  <c r="R1670" i="5"/>
  <c r="P1670" i="5"/>
  <c r="BI1669" i="5"/>
  <c r="BH1669" i="5"/>
  <c r="BG1669" i="5"/>
  <c r="BE1669" i="5"/>
  <c r="T1669" i="5"/>
  <c r="R1669" i="5"/>
  <c r="P1669" i="5"/>
  <c r="BI1663" i="5"/>
  <c r="BH1663" i="5"/>
  <c r="BG1663" i="5"/>
  <c r="BE1663" i="5"/>
  <c r="T1663" i="5"/>
  <c r="R1663" i="5"/>
  <c r="P1663" i="5"/>
  <c r="BI1662" i="5"/>
  <c r="BH1662" i="5"/>
  <c r="BG1662" i="5"/>
  <c r="BE1662" i="5"/>
  <c r="T1662" i="5"/>
  <c r="R1662" i="5"/>
  <c r="P1662" i="5"/>
  <c r="BI1657" i="5"/>
  <c r="BH1657" i="5"/>
  <c r="BG1657" i="5"/>
  <c r="BE1657" i="5"/>
  <c r="T1657" i="5"/>
  <c r="R1657" i="5"/>
  <c r="P1657" i="5"/>
  <c r="BI1652" i="5"/>
  <c r="BH1652" i="5"/>
  <c r="BG1652" i="5"/>
  <c r="BE1652" i="5"/>
  <c r="T1652" i="5"/>
  <c r="R1652" i="5"/>
  <c r="P1652" i="5"/>
  <c r="BI1646" i="5"/>
  <c r="BH1646" i="5"/>
  <c r="BG1646" i="5"/>
  <c r="BE1646" i="5"/>
  <c r="T1646" i="5"/>
  <c r="R1646" i="5"/>
  <c r="P1646" i="5"/>
  <c r="BI1645" i="5"/>
  <c r="BH1645" i="5"/>
  <c r="BG1645" i="5"/>
  <c r="BE1645" i="5"/>
  <c r="T1645" i="5"/>
  <c r="R1645" i="5"/>
  <c r="P1645" i="5"/>
  <c r="BI1640" i="5"/>
  <c r="BH1640" i="5"/>
  <c r="BG1640" i="5"/>
  <c r="BE1640" i="5"/>
  <c r="T1640" i="5"/>
  <c r="R1640" i="5"/>
  <c r="P1640" i="5"/>
  <c r="BI1638" i="5"/>
  <c r="BH1638" i="5"/>
  <c r="BG1638" i="5"/>
  <c r="BE1638" i="5"/>
  <c r="T1638" i="5"/>
  <c r="R1638" i="5"/>
  <c r="P1638" i="5"/>
  <c r="BI1631" i="5"/>
  <c r="BH1631" i="5"/>
  <c r="BG1631" i="5"/>
  <c r="BE1631" i="5"/>
  <c r="T1631" i="5"/>
  <c r="R1631" i="5"/>
  <c r="P1631" i="5"/>
  <c r="BI1630" i="5"/>
  <c r="BH1630" i="5"/>
  <c r="BG1630" i="5"/>
  <c r="BE1630" i="5"/>
  <c r="T1630" i="5"/>
  <c r="R1630" i="5"/>
  <c r="P1630" i="5"/>
  <c r="BI1624" i="5"/>
  <c r="BH1624" i="5"/>
  <c r="BG1624" i="5"/>
  <c r="BE1624" i="5"/>
  <c r="T1624" i="5"/>
  <c r="R1624" i="5"/>
  <c r="P1624" i="5"/>
  <c r="BI1618" i="5"/>
  <c r="BH1618" i="5"/>
  <c r="BG1618" i="5"/>
  <c r="BE1618" i="5"/>
  <c r="T1618" i="5"/>
  <c r="R1618" i="5"/>
  <c r="P1618" i="5"/>
  <c r="BI1612" i="5"/>
  <c r="BH1612" i="5"/>
  <c r="BG1612" i="5"/>
  <c r="BE1612" i="5"/>
  <c r="T1612" i="5"/>
  <c r="R1612" i="5"/>
  <c r="P1612" i="5"/>
  <c r="BI1605" i="5"/>
  <c r="BH1605" i="5"/>
  <c r="BG1605" i="5"/>
  <c r="BE1605" i="5"/>
  <c r="T1605" i="5"/>
  <c r="R1605" i="5"/>
  <c r="P1605" i="5"/>
  <c r="BI1604" i="5"/>
  <c r="BH1604" i="5"/>
  <c r="BG1604" i="5"/>
  <c r="BE1604" i="5"/>
  <c r="T1604" i="5"/>
  <c r="R1604" i="5"/>
  <c r="P1604" i="5"/>
  <c r="BI1598" i="5"/>
  <c r="BH1598" i="5"/>
  <c r="BG1598" i="5"/>
  <c r="BE1598" i="5"/>
  <c r="T1598" i="5"/>
  <c r="R1598" i="5"/>
  <c r="P1598" i="5"/>
  <c r="BI1597" i="5"/>
  <c r="BH1597" i="5"/>
  <c r="BG1597" i="5"/>
  <c r="BE1597" i="5"/>
  <c r="T1597" i="5"/>
  <c r="R1597" i="5"/>
  <c r="P1597" i="5"/>
  <c r="BI1590" i="5"/>
  <c r="BH1590" i="5"/>
  <c r="BG1590" i="5"/>
  <c r="BE1590" i="5"/>
  <c r="T1590" i="5"/>
  <c r="R1590" i="5"/>
  <c r="P1590" i="5"/>
  <c r="BI1589" i="5"/>
  <c r="BH1589" i="5"/>
  <c r="BG1589" i="5"/>
  <c r="BE1589" i="5"/>
  <c r="T1589" i="5"/>
  <c r="R1589" i="5"/>
  <c r="P1589" i="5"/>
  <c r="BI1583" i="5"/>
  <c r="BH1583" i="5"/>
  <c r="BG1583" i="5"/>
  <c r="BE1583" i="5"/>
  <c r="T1583" i="5"/>
  <c r="R1583" i="5"/>
  <c r="P1583" i="5"/>
  <c r="BI1577" i="5"/>
  <c r="BH1577" i="5"/>
  <c r="BG1577" i="5"/>
  <c r="BE1577" i="5"/>
  <c r="T1577" i="5"/>
  <c r="R1577" i="5"/>
  <c r="P1577" i="5"/>
  <c r="BI1575" i="5"/>
  <c r="BH1575" i="5"/>
  <c r="BG1575" i="5"/>
  <c r="BE1575" i="5"/>
  <c r="T1575" i="5"/>
  <c r="R1575" i="5"/>
  <c r="P1575" i="5"/>
  <c r="BI1573" i="5"/>
  <c r="BH1573" i="5"/>
  <c r="BG1573" i="5"/>
  <c r="BE1573" i="5"/>
  <c r="T1573" i="5"/>
  <c r="R1573" i="5"/>
  <c r="P1573" i="5"/>
  <c r="BI1571" i="5"/>
  <c r="BH1571" i="5"/>
  <c r="BG1571" i="5"/>
  <c r="BE1571" i="5"/>
  <c r="T1571" i="5"/>
  <c r="R1571" i="5"/>
  <c r="P1571" i="5"/>
  <c r="BI1569" i="5"/>
  <c r="BH1569" i="5"/>
  <c r="BG1569" i="5"/>
  <c r="BE1569" i="5"/>
  <c r="T1569" i="5"/>
  <c r="R1569" i="5"/>
  <c r="P1569" i="5"/>
  <c r="BI1567" i="5"/>
  <c r="BH1567" i="5"/>
  <c r="BG1567" i="5"/>
  <c r="BE1567" i="5"/>
  <c r="T1567" i="5"/>
  <c r="R1567" i="5"/>
  <c r="P1567" i="5"/>
  <c r="BI1565" i="5"/>
  <c r="BH1565" i="5"/>
  <c r="BG1565" i="5"/>
  <c r="BE1565" i="5"/>
  <c r="T1565" i="5"/>
  <c r="R1565" i="5"/>
  <c r="P1565" i="5"/>
  <c r="BI1563" i="5"/>
  <c r="BH1563" i="5"/>
  <c r="BG1563" i="5"/>
  <c r="BE1563" i="5"/>
  <c r="T1563" i="5"/>
  <c r="R1563" i="5"/>
  <c r="P1563" i="5"/>
  <c r="BI1561" i="5"/>
  <c r="BH1561" i="5"/>
  <c r="BG1561" i="5"/>
  <c r="BE1561" i="5"/>
  <c r="T1561" i="5"/>
  <c r="R1561" i="5"/>
  <c r="P1561" i="5"/>
  <c r="BI1559" i="5"/>
  <c r="BH1559" i="5"/>
  <c r="BG1559" i="5"/>
  <c r="BE1559" i="5"/>
  <c r="T1559" i="5"/>
  <c r="R1559" i="5"/>
  <c r="P1559" i="5"/>
  <c r="BI1557" i="5"/>
  <c r="BH1557" i="5"/>
  <c r="BG1557" i="5"/>
  <c r="BE1557" i="5"/>
  <c r="T1557" i="5"/>
  <c r="R1557" i="5"/>
  <c r="P1557" i="5"/>
  <c r="BI1555" i="5"/>
  <c r="BH1555" i="5"/>
  <c r="BG1555" i="5"/>
  <c r="BE1555" i="5"/>
  <c r="T1555" i="5"/>
  <c r="R1555" i="5"/>
  <c r="P1555" i="5"/>
  <c r="BI1554" i="5"/>
  <c r="BH1554" i="5"/>
  <c r="BG1554" i="5"/>
  <c r="BE1554" i="5"/>
  <c r="T1554" i="5"/>
  <c r="R1554" i="5"/>
  <c r="P1554" i="5"/>
  <c r="BI1553" i="5"/>
  <c r="BH1553" i="5"/>
  <c r="BG1553" i="5"/>
  <c r="BE1553" i="5"/>
  <c r="T1553" i="5"/>
  <c r="R1553" i="5"/>
  <c r="P1553" i="5"/>
  <c r="BI1552" i="5"/>
  <c r="BH1552" i="5"/>
  <c r="BG1552" i="5"/>
  <c r="BE1552" i="5"/>
  <c r="T1552" i="5"/>
  <c r="R1552" i="5"/>
  <c r="P1552" i="5"/>
  <c r="BI1550" i="5"/>
  <c r="BH1550" i="5"/>
  <c r="BG1550" i="5"/>
  <c r="BE1550" i="5"/>
  <c r="T1550" i="5"/>
  <c r="R1550" i="5"/>
  <c r="P1550" i="5"/>
  <c r="BI1548" i="5"/>
  <c r="BH1548" i="5"/>
  <c r="BG1548" i="5"/>
  <c r="BE1548" i="5"/>
  <c r="T1548" i="5"/>
  <c r="R1548" i="5"/>
  <c r="P1548" i="5"/>
  <c r="BI1546" i="5"/>
  <c r="BH1546" i="5"/>
  <c r="BG1546" i="5"/>
  <c r="BE1546" i="5"/>
  <c r="T1546" i="5"/>
  <c r="R1546" i="5"/>
  <c r="P1546" i="5"/>
  <c r="BI1545" i="5"/>
  <c r="BH1545" i="5"/>
  <c r="BG1545" i="5"/>
  <c r="BE1545" i="5"/>
  <c r="T1545" i="5"/>
  <c r="R1545" i="5"/>
  <c r="P1545" i="5"/>
  <c r="BI1543" i="5"/>
  <c r="BH1543" i="5"/>
  <c r="BG1543" i="5"/>
  <c r="BE1543" i="5"/>
  <c r="T1543" i="5"/>
  <c r="R1543" i="5"/>
  <c r="P1543" i="5"/>
  <c r="BI1535" i="5"/>
  <c r="BH1535" i="5"/>
  <c r="BG1535" i="5"/>
  <c r="BE1535" i="5"/>
  <c r="T1535" i="5"/>
  <c r="R1535" i="5"/>
  <c r="P1535" i="5"/>
  <c r="BI1533" i="5"/>
  <c r="BH1533" i="5"/>
  <c r="BG1533" i="5"/>
  <c r="BE1533" i="5"/>
  <c r="T1533" i="5"/>
  <c r="R1533" i="5"/>
  <c r="P1533" i="5"/>
  <c r="BI1531" i="5"/>
  <c r="BH1531" i="5"/>
  <c r="BG1531" i="5"/>
  <c r="BE1531" i="5"/>
  <c r="T1531" i="5"/>
  <c r="R1531" i="5"/>
  <c r="P1531" i="5"/>
  <c r="BI1529" i="5"/>
  <c r="BH1529" i="5"/>
  <c r="BG1529" i="5"/>
  <c r="BE1529" i="5"/>
  <c r="T1529" i="5"/>
  <c r="R1529" i="5"/>
  <c r="P1529" i="5"/>
  <c r="BI1520" i="5"/>
  <c r="BH1520" i="5"/>
  <c r="BG1520" i="5"/>
  <c r="BE1520" i="5"/>
  <c r="T1520" i="5"/>
  <c r="R1520" i="5"/>
  <c r="P1520" i="5"/>
  <c r="BI1516" i="5"/>
  <c r="BH1516" i="5"/>
  <c r="BG1516" i="5"/>
  <c r="BE1516" i="5"/>
  <c r="T1516" i="5"/>
  <c r="R1516" i="5"/>
  <c r="P1516" i="5"/>
  <c r="BI1514" i="5"/>
  <c r="BH1514" i="5"/>
  <c r="BG1514" i="5"/>
  <c r="BE1514" i="5"/>
  <c r="T1514" i="5"/>
  <c r="R1514" i="5"/>
  <c r="P1514" i="5"/>
  <c r="BI1505" i="5"/>
  <c r="BH1505" i="5"/>
  <c r="BG1505" i="5"/>
  <c r="BE1505" i="5"/>
  <c r="T1505" i="5"/>
  <c r="R1505" i="5"/>
  <c r="P1505" i="5"/>
  <c r="BI1501" i="5"/>
  <c r="BH1501" i="5"/>
  <c r="BG1501" i="5"/>
  <c r="BE1501" i="5"/>
  <c r="T1501" i="5"/>
  <c r="R1501" i="5"/>
  <c r="P1501" i="5"/>
  <c r="BI1497" i="5"/>
  <c r="BH1497" i="5"/>
  <c r="BG1497" i="5"/>
  <c r="BE1497" i="5"/>
  <c r="T1497" i="5"/>
  <c r="R1497" i="5"/>
  <c r="P1497" i="5"/>
  <c r="BI1493" i="5"/>
  <c r="BH1493" i="5"/>
  <c r="BG1493" i="5"/>
  <c r="BE1493" i="5"/>
  <c r="T1493" i="5"/>
  <c r="R1493" i="5"/>
  <c r="P1493" i="5"/>
  <c r="BI1488" i="5"/>
  <c r="BH1488" i="5"/>
  <c r="BG1488" i="5"/>
  <c r="BE1488" i="5"/>
  <c r="T1488" i="5"/>
  <c r="R1488" i="5"/>
  <c r="P1488" i="5"/>
  <c r="BI1479" i="5"/>
  <c r="BH1479" i="5"/>
  <c r="BG1479" i="5"/>
  <c r="BE1479" i="5"/>
  <c r="T1479" i="5"/>
  <c r="R1479" i="5"/>
  <c r="P1479" i="5"/>
  <c r="BI1477" i="5"/>
  <c r="BH1477" i="5"/>
  <c r="BG1477" i="5"/>
  <c r="BE1477" i="5"/>
  <c r="T1477" i="5"/>
  <c r="R1477" i="5"/>
  <c r="P1477" i="5"/>
  <c r="BI1475" i="5"/>
  <c r="BH1475" i="5"/>
  <c r="BG1475" i="5"/>
  <c r="BE1475" i="5"/>
  <c r="T1475" i="5"/>
  <c r="R1475" i="5"/>
  <c r="P1475" i="5"/>
  <c r="BI1471" i="5"/>
  <c r="BH1471" i="5"/>
  <c r="BG1471" i="5"/>
  <c r="BE1471" i="5"/>
  <c r="T1471" i="5"/>
  <c r="R1471" i="5"/>
  <c r="P1471" i="5"/>
  <c r="BI1467" i="5"/>
  <c r="BH1467" i="5"/>
  <c r="BG1467" i="5"/>
  <c r="BE1467" i="5"/>
  <c r="T1467" i="5"/>
  <c r="R1467" i="5"/>
  <c r="P1467" i="5"/>
  <c r="BI1466" i="5"/>
  <c r="BH1466" i="5"/>
  <c r="BG1466" i="5"/>
  <c r="BE1466" i="5"/>
  <c r="T1466" i="5"/>
  <c r="R1466" i="5"/>
  <c r="P1466" i="5"/>
  <c r="BI1459" i="5"/>
  <c r="BH1459" i="5"/>
  <c r="BG1459" i="5"/>
  <c r="BE1459" i="5"/>
  <c r="T1459" i="5"/>
  <c r="R1459" i="5"/>
  <c r="P1459" i="5"/>
  <c r="BI1458" i="5"/>
  <c r="BH1458" i="5"/>
  <c r="BG1458" i="5"/>
  <c r="BE1458" i="5"/>
  <c r="T1458" i="5"/>
  <c r="R1458" i="5"/>
  <c r="P1458" i="5"/>
  <c r="BI1453" i="5"/>
  <c r="BH1453" i="5"/>
  <c r="BG1453" i="5"/>
  <c r="BE1453" i="5"/>
  <c r="T1453" i="5"/>
  <c r="R1453" i="5"/>
  <c r="P1453" i="5"/>
  <c r="BI1452" i="5"/>
  <c r="BH1452" i="5"/>
  <c r="BG1452" i="5"/>
  <c r="BE1452" i="5"/>
  <c r="T1452" i="5"/>
  <c r="R1452" i="5"/>
  <c r="P1452" i="5"/>
  <c r="BI1448" i="5"/>
  <c r="BH1448" i="5"/>
  <c r="BG1448" i="5"/>
  <c r="BE1448" i="5"/>
  <c r="T1448" i="5"/>
  <c r="R1448" i="5"/>
  <c r="P1448" i="5"/>
  <c r="BI1446" i="5"/>
  <c r="BH1446" i="5"/>
  <c r="BG1446" i="5"/>
  <c r="BE1446" i="5"/>
  <c r="T1446" i="5"/>
  <c r="R1446" i="5"/>
  <c r="P1446" i="5"/>
  <c r="BI1442" i="5"/>
  <c r="BH1442" i="5"/>
  <c r="BG1442" i="5"/>
  <c r="BE1442" i="5"/>
  <c r="T1442" i="5"/>
  <c r="R1442" i="5"/>
  <c r="P1442" i="5"/>
  <c r="BI1438" i="5"/>
  <c r="BH1438" i="5"/>
  <c r="BG1438" i="5"/>
  <c r="BE1438" i="5"/>
  <c r="T1438" i="5"/>
  <c r="R1438" i="5"/>
  <c r="P1438" i="5"/>
  <c r="BI1434" i="5"/>
  <c r="BH1434" i="5"/>
  <c r="BG1434" i="5"/>
  <c r="BE1434" i="5"/>
  <c r="T1434" i="5"/>
  <c r="R1434" i="5"/>
  <c r="P1434" i="5"/>
  <c r="BI1430" i="5"/>
  <c r="BH1430" i="5"/>
  <c r="BG1430" i="5"/>
  <c r="BE1430" i="5"/>
  <c r="T1430" i="5"/>
  <c r="R1430" i="5"/>
  <c r="P1430" i="5"/>
  <c r="BI1426" i="5"/>
  <c r="BH1426" i="5"/>
  <c r="BG1426" i="5"/>
  <c r="BE1426" i="5"/>
  <c r="T1426" i="5"/>
  <c r="R1426" i="5"/>
  <c r="P1426" i="5"/>
  <c r="BI1422" i="5"/>
  <c r="BH1422" i="5"/>
  <c r="BG1422" i="5"/>
  <c r="BE1422" i="5"/>
  <c r="T1422" i="5"/>
  <c r="R1422" i="5"/>
  <c r="P1422" i="5"/>
  <c r="BI1418" i="5"/>
  <c r="BH1418" i="5"/>
  <c r="BG1418" i="5"/>
  <c r="BE1418" i="5"/>
  <c r="T1418" i="5"/>
  <c r="R1418" i="5"/>
  <c r="P1418" i="5"/>
  <c r="BI1414" i="5"/>
  <c r="BH1414" i="5"/>
  <c r="BG1414" i="5"/>
  <c r="BE1414" i="5"/>
  <c r="T1414" i="5"/>
  <c r="R1414" i="5"/>
  <c r="P1414" i="5"/>
  <c r="BI1410" i="5"/>
  <c r="BH1410" i="5"/>
  <c r="BG1410" i="5"/>
  <c r="BE1410" i="5"/>
  <c r="T1410" i="5"/>
  <c r="R1410" i="5"/>
  <c r="P1410" i="5"/>
  <c r="BI1406" i="5"/>
  <c r="BH1406" i="5"/>
  <c r="BG1406" i="5"/>
  <c r="BE1406" i="5"/>
  <c r="T1406" i="5"/>
  <c r="R1406" i="5"/>
  <c r="P1406" i="5"/>
  <c r="BI1402" i="5"/>
  <c r="BH1402" i="5"/>
  <c r="BG1402" i="5"/>
  <c r="BE1402" i="5"/>
  <c r="T1402" i="5"/>
  <c r="R1402" i="5"/>
  <c r="P1402" i="5"/>
  <c r="BI1398" i="5"/>
  <c r="BH1398" i="5"/>
  <c r="BG1398" i="5"/>
  <c r="BE1398" i="5"/>
  <c r="T1398" i="5"/>
  <c r="R1398" i="5"/>
  <c r="P1398" i="5"/>
  <c r="BI1394" i="5"/>
  <c r="BH1394" i="5"/>
  <c r="BG1394" i="5"/>
  <c r="BE1394" i="5"/>
  <c r="T1394" i="5"/>
  <c r="R1394" i="5"/>
  <c r="P1394" i="5"/>
  <c r="BI1392" i="5"/>
  <c r="BH1392" i="5"/>
  <c r="BG1392" i="5"/>
  <c r="BE1392" i="5"/>
  <c r="T1392" i="5"/>
  <c r="R1392" i="5"/>
  <c r="P1392" i="5"/>
  <c r="BI1389" i="5"/>
  <c r="BH1389" i="5"/>
  <c r="BG1389" i="5"/>
  <c r="BE1389" i="5"/>
  <c r="T1389" i="5"/>
  <c r="R1389" i="5"/>
  <c r="P1389" i="5"/>
  <c r="BI1386" i="5"/>
  <c r="BH1386" i="5"/>
  <c r="BG1386" i="5"/>
  <c r="BE1386" i="5"/>
  <c r="T1386" i="5"/>
  <c r="R1386" i="5"/>
  <c r="P1386" i="5"/>
  <c r="BI1383" i="5"/>
  <c r="BH1383" i="5"/>
  <c r="BG1383" i="5"/>
  <c r="BE1383" i="5"/>
  <c r="T1383" i="5"/>
  <c r="R1383" i="5"/>
  <c r="P1383" i="5"/>
  <c r="BI1380" i="5"/>
  <c r="BH1380" i="5"/>
  <c r="BG1380" i="5"/>
  <c r="BE1380" i="5"/>
  <c r="T1380" i="5"/>
  <c r="R1380" i="5"/>
  <c r="P1380" i="5"/>
  <c r="BI1377" i="5"/>
  <c r="BH1377" i="5"/>
  <c r="BG1377" i="5"/>
  <c r="BE1377" i="5"/>
  <c r="T1377" i="5"/>
  <c r="R1377" i="5"/>
  <c r="P1377" i="5"/>
  <c r="BI1374" i="5"/>
  <c r="BH1374" i="5"/>
  <c r="BG1374" i="5"/>
  <c r="BE1374" i="5"/>
  <c r="T1374" i="5"/>
  <c r="R1374" i="5"/>
  <c r="P1374" i="5"/>
  <c r="BI1371" i="5"/>
  <c r="BH1371" i="5"/>
  <c r="BG1371" i="5"/>
  <c r="BE1371" i="5"/>
  <c r="T1371" i="5"/>
  <c r="R1371" i="5"/>
  <c r="P1371" i="5"/>
  <c r="BI1370" i="5"/>
  <c r="BH1370" i="5"/>
  <c r="BG1370" i="5"/>
  <c r="BE1370" i="5"/>
  <c r="T1370" i="5"/>
  <c r="R1370" i="5"/>
  <c r="P1370" i="5"/>
  <c r="BI1366" i="5"/>
  <c r="BH1366" i="5"/>
  <c r="BG1366" i="5"/>
  <c r="BE1366" i="5"/>
  <c r="T1366" i="5"/>
  <c r="R1366" i="5"/>
  <c r="P1366" i="5"/>
  <c r="BI1362" i="5"/>
  <c r="BH1362" i="5"/>
  <c r="BG1362" i="5"/>
  <c r="BE1362" i="5"/>
  <c r="T1362" i="5"/>
  <c r="R1362" i="5"/>
  <c r="P1362" i="5"/>
  <c r="BI1353" i="5"/>
  <c r="BH1353" i="5"/>
  <c r="BG1353" i="5"/>
  <c r="BE1353" i="5"/>
  <c r="T1353" i="5"/>
  <c r="R1353" i="5"/>
  <c r="P1353" i="5"/>
  <c r="BI1349" i="5"/>
  <c r="BH1349" i="5"/>
  <c r="BG1349" i="5"/>
  <c r="BE1349" i="5"/>
  <c r="T1349" i="5"/>
  <c r="R1349" i="5"/>
  <c r="P1349" i="5"/>
  <c r="BI1348" i="5"/>
  <c r="BH1348" i="5"/>
  <c r="BG1348" i="5"/>
  <c r="BE1348" i="5"/>
  <c r="T1348" i="5"/>
  <c r="R1348" i="5"/>
  <c r="P1348" i="5"/>
  <c r="BI1344" i="5"/>
  <c r="BH1344" i="5"/>
  <c r="BG1344" i="5"/>
  <c r="BE1344" i="5"/>
  <c r="T1344" i="5"/>
  <c r="R1344" i="5"/>
  <c r="P1344" i="5"/>
  <c r="BI1339" i="5"/>
  <c r="BH1339" i="5"/>
  <c r="BG1339" i="5"/>
  <c r="BE1339" i="5"/>
  <c r="T1339" i="5"/>
  <c r="R1339" i="5"/>
  <c r="P1339" i="5"/>
  <c r="BI1337" i="5"/>
  <c r="BH1337" i="5"/>
  <c r="BG1337" i="5"/>
  <c r="BE1337" i="5"/>
  <c r="T1337" i="5"/>
  <c r="R1337" i="5"/>
  <c r="P1337" i="5"/>
  <c r="BI1332" i="5"/>
  <c r="BH1332" i="5"/>
  <c r="BG1332" i="5"/>
  <c r="BE1332" i="5"/>
  <c r="T1332" i="5"/>
  <c r="R1332" i="5"/>
  <c r="P1332" i="5"/>
  <c r="BI1327" i="5"/>
  <c r="BH1327" i="5"/>
  <c r="BG1327" i="5"/>
  <c r="BE1327" i="5"/>
  <c r="T1327" i="5"/>
  <c r="R1327" i="5"/>
  <c r="P1327" i="5"/>
  <c r="BI1326" i="5"/>
  <c r="BH1326" i="5"/>
  <c r="BG1326" i="5"/>
  <c r="BE1326" i="5"/>
  <c r="T1326" i="5"/>
  <c r="R1326" i="5"/>
  <c r="P1326" i="5"/>
  <c r="BI1321" i="5"/>
  <c r="BH1321" i="5"/>
  <c r="BG1321" i="5"/>
  <c r="BE1321" i="5"/>
  <c r="T1321" i="5"/>
  <c r="R1321" i="5"/>
  <c r="P1321" i="5"/>
  <c r="BI1320" i="5"/>
  <c r="BH1320" i="5"/>
  <c r="BG1320" i="5"/>
  <c r="BE1320" i="5"/>
  <c r="T1320" i="5"/>
  <c r="R1320" i="5"/>
  <c r="P1320" i="5"/>
  <c r="BI1317" i="5"/>
  <c r="BH1317" i="5"/>
  <c r="BG1317" i="5"/>
  <c r="BE1317" i="5"/>
  <c r="T1317" i="5"/>
  <c r="R1317" i="5"/>
  <c r="P1317" i="5"/>
  <c r="BI1312" i="5"/>
  <c r="BH1312" i="5"/>
  <c r="BG1312" i="5"/>
  <c r="BE1312" i="5"/>
  <c r="T1312" i="5"/>
  <c r="R1312" i="5"/>
  <c r="P1312" i="5"/>
  <c r="BI1307" i="5"/>
  <c r="BH1307" i="5"/>
  <c r="BG1307" i="5"/>
  <c r="BE1307" i="5"/>
  <c r="T1307" i="5"/>
  <c r="R1307" i="5"/>
  <c r="P1307" i="5"/>
  <c r="BI1299" i="5"/>
  <c r="BH1299" i="5"/>
  <c r="BG1299" i="5"/>
  <c r="BE1299" i="5"/>
  <c r="T1299" i="5"/>
  <c r="R1299" i="5"/>
  <c r="P1299" i="5"/>
  <c r="BI1295" i="5"/>
  <c r="BH1295" i="5"/>
  <c r="BG1295" i="5"/>
  <c r="BE1295" i="5"/>
  <c r="T1295" i="5"/>
  <c r="R1295" i="5"/>
  <c r="P1295" i="5"/>
  <c r="BI1291" i="5"/>
  <c r="BH1291" i="5"/>
  <c r="BG1291" i="5"/>
  <c r="BE1291" i="5"/>
  <c r="T1291" i="5"/>
  <c r="R1291" i="5"/>
  <c r="P1291" i="5"/>
  <c r="BI1287" i="5"/>
  <c r="BH1287" i="5"/>
  <c r="BG1287" i="5"/>
  <c r="BE1287" i="5"/>
  <c r="T1287" i="5"/>
  <c r="R1287" i="5"/>
  <c r="P1287" i="5"/>
  <c r="BI1283" i="5"/>
  <c r="BH1283" i="5"/>
  <c r="BG1283" i="5"/>
  <c r="BE1283" i="5"/>
  <c r="T1283" i="5"/>
  <c r="R1283" i="5"/>
  <c r="P1283" i="5"/>
  <c r="BI1253" i="5"/>
  <c r="BH1253" i="5"/>
  <c r="BG1253" i="5"/>
  <c r="BE1253" i="5"/>
  <c r="T1253" i="5"/>
  <c r="R1253" i="5"/>
  <c r="P1253" i="5"/>
  <c r="BI1248" i="5"/>
  <c r="BH1248" i="5"/>
  <c r="BG1248" i="5"/>
  <c r="BE1248" i="5"/>
  <c r="T1248" i="5"/>
  <c r="R1248" i="5"/>
  <c r="P1248" i="5"/>
  <c r="BI1243" i="5"/>
  <c r="BH1243" i="5"/>
  <c r="BG1243" i="5"/>
  <c r="BE1243" i="5"/>
  <c r="T1243" i="5"/>
  <c r="R1243" i="5"/>
  <c r="P1243" i="5"/>
  <c r="BI1238" i="5"/>
  <c r="BH1238" i="5"/>
  <c r="BG1238" i="5"/>
  <c r="BE1238" i="5"/>
  <c r="T1238" i="5"/>
  <c r="R1238" i="5"/>
  <c r="P1238" i="5"/>
  <c r="BI1237" i="5"/>
  <c r="BH1237" i="5"/>
  <c r="BG1237" i="5"/>
  <c r="BE1237" i="5"/>
  <c r="T1237" i="5"/>
  <c r="R1237" i="5"/>
  <c r="P1237" i="5"/>
  <c r="BI1232" i="5"/>
  <c r="BH1232" i="5"/>
  <c r="BG1232" i="5"/>
  <c r="BE1232" i="5"/>
  <c r="T1232" i="5"/>
  <c r="R1232" i="5"/>
  <c r="P1232" i="5"/>
  <c r="BI1231" i="5"/>
  <c r="BH1231" i="5"/>
  <c r="BG1231" i="5"/>
  <c r="BE1231" i="5"/>
  <c r="T1231" i="5"/>
  <c r="R1231" i="5"/>
  <c r="P1231" i="5"/>
  <c r="BI1219" i="5"/>
  <c r="BH1219" i="5"/>
  <c r="BG1219" i="5"/>
  <c r="BE1219" i="5"/>
  <c r="T1219" i="5"/>
  <c r="R1219" i="5"/>
  <c r="P1219" i="5"/>
  <c r="BI1207" i="5"/>
  <c r="BH1207" i="5"/>
  <c r="BG1207" i="5"/>
  <c r="BE1207" i="5"/>
  <c r="T1207" i="5"/>
  <c r="R1207" i="5"/>
  <c r="P1207" i="5"/>
  <c r="BI1196" i="5"/>
  <c r="BH1196" i="5"/>
  <c r="BG1196" i="5"/>
  <c r="BE1196" i="5"/>
  <c r="T1196" i="5"/>
  <c r="R1196" i="5"/>
  <c r="P1196" i="5"/>
  <c r="BI1185" i="5"/>
  <c r="BH1185" i="5"/>
  <c r="BG1185" i="5"/>
  <c r="BE1185" i="5"/>
  <c r="T1185" i="5"/>
  <c r="R1185" i="5"/>
  <c r="P1185" i="5"/>
  <c r="BI1181" i="5"/>
  <c r="BH1181" i="5"/>
  <c r="BG1181" i="5"/>
  <c r="BE1181" i="5"/>
  <c r="T1181" i="5"/>
  <c r="R1181" i="5"/>
  <c r="P1181" i="5"/>
  <c r="BI1177" i="5"/>
  <c r="BH1177" i="5"/>
  <c r="BG1177" i="5"/>
  <c r="BE1177" i="5"/>
  <c r="T1177" i="5"/>
  <c r="R1177" i="5"/>
  <c r="P1177" i="5"/>
  <c r="BI1173" i="5"/>
  <c r="BH1173" i="5"/>
  <c r="BG1173" i="5"/>
  <c r="BE1173" i="5"/>
  <c r="T1173" i="5"/>
  <c r="R1173" i="5"/>
  <c r="P1173" i="5"/>
  <c r="BI1169" i="5"/>
  <c r="BH1169" i="5"/>
  <c r="BG1169" i="5"/>
  <c r="BE1169" i="5"/>
  <c r="T1169" i="5"/>
  <c r="R1169" i="5"/>
  <c r="P1169" i="5"/>
  <c r="BI1165" i="5"/>
  <c r="BH1165" i="5"/>
  <c r="BG1165" i="5"/>
  <c r="BE1165" i="5"/>
  <c r="T1165" i="5"/>
  <c r="R1165" i="5"/>
  <c r="P1165" i="5"/>
  <c r="BI1161" i="5"/>
  <c r="BH1161" i="5"/>
  <c r="BG1161" i="5"/>
  <c r="BE1161" i="5"/>
  <c r="T1161" i="5"/>
  <c r="R1161" i="5"/>
  <c r="P1161" i="5"/>
  <c r="BI1157" i="5"/>
  <c r="BH1157" i="5"/>
  <c r="BG1157" i="5"/>
  <c r="BE1157" i="5"/>
  <c r="T1157" i="5"/>
  <c r="R1157" i="5"/>
  <c r="P1157" i="5"/>
  <c r="BI1156" i="5"/>
  <c r="BH1156" i="5"/>
  <c r="BG1156" i="5"/>
  <c r="BE1156" i="5"/>
  <c r="T1156" i="5"/>
  <c r="R1156" i="5"/>
  <c r="P1156" i="5"/>
  <c r="BI1152" i="5"/>
  <c r="BH1152" i="5"/>
  <c r="BG1152" i="5"/>
  <c r="BE1152" i="5"/>
  <c r="T1152" i="5"/>
  <c r="R1152" i="5"/>
  <c r="P1152" i="5"/>
  <c r="BI1134" i="5"/>
  <c r="BH1134" i="5"/>
  <c r="BG1134" i="5"/>
  <c r="BE1134" i="5"/>
  <c r="T1134" i="5"/>
  <c r="R1134" i="5"/>
  <c r="P1134" i="5"/>
  <c r="BI1130" i="5"/>
  <c r="BH1130" i="5"/>
  <c r="BG1130" i="5"/>
  <c r="BE1130" i="5"/>
  <c r="T1130" i="5"/>
  <c r="R1130" i="5"/>
  <c r="P1130" i="5"/>
  <c r="BI1115" i="5"/>
  <c r="BH1115" i="5"/>
  <c r="BG1115" i="5"/>
  <c r="BE1115" i="5"/>
  <c r="T1115" i="5"/>
  <c r="R1115" i="5"/>
  <c r="P1115" i="5"/>
  <c r="BI1111" i="5"/>
  <c r="BH1111" i="5"/>
  <c r="BG1111" i="5"/>
  <c r="BE1111" i="5"/>
  <c r="T1111" i="5"/>
  <c r="R1111" i="5"/>
  <c r="P1111" i="5"/>
  <c r="BI1096" i="5"/>
  <c r="BH1096" i="5"/>
  <c r="BG1096" i="5"/>
  <c r="BE1096" i="5"/>
  <c r="T1096" i="5"/>
  <c r="R1096" i="5"/>
  <c r="P1096" i="5"/>
  <c r="BI1082" i="5"/>
  <c r="BH1082" i="5"/>
  <c r="BG1082" i="5"/>
  <c r="BE1082" i="5"/>
  <c r="T1082" i="5"/>
  <c r="R1082" i="5"/>
  <c r="P1082" i="5"/>
  <c r="BI1063" i="5"/>
  <c r="BH1063" i="5"/>
  <c r="BG1063" i="5"/>
  <c r="BE1063" i="5"/>
  <c r="T1063" i="5"/>
  <c r="R1063" i="5"/>
  <c r="P1063" i="5"/>
  <c r="BI1051" i="5"/>
  <c r="BH1051" i="5"/>
  <c r="BG1051" i="5"/>
  <c r="BE1051" i="5"/>
  <c r="T1051" i="5"/>
  <c r="R1051" i="5"/>
  <c r="P1051" i="5"/>
  <c r="BI1049" i="5"/>
  <c r="BH1049" i="5"/>
  <c r="BG1049" i="5"/>
  <c r="BE1049" i="5"/>
  <c r="T1049" i="5"/>
  <c r="R1049" i="5"/>
  <c r="P1049" i="5"/>
  <c r="BI1045" i="5"/>
  <c r="BH1045" i="5"/>
  <c r="BG1045" i="5"/>
  <c r="BE1045" i="5"/>
  <c r="T1045" i="5"/>
  <c r="R1045" i="5"/>
  <c r="P1045" i="5"/>
  <c r="BI1044" i="5"/>
  <c r="BH1044" i="5"/>
  <c r="BG1044" i="5"/>
  <c r="BE1044" i="5"/>
  <c r="T1044" i="5"/>
  <c r="R1044" i="5"/>
  <c r="P1044" i="5"/>
  <c r="BI1042" i="5"/>
  <c r="BH1042" i="5"/>
  <c r="BG1042" i="5"/>
  <c r="BE1042" i="5"/>
  <c r="T1042" i="5"/>
  <c r="R1042" i="5"/>
  <c r="P1042" i="5"/>
  <c r="BI1034" i="5"/>
  <c r="BH1034" i="5"/>
  <c r="BG1034" i="5"/>
  <c r="BE1034" i="5"/>
  <c r="T1034" i="5"/>
  <c r="R1034" i="5"/>
  <c r="P1034" i="5"/>
  <c r="BI1032" i="5"/>
  <c r="BH1032" i="5"/>
  <c r="BG1032" i="5"/>
  <c r="BE1032" i="5"/>
  <c r="T1032" i="5"/>
  <c r="R1032" i="5"/>
  <c r="P1032" i="5"/>
  <c r="BI1028" i="5"/>
  <c r="BH1028" i="5"/>
  <c r="BG1028" i="5"/>
  <c r="BE1028" i="5"/>
  <c r="T1028" i="5"/>
  <c r="R1028" i="5"/>
  <c r="P1028" i="5"/>
  <c r="BI1024" i="5"/>
  <c r="BH1024" i="5"/>
  <c r="BG1024" i="5"/>
  <c r="BE1024" i="5"/>
  <c r="T1024" i="5"/>
  <c r="R1024" i="5"/>
  <c r="P1024" i="5"/>
  <c r="BI1020" i="5"/>
  <c r="BH1020" i="5"/>
  <c r="BG1020" i="5"/>
  <c r="BE1020" i="5"/>
  <c r="T1020" i="5"/>
  <c r="R1020" i="5"/>
  <c r="P1020" i="5"/>
  <c r="BI1016" i="5"/>
  <c r="BH1016" i="5"/>
  <c r="BG1016" i="5"/>
  <c r="BE1016" i="5"/>
  <c r="T1016" i="5"/>
  <c r="R1016" i="5"/>
  <c r="P1016" i="5"/>
  <c r="BI1012" i="5"/>
  <c r="BH1012" i="5"/>
  <c r="BG1012" i="5"/>
  <c r="BE1012" i="5"/>
  <c r="T1012" i="5"/>
  <c r="R1012" i="5"/>
  <c r="P1012" i="5"/>
  <c r="BI1010" i="5"/>
  <c r="BH1010" i="5"/>
  <c r="BG1010" i="5"/>
  <c r="BE1010" i="5"/>
  <c r="T1010" i="5"/>
  <c r="R1010" i="5"/>
  <c r="P1010" i="5"/>
  <c r="BI1005" i="5"/>
  <c r="BH1005" i="5"/>
  <c r="BG1005" i="5"/>
  <c r="BE1005" i="5"/>
  <c r="T1005" i="5"/>
  <c r="R1005" i="5"/>
  <c r="P1005" i="5"/>
  <c r="BI1004" i="5"/>
  <c r="BH1004" i="5"/>
  <c r="BG1004" i="5"/>
  <c r="BE1004" i="5"/>
  <c r="T1004" i="5"/>
  <c r="R1004" i="5"/>
  <c r="P1004" i="5"/>
  <c r="BI999" i="5"/>
  <c r="BH999" i="5"/>
  <c r="BG999" i="5"/>
  <c r="BE999" i="5"/>
  <c r="T999" i="5"/>
  <c r="R999" i="5"/>
  <c r="P999" i="5"/>
  <c r="BI988" i="5"/>
  <c r="BH988" i="5"/>
  <c r="BG988" i="5"/>
  <c r="BE988" i="5"/>
  <c r="T988" i="5"/>
  <c r="R988" i="5"/>
  <c r="P988" i="5"/>
  <c r="BI987" i="5"/>
  <c r="BH987" i="5"/>
  <c r="BG987" i="5"/>
  <c r="BE987" i="5"/>
  <c r="T987" i="5"/>
  <c r="R987" i="5"/>
  <c r="P987" i="5"/>
  <c r="BI982" i="5"/>
  <c r="BH982" i="5"/>
  <c r="BG982" i="5"/>
  <c r="BE982" i="5"/>
  <c r="T982" i="5"/>
  <c r="R982" i="5"/>
  <c r="P982" i="5"/>
  <c r="BI981" i="5"/>
  <c r="BH981" i="5"/>
  <c r="BG981" i="5"/>
  <c r="BE981" i="5"/>
  <c r="T981" i="5"/>
  <c r="R981" i="5"/>
  <c r="P981" i="5"/>
  <c r="BI976" i="5"/>
  <c r="BH976" i="5"/>
  <c r="BG976" i="5"/>
  <c r="BE976" i="5"/>
  <c r="T976" i="5"/>
  <c r="R976" i="5"/>
  <c r="P976" i="5"/>
  <c r="BI972" i="5"/>
  <c r="BH972" i="5"/>
  <c r="BG972" i="5"/>
  <c r="BE972" i="5"/>
  <c r="T972" i="5"/>
  <c r="R972" i="5"/>
  <c r="P972" i="5"/>
  <c r="BI967" i="5"/>
  <c r="BH967" i="5"/>
  <c r="BG967" i="5"/>
  <c r="BE967" i="5"/>
  <c r="T967" i="5"/>
  <c r="R967" i="5"/>
  <c r="P967" i="5"/>
  <c r="BI960" i="5"/>
  <c r="BH960" i="5"/>
  <c r="BG960" i="5"/>
  <c r="BE960" i="5"/>
  <c r="T960" i="5"/>
  <c r="R960" i="5"/>
  <c r="P960" i="5"/>
  <c r="BI959" i="5"/>
  <c r="BH959" i="5"/>
  <c r="BG959" i="5"/>
  <c r="BE959" i="5"/>
  <c r="T959" i="5"/>
  <c r="R959" i="5"/>
  <c r="P959" i="5"/>
  <c r="BI953" i="5"/>
  <c r="BH953" i="5"/>
  <c r="BG953" i="5"/>
  <c r="BE953" i="5"/>
  <c r="T953" i="5"/>
  <c r="R953" i="5"/>
  <c r="P953" i="5"/>
  <c r="BI945" i="5"/>
  <c r="BH945" i="5"/>
  <c r="BG945" i="5"/>
  <c r="BE945" i="5"/>
  <c r="T945" i="5"/>
  <c r="R945" i="5"/>
  <c r="P945" i="5"/>
  <c r="BI944" i="5"/>
  <c r="BH944" i="5"/>
  <c r="BG944" i="5"/>
  <c r="BE944" i="5"/>
  <c r="T944" i="5"/>
  <c r="R944" i="5"/>
  <c r="P944" i="5"/>
  <c r="BI942" i="5"/>
  <c r="BH942" i="5"/>
  <c r="BG942" i="5"/>
  <c r="BE942" i="5"/>
  <c r="T942" i="5"/>
  <c r="R942" i="5"/>
  <c r="P942" i="5"/>
  <c r="BI938" i="5"/>
  <c r="BH938" i="5"/>
  <c r="BG938" i="5"/>
  <c r="BE938" i="5"/>
  <c r="T938" i="5"/>
  <c r="R938" i="5"/>
  <c r="P938" i="5"/>
  <c r="BI929" i="5"/>
  <c r="BH929" i="5"/>
  <c r="BG929" i="5"/>
  <c r="BE929" i="5"/>
  <c r="T929" i="5"/>
  <c r="R929" i="5"/>
  <c r="P929" i="5"/>
  <c r="BI928" i="5"/>
  <c r="BH928" i="5"/>
  <c r="BG928" i="5"/>
  <c r="BE928" i="5"/>
  <c r="T928" i="5"/>
  <c r="R928" i="5"/>
  <c r="P928" i="5"/>
  <c r="BI919" i="5"/>
  <c r="BH919" i="5"/>
  <c r="BG919" i="5"/>
  <c r="BE919" i="5"/>
  <c r="T919" i="5"/>
  <c r="R919" i="5"/>
  <c r="P919" i="5"/>
  <c r="BI915" i="5"/>
  <c r="BH915" i="5"/>
  <c r="BG915" i="5"/>
  <c r="BE915" i="5"/>
  <c r="T915" i="5"/>
  <c r="R915" i="5"/>
  <c r="P915" i="5"/>
  <c r="BI907" i="5"/>
  <c r="BH907" i="5"/>
  <c r="BG907" i="5"/>
  <c r="BE907" i="5"/>
  <c r="T907" i="5"/>
  <c r="R907" i="5"/>
  <c r="P907" i="5"/>
  <c r="BI902" i="5"/>
  <c r="BH902" i="5"/>
  <c r="BG902" i="5"/>
  <c r="BE902" i="5"/>
  <c r="T902" i="5"/>
  <c r="R902" i="5"/>
  <c r="P902" i="5"/>
  <c r="BI898" i="5"/>
  <c r="BH898" i="5"/>
  <c r="BG898" i="5"/>
  <c r="BE898" i="5"/>
  <c r="T898" i="5"/>
  <c r="R898" i="5"/>
  <c r="P898" i="5"/>
  <c r="BI893" i="5"/>
  <c r="BH893" i="5"/>
  <c r="BG893" i="5"/>
  <c r="BE893" i="5"/>
  <c r="T893" i="5"/>
  <c r="R893" i="5"/>
  <c r="P893" i="5"/>
  <c r="BI888" i="5"/>
  <c r="BH888" i="5"/>
  <c r="BG888" i="5"/>
  <c r="BE888" i="5"/>
  <c r="T888" i="5"/>
  <c r="R888" i="5"/>
  <c r="P888" i="5"/>
  <c r="BI883" i="5"/>
  <c r="BH883" i="5"/>
  <c r="BG883" i="5"/>
  <c r="BE883" i="5"/>
  <c r="T883" i="5"/>
  <c r="R883" i="5"/>
  <c r="P883" i="5"/>
  <c r="BI877" i="5"/>
  <c r="BH877" i="5"/>
  <c r="BG877" i="5"/>
  <c r="BE877" i="5"/>
  <c r="T877" i="5"/>
  <c r="R877" i="5"/>
  <c r="P877" i="5"/>
  <c r="BI876" i="5"/>
  <c r="BH876" i="5"/>
  <c r="BG876" i="5"/>
  <c r="BE876" i="5"/>
  <c r="T876" i="5"/>
  <c r="R876" i="5"/>
  <c r="P876" i="5"/>
  <c r="BI868" i="5"/>
  <c r="BH868" i="5"/>
  <c r="BG868" i="5"/>
  <c r="BE868" i="5"/>
  <c r="T868" i="5"/>
  <c r="R868" i="5"/>
  <c r="P868" i="5"/>
  <c r="BI867" i="5"/>
  <c r="BH867" i="5"/>
  <c r="BG867" i="5"/>
  <c r="BE867" i="5"/>
  <c r="T867" i="5"/>
  <c r="R867" i="5"/>
  <c r="P867" i="5"/>
  <c r="BI861" i="5"/>
  <c r="BH861" i="5"/>
  <c r="BG861" i="5"/>
  <c r="BE861" i="5"/>
  <c r="T861" i="5"/>
  <c r="R861" i="5"/>
  <c r="P861" i="5"/>
  <c r="BI860" i="5"/>
  <c r="BH860" i="5"/>
  <c r="BG860" i="5"/>
  <c r="BE860" i="5"/>
  <c r="T860" i="5"/>
  <c r="R860" i="5"/>
  <c r="P860" i="5"/>
  <c r="BI858" i="5"/>
  <c r="BH858" i="5"/>
  <c r="BG858" i="5"/>
  <c r="BE858" i="5"/>
  <c r="T858" i="5"/>
  <c r="R858" i="5"/>
  <c r="P858" i="5"/>
  <c r="BI857" i="5"/>
  <c r="BH857" i="5"/>
  <c r="BG857" i="5"/>
  <c r="BE857" i="5"/>
  <c r="T857" i="5"/>
  <c r="R857" i="5"/>
  <c r="P857" i="5"/>
  <c r="BI849" i="5"/>
  <c r="BH849" i="5"/>
  <c r="BG849" i="5"/>
  <c r="BE849" i="5"/>
  <c r="T849" i="5"/>
  <c r="R849" i="5"/>
  <c r="P849" i="5"/>
  <c r="BI848" i="5"/>
  <c r="BH848" i="5"/>
  <c r="BG848" i="5"/>
  <c r="BE848" i="5"/>
  <c r="T848" i="5"/>
  <c r="R848" i="5"/>
  <c r="P848" i="5"/>
  <c r="BI842" i="5"/>
  <c r="BH842" i="5"/>
  <c r="BG842" i="5"/>
  <c r="BE842" i="5"/>
  <c r="T842" i="5"/>
  <c r="R842" i="5"/>
  <c r="P842" i="5"/>
  <c r="BI841" i="5"/>
  <c r="BH841" i="5"/>
  <c r="BG841" i="5"/>
  <c r="BE841" i="5"/>
  <c r="T841" i="5"/>
  <c r="R841" i="5"/>
  <c r="P841" i="5"/>
  <c r="BI838" i="5"/>
  <c r="BH838" i="5"/>
  <c r="BG838" i="5"/>
  <c r="BE838" i="5"/>
  <c r="T838" i="5"/>
  <c r="R838" i="5"/>
  <c r="P838" i="5"/>
  <c r="BI837" i="5"/>
  <c r="BH837" i="5"/>
  <c r="BG837" i="5"/>
  <c r="BE837" i="5"/>
  <c r="T837" i="5"/>
  <c r="R837" i="5"/>
  <c r="P837" i="5"/>
  <c r="BI826" i="5"/>
  <c r="BH826" i="5"/>
  <c r="BG826" i="5"/>
  <c r="BE826" i="5"/>
  <c r="T826" i="5"/>
  <c r="R826" i="5"/>
  <c r="P826" i="5"/>
  <c r="BI825" i="5"/>
  <c r="BH825" i="5"/>
  <c r="BG825" i="5"/>
  <c r="BE825" i="5"/>
  <c r="T825" i="5"/>
  <c r="R825" i="5"/>
  <c r="P825" i="5"/>
  <c r="BI819" i="5"/>
  <c r="BH819" i="5"/>
  <c r="BG819" i="5"/>
  <c r="BE819" i="5"/>
  <c r="T819" i="5"/>
  <c r="R819" i="5"/>
  <c r="P819" i="5"/>
  <c r="BI818" i="5"/>
  <c r="BH818" i="5"/>
  <c r="BG818" i="5"/>
  <c r="BE818" i="5"/>
  <c r="T818" i="5"/>
  <c r="R818" i="5"/>
  <c r="P818" i="5"/>
  <c r="BI807" i="5"/>
  <c r="BH807" i="5"/>
  <c r="BG807" i="5"/>
  <c r="BE807" i="5"/>
  <c r="T807" i="5"/>
  <c r="R807" i="5"/>
  <c r="P807" i="5"/>
  <c r="BI806" i="5"/>
  <c r="BH806" i="5"/>
  <c r="BG806" i="5"/>
  <c r="BE806" i="5"/>
  <c r="T806" i="5"/>
  <c r="R806" i="5"/>
  <c r="P806" i="5"/>
  <c r="BI801" i="5"/>
  <c r="BH801" i="5"/>
  <c r="BG801" i="5"/>
  <c r="BE801" i="5"/>
  <c r="T801" i="5"/>
  <c r="R801" i="5"/>
  <c r="P801" i="5"/>
  <c r="BI800" i="5"/>
  <c r="BH800" i="5"/>
  <c r="BG800" i="5"/>
  <c r="BE800" i="5"/>
  <c r="T800" i="5"/>
  <c r="R800" i="5"/>
  <c r="P800" i="5"/>
  <c r="BI797" i="5"/>
  <c r="BH797" i="5"/>
  <c r="BG797" i="5"/>
  <c r="BE797" i="5"/>
  <c r="T797" i="5"/>
  <c r="T796" i="5"/>
  <c r="R797" i="5"/>
  <c r="R796" i="5" s="1"/>
  <c r="P797" i="5"/>
  <c r="P796" i="5" s="1"/>
  <c r="BI795" i="5"/>
  <c r="BH795" i="5"/>
  <c r="BG795" i="5"/>
  <c r="BE795" i="5"/>
  <c r="T795" i="5"/>
  <c r="R795" i="5"/>
  <c r="P795" i="5"/>
  <c r="BI788" i="5"/>
  <c r="BH788" i="5"/>
  <c r="BG788" i="5"/>
  <c r="BE788" i="5"/>
  <c r="T788" i="5"/>
  <c r="R788" i="5"/>
  <c r="P788" i="5"/>
  <c r="BI787" i="5"/>
  <c r="BH787" i="5"/>
  <c r="BG787" i="5"/>
  <c r="BE787" i="5"/>
  <c r="T787" i="5"/>
  <c r="R787" i="5"/>
  <c r="P787" i="5"/>
  <c r="BI786" i="5"/>
  <c r="BH786" i="5"/>
  <c r="BG786" i="5"/>
  <c r="BE786" i="5"/>
  <c r="T786" i="5"/>
  <c r="R786" i="5"/>
  <c r="P786" i="5"/>
  <c r="BI785" i="5"/>
  <c r="BH785" i="5"/>
  <c r="BG785" i="5"/>
  <c r="BE785" i="5"/>
  <c r="T785" i="5"/>
  <c r="R785" i="5"/>
  <c r="P785" i="5"/>
  <c r="BI784" i="5"/>
  <c r="BH784" i="5"/>
  <c r="BG784" i="5"/>
  <c r="BE784" i="5"/>
  <c r="T784" i="5"/>
  <c r="R784" i="5"/>
  <c r="P784" i="5"/>
  <c r="BI783" i="5"/>
  <c r="BH783" i="5"/>
  <c r="BG783" i="5"/>
  <c r="BE783" i="5"/>
  <c r="T783" i="5"/>
  <c r="R783" i="5"/>
  <c r="P783" i="5"/>
  <c r="BI782" i="5"/>
  <c r="BH782" i="5"/>
  <c r="BG782" i="5"/>
  <c r="BE782" i="5"/>
  <c r="T782" i="5"/>
  <c r="R782" i="5"/>
  <c r="P782" i="5"/>
  <c r="BI781" i="5"/>
  <c r="BH781" i="5"/>
  <c r="BG781" i="5"/>
  <c r="BE781" i="5"/>
  <c r="T781" i="5"/>
  <c r="R781" i="5"/>
  <c r="P781" i="5"/>
  <c r="BI780" i="5"/>
  <c r="BH780" i="5"/>
  <c r="BG780" i="5"/>
  <c r="BE780" i="5"/>
  <c r="T780" i="5"/>
  <c r="R780" i="5"/>
  <c r="P780" i="5"/>
  <c r="BI779" i="5"/>
  <c r="BH779" i="5"/>
  <c r="BG779" i="5"/>
  <c r="BE779" i="5"/>
  <c r="T779" i="5"/>
  <c r="R779" i="5"/>
  <c r="P779" i="5"/>
  <c r="BI778" i="5"/>
  <c r="BH778" i="5"/>
  <c r="BG778" i="5"/>
  <c r="BE778" i="5"/>
  <c r="T778" i="5"/>
  <c r="R778" i="5"/>
  <c r="P778" i="5"/>
  <c r="BI777" i="5"/>
  <c r="BH777" i="5"/>
  <c r="BG777" i="5"/>
  <c r="BE777" i="5"/>
  <c r="T777" i="5"/>
  <c r="R777" i="5"/>
  <c r="P777" i="5"/>
  <c r="BI776" i="5"/>
  <c r="BH776" i="5"/>
  <c r="BG776" i="5"/>
  <c r="BE776" i="5"/>
  <c r="T776" i="5"/>
  <c r="R776" i="5"/>
  <c r="P776" i="5"/>
  <c r="BI773" i="5"/>
  <c r="BH773" i="5"/>
  <c r="BG773" i="5"/>
  <c r="BE773" i="5"/>
  <c r="T773" i="5"/>
  <c r="R773" i="5"/>
  <c r="P773" i="5"/>
  <c r="BI771" i="5"/>
  <c r="BH771" i="5"/>
  <c r="BG771" i="5"/>
  <c r="BE771" i="5"/>
  <c r="T771" i="5"/>
  <c r="R771" i="5"/>
  <c r="P771" i="5"/>
  <c r="BI768" i="5"/>
  <c r="BH768" i="5"/>
  <c r="BG768" i="5"/>
  <c r="BE768" i="5"/>
  <c r="T768" i="5"/>
  <c r="R768" i="5"/>
  <c r="P768" i="5"/>
  <c r="BI764" i="5"/>
  <c r="BH764" i="5"/>
  <c r="BG764" i="5"/>
  <c r="BE764" i="5"/>
  <c r="T764" i="5"/>
  <c r="R764" i="5"/>
  <c r="P764" i="5"/>
  <c r="BI758" i="5"/>
  <c r="BH758" i="5"/>
  <c r="BG758" i="5"/>
  <c r="BE758" i="5"/>
  <c r="T758" i="5"/>
  <c r="R758" i="5"/>
  <c r="P758" i="5"/>
  <c r="BI755" i="5"/>
  <c r="BH755" i="5"/>
  <c r="BG755" i="5"/>
  <c r="BE755" i="5"/>
  <c r="T755" i="5"/>
  <c r="R755" i="5"/>
  <c r="P755" i="5"/>
  <c r="BI749" i="5"/>
  <c r="BH749" i="5"/>
  <c r="BG749" i="5"/>
  <c r="BE749" i="5"/>
  <c r="T749" i="5"/>
  <c r="R749" i="5"/>
  <c r="P749" i="5"/>
  <c r="BI744" i="5"/>
  <c r="BH744" i="5"/>
  <c r="BG744" i="5"/>
  <c r="BE744" i="5"/>
  <c r="T744" i="5"/>
  <c r="R744" i="5"/>
  <c r="P744" i="5"/>
  <c r="BI743" i="5"/>
  <c r="BH743" i="5"/>
  <c r="BG743" i="5"/>
  <c r="BE743" i="5"/>
  <c r="T743" i="5"/>
  <c r="R743" i="5"/>
  <c r="P743" i="5"/>
  <c r="BI737" i="5"/>
  <c r="BH737" i="5"/>
  <c r="BG737" i="5"/>
  <c r="BE737" i="5"/>
  <c r="T737" i="5"/>
  <c r="R737" i="5"/>
  <c r="P737" i="5"/>
  <c r="BI731" i="5"/>
  <c r="BH731" i="5"/>
  <c r="BG731" i="5"/>
  <c r="BE731" i="5"/>
  <c r="T731" i="5"/>
  <c r="R731" i="5"/>
  <c r="P731" i="5"/>
  <c r="BI728" i="5"/>
  <c r="BH728" i="5"/>
  <c r="BG728" i="5"/>
  <c r="BE728" i="5"/>
  <c r="T728" i="5"/>
  <c r="R728" i="5"/>
  <c r="P728" i="5"/>
  <c r="BI725" i="5"/>
  <c r="BH725" i="5"/>
  <c r="BG725" i="5"/>
  <c r="BE725" i="5"/>
  <c r="T725" i="5"/>
  <c r="R725" i="5"/>
  <c r="P725" i="5"/>
  <c r="BI723" i="5"/>
  <c r="BH723" i="5"/>
  <c r="BG723" i="5"/>
  <c r="BE723" i="5"/>
  <c r="T723" i="5"/>
  <c r="R723" i="5"/>
  <c r="P723" i="5"/>
  <c r="BI721" i="5"/>
  <c r="BH721" i="5"/>
  <c r="BG721" i="5"/>
  <c r="BE721" i="5"/>
  <c r="T721" i="5"/>
  <c r="R721" i="5"/>
  <c r="P721" i="5"/>
  <c r="BI719" i="5"/>
  <c r="BH719" i="5"/>
  <c r="BG719" i="5"/>
  <c r="BE719" i="5"/>
  <c r="T719" i="5"/>
  <c r="R719" i="5"/>
  <c r="P719" i="5"/>
  <c r="BI717" i="5"/>
  <c r="BH717" i="5"/>
  <c r="BG717" i="5"/>
  <c r="BE717" i="5"/>
  <c r="T717" i="5"/>
  <c r="R717" i="5"/>
  <c r="P717" i="5"/>
  <c r="BI716" i="5"/>
  <c r="BH716" i="5"/>
  <c r="BG716" i="5"/>
  <c r="BE716" i="5"/>
  <c r="T716" i="5"/>
  <c r="R716" i="5"/>
  <c r="P716" i="5"/>
  <c r="BI714" i="5"/>
  <c r="BH714" i="5"/>
  <c r="BG714" i="5"/>
  <c r="BE714" i="5"/>
  <c r="T714" i="5"/>
  <c r="R714" i="5"/>
  <c r="P714" i="5"/>
  <c r="BI710" i="5"/>
  <c r="BH710" i="5"/>
  <c r="BG710" i="5"/>
  <c r="BE710" i="5"/>
  <c r="T710" i="5"/>
  <c r="R710" i="5"/>
  <c r="P710" i="5"/>
  <c r="BI703" i="5"/>
  <c r="BH703" i="5"/>
  <c r="BG703" i="5"/>
  <c r="BE703" i="5"/>
  <c r="T703" i="5"/>
  <c r="R703" i="5"/>
  <c r="P703" i="5"/>
  <c r="BI697" i="5"/>
  <c r="BH697" i="5"/>
  <c r="BG697" i="5"/>
  <c r="BE697" i="5"/>
  <c r="T697" i="5"/>
  <c r="R697" i="5"/>
  <c r="P697" i="5"/>
  <c r="BI689" i="5"/>
  <c r="BH689" i="5"/>
  <c r="BG689" i="5"/>
  <c r="BE689" i="5"/>
  <c r="T689" i="5"/>
  <c r="R689" i="5"/>
  <c r="P689" i="5"/>
  <c r="BI682" i="5"/>
  <c r="BH682" i="5"/>
  <c r="BG682" i="5"/>
  <c r="BE682" i="5"/>
  <c r="T682" i="5"/>
  <c r="R682" i="5"/>
  <c r="P682" i="5"/>
  <c r="BI677" i="5"/>
  <c r="BH677" i="5"/>
  <c r="BG677" i="5"/>
  <c r="BE677" i="5"/>
  <c r="T677" i="5"/>
  <c r="R677" i="5"/>
  <c r="P677" i="5"/>
  <c r="BI672" i="5"/>
  <c r="BH672" i="5"/>
  <c r="BG672" i="5"/>
  <c r="BE672" i="5"/>
  <c r="T672" i="5"/>
  <c r="R672" i="5"/>
  <c r="P672" i="5"/>
  <c r="BI662" i="5"/>
  <c r="BH662" i="5"/>
  <c r="BG662" i="5"/>
  <c r="BE662" i="5"/>
  <c r="T662" i="5"/>
  <c r="R662" i="5"/>
  <c r="P662" i="5"/>
  <c r="BI657" i="5"/>
  <c r="BH657" i="5"/>
  <c r="BG657" i="5"/>
  <c r="BE657" i="5"/>
  <c r="T657" i="5"/>
  <c r="R657" i="5"/>
  <c r="P657" i="5"/>
  <c r="BI652" i="5"/>
  <c r="BH652" i="5"/>
  <c r="BG652" i="5"/>
  <c r="BE652" i="5"/>
  <c r="T652" i="5"/>
  <c r="R652" i="5"/>
  <c r="P652" i="5"/>
  <c r="BI647" i="5"/>
  <c r="BH647" i="5"/>
  <c r="BG647" i="5"/>
  <c r="BE647" i="5"/>
  <c r="T647" i="5"/>
  <c r="R647" i="5"/>
  <c r="P647" i="5"/>
  <c r="BI643" i="5"/>
  <c r="BH643" i="5"/>
  <c r="BG643" i="5"/>
  <c r="BE643" i="5"/>
  <c r="T643" i="5"/>
  <c r="R643" i="5"/>
  <c r="P643" i="5"/>
  <c r="BI627" i="5"/>
  <c r="BH627" i="5"/>
  <c r="BG627" i="5"/>
  <c r="BE627" i="5"/>
  <c r="T627" i="5"/>
  <c r="R627" i="5"/>
  <c r="P627" i="5"/>
  <c r="BI608" i="5"/>
  <c r="BH608" i="5"/>
  <c r="BG608" i="5"/>
  <c r="BE608" i="5"/>
  <c r="T608" i="5"/>
  <c r="R608" i="5"/>
  <c r="P608" i="5"/>
  <c r="BI604" i="5"/>
  <c r="BH604" i="5"/>
  <c r="BG604" i="5"/>
  <c r="BE604" i="5"/>
  <c r="T604" i="5"/>
  <c r="R604" i="5"/>
  <c r="P604" i="5"/>
  <c r="BI599" i="5"/>
  <c r="BH599" i="5"/>
  <c r="BG599" i="5"/>
  <c r="BE599" i="5"/>
  <c r="T599" i="5"/>
  <c r="R599" i="5"/>
  <c r="P599" i="5"/>
  <c r="BI594" i="5"/>
  <c r="BH594" i="5"/>
  <c r="BG594" i="5"/>
  <c r="BE594" i="5"/>
  <c r="T594" i="5"/>
  <c r="R594" i="5"/>
  <c r="P594" i="5"/>
  <c r="BI589" i="5"/>
  <c r="BH589" i="5"/>
  <c r="BG589" i="5"/>
  <c r="BE589" i="5"/>
  <c r="T589" i="5"/>
  <c r="R589" i="5"/>
  <c r="P589" i="5"/>
  <c r="BI584" i="5"/>
  <c r="BH584" i="5"/>
  <c r="BG584" i="5"/>
  <c r="BE584" i="5"/>
  <c r="T584" i="5"/>
  <c r="R584" i="5"/>
  <c r="P584" i="5"/>
  <c r="BI583" i="5"/>
  <c r="BH583" i="5"/>
  <c r="BG583" i="5"/>
  <c r="BE583" i="5"/>
  <c r="T583" i="5"/>
  <c r="R583" i="5"/>
  <c r="P583" i="5"/>
  <c r="BI579" i="5"/>
  <c r="BH579" i="5"/>
  <c r="BG579" i="5"/>
  <c r="BE579" i="5"/>
  <c r="T579" i="5"/>
  <c r="R579" i="5"/>
  <c r="P579" i="5"/>
  <c r="BI578" i="5"/>
  <c r="BH578" i="5"/>
  <c r="BG578" i="5"/>
  <c r="BE578" i="5"/>
  <c r="T578" i="5"/>
  <c r="R578" i="5"/>
  <c r="P578" i="5"/>
  <c r="BI574" i="5"/>
  <c r="BH574" i="5"/>
  <c r="BG574" i="5"/>
  <c r="BE574" i="5"/>
  <c r="T574" i="5"/>
  <c r="R574" i="5"/>
  <c r="P574" i="5"/>
  <c r="BI555" i="5"/>
  <c r="BH555" i="5"/>
  <c r="BG555" i="5"/>
  <c r="BE555" i="5"/>
  <c r="T555" i="5"/>
  <c r="R555" i="5"/>
  <c r="P555" i="5"/>
  <c r="BI547" i="5"/>
  <c r="BH547" i="5"/>
  <c r="BG547" i="5"/>
  <c r="BE547" i="5"/>
  <c r="T547" i="5"/>
  <c r="R547" i="5"/>
  <c r="P547" i="5"/>
  <c r="BI536" i="5"/>
  <c r="BH536" i="5"/>
  <c r="BG536" i="5"/>
  <c r="BE536" i="5"/>
  <c r="T536" i="5"/>
  <c r="R536" i="5"/>
  <c r="P536" i="5"/>
  <c r="BI535" i="5"/>
  <c r="BH535" i="5"/>
  <c r="BG535" i="5"/>
  <c r="BE535" i="5"/>
  <c r="T535" i="5"/>
  <c r="R535" i="5"/>
  <c r="P535" i="5"/>
  <c r="BI530" i="5"/>
  <c r="BH530" i="5"/>
  <c r="BG530" i="5"/>
  <c r="BE530" i="5"/>
  <c r="T530" i="5"/>
  <c r="R530" i="5"/>
  <c r="P530" i="5"/>
  <c r="BI529" i="5"/>
  <c r="BH529" i="5"/>
  <c r="BG529" i="5"/>
  <c r="BE529" i="5"/>
  <c r="T529" i="5"/>
  <c r="R529" i="5"/>
  <c r="P529" i="5"/>
  <c r="BI524" i="5"/>
  <c r="BH524" i="5"/>
  <c r="BG524" i="5"/>
  <c r="BE524" i="5"/>
  <c r="T524" i="5"/>
  <c r="R524" i="5"/>
  <c r="P524" i="5"/>
  <c r="BI523" i="5"/>
  <c r="BH523" i="5"/>
  <c r="BG523" i="5"/>
  <c r="BE523" i="5"/>
  <c r="T523" i="5"/>
  <c r="R523" i="5"/>
  <c r="P523" i="5"/>
  <c r="BI518" i="5"/>
  <c r="BH518" i="5"/>
  <c r="BG518" i="5"/>
  <c r="BE518" i="5"/>
  <c r="T518" i="5"/>
  <c r="R518" i="5"/>
  <c r="P518" i="5"/>
  <c r="BI517" i="5"/>
  <c r="BH517" i="5"/>
  <c r="BG517" i="5"/>
  <c r="BE517" i="5"/>
  <c r="T517" i="5"/>
  <c r="R517" i="5"/>
  <c r="P517" i="5"/>
  <c r="BI513" i="5"/>
  <c r="BH513" i="5"/>
  <c r="BG513" i="5"/>
  <c r="BE513" i="5"/>
  <c r="T513" i="5"/>
  <c r="R513" i="5"/>
  <c r="P513" i="5"/>
  <c r="BI512" i="5"/>
  <c r="BH512" i="5"/>
  <c r="BG512" i="5"/>
  <c r="BE512" i="5"/>
  <c r="T512" i="5"/>
  <c r="R512" i="5"/>
  <c r="P512" i="5"/>
  <c r="BI507" i="5"/>
  <c r="BH507" i="5"/>
  <c r="BG507" i="5"/>
  <c r="BE507" i="5"/>
  <c r="T507" i="5"/>
  <c r="R507" i="5"/>
  <c r="P507" i="5"/>
  <c r="BI494" i="5"/>
  <c r="BH494" i="5"/>
  <c r="BG494" i="5"/>
  <c r="BE494" i="5"/>
  <c r="T494" i="5"/>
  <c r="R494" i="5"/>
  <c r="P494" i="5"/>
  <c r="BI493" i="5"/>
  <c r="BH493" i="5"/>
  <c r="BG493" i="5"/>
  <c r="BE493" i="5"/>
  <c r="T493" i="5"/>
  <c r="R493" i="5"/>
  <c r="P493" i="5"/>
  <c r="BI488" i="5"/>
  <c r="BH488" i="5"/>
  <c r="BG488" i="5"/>
  <c r="BE488" i="5"/>
  <c r="T488" i="5"/>
  <c r="R488" i="5"/>
  <c r="P488" i="5"/>
  <c r="BI487" i="5"/>
  <c r="BH487" i="5"/>
  <c r="BG487" i="5"/>
  <c r="BE487" i="5"/>
  <c r="T487" i="5"/>
  <c r="R487" i="5"/>
  <c r="P487" i="5"/>
  <c r="BI471" i="5"/>
  <c r="BH471" i="5"/>
  <c r="BG471" i="5"/>
  <c r="BE471" i="5"/>
  <c r="T471" i="5"/>
  <c r="R471" i="5"/>
  <c r="P471" i="5"/>
  <c r="BI468" i="5"/>
  <c r="BH468" i="5"/>
  <c r="BG468" i="5"/>
  <c r="BE468" i="5"/>
  <c r="T468" i="5"/>
  <c r="R468" i="5"/>
  <c r="P468" i="5"/>
  <c r="BI449" i="5"/>
  <c r="BH449" i="5"/>
  <c r="BG449" i="5"/>
  <c r="BE449" i="5"/>
  <c r="T449" i="5"/>
  <c r="R449" i="5"/>
  <c r="P449" i="5"/>
  <c r="BI440" i="5"/>
  <c r="BH440" i="5"/>
  <c r="BG440" i="5"/>
  <c r="BE440" i="5"/>
  <c r="T440" i="5"/>
  <c r="R440" i="5"/>
  <c r="P440" i="5"/>
  <c r="BI439" i="5"/>
  <c r="BH439" i="5"/>
  <c r="BG439" i="5"/>
  <c r="BE439" i="5"/>
  <c r="T439" i="5"/>
  <c r="R439" i="5"/>
  <c r="P439" i="5"/>
  <c r="BI414" i="5"/>
  <c r="BH414" i="5"/>
  <c r="BG414" i="5"/>
  <c r="BE414" i="5"/>
  <c r="T414" i="5"/>
  <c r="R414" i="5"/>
  <c r="P414" i="5"/>
  <c r="BI411" i="5"/>
  <c r="BH411" i="5"/>
  <c r="BG411" i="5"/>
  <c r="BE411" i="5"/>
  <c r="T411" i="5"/>
  <c r="R411" i="5"/>
  <c r="P411" i="5"/>
  <c r="BI387" i="5"/>
  <c r="BH387" i="5"/>
  <c r="BG387" i="5"/>
  <c r="BE387" i="5"/>
  <c r="T387" i="5"/>
  <c r="R387" i="5"/>
  <c r="P387" i="5"/>
  <c r="BI375" i="5"/>
  <c r="BH375" i="5"/>
  <c r="BG375" i="5"/>
  <c r="BE375" i="5"/>
  <c r="T375" i="5"/>
  <c r="R375" i="5"/>
  <c r="P375" i="5"/>
  <c r="BI341" i="5"/>
  <c r="BH341" i="5"/>
  <c r="BG341" i="5"/>
  <c r="BE341" i="5"/>
  <c r="T341" i="5"/>
  <c r="R341" i="5"/>
  <c r="P341" i="5"/>
  <c r="BI325" i="5"/>
  <c r="BH325" i="5"/>
  <c r="BG325" i="5"/>
  <c r="BE325" i="5"/>
  <c r="T325" i="5"/>
  <c r="R325" i="5"/>
  <c r="P325" i="5"/>
  <c r="BI320" i="5"/>
  <c r="BH320" i="5"/>
  <c r="BG320" i="5"/>
  <c r="BE320" i="5"/>
  <c r="T320" i="5"/>
  <c r="R320" i="5"/>
  <c r="P320" i="5"/>
  <c r="BI317" i="5"/>
  <c r="BH317" i="5"/>
  <c r="BG317" i="5"/>
  <c r="BE317" i="5"/>
  <c r="T317" i="5"/>
  <c r="R317" i="5"/>
  <c r="P317" i="5"/>
  <c r="BI311" i="5"/>
  <c r="BH311" i="5"/>
  <c r="BG311" i="5"/>
  <c r="BE311" i="5"/>
  <c r="T311" i="5"/>
  <c r="R311" i="5"/>
  <c r="P311" i="5"/>
  <c r="BI300" i="5"/>
  <c r="BH300" i="5"/>
  <c r="BG300" i="5"/>
  <c r="BE300" i="5"/>
  <c r="T300" i="5"/>
  <c r="R300" i="5"/>
  <c r="P300" i="5"/>
  <c r="BI296" i="5"/>
  <c r="BH296" i="5"/>
  <c r="BG296" i="5"/>
  <c r="BE296" i="5"/>
  <c r="T296" i="5"/>
  <c r="R296" i="5"/>
  <c r="P296" i="5"/>
  <c r="BI293" i="5"/>
  <c r="BH293" i="5"/>
  <c r="BG293" i="5"/>
  <c r="BE293" i="5"/>
  <c r="T293" i="5"/>
  <c r="R293" i="5"/>
  <c r="P293" i="5"/>
  <c r="BI290" i="5"/>
  <c r="BH290" i="5"/>
  <c r="BG290" i="5"/>
  <c r="BE290" i="5"/>
  <c r="T290" i="5"/>
  <c r="R290" i="5"/>
  <c r="P290" i="5"/>
  <c r="BI285" i="5"/>
  <c r="BH285" i="5"/>
  <c r="BG285" i="5"/>
  <c r="BE285" i="5"/>
  <c r="T285" i="5"/>
  <c r="R285" i="5"/>
  <c r="P285" i="5"/>
  <c r="BI277" i="5"/>
  <c r="BH277" i="5"/>
  <c r="BG277" i="5"/>
  <c r="BE277" i="5"/>
  <c r="T277" i="5"/>
  <c r="R277" i="5"/>
  <c r="P277" i="5"/>
  <c r="BI273" i="5"/>
  <c r="BH273" i="5"/>
  <c r="BG273" i="5"/>
  <c r="BE273" i="5"/>
  <c r="T273" i="5"/>
  <c r="R273" i="5"/>
  <c r="P273" i="5"/>
  <c r="BI269" i="5"/>
  <c r="BH269" i="5"/>
  <c r="BG269" i="5"/>
  <c r="BE269" i="5"/>
  <c r="T269" i="5"/>
  <c r="R269" i="5"/>
  <c r="P269" i="5"/>
  <c r="BI266" i="5"/>
  <c r="BH266" i="5"/>
  <c r="BG266" i="5"/>
  <c r="BE266" i="5"/>
  <c r="T266" i="5"/>
  <c r="R266" i="5"/>
  <c r="P266" i="5"/>
  <c r="BI262" i="5"/>
  <c r="BH262" i="5"/>
  <c r="BG262" i="5"/>
  <c r="BE262" i="5"/>
  <c r="T262" i="5"/>
  <c r="R262" i="5"/>
  <c r="P262" i="5"/>
  <c r="BI257" i="5"/>
  <c r="BH257" i="5"/>
  <c r="BG257" i="5"/>
  <c r="BE257" i="5"/>
  <c r="T257" i="5"/>
  <c r="R257" i="5"/>
  <c r="P257" i="5"/>
  <c r="BI250" i="5"/>
  <c r="BH250" i="5"/>
  <c r="BG250" i="5"/>
  <c r="BE250" i="5"/>
  <c r="T250" i="5"/>
  <c r="R250" i="5"/>
  <c r="P250" i="5"/>
  <c r="BI246" i="5"/>
  <c r="BH246" i="5"/>
  <c r="BG246" i="5"/>
  <c r="BE246" i="5"/>
  <c r="T246" i="5"/>
  <c r="R246" i="5"/>
  <c r="P246" i="5"/>
  <c r="BI241" i="5"/>
  <c r="BH241" i="5"/>
  <c r="BG241" i="5"/>
  <c r="BE241" i="5"/>
  <c r="T241" i="5"/>
  <c r="R241" i="5"/>
  <c r="P241" i="5"/>
  <c r="BI240" i="5"/>
  <c r="BH240" i="5"/>
  <c r="BG240" i="5"/>
  <c r="BE240" i="5"/>
  <c r="T240" i="5"/>
  <c r="R240" i="5"/>
  <c r="P240" i="5"/>
  <c r="BI229" i="5"/>
  <c r="BH229" i="5"/>
  <c r="BG229" i="5"/>
  <c r="BE229" i="5"/>
  <c r="T229" i="5"/>
  <c r="R229" i="5"/>
  <c r="P229" i="5"/>
  <c r="BI226" i="5"/>
  <c r="BH226" i="5"/>
  <c r="BG226" i="5"/>
  <c r="BE226" i="5"/>
  <c r="T226" i="5"/>
  <c r="R226" i="5"/>
  <c r="P226" i="5"/>
  <c r="BI222" i="5"/>
  <c r="BH222" i="5"/>
  <c r="BG222" i="5"/>
  <c r="BE222" i="5"/>
  <c r="T222" i="5"/>
  <c r="R222" i="5"/>
  <c r="P222" i="5"/>
  <c r="BI218" i="5"/>
  <c r="BH218" i="5"/>
  <c r="BG218" i="5"/>
  <c r="BE218" i="5"/>
  <c r="T218" i="5"/>
  <c r="R218" i="5"/>
  <c r="P218" i="5"/>
  <c r="BI214" i="5"/>
  <c r="BH214" i="5"/>
  <c r="BG214" i="5"/>
  <c r="BE214" i="5"/>
  <c r="T214" i="5"/>
  <c r="R214" i="5"/>
  <c r="P214" i="5"/>
  <c r="BI211" i="5"/>
  <c r="BH211" i="5"/>
  <c r="BG211" i="5"/>
  <c r="BE211" i="5"/>
  <c r="T211" i="5"/>
  <c r="R211" i="5"/>
  <c r="P211" i="5"/>
  <c r="BI202" i="5"/>
  <c r="BH202" i="5"/>
  <c r="BG202" i="5"/>
  <c r="BE202" i="5"/>
  <c r="T202" i="5"/>
  <c r="R202" i="5"/>
  <c r="P202" i="5"/>
  <c r="BI195" i="5"/>
  <c r="BH195" i="5"/>
  <c r="BG195" i="5"/>
  <c r="BE195" i="5"/>
  <c r="T195" i="5"/>
  <c r="R195" i="5"/>
  <c r="P195" i="5"/>
  <c r="BI192" i="5"/>
  <c r="BH192" i="5"/>
  <c r="BG192" i="5"/>
  <c r="BE192" i="5"/>
  <c r="T192" i="5"/>
  <c r="R192" i="5"/>
  <c r="P192" i="5"/>
  <c r="BI185" i="5"/>
  <c r="BH185" i="5"/>
  <c r="BG185" i="5"/>
  <c r="BE185" i="5"/>
  <c r="T185" i="5"/>
  <c r="R185" i="5"/>
  <c r="P185" i="5"/>
  <c r="BI179" i="5"/>
  <c r="BH179" i="5"/>
  <c r="BG179" i="5"/>
  <c r="BE179" i="5"/>
  <c r="T179" i="5"/>
  <c r="R179" i="5"/>
  <c r="P179" i="5"/>
  <c r="BI176" i="5"/>
  <c r="BH176" i="5"/>
  <c r="BG176" i="5"/>
  <c r="BE176" i="5"/>
  <c r="T176" i="5"/>
  <c r="R176" i="5"/>
  <c r="P176" i="5"/>
  <c r="BI163" i="5"/>
  <c r="BH163" i="5"/>
  <c r="BG163" i="5"/>
  <c r="BE163" i="5"/>
  <c r="T163" i="5"/>
  <c r="R163" i="5"/>
  <c r="P163" i="5"/>
  <c r="BI159" i="5"/>
  <c r="BH159" i="5"/>
  <c r="BG159" i="5"/>
  <c r="BE159" i="5"/>
  <c r="T159" i="5"/>
  <c r="R159" i="5"/>
  <c r="P159" i="5"/>
  <c r="BI154" i="5"/>
  <c r="BH154" i="5"/>
  <c r="BG154" i="5"/>
  <c r="BE154" i="5"/>
  <c r="T154" i="5"/>
  <c r="R154" i="5"/>
  <c r="P154" i="5"/>
  <c r="J148" i="5"/>
  <c r="J147" i="5"/>
  <c r="F147" i="5"/>
  <c r="F145" i="5"/>
  <c r="E143" i="5"/>
  <c r="J96" i="5"/>
  <c r="J95" i="5"/>
  <c r="F95" i="5"/>
  <c r="F93" i="5"/>
  <c r="E91" i="5"/>
  <c r="J22" i="5"/>
  <c r="E22" i="5"/>
  <c r="F148" i="5" s="1"/>
  <c r="J21" i="5"/>
  <c r="J16" i="5"/>
  <c r="J93" i="5" s="1"/>
  <c r="E7" i="5"/>
  <c r="E137" i="5"/>
  <c r="J41" i="4"/>
  <c r="J40" i="4"/>
  <c r="AY100" i="1"/>
  <c r="J39" i="4"/>
  <c r="AX100" i="1"/>
  <c r="BI1877" i="4"/>
  <c r="BH1877" i="4"/>
  <c r="BG1877" i="4"/>
  <c r="BE1877" i="4"/>
  <c r="T1877" i="4"/>
  <c r="R1877" i="4"/>
  <c r="P1877" i="4"/>
  <c r="BI1876" i="4"/>
  <c r="BH1876" i="4"/>
  <c r="BG1876" i="4"/>
  <c r="BE1876" i="4"/>
  <c r="T1876" i="4"/>
  <c r="R1876" i="4"/>
  <c r="P1876" i="4"/>
  <c r="BI1861" i="4"/>
  <c r="BH1861" i="4"/>
  <c r="BG1861" i="4"/>
  <c r="BE1861" i="4"/>
  <c r="T1861" i="4"/>
  <c r="R1861" i="4"/>
  <c r="P1861" i="4"/>
  <c r="BI1845" i="4"/>
  <c r="BH1845" i="4"/>
  <c r="BG1845" i="4"/>
  <c r="BE1845" i="4"/>
  <c r="T1845" i="4"/>
  <c r="R1845" i="4"/>
  <c r="P1845" i="4"/>
  <c r="BI1842" i="4"/>
  <c r="BH1842" i="4"/>
  <c r="BG1842" i="4"/>
  <c r="BE1842" i="4"/>
  <c r="T1842" i="4"/>
  <c r="R1842" i="4"/>
  <c r="P1842" i="4"/>
  <c r="BI1810" i="4"/>
  <c r="BH1810" i="4"/>
  <c r="BG1810" i="4"/>
  <c r="BE1810" i="4"/>
  <c r="T1810" i="4"/>
  <c r="R1810" i="4"/>
  <c r="P1810" i="4"/>
  <c r="BI1806" i="4"/>
  <c r="BH1806" i="4"/>
  <c r="BG1806" i="4"/>
  <c r="BE1806" i="4"/>
  <c r="T1806" i="4"/>
  <c r="R1806" i="4"/>
  <c r="P1806" i="4"/>
  <c r="BI1774" i="4"/>
  <c r="BH1774" i="4"/>
  <c r="BG1774" i="4"/>
  <c r="BE1774" i="4"/>
  <c r="T1774" i="4"/>
  <c r="R1774" i="4"/>
  <c r="P1774" i="4"/>
  <c r="BI1773" i="4"/>
  <c r="BH1773" i="4"/>
  <c r="BG1773" i="4"/>
  <c r="BE1773" i="4"/>
  <c r="T1773" i="4"/>
  <c r="R1773" i="4"/>
  <c r="P1773" i="4"/>
  <c r="BI1769" i="4"/>
  <c r="BH1769" i="4"/>
  <c r="BG1769" i="4"/>
  <c r="BE1769" i="4"/>
  <c r="T1769" i="4"/>
  <c r="R1769" i="4"/>
  <c r="P1769" i="4"/>
  <c r="BI1752" i="4"/>
  <c r="BH1752" i="4"/>
  <c r="BG1752" i="4"/>
  <c r="BE1752" i="4"/>
  <c r="T1752" i="4"/>
  <c r="R1752" i="4"/>
  <c r="P1752" i="4"/>
  <c r="BI1736" i="4"/>
  <c r="BH1736" i="4"/>
  <c r="BG1736" i="4"/>
  <c r="BE1736" i="4"/>
  <c r="T1736" i="4"/>
  <c r="R1736" i="4"/>
  <c r="P1736" i="4"/>
  <c r="BI1730" i="4"/>
  <c r="BH1730" i="4"/>
  <c r="BG1730" i="4"/>
  <c r="BE1730" i="4"/>
  <c r="T1730" i="4"/>
  <c r="R1730" i="4"/>
  <c r="P1730" i="4"/>
  <c r="BI1718" i="4"/>
  <c r="BH1718" i="4"/>
  <c r="BG1718" i="4"/>
  <c r="BE1718" i="4"/>
  <c r="T1718" i="4"/>
  <c r="R1718" i="4"/>
  <c r="P1718" i="4"/>
  <c r="BI1716" i="4"/>
  <c r="BH1716" i="4"/>
  <c r="BG1716" i="4"/>
  <c r="BE1716" i="4"/>
  <c r="T1716" i="4"/>
  <c r="R1716" i="4"/>
  <c r="P1716" i="4"/>
  <c r="BI1713" i="4"/>
  <c r="BH1713" i="4"/>
  <c r="BG1713" i="4"/>
  <c r="BE1713" i="4"/>
  <c r="T1713" i="4"/>
  <c r="R1713" i="4"/>
  <c r="P1713" i="4"/>
  <c r="BI1710" i="4"/>
  <c r="BH1710" i="4"/>
  <c r="BG1710" i="4"/>
  <c r="BE1710" i="4"/>
  <c r="T1710" i="4"/>
  <c r="R1710" i="4"/>
  <c r="P1710" i="4"/>
  <c r="BI1705" i="4"/>
  <c r="BH1705" i="4"/>
  <c r="BG1705" i="4"/>
  <c r="BE1705" i="4"/>
  <c r="T1705" i="4"/>
  <c r="R1705" i="4"/>
  <c r="P1705" i="4"/>
  <c r="BI1704" i="4"/>
  <c r="BH1704" i="4"/>
  <c r="BG1704" i="4"/>
  <c r="BE1704" i="4"/>
  <c r="T1704" i="4"/>
  <c r="R1704" i="4"/>
  <c r="P1704" i="4"/>
  <c r="BI1694" i="4"/>
  <c r="BH1694" i="4"/>
  <c r="BG1694" i="4"/>
  <c r="BE1694" i="4"/>
  <c r="T1694" i="4"/>
  <c r="R1694" i="4"/>
  <c r="P1694" i="4"/>
  <c r="BI1693" i="4"/>
  <c r="BH1693" i="4"/>
  <c r="BG1693" i="4"/>
  <c r="BE1693" i="4"/>
  <c r="T1693" i="4"/>
  <c r="R1693" i="4"/>
  <c r="P1693" i="4"/>
  <c r="BI1690" i="4"/>
  <c r="BH1690" i="4"/>
  <c r="BG1690" i="4"/>
  <c r="BE1690" i="4"/>
  <c r="T1690" i="4"/>
  <c r="R1690" i="4"/>
  <c r="P1690" i="4"/>
  <c r="BI1687" i="4"/>
  <c r="BH1687" i="4"/>
  <c r="BG1687" i="4"/>
  <c r="BE1687" i="4"/>
  <c r="T1687" i="4"/>
  <c r="R1687" i="4"/>
  <c r="P1687" i="4"/>
  <c r="BI1677" i="4"/>
  <c r="BH1677" i="4"/>
  <c r="BG1677" i="4"/>
  <c r="BE1677" i="4"/>
  <c r="T1677" i="4"/>
  <c r="R1677" i="4"/>
  <c r="P1677" i="4"/>
  <c r="BI1668" i="4"/>
  <c r="BH1668" i="4"/>
  <c r="BG1668" i="4"/>
  <c r="BE1668" i="4"/>
  <c r="T1668" i="4"/>
  <c r="R1668" i="4"/>
  <c r="P1668" i="4"/>
  <c r="BI1666" i="4"/>
  <c r="BH1666" i="4"/>
  <c r="BG1666" i="4"/>
  <c r="BE1666" i="4"/>
  <c r="T1666" i="4"/>
  <c r="R1666" i="4"/>
  <c r="P1666" i="4"/>
  <c r="BI1660" i="4"/>
  <c r="BH1660" i="4"/>
  <c r="BG1660" i="4"/>
  <c r="BE1660" i="4"/>
  <c r="T1660" i="4"/>
  <c r="R1660" i="4"/>
  <c r="P1660" i="4"/>
  <c r="BI1659" i="4"/>
  <c r="BH1659" i="4"/>
  <c r="BG1659" i="4"/>
  <c r="BE1659" i="4"/>
  <c r="T1659" i="4"/>
  <c r="R1659" i="4"/>
  <c r="P1659" i="4"/>
  <c r="BI1653" i="4"/>
  <c r="BH1653" i="4"/>
  <c r="BG1653" i="4"/>
  <c r="BE1653" i="4"/>
  <c r="T1653" i="4"/>
  <c r="R1653" i="4"/>
  <c r="P1653" i="4"/>
  <c r="BI1652" i="4"/>
  <c r="BH1652" i="4"/>
  <c r="BG1652" i="4"/>
  <c r="BE1652" i="4"/>
  <c r="T1652" i="4"/>
  <c r="R1652" i="4"/>
  <c r="P1652" i="4"/>
  <c r="BI1647" i="4"/>
  <c r="BH1647" i="4"/>
  <c r="BG1647" i="4"/>
  <c r="BE1647" i="4"/>
  <c r="T1647" i="4"/>
  <c r="R1647" i="4"/>
  <c r="P1647" i="4"/>
  <c r="BI1642" i="4"/>
  <c r="BH1642" i="4"/>
  <c r="BG1642" i="4"/>
  <c r="BE1642" i="4"/>
  <c r="T1642" i="4"/>
  <c r="R1642" i="4"/>
  <c r="P1642" i="4"/>
  <c r="BI1636" i="4"/>
  <c r="BH1636" i="4"/>
  <c r="BG1636" i="4"/>
  <c r="BE1636" i="4"/>
  <c r="T1636" i="4"/>
  <c r="R1636" i="4"/>
  <c r="P1636" i="4"/>
  <c r="BI1635" i="4"/>
  <c r="BH1635" i="4"/>
  <c r="BG1635" i="4"/>
  <c r="BE1635" i="4"/>
  <c r="T1635" i="4"/>
  <c r="R1635" i="4"/>
  <c r="P1635" i="4"/>
  <c r="BI1630" i="4"/>
  <c r="BH1630" i="4"/>
  <c r="BG1630" i="4"/>
  <c r="BE1630" i="4"/>
  <c r="T1630" i="4"/>
  <c r="R1630" i="4"/>
  <c r="P1630" i="4"/>
  <c r="BI1628" i="4"/>
  <c r="BH1628" i="4"/>
  <c r="BG1628" i="4"/>
  <c r="BE1628" i="4"/>
  <c r="T1628" i="4"/>
  <c r="R1628" i="4"/>
  <c r="P1628" i="4"/>
  <c r="BI1621" i="4"/>
  <c r="BH1621" i="4"/>
  <c r="BG1621" i="4"/>
  <c r="BE1621" i="4"/>
  <c r="T1621" i="4"/>
  <c r="R1621" i="4"/>
  <c r="P1621" i="4"/>
  <c r="BI1620" i="4"/>
  <c r="BH1620" i="4"/>
  <c r="BG1620" i="4"/>
  <c r="BE1620" i="4"/>
  <c r="T1620" i="4"/>
  <c r="R1620" i="4"/>
  <c r="P1620" i="4"/>
  <c r="BI1614" i="4"/>
  <c r="BH1614" i="4"/>
  <c r="BG1614" i="4"/>
  <c r="BE1614" i="4"/>
  <c r="T1614" i="4"/>
  <c r="R1614" i="4"/>
  <c r="P1614" i="4"/>
  <c r="BI1608" i="4"/>
  <c r="BH1608" i="4"/>
  <c r="BG1608" i="4"/>
  <c r="BE1608" i="4"/>
  <c r="T1608" i="4"/>
  <c r="R1608" i="4"/>
  <c r="P1608" i="4"/>
  <c r="BI1602" i="4"/>
  <c r="BH1602" i="4"/>
  <c r="BG1602" i="4"/>
  <c r="BE1602" i="4"/>
  <c r="T1602" i="4"/>
  <c r="R1602" i="4"/>
  <c r="P1602" i="4"/>
  <c r="BI1595" i="4"/>
  <c r="BH1595" i="4"/>
  <c r="BG1595" i="4"/>
  <c r="BE1595" i="4"/>
  <c r="T1595" i="4"/>
  <c r="R1595" i="4"/>
  <c r="P1595" i="4"/>
  <c r="BI1594" i="4"/>
  <c r="BH1594" i="4"/>
  <c r="BG1594" i="4"/>
  <c r="BE1594" i="4"/>
  <c r="T1594" i="4"/>
  <c r="R1594" i="4"/>
  <c r="P1594" i="4"/>
  <c r="BI1588" i="4"/>
  <c r="BH1588" i="4"/>
  <c r="BG1588" i="4"/>
  <c r="BE1588" i="4"/>
  <c r="T1588" i="4"/>
  <c r="R1588" i="4"/>
  <c r="P1588" i="4"/>
  <c r="BI1587" i="4"/>
  <c r="BH1587" i="4"/>
  <c r="BG1587" i="4"/>
  <c r="BE1587" i="4"/>
  <c r="T1587" i="4"/>
  <c r="R1587" i="4"/>
  <c r="P1587" i="4"/>
  <c r="BI1580" i="4"/>
  <c r="BH1580" i="4"/>
  <c r="BG1580" i="4"/>
  <c r="BE1580" i="4"/>
  <c r="T1580" i="4"/>
  <c r="R1580" i="4"/>
  <c r="P1580" i="4"/>
  <c r="BI1579" i="4"/>
  <c r="BH1579" i="4"/>
  <c r="BG1579" i="4"/>
  <c r="BE1579" i="4"/>
  <c r="T1579" i="4"/>
  <c r="R1579" i="4"/>
  <c r="P1579" i="4"/>
  <c r="BI1573" i="4"/>
  <c r="BH1573" i="4"/>
  <c r="BG1573" i="4"/>
  <c r="BE1573" i="4"/>
  <c r="T1573" i="4"/>
  <c r="R1573" i="4"/>
  <c r="P1573" i="4"/>
  <c r="BI1567" i="4"/>
  <c r="BH1567" i="4"/>
  <c r="BG1567" i="4"/>
  <c r="BE1567" i="4"/>
  <c r="T1567" i="4"/>
  <c r="R1567" i="4"/>
  <c r="P1567" i="4"/>
  <c r="BI1565" i="4"/>
  <c r="BH1565" i="4"/>
  <c r="BG1565" i="4"/>
  <c r="BE1565" i="4"/>
  <c r="T1565" i="4"/>
  <c r="R1565" i="4"/>
  <c r="P1565" i="4"/>
  <c r="BI1563" i="4"/>
  <c r="BH1563" i="4"/>
  <c r="BG1563" i="4"/>
  <c r="BE1563" i="4"/>
  <c r="T1563" i="4"/>
  <c r="R1563" i="4"/>
  <c r="P1563" i="4"/>
  <c r="BI1561" i="4"/>
  <c r="BH1561" i="4"/>
  <c r="BG1561" i="4"/>
  <c r="BE1561" i="4"/>
  <c r="T1561" i="4"/>
  <c r="R1561" i="4"/>
  <c r="P1561" i="4"/>
  <c r="BI1559" i="4"/>
  <c r="BH1559" i="4"/>
  <c r="BG1559" i="4"/>
  <c r="BE1559" i="4"/>
  <c r="T1559" i="4"/>
  <c r="R1559" i="4"/>
  <c r="P1559" i="4"/>
  <c r="BI1557" i="4"/>
  <c r="BH1557" i="4"/>
  <c r="BG1557" i="4"/>
  <c r="BE1557" i="4"/>
  <c r="T1557" i="4"/>
  <c r="R1557" i="4"/>
  <c r="P1557" i="4"/>
  <c r="BI1555" i="4"/>
  <c r="BH1555" i="4"/>
  <c r="BG1555" i="4"/>
  <c r="BE1555" i="4"/>
  <c r="T1555" i="4"/>
  <c r="R1555" i="4"/>
  <c r="P1555" i="4"/>
  <c r="BI1553" i="4"/>
  <c r="BH1553" i="4"/>
  <c r="BG1553" i="4"/>
  <c r="BE1553" i="4"/>
  <c r="T1553" i="4"/>
  <c r="R1553" i="4"/>
  <c r="P1553" i="4"/>
  <c r="BI1551" i="4"/>
  <c r="BH1551" i="4"/>
  <c r="BG1551" i="4"/>
  <c r="BE1551" i="4"/>
  <c r="T1551" i="4"/>
  <c r="R1551" i="4"/>
  <c r="P1551" i="4"/>
  <c r="BI1549" i="4"/>
  <c r="BH1549" i="4"/>
  <c r="BG1549" i="4"/>
  <c r="BE1549" i="4"/>
  <c r="T1549" i="4"/>
  <c r="R1549" i="4"/>
  <c r="P1549" i="4"/>
  <c r="BI1547" i="4"/>
  <c r="BH1547" i="4"/>
  <c r="BG1547" i="4"/>
  <c r="BE1547" i="4"/>
  <c r="T1547" i="4"/>
  <c r="R1547" i="4"/>
  <c r="P1547" i="4"/>
  <c r="BI1545" i="4"/>
  <c r="BH1545" i="4"/>
  <c r="BG1545" i="4"/>
  <c r="BE1545" i="4"/>
  <c r="T1545" i="4"/>
  <c r="R1545" i="4"/>
  <c r="P1545" i="4"/>
  <c r="BI1544" i="4"/>
  <c r="BH1544" i="4"/>
  <c r="BG1544" i="4"/>
  <c r="BE1544" i="4"/>
  <c r="T1544" i="4"/>
  <c r="R1544" i="4"/>
  <c r="P1544" i="4"/>
  <c r="BI1543" i="4"/>
  <c r="BH1543" i="4"/>
  <c r="BG1543" i="4"/>
  <c r="BE1543" i="4"/>
  <c r="T1543" i="4"/>
  <c r="R1543" i="4"/>
  <c r="P1543" i="4"/>
  <c r="BI1542" i="4"/>
  <c r="BH1542" i="4"/>
  <c r="BG1542" i="4"/>
  <c r="BE1542" i="4"/>
  <c r="T1542" i="4"/>
  <c r="R1542" i="4"/>
  <c r="P1542" i="4"/>
  <c r="BI1540" i="4"/>
  <c r="BH1540" i="4"/>
  <c r="BG1540" i="4"/>
  <c r="BE1540" i="4"/>
  <c r="T1540" i="4"/>
  <c r="R1540" i="4"/>
  <c r="P1540" i="4"/>
  <c r="BI1538" i="4"/>
  <c r="BH1538" i="4"/>
  <c r="BG1538" i="4"/>
  <c r="BE1538" i="4"/>
  <c r="T1538" i="4"/>
  <c r="R1538" i="4"/>
  <c r="P1538" i="4"/>
  <c r="BI1536" i="4"/>
  <c r="BH1536" i="4"/>
  <c r="BG1536" i="4"/>
  <c r="BE1536" i="4"/>
  <c r="T1536" i="4"/>
  <c r="R1536" i="4"/>
  <c r="P1536" i="4"/>
  <c r="BI1535" i="4"/>
  <c r="BH1535" i="4"/>
  <c r="BG1535" i="4"/>
  <c r="BE1535" i="4"/>
  <c r="T1535" i="4"/>
  <c r="R1535" i="4"/>
  <c r="P1535" i="4"/>
  <c r="BI1533" i="4"/>
  <c r="BH1533" i="4"/>
  <c r="BG1533" i="4"/>
  <c r="BE1533" i="4"/>
  <c r="T1533" i="4"/>
  <c r="R1533" i="4"/>
  <c r="P1533" i="4"/>
  <c r="BI1525" i="4"/>
  <c r="BH1525" i="4"/>
  <c r="BG1525" i="4"/>
  <c r="BE1525" i="4"/>
  <c r="T1525" i="4"/>
  <c r="R1525" i="4"/>
  <c r="P1525" i="4"/>
  <c r="BI1523" i="4"/>
  <c r="BH1523" i="4"/>
  <c r="BG1523" i="4"/>
  <c r="BE1523" i="4"/>
  <c r="T1523" i="4"/>
  <c r="R1523" i="4"/>
  <c r="P1523" i="4"/>
  <c r="BI1521" i="4"/>
  <c r="BH1521" i="4"/>
  <c r="BG1521" i="4"/>
  <c r="BE1521" i="4"/>
  <c r="T1521" i="4"/>
  <c r="R1521" i="4"/>
  <c r="P1521" i="4"/>
  <c r="BI1519" i="4"/>
  <c r="BH1519" i="4"/>
  <c r="BG1519" i="4"/>
  <c r="BE1519" i="4"/>
  <c r="T1519" i="4"/>
  <c r="R1519" i="4"/>
  <c r="P1519" i="4"/>
  <c r="BI1510" i="4"/>
  <c r="BH1510" i="4"/>
  <c r="BG1510" i="4"/>
  <c r="BE1510" i="4"/>
  <c r="T1510" i="4"/>
  <c r="R1510" i="4"/>
  <c r="P1510" i="4"/>
  <c r="BI1506" i="4"/>
  <c r="BH1506" i="4"/>
  <c r="BG1506" i="4"/>
  <c r="BE1506" i="4"/>
  <c r="T1506" i="4"/>
  <c r="R1506" i="4"/>
  <c r="P1506" i="4"/>
  <c r="BI1504" i="4"/>
  <c r="BH1504" i="4"/>
  <c r="BG1504" i="4"/>
  <c r="BE1504" i="4"/>
  <c r="T1504" i="4"/>
  <c r="R1504" i="4"/>
  <c r="P1504" i="4"/>
  <c r="BI1498" i="4"/>
  <c r="BH1498" i="4"/>
  <c r="BG1498" i="4"/>
  <c r="BE1498" i="4"/>
  <c r="T1498" i="4"/>
  <c r="R1498" i="4"/>
  <c r="P1498" i="4"/>
  <c r="BI1494" i="4"/>
  <c r="BH1494" i="4"/>
  <c r="BG1494" i="4"/>
  <c r="BE1494" i="4"/>
  <c r="T1494" i="4"/>
  <c r="R1494" i="4"/>
  <c r="P1494" i="4"/>
  <c r="BI1490" i="4"/>
  <c r="BH1490" i="4"/>
  <c r="BG1490" i="4"/>
  <c r="BE1490" i="4"/>
  <c r="T1490" i="4"/>
  <c r="R1490" i="4"/>
  <c r="P1490" i="4"/>
  <c r="BI1486" i="4"/>
  <c r="BH1486" i="4"/>
  <c r="BG1486" i="4"/>
  <c r="BE1486" i="4"/>
  <c r="T1486" i="4"/>
  <c r="R1486" i="4"/>
  <c r="P1486" i="4"/>
  <c r="BI1481" i="4"/>
  <c r="BH1481" i="4"/>
  <c r="BG1481" i="4"/>
  <c r="BE1481" i="4"/>
  <c r="T1481" i="4"/>
  <c r="R1481" i="4"/>
  <c r="P1481" i="4"/>
  <c r="BI1472" i="4"/>
  <c r="BH1472" i="4"/>
  <c r="BG1472" i="4"/>
  <c r="BE1472" i="4"/>
  <c r="T1472" i="4"/>
  <c r="R1472" i="4"/>
  <c r="P1472" i="4"/>
  <c r="BI1470" i="4"/>
  <c r="BH1470" i="4"/>
  <c r="BG1470" i="4"/>
  <c r="BE1470" i="4"/>
  <c r="T1470" i="4"/>
  <c r="R1470" i="4"/>
  <c r="P1470" i="4"/>
  <c r="BI1468" i="4"/>
  <c r="BH1468" i="4"/>
  <c r="BG1468" i="4"/>
  <c r="BE1468" i="4"/>
  <c r="T1468" i="4"/>
  <c r="R1468" i="4"/>
  <c r="P1468" i="4"/>
  <c r="BI1464" i="4"/>
  <c r="BH1464" i="4"/>
  <c r="BG1464" i="4"/>
  <c r="BE1464" i="4"/>
  <c r="T1464" i="4"/>
  <c r="R1464" i="4"/>
  <c r="P1464" i="4"/>
  <c r="BI1460" i="4"/>
  <c r="BH1460" i="4"/>
  <c r="BG1460" i="4"/>
  <c r="BE1460" i="4"/>
  <c r="T1460" i="4"/>
  <c r="R1460" i="4"/>
  <c r="P1460" i="4"/>
  <c r="BI1459" i="4"/>
  <c r="BH1459" i="4"/>
  <c r="BG1459" i="4"/>
  <c r="BE1459" i="4"/>
  <c r="T1459" i="4"/>
  <c r="R1459" i="4"/>
  <c r="P1459" i="4"/>
  <c r="BI1452" i="4"/>
  <c r="BH1452" i="4"/>
  <c r="BG1452" i="4"/>
  <c r="BE1452" i="4"/>
  <c r="T1452" i="4"/>
  <c r="R1452" i="4"/>
  <c r="P1452" i="4"/>
  <c r="BI1451" i="4"/>
  <c r="BH1451" i="4"/>
  <c r="BG1451" i="4"/>
  <c r="BE1451" i="4"/>
  <c r="T1451" i="4"/>
  <c r="R1451" i="4"/>
  <c r="P1451" i="4"/>
  <c r="BI1446" i="4"/>
  <c r="BH1446" i="4"/>
  <c r="BG1446" i="4"/>
  <c r="BE1446" i="4"/>
  <c r="T1446" i="4"/>
  <c r="R1446" i="4"/>
  <c r="P1446" i="4"/>
  <c r="BI1445" i="4"/>
  <c r="BH1445" i="4"/>
  <c r="BG1445" i="4"/>
  <c r="BE1445" i="4"/>
  <c r="T1445" i="4"/>
  <c r="R1445" i="4"/>
  <c r="P1445" i="4"/>
  <c r="BI1441" i="4"/>
  <c r="BH1441" i="4"/>
  <c r="BG1441" i="4"/>
  <c r="BE1441" i="4"/>
  <c r="T1441" i="4"/>
  <c r="R1441" i="4"/>
  <c r="P1441" i="4"/>
  <c r="BI1439" i="4"/>
  <c r="BH1439" i="4"/>
  <c r="BG1439" i="4"/>
  <c r="BE1439" i="4"/>
  <c r="T1439" i="4"/>
  <c r="R1439" i="4"/>
  <c r="P1439" i="4"/>
  <c r="BI1435" i="4"/>
  <c r="BH1435" i="4"/>
  <c r="BG1435" i="4"/>
  <c r="BE1435" i="4"/>
  <c r="T1435" i="4"/>
  <c r="R1435" i="4"/>
  <c r="P1435" i="4"/>
  <c r="BI1431" i="4"/>
  <c r="BH1431" i="4"/>
  <c r="BG1431" i="4"/>
  <c r="BE1431" i="4"/>
  <c r="T1431" i="4"/>
  <c r="R1431" i="4"/>
  <c r="P1431" i="4"/>
  <c r="BI1427" i="4"/>
  <c r="BH1427" i="4"/>
  <c r="BG1427" i="4"/>
  <c r="BE1427" i="4"/>
  <c r="T1427" i="4"/>
  <c r="R1427" i="4"/>
  <c r="P1427" i="4"/>
  <c r="BI1423" i="4"/>
  <c r="BH1423" i="4"/>
  <c r="BG1423" i="4"/>
  <c r="BE1423" i="4"/>
  <c r="T1423" i="4"/>
  <c r="R1423" i="4"/>
  <c r="P1423" i="4"/>
  <c r="BI1419" i="4"/>
  <c r="BH1419" i="4"/>
  <c r="BG1419" i="4"/>
  <c r="BE1419" i="4"/>
  <c r="T1419" i="4"/>
  <c r="R1419" i="4"/>
  <c r="P1419" i="4"/>
  <c r="BI1415" i="4"/>
  <c r="BH1415" i="4"/>
  <c r="BG1415" i="4"/>
  <c r="BE1415" i="4"/>
  <c r="T1415" i="4"/>
  <c r="R1415" i="4"/>
  <c r="P1415" i="4"/>
  <c r="BI1411" i="4"/>
  <c r="BH1411" i="4"/>
  <c r="BG1411" i="4"/>
  <c r="BE1411" i="4"/>
  <c r="T1411" i="4"/>
  <c r="R1411" i="4"/>
  <c r="P1411" i="4"/>
  <c r="BI1407" i="4"/>
  <c r="BH1407" i="4"/>
  <c r="BG1407" i="4"/>
  <c r="BE1407" i="4"/>
  <c r="T1407" i="4"/>
  <c r="R1407" i="4"/>
  <c r="P1407" i="4"/>
  <c r="BI1403" i="4"/>
  <c r="BH1403" i="4"/>
  <c r="BG1403" i="4"/>
  <c r="BE1403" i="4"/>
  <c r="T1403" i="4"/>
  <c r="R1403" i="4"/>
  <c r="P1403" i="4"/>
  <c r="BI1399" i="4"/>
  <c r="BH1399" i="4"/>
  <c r="BG1399" i="4"/>
  <c r="BE1399" i="4"/>
  <c r="T1399" i="4"/>
  <c r="R1399" i="4"/>
  <c r="P1399" i="4"/>
  <c r="BI1395" i="4"/>
  <c r="BH1395" i="4"/>
  <c r="BG1395" i="4"/>
  <c r="BE1395" i="4"/>
  <c r="T1395" i="4"/>
  <c r="R1395" i="4"/>
  <c r="P1395" i="4"/>
  <c r="BI1391" i="4"/>
  <c r="BH1391" i="4"/>
  <c r="BG1391" i="4"/>
  <c r="BE1391" i="4"/>
  <c r="T1391" i="4"/>
  <c r="R1391" i="4"/>
  <c r="P1391" i="4"/>
  <c r="BI1389" i="4"/>
  <c r="BH1389" i="4"/>
  <c r="BG1389" i="4"/>
  <c r="BE1389" i="4"/>
  <c r="T1389" i="4"/>
  <c r="R1389" i="4"/>
  <c r="P1389" i="4"/>
  <c r="BI1386" i="4"/>
  <c r="BH1386" i="4"/>
  <c r="BG1386" i="4"/>
  <c r="BE1386" i="4"/>
  <c r="T1386" i="4"/>
  <c r="R1386" i="4"/>
  <c r="P1386" i="4"/>
  <c r="BI1383" i="4"/>
  <c r="BH1383" i="4"/>
  <c r="BG1383" i="4"/>
  <c r="BE1383" i="4"/>
  <c r="T1383" i="4"/>
  <c r="R1383" i="4"/>
  <c r="P1383" i="4"/>
  <c r="BI1380" i="4"/>
  <c r="BH1380" i="4"/>
  <c r="BG1380" i="4"/>
  <c r="BE1380" i="4"/>
  <c r="T1380" i="4"/>
  <c r="R1380" i="4"/>
  <c r="P1380" i="4"/>
  <c r="BI1377" i="4"/>
  <c r="BH1377" i="4"/>
  <c r="BG1377" i="4"/>
  <c r="BE1377" i="4"/>
  <c r="T1377" i="4"/>
  <c r="R1377" i="4"/>
  <c r="P1377" i="4"/>
  <c r="BI1374" i="4"/>
  <c r="BH1374" i="4"/>
  <c r="BG1374" i="4"/>
  <c r="BE1374" i="4"/>
  <c r="T1374" i="4"/>
  <c r="R1374" i="4"/>
  <c r="P1374" i="4"/>
  <c r="BI1373" i="4"/>
  <c r="BH1373" i="4"/>
  <c r="BG1373" i="4"/>
  <c r="BE1373" i="4"/>
  <c r="T1373" i="4"/>
  <c r="R1373" i="4"/>
  <c r="P1373" i="4"/>
  <c r="BI1369" i="4"/>
  <c r="BH1369" i="4"/>
  <c r="BG1369" i="4"/>
  <c r="BE1369" i="4"/>
  <c r="T1369" i="4"/>
  <c r="R1369" i="4"/>
  <c r="P1369" i="4"/>
  <c r="BI1365" i="4"/>
  <c r="BH1365" i="4"/>
  <c r="BG1365" i="4"/>
  <c r="BE1365" i="4"/>
  <c r="T1365" i="4"/>
  <c r="R1365" i="4"/>
  <c r="P1365" i="4"/>
  <c r="BI1356" i="4"/>
  <c r="BH1356" i="4"/>
  <c r="BG1356" i="4"/>
  <c r="BE1356" i="4"/>
  <c r="T1356" i="4"/>
  <c r="R1356" i="4"/>
  <c r="P1356" i="4"/>
  <c r="BI1352" i="4"/>
  <c r="BH1352" i="4"/>
  <c r="BG1352" i="4"/>
  <c r="BE1352" i="4"/>
  <c r="T1352" i="4"/>
  <c r="R1352" i="4"/>
  <c r="P1352" i="4"/>
  <c r="BI1351" i="4"/>
  <c r="BH1351" i="4"/>
  <c r="BG1351" i="4"/>
  <c r="BE1351" i="4"/>
  <c r="T1351" i="4"/>
  <c r="R1351" i="4"/>
  <c r="P1351" i="4"/>
  <c r="BI1347" i="4"/>
  <c r="BH1347" i="4"/>
  <c r="BG1347" i="4"/>
  <c r="BE1347" i="4"/>
  <c r="T1347" i="4"/>
  <c r="R1347" i="4"/>
  <c r="P1347" i="4"/>
  <c r="BI1342" i="4"/>
  <c r="BH1342" i="4"/>
  <c r="BG1342" i="4"/>
  <c r="BE1342" i="4"/>
  <c r="T1342" i="4"/>
  <c r="R1342" i="4"/>
  <c r="P1342" i="4"/>
  <c r="BI1340" i="4"/>
  <c r="BH1340" i="4"/>
  <c r="BG1340" i="4"/>
  <c r="BE1340" i="4"/>
  <c r="T1340" i="4"/>
  <c r="R1340" i="4"/>
  <c r="P1340" i="4"/>
  <c r="BI1335" i="4"/>
  <c r="BH1335" i="4"/>
  <c r="BG1335" i="4"/>
  <c r="BE1335" i="4"/>
  <c r="T1335" i="4"/>
  <c r="R1335" i="4"/>
  <c r="P1335" i="4"/>
  <c r="BI1330" i="4"/>
  <c r="BH1330" i="4"/>
  <c r="BG1330" i="4"/>
  <c r="BE1330" i="4"/>
  <c r="T1330" i="4"/>
  <c r="R1330" i="4"/>
  <c r="P1330" i="4"/>
  <c r="BI1329" i="4"/>
  <c r="BH1329" i="4"/>
  <c r="BG1329" i="4"/>
  <c r="BE1329" i="4"/>
  <c r="T1329" i="4"/>
  <c r="R1329" i="4"/>
  <c r="P1329" i="4"/>
  <c r="BI1324" i="4"/>
  <c r="BH1324" i="4"/>
  <c r="BG1324" i="4"/>
  <c r="BE1324" i="4"/>
  <c r="T1324" i="4"/>
  <c r="R1324" i="4"/>
  <c r="P1324" i="4"/>
  <c r="BI1323" i="4"/>
  <c r="BH1323" i="4"/>
  <c r="BG1323" i="4"/>
  <c r="BE1323" i="4"/>
  <c r="T1323" i="4"/>
  <c r="R1323" i="4"/>
  <c r="P1323" i="4"/>
  <c r="BI1320" i="4"/>
  <c r="BH1320" i="4"/>
  <c r="BG1320" i="4"/>
  <c r="BE1320" i="4"/>
  <c r="T1320" i="4"/>
  <c r="R1320" i="4"/>
  <c r="P1320" i="4"/>
  <c r="BI1315" i="4"/>
  <c r="BH1315" i="4"/>
  <c r="BG1315" i="4"/>
  <c r="BE1315" i="4"/>
  <c r="T1315" i="4"/>
  <c r="R1315" i="4"/>
  <c r="P1315" i="4"/>
  <c r="BI1310" i="4"/>
  <c r="BH1310" i="4"/>
  <c r="BG1310" i="4"/>
  <c r="BE1310" i="4"/>
  <c r="T1310" i="4"/>
  <c r="R1310" i="4"/>
  <c r="P1310" i="4"/>
  <c r="BI1302" i="4"/>
  <c r="BH1302" i="4"/>
  <c r="BG1302" i="4"/>
  <c r="BE1302" i="4"/>
  <c r="T1302" i="4"/>
  <c r="R1302" i="4"/>
  <c r="P1302" i="4"/>
  <c r="BI1298" i="4"/>
  <c r="BH1298" i="4"/>
  <c r="BG1298" i="4"/>
  <c r="BE1298" i="4"/>
  <c r="T1298" i="4"/>
  <c r="R1298" i="4"/>
  <c r="P1298" i="4"/>
  <c r="BI1294" i="4"/>
  <c r="BH1294" i="4"/>
  <c r="BG1294" i="4"/>
  <c r="BE1294" i="4"/>
  <c r="T1294" i="4"/>
  <c r="R1294" i="4"/>
  <c r="P1294" i="4"/>
  <c r="BI1290" i="4"/>
  <c r="BH1290" i="4"/>
  <c r="BG1290" i="4"/>
  <c r="BE1290" i="4"/>
  <c r="T1290" i="4"/>
  <c r="R1290" i="4"/>
  <c r="P1290" i="4"/>
  <c r="BI1286" i="4"/>
  <c r="BH1286" i="4"/>
  <c r="BG1286" i="4"/>
  <c r="BE1286" i="4"/>
  <c r="T1286" i="4"/>
  <c r="R1286" i="4"/>
  <c r="P1286" i="4"/>
  <c r="BI1254" i="4"/>
  <c r="BH1254" i="4"/>
  <c r="BG1254" i="4"/>
  <c r="BE1254" i="4"/>
  <c r="T1254" i="4"/>
  <c r="R1254" i="4"/>
  <c r="P1254" i="4"/>
  <c r="BI1249" i="4"/>
  <c r="BH1249" i="4"/>
  <c r="BG1249" i="4"/>
  <c r="BE1249" i="4"/>
  <c r="T1249" i="4"/>
  <c r="R1249" i="4"/>
  <c r="P1249" i="4"/>
  <c r="BI1244" i="4"/>
  <c r="BH1244" i="4"/>
  <c r="BG1244" i="4"/>
  <c r="BE1244" i="4"/>
  <c r="T1244" i="4"/>
  <c r="R1244" i="4"/>
  <c r="P1244" i="4"/>
  <c r="BI1239" i="4"/>
  <c r="BH1239" i="4"/>
  <c r="BG1239" i="4"/>
  <c r="BE1239" i="4"/>
  <c r="T1239" i="4"/>
  <c r="R1239" i="4"/>
  <c r="P1239" i="4"/>
  <c r="BI1238" i="4"/>
  <c r="BH1238" i="4"/>
  <c r="BG1238" i="4"/>
  <c r="BE1238" i="4"/>
  <c r="T1238" i="4"/>
  <c r="R1238" i="4"/>
  <c r="P1238" i="4"/>
  <c r="BI1233" i="4"/>
  <c r="BH1233" i="4"/>
  <c r="BG1233" i="4"/>
  <c r="BE1233" i="4"/>
  <c r="T1233" i="4"/>
  <c r="R1233" i="4"/>
  <c r="P1233" i="4"/>
  <c r="BI1232" i="4"/>
  <c r="BH1232" i="4"/>
  <c r="BG1232" i="4"/>
  <c r="BE1232" i="4"/>
  <c r="T1232" i="4"/>
  <c r="R1232" i="4"/>
  <c r="P1232" i="4"/>
  <c r="BI1228" i="4"/>
  <c r="BH1228" i="4"/>
  <c r="BG1228" i="4"/>
  <c r="BE1228" i="4"/>
  <c r="T1228" i="4"/>
  <c r="R1228" i="4"/>
  <c r="P1228" i="4"/>
  <c r="BI1225" i="4"/>
  <c r="BH1225" i="4"/>
  <c r="BG1225" i="4"/>
  <c r="BE1225" i="4"/>
  <c r="T1225" i="4"/>
  <c r="R1225" i="4"/>
  <c r="P1225" i="4"/>
  <c r="BI1213" i="4"/>
  <c r="BH1213" i="4"/>
  <c r="BG1213" i="4"/>
  <c r="BE1213" i="4"/>
  <c r="T1213" i="4"/>
  <c r="R1213" i="4"/>
  <c r="P1213" i="4"/>
  <c r="BI1201" i="4"/>
  <c r="BH1201" i="4"/>
  <c r="BG1201" i="4"/>
  <c r="BE1201" i="4"/>
  <c r="T1201" i="4"/>
  <c r="R1201" i="4"/>
  <c r="P1201" i="4"/>
  <c r="BI1190" i="4"/>
  <c r="BH1190" i="4"/>
  <c r="BG1190" i="4"/>
  <c r="BE1190" i="4"/>
  <c r="T1190" i="4"/>
  <c r="R1190" i="4"/>
  <c r="P1190" i="4"/>
  <c r="BI1178" i="4"/>
  <c r="BH1178" i="4"/>
  <c r="BG1178" i="4"/>
  <c r="BE1178" i="4"/>
  <c r="T1178" i="4"/>
  <c r="R1178" i="4"/>
  <c r="P1178" i="4"/>
  <c r="BI1174" i="4"/>
  <c r="BH1174" i="4"/>
  <c r="BG1174" i="4"/>
  <c r="BE1174" i="4"/>
  <c r="T1174" i="4"/>
  <c r="R1174" i="4"/>
  <c r="P1174" i="4"/>
  <c r="BI1170" i="4"/>
  <c r="BH1170" i="4"/>
  <c r="BG1170" i="4"/>
  <c r="BE1170" i="4"/>
  <c r="T1170" i="4"/>
  <c r="R1170" i="4"/>
  <c r="P1170" i="4"/>
  <c r="BI1166" i="4"/>
  <c r="BH1166" i="4"/>
  <c r="BG1166" i="4"/>
  <c r="BE1166" i="4"/>
  <c r="T1166" i="4"/>
  <c r="R1166" i="4"/>
  <c r="P1166" i="4"/>
  <c r="BI1162" i="4"/>
  <c r="BH1162" i="4"/>
  <c r="BG1162" i="4"/>
  <c r="BE1162" i="4"/>
  <c r="T1162" i="4"/>
  <c r="R1162" i="4"/>
  <c r="P1162" i="4"/>
  <c r="BI1158" i="4"/>
  <c r="BH1158" i="4"/>
  <c r="BG1158" i="4"/>
  <c r="BE1158" i="4"/>
  <c r="T1158" i="4"/>
  <c r="R1158" i="4"/>
  <c r="P1158" i="4"/>
  <c r="BI1154" i="4"/>
  <c r="BH1154" i="4"/>
  <c r="BG1154" i="4"/>
  <c r="BE1154" i="4"/>
  <c r="T1154" i="4"/>
  <c r="R1154" i="4"/>
  <c r="P1154" i="4"/>
  <c r="BI1150" i="4"/>
  <c r="BH1150" i="4"/>
  <c r="BG1150" i="4"/>
  <c r="BE1150" i="4"/>
  <c r="T1150" i="4"/>
  <c r="R1150" i="4"/>
  <c r="P1150" i="4"/>
  <c r="BI1149" i="4"/>
  <c r="BH1149" i="4"/>
  <c r="BG1149" i="4"/>
  <c r="BE1149" i="4"/>
  <c r="T1149" i="4"/>
  <c r="R1149" i="4"/>
  <c r="P1149" i="4"/>
  <c r="BI1145" i="4"/>
  <c r="BH1145" i="4"/>
  <c r="BG1145" i="4"/>
  <c r="BE1145" i="4"/>
  <c r="T1145" i="4"/>
  <c r="R1145" i="4"/>
  <c r="P1145" i="4"/>
  <c r="BI1126" i="4"/>
  <c r="BH1126" i="4"/>
  <c r="BG1126" i="4"/>
  <c r="BE1126" i="4"/>
  <c r="T1126" i="4"/>
  <c r="R1126" i="4"/>
  <c r="P1126" i="4"/>
  <c r="BI1122" i="4"/>
  <c r="BH1122" i="4"/>
  <c r="BG1122" i="4"/>
  <c r="BE1122" i="4"/>
  <c r="T1122" i="4"/>
  <c r="R1122" i="4"/>
  <c r="P1122" i="4"/>
  <c r="BI1107" i="4"/>
  <c r="BH1107" i="4"/>
  <c r="BG1107" i="4"/>
  <c r="BE1107" i="4"/>
  <c r="T1107" i="4"/>
  <c r="R1107" i="4"/>
  <c r="P1107" i="4"/>
  <c r="BI1103" i="4"/>
  <c r="BH1103" i="4"/>
  <c r="BG1103" i="4"/>
  <c r="BE1103" i="4"/>
  <c r="T1103" i="4"/>
  <c r="R1103" i="4"/>
  <c r="P1103" i="4"/>
  <c r="BI1088" i="4"/>
  <c r="BH1088" i="4"/>
  <c r="BG1088" i="4"/>
  <c r="BE1088" i="4"/>
  <c r="T1088" i="4"/>
  <c r="R1088" i="4"/>
  <c r="P1088" i="4"/>
  <c r="BI1074" i="4"/>
  <c r="BH1074" i="4"/>
  <c r="BG1074" i="4"/>
  <c r="BE1074" i="4"/>
  <c r="T1074" i="4"/>
  <c r="R1074" i="4"/>
  <c r="P1074" i="4"/>
  <c r="BI1053" i="4"/>
  <c r="BH1053" i="4"/>
  <c r="BG1053" i="4"/>
  <c r="BE1053" i="4"/>
  <c r="T1053" i="4"/>
  <c r="R1053" i="4"/>
  <c r="P1053" i="4"/>
  <c r="BI1038" i="4"/>
  <c r="BH1038" i="4"/>
  <c r="BG1038" i="4"/>
  <c r="BE1038" i="4"/>
  <c r="T1038" i="4"/>
  <c r="R1038" i="4"/>
  <c r="P1038" i="4"/>
  <c r="BI1036" i="4"/>
  <c r="BH1036" i="4"/>
  <c r="BG1036" i="4"/>
  <c r="BE1036" i="4"/>
  <c r="T1036" i="4"/>
  <c r="R1036" i="4"/>
  <c r="P1036" i="4"/>
  <c r="BI1032" i="4"/>
  <c r="BH1032" i="4"/>
  <c r="BG1032" i="4"/>
  <c r="BE1032" i="4"/>
  <c r="T1032" i="4"/>
  <c r="R1032" i="4"/>
  <c r="P1032" i="4"/>
  <c r="BI1031" i="4"/>
  <c r="BH1031" i="4"/>
  <c r="BG1031" i="4"/>
  <c r="BE1031" i="4"/>
  <c r="T1031" i="4"/>
  <c r="R1031" i="4"/>
  <c r="P1031" i="4"/>
  <c r="BI1029" i="4"/>
  <c r="BH1029" i="4"/>
  <c r="BG1029" i="4"/>
  <c r="BE1029" i="4"/>
  <c r="T1029" i="4"/>
  <c r="R1029" i="4"/>
  <c r="P1029" i="4"/>
  <c r="BI1021" i="4"/>
  <c r="BH1021" i="4"/>
  <c r="BG1021" i="4"/>
  <c r="BE1021" i="4"/>
  <c r="T1021" i="4"/>
  <c r="R1021" i="4"/>
  <c r="P1021" i="4"/>
  <c r="BI1019" i="4"/>
  <c r="BH1019" i="4"/>
  <c r="BG1019" i="4"/>
  <c r="BE1019" i="4"/>
  <c r="T1019" i="4"/>
  <c r="R1019" i="4"/>
  <c r="P1019" i="4"/>
  <c r="BI1015" i="4"/>
  <c r="BH1015" i="4"/>
  <c r="BG1015" i="4"/>
  <c r="BE1015" i="4"/>
  <c r="T1015" i="4"/>
  <c r="R1015" i="4"/>
  <c r="P1015" i="4"/>
  <c r="BI1011" i="4"/>
  <c r="BH1011" i="4"/>
  <c r="BG1011" i="4"/>
  <c r="BE1011" i="4"/>
  <c r="T1011" i="4"/>
  <c r="R1011" i="4"/>
  <c r="P1011" i="4"/>
  <c r="BI1007" i="4"/>
  <c r="BH1007" i="4"/>
  <c r="BG1007" i="4"/>
  <c r="BE1007" i="4"/>
  <c r="T1007" i="4"/>
  <c r="R1007" i="4"/>
  <c r="P1007" i="4"/>
  <c r="BI1003" i="4"/>
  <c r="BH1003" i="4"/>
  <c r="BG1003" i="4"/>
  <c r="BE1003" i="4"/>
  <c r="T1003" i="4"/>
  <c r="R1003" i="4"/>
  <c r="P1003" i="4"/>
  <c r="BI999" i="4"/>
  <c r="BH999" i="4"/>
  <c r="BG999" i="4"/>
  <c r="BE999" i="4"/>
  <c r="T999" i="4"/>
  <c r="R999" i="4"/>
  <c r="P999" i="4"/>
  <c r="BI997" i="4"/>
  <c r="BH997" i="4"/>
  <c r="BG997" i="4"/>
  <c r="BE997" i="4"/>
  <c r="T997" i="4"/>
  <c r="R997" i="4"/>
  <c r="P997" i="4"/>
  <c r="BI992" i="4"/>
  <c r="BH992" i="4"/>
  <c r="BG992" i="4"/>
  <c r="BE992" i="4"/>
  <c r="T992" i="4"/>
  <c r="R992" i="4"/>
  <c r="P992" i="4"/>
  <c r="BI991" i="4"/>
  <c r="BH991" i="4"/>
  <c r="BG991" i="4"/>
  <c r="BE991" i="4"/>
  <c r="T991" i="4"/>
  <c r="R991" i="4"/>
  <c r="P991" i="4"/>
  <c r="BI986" i="4"/>
  <c r="BH986" i="4"/>
  <c r="BG986" i="4"/>
  <c r="BE986" i="4"/>
  <c r="T986" i="4"/>
  <c r="R986" i="4"/>
  <c r="P986" i="4"/>
  <c r="BI975" i="4"/>
  <c r="BH975" i="4"/>
  <c r="BG975" i="4"/>
  <c r="BE975" i="4"/>
  <c r="T975" i="4"/>
  <c r="R975" i="4"/>
  <c r="P975" i="4"/>
  <c r="BI974" i="4"/>
  <c r="BH974" i="4"/>
  <c r="BG974" i="4"/>
  <c r="BE974" i="4"/>
  <c r="T974" i="4"/>
  <c r="R974" i="4"/>
  <c r="P974" i="4"/>
  <c r="BI969" i="4"/>
  <c r="BH969" i="4"/>
  <c r="BG969" i="4"/>
  <c r="BE969" i="4"/>
  <c r="T969" i="4"/>
  <c r="R969" i="4"/>
  <c r="P969" i="4"/>
  <c r="BI968" i="4"/>
  <c r="BH968" i="4"/>
  <c r="BG968" i="4"/>
  <c r="BE968" i="4"/>
  <c r="T968" i="4"/>
  <c r="R968" i="4"/>
  <c r="P968" i="4"/>
  <c r="BI963" i="4"/>
  <c r="BH963" i="4"/>
  <c r="BG963" i="4"/>
  <c r="BE963" i="4"/>
  <c r="T963" i="4"/>
  <c r="R963" i="4"/>
  <c r="P963" i="4"/>
  <c r="BI959" i="4"/>
  <c r="BH959" i="4"/>
  <c r="BG959" i="4"/>
  <c r="BE959" i="4"/>
  <c r="T959" i="4"/>
  <c r="R959" i="4"/>
  <c r="P959" i="4"/>
  <c r="BI954" i="4"/>
  <c r="BH954" i="4"/>
  <c r="BG954" i="4"/>
  <c r="BE954" i="4"/>
  <c r="T954" i="4"/>
  <c r="R954" i="4"/>
  <c r="P954" i="4"/>
  <c r="BI947" i="4"/>
  <c r="BH947" i="4"/>
  <c r="BG947" i="4"/>
  <c r="BE947" i="4"/>
  <c r="T947" i="4"/>
  <c r="R947" i="4"/>
  <c r="P947" i="4"/>
  <c r="BI946" i="4"/>
  <c r="BH946" i="4"/>
  <c r="BG946" i="4"/>
  <c r="BE946" i="4"/>
  <c r="T946" i="4"/>
  <c r="R946" i="4"/>
  <c r="P946" i="4"/>
  <c r="BI940" i="4"/>
  <c r="BH940" i="4"/>
  <c r="BG940" i="4"/>
  <c r="BE940" i="4"/>
  <c r="T940" i="4"/>
  <c r="R940" i="4"/>
  <c r="P940" i="4"/>
  <c r="BI932" i="4"/>
  <c r="BH932" i="4"/>
  <c r="BG932" i="4"/>
  <c r="BE932" i="4"/>
  <c r="T932" i="4"/>
  <c r="R932" i="4"/>
  <c r="P932" i="4"/>
  <c r="BI931" i="4"/>
  <c r="BH931" i="4"/>
  <c r="BG931" i="4"/>
  <c r="BE931" i="4"/>
  <c r="T931" i="4"/>
  <c r="R931" i="4"/>
  <c r="P931" i="4"/>
  <c r="BI929" i="4"/>
  <c r="BH929" i="4"/>
  <c r="BG929" i="4"/>
  <c r="BE929" i="4"/>
  <c r="T929" i="4"/>
  <c r="R929" i="4"/>
  <c r="P929" i="4"/>
  <c r="BI925" i="4"/>
  <c r="BH925" i="4"/>
  <c r="BG925" i="4"/>
  <c r="BE925" i="4"/>
  <c r="T925" i="4"/>
  <c r="R925" i="4"/>
  <c r="P925" i="4"/>
  <c r="BI916" i="4"/>
  <c r="BH916" i="4"/>
  <c r="BG916" i="4"/>
  <c r="BE916" i="4"/>
  <c r="T916" i="4"/>
  <c r="R916" i="4"/>
  <c r="P916" i="4"/>
  <c r="BI915" i="4"/>
  <c r="BH915" i="4"/>
  <c r="BG915" i="4"/>
  <c r="BE915" i="4"/>
  <c r="T915" i="4"/>
  <c r="R915" i="4"/>
  <c r="P915" i="4"/>
  <c r="BI906" i="4"/>
  <c r="BH906" i="4"/>
  <c r="BG906" i="4"/>
  <c r="BE906" i="4"/>
  <c r="T906" i="4"/>
  <c r="R906" i="4"/>
  <c r="P906" i="4"/>
  <c r="BI902" i="4"/>
  <c r="BH902" i="4"/>
  <c r="BG902" i="4"/>
  <c r="BE902" i="4"/>
  <c r="T902" i="4"/>
  <c r="R902" i="4"/>
  <c r="P902" i="4"/>
  <c r="BI897" i="4"/>
  <c r="BH897" i="4"/>
  <c r="BG897" i="4"/>
  <c r="BE897" i="4"/>
  <c r="T897" i="4"/>
  <c r="R897" i="4"/>
  <c r="P897" i="4"/>
  <c r="BI892" i="4"/>
  <c r="BH892" i="4"/>
  <c r="BG892" i="4"/>
  <c r="BE892" i="4"/>
  <c r="T892" i="4"/>
  <c r="R892" i="4"/>
  <c r="P892" i="4"/>
  <c r="BI888" i="4"/>
  <c r="BH888" i="4"/>
  <c r="BG888" i="4"/>
  <c r="BE888" i="4"/>
  <c r="T888" i="4"/>
  <c r="R888" i="4"/>
  <c r="P888" i="4"/>
  <c r="BI883" i="4"/>
  <c r="BH883" i="4"/>
  <c r="BG883" i="4"/>
  <c r="BE883" i="4"/>
  <c r="T883" i="4"/>
  <c r="R883" i="4"/>
  <c r="P883" i="4"/>
  <c r="BI877" i="4"/>
  <c r="BH877" i="4"/>
  <c r="BG877" i="4"/>
  <c r="BE877" i="4"/>
  <c r="T877" i="4"/>
  <c r="R877" i="4"/>
  <c r="P877" i="4"/>
  <c r="BI876" i="4"/>
  <c r="BH876" i="4"/>
  <c r="BG876" i="4"/>
  <c r="BE876" i="4"/>
  <c r="T876" i="4"/>
  <c r="R876" i="4"/>
  <c r="P876" i="4"/>
  <c r="BI868" i="4"/>
  <c r="BH868" i="4"/>
  <c r="BG868" i="4"/>
  <c r="BE868" i="4"/>
  <c r="T868" i="4"/>
  <c r="R868" i="4"/>
  <c r="P868" i="4"/>
  <c r="BI867" i="4"/>
  <c r="BH867" i="4"/>
  <c r="BG867" i="4"/>
  <c r="BE867" i="4"/>
  <c r="T867" i="4"/>
  <c r="R867" i="4"/>
  <c r="P867" i="4"/>
  <c r="BI861" i="4"/>
  <c r="BH861" i="4"/>
  <c r="BG861" i="4"/>
  <c r="BE861" i="4"/>
  <c r="T861" i="4"/>
  <c r="R861" i="4"/>
  <c r="P861" i="4"/>
  <c r="BI860" i="4"/>
  <c r="BH860" i="4"/>
  <c r="BG860" i="4"/>
  <c r="BE860" i="4"/>
  <c r="T860" i="4"/>
  <c r="R860" i="4"/>
  <c r="P860" i="4"/>
  <c r="BI858" i="4"/>
  <c r="BH858" i="4"/>
  <c r="BG858" i="4"/>
  <c r="BE858" i="4"/>
  <c r="T858" i="4"/>
  <c r="R858" i="4"/>
  <c r="P858" i="4"/>
  <c r="BI857" i="4"/>
  <c r="BH857" i="4"/>
  <c r="BG857" i="4"/>
  <c r="BE857" i="4"/>
  <c r="T857" i="4"/>
  <c r="R857" i="4"/>
  <c r="P857" i="4"/>
  <c r="BI849" i="4"/>
  <c r="BH849" i="4"/>
  <c r="BG849" i="4"/>
  <c r="BE849" i="4"/>
  <c r="T849" i="4"/>
  <c r="R849" i="4"/>
  <c r="P849" i="4"/>
  <c r="BI848" i="4"/>
  <c r="BH848" i="4"/>
  <c r="BG848" i="4"/>
  <c r="BE848" i="4"/>
  <c r="T848" i="4"/>
  <c r="R848" i="4"/>
  <c r="P848" i="4"/>
  <c r="BI842" i="4"/>
  <c r="BH842" i="4"/>
  <c r="BG842" i="4"/>
  <c r="BE842" i="4"/>
  <c r="T842" i="4"/>
  <c r="R842" i="4"/>
  <c r="P842" i="4"/>
  <c r="BI841" i="4"/>
  <c r="BH841" i="4"/>
  <c r="BG841" i="4"/>
  <c r="BE841" i="4"/>
  <c r="T841" i="4"/>
  <c r="R841" i="4"/>
  <c r="P841" i="4"/>
  <c r="BI838" i="4"/>
  <c r="BH838" i="4"/>
  <c r="BG838" i="4"/>
  <c r="BE838" i="4"/>
  <c r="T838" i="4"/>
  <c r="R838" i="4"/>
  <c r="P838" i="4"/>
  <c r="BI837" i="4"/>
  <c r="BH837" i="4"/>
  <c r="BG837" i="4"/>
  <c r="BE837" i="4"/>
  <c r="T837" i="4"/>
  <c r="R837" i="4"/>
  <c r="P837" i="4"/>
  <c r="BI826" i="4"/>
  <c r="BH826" i="4"/>
  <c r="BG826" i="4"/>
  <c r="BE826" i="4"/>
  <c r="T826" i="4"/>
  <c r="R826" i="4"/>
  <c r="P826" i="4"/>
  <c r="BI825" i="4"/>
  <c r="BH825" i="4"/>
  <c r="BG825" i="4"/>
  <c r="BE825" i="4"/>
  <c r="T825" i="4"/>
  <c r="R825" i="4"/>
  <c r="P825" i="4"/>
  <c r="BI819" i="4"/>
  <c r="BH819" i="4"/>
  <c r="BG819" i="4"/>
  <c r="BE819" i="4"/>
  <c r="T819" i="4"/>
  <c r="R819" i="4"/>
  <c r="P819" i="4"/>
  <c r="BI818" i="4"/>
  <c r="BH818" i="4"/>
  <c r="BG818" i="4"/>
  <c r="BE818" i="4"/>
  <c r="T818" i="4"/>
  <c r="R818" i="4"/>
  <c r="P818" i="4"/>
  <c r="BI807" i="4"/>
  <c r="BH807" i="4"/>
  <c r="BG807" i="4"/>
  <c r="BE807" i="4"/>
  <c r="T807" i="4"/>
  <c r="R807" i="4"/>
  <c r="P807" i="4"/>
  <c r="BI806" i="4"/>
  <c r="BH806" i="4"/>
  <c r="BG806" i="4"/>
  <c r="BE806" i="4"/>
  <c r="T806" i="4"/>
  <c r="R806" i="4"/>
  <c r="P806" i="4"/>
  <c r="BI801" i="4"/>
  <c r="BH801" i="4"/>
  <c r="BG801" i="4"/>
  <c r="BE801" i="4"/>
  <c r="T801" i="4"/>
  <c r="R801" i="4"/>
  <c r="P801" i="4"/>
  <c r="BI800" i="4"/>
  <c r="BH800" i="4"/>
  <c r="BG800" i="4"/>
  <c r="BE800" i="4"/>
  <c r="T800" i="4"/>
  <c r="R800" i="4"/>
  <c r="P800" i="4"/>
  <c r="BI797" i="4"/>
  <c r="BH797" i="4"/>
  <c r="BG797" i="4"/>
  <c r="BE797" i="4"/>
  <c r="T797" i="4"/>
  <c r="T796" i="4"/>
  <c r="R797" i="4"/>
  <c r="R796" i="4"/>
  <c r="P797" i="4"/>
  <c r="P796" i="4"/>
  <c r="BI795" i="4"/>
  <c r="BH795" i="4"/>
  <c r="BG795" i="4"/>
  <c r="BE795" i="4"/>
  <c r="T795" i="4"/>
  <c r="R795" i="4"/>
  <c r="P795" i="4"/>
  <c r="BI788" i="4"/>
  <c r="BH788" i="4"/>
  <c r="BG788" i="4"/>
  <c r="BE788" i="4"/>
  <c r="T788" i="4"/>
  <c r="R788" i="4"/>
  <c r="P788" i="4"/>
  <c r="BI787" i="4"/>
  <c r="BH787" i="4"/>
  <c r="BG787" i="4"/>
  <c r="BE787" i="4"/>
  <c r="T787" i="4"/>
  <c r="R787" i="4"/>
  <c r="P787" i="4"/>
  <c r="BI786" i="4"/>
  <c r="BH786" i="4"/>
  <c r="BG786" i="4"/>
  <c r="BE786" i="4"/>
  <c r="T786" i="4"/>
  <c r="R786" i="4"/>
  <c r="P786" i="4"/>
  <c r="BI785" i="4"/>
  <c r="BH785" i="4"/>
  <c r="BG785" i="4"/>
  <c r="BE785" i="4"/>
  <c r="T785" i="4"/>
  <c r="R785" i="4"/>
  <c r="P785" i="4"/>
  <c r="BI784" i="4"/>
  <c r="BH784" i="4"/>
  <c r="BG784" i="4"/>
  <c r="BE784" i="4"/>
  <c r="T784" i="4"/>
  <c r="R784" i="4"/>
  <c r="P784" i="4"/>
  <c r="BI783" i="4"/>
  <c r="BH783" i="4"/>
  <c r="BG783" i="4"/>
  <c r="BE783" i="4"/>
  <c r="T783" i="4"/>
  <c r="R783" i="4"/>
  <c r="P783" i="4"/>
  <c r="BI782" i="4"/>
  <c r="BH782" i="4"/>
  <c r="BG782" i="4"/>
  <c r="BE782" i="4"/>
  <c r="T782" i="4"/>
  <c r="R782" i="4"/>
  <c r="P782" i="4"/>
  <c r="BI781" i="4"/>
  <c r="BH781" i="4"/>
  <c r="BG781" i="4"/>
  <c r="BE781" i="4"/>
  <c r="T781" i="4"/>
  <c r="R781" i="4"/>
  <c r="P781" i="4"/>
  <c r="BI780" i="4"/>
  <c r="BH780" i="4"/>
  <c r="BG780" i="4"/>
  <c r="BE780" i="4"/>
  <c r="T780" i="4"/>
  <c r="R780" i="4"/>
  <c r="P780" i="4"/>
  <c r="BI779" i="4"/>
  <c r="BH779" i="4"/>
  <c r="BG779" i="4"/>
  <c r="BE779" i="4"/>
  <c r="T779" i="4"/>
  <c r="R779" i="4"/>
  <c r="P779" i="4"/>
  <c r="BI778" i="4"/>
  <c r="BH778" i="4"/>
  <c r="BG778" i="4"/>
  <c r="BE778" i="4"/>
  <c r="T778" i="4"/>
  <c r="R778" i="4"/>
  <c r="P778" i="4"/>
  <c r="BI777" i="4"/>
  <c r="BH777" i="4"/>
  <c r="BG777" i="4"/>
  <c r="BE777" i="4"/>
  <c r="T777" i="4"/>
  <c r="R777" i="4"/>
  <c r="P777" i="4"/>
  <c r="BI776" i="4"/>
  <c r="BH776" i="4"/>
  <c r="BG776" i="4"/>
  <c r="BE776" i="4"/>
  <c r="T776" i="4"/>
  <c r="R776" i="4"/>
  <c r="P776" i="4"/>
  <c r="BI773" i="4"/>
  <c r="BH773" i="4"/>
  <c r="BG773" i="4"/>
  <c r="BE773" i="4"/>
  <c r="T773" i="4"/>
  <c r="R773" i="4"/>
  <c r="P773" i="4"/>
  <c r="BI771" i="4"/>
  <c r="BH771" i="4"/>
  <c r="BG771" i="4"/>
  <c r="BE771" i="4"/>
  <c r="T771" i="4"/>
  <c r="R771" i="4"/>
  <c r="P771" i="4"/>
  <c r="BI768" i="4"/>
  <c r="BH768" i="4"/>
  <c r="BG768" i="4"/>
  <c r="BE768" i="4"/>
  <c r="T768" i="4"/>
  <c r="R768" i="4"/>
  <c r="P768" i="4"/>
  <c r="BI764" i="4"/>
  <c r="BH764" i="4"/>
  <c r="BG764" i="4"/>
  <c r="BE764" i="4"/>
  <c r="T764" i="4"/>
  <c r="R764" i="4"/>
  <c r="P764" i="4"/>
  <c r="BI758" i="4"/>
  <c r="BH758" i="4"/>
  <c r="BG758" i="4"/>
  <c r="BE758" i="4"/>
  <c r="T758" i="4"/>
  <c r="R758" i="4"/>
  <c r="P758" i="4"/>
  <c r="BI755" i="4"/>
  <c r="BH755" i="4"/>
  <c r="BG755" i="4"/>
  <c r="BE755" i="4"/>
  <c r="T755" i="4"/>
  <c r="R755" i="4"/>
  <c r="P755" i="4"/>
  <c r="BI749" i="4"/>
  <c r="BH749" i="4"/>
  <c r="BG749" i="4"/>
  <c r="BE749" i="4"/>
  <c r="T749" i="4"/>
  <c r="R749" i="4"/>
  <c r="P749" i="4"/>
  <c r="BI744" i="4"/>
  <c r="BH744" i="4"/>
  <c r="BG744" i="4"/>
  <c r="BE744" i="4"/>
  <c r="T744" i="4"/>
  <c r="R744" i="4"/>
  <c r="P744" i="4"/>
  <c r="BI743" i="4"/>
  <c r="BH743" i="4"/>
  <c r="BG743" i="4"/>
  <c r="BE743" i="4"/>
  <c r="T743" i="4"/>
  <c r="R743" i="4"/>
  <c r="P743" i="4"/>
  <c r="BI737" i="4"/>
  <c r="BH737" i="4"/>
  <c r="BG737" i="4"/>
  <c r="BE737" i="4"/>
  <c r="T737" i="4"/>
  <c r="R737" i="4"/>
  <c r="P737" i="4"/>
  <c r="BI731" i="4"/>
  <c r="BH731" i="4"/>
  <c r="BG731" i="4"/>
  <c r="BE731" i="4"/>
  <c r="T731" i="4"/>
  <c r="R731" i="4"/>
  <c r="P731" i="4"/>
  <c r="BI728" i="4"/>
  <c r="BH728" i="4"/>
  <c r="BG728" i="4"/>
  <c r="BE728" i="4"/>
  <c r="T728" i="4"/>
  <c r="R728" i="4"/>
  <c r="P728" i="4"/>
  <c r="BI725" i="4"/>
  <c r="BH725" i="4"/>
  <c r="BG725" i="4"/>
  <c r="BE725" i="4"/>
  <c r="T725" i="4"/>
  <c r="R725" i="4"/>
  <c r="P725" i="4"/>
  <c r="BI723" i="4"/>
  <c r="BH723" i="4"/>
  <c r="BG723" i="4"/>
  <c r="BE723" i="4"/>
  <c r="T723" i="4"/>
  <c r="R723" i="4"/>
  <c r="P723" i="4"/>
  <c r="BI721" i="4"/>
  <c r="BH721" i="4"/>
  <c r="BG721" i="4"/>
  <c r="BE721" i="4"/>
  <c r="T721" i="4"/>
  <c r="R721" i="4"/>
  <c r="P721" i="4"/>
  <c r="BI719" i="4"/>
  <c r="BH719" i="4"/>
  <c r="BG719" i="4"/>
  <c r="BE719" i="4"/>
  <c r="T719" i="4"/>
  <c r="R719" i="4"/>
  <c r="P719" i="4"/>
  <c r="BI717" i="4"/>
  <c r="BH717" i="4"/>
  <c r="BG717" i="4"/>
  <c r="BE717" i="4"/>
  <c r="T717" i="4"/>
  <c r="R717" i="4"/>
  <c r="P717" i="4"/>
  <c r="BI716" i="4"/>
  <c r="BH716" i="4"/>
  <c r="BG716" i="4"/>
  <c r="BE716" i="4"/>
  <c r="T716" i="4"/>
  <c r="R716" i="4"/>
  <c r="P716" i="4"/>
  <c r="BI714" i="4"/>
  <c r="BH714" i="4"/>
  <c r="BG714" i="4"/>
  <c r="BE714" i="4"/>
  <c r="T714" i="4"/>
  <c r="R714" i="4"/>
  <c r="P714" i="4"/>
  <c r="BI710" i="4"/>
  <c r="BH710" i="4"/>
  <c r="BG710" i="4"/>
  <c r="BE710" i="4"/>
  <c r="T710" i="4"/>
  <c r="R710" i="4"/>
  <c r="P710" i="4"/>
  <c r="BI703" i="4"/>
  <c r="BH703" i="4"/>
  <c r="BG703" i="4"/>
  <c r="BE703" i="4"/>
  <c r="T703" i="4"/>
  <c r="R703" i="4"/>
  <c r="P703" i="4"/>
  <c r="BI697" i="4"/>
  <c r="BH697" i="4"/>
  <c r="BG697" i="4"/>
  <c r="BE697" i="4"/>
  <c r="T697" i="4"/>
  <c r="R697" i="4"/>
  <c r="P697" i="4"/>
  <c r="BI689" i="4"/>
  <c r="BH689" i="4"/>
  <c r="BG689" i="4"/>
  <c r="BE689" i="4"/>
  <c r="T689" i="4"/>
  <c r="R689" i="4"/>
  <c r="P689" i="4"/>
  <c r="BI682" i="4"/>
  <c r="BH682" i="4"/>
  <c r="BG682" i="4"/>
  <c r="BE682" i="4"/>
  <c r="T682" i="4"/>
  <c r="R682" i="4"/>
  <c r="P682" i="4"/>
  <c r="BI677" i="4"/>
  <c r="BH677" i="4"/>
  <c r="BG677" i="4"/>
  <c r="BE677" i="4"/>
  <c r="T677" i="4"/>
  <c r="R677" i="4"/>
  <c r="P677" i="4"/>
  <c r="BI672" i="4"/>
  <c r="BH672" i="4"/>
  <c r="BG672" i="4"/>
  <c r="BE672" i="4"/>
  <c r="T672" i="4"/>
  <c r="R672" i="4"/>
  <c r="P672" i="4"/>
  <c r="BI662" i="4"/>
  <c r="BH662" i="4"/>
  <c r="BG662" i="4"/>
  <c r="BE662" i="4"/>
  <c r="T662" i="4"/>
  <c r="R662" i="4"/>
  <c r="P662" i="4"/>
  <c r="BI657" i="4"/>
  <c r="BH657" i="4"/>
  <c r="BG657" i="4"/>
  <c r="BE657" i="4"/>
  <c r="T657" i="4"/>
  <c r="R657" i="4"/>
  <c r="P657" i="4"/>
  <c r="BI652" i="4"/>
  <c r="BH652" i="4"/>
  <c r="BG652" i="4"/>
  <c r="BE652" i="4"/>
  <c r="T652" i="4"/>
  <c r="R652" i="4"/>
  <c r="P652" i="4"/>
  <c r="BI647" i="4"/>
  <c r="BH647" i="4"/>
  <c r="BG647" i="4"/>
  <c r="BE647" i="4"/>
  <c r="T647" i="4"/>
  <c r="R647" i="4"/>
  <c r="P647" i="4"/>
  <c r="BI643" i="4"/>
  <c r="BH643" i="4"/>
  <c r="BG643" i="4"/>
  <c r="BE643" i="4"/>
  <c r="T643" i="4"/>
  <c r="R643" i="4"/>
  <c r="P643" i="4"/>
  <c r="BI627" i="4"/>
  <c r="BH627" i="4"/>
  <c r="BG627" i="4"/>
  <c r="BE627" i="4"/>
  <c r="T627" i="4"/>
  <c r="R627" i="4"/>
  <c r="P627" i="4"/>
  <c r="BI608" i="4"/>
  <c r="BH608" i="4"/>
  <c r="BG608" i="4"/>
  <c r="BE608" i="4"/>
  <c r="T608" i="4"/>
  <c r="R608" i="4"/>
  <c r="P608" i="4"/>
  <c r="BI604" i="4"/>
  <c r="BH604" i="4"/>
  <c r="BG604" i="4"/>
  <c r="BE604" i="4"/>
  <c r="T604" i="4"/>
  <c r="R604" i="4"/>
  <c r="P604" i="4"/>
  <c r="BI599" i="4"/>
  <c r="BH599" i="4"/>
  <c r="BG599" i="4"/>
  <c r="BE599" i="4"/>
  <c r="T599" i="4"/>
  <c r="R599" i="4"/>
  <c r="P599" i="4"/>
  <c r="BI594" i="4"/>
  <c r="BH594" i="4"/>
  <c r="BG594" i="4"/>
  <c r="BE594" i="4"/>
  <c r="T594" i="4"/>
  <c r="R594" i="4"/>
  <c r="P594" i="4"/>
  <c r="BI589" i="4"/>
  <c r="BH589" i="4"/>
  <c r="BG589" i="4"/>
  <c r="BE589" i="4"/>
  <c r="T589" i="4"/>
  <c r="R589" i="4"/>
  <c r="P589" i="4"/>
  <c r="BI584" i="4"/>
  <c r="BH584" i="4"/>
  <c r="BG584" i="4"/>
  <c r="BE584" i="4"/>
  <c r="T584" i="4"/>
  <c r="R584" i="4"/>
  <c r="P584" i="4"/>
  <c r="BI583" i="4"/>
  <c r="BH583" i="4"/>
  <c r="BG583" i="4"/>
  <c r="BE583" i="4"/>
  <c r="T583" i="4"/>
  <c r="R583" i="4"/>
  <c r="P583" i="4"/>
  <c r="BI579" i="4"/>
  <c r="BH579" i="4"/>
  <c r="BG579" i="4"/>
  <c r="BE579" i="4"/>
  <c r="T579" i="4"/>
  <c r="R579" i="4"/>
  <c r="P579" i="4"/>
  <c r="BI578" i="4"/>
  <c r="BH578" i="4"/>
  <c r="BG578" i="4"/>
  <c r="BE578" i="4"/>
  <c r="T578" i="4"/>
  <c r="R578" i="4"/>
  <c r="P578" i="4"/>
  <c r="BI574" i="4"/>
  <c r="BH574" i="4"/>
  <c r="BG574" i="4"/>
  <c r="BE574" i="4"/>
  <c r="T574" i="4"/>
  <c r="R574" i="4"/>
  <c r="P574" i="4"/>
  <c r="BI555" i="4"/>
  <c r="BH555" i="4"/>
  <c r="BG555" i="4"/>
  <c r="BE555" i="4"/>
  <c r="T555" i="4"/>
  <c r="R555" i="4"/>
  <c r="P555" i="4"/>
  <c r="BI548" i="4"/>
  <c r="BH548" i="4"/>
  <c r="BG548" i="4"/>
  <c r="BE548" i="4"/>
  <c r="T548" i="4"/>
  <c r="R548" i="4"/>
  <c r="P548" i="4"/>
  <c r="BI537" i="4"/>
  <c r="BH537" i="4"/>
  <c r="BG537" i="4"/>
  <c r="BE537" i="4"/>
  <c r="T537" i="4"/>
  <c r="R537" i="4"/>
  <c r="P537" i="4"/>
  <c r="BI536" i="4"/>
  <c r="BH536" i="4"/>
  <c r="BG536" i="4"/>
  <c r="BE536" i="4"/>
  <c r="T536" i="4"/>
  <c r="R536" i="4"/>
  <c r="P536" i="4"/>
  <c r="BI531" i="4"/>
  <c r="BH531" i="4"/>
  <c r="BG531" i="4"/>
  <c r="BE531" i="4"/>
  <c r="T531" i="4"/>
  <c r="R531" i="4"/>
  <c r="P531" i="4"/>
  <c r="BI530" i="4"/>
  <c r="BH530" i="4"/>
  <c r="BG530" i="4"/>
  <c r="BE530" i="4"/>
  <c r="T530" i="4"/>
  <c r="R530" i="4"/>
  <c r="P530" i="4"/>
  <c r="BI525" i="4"/>
  <c r="BH525" i="4"/>
  <c r="BG525" i="4"/>
  <c r="BE525" i="4"/>
  <c r="T525" i="4"/>
  <c r="R525" i="4"/>
  <c r="P525" i="4"/>
  <c r="BI524" i="4"/>
  <c r="BH524" i="4"/>
  <c r="BG524" i="4"/>
  <c r="BE524" i="4"/>
  <c r="T524" i="4"/>
  <c r="R524" i="4"/>
  <c r="P524" i="4"/>
  <c r="BI519" i="4"/>
  <c r="BH519" i="4"/>
  <c r="BG519" i="4"/>
  <c r="BE519" i="4"/>
  <c r="T519" i="4"/>
  <c r="R519" i="4"/>
  <c r="P519" i="4"/>
  <c r="BI518" i="4"/>
  <c r="BH518" i="4"/>
  <c r="BG518" i="4"/>
  <c r="BE518" i="4"/>
  <c r="T518" i="4"/>
  <c r="R518" i="4"/>
  <c r="P518" i="4"/>
  <c r="BI514" i="4"/>
  <c r="BH514" i="4"/>
  <c r="BG514" i="4"/>
  <c r="BE514" i="4"/>
  <c r="T514" i="4"/>
  <c r="R514" i="4"/>
  <c r="P514" i="4"/>
  <c r="BI513" i="4"/>
  <c r="BH513" i="4"/>
  <c r="BG513" i="4"/>
  <c r="BE513" i="4"/>
  <c r="T513" i="4"/>
  <c r="R513" i="4"/>
  <c r="P513" i="4"/>
  <c r="BI508" i="4"/>
  <c r="BH508" i="4"/>
  <c r="BG508" i="4"/>
  <c r="BE508" i="4"/>
  <c r="T508" i="4"/>
  <c r="R508" i="4"/>
  <c r="P508" i="4"/>
  <c r="BI495" i="4"/>
  <c r="BH495" i="4"/>
  <c r="BG495" i="4"/>
  <c r="BE495" i="4"/>
  <c r="T495" i="4"/>
  <c r="R495" i="4"/>
  <c r="P495" i="4"/>
  <c r="BI494" i="4"/>
  <c r="BH494" i="4"/>
  <c r="BG494" i="4"/>
  <c r="BE494" i="4"/>
  <c r="T494" i="4"/>
  <c r="R494" i="4"/>
  <c r="P494" i="4"/>
  <c r="BI489" i="4"/>
  <c r="BH489" i="4"/>
  <c r="BG489" i="4"/>
  <c r="BE489" i="4"/>
  <c r="T489" i="4"/>
  <c r="R489" i="4"/>
  <c r="P489" i="4"/>
  <c r="BI488" i="4"/>
  <c r="BH488" i="4"/>
  <c r="BG488" i="4"/>
  <c r="BE488" i="4"/>
  <c r="T488" i="4"/>
  <c r="R488" i="4"/>
  <c r="P488" i="4"/>
  <c r="BI472" i="4"/>
  <c r="BH472" i="4"/>
  <c r="BG472" i="4"/>
  <c r="BE472" i="4"/>
  <c r="T472" i="4"/>
  <c r="R472" i="4"/>
  <c r="P472" i="4"/>
  <c r="BI469" i="4"/>
  <c r="BH469" i="4"/>
  <c r="BG469" i="4"/>
  <c r="BE469" i="4"/>
  <c r="T469" i="4"/>
  <c r="R469" i="4"/>
  <c r="P469" i="4"/>
  <c r="BI450" i="4"/>
  <c r="BH450" i="4"/>
  <c r="BG450" i="4"/>
  <c r="BE450" i="4"/>
  <c r="T450" i="4"/>
  <c r="R450" i="4"/>
  <c r="P450" i="4"/>
  <c r="BI442" i="4"/>
  <c r="BH442" i="4"/>
  <c r="BG442" i="4"/>
  <c r="BE442" i="4"/>
  <c r="T442" i="4"/>
  <c r="R442" i="4"/>
  <c r="P442" i="4"/>
  <c r="BI441" i="4"/>
  <c r="BH441" i="4"/>
  <c r="BG441" i="4"/>
  <c r="BE441" i="4"/>
  <c r="T441" i="4"/>
  <c r="R441" i="4"/>
  <c r="P441" i="4"/>
  <c r="BI416" i="4"/>
  <c r="BH416" i="4"/>
  <c r="BG416" i="4"/>
  <c r="BE416" i="4"/>
  <c r="T416" i="4"/>
  <c r="R416" i="4"/>
  <c r="P416" i="4"/>
  <c r="BI413" i="4"/>
  <c r="BH413" i="4"/>
  <c r="BG413" i="4"/>
  <c r="BE413" i="4"/>
  <c r="T413" i="4"/>
  <c r="R413" i="4"/>
  <c r="P413" i="4"/>
  <c r="BI389" i="4"/>
  <c r="BH389" i="4"/>
  <c r="BG389" i="4"/>
  <c r="BE389" i="4"/>
  <c r="T389" i="4"/>
  <c r="R389" i="4"/>
  <c r="P389" i="4"/>
  <c r="BI377" i="4"/>
  <c r="BH377" i="4"/>
  <c r="BG377" i="4"/>
  <c r="BE377" i="4"/>
  <c r="T377" i="4"/>
  <c r="R377" i="4"/>
  <c r="P377" i="4"/>
  <c r="BI343" i="4"/>
  <c r="BH343" i="4"/>
  <c r="BG343" i="4"/>
  <c r="BE343" i="4"/>
  <c r="T343" i="4"/>
  <c r="R343" i="4"/>
  <c r="P343" i="4"/>
  <c r="BI327" i="4"/>
  <c r="BH327" i="4"/>
  <c r="BG327" i="4"/>
  <c r="BE327" i="4"/>
  <c r="T327" i="4"/>
  <c r="R327" i="4"/>
  <c r="P327" i="4"/>
  <c r="BI322" i="4"/>
  <c r="BH322" i="4"/>
  <c r="BG322" i="4"/>
  <c r="BE322" i="4"/>
  <c r="T322" i="4"/>
  <c r="R322" i="4"/>
  <c r="P322" i="4"/>
  <c r="BI319" i="4"/>
  <c r="BH319" i="4"/>
  <c r="BG319" i="4"/>
  <c r="BE319" i="4"/>
  <c r="T319" i="4"/>
  <c r="R319" i="4"/>
  <c r="P319" i="4"/>
  <c r="BI313" i="4"/>
  <c r="BH313" i="4"/>
  <c r="BG313" i="4"/>
  <c r="BE313" i="4"/>
  <c r="T313" i="4"/>
  <c r="R313" i="4"/>
  <c r="P313" i="4"/>
  <c r="BI302" i="4"/>
  <c r="BH302" i="4"/>
  <c r="BG302" i="4"/>
  <c r="BE302" i="4"/>
  <c r="T302" i="4"/>
  <c r="R302" i="4"/>
  <c r="P302" i="4"/>
  <c r="BI298" i="4"/>
  <c r="BH298" i="4"/>
  <c r="BG298" i="4"/>
  <c r="BE298" i="4"/>
  <c r="T298" i="4"/>
  <c r="R298" i="4"/>
  <c r="P298" i="4"/>
  <c r="BI295" i="4"/>
  <c r="BH295" i="4"/>
  <c r="BG295" i="4"/>
  <c r="BE295" i="4"/>
  <c r="T295" i="4"/>
  <c r="R295" i="4"/>
  <c r="P295" i="4"/>
  <c r="BI292" i="4"/>
  <c r="BH292" i="4"/>
  <c r="BG292" i="4"/>
  <c r="BE292" i="4"/>
  <c r="T292" i="4"/>
  <c r="R292" i="4"/>
  <c r="P292" i="4"/>
  <c r="BI289" i="4"/>
  <c r="BH289" i="4"/>
  <c r="BG289" i="4"/>
  <c r="BE289" i="4"/>
  <c r="T289" i="4"/>
  <c r="R289" i="4"/>
  <c r="P289" i="4"/>
  <c r="BI285" i="4"/>
  <c r="BH285" i="4"/>
  <c r="BG285" i="4"/>
  <c r="BE285" i="4"/>
  <c r="T285" i="4"/>
  <c r="R285" i="4"/>
  <c r="P285" i="4"/>
  <c r="BI281" i="4"/>
  <c r="BH281" i="4"/>
  <c r="BG281" i="4"/>
  <c r="BE281" i="4"/>
  <c r="T281" i="4"/>
  <c r="R281" i="4"/>
  <c r="P281" i="4"/>
  <c r="BI273" i="4"/>
  <c r="BH273" i="4"/>
  <c r="BG273" i="4"/>
  <c r="BE273" i="4"/>
  <c r="T273" i="4"/>
  <c r="R273" i="4"/>
  <c r="P273" i="4"/>
  <c r="BI269" i="4"/>
  <c r="BH269" i="4"/>
  <c r="BG269" i="4"/>
  <c r="BE269" i="4"/>
  <c r="T269" i="4"/>
  <c r="R269" i="4"/>
  <c r="P269" i="4"/>
  <c r="BI266" i="4"/>
  <c r="BH266" i="4"/>
  <c r="BG266" i="4"/>
  <c r="BE266" i="4"/>
  <c r="T266" i="4"/>
  <c r="R266" i="4"/>
  <c r="P266" i="4"/>
  <c r="BI262" i="4"/>
  <c r="BH262" i="4"/>
  <c r="BG262" i="4"/>
  <c r="BE262" i="4"/>
  <c r="T262" i="4"/>
  <c r="R262" i="4"/>
  <c r="P262" i="4"/>
  <c r="BI254" i="4"/>
  <c r="BH254" i="4"/>
  <c r="BG254" i="4"/>
  <c r="BE254" i="4"/>
  <c r="T254" i="4"/>
  <c r="R254" i="4"/>
  <c r="P254" i="4"/>
  <c r="BI249" i="4"/>
  <c r="BH249" i="4"/>
  <c r="BG249" i="4"/>
  <c r="BE249" i="4"/>
  <c r="T249" i="4"/>
  <c r="R249" i="4"/>
  <c r="P249" i="4"/>
  <c r="BI243" i="4"/>
  <c r="BH243" i="4"/>
  <c r="BG243" i="4"/>
  <c r="BE243" i="4"/>
  <c r="T243" i="4"/>
  <c r="R243" i="4"/>
  <c r="P243" i="4"/>
  <c r="BI242" i="4"/>
  <c r="BH242" i="4"/>
  <c r="BG242" i="4"/>
  <c r="BE242" i="4"/>
  <c r="T242" i="4"/>
  <c r="R242" i="4"/>
  <c r="P242" i="4"/>
  <c r="BI231" i="4"/>
  <c r="BH231" i="4"/>
  <c r="BG231" i="4"/>
  <c r="BE231" i="4"/>
  <c r="T231" i="4"/>
  <c r="R231" i="4"/>
  <c r="P231" i="4"/>
  <c r="BI228" i="4"/>
  <c r="BH228" i="4"/>
  <c r="BG228" i="4"/>
  <c r="BE228" i="4"/>
  <c r="T228" i="4"/>
  <c r="R228" i="4"/>
  <c r="P228" i="4"/>
  <c r="BI224" i="4"/>
  <c r="BH224" i="4"/>
  <c r="BG224" i="4"/>
  <c r="BE224" i="4"/>
  <c r="T224" i="4"/>
  <c r="R224" i="4"/>
  <c r="P224" i="4"/>
  <c r="BI220" i="4"/>
  <c r="BH220" i="4"/>
  <c r="BG220" i="4"/>
  <c r="BE220" i="4"/>
  <c r="T220" i="4"/>
  <c r="R220" i="4"/>
  <c r="P220" i="4"/>
  <c r="BI216" i="4"/>
  <c r="BH216" i="4"/>
  <c r="BG216" i="4"/>
  <c r="BE216" i="4"/>
  <c r="T216" i="4"/>
  <c r="R216" i="4"/>
  <c r="P216" i="4"/>
  <c r="BI212" i="4"/>
  <c r="BH212" i="4"/>
  <c r="BG212" i="4"/>
  <c r="BE212" i="4"/>
  <c r="T212" i="4"/>
  <c r="R212" i="4"/>
  <c r="P212" i="4"/>
  <c r="BI203" i="4"/>
  <c r="BH203" i="4"/>
  <c r="BG203" i="4"/>
  <c r="BE203" i="4"/>
  <c r="T203" i="4"/>
  <c r="R203" i="4"/>
  <c r="P203" i="4"/>
  <c r="BI196" i="4"/>
  <c r="BH196" i="4"/>
  <c r="BG196" i="4"/>
  <c r="BE196" i="4"/>
  <c r="T196" i="4"/>
  <c r="R196" i="4"/>
  <c r="P196" i="4"/>
  <c r="BI193" i="4"/>
  <c r="BH193" i="4"/>
  <c r="BG193" i="4"/>
  <c r="BE193" i="4"/>
  <c r="T193" i="4"/>
  <c r="R193" i="4"/>
  <c r="P193" i="4"/>
  <c r="BI186" i="4"/>
  <c r="BH186" i="4"/>
  <c r="BG186" i="4"/>
  <c r="BE186" i="4"/>
  <c r="T186" i="4"/>
  <c r="R186" i="4"/>
  <c r="P186" i="4"/>
  <c r="BI180" i="4"/>
  <c r="BH180" i="4"/>
  <c r="BG180" i="4"/>
  <c r="BE180" i="4"/>
  <c r="T180" i="4"/>
  <c r="R180" i="4"/>
  <c r="P180" i="4"/>
  <c r="BI177" i="4"/>
  <c r="BH177" i="4"/>
  <c r="BG177" i="4"/>
  <c r="BE177" i="4"/>
  <c r="T177" i="4"/>
  <c r="R177" i="4"/>
  <c r="P177" i="4"/>
  <c r="BI163" i="4"/>
  <c r="BH163" i="4"/>
  <c r="BG163" i="4"/>
  <c r="BE163" i="4"/>
  <c r="T163" i="4"/>
  <c r="R163" i="4"/>
  <c r="P163" i="4"/>
  <c r="BI159" i="4"/>
  <c r="BH159" i="4"/>
  <c r="BG159" i="4"/>
  <c r="BE159" i="4"/>
  <c r="T159" i="4"/>
  <c r="R159" i="4"/>
  <c r="P159" i="4"/>
  <c r="BI154" i="4"/>
  <c r="BH154" i="4"/>
  <c r="BG154" i="4"/>
  <c r="BE154" i="4"/>
  <c r="T154" i="4"/>
  <c r="R154" i="4"/>
  <c r="P154" i="4"/>
  <c r="J148" i="4"/>
  <c r="J147" i="4"/>
  <c r="F147" i="4"/>
  <c r="F145" i="4"/>
  <c r="E143" i="4"/>
  <c r="J96" i="4"/>
  <c r="J95" i="4"/>
  <c r="F95" i="4"/>
  <c r="F93" i="4"/>
  <c r="E91" i="4"/>
  <c r="J22" i="4"/>
  <c r="E22" i="4"/>
  <c r="F96" i="4"/>
  <c r="J21" i="4"/>
  <c r="J16" i="4"/>
  <c r="J145" i="4" s="1"/>
  <c r="E7" i="4"/>
  <c r="E85" i="4"/>
  <c r="J41" i="3"/>
  <c r="J40" i="3"/>
  <c r="AY99" i="1"/>
  <c r="J39" i="3"/>
  <c r="AX99" i="1"/>
  <c r="BI1917" i="3"/>
  <c r="BH1917" i="3"/>
  <c r="BG1917" i="3"/>
  <c r="BE1917" i="3"/>
  <c r="T1917" i="3"/>
  <c r="R1917" i="3"/>
  <c r="P1917" i="3"/>
  <c r="BI1916" i="3"/>
  <c r="BH1916" i="3"/>
  <c r="BG1916" i="3"/>
  <c r="BE1916" i="3"/>
  <c r="T1916" i="3"/>
  <c r="R1916" i="3"/>
  <c r="P1916" i="3"/>
  <c r="BI1902" i="3"/>
  <c r="BH1902" i="3"/>
  <c r="BG1902" i="3"/>
  <c r="BE1902" i="3"/>
  <c r="T1902" i="3"/>
  <c r="R1902" i="3"/>
  <c r="P1902" i="3"/>
  <c r="BI1887" i="3"/>
  <c r="BH1887" i="3"/>
  <c r="BG1887" i="3"/>
  <c r="BE1887" i="3"/>
  <c r="T1887" i="3"/>
  <c r="R1887" i="3"/>
  <c r="P1887" i="3"/>
  <c r="BI1884" i="3"/>
  <c r="BH1884" i="3"/>
  <c r="BG1884" i="3"/>
  <c r="BE1884" i="3"/>
  <c r="T1884" i="3"/>
  <c r="R1884" i="3"/>
  <c r="P1884" i="3"/>
  <c r="BI1850" i="3"/>
  <c r="BH1850" i="3"/>
  <c r="BG1850" i="3"/>
  <c r="BE1850" i="3"/>
  <c r="T1850" i="3"/>
  <c r="R1850" i="3"/>
  <c r="P1850" i="3"/>
  <c r="BI1846" i="3"/>
  <c r="BH1846" i="3"/>
  <c r="BG1846" i="3"/>
  <c r="BE1846" i="3"/>
  <c r="T1846" i="3"/>
  <c r="R1846" i="3"/>
  <c r="P1846" i="3"/>
  <c r="BI1811" i="3"/>
  <c r="BH1811" i="3"/>
  <c r="BG1811" i="3"/>
  <c r="BE1811" i="3"/>
  <c r="T1811" i="3"/>
  <c r="R1811" i="3"/>
  <c r="P1811" i="3"/>
  <c r="BI1810" i="3"/>
  <c r="BH1810" i="3"/>
  <c r="BG1810" i="3"/>
  <c r="BE1810" i="3"/>
  <c r="T1810" i="3"/>
  <c r="R1810" i="3"/>
  <c r="P1810" i="3"/>
  <c r="BI1806" i="3"/>
  <c r="BH1806" i="3"/>
  <c r="BG1806" i="3"/>
  <c r="BE1806" i="3"/>
  <c r="T1806" i="3"/>
  <c r="R1806" i="3"/>
  <c r="P1806" i="3"/>
  <c r="BI1789" i="3"/>
  <c r="BH1789" i="3"/>
  <c r="BG1789" i="3"/>
  <c r="BE1789" i="3"/>
  <c r="T1789" i="3"/>
  <c r="R1789" i="3"/>
  <c r="P1789" i="3"/>
  <c r="BI1773" i="3"/>
  <c r="BH1773" i="3"/>
  <c r="BG1773" i="3"/>
  <c r="BE1773" i="3"/>
  <c r="T1773" i="3"/>
  <c r="R1773" i="3"/>
  <c r="P1773" i="3"/>
  <c r="BI1767" i="3"/>
  <c r="BH1767" i="3"/>
  <c r="BG1767" i="3"/>
  <c r="BE1767" i="3"/>
  <c r="T1767" i="3"/>
  <c r="R1767" i="3"/>
  <c r="P1767" i="3"/>
  <c r="BI1756" i="3"/>
  <c r="BH1756" i="3"/>
  <c r="BG1756" i="3"/>
  <c r="BE1756" i="3"/>
  <c r="T1756" i="3"/>
  <c r="R1756" i="3"/>
  <c r="P1756" i="3"/>
  <c r="BI1754" i="3"/>
  <c r="BH1754" i="3"/>
  <c r="BG1754" i="3"/>
  <c r="BE1754" i="3"/>
  <c r="T1754" i="3"/>
  <c r="R1754" i="3"/>
  <c r="P1754" i="3"/>
  <c r="BI1751" i="3"/>
  <c r="BH1751" i="3"/>
  <c r="BG1751" i="3"/>
  <c r="BE1751" i="3"/>
  <c r="T1751" i="3"/>
  <c r="R1751" i="3"/>
  <c r="P1751" i="3"/>
  <c r="BI1748" i="3"/>
  <c r="BH1748" i="3"/>
  <c r="BG1748" i="3"/>
  <c r="BE1748" i="3"/>
  <c r="T1748" i="3"/>
  <c r="R1748" i="3"/>
  <c r="P1748" i="3"/>
  <c r="BI1743" i="3"/>
  <c r="BH1743" i="3"/>
  <c r="BG1743" i="3"/>
  <c r="BE1743" i="3"/>
  <c r="T1743" i="3"/>
  <c r="R1743" i="3"/>
  <c r="P1743" i="3"/>
  <c r="BI1742" i="3"/>
  <c r="BH1742" i="3"/>
  <c r="BG1742" i="3"/>
  <c r="BE1742" i="3"/>
  <c r="T1742" i="3"/>
  <c r="R1742" i="3"/>
  <c r="P1742" i="3"/>
  <c r="BI1731" i="3"/>
  <c r="BH1731" i="3"/>
  <c r="BG1731" i="3"/>
  <c r="BE1731" i="3"/>
  <c r="T1731" i="3"/>
  <c r="R1731" i="3"/>
  <c r="P1731" i="3"/>
  <c r="BI1730" i="3"/>
  <c r="BH1730" i="3"/>
  <c r="BG1730" i="3"/>
  <c r="BE1730" i="3"/>
  <c r="T1730" i="3"/>
  <c r="R1730" i="3"/>
  <c r="P1730" i="3"/>
  <c r="BI1727" i="3"/>
  <c r="BH1727" i="3"/>
  <c r="BG1727" i="3"/>
  <c r="BE1727" i="3"/>
  <c r="T1727" i="3"/>
  <c r="R1727" i="3"/>
  <c r="P1727" i="3"/>
  <c r="BI1724" i="3"/>
  <c r="BH1724" i="3"/>
  <c r="BG1724" i="3"/>
  <c r="BE1724" i="3"/>
  <c r="T1724" i="3"/>
  <c r="R1724" i="3"/>
  <c r="P1724" i="3"/>
  <c r="BI1714" i="3"/>
  <c r="BH1714" i="3"/>
  <c r="BG1714" i="3"/>
  <c r="BE1714" i="3"/>
  <c r="T1714" i="3"/>
  <c r="R1714" i="3"/>
  <c r="P1714" i="3"/>
  <c r="BI1705" i="3"/>
  <c r="BH1705" i="3"/>
  <c r="BG1705" i="3"/>
  <c r="BE1705" i="3"/>
  <c r="T1705" i="3"/>
  <c r="R1705" i="3"/>
  <c r="P1705" i="3"/>
  <c r="BI1703" i="3"/>
  <c r="BH1703" i="3"/>
  <c r="BG1703" i="3"/>
  <c r="BE1703" i="3"/>
  <c r="T1703" i="3"/>
  <c r="R1703" i="3"/>
  <c r="P1703" i="3"/>
  <c r="BI1697" i="3"/>
  <c r="BH1697" i="3"/>
  <c r="BG1697" i="3"/>
  <c r="BE1697" i="3"/>
  <c r="T1697" i="3"/>
  <c r="R1697" i="3"/>
  <c r="P1697" i="3"/>
  <c r="BI1696" i="3"/>
  <c r="BH1696" i="3"/>
  <c r="BG1696" i="3"/>
  <c r="BE1696" i="3"/>
  <c r="T1696" i="3"/>
  <c r="R1696" i="3"/>
  <c r="P1696" i="3"/>
  <c r="BI1690" i="3"/>
  <c r="BH1690" i="3"/>
  <c r="BG1690" i="3"/>
  <c r="BE1690" i="3"/>
  <c r="T1690" i="3"/>
  <c r="R1690" i="3"/>
  <c r="P1690" i="3"/>
  <c r="BI1689" i="3"/>
  <c r="BH1689" i="3"/>
  <c r="BG1689" i="3"/>
  <c r="BE1689" i="3"/>
  <c r="T1689" i="3"/>
  <c r="R1689" i="3"/>
  <c r="P1689" i="3"/>
  <c r="BI1684" i="3"/>
  <c r="BH1684" i="3"/>
  <c r="BG1684" i="3"/>
  <c r="BE1684" i="3"/>
  <c r="T1684" i="3"/>
  <c r="R1684" i="3"/>
  <c r="P1684" i="3"/>
  <c r="BI1679" i="3"/>
  <c r="BH1679" i="3"/>
  <c r="BG1679" i="3"/>
  <c r="BE1679" i="3"/>
  <c r="T1679" i="3"/>
  <c r="R1679" i="3"/>
  <c r="P1679" i="3"/>
  <c r="BI1673" i="3"/>
  <c r="BH1673" i="3"/>
  <c r="BG1673" i="3"/>
  <c r="BE1673" i="3"/>
  <c r="T1673" i="3"/>
  <c r="R1673" i="3"/>
  <c r="P1673" i="3"/>
  <c r="BI1672" i="3"/>
  <c r="BH1672" i="3"/>
  <c r="BG1672" i="3"/>
  <c r="BE1672" i="3"/>
  <c r="T1672" i="3"/>
  <c r="R1672" i="3"/>
  <c r="P1672" i="3"/>
  <c r="BI1667" i="3"/>
  <c r="BH1667" i="3"/>
  <c r="BG1667" i="3"/>
  <c r="BE1667" i="3"/>
  <c r="T1667" i="3"/>
  <c r="R1667" i="3"/>
  <c r="P1667" i="3"/>
  <c r="BI1665" i="3"/>
  <c r="BH1665" i="3"/>
  <c r="BG1665" i="3"/>
  <c r="BE1665" i="3"/>
  <c r="T1665" i="3"/>
  <c r="R1665" i="3"/>
  <c r="P1665" i="3"/>
  <c r="BI1656" i="3"/>
  <c r="BH1656" i="3"/>
  <c r="BG1656" i="3"/>
  <c r="BE1656" i="3"/>
  <c r="T1656" i="3"/>
  <c r="R1656" i="3"/>
  <c r="P1656" i="3"/>
  <c r="BI1655" i="3"/>
  <c r="BH1655" i="3"/>
  <c r="BG1655" i="3"/>
  <c r="BE1655" i="3"/>
  <c r="T1655" i="3"/>
  <c r="R1655" i="3"/>
  <c r="P1655" i="3"/>
  <c r="BI1647" i="3"/>
  <c r="BH1647" i="3"/>
  <c r="BG1647" i="3"/>
  <c r="BE1647" i="3"/>
  <c r="T1647" i="3"/>
  <c r="R1647" i="3"/>
  <c r="P1647" i="3"/>
  <c r="BI1639" i="3"/>
  <c r="BH1639" i="3"/>
  <c r="BG1639" i="3"/>
  <c r="BE1639" i="3"/>
  <c r="T1639" i="3"/>
  <c r="R1639" i="3"/>
  <c r="P1639" i="3"/>
  <c r="BI1633" i="3"/>
  <c r="BH1633" i="3"/>
  <c r="BG1633" i="3"/>
  <c r="BE1633" i="3"/>
  <c r="T1633" i="3"/>
  <c r="R1633" i="3"/>
  <c r="P1633" i="3"/>
  <c r="BI1625" i="3"/>
  <c r="BH1625" i="3"/>
  <c r="BG1625" i="3"/>
  <c r="BE1625" i="3"/>
  <c r="T1625" i="3"/>
  <c r="R1625" i="3"/>
  <c r="P1625" i="3"/>
  <c r="BI1624" i="3"/>
  <c r="BH1624" i="3"/>
  <c r="BG1624" i="3"/>
  <c r="BE1624" i="3"/>
  <c r="T1624" i="3"/>
  <c r="R1624" i="3"/>
  <c r="P1624" i="3"/>
  <c r="BI1618" i="3"/>
  <c r="BH1618" i="3"/>
  <c r="BG1618" i="3"/>
  <c r="BE1618" i="3"/>
  <c r="T1618" i="3"/>
  <c r="R1618" i="3"/>
  <c r="P1618" i="3"/>
  <c r="BI1617" i="3"/>
  <c r="BH1617" i="3"/>
  <c r="BG1617" i="3"/>
  <c r="BE1617" i="3"/>
  <c r="T1617" i="3"/>
  <c r="R1617" i="3"/>
  <c r="P1617" i="3"/>
  <c r="BI1615" i="3"/>
  <c r="BH1615" i="3"/>
  <c r="BG1615" i="3"/>
  <c r="BE1615" i="3"/>
  <c r="T1615" i="3"/>
  <c r="R1615" i="3"/>
  <c r="P1615" i="3"/>
  <c r="BI1614" i="3"/>
  <c r="BH1614" i="3"/>
  <c r="BG1614" i="3"/>
  <c r="BE1614" i="3"/>
  <c r="T1614" i="3"/>
  <c r="R1614" i="3"/>
  <c r="P1614" i="3"/>
  <c r="BI1607" i="3"/>
  <c r="BH1607" i="3"/>
  <c r="BG1607" i="3"/>
  <c r="BE1607" i="3"/>
  <c r="T1607" i="3"/>
  <c r="R1607" i="3"/>
  <c r="P1607" i="3"/>
  <c r="BI1600" i="3"/>
  <c r="BH1600" i="3"/>
  <c r="BG1600" i="3"/>
  <c r="BE1600" i="3"/>
  <c r="T1600" i="3"/>
  <c r="R1600" i="3"/>
  <c r="P1600" i="3"/>
  <c r="BI1598" i="3"/>
  <c r="BH1598" i="3"/>
  <c r="BG1598" i="3"/>
  <c r="BE1598" i="3"/>
  <c r="T1598" i="3"/>
  <c r="R1598" i="3"/>
  <c r="P1598" i="3"/>
  <c r="BI1596" i="3"/>
  <c r="BH1596" i="3"/>
  <c r="BG1596" i="3"/>
  <c r="BE1596" i="3"/>
  <c r="T1596" i="3"/>
  <c r="R1596" i="3"/>
  <c r="P1596" i="3"/>
  <c r="BI1594" i="3"/>
  <c r="BH1594" i="3"/>
  <c r="BG1594" i="3"/>
  <c r="BE1594" i="3"/>
  <c r="T1594" i="3"/>
  <c r="R1594" i="3"/>
  <c r="P1594" i="3"/>
  <c r="BI1592" i="3"/>
  <c r="BH1592" i="3"/>
  <c r="BG1592" i="3"/>
  <c r="BE1592" i="3"/>
  <c r="T1592" i="3"/>
  <c r="R1592" i="3"/>
  <c r="P1592" i="3"/>
  <c r="BI1590" i="3"/>
  <c r="BH1590" i="3"/>
  <c r="BG1590" i="3"/>
  <c r="BE1590" i="3"/>
  <c r="T1590" i="3"/>
  <c r="R1590" i="3"/>
  <c r="P1590" i="3"/>
  <c r="BI1588" i="3"/>
  <c r="BH1588" i="3"/>
  <c r="BG1588" i="3"/>
  <c r="BE1588" i="3"/>
  <c r="T1588" i="3"/>
  <c r="R1588" i="3"/>
  <c r="P1588" i="3"/>
  <c r="BI1586" i="3"/>
  <c r="BH1586" i="3"/>
  <c r="BG1586" i="3"/>
  <c r="BE1586" i="3"/>
  <c r="T1586" i="3"/>
  <c r="R1586" i="3"/>
  <c r="P1586" i="3"/>
  <c r="BI1584" i="3"/>
  <c r="BH1584" i="3"/>
  <c r="BG1584" i="3"/>
  <c r="BE1584" i="3"/>
  <c r="T1584" i="3"/>
  <c r="R1584" i="3"/>
  <c r="P1584" i="3"/>
  <c r="BI1582" i="3"/>
  <c r="BH1582" i="3"/>
  <c r="BG1582" i="3"/>
  <c r="BE1582" i="3"/>
  <c r="T1582" i="3"/>
  <c r="R1582" i="3"/>
  <c r="P1582" i="3"/>
  <c r="BI1580" i="3"/>
  <c r="BH1580" i="3"/>
  <c r="BG1580" i="3"/>
  <c r="BE1580" i="3"/>
  <c r="T1580" i="3"/>
  <c r="R1580" i="3"/>
  <c r="P1580" i="3"/>
  <c r="BI1579" i="3"/>
  <c r="BH1579" i="3"/>
  <c r="BG1579" i="3"/>
  <c r="BE1579" i="3"/>
  <c r="T1579" i="3"/>
  <c r="R1579" i="3"/>
  <c r="P1579" i="3"/>
  <c r="BI1578" i="3"/>
  <c r="BH1578" i="3"/>
  <c r="BG1578" i="3"/>
  <c r="BE1578" i="3"/>
  <c r="T1578" i="3"/>
  <c r="R1578" i="3"/>
  <c r="P1578" i="3"/>
  <c r="BI1577" i="3"/>
  <c r="BH1577" i="3"/>
  <c r="BG1577" i="3"/>
  <c r="BE1577" i="3"/>
  <c r="T1577" i="3"/>
  <c r="R1577" i="3"/>
  <c r="P1577" i="3"/>
  <c r="BI1576" i="3"/>
  <c r="BH1576" i="3"/>
  <c r="BG1576" i="3"/>
  <c r="BE1576" i="3"/>
  <c r="T1576" i="3"/>
  <c r="R1576" i="3"/>
  <c r="P1576" i="3"/>
  <c r="BI1574" i="3"/>
  <c r="BH1574" i="3"/>
  <c r="BG1574" i="3"/>
  <c r="BE1574" i="3"/>
  <c r="T1574" i="3"/>
  <c r="R1574" i="3"/>
  <c r="P1574" i="3"/>
  <c r="BI1572" i="3"/>
  <c r="BH1572" i="3"/>
  <c r="BG1572" i="3"/>
  <c r="BE1572" i="3"/>
  <c r="T1572" i="3"/>
  <c r="R1572" i="3"/>
  <c r="P1572" i="3"/>
  <c r="BI1570" i="3"/>
  <c r="BH1570" i="3"/>
  <c r="BG1570" i="3"/>
  <c r="BE1570" i="3"/>
  <c r="T1570" i="3"/>
  <c r="R1570" i="3"/>
  <c r="P1570" i="3"/>
  <c r="BI1569" i="3"/>
  <c r="BH1569" i="3"/>
  <c r="BG1569" i="3"/>
  <c r="BE1569" i="3"/>
  <c r="T1569" i="3"/>
  <c r="R1569" i="3"/>
  <c r="P1569" i="3"/>
  <c r="BI1567" i="3"/>
  <c r="BH1567" i="3"/>
  <c r="BG1567" i="3"/>
  <c r="BE1567" i="3"/>
  <c r="T1567" i="3"/>
  <c r="R1567" i="3"/>
  <c r="P1567" i="3"/>
  <c r="BI1559" i="3"/>
  <c r="BH1559" i="3"/>
  <c r="BG1559" i="3"/>
  <c r="BE1559" i="3"/>
  <c r="T1559" i="3"/>
  <c r="R1559" i="3"/>
  <c r="P1559" i="3"/>
  <c r="BI1557" i="3"/>
  <c r="BH1557" i="3"/>
  <c r="BG1557" i="3"/>
  <c r="BE1557" i="3"/>
  <c r="T1557" i="3"/>
  <c r="R1557" i="3"/>
  <c r="P1557" i="3"/>
  <c r="BI1555" i="3"/>
  <c r="BH1555" i="3"/>
  <c r="BG1555" i="3"/>
  <c r="BE1555" i="3"/>
  <c r="T1555" i="3"/>
  <c r="R1555" i="3"/>
  <c r="P1555" i="3"/>
  <c r="BI1553" i="3"/>
  <c r="BH1553" i="3"/>
  <c r="BG1553" i="3"/>
  <c r="BE1553" i="3"/>
  <c r="T1553" i="3"/>
  <c r="R1553" i="3"/>
  <c r="P1553" i="3"/>
  <c r="BI1544" i="3"/>
  <c r="BH1544" i="3"/>
  <c r="BG1544" i="3"/>
  <c r="BE1544" i="3"/>
  <c r="T1544" i="3"/>
  <c r="R1544" i="3"/>
  <c r="P1544" i="3"/>
  <c r="BI1540" i="3"/>
  <c r="BH1540" i="3"/>
  <c r="BG1540" i="3"/>
  <c r="BE1540" i="3"/>
  <c r="T1540" i="3"/>
  <c r="R1540" i="3"/>
  <c r="P1540" i="3"/>
  <c r="BI1538" i="3"/>
  <c r="BH1538" i="3"/>
  <c r="BG1538" i="3"/>
  <c r="BE1538" i="3"/>
  <c r="T1538" i="3"/>
  <c r="R1538" i="3"/>
  <c r="P1538" i="3"/>
  <c r="BI1529" i="3"/>
  <c r="BH1529" i="3"/>
  <c r="BG1529" i="3"/>
  <c r="BE1529" i="3"/>
  <c r="T1529" i="3"/>
  <c r="R1529" i="3"/>
  <c r="P1529" i="3"/>
  <c r="BI1525" i="3"/>
  <c r="BH1525" i="3"/>
  <c r="BG1525" i="3"/>
  <c r="BE1525" i="3"/>
  <c r="T1525" i="3"/>
  <c r="R1525" i="3"/>
  <c r="P1525" i="3"/>
  <c r="BI1521" i="3"/>
  <c r="BH1521" i="3"/>
  <c r="BG1521" i="3"/>
  <c r="BE1521" i="3"/>
  <c r="T1521" i="3"/>
  <c r="R1521" i="3"/>
  <c r="P1521" i="3"/>
  <c r="BI1517" i="3"/>
  <c r="BH1517" i="3"/>
  <c r="BG1517" i="3"/>
  <c r="BE1517" i="3"/>
  <c r="T1517" i="3"/>
  <c r="R1517" i="3"/>
  <c r="P1517" i="3"/>
  <c r="BI1512" i="3"/>
  <c r="BH1512" i="3"/>
  <c r="BG1512" i="3"/>
  <c r="BE1512" i="3"/>
  <c r="T1512" i="3"/>
  <c r="R1512" i="3"/>
  <c r="P1512" i="3"/>
  <c r="BI1503" i="3"/>
  <c r="BH1503" i="3"/>
  <c r="BG1503" i="3"/>
  <c r="BE1503" i="3"/>
  <c r="T1503" i="3"/>
  <c r="R1503" i="3"/>
  <c r="P1503" i="3"/>
  <c r="BI1501" i="3"/>
  <c r="BH1501" i="3"/>
  <c r="BG1501" i="3"/>
  <c r="BE1501" i="3"/>
  <c r="T1501" i="3"/>
  <c r="R1501" i="3"/>
  <c r="P1501" i="3"/>
  <c r="BI1499" i="3"/>
  <c r="BH1499" i="3"/>
  <c r="BG1499" i="3"/>
  <c r="BE1499" i="3"/>
  <c r="T1499" i="3"/>
  <c r="R1499" i="3"/>
  <c r="P1499" i="3"/>
  <c r="BI1495" i="3"/>
  <c r="BH1495" i="3"/>
  <c r="BG1495" i="3"/>
  <c r="BE1495" i="3"/>
  <c r="T1495" i="3"/>
  <c r="R1495" i="3"/>
  <c r="P1495" i="3"/>
  <c r="BI1491" i="3"/>
  <c r="BH1491" i="3"/>
  <c r="BG1491" i="3"/>
  <c r="BE1491" i="3"/>
  <c r="T1491" i="3"/>
  <c r="R1491" i="3"/>
  <c r="P1491" i="3"/>
  <c r="BI1490" i="3"/>
  <c r="BH1490" i="3"/>
  <c r="BG1490" i="3"/>
  <c r="BE1490" i="3"/>
  <c r="T1490" i="3"/>
  <c r="R1490" i="3"/>
  <c r="P1490" i="3"/>
  <c r="BI1483" i="3"/>
  <c r="BH1483" i="3"/>
  <c r="BG1483" i="3"/>
  <c r="BE1483" i="3"/>
  <c r="T1483" i="3"/>
  <c r="R1483" i="3"/>
  <c r="P1483" i="3"/>
  <c r="BI1482" i="3"/>
  <c r="BH1482" i="3"/>
  <c r="BG1482" i="3"/>
  <c r="BE1482" i="3"/>
  <c r="T1482" i="3"/>
  <c r="R1482" i="3"/>
  <c r="P1482" i="3"/>
  <c r="BI1477" i="3"/>
  <c r="BH1477" i="3"/>
  <c r="BG1477" i="3"/>
  <c r="BE1477" i="3"/>
  <c r="T1477" i="3"/>
  <c r="R1477" i="3"/>
  <c r="P1477" i="3"/>
  <c r="BI1476" i="3"/>
  <c r="BH1476" i="3"/>
  <c r="BG1476" i="3"/>
  <c r="BE1476" i="3"/>
  <c r="T1476" i="3"/>
  <c r="R1476" i="3"/>
  <c r="P1476" i="3"/>
  <c r="BI1472" i="3"/>
  <c r="BH1472" i="3"/>
  <c r="BG1472" i="3"/>
  <c r="BE1472" i="3"/>
  <c r="T1472" i="3"/>
  <c r="R1472" i="3"/>
  <c r="P1472" i="3"/>
  <c r="BI1470" i="3"/>
  <c r="BH1470" i="3"/>
  <c r="BG1470" i="3"/>
  <c r="BE1470" i="3"/>
  <c r="T1470" i="3"/>
  <c r="R1470" i="3"/>
  <c r="P1470" i="3"/>
  <c r="BI1466" i="3"/>
  <c r="BH1466" i="3"/>
  <c r="BG1466" i="3"/>
  <c r="BE1466" i="3"/>
  <c r="T1466" i="3"/>
  <c r="R1466" i="3"/>
  <c r="P1466" i="3"/>
  <c r="BI1462" i="3"/>
  <c r="BH1462" i="3"/>
  <c r="BG1462" i="3"/>
  <c r="BE1462" i="3"/>
  <c r="T1462" i="3"/>
  <c r="R1462" i="3"/>
  <c r="P1462" i="3"/>
  <c r="BI1458" i="3"/>
  <c r="BH1458" i="3"/>
  <c r="BG1458" i="3"/>
  <c r="BE1458" i="3"/>
  <c r="T1458" i="3"/>
  <c r="R1458" i="3"/>
  <c r="P1458" i="3"/>
  <c r="BI1454" i="3"/>
  <c r="BH1454" i="3"/>
  <c r="BG1454" i="3"/>
  <c r="BE1454" i="3"/>
  <c r="T1454" i="3"/>
  <c r="R1454" i="3"/>
  <c r="P1454" i="3"/>
  <c r="BI1450" i="3"/>
  <c r="BH1450" i="3"/>
  <c r="BG1450" i="3"/>
  <c r="BE1450" i="3"/>
  <c r="T1450" i="3"/>
  <c r="R1450" i="3"/>
  <c r="P1450" i="3"/>
  <c r="BI1446" i="3"/>
  <c r="BH1446" i="3"/>
  <c r="BG1446" i="3"/>
  <c r="BE1446" i="3"/>
  <c r="T1446" i="3"/>
  <c r="R1446" i="3"/>
  <c r="P1446" i="3"/>
  <c r="BI1442" i="3"/>
  <c r="BH1442" i="3"/>
  <c r="BG1442" i="3"/>
  <c r="BE1442" i="3"/>
  <c r="T1442" i="3"/>
  <c r="R1442" i="3"/>
  <c r="P1442" i="3"/>
  <c r="BI1438" i="3"/>
  <c r="BH1438" i="3"/>
  <c r="BG1438" i="3"/>
  <c r="BE1438" i="3"/>
  <c r="T1438" i="3"/>
  <c r="R1438" i="3"/>
  <c r="P1438" i="3"/>
  <c r="BI1434" i="3"/>
  <c r="BH1434" i="3"/>
  <c r="BG1434" i="3"/>
  <c r="BE1434" i="3"/>
  <c r="T1434" i="3"/>
  <c r="R1434" i="3"/>
  <c r="P1434" i="3"/>
  <c r="BI1430" i="3"/>
  <c r="BH1430" i="3"/>
  <c r="BG1430" i="3"/>
  <c r="BE1430" i="3"/>
  <c r="T1430" i="3"/>
  <c r="R1430" i="3"/>
  <c r="P1430" i="3"/>
  <c r="BI1426" i="3"/>
  <c r="BH1426" i="3"/>
  <c r="BG1426" i="3"/>
  <c r="BE1426" i="3"/>
  <c r="T1426" i="3"/>
  <c r="R1426" i="3"/>
  <c r="P1426" i="3"/>
  <c r="BI1422" i="3"/>
  <c r="BH1422" i="3"/>
  <c r="BG1422" i="3"/>
  <c r="BE1422" i="3"/>
  <c r="T1422" i="3"/>
  <c r="R1422" i="3"/>
  <c r="P1422" i="3"/>
  <c r="BI1418" i="3"/>
  <c r="BH1418" i="3"/>
  <c r="BG1418" i="3"/>
  <c r="BE1418" i="3"/>
  <c r="T1418" i="3"/>
  <c r="R1418" i="3"/>
  <c r="P1418" i="3"/>
  <c r="BI1416" i="3"/>
  <c r="BH1416" i="3"/>
  <c r="BG1416" i="3"/>
  <c r="BE1416" i="3"/>
  <c r="T1416" i="3"/>
  <c r="R1416" i="3"/>
  <c r="P1416" i="3"/>
  <c r="BI1413" i="3"/>
  <c r="BH1413" i="3"/>
  <c r="BG1413" i="3"/>
  <c r="BE1413" i="3"/>
  <c r="T1413" i="3"/>
  <c r="R1413" i="3"/>
  <c r="P1413" i="3"/>
  <c r="BI1410" i="3"/>
  <c r="BH1410" i="3"/>
  <c r="BG1410" i="3"/>
  <c r="BE1410" i="3"/>
  <c r="T1410" i="3"/>
  <c r="R1410" i="3"/>
  <c r="P1410" i="3"/>
  <c r="BI1407" i="3"/>
  <c r="BH1407" i="3"/>
  <c r="BG1407" i="3"/>
  <c r="BE1407" i="3"/>
  <c r="T1407" i="3"/>
  <c r="R1407" i="3"/>
  <c r="P1407" i="3"/>
  <c r="BI1404" i="3"/>
  <c r="BH1404" i="3"/>
  <c r="BG1404" i="3"/>
  <c r="BE1404" i="3"/>
  <c r="T1404" i="3"/>
  <c r="R1404" i="3"/>
  <c r="P1404" i="3"/>
  <c r="BI1403" i="3"/>
  <c r="BH1403" i="3"/>
  <c r="BG1403" i="3"/>
  <c r="BE1403" i="3"/>
  <c r="T1403" i="3"/>
  <c r="R1403" i="3"/>
  <c r="P1403" i="3"/>
  <c r="BI1399" i="3"/>
  <c r="BH1399" i="3"/>
  <c r="BG1399" i="3"/>
  <c r="BE1399" i="3"/>
  <c r="T1399" i="3"/>
  <c r="R1399" i="3"/>
  <c r="P1399" i="3"/>
  <c r="BI1395" i="3"/>
  <c r="BH1395" i="3"/>
  <c r="BG1395" i="3"/>
  <c r="BE1395" i="3"/>
  <c r="T1395" i="3"/>
  <c r="R1395" i="3"/>
  <c r="P1395" i="3"/>
  <c r="BI1391" i="3"/>
  <c r="BH1391" i="3"/>
  <c r="BG1391" i="3"/>
  <c r="BE1391" i="3"/>
  <c r="T1391" i="3"/>
  <c r="R1391" i="3"/>
  <c r="P1391" i="3"/>
  <c r="BI1382" i="3"/>
  <c r="BH1382" i="3"/>
  <c r="BG1382" i="3"/>
  <c r="BE1382" i="3"/>
  <c r="T1382" i="3"/>
  <c r="R1382" i="3"/>
  <c r="P1382" i="3"/>
  <c r="BI1378" i="3"/>
  <c r="BH1378" i="3"/>
  <c r="BG1378" i="3"/>
  <c r="BE1378" i="3"/>
  <c r="T1378" i="3"/>
  <c r="R1378" i="3"/>
  <c r="P1378" i="3"/>
  <c r="BI1377" i="3"/>
  <c r="BH1377" i="3"/>
  <c r="BG1377" i="3"/>
  <c r="BE1377" i="3"/>
  <c r="T1377" i="3"/>
  <c r="R1377" i="3"/>
  <c r="P1377" i="3"/>
  <c r="BI1373" i="3"/>
  <c r="BH1373" i="3"/>
  <c r="BG1373" i="3"/>
  <c r="BE1373" i="3"/>
  <c r="T1373" i="3"/>
  <c r="R1373" i="3"/>
  <c r="P1373" i="3"/>
  <c r="BI1368" i="3"/>
  <c r="BH1368" i="3"/>
  <c r="BG1368" i="3"/>
  <c r="BE1368" i="3"/>
  <c r="T1368" i="3"/>
  <c r="R1368" i="3"/>
  <c r="P1368" i="3"/>
  <c r="BI1366" i="3"/>
  <c r="BH1366" i="3"/>
  <c r="BG1366" i="3"/>
  <c r="BE1366" i="3"/>
  <c r="T1366" i="3"/>
  <c r="R1366" i="3"/>
  <c r="P1366" i="3"/>
  <c r="BI1361" i="3"/>
  <c r="BH1361" i="3"/>
  <c r="BG1361" i="3"/>
  <c r="BE1361" i="3"/>
  <c r="T1361" i="3"/>
  <c r="R1361" i="3"/>
  <c r="P1361" i="3"/>
  <c r="BI1356" i="3"/>
  <c r="BH1356" i="3"/>
  <c r="BG1356" i="3"/>
  <c r="BE1356" i="3"/>
  <c r="T1356" i="3"/>
  <c r="R1356" i="3"/>
  <c r="P1356" i="3"/>
  <c r="BI1355" i="3"/>
  <c r="BH1355" i="3"/>
  <c r="BG1355" i="3"/>
  <c r="BE1355" i="3"/>
  <c r="T1355" i="3"/>
  <c r="R1355" i="3"/>
  <c r="P1355" i="3"/>
  <c r="BI1350" i="3"/>
  <c r="BH1350" i="3"/>
  <c r="BG1350" i="3"/>
  <c r="BE1350" i="3"/>
  <c r="T1350" i="3"/>
  <c r="R1350" i="3"/>
  <c r="P1350" i="3"/>
  <c r="BI1349" i="3"/>
  <c r="BH1349" i="3"/>
  <c r="BG1349" i="3"/>
  <c r="BE1349" i="3"/>
  <c r="T1349" i="3"/>
  <c r="R1349" i="3"/>
  <c r="P1349" i="3"/>
  <c r="BI1346" i="3"/>
  <c r="BH1346" i="3"/>
  <c r="BG1346" i="3"/>
  <c r="BE1346" i="3"/>
  <c r="T1346" i="3"/>
  <c r="R1346" i="3"/>
  <c r="P1346" i="3"/>
  <c r="BI1341" i="3"/>
  <c r="BH1341" i="3"/>
  <c r="BG1341" i="3"/>
  <c r="BE1341" i="3"/>
  <c r="T1341" i="3"/>
  <c r="R1341" i="3"/>
  <c r="P1341" i="3"/>
  <c r="BI1336" i="3"/>
  <c r="BH1336" i="3"/>
  <c r="BG1336" i="3"/>
  <c r="BE1336" i="3"/>
  <c r="T1336" i="3"/>
  <c r="R1336" i="3"/>
  <c r="P1336" i="3"/>
  <c r="BI1328" i="3"/>
  <c r="BH1328" i="3"/>
  <c r="BG1328" i="3"/>
  <c r="BE1328" i="3"/>
  <c r="T1328" i="3"/>
  <c r="R1328" i="3"/>
  <c r="P1328" i="3"/>
  <c r="BI1324" i="3"/>
  <c r="BH1324" i="3"/>
  <c r="BG1324" i="3"/>
  <c r="BE1324" i="3"/>
  <c r="T1324" i="3"/>
  <c r="R1324" i="3"/>
  <c r="P1324" i="3"/>
  <c r="BI1320" i="3"/>
  <c r="BH1320" i="3"/>
  <c r="BG1320" i="3"/>
  <c r="BE1320" i="3"/>
  <c r="T1320" i="3"/>
  <c r="R1320" i="3"/>
  <c r="P1320" i="3"/>
  <c r="BI1316" i="3"/>
  <c r="BH1316" i="3"/>
  <c r="BG1316" i="3"/>
  <c r="BE1316" i="3"/>
  <c r="T1316" i="3"/>
  <c r="R1316" i="3"/>
  <c r="P1316" i="3"/>
  <c r="BI1312" i="3"/>
  <c r="BH1312" i="3"/>
  <c r="BG1312" i="3"/>
  <c r="BE1312" i="3"/>
  <c r="T1312" i="3"/>
  <c r="R1312" i="3"/>
  <c r="P1312" i="3"/>
  <c r="BI1282" i="3"/>
  <c r="BH1282" i="3"/>
  <c r="BG1282" i="3"/>
  <c r="BE1282" i="3"/>
  <c r="T1282" i="3"/>
  <c r="R1282" i="3"/>
  <c r="P1282" i="3"/>
  <c r="BI1277" i="3"/>
  <c r="BH1277" i="3"/>
  <c r="BG1277" i="3"/>
  <c r="BE1277" i="3"/>
  <c r="T1277" i="3"/>
  <c r="R1277" i="3"/>
  <c r="P1277" i="3"/>
  <c r="BI1272" i="3"/>
  <c r="BH1272" i="3"/>
  <c r="BG1272" i="3"/>
  <c r="BE1272" i="3"/>
  <c r="T1272" i="3"/>
  <c r="R1272" i="3"/>
  <c r="P1272" i="3"/>
  <c r="BI1267" i="3"/>
  <c r="BH1267" i="3"/>
  <c r="BG1267" i="3"/>
  <c r="BE1267" i="3"/>
  <c r="T1267" i="3"/>
  <c r="R1267" i="3"/>
  <c r="P1267" i="3"/>
  <c r="BI1266" i="3"/>
  <c r="BH1266" i="3"/>
  <c r="BG1266" i="3"/>
  <c r="BE1266" i="3"/>
  <c r="T1266" i="3"/>
  <c r="R1266" i="3"/>
  <c r="P1266" i="3"/>
  <c r="BI1261" i="3"/>
  <c r="BH1261" i="3"/>
  <c r="BG1261" i="3"/>
  <c r="BE1261" i="3"/>
  <c r="T1261" i="3"/>
  <c r="R1261" i="3"/>
  <c r="P1261" i="3"/>
  <c r="BI1260" i="3"/>
  <c r="BH1260" i="3"/>
  <c r="BG1260" i="3"/>
  <c r="BE1260" i="3"/>
  <c r="T1260" i="3"/>
  <c r="R1260" i="3"/>
  <c r="P1260" i="3"/>
  <c r="BI1248" i="3"/>
  <c r="BH1248" i="3"/>
  <c r="BG1248" i="3"/>
  <c r="BE1248" i="3"/>
  <c r="T1248" i="3"/>
  <c r="R1248" i="3"/>
  <c r="P1248" i="3"/>
  <c r="BI1236" i="3"/>
  <c r="BH1236" i="3"/>
  <c r="BG1236" i="3"/>
  <c r="BE1236" i="3"/>
  <c r="T1236" i="3"/>
  <c r="R1236" i="3"/>
  <c r="P1236" i="3"/>
  <c r="BI1225" i="3"/>
  <c r="BH1225" i="3"/>
  <c r="BG1225" i="3"/>
  <c r="BE1225" i="3"/>
  <c r="T1225" i="3"/>
  <c r="R1225" i="3"/>
  <c r="P1225" i="3"/>
  <c r="BI1214" i="3"/>
  <c r="BH1214" i="3"/>
  <c r="BG1214" i="3"/>
  <c r="BE1214" i="3"/>
  <c r="T1214" i="3"/>
  <c r="R1214" i="3"/>
  <c r="P1214" i="3"/>
  <c r="BI1210" i="3"/>
  <c r="BH1210" i="3"/>
  <c r="BG1210" i="3"/>
  <c r="BE1210" i="3"/>
  <c r="T1210" i="3"/>
  <c r="R1210" i="3"/>
  <c r="P1210" i="3"/>
  <c r="BI1206" i="3"/>
  <c r="BH1206" i="3"/>
  <c r="BG1206" i="3"/>
  <c r="BE1206" i="3"/>
  <c r="T1206" i="3"/>
  <c r="R1206" i="3"/>
  <c r="P1206" i="3"/>
  <c r="BI1202" i="3"/>
  <c r="BH1202" i="3"/>
  <c r="BG1202" i="3"/>
  <c r="BE1202" i="3"/>
  <c r="T1202" i="3"/>
  <c r="R1202" i="3"/>
  <c r="P1202" i="3"/>
  <c r="BI1198" i="3"/>
  <c r="BH1198" i="3"/>
  <c r="BG1198" i="3"/>
  <c r="BE1198" i="3"/>
  <c r="T1198" i="3"/>
  <c r="R1198" i="3"/>
  <c r="P1198" i="3"/>
  <c r="BI1194" i="3"/>
  <c r="BH1194" i="3"/>
  <c r="BG1194" i="3"/>
  <c r="BE1194" i="3"/>
  <c r="T1194" i="3"/>
  <c r="R1194" i="3"/>
  <c r="P1194" i="3"/>
  <c r="BI1190" i="3"/>
  <c r="BH1190" i="3"/>
  <c r="BG1190" i="3"/>
  <c r="BE1190" i="3"/>
  <c r="T1190" i="3"/>
  <c r="R1190" i="3"/>
  <c r="P1190" i="3"/>
  <c r="BI1186" i="3"/>
  <c r="BH1186" i="3"/>
  <c r="BG1186" i="3"/>
  <c r="BE1186" i="3"/>
  <c r="T1186" i="3"/>
  <c r="R1186" i="3"/>
  <c r="P1186" i="3"/>
  <c r="BI1185" i="3"/>
  <c r="BH1185" i="3"/>
  <c r="BG1185" i="3"/>
  <c r="BE1185" i="3"/>
  <c r="T1185" i="3"/>
  <c r="R1185" i="3"/>
  <c r="P1185" i="3"/>
  <c r="BI1181" i="3"/>
  <c r="BH1181" i="3"/>
  <c r="BG1181" i="3"/>
  <c r="BE1181" i="3"/>
  <c r="T1181" i="3"/>
  <c r="R1181" i="3"/>
  <c r="P1181" i="3"/>
  <c r="BI1163" i="3"/>
  <c r="BH1163" i="3"/>
  <c r="BG1163" i="3"/>
  <c r="BE1163" i="3"/>
  <c r="T1163" i="3"/>
  <c r="R1163" i="3"/>
  <c r="P1163" i="3"/>
  <c r="BI1159" i="3"/>
  <c r="BH1159" i="3"/>
  <c r="BG1159" i="3"/>
  <c r="BE1159" i="3"/>
  <c r="T1159" i="3"/>
  <c r="R1159" i="3"/>
  <c r="P1159" i="3"/>
  <c r="BI1144" i="3"/>
  <c r="BH1144" i="3"/>
  <c r="BG1144" i="3"/>
  <c r="BE1144" i="3"/>
  <c r="T1144" i="3"/>
  <c r="R1144" i="3"/>
  <c r="P1144" i="3"/>
  <c r="BI1140" i="3"/>
  <c r="BH1140" i="3"/>
  <c r="BG1140" i="3"/>
  <c r="BE1140" i="3"/>
  <c r="T1140" i="3"/>
  <c r="R1140" i="3"/>
  <c r="P1140" i="3"/>
  <c r="BI1125" i="3"/>
  <c r="BH1125" i="3"/>
  <c r="BG1125" i="3"/>
  <c r="BE1125" i="3"/>
  <c r="T1125" i="3"/>
  <c r="R1125" i="3"/>
  <c r="P1125" i="3"/>
  <c r="BI1111" i="3"/>
  <c r="BH1111" i="3"/>
  <c r="BG1111" i="3"/>
  <c r="BE1111" i="3"/>
  <c r="T1111" i="3"/>
  <c r="R1111" i="3"/>
  <c r="P1111" i="3"/>
  <c r="BI1092" i="3"/>
  <c r="BH1092" i="3"/>
  <c r="BG1092" i="3"/>
  <c r="BE1092" i="3"/>
  <c r="T1092" i="3"/>
  <c r="R1092" i="3"/>
  <c r="P1092" i="3"/>
  <c r="BI1080" i="3"/>
  <c r="BH1080" i="3"/>
  <c r="BG1080" i="3"/>
  <c r="BE1080" i="3"/>
  <c r="T1080" i="3"/>
  <c r="R1080" i="3"/>
  <c r="P1080" i="3"/>
  <c r="BI1078" i="3"/>
  <c r="BH1078" i="3"/>
  <c r="BG1078" i="3"/>
  <c r="BE1078" i="3"/>
  <c r="T1078" i="3"/>
  <c r="R1078" i="3"/>
  <c r="P1078" i="3"/>
  <c r="BI1074" i="3"/>
  <c r="BH1074" i="3"/>
  <c r="BG1074" i="3"/>
  <c r="BE1074" i="3"/>
  <c r="T1074" i="3"/>
  <c r="R1074" i="3"/>
  <c r="P1074" i="3"/>
  <c r="BI1073" i="3"/>
  <c r="BH1073" i="3"/>
  <c r="BG1073" i="3"/>
  <c r="BE1073" i="3"/>
  <c r="T1073" i="3"/>
  <c r="R1073" i="3"/>
  <c r="P1073" i="3"/>
  <c r="BI1069" i="3"/>
  <c r="BH1069" i="3"/>
  <c r="BG1069" i="3"/>
  <c r="BE1069" i="3"/>
  <c r="T1069" i="3"/>
  <c r="R1069" i="3"/>
  <c r="P1069" i="3"/>
  <c r="BI1068" i="3"/>
  <c r="BH1068" i="3"/>
  <c r="BG1068" i="3"/>
  <c r="BE1068" i="3"/>
  <c r="T1068" i="3"/>
  <c r="R1068" i="3"/>
  <c r="P1068" i="3"/>
  <c r="BI1066" i="3"/>
  <c r="BH1066" i="3"/>
  <c r="BG1066" i="3"/>
  <c r="BE1066" i="3"/>
  <c r="T1066" i="3"/>
  <c r="R1066" i="3"/>
  <c r="P1066" i="3"/>
  <c r="BI1057" i="3"/>
  <c r="BH1057" i="3"/>
  <c r="BG1057" i="3"/>
  <c r="BE1057" i="3"/>
  <c r="T1057" i="3"/>
  <c r="R1057" i="3"/>
  <c r="P1057" i="3"/>
  <c r="BI1055" i="3"/>
  <c r="BH1055" i="3"/>
  <c r="BG1055" i="3"/>
  <c r="BE1055" i="3"/>
  <c r="T1055" i="3"/>
  <c r="R1055" i="3"/>
  <c r="P1055" i="3"/>
  <c r="BI1051" i="3"/>
  <c r="BH1051" i="3"/>
  <c r="BG1051" i="3"/>
  <c r="BE1051" i="3"/>
  <c r="T1051" i="3"/>
  <c r="R1051" i="3"/>
  <c r="P1051" i="3"/>
  <c r="BI1047" i="3"/>
  <c r="BH1047" i="3"/>
  <c r="BG1047" i="3"/>
  <c r="BE1047" i="3"/>
  <c r="T1047" i="3"/>
  <c r="R1047" i="3"/>
  <c r="P1047" i="3"/>
  <c r="BI1043" i="3"/>
  <c r="BH1043" i="3"/>
  <c r="BG1043" i="3"/>
  <c r="BE1043" i="3"/>
  <c r="T1043" i="3"/>
  <c r="R1043" i="3"/>
  <c r="P1043" i="3"/>
  <c r="BI1039" i="3"/>
  <c r="BH1039" i="3"/>
  <c r="BG1039" i="3"/>
  <c r="BE1039" i="3"/>
  <c r="T1039" i="3"/>
  <c r="R1039" i="3"/>
  <c r="P1039" i="3"/>
  <c r="BI1037" i="3"/>
  <c r="BH1037" i="3"/>
  <c r="BG1037" i="3"/>
  <c r="BE1037" i="3"/>
  <c r="T1037" i="3"/>
  <c r="R1037" i="3"/>
  <c r="P1037" i="3"/>
  <c r="BI1032" i="3"/>
  <c r="BH1032" i="3"/>
  <c r="BG1032" i="3"/>
  <c r="BE1032" i="3"/>
  <c r="T1032" i="3"/>
  <c r="R1032" i="3"/>
  <c r="P1032" i="3"/>
  <c r="BI1031" i="3"/>
  <c r="BH1031" i="3"/>
  <c r="BG1031" i="3"/>
  <c r="BE1031" i="3"/>
  <c r="T1031" i="3"/>
  <c r="R1031" i="3"/>
  <c r="P1031" i="3"/>
  <c r="BI1026" i="3"/>
  <c r="BH1026" i="3"/>
  <c r="BG1026" i="3"/>
  <c r="BE1026" i="3"/>
  <c r="T1026" i="3"/>
  <c r="R1026" i="3"/>
  <c r="P1026" i="3"/>
  <c r="BI1015" i="3"/>
  <c r="BH1015" i="3"/>
  <c r="BG1015" i="3"/>
  <c r="BE1015" i="3"/>
  <c r="T1015" i="3"/>
  <c r="R1015" i="3"/>
  <c r="P1015" i="3"/>
  <c r="BI1014" i="3"/>
  <c r="BH1014" i="3"/>
  <c r="BG1014" i="3"/>
  <c r="BE1014" i="3"/>
  <c r="T1014" i="3"/>
  <c r="R1014" i="3"/>
  <c r="P1014" i="3"/>
  <c r="BI1009" i="3"/>
  <c r="BH1009" i="3"/>
  <c r="BG1009" i="3"/>
  <c r="BE1009" i="3"/>
  <c r="T1009" i="3"/>
  <c r="R1009" i="3"/>
  <c r="P1009" i="3"/>
  <c r="BI1008" i="3"/>
  <c r="BH1008" i="3"/>
  <c r="BG1008" i="3"/>
  <c r="BE1008" i="3"/>
  <c r="T1008" i="3"/>
  <c r="R1008" i="3"/>
  <c r="P1008" i="3"/>
  <c r="BI1003" i="3"/>
  <c r="BH1003" i="3"/>
  <c r="BG1003" i="3"/>
  <c r="BE1003" i="3"/>
  <c r="T1003" i="3"/>
  <c r="R1003" i="3"/>
  <c r="P1003" i="3"/>
  <c r="BI999" i="3"/>
  <c r="BH999" i="3"/>
  <c r="BG999" i="3"/>
  <c r="BE999" i="3"/>
  <c r="T999" i="3"/>
  <c r="R999" i="3"/>
  <c r="P999" i="3"/>
  <c r="BI994" i="3"/>
  <c r="BH994" i="3"/>
  <c r="BG994" i="3"/>
  <c r="BE994" i="3"/>
  <c r="T994" i="3"/>
  <c r="R994" i="3"/>
  <c r="P994" i="3"/>
  <c r="BI987" i="3"/>
  <c r="BH987" i="3"/>
  <c r="BG987" i="3"/>
  <c r="BE987" i="3"/>
  <c r="T987" i="3"/>
  <c r="R987" i="3"/>
  <c r="P987" i="3"/>
  <c r="BI986" i="3"/>
  <c r="BH986" i="3"/>
  <c r="BG986" i="3"/>
  <c r="BE986" i="3"/>
  <c r="T986" i="3"/>
  <c r="R986" i="3"/>
  <c r="P986" i="3"/>
  <c r="BI980" i="3"/>
  <c r="BH980" i="3"/>
  <c r="BG980" i="3"/>
  <c r="BE980" i="3"/>
  <c r="T980" i="3"/>
  <c r="R980" i="3"/>
  <c r="P980" i="3"/>
  <c r="BI971" i="3"/>
  <c r="BH971" i="3"/>
  <c r="BG971" i="3"/>
  <c r="BE971" i="3"/>
  <c r="T971" i="3"/>
  <c r="R971" i="3"/>
  <c r="P971" i="3"/>
  <c r="BI970" i="3"/>
  <c r="BH970" i="3"/>
  <c r="BG970" i="3"/>
  <c r="BE970" i="3"/>
  <c r="T970" i="3"/>
  <c r="R970" i="3"/>
  <c r="P970" i="3"/>
  <c r="BI968" i="3"/>
  <c r="BH968" i="3"/>
  <c r="BG968" i="3"/>
  <c r="BE968" i="3"/>
  <c r="T968" i="3"/>
  <c r="R968" i="3"/>
  <c r="P968" i="3"/>
  <c r="BI964" i="3"/>
  <c r="BH964" i="3"/>
  <c r="BG964" i="3"/>
  <c r="BE964" i="3"/>
  <c r="T964" i="3"/>
  <c r="R964" i="3"/>
  <c r="P964" i="3"/>
  <c r="BI955" i="3"/>
  <c r="BH955" i="3"/>
  <c r="BG955" i="3"/>
  <c r="BE955" i="3"/>
  <c r="T955" i="3"/>
  <c r="R955" i="3"/>
  <c r="P955" i="3"/>
  <c r="BI954" i="3"/>
  <c r="BH954" i="3"/>
  <c r="BG954" i="3"/>
  <c r="BE954" i="3"/>
  <c r="T954" i="3"/>
  <c r="R954" i="3"/>
  <c r="P954" i="3"/>
  <c r="BI945" i="3"/>
  <c r="BH945" i="3"/>
  <c r="BG945" i="3"/>
  <c r="BE945" i="3"/>
  <c r="T945" i="3"/>
  <c r="R945" i="3"/>
  <c r="P945" i="3"/>
  <c r="BI941" i="3"/>
  <c r="BH941" i="3"/>
  <c r="BG941" i="3"/>
  <c r="BE941" i="3"/>
  <c r="T941" i="3"/>
  <c r="R941" i="3"/>
  <c r="P941" i="3"/>
  <c r="BI933" i="3"/>
  <c r="BH933" i="3"/>
  <c r="BG933" i="3"/>
  <c r="BE933" i="3"/>
  <c r="T933" i="3"/>
  <c r="R933" i="3"/>
  <c r="P933" i="3"/>
  <c r="BI928" i="3"/>
  <c r="BH928" i="3"/>
  <c r="BG928" i="3"/>
  <c r="BE928" i="3"/>
  <c r="T928" i="3"/>
  <c r="R928" i="3"/>
  <c r="P928" i="3"/>
  <c r="BI924" i="3"/>
  <c r="BH924" i="3"/>
  <c r="BG924" i="3"/>
  <c r="BE924" i="3"/>
  <c r="T924" i="3"/>
  <c r="R924" i="3"/>
  <c r="P924" i="3"/>
  <c r="BI919" i="3"/>
  <c r="BH919" i="3"/>
  <c r="BG919" i="3"/>
  <c r="BE919" i="3"/>
  <c r="T919" i="3"/>
  <c r="R919" i="3"/>
  <c r="P919" i="3"/>
  <c r="BI914" i="3"/>
  <c r="BH914" i="3"/>
  <c r="BG914" i="3"/>
  <c r="BE914" i="3"/>
  <c r="T914" i="3"/>
  <c r="R914" i="3"/>
  <c r="P914" i="3"/>
  <c r="BI909" i="3"/>
  <c r="BH909" i="3"/>
  <c r="BG909" i="3"/>
  <c r="BE909" i="3"/>
  <c r="T909" i="3"/>
  <c r="R909" i="3"/>
  <c r="P909" i="3"/>
  <c r="BI903" i="3"/>
  <c r="BH903" i="3"/>
  <c r="BG903" i="3"/>
  <c r="BE903" i="3"/>
  <c r="T903" i="3"/>
  <c r="R903" i="3"/>
  <c r="P903" i="3"/>
  <c r="BI902" i="3"/>
  <c r="BH902" i="3"/>
  <c r="BG902" i="3"/>
  <c r="BE902" i="3"/>
  <c r="T902" i="3"/>
  <c r="R902" i="3"/>
  <c r="P902" i="3"/>
  <c r="BI894" i="3"/>
  <c r="BH894" i="3"/>
  <c r="BG894" i="3"/>
  <c r="BE894" i="3"/>
  <c r="T894" i="3"/>
  <c r="R894" i="3"/>
  <c r="P894" i="3"/>
  <c r="BI893" i="3"/>
  <c r="BH893" i="3"/>
  <c r="BG893" i="3"/>
  <c r="BE893" i="3"/>
  <c r="T893" i="3"/>
  <c r="R893" i="3"/>
  <c r="P893" i="3"/>
  <c r="BI887" i="3"/>
  <c r="BH887" i="3"/>
  <c r="BG887" i="3"/>
  <c r="BE887" i="3"/>
  <c r="T887" i="3"/>
  <c r="R887" i="3"/>
  <c r="P887" i="3"/>
  <c r="BI886" i="3"/>
  <c r="BH886" i="3"/>
  <c r="BG886" i="3"/>
  <c r="BE886" i="3"/>
  <c r="T886" i="3"/>
  <c r="R886" i="3"/>
  <c r="P886" i="3"/>
  <c r="BI884" i="3"/>
  <c r="BH884" i="3"/>
  <c r="BG884" i="3"/>
  <c r="BE884" i="3"/>
  <c r="T884" i="3"/>
  <c r="R884" i="3"/>
  <c r="P884" i="3"/>
  <c r="BI883" i="3"/>
  <c r="BH883" i="3"/>
  <c r="BG883" i="3"/>
  <c r="BE883" i="3"/>
  <c r="T883" i="3"/>
  <c r="R883" i="3"/>
  <c r="P883" i="3"/>
  <c r="BI876" i="3"/>
  <c r="BH876" i="3"/>
  <c r="BG876" i="3"/>
  <c r="BE876" i="3"/>
  <c r="T876" i="3"/>
  <c r="R876" i="3"/>
  <c r="P876" i="3"/>
  <c r="BI875" i="3"/>
  <c r="BH875" i="3"/>
  <c r="BG875" i="3"/>
  <c r="BE875" i="3"/>
  <c r="T875" i="3"/>
  <c r="R875" i="3"/>
  <c r="P875" i="3"/>
  <c r="BI869" i="3"/>
  <c r="BH869" i="3"/>
  <c r="BG869" i="3"/>
  <c r="BE869" i="3"/>
  <c r="T869" i="3"/>
  <c r="R869" i="3"/>
  <c r="P869" i="3"/>
  <c r="BI868" i="3"/>
  <c r="BH868" i="3"/>
  <c r="BG868" i="3"/>
  <c r="BE868" i="3"/>
  <c r="T868" i="3"/>
  <c r="R868" i="3"/>
  <c r="P868" i="3"/>
  <c r="BI864" i="3"/>
  <c r="BH864" i="3"/>
  <c r="BG864" i="3"/>
  <c r="BE864" i="3"/>
  <c r="T864" i="3"/>
  <c r="R864" i="3"/>
  <c r="P864" i="3"/>
  <c r="BI863" i="3"/>
  <c r="BH863" i="3"/>
  <c r="BG863" i="3"/>
  <c r="BE863" i="3"/>
  <c r="T863" i="3"/>
  <c r="R863" i="3"/>
  <c r="P863" i="3"/>
  <c r="BI852" i="3"/>
  <c r="BH852" i="3"/>
  <c r="BG852" i="3"/>
  <c r="BE852" i="3"/>
  <c r="T852" i="3"/>
  <c r="R852" i="3"/>
  <c r="P852" i="3"/>
  <c r="BI851" i="3"/>
  <c r="BH851" i="3"/>
  <c r="BG851" i="3"/>
  <c r="BE851" i="3"/>
  <c r="T851" i="3"/>
  <c r="R851" i="3"/>
  <c r="P851" i="3"/>
  <c r="BI845" i="3"/>
  <c r="BH845" i="3"/>
  <c r="BG845" i="3"/>
  <c r="BE845" i="3"/>
  <c r="T845" i="3"/>
  <c r="R845" i="3"/>
  <c r="P845" i="3"/>
  <c r="BI844" i="3"/>
  <c r="BH844" i="3"/>
  <c r="BG844" i="3"/>
  <c r="BE844" i="3"/>
  <c r="T844" i="3"/>
  <c r="R844" i="3"/>
  <c r="P844" i="3"/>
  <c r="BI833" i="3"/>
  <c r="BH833" i="3"/>
  <c r="BG833" i="3"/>
  <c r="BE833" i="3"/>
  <c r="T833" i="3"/>
  <c r="R833" i="3"/>
  <c r="P833" i="3"/>
  <c r="BI832" i="3"/>
  <c r="BH832" i="3"/>
  <c r="BG832" i="3"/>
  <c r="BE832" i="3"/>
  <c r="T832" i="3"/>
  <c r="R832" i="3"/>
  <c r="P832" i="3"/>
  <c r="BI827" i="3"/>
  <c r="BH827" i="3"/>
  <c r="BG827" i="3"/>
  <c r="BE827" i="3"/>
  <c r="T827" i="3"/>
  <c r="R827" i="3"/>
  <c r="P827" i="3"/>
  <c r="BI826" i="3"/>
  <c r="BH826" i="3"/>
  <c r="BG826" i="3"/>
  <c r="BE826" i="3"/>
  <c r="T826" i="3"/>
  <c r="R826" i="3"/>
  <c r="P826" i="3"/>
  <c r="BI823" i="3"/>
  <c r="BH823" i="3"/>
  <c r="BG823" i="3"/>
  <c r="BE823" i="3"/>
  <c r="T823" i="3"/>
  <c r="T822" i="3" s="1"/>
  <c r="R823" i="3"/>
  <c r="R822" i="3"/>
  <c r="P823" i="3"/>
  <c r="P822" i="3"/>
  <c r="BI821" i="3"/>
  <c r="BH821" i="3"/>
  <c r="BG821" i="3"/>
  <c r="BE821" i="3"/>
  <c r="T821" i="3"/>
  <c r="R821" i="3"/>
  <c r="P821" i="3"/>
  <c r="BI814" i="3"/>
  <c r="BH814" i="3"/>
  <c r="BG814" i="3"/>
  <c r="BE814" i="3"/>
  <c r="T814" i="3"/>
  <c r="R814" i="3"/>
  <c r="P814" i="3"/>
  <c r="BI813" i="3"/>
  <c r="BH813" i="3"/>
  <c r="BG813" i="3"/>
  <c r="BE813" i="3"/>
  <c r="T813" i="3"/>
  <c r="R813" i="3"/>
  <c r="P813" i="3"/>
  <c r="BI812" i="3"/>
  <c r="BH812" i="3"/>
  <c r="BG812" i="3"/>
  <c r="BE812" i="3"/>
  <c r="T812" i="3"/>
  <c r="R812" i="3"/>
  <c r="P812" i="3"/>
  <c r="BI811" i="3"/>
  <c r="BH811" i="3"/>
  <c r="BG811" i="3"/>
  <c r="BE811" i="3"/>
  <c r="T811" i="3"/>
  <c r="R811" i="3"/>
  <c r="P811" i="3"/>
  <c r="BI810" i="3"/>
  <c r="BH810" i="3"/>
  <c r="BG810" i="3"/>
  <c r="BE810" i="3"/>
  <c r="T810" i="3"/>
  <c r="R810" i="3"/>
  <c r="P810" i="3"/>
  <c r="BI809" i="3"/>
  <c r="BH809" i="3"/>
  <c r="BG809" i="3"/>
  <c r="BE809" i="3"/>
  <c r="T809" i="3"/>
  <c r="R809" i="3"/>
  <c r="P809" i="3"/>
  <c r="BI808" i="3"/>
  <c r="BH808" i="3"/>
  <c r="BG808" i="3"/>
  <c r="BE808" i="3"/>
  <c r="T808" i="3"/>
  <c r="R808" i="3"/>
  <c r="P808" i="3"/>
  <c r="BI807" i="3"/>
  <c r="BH807" i="3"/>
  <c r="BG807" i="3"/>
  <c r="BE807" i="3"/>
  <c r="T807" i="3"/>
  <c r="R807" i="3"/>
  <c r="P807" i="3"/>
  <c r="BI806" i="3"/>
  <c r="BH806" i="3"/>
  <c r="BG806" i="3"/>
  <c r="BE806" i="3"/>
  <c r="T806" i="3"/>
  <c r="R806" i="3"/>
  <c r="P806" i="3"/>
  <c r="BI805" i="3"/>
  <c r="BH805" i="3"/>
  <c r="BG805" i="3"/>
  <c r="BE805" i="3"/>
  <c r="T805" i="3"/>
  <c r="R805" i="3"/>
  <c r="P805" i="3"/>
  <c r="BI804" i="3"/>
  <c r="BH804" i="3"/>
  <c r="BG804" i="3"/>
  <c r="BE804" i="3"/>
  <c r="T804" i="3"/>
  <c r="R804" i="3"/>
  <c r="P804" i="3"/>
  <c r="BI803" i="3"/>
  <c r="BH803" i="3"/>
  <c r="BG803" i="3"/>
  <c r="BE803" i="3"/>
  <c r="T803" i="3"/>
  <c r="R803" i="3"/>
  <c r="P803" i="3"/>
  <c r="BI802" i="3"/>
  <c r="BH802" i="3"/>
  <c r="BG802" i="3"/>
  <c r="BE802" i="3"/>
  <c r="T802" i="3"/>
  <c r="R802" i="3"/>
  <c r="P802" i="3"/>
  <c r="BI801" i="3"/>
  <c r="BH801" i="3"/>
  <c r="BG801" i="3"/>
  <c r="BE801" i="3"/>
  <c r="T801" i="3"/>
  <c r="R801" i="3"/>
  <c r="P801" i="3"/>
  <c r="BI800" i="3"/>
  <c r="BH800" i="3"/>
  <c r="BG800" i="3"/>
  <c r="BE800" i="3"/>
  <c r="T800" i="3"/>
  <c r="R800" i="3"/>
  <c r="P800" i="3"/>
  <c r="BI797" i="3"/>
  <c r="BH797" i="3"/>
  <c r="BG797" i="3"/>
  <c r="BE797" i="3"/>
  <c r="T797" i="3"/>
  <c r="R797" i="3"/>
  <c r="P797" i="3"/>
  <c r="BI795" i="3"/>
  <c r="BH795" i="3"/>
  <c r="BG795" i="3"/>
  <c r="BE795" i="3"/>
  <c r="T795" i="3"/>
  <c r="R795" i="3"/>
  <c r="P795" i="3"/>
  <c r="BI789" i="3"/>
  <c r="BH789" i="3"/>
  <c r="BG789" i="3"/>
  <c r="BE789" i="3"/>
  <c r="T789" i="3"/>
  <c r="R789" i="3"/>
  <c r="P789" i="3"/>
  <c r="BI784" i="3"/>
  <c r="BH784" i="3"/>
  <c r="BG784" i="3"/>
  <c r="BE784" i="3"/>
  <c r="T784" i="3"/>
  <c r="R784" i="3"/>
  <c r="P784" i="3"/>
  <c r="BI781" i="3"/>
  <c r="BH781" i="3"/>
  <c r="BG781" i="3"/>
  <c r="BE781" i="3"/>
  <c r="T781" i="3"/>
  <c r="R781" i="3"/>
  <c r="P781" i="3"/>
  <c r="BI777" i="3"/>
  <c r="BH777" i="3"/>
  <c r="BG777" i="3"/>
  <c r="BE777" i="3"/>
  <c r="T777" i="3"/>
  <c r="R777" i="3"/>
  <c r="P777" i="3"/>
  <c r="BI771" i="3"/>
  <c r="BH771" i="3"/>
  <c r="BG771" i="3"/>
  <c r="BE771" i="3"/>
  <c r="T771" i="3"/>
  <c r="R771" i="3"/>
  <c r="P771" i="3"/>
  <c r="BI768" i="3"/>
  <c r="BH768" i="3"/>
  <c r="BG768" i="3"/>
  <c r="BE768" i="3"/>
  <c r="T768" i="3"/>
  <c r="R768" i="3"/>
  <c r="P768" i="3"/>
  <c r="BI762" i="3"/>
  <c r="BH762" i="3"/>
  <c r="BG762" i="3"/>
  <c r="BE762" i="3"/>
  <c r="T762" i="3"/>
  <c r="R762" i="3"/>
  <c r="P762" i="3"/>
  <c r="BI757" i="3"/>
  <c r="BH757" i="3"/>
  <c r="BG757" i="3"/>
  <c r="BE757" i="3"/>
  <c r="T757" i="3"/>
  <c r="R757" i="3"/>
  <c r="P757" i="3"/>
  <c r="BI756" i="3"/>
  <c r="BH756" i="3"/>
  <c r="BG756" i="3"/>
  <c r="BE756" i="3"/>
  <c r="T756" i="3"/>
  <c r="R756" i="3"/>
  <c r="P756" i="3"/>
  <c r="BI750" i="3"/>
  <c r="BH750" i="3"/>
  <c r="BG750" i="3"/>
  <c r="BE750" i="3"/>
  <c r="T750" i="3"/>
  <c r="R750" i="3"/>
  <c r="P750" i="3"/>
  <c r="BI745" i="3"/>
  <c r="BH745" i="3"/>
  <c r="BG745" i="3"/>
  <c r="BE745" i="3"/>
  <c r="T745" i="3"/>
  <c r="R745" i="3"/>
  <c r="P745" i="3"/>
  <c r="BI742" i="3"/>
  <c r="BH742" i="3"/>
  <c r="BG742" i="3"/>
  <c r="BE742" i="3"/>
  <c r="T742" i="3"/>
  <c r="R742" i="3"/>
  <c r="P742" i="3"/>
  <c r="BI739" i="3"/>
  <c r="BH739" i="3"/>
  <c r="BG739" i="3"/>
  <c r="BE739" i="3"/>
  <c r="T739" i="3"/>
  <c r="R739" i="3"/>
  <c r="P739" i="3"/>
  <c r="BI737" i="3"/>
  <c r="BH737" i="3"/>
  <c r="BG737" i="3"/>
  <c r="BE737" i="3"/>
  <c r="T737" i="3"/>
  <c r="R737" i="3"/>
  <c r="P737" i="3"/>
  <c r="BI735" i="3"/>
  <c r="BH735" i="3"/>
  <c r="BG735" i="3"/>
  <c r="BE735" i="3"/>
  <c r="T735" i="3"/>
  <c r="R735" i="3"/>
  <c r="P735" i="3"/>
  <c r="BI733" i="3"/>
  <c r="BH733" i="3"/>
  <c r="BG733" i="3"/>
  <c r="BE733" i="3"/>
  <c r="T733" i="3"/>
  <c r="R733" i="3"/>
  <c r="P733" i="3"/>
  <c r="BI731" i="3"/>
  <c r="BH731" i="3"/>
  <c r="BG731" i="3"/>
  <c r="BE731" i="3"/>
  <c r="T731" i="3"/>
  <c r="R731" i="3"/>
  <c r="P731" i="3"/>
  <c r="BI730" i="3"/>
  <c r="BH730" i="3"/>
  <c r="BG730" i="3"/>
  <c r="BE730" i="3"/>
  <c r="T730" i="3"/>
  <c r="R730" i="3"/>
  <c r="P730" i="3"/>
  <c r="BI728" i="3"/>
  <c r="BH728" i="3"/>
  <c r="BG728" i="3"/>
  <c r="BE728" i="3"/>
  <c r="T728" i="3"/>
  <c r="R728" i="3"/>
  <c r="P728" i="3"/>
  <c r="BI724" i="3"/>
  <c r="BH724" i="3"/>
  <c r="BG724" i="3"/>
  <c r="BE724" i="3"/>
  <c r="T724" i="3"/>
  <c r="R724" i="3"/>
  <c r="P724" i="3"/>
  <c r="BI717" i="3"/>
  <c r="BH717" i="3"/>
  <c r="BG717" i="3"/>
  <c r="BE717" i="3"/>
  <c r="T717" i="3"/>
  <c r="R717" i="3"/>
  <c r="P717" i="3"/>
  <c r="BI711" i="3"/>
  <c r="BH711" i="3"/>
  <c r="BG711" i="3"/>
  <c r="BE711" i="3"/>
  <c r="T711" i="3"/>
  <c r="R711" i="3"/>
  <c r="P711" i="3"/>
  <c r="BI702" i="3"/>
  <c r="BH702" i="3"/>
  <c r="BG702" i="3"/>
  <c r="BE702" i="3"/>
  <c r="T702" i="3"/>
  <c r="R702" i="3"/>
  <c r="P702" i="3"/>
  <c r="BI694" i="3"/>
  <c r="BH694" i="3"/>
  <c r="BG694" i="3"/>
  <c r="BE694" i="3"/>
  <c r="T694" i="3"/>
  <c r="R694" i="3"/>
  <c r="P694" i="3"/>
  <c r="BI689" i="3"/>
  <c r="BH689" i="3"/>
  <c r="BG689" i="3"/>
  <c r="BE689" i="3"/>
  <c r="T689" i="3"/>
  <c r="R689" i="3"/>
  <c r="P689" i="3"/>
  <c r="BI685" i="3"/>
  <c r="BH685" i="3"/>
  <c r="BG685" i="3"/>
  <c r="BE685" i="3"/>
  <c r="T685" i="3"/>
  <c r="R685" i="3"/>
  <c r="P685" i="3"/>
  <c r="BI675" i="3"/>
  <c r="BH675" i="3"/>
  <c r="BG675" i="3"/>
  <c r="BE675" i="3"/>
  <c r="T675" i="3"/>
  <c r="R675" i="3"/>
  <c r="P675" i="3"/>
  <c r="BI671" i="3"/>
  <c r="BH671" i="3"/>
  <c r="BG671" i="3"/>
  <c r="BE671" i="3"/>
  <c r="T671" i="3"/>
  <c r="R671" i="3"/>
  <c r="P671" i="3"/>
  <c r="BI666" i="3"/>
  <c r="BH666" i="3"/>
  <c r="BG666" i="3"/>
  <c r="BE666" i="3"/>
  <c r="T666" i="3"/>
  <c r="R666" i="3"/>
  <c r="P666" i="3"/>
  <c r="BI661" i="3"/>
  <c r="BH661" i="3"/>
  <c r="BG661" i="3"/>
  <c r="BE661" i="3"/>
  <c r="T661" i="3"/>
  <c r="R661" i="3"/>
  <c r="P661" i="3"/>
  <c r="BI657" i="3"/>
  <c r="BH657" i="3"/>
  <c r="BG657" i="3"/>
  <c r="BE657" i="3"/>
  <c r="T657" i="3"/>
  <c r="R657" i="3"/>
  <c r="P657" i="3"/>
  <c r="BI641" i="3"/>
  <c r="BH641" i="3"/>
  <c r="BG641" i="3"/>
  <c r="BE641" i="3"/>
  <c r="T641" i="3"/>
  <c r="R641" i="3"/>
  <c r="P641" i="3"/>
  <c r="BI622" i="3"/>
  <c r="BH622" i="3"/>
  <c r="BG622" i="3"/>
  <c r="BE622" i="3"/>
  <c r="T622" i="3"/>
  <c r="R622" i="3"/>
  <c r="P622" i="3"/>
  <c r="BI618" i="3"/>
  <c r="BH618" i="3"/>
  <c r="BG618" i="3"/>
  <c r="BE618" i="3"/>
  <c r="T618" i="3"/>
  <c r="R618" i="3"/>
  <c r="P618" i="3"/>
  <c r="BI613" i="3"/>
  <c r="BH613" i="3"/>
  <c r="BG613" i="3"/>
  <c r="BE613" i="3"/>
  <c r="T613" i="3"/>
  <c r="R613" i="3"/>
  <c r="P613" i="3"/>
  <c r="BI608" i="3"/>
  <c r="BH608" i="3"/>
  <c r="BG608" i="3"/>
  <c r="BE608" i="3"/>
  <c r="T608" i="3"/>
  <c r="R608" i="3"/>
  <c r="P608" i="3"/>
  <c r="BI603" i="3"/>
  <c r="BH603" i="3"/>
  <c r="BG603" i="3"/>
  <c r="BE603" i="3"/>
  <c r="T603" i="3"/>
  <c r="R603" i="3"/>
  <c r="P603" i="3"/>
  <c r="BI598" i="3"/>
  <c r="BH598" i="3"/>
  <c r="BG598" i="3"/>
  <c r="BE598" i="3"/>
  <c r="T598" i="3"/>
  <c r="R598" i="3"/>
  <c r="P598" i="3"/>
  <c r="BI597" i="3"/>
  <c r="BH597" i="3"/>
  <c r="BG597" i="3"/>
  <c r="BE597" i="3"/>
  <c r="T597" i="3"/>
  <c r="R597" i="3"/>
  <c r="P597" i="3"/>
  <c r="BI593" i="3"/>
  <c r="BH593" i="3"/>
  <c r="BG593" i="3"/>
  <c r="BE593" i="3"/>
  <c r="T593" i="3"/>
  <c r="R593" i="3"/>
  <c r="P593" i="3"/>
  <c r="BI592" i="3"/>
  <c r="BH592" i="3"/>
  <c r="BG592" i="3"/>
  <c r="BE592" i="3"/>
  <c r="T592" i="3"/>
  <c r="R592" i="3"/>
  <c r="P592" i="3"/>
  <c r="BI588" i="3"/>
  <c r="BH588" i="3"/>
  <c r="BG588" i="3"/>
  <c r="BE588" i="3"/>
  <c r="T588" i="3"/>
  <c r="R588" i="3"/>
  <c r="P588" i="3"/>
  <c r="BI566" i="3"/>
  <c r="BH566" i="3"/>
  <c r="BG566" i="3"/>
  <c r="BE566" i="3"/>
  <c r="T566" i="3"/>
  <c r="R566" i="3"/>
  <c r="P566" i="3"/>
  <c r="BI558" i="3"/>
  <c r="BH558" i="3"/>
  <c r="BG558" i="3"/>
  <c r="BE558" i="3"/>
  <c r="T558" i="3"/>
  <c r="R558" i="3"/>
  <c r="P558" i="3"/>
  <c r="BI547" i="3"/>
  <c r="BH547" i="3"/>
  <c r="BG547" i="3"/>
  <c r="BE547" i="3"/>
  <c r="T547" i="3"/>
  <c r="R547" i="3"/>
  <c r="P547" i="3"/>
  <c r="BI546" i="3"/>
  <c r="BH546" i="3"/>
  <c r="BG546" i="3"/>
  <c r="BE546" i="3"/>
  <c r="T546" i="3"/>
  <c r="R546" i="3"/>
  <c r="P546" i="3"/>
  <c r="BI541" i="3"/>
  <c r="BH541" i="3"/>
  <c r="BG541" i="3"/>
  <c r="BE541" i="3"/>
  <c r="T541" i="3"/>
  <c r="R541" i="3"/>
  <c r="P541" i="3"/>
  <c r="BI540" i="3"/>
  <c r="BH540" i="3"/>
  <c r="BG540" i="3"/>
  <c r="BE540" i="3"/>
  <c r="T540" i="3"/>
  <c r="R540" i="3"/>
  <c r="P540" i="3"/>
  <c r="BI535" i="3"/>
  <c r="BH535" i="3"/>
  <c r="BG535" i="3"/>
  <c r="BE535" i="3"/>
  <c r="T535" i="3"/>
  <c r="R535" i="3"/>
  <c r="P535" i="3"/>
  <c r="BI534" i="3"/>
  <c r="BH534" i="3"/>
  <c r="BG534" i="3"/>
  <c r="BE534" i="3"/>
  <c r="T534" i="3"/>
  <c r="R534" i="3"/>
  <c r="P534" i="3"/>
  <c r="BI529" i="3"/>
  <c r="BH529" i="3"/>
  <c r="BG529" i="3"/>
  <c r="BE529" i="3"/>
  <c r="T529" i="3"/>
  <c r="R529" i="3"/>
  <c r="P529" i="3"/>
  <c r="BI528" i="3"/>
  <c r="BH528" i="3"/>
  <c r="BG528" i="3"/>
  <c r="BE528" i="3"/>
  <c r="T528" i="3"/>
  <c r="R528" i="3"/>
  <c r="P528" i="3"/>
  <c r="BI524" i="3"/>
  <c r="BH524" i="3"/>
  <c r="BG524" i="3"/>
  <c r="BE524" i="3"/>
  <c r="T524" i="3"/>
  <c r="R524" i="3"/>
  <c r="P524" i="3"/>
  <c r="BI523" i="3"/>
  <c r="BH523" i="3"/>
  <c r="BG523" i="3"/>
  <c r="BE523" i="3"/>
  <c r="T523" i="3"/>
  <c r="R523" i="3"/>
  <c r="P523" i="3"/>
  <c r="BI518" i="3"/>
  <c r="BH518" i="3"/>
  <c r="BG518" i="3"/>
  <c r="BE518" i="3"/>
  <c r="T518" i="3"/>
  <c r="R518" i="3"/>
  <c r="P518" i="3"/>
  <c r="BI505" i="3"/>
  <c r="BH505" i="3"/>
  <c r="BG505" i="3"/>
  <c r="BE505" i="3"/>
  <c r="T505" i="3"/>
  <c r="R505" i="3"/>
  <c r="P505" i="3"/>
  <c r="BI504" i="3"/>
  <c r="BH504" i="3"/>
  <c r="BG504" i="3"/>
  <c r="BE504" i="3"/>
  <c r="T504" i="3"/>
  <c r="R504" i="3"/>
  <c r="P504" i="3"/>
  <c r="BI499" i="3"/>
  <c r="BH499" i="3"/>
  <c r="BG499" i="3"/>
  <c r="BE499" i="3"/>
  <c r="T499" i="3"/>
  <c r="R499" i="3"/>
  <c r="P499" i="3"/>
  <c r="BI498" i="3"/>
  <c r="BH498" i="3"/>
  <c r="BG498" i="3"/>
  <c r="BE498" i="3"/>
  <c r="T498" i="3"/>
  <c r="R498" i="3"/>
  <c r="P498" i="3"/>
  <c r="BI482" i="3"/>
  <c r="BH482" i="3"/>
  <c r="BG482" i="3"/>
  <c r="BE482" i="3"/>
  <c r="T482" i="3"/>
  <c r="R482" i="3"/>
  <c r="P482" i="3"/>
  <c r="BI479" i="3"/>
  <c r="BH479" i="3"/>
  <c r="BG479" i="3"/>
  <c r="BE479" i="3"/>
  <c r="T479" i="3"/>
  <c r="R479" i="3"/>
  <c r="P479" i="3"/>
  <c r="BI460" i="3"/>
  <c r="BH460" i="3"/>
  <c r="BG460" i="3"/>
  <c r="BE460" i="3"/>
  <c r="T460" i="3"/>
  <c r="R460" i="3"/>
  <c r="P460" i="3"/>
  <c r="BI451" i="3"/>
  <c r="BH451" i="3"/>
  <c r="BG451" i="3"/>
  <c r="BE451" i="3"/>
  <c r="T451" i="3"/>
  <c r="R451" i="3"/>
  <c r="P451" i="3"/>
  <c r="BI450" i="3"/>
  <c r="BH450" i="3"/>
  <c r="BG450" i="3"/>
  <c r="BE450" i="3"/>
  <c r="T450" i="3"/>
  <c r="R450" i="3"/>
  <c r="P450" i="3"/>
  <c r="BI425" i="3"/>
  <c r="BH425" i="3"/>
  <c r="BG425" i="3"/>
  <c r="BE425" i="3"/>
  <c r="T425" i="3"/>
  <c r="R425" i="3"/>
  <c r="P425" i="3"/>
  <c r="BI422" i="3"/>
  <c r="BH422" i="3"/>
  <c r="BG422" i="3"/>
  <c r="BE422" i="3"/>
  <c r="T422" i="3"/>
  <c r="R422" i="3"/>
  <c r="P422" i="3"/>
  <c r="BI398" i="3"/>
  <c r="BH398" i="3"/>
  <c r="BG398" i="3"/>
  <c r="BE398" i="3"/>
  <c r="T398" i="3"/>
  <c r="R398" i="3"/>
  <c r="P398" i="3"/>
  <c r="BI386" i="3"/>
  <c r="BH386" i="3"/>
  <c r="BG386" i="3"/>
  <c r="BE386" i="3"/>
  <c r="T386" i="3"/>
  <c r="R386" i="3"/>
  <c r="P386" i="3"/>
  <c r="BI352" i="3"/>
  <c r="BH352" i="3"/>
  <c r="BG352" i="3"/>
  <c r="BE352" i="3"/>
  <c r="T352" i="3"/>
  <c r="R352" i="3"/>
  <c r="P352" i="3"/>
  <c r="BI336" i="3"/>
  <c r="BH336" i="3"/>
  <c r="BG336" i="3"/>
  <c r="BE336" i="3"/>
  <c r="T336" i="3"/>
  <c r="R336" i="3"/>
  <c r="P336" i="3"/>
  <c r="BI332" i="3"/>
  <c r="BH332" i="3"/>
  <c r="BG332" i="3"/>
  <c r="BE332" i="3"/>
  <c r="T332" i="3"/>
  <c r="R332" i="3"/>
  <c r="P332" i="3"/>
  <c r="BI325" i="3"/>
  <c r="BH325" i="3"/>
  <c r="BG325" i="3"/>
  <c r="BE325" i="3"/>
  <c r="T325" i="3"/>
  <c r="R325" i="3"/>
  <c r="P325" i="3"/>
  <c r="BI318" i="3"/>
  <c r="BH318" i="3"/>
  <c r="BG318" i="3"/>
  <c r="BE318" i="3"/>
  <c r="T318" i="3"/>
  <c r="R318" i="3"/>
  <c r="P318" i="3"/>
  <c r="BI314" i="3"/>
  <c r="BH314" i="3"/>
  <c r="BG314" i="3"/>
  <c r="BE314" i="3"/>
  <c r="T314" i="3"/>
  <c r="R314" i="3"/>
  <c r="P314" i="3"/>
  <c r="BI311" i="3"/>
  <c r="BH311" i="3"/>
  <c r="BG311" i="3"/>
  <c r="BE311" i="3"/>
  <c r="T311" i="3"/>
  <c r="R311" i="3"/>
  <c r="P311" i="3"/>
  <c r="BI308" i="3"/>
  <c r="BH308" i="3"/>
  <c r="BG308" i="3"/>
  <c r="BE308" i="3"/>
  <c r="T308" i="3"/>
  <c r="R308" i="3"/>
  <c r="P308" i="3"/>
  <c r="BI303" i="3"/>
  <c r="BH303" i="3"/>
  <c r="BG303" i="3"/>
  <c r="BE303" i="3"/>
  <c r="T303" i="3"/>
  <c r="R303" i="3"/>
  <c r="P303" i="3"/>
  <c r="BI295" i="3"/>
  <c r="BH295" i="3"/>
  <c r="BG295" i="3"/>
  <c r="BE295" i="3"/>
  <c r="T295" i="3"/>
  <c r="R295" i="3"/>
  <c r="P295" i="3"/>
  <c r="BI290" i="3"/>
  <c r="BH290" i="3"/>
  <c r="BG290" i="3"/>
  <c r="BE290" i="3"/>
  <c r="T290" i="3"/>
  <c r="R290" i="3"/>
  <c r="P290" i="3"/>
  <c r="BI282" i="3"/>
  <c r="BH282" i="3"/>
  <c r="BG282" i="3"/>
  <c r="BE282" i="3"/>
  <c r="T282" i="3"/>
  <c r="R282" i="3"/>
  <c r="P282" i="3"/>
  <c r="BI279" i="3"/>
  <c r="BH279" i="3"/>
  <c r="BG279" i="3"/>
  <c r="BE279" i="3"/>
  <c r="T279" i="3"/>
  <c r="R279" i="3"/>
  <c r="P279" i="3"/>
  <c r="BI275" i="3"/>
  <c r="BH275" i="3"/>
  <c r="BG275" i="3"/>
  <c r="BE275" i="3"/>
  <c r="T275" i="3"/>
  <c r="R275" i="3"/>
  <c r="P275" i="3"/>
  <c r="BI269" i="3"/>
  <c r="BH269" i="3"/>
  <c r="BG269" i="3"/>
  <c r="BE269" i="3"/>
  <c r="T269" i="3"/>
  <c r="R269" i="3"/>
  <c r="P269" i="3"/>
  <c r="BI261" i="3"/>
  <c r="BH261" i="3"/>
  <c r="BG261" i="3"/>
  <c r="BE261" i="3"/>
  <c r="T261" i="3"/>
  <c r="R261" i="3"/>
  <c r="P261" i="3"/>
  <c r="BI256" i="3"/>
  <c r="BH256" i="3"/>
  <c r="BG256" i="3"/>
  <c r="BE256" i="3"/>
  <c r="T256" i="3"/>
  <c r="R256" i="3"/>
  <c r="P256" i="3"/>
  <c r="BI250" i="3"/>
  <c r="BH250" i="3"/>
  <c r="BG250" i="3"/>
  <c r="BE250" i="3"/>
  <c r="T250" i="3"/>
  <c r="R250" i="3"/>
  <c r="P250" i="3"/>
  <c r="BI249" i="3"/>
  <c r="BH249" i="3"/>
  <c r="BG249" i="3"/>
  <c r="BE249" i="3"/>
  <c r="T249" i="3"/>
  <c r="R249" i="3"/>
  <c r="P249" i="3"/>
  <c r="BI238" i="3"/>
  <c r="BH238" i="3"/>
  <c r="BG238" i="3"/>
  <c r="BE238" i="3"/>
  <c r="T238" i="3"/>
  <c r="R238" i="3"/>
  <c r="P238" i="3"/>
  <c r="BI235" i="3"/>
  <c r="BH235" i="3"/>
  <c r="BG235" i="3"/>
  <c r="BE235" i="3"/>
  <c r="T235" i="3"/>
  <c r="R235" i="3"/>
  <c r="P235" i="3"/>
  <c r="BI231" i="3"/>
  <c r="BH231" i="3"/>
  <c r="BG231" i="3"/>
  <c r="BE231" i="3"/>
  <c r="T231" i="3"/>
  <c r="R231" i="3"/>
  <c r="P231" i="3"/>
  <c r="BI227" i="3"/>
  <c r="BH227" i="3"/>
  <c r="BG227" i="3"/>
  <c r="BE227" i="3"/>
  <c r="T227" i="3"/>
  <c r="R227" i="3"/>
  <c r="P227" i="3"/>
  <c r="BI223" i="3"/>
  <c r="BH223" i="3"/>
  <c r="BG223" i="3"/>
  <c r="BE223" i="3"/>
  <c r="T223" i="3"/>
  <c r="R223" i="3"/>
  <c r="P223" i="3"/>
  <c r="BI219" i="3"/>
  <c r="BH219" i="3"/>
  <c r="BG219" i="3"/>
  <c r="BE219" i="3"/>
  <c r="T219" i="3"/>
  <c r="R219" i="3"/>
  <c r="P219" i="3"/>
  <c r="BI210" i="3"/>
  <c r="BH210" i="3"/>
  <c r="BG210" i="3"/>
  <c r="BE210" i="3"/>
  <c r="T210" i="3"/>
  <c r="R210" i="3"/>
  <c r="P210" i="3"/>
  <c r="BI203" i="3"/>
  <c r="BH203" i="3"/>
  <c r="BG203" i="3"/>
  <c r="BE203" i="3"/>
  <c r="T203" i="3"/>
  <c r="R203" i="3"/>
  <c r="P203" i="3"/>
  <c r="BI200" i="3"/>
  <c r="BH200" i="3"/>
  <c r="BG200" i="3"/>
  <c r="BE200" i="3"/>
  <c r="T200" i="3"/>
  <c r="R200" i="3"/>
  <c r="P200" i="3"/>
  <c r="BI193" i="3"/>
  <c r="BH193" i="3"/>
  <c r="BG193" i="3"/>
  <c r="BE193" i="3"/>
  <c r="T193" i="3"/>
  <c r="R193" i="3"/>
  <c r="P193" i="3"/>
  <c r="BI187" i="3"/>
  <c r="BH187" i="3"/>
  <c r="BG187" i="3"/>
  <c r="BE187" i="3"/>
  <c r="T187" i="3"/>
  <c r="R187" i="3"/>
  <c r="P187" i="3"/>
  <c r="BI184" i="3"/>
  <c r="BH184" i="3"/>
  <c r="BG184" i="3"/>
  <c r="BE184" i="3"/>
  <c r="T184" i="3"/>
  <c r="R184" i="3"/>
  <c r="P184" i="3"/>
  <c r="BI162" i="3"/>
  <c r="BH162" i="3"/>
  <c r="BG162" i="3"/>
  <c r="BE162" i="3"/>
  <c r="T162" i="3"/>
  <c r="R162" i="3"/>
  <c r="P162" i="3"/>
  <c r="BI158" i="3"/>
  <c r="BH158" i="3"/>
  <c r="BG158" i="3"/>
  <c r="BE158" i="3"/>
  <c r="T158" i="3"/>
  <c r="R158" i="3"/>
  <c r="P158" i="3"/>
  <c r="BI154" i="3"/>
  <c r="BH154" i="3"/>
  <c r="BG154" i="3"/>
  <c r="BE154" i="3"/>
  <c r="T154" i="3"/>
  <c r="R154" i="3"/>
  <c r="P154" i="3"/>
  <c r="J148" i="3"/>
  <c r="J147" i="3"/>
  <c r="F147" i="3"/>
  <c r="F145" i="3"/>
  <c r="E143" i="3"/>
  <c r="J96" i="3"/>
  <c r="J95" i="3"/>
  <c r="F95" i="3"/>
  <c r="F93" i="3"/>
  <c r="E91" i="3"/>
  <c r="J22" i="3"/>
  <c r="E22" i="3"/>
  <c r="F148" i="3"/>
  <c r="J21" i="3"/>
  <c r="J16" i="3"/>
  <c r="J93" i="3"/>
  <c r="E7" i="3"/>
  <c r="E137" i="3" s="1"/>
  <c r="J39" i="2"/>
  <c r="J38" i="2"/>
  <c r="AY96" i="1"/>
  <c r="J37" i="2"/>
  <c r="AX96" i="1"/>
  <c r="BI403" i="2"/>
  <c r="BH403" i="2"/>
  <c r="BG403" i="2"/>
  <c r="BE403" i="2"/>
  <c r="T403" i="2"/>
  <c r="R403" i="2"/>
  <c r="P403" i="2"/>
  <c r="BI400" i="2"/>
  <c r="BH400" i="2"/>
  <c r="BG400" i="2"/>
  <c r="BE400" i="2"/>
  <c r="T400" i="2"/>
  <c r="R400" i="2"/>
  <c r="P400" i="2"/>
  <c r="BI399" i="2"/>
  <c r="BH399" i="2"/>
  <c r="BG399" i="2"/>
  <c r="BE399" i="2"/>
  <c r="T399" i="2"/>
  <c r="R399" i="2"/>
  <c r="P399" i="2"/>
  <c r="BI398" i="2"/>
  <c r="BH398" i="2"/>
  <c r="BG398" i="2"/>
  <c r="BE398" i="2"/>
  <c r="T398" i="2"/>
  <c r="R398" i="2"/>
  <c r="P398" i="2"/>
  <c r="BI397" i="2"/>
  <c r="BH397" i="2"/>
  <c r="BG397" i="2"/>
  <c r="BE397" i="2"/>
  <c r="T397" i="2"/>
  <c r="R397" i="2"/>
  <c r="P397" i="2"/>
  <c r="BI396" i="2"/>
  <c r="BH396" i="2"/>
  <c r="BG396" i="2"/>
  <c r="BE396" i="2"/>
  <c r="T396" i="2"/>
  <c r="R396" i="2"/>
  <c r="P396" i="2"/>
  <c r="BI395" i="2"/>
  <c r="BH395" i="2"/>
  <c r="BG395" i="2"/>
  <c r="BE395" i="2"/>
  <c r="T395" i="2"/>
  <c r="R395" i="2"/>
  <c r="P395" i="2"/>
  <c r="BI394" i="2"/>
  <c r="BH394" i="2"/>
  <c r="BG394" i="2"/>
  <c r="BE394" i="2"/>
  <c r="T394" i="2"/>
  <c r="R394" i="2"/>
  <c r="P394" i="2"/>
  <c r="BI393" i="2"/>
  <c r="BH393" i="2"/>
  <c r="BG393" i="2"/>
  <c r="BE393" i="2"/>
  <c r="T393" i="2"/>
  <c r="R393" i="2"/>
  <c r="P393" i="2"/>
  <c r="BI392" i="2"/>
  <c r="BH392" i="2"/>
  <c r="BG392" i="2"/>
  <c r="BE392" i="2"/>
  <c r="T392" i="2"/>
  <c r="R392" i="2"/>
  <c r="P392" i="2"/>
  <c r="BI391" i="2"/>
  <c r="BH391" i="2"/>
  <c r="BG391" i="2"/>
  <c r="BE391" i="2"/>
  <c r="T391" i="2"/>
  <c r="R391" i="2"/>
  <c r="P391" i="2"/>
  <c r="BI387" i="2"/>
  <c r="BH387" i="2"/>
  <c r="BG387" i="2"/>
  <c r="BE387" i="2"/>
  <c r="T387" i="2"/>
  <c r="R387" i="2"/>
  <c r="P387" i="2"/>
  <c r="BI385" i="2"/>
  <c r="BH385" i="2"/>
  <c r="BG385" i="2"/>
  <c r="BE385" i="2"/>
  <c r="T385" i="2"/>
  <c r="R385" i="2"/>
  <c r="P385" i="2"/>
  <c r="BI384" i="2"/>
  <c r="BH384" i="2"/>
  <c r="BG384" i="2"/>
  <c r="BE384" i="2"/>
  <c r="T384" i="2"/>
  <c r="R384" i="2"/>
  <c r="P384" i="2"/>
  <c r="BI383" i="2"/>
  <c r="BH383" i="2"/>
  <c r="BG383" i="2"/>
  <c r="BE383" i="2"/>
  <c r="T383" i="2"/>
  <c r="R383" i="2"/>
  <c r="P383" i="2"/>
  <c r="BI382" i="2"/>
  <c r="BH382" i="2"/>
  <c r="BG382" i="2"/>
  <c r="BE382" i="2"/>
  <c r="T382" i="2"/>
  <c r="R382" i="2"/>
  <c r="P382" i="2"/>
  <c r="BI381" i="2"/>
  <c r="BH381" i="2"/>
  <c r="BG381" i="2"/>
  <c r="BE381" i="2"/>
  <c r="T381" i="2"/>
  <c r="R381" i="2"/>
  <c r="P381" i="2"/>
  <c r="BI380" i="2"/>
  <c r="BH380" i="2"/>
  <c r="BG380" i="2"/>
  <c r="BE380" i="2"/>
  <c r="T380" i="2"/>
  <c r="R380" i="2"/>
  <c r="P380" i="2"/>
  <c r="BI379" i="2"/>
  <c r="BH379" i="2"/>
  <c r="BG379" i="2"/>
  <c r="BE379" i="2"/>
  <c r="T379" i="2"/>
  <c r="R379" i="2"/>
  <c r="P379" i="2"/>
  <c r="BI378" i="2"/>
  <c r="BH378" i="2"/>
  <c r="BG378" i="2"/>
  <c r="BE378" i="2"/>
  <c r="T378" i="2"/>
  <c r="R378" i="2"/>
  <c r="P378" i="2"/>
  <c r="BI374" i="2"/>
  <c r="BH374" i="2"/>
  <c r="BG374" i="2"/>
  <c r="BE374" i="2"/>
  <c r="T374" i="2"/>
  <c r="R374" i="2"/>
  <c r="P374" i="2"/>
  <c r="BI373" i="2"/>
  <c r="BH373" i="2"/>
  <c r="BG373" i="2"/>
  <c r="BE373" i="2"/>
  <c r="T373" i="2"/>
  <c r="R373" i="2"/>
  <c r="P373" i="2"/>
  <c r="BI365" i="2"/>
  <c r="BH365" i="2"/>
  <c r="BG365" i="2"/>
  <c r="BE365" i="2"/>
  <c r="T365" i="2"/>
  <c r="R365" i="2"/>
  <c r="P365" i="2"/>
  <c r="BI364" i="2"/>
  <c r="BH364" i="2"/>
  <c r="BG364" i="2"/>
  <c r="BE364" i="2"/>
  <c r="T364" i="2"/>
  <c r="R364" i="2"/>
  <c r="P364" i="2"/>
  <c r="BI362" i="2"/>
  <c r="BH362" i="2"/>
  <c r="BG362" i="2"/>
  <c r="BE362" i="2"/>
  <c r="T362" i="2"/>
  <c r="R362" i="2"/>
  <c r="P362" i="2"/>
  <c r="BI354" i="2"/>
  <c r="BH354" i="2"/>
  <c r="BG354" i="2"/>
  <c r="BE354" i="2"/>
  <c r="T354" i="2"/>
  <c r="R354" i="2"/>
  <c r="P354" i="2"/>
  <c r="BI353" i="2"/>
  <c r="BH353" i="2"/>
  <c r="BG353" i="2"/>
  <c r="BE353" i="2"/>
  <c r="T353" i="2"/>
  <c r="R353" i="2"/>
  <c r="P353" i="2"/>
  <c r="BI352" i="2"/>
  <c r="BH352" i="2"/>
  <c r="BG352" i="2"/>
  <c r="BE352" i="2"/>
  <c r="T352" i="2"/>
  <c r="R352" i="2"/>
  <c r="P352" i="2"/>
  <c r="BI351" i="2"/>
  <c r="BH351" i="2"/>
  <c r="BG351" i="2"/>
  <c r="BE351" i="2"/>
  <c r="T351" i="2"/>
  <c r="R351" i="2"/>
  <c r="P351" i="2"/>
  <c r="BI349" i="2"/>
  <c r="BH349" i="2"/>
  <c r="BG349" i="2"/>
  <c r="BE349" i="2"/>
  <c r="T349" i="2"/>
  <c r="R349" i="2"/>
  <c r="P349" i="2"/>
  <c r="BI348" i="2"/>
  <c r="BH348" i="2"/>
  <c r="BG348" i="2"/>
  <c r="BE348" i="2"/>
  <c r="T348" i="2"/>
  <c r="R348" i="2"/>
  <c r="P348" i="2"/>
  <c r="BI347" i="2"/>
  <c r="BH347" i="2"/>
  <c r="BG347" i="2"/>
  <c r="BE347" i="2"/>
  <c r="T347" i="2"/>
  <c r="R347" i="2"/>
  <c r="P347" i="2"/>
  <c r="BI346" i="2"/>
  <c r="BH346" i="2"/>
  <c r="BG346" i="2"/>
  <c r="BE346" i="2"/>
  <c r="T346" i="2"/>
  <c r="R346" i="2"/>
  <c r="P346" i="2"/>
  <c r="BI345" i="2"/>
  <c r="BH345" i="2"/>
  <c r="BG345" i="2"/>
  <c r="BE345" i="2"/>
  <c r="T345" i="2"/>
  <c r="R345" i="2"/>
  <c r="P345" i="2"/>
  <c r="BI341" i="2"/>
  <c r="BH341" i="2"/>
  <c r="BG341" i="2"/>
  <c r="BE341" i="2"/>
  <c r="T341" i="2"/>
  <c r="R341" i="2"/>
  <c r="P341" i="2"/>
  <c r="BI338" i="2"/>
  <c r="BH338" i="2"/>
  <c r="BG338" i="2"/>
  <c r="BE338" i="2"/>
  <c r="T338" i="2"/>
  <c r="R338" i="2"/>
  <c r="P338" i="2"/>
  <c r="BI335" i="2"/>
  <c r="BH335" i="2"/>
  <c r="BG335" i="2"/>
  <c r="BE335" i="2"/>
  <c r="T335" i="2"/>
  <c r="R335" i="2"/>
  <c r="P335" i="2"/>
  <c r="BI334" i="2"/>
  <c r="BH334" i="2"/>
  <c r="BG334" i="2"/>
  <c r="BE334" i="2"/>
  <c r="T334" i="2"/>
  <c r="R334" i="2"/>
  <c r="P334" i="2"/>
  <c r="BI333" i="2"/>
  <c r="BH333" i="2"/>
  <c r="BG333" i="2"/>
  <c r="BE333" i="2"/>
  <c r="T333" i="2"/>
  <c r="R333" i="2"/>
  <c r="P333" i="2"/>
  <c r="BI332" i="2"/>
  <c r="BH332" i="2"/>
  <c r="BG332" i="2"/>
  <c r="BE332" i="2"/>
  <c r="T332" i="2"/>
  <c r="R332" i="2"/>
  <c r="P332" i="2"/>
  <c r="BI331" i="2"/>
  <c r="BH331" i="2"/>
  <c r="BG331" i="2"/>
  <c r="BE331" i="2"/>
  <c r="T331" i="2"/>
  <c r="R331" i="2"/>
  <c r="P331" i="2"/>
  <c r="BI330" i="2"/>
  <c r="BH330" i="2"/>
  <c r="BG330" i="2"/>
  <c r="BE330" i="2"/>
  <c r="T330" i="2"/>
  <c r="R330" i="2"/>
  <c r="P330" i="2"/>
  <c r="BI329" i="2"/>
  <c r="BH329" i="2"/>
  <c r="BG329" i="2"/>
  <c r="BE329" i="2"/>
  <c r="T329" i="2"/>
  <c r="R329" i="2"/>
  <c r="P329" i="2"/>
  <c r="BI327" i="2"/>
  <c r="BH327" i="2"/>
  <c r="BG327" i="2"/>
  <c r="BE327" i="2"/>
  <c r="T327" i="2"/>
  <c r="R327" i="2"/>
  <c r="P327" i="2"/>
  <c r="BI324" i="2"/>
  <c r="BH324" i="2"/>
  <c r="BG324" i="2"/>
  <c r="BE324" i="2"/>
  <c r="T324" i="2"/>
  <c r="R324" i="2"/>
  <c r="P324" i="2"/>
  <c r="BI320" i="2"/>
  <c r="BH320" i="2"/>
  <c r="BG320" i="2"/>
  <c r="BE320" i="2"/>
  <c r="T320" i="2"/>
  <c r="R320" i="2"/>
  <c r="P320" i="2"/>
  <c r="BI317" i="2"/>
  <c r="BH317" i="2"/>
  <c r="BG317" i="2"/>
  <c r="BE317" i="2"/>
  <c r="T317" i="2"/>
  <c r="R317" i="2"/>
  <c r="P317" i="2"/>
  <c r="BI313" i="2"/>
  <c r="BH313" i="2"/>
  <c r="BG313" i="2"/>
  <c r="BE313" i="2"/>
  <c r="T313" i="2"/>
  <c r="R313" i="2"/>
  <c r="P313" i="2"/>
  <c r="BI311" i="2"/>
  <c r="BH311" i="2"/>
  <c r="BG311" i="2"/>
  <c r="BE311" i="2"/>
  <c r="T311" i="2"/>
  <c r="R311" i="2"/>
  <c r="P311" i="2"/>
  <c r="BI309" i="2"/>
  <c r="BH309" i="2"/>
  <c r="BG309" i="2"/>
  <c r="BE309" i="2"/>
  <c r="T309" i="2"/>
  <c r="R309" i="2"/>
  <c r="P309" i="2"/>
  <c r="BI307" i="2"/>
  <c r="BH307" i="2"/>
  <c r="BG307" i="2"/>
  <c r="BE307" i="2"/>
  <c r="T307" i="2"/>
  <c r="R307" i="2"/>
  <c r="P307" i="2"/>
  <c r="BI303" i="2"/>
  <c r="BH303" i="2"/>
  <c r="BG303" i="2"/>
  <c r="BE303" i="2"/>
  <c r="T303" i="2"/>
  <c r="R303" i="2"/>
  <c r="P303" i="2"/>
  <c r="BI301" i="2"/>
  <c r="BH301" i="2"/>
  <c r="BG301" i="2"/>
  <c r="BE301" i="2"/>
  <c r="T301" i="2"/>
  <c r="R301" i="2"/>
  <c r="P301" i="2"/>
  <c r="BI300" i="2"/>
  <c r="BH300" i="2"/>
  <c r="BG300" i="2"/>
  <c r="BE300" i="2"/>
  <c r="T300" i="2"/>
  <c r="R300" i="2"/>
  <c r="P300" i="2"/>
  <c r="BI299" i="2"/>
  <c r="BH299" i="2"/>
  <c r="BG299" i="2"/>
  <c r="BE299" i="2"/>
  <c r="T299" i="2"/>
  <c r="R299" i="2"/>
  <c r="P299" i="2"/>
  <c r="BI298" i="2"/>
  <c r="BH298" i="2"/>
  <c r="BG298" i="2"/>
  <c r="BE298" i="2"/>
  <c r="T298" i="2"/>
  <c r="R298" i="2"/>
  <c r="P298" i="2"/>
  <c r="BI297" i="2"/>
  <c r="BH297" i="2"/>
  <c r="BG297" i="2"/>
  <c r="BE297" i="2"/>
  <c r="T297" i="2"/>
  <c r="R297" i="2"/>
  <c r="P297" i="2"/>
  <c r="BI296" i="2"/>
  <c r="BH296" i="2"/>
  <c r="BG296" i="2"/>
  <c r="BE296" i="2"/>
  <c r="T296" i="2"/>
  <c r="R296" i="2"/>
  <c r="P296" i="2"/>
  <c r="BI294" i="2"/>
  <c r="BH294" i="2"/>
  <c r="BG294" i="2"/>
  <c r="BE294" i="2"/>
  <c r="T294" i="2"/>
  <c r="R294" i="2"/>
  <c r="P294" i="2"/>
  <c r="BI272" i="2"/>
  <c r="BH272" i="2"/>
  <c r="BG272" i="2"/>
  <c r="BE272" i="2"/>
  <c r="T272" i="2"/>
  <c r="R272" i="2"/>
  <c r="P272" i="2"/>
  <c r="BI270" i="2"/>
  <c r="BH270" i="2"/>
  <c r="BG270" i="2"/>
  <c r="BE270" i="2"/>
  <c r="T270" i="2"/>
  <c r="R270" i="2"/>
  <c r="P270" i="2"/>
  <c r="BI269" i="2"/>
  <c r="BH269" i="2"/>
  <c r="BG269" i="2"/>
  <c r="BE269" i="2"/>
  <c r="T269" i="2"/>
  <c r="R269" i="2"/>
  <c r="P269" i="2"/>
  <c r="BI265" i="2"/>
  <c r="BH265" i="2"/>
  <c r="BG265" i="2"/>
  <c r="BE265" i="2"/>
  <c r="T265" i="2"/>
  <c r="R265" i="2"/>
  <c r="P265" i="2"/>
  <c r="BI260" i="2"/>
  <c r="BH260" i="2"/>
  <c r="BG260" i="2"/>
  <c r="BE260" i="2"/>
  <c r="T260" i="2"/>
  <c r="R260" i="2"/>
  <c r="P260" i="2"/>
  <c r="BI241" i="2"/>
  <c r="BH241" i="2"/>
  <c r="BG241" i="2"/>
  <c r="BE241" i="2"/>
  <c r="T241" i="2"/>
  <c r="R241" i="2"/>
  <c r="P241" i="2"/>
  <c r="BI238" i="2"/>
  <c r="BH238" i="2"/>
  <c r="BG238" i="2"/>
  <c r="BE238" i="2"/>
  <c r="T238" i="2"/>
  <c r="R238" i="2"/>
  <c r="P238" i="2"/>
  <c r="BI232" i="2"/>
  <c r="BH232" i="2"/>
  <c r="BG232" i="2"/>
  <c r="BE232" i="2"/>
  <c r="T232" i="2"/>
  <c r="R232" i="2"/>
  <c r="P232" i="2"/>
  <c r="BI230" i="2"/>
  <c r="BH230" i="2"/>
  <c r="BG230" i="2"/>
  <c r="BE230" i="2"/>
  <c r="T230" i="2"/>
  <c r="R230" i="2"/>
  <c r="P230" i="2"/>
  <c r="BI224" i="2"/>
  <c r="BH224" i="2"/>
  <c r="BG224" i="2"/>
  <c r="BE224" i="2"/>
  <c r="T224" i="2"/>
  <c r="R224" i="2"/>
  <c r="P224" i="2"/>
  <c r="BI219" i="2"/>
  <c r="BH219" i="2"/>
  <c r="BG219" i="2"/>
  <c r="BE219" i="2"/>
  <c r="T219" i="2"/>
  <c r="R219" i="2"/>
  <c r="P219" i="2"/>
  <c r="BI217" i="2"/>
  <c r="BH217" i="2"/>
  <c r="BG217" i="2"/>
  <c r="BE217" i="2"/>
  <c r="T217" i="2"/>
  <c r="R217" i="2"/>
  <c r="P217" i="2"/>
  <c r="BI215" i="2"/>
  <c r="BH215" i="2"/>
  <c r="BG215" i="2"/>
  <c r="BE215" i="2"/>
  <c r="T215" i="2"/>
  <c r="R215" i="2"/>
  <c r="P215" i="2"/>
  <c r="BI213" i="2"/>
  <c r="BH213" i="2"/>
  <c r="BG213" i="2"/>
  <c r="BE213" i="2"/>
  <c r="T213" i="2"/>
  <c r="R213" i="2"/>
  <c r="P213" i="2"/>
  <c r="BI211" i="2"/>
  <c r="BH211" i="2"/>
  <c r="BG211" i="2"/>
  <c r="BE211" i="2"/>
  <c r="T211" i="2"/>
  <c r="R211" i="2"/>
  <c r="P211" i="2"/>
  <c r="BI209" i="2"/>
  <c r="BH209" i="2"/>
  <c r="BG209" i="2"/>
  <c r="BE209" i="2"/>
  <c r="T209" i="2"/>
  <c r="R209" i="2"/>
  <c r="P209" i="2"/>
  <c r="BI207" i="2"/>
  <c r="BH207" i="2"/>
  <c r="BG207" i="2"/>
  <c r="BE207" i="2"/>
  <c r="T207" i="2"/>
  <c r="R207" i="2"/>
  <c r="P207" i="2"/>
  <c r="BI205" i="2"/>
  <c r="BH205" i="2"/>
  <c r="BG205" i="2"/>
  <c r="BE205" i="2"/>
  <c r="T205" i="2"/>
  <c r="R205" i="2"/>
  <c r="P205" i="2"/>
  <c r="BI203" i="2"/>
  <c r="BH203" i="2"/>
  <c r="BG203" i="2"/>
  <c r="BE203" i="2"/>
  <c r="T203" i="2"/>
  <c r="R203" i="2"/>
  <c r="P203" i="2"/>
  <c r="BI201" i="2"/>
  <c r="BH201" i="2"/>
  <c r="BG201" i="2"/>
  <c r="BE201" i="2"/>
  <c r="T201" i="2"/>
  <c r="R201" i="2"/>
  <c r="P201" i="2"/>
  <c r="BI192" i="2"/>
  <c r="BH192" i="2"/>
  <c r="BG192" i="2"/>
  <c r="BE192" i="2"/>
  <c r="T192" i="2"/>
  <c r="R192" i="2"/>
  <c r="P192" i="2"/>
  <c r="BI174" i="2"/>
  <c r="BH174" i="2"/>
  <c r="BG174" i="2"/>
  <c r="BE174" i="2"/>
  <c r="T174" i="2"/>
  <c r="R174" i="2"/>
  <c r="P174" i="2"/>
  <c r="BI167" i="2"/>
  <c r="BH167" i="2"/>
  <c r="BG167" i="2"/>
  <c r="BE167" i="2"/>
  <c r="T167" i="2"/>
  <c r="R167" i="2"/>
  <c r="P167" i="2"/>
  <c r="BI164" i="2"/>
  <c r="BH164" i="2"/>
  <c r="BG164" i="2"/>
  <c r="BE164" i="2"/>
  <c r="T164" i="2"/>
  <c r="R164" i="2"/>
  <c r="P164" i="2"/>
  <c r="BI154" i="2"/>
  <c r="BH154" i="2"/>
  <c r="BG154" i="2"/>
  <c r="BE154" i="2"/>
  <c r="T154" i="2"/>
  <c r="R154" i="2"/>
  <c r="P154" i="2"/>
  <c r="BI144" i="2"/>
  <c r="BH144" i="2"/>
  <c r="BG144" i="2"/>
  <c r="BE144" i="2"/>
  <c r="T144" i="2"/>
  <c r="R144" i="2"/>
  <c r="P144" i="2"/>
  <c r="BI140" i="2"/>
  <c r="BH140" i="2"/>
  <c r="BG140" i="2"/>
  <c r="BE140" i="2"/>
  <c r="T140" i="2"/>
  <c r="R140" i="2"/>
  <c r="P140" i="2"/>
  <c r="BI139" i="2"/>
  <c r="BH139" i="2"/>
  <c r="BG139" i="2"/>
  <c r="BE139" i="2"/>
  <c r="T139" i="2"/>
  <c r="R139" i="2"/>
  <c r="P139" i="2"/>
  <c r="BI138" i="2"/>
  <c r="BH138" i="2"/>
  <c r="BG138" i="2"/>
  <c r="BE138" i="2"/>
  <c r="T138" i="2"/>
  <c r="R138" i="2"/>
  <c r="P138" i="2"/>
  <c r="BI137" i="2"/>
  <c r="F39" i="2" s="1"/>
  <c r="BH137" i="2"/>
  <c r="BG137" i="2"/>
  <c r="BE137" i="2"/>
  <c r="T137" i="2"/>
  <c r="R137" i="2"/>
  <c r="P137" i="2"/>
  <c r="BI136" i="2"/>
  <c r="BH136" i="2"/>
  <c r="F38" i="2" s="1"/>
  <c r="BG136" i="2"/>
  <c r="BE136" i="2"/>
  <c r="T136" i="2"/>
  <c r="R136" i="2"/>
  <c r="P136" i="2"/>
  <c r="BI133" i="2"/>
  <c r="BH133" i="2"/>
  <c r="BG133" i="2"/>
  <c r="F37" i="2" s="1"/>
  <c r="BE133" i="2"/>
  <c r="J35" i="2" s="1"/>
  <c r="T133" i="2"/>
  <c r="R133" i="2"/>
  <c r="P133" i="2"/>
  <c r="J127" i="2"/>
  <c r="J126" i="2"/>
  <c r="F126" i="2"/>
  <c r="F124" i="2"/>
  <c r="E122" i="2"/>
  <c r="J94" i="2"/>
  <c r="J93" i="2"/>
  <c r="F93" i="2"/>
  <c r="F91" i="2"/>
  <c r="E89" i="2"/>
  <c r="J20" i="2"/>
  <c r="E20" i="2"/>
  <c r="F127" i="2"/>
  <c r="J19" i="2"/>
  <c r="J14" i="2"/>
  <c r="J124" i="2" s="1"/>
  <c r="E7" i="2"/>
  <c r="E118" i="2" s="1"/>
  <c r="L90" i="1"/>
  <c r="AM90" i="1"/>
  <c r="AM89" i="1"/>
  <c r="L89" i="1"/>
  <c r="AM87" i="1"/>
  <c r="L87" i="1"/>
  <c r="L85" i="1"/>
  <c r="L84" i="1"/>
  <c r="J403" i="2"/>
  <c r="BK400" i="2"/>
  <c r="BK399" i="2"/>
  <c r="BK397" i="2"/>
  <c r="J396" i="2"/>
  <c r="J394" i="2"/>
  <c r="BK392" i="2"/>
  <c r="BK384" i="2"/>
  <c r="BK383" i="2"/>
  <c r="BK381" i="2"/>
  <c r="J380" i="2"/>
  <c r="BK374" i="2"/>
  <c r="BK365" i="2"/>
  <c r="BK354" i="2"/>
  <c r="J353" i="2"/>
  <c r="J351" i="2"/>
  <c r="J348" i="2"/>
  <c r="BK346" i="2"/>
  <c r="BK335" i="2"/>
  <c r="BK334" i="2"/>
  <c r="BK332" i="2"/>
  <c r="J330" i="2"/>
  <c r="BK327" i="2"/>
  <c r="J324" i="2"/>
  <c r="J311" i="2"/>
  <c r="J303" i="2"/>
  <c r="J298" i="2"/>
  <c r="BK296" i="2"/>
  <c r="BK269" i="2"/>
  <c r="J241" i="2"/>
  <c r="BK207" i="2"/>
  <c r="J203" i="2"/>
  <c r="BK167" i="2"/>
  <c r="J144" i="2"/>
  <c r="BK137" i="2"/>
  <c r="AS135" i="1"/>
  <c r="J1724" i="3"/>
  <c r="J1655" i="3"/>
  <c r="J1600" i="3"/>
  <c r="BK1584" i="3"/>
  <c r="BK1517" i="3"/>
  <c r="J1391" i="3"/>
  <c r="J1328" i="3"/>
  <c r="J1210" i="3"/>
  <c r="BK933" i="3"/>
  <c r="J823" i="3"/>
  <c r="J717" i="3"/>
  <c r="J566" i="3"/>
  <c r="J303" i="3"/>
  <c r="J269" i="3"/>
  <c r="J154" i="3"/>
  <c r="BK1724" i="3"/>
  <c r="J1705" i="3"/>
  <c r="J1574" i="3"/>
  <c r="J1529" i="3"/>
  <c r="J1454" i="3"/>
  <c r="J1341" i="3"/>
  <c r="BK1190" i="3"/>
  <c r="J986" i="3"/>
  <c r="J886" i="3"/>
  <c r="BK784" i="3"/>
  <c r="BK733" i="3"/>
  <c r="BK597" i="3"/>
  <c r="BK534" i="3"/>
  <c r="J184" i="3"/>
  <c r="J1811" i="3"/>
  <c r="J1689" i="3"/>
  <c r="BK1594" i="3"/>
  <c r="J1570" i="3"/>
  <c r="BK1538" i="3"/>
  <c r="BK1272" i="3"/>
  <c r="BK986" i="3"/>
  <c r="J812" i="3"/>
  <c r="J781" i="3"/>
  <c r="BK739" i="3"/>
  <c r="J547" i="3"/>
  <c r="BK325" i="3"/>
  <c r="BK1714" i="3"/>
  <c r="J1579" i="3"/>
  <c r="BK1529" i="3"/>
  <c r="BK1450" i="3"/>
  <c r="BK1316" i="3"/>
  <c r="J1163" i="3"/>
  <c r="J1039" i="3"/>
  <c r="J1003" i="3"/>
  <c r="BK851" i="3"/>
  <c r="J801" i="3"/>
  <c r="BK671" i="3"/>
  <c r="BK558" i="3"/>
  <c r="J460" i="3"/>
  <c r="BK1730" i="3"/>
  <c r="BK1667" i="3"/>
  <c r="J1598" i="3"/>
  <c r="BK1490" i="3"/>
  <c r="BK1470" i="3"/>
  <c r="J1403" i="3"/>
  <c r="BK1074" i="3"/>
  <c r="J894" i="3"/>
  <c r="BK833" i="3"/>
  <c r="BK800" i="3"/>
  <c r="BK685" i="3"/>
  <c r="J541" i="3"/>
  <c r="J279" i="3"/>
  <c r="BK1501" i="3"/>
  <c r="BK1404" i="3"/>
  <c r="BK1378" i="3"/>
  <c r="J1312" i="3"/>
  <c r="BK1206" i="3"/>
  <c r="BK1092" i="3"/>
  <c r="BK928" i="3"/>
  <c r="BK821" i="3"/>
  <c r="BK802" i="3"/>
  <c r="BK742" i="3"/>
  <c r="J666" i="3"/>
  <c r="J540" i="3"/>
  <c r="J250" i="3"/>
  <c r="J1697" i="3"/>
  <c r="J1588" i="3"/>
  <c r="J1450" i="3"/>
  <c r="J1368" i="3"/>
  <c r="J1272" i="3"/>
  <c r="BK955" i="3"/>
  <c r="BK876" i="3"/>
  <c r="J795" i="3"/>
  <c r="BK592" i="3"/>
  <c r="J451" i="3"/>
  <c r="J314" i="3"/>
  <c r="BK1602" i="4"/>
  <c r="J1521" i="4"/>
  <c r="J1380" i="4"/>
  <c r="BK1249" i="4"/>
  <c r="J1122" i="4"/>
  <c r="BK968" i="4"/>
  <c r="J657" i="4"/>
  <c r="J488" i="4"/>
  <c r="BK285" i="4"/>
  <c r="BK1630" i="4"/>
  <c r="J1551" i="4"/>
  <c r="BK1510" i="4"/>
  <c r="J1249" i="4"/>
  <c r="BK1088" i="4"/>
  <c r="BK940" i="4"/>
  <c r="BK818" i="4"/>
  <c r="J777" i="4"/>
  <c r="BK536" i="4"/>
  <c r="J289" i="4"/>
  <c r="J1636" i="4"/>
  <c r="J1542" i="4"/>
  <c r="J1386" i="4"/>
  <c r="J1365" i="4"/>
  <c r="J1053" i="4"/>
  <c r="BK892" i="4"/>
  <c r="BK771" i="4"/>
  <c r="J716" i="4"/>
  <c r="BK916" i="4"/>
  <c r="BK743" i="4"/>
  <c r="J518" i="4"/>
  <c r="BK220" i="4"/>
  <c r="J1439" i="4"/>
  <c r="J1225" i="4"/>
  <c r="BK1103" i="4"/>
  <c r="J897" i="4"/>
  <c r="J784" i="4"/>
  <c r="BK677" i="4"/>
  <c r="BK579" i="4"/>
  <c r="J450" i="4"/>
  <c r="J196" i="4"/>
  <c r="J1587" i="4"/>
  <c r="J1519" i="4"/>
  <c r="J1446" i="4"/>
  <c r="J1351" i="4"/>
  <c r="BK1233" i="4"/>
  <c r="J932" i="4"/>
  <c r="J858" i="4"/>
  <c r="J714" i="4"/>
  <c r="BK450" i="4"/>
  <c r="J254" i="4"/>
  <c r="BK1877" i="4"/>
  <c r="J1845" i="4"/>
  <c r="J1806" i="4"/>
  <c r="J1769" i="4"/>
  <c r="BK1730" i="4"/>
  <c r="J1716" i="4"/>
  <c r="J1710" i="4"/>
  <c r="BK1694" i="4"/>
  <c r="J1677" i="4"/>
  <c r="J1653" i="4"/>
  <c r="J1523" i="4"/>
  <c r="J1452" i="4"/>
  <c r="BK1342" i="4"/>
  <c r="BK1178" i="4"/>
  <c r="BK969" i="4"/>
  <c r="J1573" i="4"/>
  <c r="BK1535" i="4"/>
  <c r="BK1427" i="4"/>
  <c r="J1310" i="4"/>
  <c r="BK1201" i="4"/>
  <c r="BK959" i="4"/>
  <c r="J807" i="4"/>
  <c r="J776" i="4"/>
  <c r="BK682" i="4"/>
  <c r="J530" i="4"/>
  <c r="BK295" i="4"/>
  <c r="BK186" i="4"/>
  <c r="J1640" i="5"/>
  <c r="J1051" i="5"/>
  <c r="J929" i="5"/>
  <c r="J773" i="5"/>
  <c r="BK652" i="5"/>
  <c r="J493" i="5"/>
  <c r="BK240" i="5"/>
  <c r="J185" i="5"/>
  <c r="J1646" i="5"/>
  <c r="J1571" i="5"/>
  <c r="BK1531" i="5"/>
  <c r="BK375" i="5"/>
  <c r="J159" i="5"/>
  <c r="BK1726" i="5"/>
  <c r="BK1604" i="5"/>
  <c r="J1332" i="5"/>
  <c r="BK1161" i="5"/>
  <c r="BK842" i="5"/>
  <c r="J785" i="5"/>
  <c r="J662" i="5"/>
  <c r="J487" i="5"/>
  <c r="BK159" i="5"/>
  <c r="J1638" i="5"/>
  <c r="J1548" i="5"/>
  <c r="J1317" i="5"/>
  <c r="J1034" i="5"/>
  <c r="BK883" i="5"/>
  <c r="BK826" i="5"/>
  <c r="BK783" i="5"/>
  <c r="J647" i="5"/>
  <c r="BK439" i="5"/>
  <c r="J214" i="5"/>
  <c r="BK1687" i="5"/>
  <c r="J1598" i="5"/>
  <c r="J1550" i="5"/>
  <c r="J1475" i="5"/>
  <c r="J1442" i="5"/>
  <c r="J1370" i="5"/>
  <c r="J1238" i="5"/>
  <c r="J981" i="5"/>
  <c r="J857" i="5"/>
  <c r="J703" i="5"/>
  <c r="J518" i="5"/>
  <c r="BK241" i="5"/>
  <c r="BK1815" i="5"/>
  <c r="J1703" i="5"/>
  <c r="J1631" i="5"/>
  <c r="BK1548" i="5"/>
  <c r="J1377" i="5"/>
  <c r="BK1231" i="5"/>
  <c r="BK1010" i="5"/>
  <c r="J842" i="5"/>
  <c r="BK717" i="5"/>
  <c r="BK536" i="5"/>
  <c r="J300" i="5"/>
  <c r="BK1739" i="5"/>
  <c r="BK1554" i="5"/>
  <c r="J1520" i="5"/>
  <c r="J1448" i="5"/>
  <c r="J1362" i="5"/>
  <c r="BK1238" i="5"/>
  <c r="J1111" i="5"/>
  <c r="J960" i="5"/>
  <c r="BK837" i="5"/>
  <c r="BK776" i="5"/>
  <c r="J689" i="5"/>
  <c r="BK488" i="5"/>
  <c r="BK277" i="5"/>
  <c r="J1573" i="5"/>
  <c r="BK1479" i="5"/>
  <c r="J1434" i="5"/>
  <c r="BK1344" i="5"/>
  <c r="BK1207" i="5"/>
  <c r="J1012" i="5"/>
  <c r="J888" i="5"/>
  <c r="BK801" i="5"/>
  <c r="BK716" i="5"/>
  <c r="J579" i="5"/>
  <c r="BK414" i="5"/>
  <c r="BK192" i="5"/>
  <c r="J1522" i="6"/>
  <c r="J1453" i="6"/>
  <c r="J1320" i="6"/>
  <c r="J1128" i="6"/>
  <c r="BK942" i="6"/>
  <c r="BK840" i="6"/>
  <c r="BK766" i="6"/>
  <c r="J720" i="6"/>
  <c r="BK558" i="6"/>
  <c r="BK487" i="6"/>
  <c r="BK277" i="6"/>
  <c r="BK1618" i="6"/>
  <c r="BK1528" i="6"/>
  <c r="J1480" i="6"/>
  <c r="J1342" i="6"/>
  <c r="J1123" i="6"/>
  <c r="J935" i="6"/>
  <c r="J839" i="6"/>
  <c r="J752" i="6"/>
  <c r="BK554" i="6"/>
  <c r="J1612" i="6"/>
  <c r="J1429" i="6"/>
  <c r="BK1341" i="6"/>
  <c r="J1278" i="6"/>
  <c r="BK1140" i="6"/>
  <c r="J974" i="6"/>
  <c r="BK870" i="6"/>
  <c r="J758" i="6"/>
  <c r="BK655" i="6"/>
  <c r="J509" i="6"/>
  <c r="BK419" i="6"/>
  <c r="BK1652" i="6"/>
  <c r="BK1550" i="6"/>
  <c r="J1469" i="6"/>
  <c r="J1350" i="6"/>
  <c r="BK1278" i="6"/>
  <c r="BK1148" i="6"/>
  <c r="BK991" i="6"/>
  <c r="J874" i="6"/>
  <c r="BK769" i="6"/>
  <c r="BK709" i="6"/>
  <c r="J574" i="6"/>
  <c r="J308" i="6"/>
  <c r="J225" i="6"/>
  <c r="BK1578" i="6"/>
  <c r="J1478" i="6"/>
  <c r="J1404" i="6"/>
  <c r="BK1315" i="6"/>
  <c r="BK1128" i="6"/>
  <c r="BK914" i="6"/>
  <c r="J820" i="6"/>
  <c r="BK734" i="6"/>
  <c r="J559" i="6"/>
  <c r="BK392" i="6"/>
  <c r="J218" i="6"/>
  <c r="J1579" i="6"/>
  <c r="BK1374" i="6"/>
  <c r="J1053" i="6"/>
  <c r="J767" i="6"/>
  <c r="BK744" i="6"/>
  <c r="BK574" i="6"/>
  <c r="BK287" i="6"/>
  <c r="BK1601" i="6"/>
  <c r="BK1512" i="6"/>
  <c r="BK1495" i="6"/>
  <c r="BK1390" i="6"/>
  <c r="BK1303" i="6"/>
  <c r="J1013" i="6"/>
  <c r="BK858" i="6"/>
  <c r="BK807" i="6"/>
  <c r="J714" i="6"/>
  <c r="J324" i="6"/>
  <c r="J180" i="6"/>
  <c r="J1797" i="6"/>
  <c r="BK1727" i="6"/>
  <c r="BK1677" i="6"/>
  <c r="J1664" i="6"/>
  <c r="J1550" i="6"/>
  <c r="J1492" i="6"/>
  <c r="BK1337" i="6"/>
  <c r="J1258" i="6"/>
  <c r="BK1015" i="6"/>
  <c r="BK884" i="6"/>
  <c r="BK749" i="6"/>
  <c r="J487" i="6"/>
  <c r="BK218" i="6"/>
  <c r="J159" i="7"/>
  <c r="BK223" i="7"/>
  <c r="J171" i="7"/>
  <c r="BK157" i="7"/>
  <c r="J183" i="7"/>
  <c r="J206" i="8"/>
  <c r="J150" i="8"/>
  <c r="J139" i="8"/>
  <c r="J142" i="8"/>
  <c r="BK205" i="8"/>
  <c r="BK199" i="8"/>
  <c r="BK136" i="8"/>
  <c r="J192" i="9"/>
  <c r="BK218" i="9"/>
  <c r="BK215" i="9"/>
  <c r="BK136" i="9"/>
  <c r="BK151" i="9"/>
  <c r="BK163" i="9"/>
  <c r="BK139" i="10"/>
  <c r="J227" i="10"/>
  <c r="J208" i="10"/>
  <c r="BK146" i="10"/>
  <c r="J192" i="10"/>
  <c r="BK212" i="11"/>
  <c r="J157" i="11"/>
  <c r="BK213" i="11"/>
  <c r="J187" i="11"/>
  <c r="J230" i="11"/>
  <c r="J200" i="11"/>
  <c r="J224" i="11"/>
  <c r="BK192" i="11"/>
  <c r="J180" i="11"/>
  <c r="BK200" i="11"/>
  <c r="BK236" i="11"/>
  <c r="BK190" i="11"/>
  <c r="BK217" i="11"/>
  <c r="BK187" i="11"/>
  <c r="BK245" i="11"/>
  <c r="J236" i="11"/>
  <c r="J188" i="11"/>
  <c r="J265" i="12"/>
  <c r="BK177" i="12"/>
  <c r="J254" i="12"/>
  <c r="BK229" i="12"/>
  <c r="J201" i="12"/>
  <c r="BK269" i="12"/>
  <c r="BK230" i="12"/>
  <c r="BK217" i="12"/>
  <c r="BK202" i="12"/>
  <c r="BK145" i="12"/>
  <c r="BK221" i="12"/>
  <c r="BK213" i="12"/>
  <c r="J247" i="12"/>
  <c r="J213" i="12"/>
  <c r="BK175" i="12"/>
  <c r="BK246" i="12"/>
  <c r="J190" i="12"/>
  <c r="J246" i="12"/>
  <c r="J232" i="12"/>
  <c r="J189" i="12"/>
  <c r="J252" i="12"/>
  <c r="J219" i="12"/>
  <c r="J141" i="12"/>
  <c r="BK215" i="13"/>
  <c r="BK190" i="13"/>
  <c r="BK147" i="13"/>
  <c r="BK234" i="13"/>
  <c r="J224" i="13"/>
  <c r="J191" i="13"/>
  <c r="J178" i="13"/>
  <c r="J165" i="13"/>
  <c r="BK141" i="13"/>
  <c r="J229" i="13"/>
  <c r="BK211" i="13"/>
  <c r="BK204" i="13"/>
  <c r="J193" i="13"/>
  <c r="J175" i="13"/>
  <c r="BK165" i="13"/>
  <c r="BK150" i="13"/>
  <c r="BK224" i="13"/>
  <c r="J210" i="13"/>
  <c r="BK189" i="13"/>
  <c r="J161" i="13"/>
  <c r="BK144" i="13"/>
  <c r="J192" i="13"/>
  <c r="J160" i="13"/>
  <c r="J223" i="13"/>
  <c r="J208" i="13"/>
  <c r="BK192" i="13"/>
  <c r="J180" i="13"/>
  <c r="J151" i="13"/>
  <c r="J155" i="14"/>
  <c r="BK171" i="14"/>
  <c r="BK135" i="14"/>
  <c r="BK149" i="14"/>
  <c r="BK169" i="14"/>
  <c r="BK160" i="14"/>
  <c r="J162" i="14"/>
  <c r="J168" i="14"/>
  <c r="J141" i="14"/>
  <c r="BK162" i="14"/>
  <c r="BK141" i="14"/>
  <c r="BK198" i="15"/>
  <c r="J158" i="15"/>
  <c r="J137" i="15"/>
  <c r="J216" i="15"/>
  <c r="BK205" i="15"/>
  <c r="J172" i="15"/>
  <c r="BK164" i="15"/>
  <c r="BK139" i="15"/>
  <c r="J244" i="15"/>
  <c r="BK214" i="15"/>
  <c r="J184" i="15"/>
  <c r="J159" i="15"/>
  <c r="J252" i="15"/>
  <c r="J248" i="15"/>
  <c r="BK208" i="15"/>
  <c r="J199" i="15"/>
  <c r="BK188" i="15"/>
  <c r="BK172" i="15"/>
  <c r="J161" i="15"/>
  <c r="J143" i="15"/>
  <c r="J259" i="15"/>
  <c r="BK252" i="15"/>
  <c r="J238" i="15"/>
  <c r="BK230" i="15"/>
  <c r="BK209" i="15"/>
  <c r="J192" i="15"/>
  <c r="BK155" i="15"/>
  <c r="J245" i="15"/>
  <c r="J148" i="15"/>
  <c r="J232" i="15"/>
  <c r="BK174" i="15"/>
  <c r="BK137" i="15"/>
  <c r="BK184" i="16"/>
  <c r="BK153" i="16"/>
  <c r="BK190" i="16"/>
  <c r="BK147" i="16"/>
  <c r="BK177" i="16"/>
  <c r="BK170" i="16"/>
  <c r="BK151" i="16"/>
  <c r="BK182" i="16"/>
  <c r="BK146" i="16"/>
  <c r="BK194" i="16"/>
  <c r="J153" i="16"/>
  <c r="J132" i="16"/>
  <c r="BK180" i="16"/>
  <c r="BK145" i="16"/>
  <c r="BK153" i="17"/>
  <c r="BK145" i="17"/>
  <c r="BK147" i="17"/>
  <c r="J162" i="17"/>
  <c r="BK140" i="17"/>
  <c r="J133" i="17"/>
  <c r="BK141" i="17"/>
  <c r="J148" i="17"/>
  <c r="J135" i="18"/>
  <c r="BK144" i="18"/>
  <c r="BK131" i="18"/>
  <c r="J141" i="18"/>
  <c r="J131" i="18"/>
  <c r="J134" i="19"/>
  <c r="BK156" i="19"/>
  <c r="J175" i="19"/>
  <c r="BK142" i="19"/>
  <c r="BK140" i="19"/>
  <c r="BK146" i="19"/>
  <c r="BK133" i="20"/>
  <c r="BK131" i="20"/>
  <c r="BK143" i="21"/>
  <c r="BK149" i="21"/>
  <c r="J129" i="21"/>
  <c r="J155" i="21"/>
  <c r="BK319" i="22"/>
  <c r="J213" i="22"/>
  <c r="J318" i="22"/>
  <c r="J292" i="22"/>
  <c r="BK303" i="22"/>
  <c r="J317" i="22"/>
  <c r="BK196" i="23"/>
  <c r="BK144" i="23"/>
  <c r="J196" i="23"/>
  <c r="BK142" i="23"/>
  <c r="BK156" i="23"/>
  <c r="J160" i="23"/>
  <c r="BK181" i="23"/>
  <c r="BK148" i="23"/>
  <c r="BK164" i="23"/>
  <c r="J197" i="23"/>
  <c r="J177" i="23"/>
  <c r="BK150" i="23"/>
  <c r="BK167" i="24"/>
  <c r="BK149" i="24"/>
  <c r="BK155" i="24"/>
  <c r="BK139" i="24"/>
  <c r="J164" i="24"/>
  <c r="BK135" i="24"/>
  <c r="BK164" i="24"/>
  <c r="J133" i="24"/>
  <c r="BK142" i="24"/>
  <c r="J163" i="25"/>
  <c r="BK169" i="25"/>
  <c r="BK137" i="25"/>
  <c r="BK157" i="25"/>
  <c r="BK142" i="25"/>
  <c r="BK165" i="25"/>
  <c r="BK156" i="25"/>
  <c r="BK158" i="25"/>
  <c r="J169" i="25"/>
  <c r="BK141" i="25"/>
  <c r="BK210" i="26"/>
  <c r="BK213" i="26"/>
  <c r="J214" i="26"/>
  <c r="BK176" i="26"/>
  <c r="BK201" i="26"/>
  <c r="J205" i="26"/>
  <c r="BK174" i="26"/>
  <c r="J191" i="26"/>
  <c r="BK180" i="27"/>
  <c r="BK131" i="27"/>
  <c r="BK135" i="27"/>
  <c r="J174" i="27"/>
  <c r="J178" i="27"/>
  <c r="BK191" i="27"/>
  <c r="J181" i="27"/>
  <c r="BK167" i="27"/>
  <c r="BK178" i="27"/>
  <c r="BK148" i="28"/>
  <c r="BK139" i="28"/>
  <c r="J131" i="28"/>
  <c r="BK130" i="29"/>
  <c r="J145" i="29"/>
  <c r="BK131" i="29"/>
  <c r="J141" i="29"/>
  <c r="BK124" i="29"/>
  <c r="BK126" i="29"/>
  <c r="J257" i="30"/>
  <c r="BK221" i="30"/>
  <c r="J159" i="30"/>
  <c r="BK259" i="30"/>
  <c r="J221" i="30"/>
  <c r="J163" i="30"/>
  <c r="BK281" i="30"/>
  <c r="J211" i="30"/>
  <c r="BK257" i="30"/>
  <c r="J191" i="30"/>
  <c r="J138" i="30"/>
  <c r="J263" i="30"/>
  <c r="BK155" i="30"/>
  <c r="BK211" i="30"/>
  <c r="BK142" i="30"/>
  <c r="J202" i="30"/>
  <c r="BK161" i="30"/>
  <c r="BK289" i="30"/>
  <c r="BK181" i="30"/>
  <c r="J141" i="31"/>
  <c r="J178" i="31"/>
  <c r="J153" i="31"/>
  <c r="BK274" i="32"/>
  <c r="BK173" i="32"/>
  <c r="J192" i="32"/>
  <c r="BK169" i="32"/>
  <c r="J221" i="32"/>
  <c r="BK132" i="32"/>
  <c r="BK228" i="33"/>
  <c r="BK297" i="33"/>
  <c r="BK250" i="33"/>
  <c r="J197" i="33"/>
  <c r="J137" i="33"/>
  <c r="J260" i="33"/>
  <c r="BK187" i="33"/>
  <c r="J305" i="33"/>
  <c r="BK247" i="33"/>
  <c r="J199" i="33"/>
  <c r="J289" i="33"/>
  <c r="J250" i="33"/>
  <c r="J297" i="33"/>
  <c r="BK244" i="33"/>
  <c r="BK167" i="33"/>
  <c r="J203" i="33"/>
  <c r="J188" i="33"/>
  <c r="BK143" i="34"/>
  <c r="J141" i="34"/>
  <c r="J133" i="34"/>
  <c r="J131" i="34"/>
  <c r="J136" i="34"/>
  <c r="J148" i="35"/>
  <c r="J141" i="35"/>
  <c r="J142" i="35"/>
  <c r="BK125" i="35"/>
  <c r="BK131" i="35"/>
  <c r="J313" i="2"/>
  <c r="BK303" i="2"/>
  <c r="BK298" i="2"/>
  <c r="BK294" i="2"/>
  <c r="J270" i="2"/>
  <c r="BK241" i="2"/>
  <c r="BK217" i="2"/>
  <c r="BK209" i="2"/>
  <c r="J205" i="2"/>
  <c r="BK174" i="2"/>
  <c r="BK154" i="2"/>
  <c r="J139" i="2"/>
  <c r="AS124" i="1"/>
  <c r="J1884" i="3"/>
  <c r="J1810" i="3"/>
  <c r="BK1679" i="3"/>
  <c r="BK1617" i="3"/>
  <c r="J1578" i="3"/>
  <c r="BK1555" i="3"/>
  <c r="J1483" i="3"/>
  <c r="BK1407" i="3"/>
  <c r="BK1341" i="3"/>
  <c r="BK1267" i="3"/>
  <c r="J883" i="3"/>
  <c r="J813" i="3"/>
  <c r="J694" i="3"/>
  <c r="BK450" i="3"/>
  <c r="J290" i="3"/>
  <c r="BK1742" i="3"/>
  <c r="BK1615" i="3"/>
  <c r="BK1751" i="3"/>
  <c r="BK1578" i="3"/>
  <c r="BK1483" i="3"/>
  <c r="J1430" i="3"/>
  <c r="BK1214" i="3"/>
  <c r="BK1078" i="3"/>
  <c r="J1014" i="3"/>
  <c r="BK864" i="3"/>
  <c r="BK789" i="3"/>
  <c r="BK608" i="3"/>
  <c r="BK535" i="3"/>
  <c r="J450" i="3"/>
  <c r="J231" i="3"/>
  <c r="BK1916" i="3"/>
  <c r="BK1705" i="3"/>
  <c r="BK1580" i="3"/>
  <c r="J1567" i="3"/>
  <c r="J1470" i="3"/>
  <c r="BK1324" i="3"/>
  <c r="J1068" i="3"/>
  <c r="BK941" i="3"/>
  <c r="J735" i="3"/>
  <c r="BK541" i="3"/>
  <c r="J482" i="3"/>
  <c r="J282" i="3"/>
  <c r="BK1673" i="3"/>
  <c r="BK1557" i="3"/>
  <c r="J1438" i="3"/>
  <c r="BK1346" i="3"/>
  <c r="J1190" i="3"/>
  <c r="BK1055" i="3"/>
  <c r="BK1032" i="3"/>
  <c r="J980" i="3"/>
  <c r="BK844" i="3"/>
  <c r="BK756" i="3"/>
  <c r="BK702" i="3"/>
  <c r="J608" i="3"/>
  <c r="J422" i="3"/>
  <c r="J235" i="3"/>
  <c r="J1742" i="3"/>
  <c r="J1614" i="3"/>
  <c r="BK1586" i="3"/>
  <c r="J1462" i="3"/>
  <c r="BK1368" i="3"/>
  <c r="BK1140" i="3"/>
  <c r="J999" i="3"/>
  <c r="BK902" i="3"/>
  <c r="BK801" i="3"/>
  <c r="J724" i="3"/>
  <c r="J588" i="3"/>
  <c r="J318" i="3"/>
  <c r="J187" i="3"/>
  <c r="BK1477" i="3"/>
  <c r="BK1373" i="3"/>
  <c r="BK1277" i="3"/>
  <c r="BK1181" i="3"/>
  <c r="J1032" i="3"/>
  <c r="J941" i="3"/>
  <c r="BK827" i="3"/>
  <c r="BK694" i="3"/>
  <c r="J622" i="3"/>
  <c r="BK479" i="3"/>
  <c r="J1917" i="3"/>
  <c r="BK1703" i="3"/>
  <c r="J1625" i="3"/>
  <c r="BK1472" i="3"/>
  <c r="BK1422" i="3"/>
  <c r="J1355" i="3"/>
  <c r="J1248" i="3"/>
  <c r="J970" i="3"/>
  <c r="J884" i="3"/>
  <c r="J739" i="3"/>
  <c r="J546" i="3"/>
  <c r="J425" i="3"/>
  <c r="BK203" i="3"/>
  <c r="BK1588" i="4"/>
  <c r="J1510" i="4"/>
  <c r="BK1374" i="4"/>
  <c r="BK1232" i="4"/>
  <c r="BK1021" i="4"/>
  <c r="J848" i="4"/>
  <c r="J717" i="4"/>
  <c r="BK514" i="4"/>
  <c r="J319" i="4"/>
  <c r="J177" i="4"/>
  <c r="J1595" i="4"/>
  <c r="BK1543" i="4"/>
  <c r="BK1468" i="4"/>
  <c r="J1374" i="4"/>
  <c r="BK1298" i="4"/>
  <c r="J1233" i="4"/>
  <c r="J997" i="4"/>
  <c r="BK906" i="4"/>
  <c r="BK710" i="4"/>
  <c r="J652" i="4"/>
  <c r="BK537" i="4"/>
  <c r="BK302" i="4"/>
  <c r="J1652" i="4"/>
  <c r="BK1621" i="4"/>
  <c r="J1411" i="4"/>
  <c r="BK1352" i="4"/>
  <c r="BK1320" i="4"/>
  <c r="BK1107" i="4"/>
  <c r="BK925" i="4"/>
  <c r="J861" i="4"/>
  <c r="J647" i="4"/>
  <c r="BK589" i="4"/>
  <c r="BK548" i="4"/>
  <c r="BK495" i="4"/>
  <c r="J327" i="4"/>
  <c r="BK319" i="4"/>
  <c r="J302" i="4"/>
  <c r="BK249" i="4"/>
  <c r="J159" i="4"/>
  <c r="J1608" i="4"/>
  <c r="J1565" i="4"/>
  <c r="BK1553" i="4"/>
  <c r="J1543" i="4"/>
  <c r="BK1523" i="4"/>
  <c r="BK1486" i="4"/>
  <c r="BK1190" i="4"/>
  <c r="J1150" i="4"/>
  <c r="J1103" i="4"/>
  <c r="J1038" i="4"/>
  <c r="BK1031" i="4"/>
  <c r="J974" i="4"/>
  <c r="BK877" i="4"/>
  <c r="J819" i="4"/>
  <c r="BK800" i="4"/>
  <c r="J771" i="4"/>
  <c r="BK555" i="4"/>
  <c r="J281" i="4"/>
  <c r="J1621" i="4"/>
  <c r="J1352" i="4"/>
  <c r="J1162" i="4"/>
  <c r="J1003" i="4"/>
  <c r="BK857" i="4"/>
  <c r="J749" i="4"/>
  <c r="J608" i="4"/>
  <c r="J513" i="4"/>
  <c r="BK292" i="4"/>
  <c r="J1628" i="4"/>
  <c r="BK1551" i="4"/>
  <c r="J1459" i="4"/>
  <c r="BK1377" i="4"/>
  <c r="J1254" i="4"/>
  <c r="BK997" i="4"/>
  <c r="J888" i="4"/>
  <c r="J489" i="4"/>
  <c r="J242" i="4"/>
  <c r="BK1861" i="4"/>
  <c r="J1810" i="4"/>
  <c r="BK1769" i="4"/>
  <c r="J1718" i="4"/>
  <c r="BK1690" i="4"/>
  <c r="BK1666" i="4"/>
  <c r="BK1635" i="4"/>
  <c r="BK1557" i="4"/>
  <c r="J1460" i="4"/>
  <c r="J1329" i="4"/>
  <c r="BK1162" i="4"/>
  <c r="BK991" i="4"/>
  <c r="BK1565" i="4"/>
  <c r="BK1540" i="4"/>
  <c r="BK1389" i="4"/>
  <c r="BK1290" i="4"/>
  <c r="BK1019" i="4"/>
  <c r="BK837" i="4"/>
  <c r="BK780" i="4"/>
  <c r="BK716" i="4"/>
  <c r="BK594" i="4"/>
  <c r="J292" i="4"/>
  <c r="BK1745" i="5"/>
  <c r="BK1618" i="5"/>
  <c r="J1049" i="5"/>
  <c r="BK902" i="5"/>
  <c r="J719" i="5"/>
  <c r="BK530" i="5"/>
  <c r="J320" i="5"/>
  <c r="BK218" i="5"/>
  <c r="J1676" i="5"/>
  <c r="BK1597" i="5"/>
  <c r="J652" i="5"/>
  <c r="BK296" i="5"/>
  <c r="J1715" i="5"/>
  <c r="J1589" i="5"/>
  <c r="BK1312" i="5"/>
  <c r="J976" i="5"/>
  <c r="J818" i="5"/>
  <c r="BK728" i="5"/>
  <c r="J512" i="5"/>
  <c r="J195" i="5"/>
  <c r="J1670" i="5"/>
  <c r="J1597" i="5"/>
  <c r="BK1543" i="5"/>
  <c r="J1493" i="5"/>
  <c r="BK1377" i="5"/>
  <c r="BK1287" i="5"/>
  <c r="J1020" i="5"/>
  <c r="J861" i="5"/>
  <c r="BK786" i="5"/>
  <c r="BK758" i="5"/>
  <c r="J682" i="5"/>
  <c r="BK494" i="5"/>
  <c r="BK266" i="5"/>
  <c r="BK1819" i="5"/>
  <c r="J1618" i="5"/>
  <c r="BK1552" i="5"/>
  <c r="J1479" i="5"/>
  <c r="BK1434" i="5"/>
  <c r="J1337" i="5"/>
  <c r="J1173" i="5"/>
  <c r="BK960" i="5"/>
  <c r="J838" i="5"/>
  <c r="J768" i="5"/>
  <c r="BK507" i="5"/>
  <c r="J176" i="5"/>
  <c r="BK1778" i="5"/>
  <c r="J1645" i="5"/>
  <c r="J1554" i="5"/>
  <c r="J1414" i="5"/>
  <c r="J1321" i="5"/>
  <c r="BK1169" i="5"/>
  <c r="J967" i="5"/>
  <c r="BK780" i="5"/>
  <c r="BK697" i="5"/>
  <c r="J439" i="5"/>
  <c r="BK1723" i="5"/>
  <c r="BK1583" i="5"/>
  <c r="J1501" i="5"/>
  <c r="BK1366" i="5"/>
  <c r="BK1185" i="5"/>
  <c r="J1045" i="5"/>
  <c r="J902" i="5"/>
  <c r="J780" i="5"/>
  <c r="J599" i="5"/>
  <c r="J387" i="5"/>
  <c r="BK246" i="5"/>
  <c r="J1561" i="5"/>
  <c r="J1458" i="5"/>
  <c r="BK1389" i="5"/>
  <c r="J1243" i="5"/>
  <c r="BK1045" i="5"/>
  <c r="J942" i="5"/>
  <c r="J848" i="5"/>
  <c r="BK755" i="5"/>
  <c r="BK608" i="5"/>
  <c r="J440" i="5"/>
  <c r="BK1589" i="6"/>
  <c r="J1457" i="6"/>
  <c r="J1348" i="6"/>
  <c r="BK1209" i="6"/>
  <c r="J979" i="6"/>
  <c r="J914" i="6"/>
  <c r="BK782" i="6"/>
  <c r="J759" i="6"/>
  <c r="J697" i="6"/>
  <c r="J515" i="6"/>
  <c r="BK357" i="6"/>
  <c r="J163" i="6"/>
  <c r="J1543" i="6"/>
  <c r="J1419" i="6"/>
  <c r="J1291" i="6"/>
  <c r="J963" i="6"/>
  <c r="BK843" i="6"/>
  <c r="BK714" i="6"/>
  <c r="BK569" i="6"/>
  <c r="J271" i="6"/>
  <c r="BK1579" i="6"/>
  <c r="BK1453" i="6"/>
  <c r="BK1310" i="6"/>
  <c r="J1224" i="6"/>
  <c r="BK1101" i="6"/>
  <c r="J947" i="6"/>
  <c r="BK823" i="6"/>
  <c r="J719" i="6"/>
  <c r="BK627" i="6"/>
  <c r="BK324" i="6"/>
  <c r="BK167" i="6"/>
  <c r="BK1535" i="6"/>
  <c r="J1431" i="6"/>
  <c r="J1366" i="6"/>
  <c r="BK1208" i="6"/>
  <c r="J1015" i="6"/>
  <c r="J865" i="6"/>
  <c r="J760" i="6"/>
  <c r="BK641" i="6"/>
  <c r="J429" i="6"/>
  <c r="J257" i="6"/>
  <c r="BK1646" i="6"/>
  <c r="J1595" i="6"/>
  <c r="BK1502" i="6"/>
  <c r="J1310" i="6"/>
  <c r="BK962" i="6"/>
  <c r="BK760" i="6"/>
  <c r="J695" i="6"/>
  <c r="BK559" i="6"/>
  <c r="BK206" i="6"/>
  <c r="BK1595" i="6"/>
  <c r="BK1494" i="6"/>
  <c r="BK1386" i="6"/>
  <c r="J1270" i="6"/>
  <c r="BK1003" i="6"/>
  <c r="BK820" i="6"/>
  <c r="J753" i="6"/>
  <c r="BK651" i="6"/>
  <c r="J274" i="6"/>
  <c r="BK154" i="6"/>
  <c r="BK1800" i="6"/>
  <c r="J1732" i="6"/>
  <c r="BK1688" i="6"/>
  <c r="BK1669" i="6"/>
  <c r="BK1558" i="6"/>
  <c r="J1502" i="6"/>
  <c r="J1398" i="6"/>
  <c r="BK1266" i="6"/>
  <c r="J1016" i="6"/>
  <c r="BK888" i="6"/>
  <c r="BK688" i="6"/>
  <c r="BK563" i="6"/>
  <c r="BK298" i="6"/>
  <c r="J226" i="7"/>
  <c r="BK163" i="7"/>
  <c r="J235" i="7"/>
  <c r="J139" i="7"/>
  <c r="J184" i="7"/>
  <c r="BK132" i="7"/>
  <c r="J205" i="8"/>
  <c r="J132" i="8"/>
  <c r="J151" i="8"/>
  <c r="J146" i="8"/>
  <c r="J136" i="8"/>
  <c r="BK208" i="9"/>
  <c r="BK186" i="9"/>
  <c r="J202" i="9"/>
  <c r="J136" i="9"/>
  <c r="J210" i="9"/>
  <c r="BK175" i="9"/>
  <c r="BK142" i="10"/>
  <c r="J215" i="10"/>
  <c r="J152" i="10"/>
  <c r="J142" i="10"/>
  <c r="BK163" i="10"/>
  <c r="J240" i="11"/>
  <c r="BK170" i="11"/>
  <c r="BK207" i="11"/>
  <c r="BK176" i="11"/>
  <c r="BK224" i="11"/>
  <c r="J146" i="11"/>
  <c r="BK214" i="11"/>
  <c r="J184" i="11"/>
  <c r="J218" i="11"/>
  <c r="BK174" i="11"/>
  <c r="J223" i="11"/>
  <c r="J228" i="11"/>
  <c r="J213" i="11"/>
  <c r="J185" i="11"/>
  <c r="J245" i="11"/>
  <c r="J209" i="11"/>
  <c r="BK154" i="11"/>
  <c r="J229" i="12"/>
  <c r="J154" i="12"/>
  <c r="J242" i="12"/>
  <c r="J216" i="12"/>
  <c r="J177" i="12"/>
  <c r="J243" i="12"/>
  <c r="J218" i="12"/>
  <c r="BK191" i="12"/>
  <c r="J260" i="12"/>
  <c r="J203" i="12"/>
  <c r="BK248" i="12"/>
  <c r="BK203" i="12"/>
  <c r="BK268" i="12"/>
  <c r="J228" i="12"/>
  <c r="J193" i="12"/>
  <c r="BK254" i="12"/>
  <c r="J207" i="12"/>
  <c r="BK266" i="12"/>
  <c r="J226" i="12"/>
  <c r="J200" i="12"/>
  <c r="BK143" i="12"/>
  <c r="J213" i="13"/>
  <c r="J169" i="13"/>
  <c r="J137" i="13"/>
  <c r="BK229" i="13"/>
  <c r="BK196" i="13"/>
  <c r="BK173" i="13"/>
  <c r="J153" i="13"/>
  <c r="J140" i="13"/>
  <c r="J228" i="13"/>
  <c r="BK209" i="13"/>
  <c r="BK198" i="13"/>
  <c r="J185" i="13"/>
  <c r="J164" i="13"/>
  <c r="BK146" i="13"/>
  <c r="BK214" i="13"/>
  <c r="J200" i="13"/>
  <c r="J156" i="13"/>
  <c r="BK140" i="13"/>
  <c r="BK193" i="13"/>
  <c r="J172" i="13"/>
  <c r="J215" i="13"/>
  <c r="J202" i="13"/>
  <c r="J190" i="13"/>
  <c r="BK167" i="13"/>
  <c r="J177" i="14"/>
  <c r="BK147" i="14"/>
  <c r="J158" i="14"/>
  <c r="BK156" i="14"/>
  <c r="BK177" i="14"/>
  <c r="J145" i="14"/>
  <c r="BK164" i="14"/>
  <c r="BK148" i="14"/>
  <c r="J143" i="14"/>
  <c r="BK159" i="14"/>
  <c r="BK243" i="15"/>
  <c r="J175" i="15"/>
  <c r="J247" i="15"/>
  <c r="J213" i="15"/>
  <c r="BK189" i="15"/>
  <c r="BK165" i="15"/>
  <c r="J142" i="15"/>
  <c r="BK248" i="15"/>
  <c r="J230" i="15"/>
  <c r="BK192" i="15"/>
  <c r="BK157" i="15"/>
  <c r="J146" i="15"/>
  <c r="BK245" i="15"/>
  <c r="J226" i="15"/>
  <c r="J206" i="15"/>
  <c r="BK182" i="15"/>
  <c r="BK167" i="15"/>
  <c r="BK256" i="15"/>
  <c r="J221" i="15"/>
  <c r="BK147" i="15"/>
  <c r="BK215" i="15"/>
  <c r="BK170" i="15"/>
  <c r="BK185" i="16"/>
  <c r="J155" i="16"/>
  <c r="BK193" i="16"/>
  <c r="BK149" i="16"/>
  <c r="BK178" i="16"/>
  <c r="BK172" i="16"/>
  <c r="J163" i="16"/>
  <c r="J138" i="16"/>
  <c r="J159" i="16"/>
  <c r="J136" i="16"/>
  <c r="BK156" i="16"/>
  <c r="J140" i="16"/>
  <c r="J184" i="16"/>
  <c r="J172" i="16"/>
  <c r="J143" i="16"/>
  <c r="BK158" i="17"/>
  <c r="BK156" i="17"/>
  <c r="BK132" i="17"/>
  <c r="J136" i="17"/>
  <c r="BK134" i="17"/>
  <c r="J137" i="17"/>
  <c r="J140" i="17"/>
  <c r="J139" i="17"/>
  <c r="J141" i="17"/>
  <c r="J138" i="18"/>
  <c r="BK133" i="18"/>
  <c r="BK140" i="18"/>
  <c r="BK148" i="18"/>
  <c r="BK160" i="19"/>
  <c r="BK154" i="19"/>
  <c r="J156" i="19"/>
  <c r="BK136" i="19"/>
  <c r="J127" i="20"/>
  <c r="BK129" i="20"/>
  <c r="BK137" i="21"/>
  <c r="J141" i="21"/>
  <c r="J127" i="21"/>
  <c r="J151" i="21"/>
  <c r="J139" i="21"/>
  <c r="BK252" i="22"/>
  <c r="BK233" i="22"/>
  <c r="J252" i="22"/>
  <c r="BK265" i="22"/>
  <c r="BK213" i="22"/>
  <c r="BK184" i="23"/>
  <c r="BK135" i="23"/>
  <c r="J191" i="23"/>
  <c r="BK140" i="23"/>
  <c r="J152" i="23"/>
  <c r="BK174" i="23"/>
  <c r="J195" i="23"/>
  <c r="J176" i="23"/>
  <c r="J184" i="23"/>
  <c r="J154" i="23"/>
  <c r="J185" i="23"/>
  <c r="BK154" i="23"/>
  <c r="BK161" i="24"/>
  <c r="J147" i="24"/>
  <c r="J163" i="24"/>
  <c r="BK152" i="24"/>
  <c r="BK178" i="24"/>
  <c r="J144" i="24"/>
  <c r="J167" i="24"/>
  <c r="J134" i="24"/>
  <c r="BK156" i="24"/>
  <c r="J171" i="24"/>
  <c r="J150" i="25"/>
  <c r="BK173" i="25"/>
  <c r="BK135" i="25"/>
  <c r="BK155" i="25"/>
  <c r="BK133" i="25"/>
  <c r="J148" i="25"/>
  <c r="BK152" i="25"/>
  <c r="BK149" i="25"/>
  <c r="J167" i="25"/>
  <c r="J140" i="25"/>
  <c r="J144" i="25"/>
  <c r="J210" i="26"/>
  <c r="J172" i="26"/>
  <c r="BK189" i="26"/>
  <c r="BK204" i="26"/>
  <c r="BK184" i="26"/>
  <c r="J203" i="26"/>
  <c r="BK146" i="26"/>
  <c r="J204" i="26"/>
  <c r="BK169" i="26"/>
  <c r="J195" i="26"/>
  <c r="J189" i="27"/>
  <c r="BK149" i="27"/>
  <c r="J177" i="27"/>
  <c r="BK186" i="27"/>
  <c r="BK143" i="27"/>
  <c r="BK152" i="27"/>
  <c r="BK165" i="27"/>
  <c r="BK141" i="27"/>
  <c r="J156" i="27"/>
  <c r="BK143" i="28"/>
  <c r="BK146" i="28"/>
  <c r="J138" i="29"/>
  <c r="BK141" i="29"/>
  <c r="BK145" i="29"/>
  <c r="J134" i="29"/>
  <c r="BK125" i="29"/>
  <c r="BK261" i="30"/>
  <c r="J231" i="30"/>
  <c r="BK175" i="30"/>
  <c r="J285" i="30"/>
  <c r="BK249" i="30"/>
  <c r="J206" i="30"/>
  <c r="BK287" i="30"/>
  <c r="J268" i="30"/>
  <c r="BK163" i="30"/>
  <c r="J219" i="30"/>
  <c r="BK148" i="30"/>
  <c r="BK213" i="30"/>
  <c r="J179" i="30"/>
  <c r="J175" i="30"/>
  <c r="J287" i="30"/>
  <c r="BK189" i="30"/>
  <c r="BK136" i="30"/>
  <c r="J249" i="30"/>
  <c r="BK173" i="31"/>
  <c r="J157" i="31"/>
  <c r="BK149" i="31"/>
  <c r="BK131" i="31"/>
  <c r="J225" i="32"/>
  <c r="J253" i="32"/>
  <c r="J274" i="32"/>
  <c r="J143" i="32"/>
  <c r="BK184" i="32"/>
  <c r="BK217" i="33"/>
  <c r="BK289" i="33"/>
  <c r="BK263" i="33"/>
  <c r="BK214" i="33"/>
  <c r="J151" i="33"/>
  <c r="J277" i="33"/>
  <c r="J247" i="33"/>
  <c r="BK308" i="33"/>
  <c r="BK260" i="33"/>
  <c r="BK203" i="33"/>
  <c r="BK299" i="33"/>
  <c r="J266" i="33"/>
  <c r="BK300" i="33"/>
  <c r="J243" i="33"/>
  <c r="BK164" i="33"/>
  <c r="BK154" i="33"/>
  <c r="BK180" i="33"/>
  <c r="J144" i="34"/>
  <c r="BK123" i="35"/>
  <c r="J123" i="35"/>
  <c r="J130" i="35"/>
  <c r="BK128" i="35"/>
  <c r="J131" i="35"/>
  <c r="J125" i="35"/>
  <c r="BK309" i="2"/>
  <c r="BK299" i="2"/>
  <c r="J294" i="2"/>
  <c r="BK260" i="2"/>
  <c r="BK232" i="2"/>
  <c r="BK219" i="2"/>
  <c r="BK211" i="2"/>
  <c r="BK192" i="2"/>
  <c r="BK164" i="2"/>
  <c r="J140" i="2"/>
  <c r="BK136" i="2"/>
  <c r="BK1846" i="3"/>
  <c r="J1615" i="3"/>
  <c r="BK1567" i="3"/>
  <c r="BK1458" i="3"/>
  <c r="J1349" i="3"/>
  <c r="BK1080" i="3"/>
  <c r="BK987" i="3"/>
  <c r="J887" i="3"/>
  <c r="BK810" i="3"/>
  <c r="J756" i="3"/>
  <c r="BK711" i="3"/>
  <c r="BK460" i="3"/>
  <c r="BK227" i="3"/>
  <c r="J1902" i="3"/>
  <c r="BK1697" i="3"/>
  <c r="J1624" i="3"/>
  <c r="BK1579" i="3"/>
  <c r="BK1521" i="3"/>
  <c r="BK1413" i="3"/>
  <c r="J1073" i="3"/>
  <c r="BK924" i="3"/>
  <c r="BK808" i="3"/>
  <c r="BK762" i="3"/>
  <c r="BK523" i="3"/>
  <c r="BK352" i="3"/>
  <c r="J1773" i="3"/>
  <c r="J1580" i="3"/>
  <c r="J1413" i="3"/>
  <c r="J1260" i="3"/>
  <c r="J1047" i="3"/>
  <c r="J1031" i="3"/>
  <c r="BK903" i="3"/>
  <c r="J826" i="3"/>
  <c r="J675" i="3"/>
  <c r="BK311" i="3"/>
  <c r="BK1773" i="3"/>
  <c r="J1696" i="3"/>
  <c r="BK1655" i="3"/>
  <c r="J1590" i="3"/>
  <c r="BK1410" i="3"/>
  <c r="BK1198" i="3"/>
  <c r="BK1047" i="3"/>
  <c r="J987" i="3"/>
  <c r="BK884" i="3"/>
  <c r="J827" i="3"/>
  <c r="BK717" i="3"/>
  <c r="J325" i="3"/>
  <c r="J193" i="3"/>
  <c r="J1491" i="3"/>
  <c r="BK1399" i="3"/>
  <c r="J1214" i="3"/>
  <c r="J1078" i="3"/>
  <c r="BK945" i="3"/>
  <c r="BK909" i="3"/>
  <c r="BK811" i="3"/>
  <c r="BK757" i="3"/>
  <c r="BK613" i="3"/>
  <c r="BK451" i="3"/>
  <c r="BK184" i="3"/>
  <c r="BK1727" i="3"/>
  <c r="BK1618" i="3"/>
  <c r="BK1495" i="3"/>
  <c r="BK1377" i="3"/>
  <c r="J1277" i="3"/>
  <c r="J1080" i="3"/>
  <c r="J928" i="3"/>
  <c r="BK875" i="3"/>
  <c r="J821" i="3"/>
  <c r="J535" i="3"/>
  <c r="BK422" i="3"/>
  <c r="J227" i="3"/>
  <c r="BK1608" i="4"/>
  <c r="J1533" i="4"/>
  <c r="BK1411" i="4"/>
  <c r="BK1150" i="4"/>
  <c r="BK1003" i="4"/>
  <c r="J892" i="4"/>
  <c r="BK530" i="4"/>
  <c r="BK298" i="4"/>
  <c r="BK163" i="4"/>
  <c r="BK1567" i="4"/>
  <c r="J1535" i="4"/>
  <c r="J1472" i="4"/>
  <c r="J1342" i="4"/>
  <c r="BK1029" i="4"/>
  <c r="BK954" i="4"/>
  <c r="J857" i="4"/>
  <c r="BK795" i="4"/>
  <c r="BK768" i="4"/>
  <c r="BK413" i="4"/>
  <c r="J163" i="4"/>
  <c r="BK1628" i="4"/>
  <c r="BK1504" i="4"/>
  <c r="J1423" i="4"/>
  <c r="J1373" i="4"/>
  <c r="J1031" i="4"/>
  <c r="J902" i="4"/>
  <c r="J795" i="4"/>
  <c r="BK657" i="4"/>
  <c r="BK608" i="4"/>
  <c r="J514" i="4"/>
  <c r="J442" i="4"/>
  <c r="J322" i="4"/>
  <c r="BK313" i="4"/>
  <c r="J273" i="4"/>
  <c r="J224" i="4"/>
  <c r="BK154" i="4"/>
  <c r="J1594" i="4"/>
  <c r="J1555" i="4"/>
  <c r="BK1545" i="4"/>
  <c r="J1525" i="4"/>
  <c r="BK1498" i="4"/>
  <c r="BK1472" i="4"/>
  <c r="BK1170" i="4"/>
  <c r="J1126" i="4"/>
  <c r="J1074" i="4"/>
  <c r="J1036" i="4"/>
  <c r="BK1011" i="4"/>
  <c r="J931" i="4"/>
  <c r="J837" i="4"/>
  <c r="J818" i="4"/>
  <c r="J786" i="4"/>
  <c r="BK744" i="4"/>
  <c r="J531" i="4"/>
  <c r="J262" i="4"/>
  <c r="J1451" i="4"/>
  <c r="BK1365" i="4"/>
  <c r="J1170" i="4"/>
  <c r="J1107" i="4"/>
  <c r="J959" i="4"/>
  <c r="J800" i="4"/>
  <c r="BK723" i="4"/>
  <c r="BK584" i="4"/>
  <c r="J469" i="4"/>
  <c r="BK262" i="4"/>
  <c r="J1588" i="4"/>
  <c r="BK1460" i="4"/>
  <c r="BK1395" i="4"/>
  <c r="BK1149" i="4"/>
  <c r="BK975" i="4"/>
  <c r="BK764" i="4"/>
  <c r="BK269" i="4"/>
  <c r="BK180" i="4"/>
  <c r="BK1845" i="4"/>
  <c r="BK1774" i="4"/>
  <c r="J1752" i="4"/>
  <c r="BK1716" i="4"/>
  <c r="BK1705" i="4"/>
  <c r="J1693" i="4"/>
  <c r="BK1668" i="4"/>
  <c r="J1659" i="4"/>
  <c r="J1553" i="4"/>
  <c r="BK1464" i="4"/>
  <c r="J1356" i="4"/>
  <c r="BK1166" i="4"/>
  <c r="J999" i="4"/>
  <c r="BK861" i="4"/>
  <c r="J825" i="4"/>
  <c r="BK1452" i="4"/>
  <c r="J1383" i="4"/>
  <c r="BK1158" i="4"/>
  <c r="BK848" i="4"/>
  <c r="BK784" i="4"/>
  <c r="J737" i="4"/>
  <c r="J584" i="4"/>
  <c r="J285" i="4"/>
  <c r="BK1700" i="5"/>
  <c r="J1161" i="5"/>
  <c r="BK976" i="5"/>
  <c r="J777" i="5"/>
  <c r="J578" i="5"/>
  <c r="BK341" i="5"/>
  <c r="J211" i="5"/>
  <c r="J1516" i="5"/>
  <c r="BK1501" i="5"/>
  <c r="BK1497" i="5"/>
  <c r="BK1493" i="5"/>
  <c r="J1488" i="5"/>
  <c r="J1477" i="5"/>
  <c r="J1471" i="5"/>
  <c r="BK1458" i="5"/>
  <c r="BK1442" i="5"/>
  <c r="BK1422" i="5"/>
  <c r="BK1414" i="5"/>
  <c r="J1398" i="5"/>
  <c r="J1394" i="5"/>
  <c r="J1389" i="5"/>
  <c r="BK1386" i="5"/>
  <c r="J1380" i="5"/>
  <c r="BK1370" i="5"/>
  <c r="J1349" i="5"/>
  <c r="BK1337" i="5"/>
  <c r="BK1327" i="5"/>
  <c r="J1299" i="5"/>
  <c r="J1283" i="5"/>
  <c r="J1219" i="5"/>
  <c r="BK1181" i="5"/>
  <c r="BK1165" i="5"/>
  <c r="J1156" i="5"/>
  <c r="BK1152" i="5"/>
  <c r="BK1096" i="5"/>
  <c r="J1063" i="5"/>
  <c r="BK1044" i="5"/>
  <c r="J1032" i="5"/>
  <c r="J999" i="5"/>
  <c r="J987" i="5"/>
  <c r="J938" i="5"/>
  <c r="BK919" i="5"/>
  <c r="BK915" i="5"/>
  <c r="J907" i="5"/>
  <c r="J883" i="5"/>
  <c r="BK867" i="5"/>
  <c r="BK860" i="5"/>
  <c r="BK848" i="5"/>
  <c r="BK841" i="5"/>
  <c r="BK825" i="5"/>
  <c r="J781" i="5"/>
  <c r="J731" i="5"/>
  <c r="BK721" i="5"/>
  <c r="BK719" i="5"/>
  <c r="J716" i="5"/>
  <c r="J714" i="5"/>
  <c r="J672" i="5"/>
  <c r="J657" i="5"/>
  <c r="J494" i="5"/>
  <c r="BK226" i="5"/>
  <c r="J1745" i="5"/>
  <c r="BK1598" i="5"/>
  <c r="BK1320" i="5"/>
  <c r="BK1012" i="5"/>
  <c r="J825" i="5"/>
  <c r="BK744" i="5"/>
  <c r="BK547" i="5"/>
  <c r="BK222" i="5"/>
  <c r="BK1714" i="5"/>
  <c r="BK1605" i="5"/>
  <c r="J1533" i="5"/>
  <c r="BK1448" i="5"/>
  <c r="J1348" i="5"/>
  <c r="J1165" i="5"/>
  <c r="BK942" i="5"/>
  <c r="J849" i="5"/>
  <c r="BK797" i="5"/>
  <c r="J749" i="5"/>
  <c r="J604" i="5"/>
  <c r="BK468" i="5"/>
  <c r="J257" i="5"/>
  <c r="BK1715" i="5"/>
  <c r="BK1638" i="5"/>
  <c r="J1555" i="5"/>
  <c r="BK1471" i="5"/>
  <c r="BK1430" i="5"/>
  <c r="BK1348" i="5"/>
  <c r="J1231" i="5"/>
  <c r="BK987" i="5"/>
  <c r="BK868" i="5"/>
  <c r="J786" i="5"/>
  <c r="BK555" i="5"/>
  <c r="J202" i="5"/>
  <c r="J1783" i="5"/>
  <c r="BK1676" i="5"/>
  <c r="J1590" i="5"/>
  <c r="J1386" i="5"/>
  <c r="BK1299" i="5"/>
  <c r="J1115" i="5"/>
  <c r="J1004" i="5"/>
  <c r="J783" i="5"/>
  <c r="J468" i="5"/>
  <c r="BK1782" i="5"/>
  <c r="J1652" i="5"/>
  <c r="BK1550" i="5"/>
  <c r="J1497" i="5"/>
  <c r="BK1383" i="5"/>
  <c r="J1253" i="5"/>
  <c r="BK1130" i="5"/>
  <c r="BK972" i="5"/>
  <c r="BK818" i="5"/>
  <c r="BK764" i="5"/>
  <c r="J530" i="5"/>
  <c r="J449" i="5"/>
  <c r="J262" i="5"/>
  <c r="BK1563" i="5"/>
  <c r="J1466" i="5"/>
  <c r="J1402" i="5"/>
  <c r="BK1321" i="5"/>
  <c r="J1134" i="5"/>
  <c r="J982" i="5"/>
  <c r="J876" i="5"/>
  <c r="J795" i="5"/>
  <c r="J728" i="5"/>
  <c r="J594" i="5"/>
  <c r="J488" i="5"/>
  <c r="J246" i="5"/>
  <c r="J1465" i="6"/>
  <c r="BK1345" i="6"/>
  <c r="J1202" i="6"/>
  <c r="BK999" i="6"/>
  <c r="BK897" i="6"/>
  <c r="BK789" i="6"/>
  <c r="BK754" i="6"/>
  <c r="J632" i="6"/>
  <c r="J497" i="6"/>
  <c r="J264" i="6"/>
  <c r="J1636" i="6"/>
  <c r="J1520" i="6"/>
  <c r="BK1478" i="6"/>
  <c r="BK1366" i="6"/>
  <c r="BK1067" i="6"/>
  <c r="BK898" i="6"/>
  <c r="J783" i="6"/>
  <c r="BK701" i="6"/>
  <c r="J503" i="6"/>
  <c r="BK268" i="6"/>
  <c r="J1508" i="6"/>
  <c r="J1382" i="6"/>
  <c r="J1324" i="6"/>
  <c r="BK1178" i="6"/>
  <c r="J1034" i="6"/>
  <c r="BK951" i="6"/>
  <c r="BK865" i="6"/>
  <c r="J766" i="6"/>
  <c r="BK695" i="6"/>
  <c r="BK474" i="6"/>
  <c r="BK1649" i="6"/>
  <c r="J1514" i="6"/>
  <c r="J1390" i="6"/>
  <c r="J1297" i="6"/>
  <c r="BK1156" i="6"/>
  <c r="J980" i="6"/>
  <c r="BK808" i="6"/>
  <c r="J744" i="6"/>
  <c r="J588" i="6"/>
  <c r="BK492" i="6"/>
  <c r="BK264" i="6"/>
  <c r="J1646" i="6"/>
  <c r="BK1492" i="6"/>
  <c r="J1298" i="6"/>
  <c r="BK1136" i="6"/>
  <c r="J999" i="6"/>
  <c r="J842" i="6"/>
  <c r="J757" i="6"/>
  <c r="BK681" i="6"/>
  <c r="BK535" i="6"/>
  <c r="J283" i="6"/>
  <c r="BK197" i="6"/>
  <c r="BK1564" i="6"/>
  <c r="BK1411" i="6"/>
  <c r="BK1123" i="6"/>
  <c r="J770" i="6"/>
  <c r="J731" i="6"/>
  <c r="BK516" i="6"/>
  <c r="J190" i="6"/>
  <c r="BK1544" i="6"/>
  <c r="BK1482" i="6"/>
  <c r="BK1348" i="6"/>
  <c r="BK1283" i="6"/>
  <c r="BK1020" i="6"/>
  <c r="BK839" i="6"/>
  <c r="BK731" i="6"/>
  <c r="BK637" i="6"/>
  <c r="J261" i="6"/>
  <c r="J1828" i="6"/>
  <c r="J1800" i="6"/>
  <c r="BK1732" i="6"/>
  <c r="BK1694" i="6"/>
  <c r="BK1672" i="6"/>
  <c r="J1601" i="6"/>
  <c r="BK1499" i="6"/>
  <c r="J1378" i="6"/>
  <c r="BK1214" i="6"/>
  <c r="J956" i="6"/>
  <c r="J777" i="6"/>
  <c r="J667" i="6"/>
  <c r="J504" i="6"/>
  <c r="BK214" i="6"/>
  <c r="BK139" i="7"/>
  <c r="J136" i="7"/>
  <c r="BK218" i="7"/>
  <c r="BK143" i="7"/>
  <c r="J211" i="8"/>
  <c r="BK204" i="8"/>
  <c r="J199" i="8"/>
  <c r="J174" i="8"/>
  <c r="BK162" i="8"/>
  <c r="BK143" i="8"/>
  <c r="BK151" i="8"/>
  <c r="J142" i="9"/>
  <c r="J139" i="9"/>
  <c r="J151" i="9"/>
  <c r="J209" i="9"/>
  <c r="BK143" i="9"/>
  <c r="BK215" i="10"/>
  <c r="BK156" i="10"/>
  <c r="BK136" i="10"/>
  <c r="J150" i="10"/>
  <c r="BK176" i="10"/>
  <c r="BK152" i="10"/>
  <c r="J197" i="11"/>
  <c r="J216" i="11"/>
  <c r="BK184" i="11"/>
  <c r="BK228" i="11"/>
  <c r="BK188" i="11"/>
  <c r="BK223" i="11"/>
  <c r="J189" i="11"/>
  <c r="BK204" i="11"/>
  <c r="BK144" i="11"/>
  <c r="BK180" i="11"/>
  <c r="BK210" i="11"/>
  <c r="J161" i="11"/>
  <c r="J243" i="11"/>
  <c r="J217" i="11"/>
  <c r="BK193" i="11"/>
  <c r="BK263" i="12"/>
  <c r="BK201" i="12"/>
  <c r="BK258" i="12"/>
  <c r="BK236" i="12"/>
  <c r="BK206" i="12"/>
  <c r="BK265" i="12"/>
  <c r="J224" i="12"/>
  <c r="J164" i="12"/>
  <c r="J240" i="12"/>
  <c r="BK215" i="12"/>
  <c r="J192" i="12"/>
  <c r="J245" i="12"/>
  <c r="BK216" i="12"/>
  <c r="BK158" i="12"/>
  <c r="BK243" i="12"/>
  <c r="BK151" i="12"/>
  <c r="BK245" i="12"/>
  <c r="BK200" i="12"/>
  <c r="J268" i="12"/>
  <c r="BK233" i="12"/>
  <c r="BK187" i="12"/>
  <c r="BK225" i="13"/>
  <c r="BK208" i="13"/>
  <c r="BK160" i="13"/>
  <c r="BK142" i="13"/>
  <c r="J230" i="13"/>
  <c r="J204" i="13"/>
  <c r="BK182" i="13"/>
  <c r="BK164" i="13"/>
  <c r="J143" i="13"/>
  <c r="BK233" i="13"/>
  <c r="BK216" i="13"/>
  <c r="BK202" i="13"/>
  <c r="BK187" i="13"/>
  <c r="J166" i="13"/>
  <c r="J144" i="13"/>
  <c r="J216" i="13"/>
  <c r="BK203" i="13"/>
  <c r="BK154" i="13"/>
  <c r="J142" i="13"/>
  <c r="BK195" i="13"/>
  <c r="J163" i="13"/>
  <c r="BK230" i="13"/>
  <c r="BK212" i="13"/>
  <c r="J195" i="13"/>
  <c r="J181" i="13"/>
  <c r="BK158" i="13"/>
  <c r="BK157" i="14"/>
  <c r="J165" i="14"/>
  <c r="BK158" i="14"/>
  <c r="J140" i="14"/>
  <c r="J167" i="14"/>
  <c r="J175" i="14"/>
  <c r="BK154" i="14"/>
  <c r="J154" i="14"/>
  <c r="BK166" i="14"/>
  <c r="BK137" i="14"/>
  <c r="BK201" i="15"/>
  <c r="J162" i="15"/>
  <c r="BK148" i="15"/>
  <c r="BK242" i="15"/>
  <c r="J209" i="15"/>
  <c r="BK185" i="15"/>
  <c r="BK156" i="15"/>
  <c r="J258" i="15"/>
  <c r="J227" i="15"/>
  <c r="BK179" i="15"/>
  <c r="J145" i="15"/>
  <c r="BK227" i="15"/>
  <c r="BK221" i="15"/>
  <c r="J217" i="15"/>
  <c r="J201" i="15"/>
  <c r="BK194" i="15"/>
  <c r="BK191" i="15"/>
  <c r="BK187" i="15"/>
  <c r="J185" i="15"/>
  <c r="J182" i="15"/>
  <c r="J178" i="15"/>
  <c r="J163" i="15"/>
  <c r="J154" i="15"/>
  <c r="J147" i="15"/>
  <c r="BK141" i="15"/>
  <c r="J251" i="15"/>
  <c r="BK237" i="15"/>
  <c r="BK232" i="15"/>
  <c r="J212" i="15"/>
  <c r="BK206" i="15"/>
  <c r="J198" i="15"/>
  <c r="J186" i="15"/>
  <c r="J170" i="15"/>
  <c r="J156" i="15"/>
  <c r="BK140" i="15"/>
  <c r="BK258" i="15"/>
  <c r="BK249" i="15"/>
  <c r="J236" i="15"/>
  <c r="BK218" i="15"/>
  <c r="J193" i="15"/>
  <c r="J168" i="15"/>
  <c r="J260" i="15"/>
  <c r="BK223" i="15"/>
  <c r="BK144" i="15"/>
  <c r="BK226" i="15"/>
  <c r="BK161" i="15"/>
  <c r="J189" i="16"/>
  <c r="BK159" i="16"/>
  <c r="BK144" i="16"/>
  <c r="J180" i="16"/>
  <c r="J191" i="16"/>
  <c r="J173" i="16"/>
  <c r="J165" i="16"/>
  <c r="J141" i="16"/>
  <c r="BK165" i="16"/>
  <c r="J139" i="16"/>
  <c r="BK158" i="16"/>
  <c r="BK138" i="16"/>
  <c r="BK183" i="16"/>
  <c r="BK168" i="16"/>
  <c r="BK141" i="16"/>
  <c r="BK136" i="17"/>
  <c r="BK138" i="17"/>
  <c r="BK159" i="17"/>
  <c r="J159" i="17"/>
  <c r="J160" i="17"/>
  <c r="J147" i="17"/>
  <c r="J144" i="17"/>
  <c r="BK142" i="18"/>
  <c r="J142" i="18"/>
  <c r="J147" i="18"/>
  <c r="J172" i="19"/>
  <c r="J168" i="19"/>
  <c r="BK162" i="19"/>
  <c r="J148" i="19"/>
  <c r="BK168" i="19"/>
  <c r="J138" i="19"/>
  <c r="J131" i="21"/>
  <c r="BK317" i="22"/>
  <c r="BK133" i="22"/>
  <c r="J225" i="22"/>
  <c r="J313" i="22"/>
  <c r="J133" i="22"/>
  <c r="J190" i="23"/>
  <c r="BK170" i="23"/>
  <c r="J182" i="23"/>
  <c r="J148" i="23"/>
  <c r="J166" i="23"/>
  <c r="BK187" i="23"/>
  <c r="J140" i="23"/>
  <c r="J179" i="23"/>
  <c r="BK152" i="23"/>
  <c r="BK168" i="23"/>
  <c r="J199" i="23"/>
  <c r="BK176" i="23"/>
  <c r="J144" i="23"/>
  <c r="BK159" i="24"/>
  <c r="BK173" i="24"/>
  <c r="J153" i="24"/>
  <c r="J177" i="24"/>
  <c r="BK177" i="24"/>
  <c r="J156" i="24"/>
  <c r="BK171" i="24"/>
  <c r="J139" i="24"/>
  <c r="BK162" i="25"/>
  <c r="BK177" i="25"/>
  <c r="BK143" i="25"/>
  <c r="J149" i="25"/>
  <c r="BK167" i="25"/>
  <c r="BK164" i="25"/>
  <c r="BK154" i="25"/>
  <c r="J165" i="25"/>
  <c r="J133" i="25"/>
  <c r="J132" i="25"/>
  <c r="BK198" i="26"/>
  <c r="BK163" i="26"/>
  <c r="J216" i="26"/>
  <c r="J159" i="26"/>
  <c r="BK144" i="26"/>
  <c r="BK216" i="26"/>
  <c r="BK208" i="26"/>
  <c r="J186" i="26"/>
  <c r="J134" i="26"/>
  <c r="BK192" i="27"/>
  <c r="BK183" i="27"/>
  <c r="J137" i="27"/>
  <c r="J133" i="27"/>
  <c r="J183" i="27"/>
  <c r="J185" i="27"/>
  <c r="BK133" i="27"/>
  <c r="J139" i="28"/>
  <c r="BK127" i="28"/>
  <c r="J142" i="29"/>
  <c r="BK123" i="29"/>
  <c r="BK140" i="29"/>
  <c r="J123" i="29"/>
  <c r="J126" i="29"/>
  <c r="J124" i="29"/>
  <c r="J251" i="30"/>
  <c r="J227" i="30"/>
  <c r="J187" i="30"/>
  <c r="BK150" i="30"/>
  <c r="BK263" i="30"/>
  <c r="J213" i="30"/>
  <c r="BK146" i="30"/>
  <c r="J235" i="30"/>
  <c r="J277" i="30"/>
  <c r="BK183" i="30"/>
  <c r="BK283" i="30"/>
  <c r="BK237" i="30"/>
  <c r="J243" i="30"/>
  <c r="BK157" i="30"/>
  <c r="BK229" i="30"/>
  <c r="BK193" i="30"/>
  <c r="J140" i="30"/>
  <c r="J261" i="30"/>
  <c r="BK195" i="30"/>
  <c r="BK165" i="31"/>
  <c r="BK136" i="31"/>
  <c r="BK145" i="31"/>
  <c r="BK196" i="32"/>
  <c r="BK248" i="32"/>
  <c r="J243" i="32"/>
  <c r="J263" i="32"/>
  <c r="J132" i="32"/>
  <c r="BK273" i="33"/>
  <c r="J300" i="33"/>
  <c r="J273" i="33"/>
  <c r="J220" i="33"/>
  <c r="BK151" i="33"/>
  <c r="J253" i="33"/>
  <c r="J134" i="33"/>
  <c r="BK234" i="33"/>
  <c r="J145" i="33"/>
  <c r="J206" i="33"/>
  <c r="BK161" i="33"/>
  <c r="BK136" i="34"/>
  <c r="J135" i="34"/>
  <c r="BK135" i="34"/>
  <c r="BK132" i="34"/>
  <c r="J137" i="35"/>
  <c r="BK124" i="35"/>
  <c r="BK137" i="35"/>
  <c r="BK141" i="35"/>
  <c r="BK144" i="35"/>
  <c r="J146" i="35"/>
  <c r="BK301" i="2"/>
  <c r="J296" i="2"/>
  <c r="BK265" i="2"/>
  <c r="BK230" i="2"/>
  <c r="J217" i="2"/>
  <c r="J211" i="2"/>
  <c r="J192" i="2"/>
  <c r="J164" i="2"/>
  <c r="BK138" i="2"/>
  <c r="J133" i="2"/>
  <c r="BK1491" i="3"/>
  <c r="BK1382" i="3"/>
  <c r="J1324" i="3"/>
  <c r="J1236" i="3"/>
  <c r="J1037" i="3"/>
  <c r="J814" i="3"/>
  <c r="BK805" i="3"/>
  <c r="J641" i="3"/>
  <c r="J499" i="3"/>
  <c r="J295" i="3"/>
  <c r="BK261" i="3"/>
  <c r="BK1625" i="3"/>
  <c r="BK1743" i="3"/>
  <c r="BK1582" i="3"/>
  <c r="BK1525" i="3"/>
  <c r="BK1418" i="3"/>
  <c r="J1346" i="3"/>
  <c r="BK1144" i="3"/>
  <c r="BK1051" i="3"/>
  <c r="J955" i="3"/>
  <c r="BK826" i="3"/>
  <c r="J742" i="3"/>
  <c r="BK689" i="3"/>
  <c r="BK524" i="3"/>
  <c r="BK303" i="3"/>
  <c r="BK1917" i="3"/>
  <c r="BK1696" i="3"/>
  <c r="J1592" i="3"/>
  <c r="J1503" i="3"/>
  <c r="J1407" i="3"/>
  <c r="BK1163" i="3"/>
  <c r="BK999" i="3"/>
  <c r="J876" i="3"/>
  <c r="BK803" i="3"/>
  <c r="BK566" i="3"/>
  <c r="J504" i="3"/>
  <c r="J311" i="3"/>
  <c r="BK1754" i="3"/>
  <c r="J1586" i="3"/>
  <c r="J1540" i="3"/>
  <c r="J1410" i="3"/>
  <c r="BK1202" i="3"/>
  <c r="J1057" i="3"/>
  <c r="J1026" i="3"/>
  <c r="J893" i="3"/>
  <c r="BK812" i="3"/>
  <c r="J685" i="3"/>
  <c r="BK1031" i="3"/>
  <c r="J968" i="3"/>
  <c r="BK845" i="3"/>
  <c r="J810" i="3"/>
  <c r="J671" i="3"/>
  <c r="BK504" i="3"/>
  <c r="BK219" i="3"/>
  <c r="J1521" i="3"/>
  <c r="J1434" i="3"/>
  <c r="BK1391" i="3"/>
  <c r="BK1349" i="3"/>
  <c r="J1125" i="3"/>
  <c r="J1008" i="3"/>
  <c r="BK893" i="3"/>
  <c r="BK809" i="3"/>
  <c r="J750" i="3"/>
  <c r="BK546" i="3"/>
  <c r="J203" i="3"/>
  <c r="BK1810" i="3"/>
  <c r="J1656" i="3"/>
  <c r="J1490" i="3"/>
  <c r="BK1438" i="3"/>
  <c r="J1282" i="3"/>
  <c r="J1194" i="3"/>
  <c r="J1009" i="3"/>
  <c r="BK894" i="3"/>
  <c r="BK745" i="3"/>
  <c r="J657" i="3"/>
  <c r="J398" i="3"/>
  <c r="J249" i="3"/>
  <c r="J158" i="3"/>
  <c r="BK1538" i="4"/>
  <c r="J1320" i="4"/>
  <c r="J1213" i="4"/>
  <c r="J991" i="4"/>
  <c r="J876" i="4"/>
  <c r="J589" i="4"/>
  <c r="BK289" i="4"/>
  <c r="BK1652" i="4"/>
  <c r="J1559" i="4"/>
  <c r="BK1519" i="4"/>
  <c r="BK1351" i="4"/>
  <c r="J1238" i="4"/>
  <c r="J1011" i="4"/>
  <c r="BK947" i="4"/>
  <c r="BK838" i="4"/>
  <c r="BK781" i="4"/>
  <c r="J574" i="4"/>
  <c r="BK416" i="4"/>
  <c r="BK1653" i="4"/>
  <c r="J1563" i="4"/>
  <c r="J1441" i="4"/>
  <c r="BK1383" i="4"/>
  <c r="J1239" i="4"/>
  <c r="J929" i="4"/>
  <c r="J797" i="4"/>
  <c r="BK697" i="4"/>
  <c r="BK826" i="4"/>
  <c r="BK703" i="4"/>
  <c r="J472" i="4"/>
  <c r="J180" i="4"/>
  <c r="J1427" i="4"/>
  <c r="BK1213" i="4"/>
  <c r="BK1032" i="4"/>
  <c r="J860" i="4"/>
  <c r="J758" i="4"/>
  <c r="BK662" i="4"/>
  <c r="J536" i="4"/>
  <c r="BK281" i="4"/>
  <c r="J1614" i="4"/>
  <c r="J1536" i="4"/>
  <c r="J1419" i="4"/>
  <c r="BK1329" i="4"/>
  <c r="BK1038" i="4"/>
  <c r="BK867" i="4"/>
  <c r="J495" i="4"/>
  <c r="J313" i="4"/>
  <c r="J203" i="4"/>
  <c r="J1876" i="4"/>
  <c r="J1842" i="4"/>
  <c r="BK1773" i="4"/>
  <c r="BK1736" i="4"/>
  <c r="BK1713" i="4"/>
  <c r="BK1693" i="4"/>
  <c r="J1687" i="4"/>
  <c r="J1660" i="4"/>
  <c r="BK1580" i="4"/>
  <c r="BK1536" i="4"/>
  <c r="BK1419" i="4"/>
  <c r="BK1239" i="4"/>
  <c r="BK797" i="4"/>
  <c r="BK788" i="4"/>
  <c r="J787" i="4"/>
  <c r="J785" i="4"/>
  <c r="BK778" i="4"/>
  <c r="J773" i="4"/>
  <c r="J764" i="4"/>
  <c r="BK755" i="4"/>
  <c r="J731" i="4"/>
  <c r="BK725" i="4"/>
  <c r="BK721" i="4"/>
  <c r="BK717" i="4"/>
  <c r="J710" i="4"/>
  <c r="BK647" i="4"/>
  <c r="BK627" i="4"/>
  <c r="J604" i="4"/>
  <c r="J599" i="4"/>
  <c r="J594" i="4"/>
  <c r="BK583" i="4"/>
  <c r="BK578" i="4"/>
  <c r="BK574" i="4"/>
  <c r="BK531" i="4"/>
  <c r="BK518" i="4"/>
  <c r="BK472" i="4"/>
  <c r="BK469" i="4"/>
  <c r="BK442" i="4"/>
  <c r="J343" i="4"/>
  <c r="BK243" i="4"/>
  <c r="BK231" i="4"/>
  <c r="J220" i="4"/>
  <c r="J216" i="4"/>
  <c r="BK212" i="4"/>
  <c r="BK203" i="4"/>
  <c r="J1630" i="4"/>
  <c r="BK1563" i="4"/>
  <c r="J1504" i="4"/>
  <c r="BK1386" i="4"/>
  <c r="J1302" i="4"/>
  <c r="BK1053" i="4"/>
  <c r="BK929" i="4"/>
  <c r="J788" i="4"/>
  <c r="J778" i="4"/>
  <c r="J697" i="4"/>
  <c r="J548" i="4"/>
  <c r="J298" i="4"/>
  <c r="J154" i="4"/>
  <c r="J1669" i="5"/>
  <c r="BK1134" i="5"/>
  <c r="J953" i="5"/>
  <c r="BK782" i="5"/>
  <c r="J627" i="5"/>
  <c r="BK440" i="5"/>
  <c r="J250" i="5"/>
  <c r="BK195" i="5"/>
  <c r="BK1669" i="5"/>
  <c r="J1577" i="5"/>
  <c r="J1546" i="5"/>
  <c r="J266" i="5"/>
  <c r="BK1885" i="5"/>
  <c r="J1687" i="5"/>
  <c r="J1575" i="5"/>
  <c r="BK1317" i="5"/>
  <c r="BK1016" i="5"/>
  <c r="J826" i="5"/>
  <c r="J758" i="5"/>
  <c r="BK604" i="5"/>
  <c r="J296" i="5"/>
  <c r="J1726" i="5"/>
  <c r="BK1630" i="5"/>
  <c r="J1563" i="5"/>
  <c r="BK1516" i="5"/>
  <c r="BK1453" i="5"/>
  <c r="BK1353" i="5"/>
  <c r="BK1283" i="5"/>
  <c r="J1005" i="5"/>
  <c r="BK876" i="5"/>
  <c r="J819" i="5"/>
  <c r="BK781" i="5"/>
  <c r="BK703" i="5"/>
  <c r="BK535" i="5"/>
  <c r="BK285" i="5"/>
  <c r="BK1854" i="5"/>
  <c r="J1657" i="5"/>
  <c r="J1557" i="5"/>
  <c r="BK1505" i="5"/>
  <c r="J1452" i="5"/>
  <c r="J1406" i="5"/>
  <c r="J1326" i="5"/>
  <c r="BK1042" i="5"/>
  <c r="J959" i="5"/>
  <c r="BK800" i="5"/>
  <c r="J608" i="5"/>
  <c r="BK269" i="5"/>
  <c r="J1819" i="5"/>
  <c r="J1700" i="5"/>
  <c r="J1605" i="5"/>
  <c r="BK1545" i="5"/>
  <c r="BK1406" i="5"/>
  <c r="J1312" i="5"/>
  <c r="BK1157" i="5"/>
  <c r="BK1005" i="5"/>
  <c r="J837" i="5"/>
  <c r="J737" i="5"/>
  <c r="J529" i="5"/>
  <c r="BK185" i="5"/>
  <c r="BK1589" i="5"/>
  <c r="J1545" i="5"/>
  <c r="J1410" i="5"/>
  <c r="BK1326" i="5"/>
  <c r="J1177" i="5"/>
  <c r="J1010" i="5"/>
  <c r="J841" i="5"/>
  <c r="J744" i="5"/>
  <c r="BK647" i="5"/>
  <c r="BK493" i="5"/>
  <c r="J269" i="5"/>
  <c r="J1565" i="5"/>
  <c r="BK1459" i="5"/>
  <c r="BK1410" i="5"/>
  <c r="BK1295" i="5"/>
  <c r="J1096" i="5"/>
  <c r="BK999" i="5"/>
  <c r="J877" i="5"/>
  <c r="J800" i="5"/>
  <c r="BK672" i="5"/>
  <c r="J524" i="5"/>
  <c r="J290" i="5"/>
  <c r="BK154" i="5"/>
  <c r="J1501" i="6"/>
  <c r="BK1431" i="6"/>
  <c r="BK1288" i="6"/>
  <c r="J1136" i="6"/>
  <c r="BK957" i="6"/>
  <c r="J898" i="6"/>
  <c r="J819" i="6"/>
  <c r="BK762" i="6"/>
  <c r="J699" i="6"/>
  <c r="BK527" i="6"/>
  <c r="BK395" i="6"/>
  <c r="BK210" i="6"/>
  <c r="J1594" i="6"/>
  <c r="J1516" i="6"/>
  <c r="BK1465" i="6"/>
  <c r="J1341" i="6"/>
  <c r="J1219" i="6"/>
  <c r="J922" i="6"/>
  <c r="J849" i="6"/>
  <c r="J764" i="6"/>
  <c r="BK660" i="6"/>
  <c r="J357" i="6"/>
  <c r="BK1516" i="6"/>
  <c r="J1410" i="6"/>
  <c r="BK1297" i="6"/>
  <c r="BK1144" i="6"/>
  <c r="BK980" i="6"/>
  <c r="BK874" i="6"/>
  <c r="J800" i="6"/>
  <c r="J706" i="6"/>
  <c r="J527" i="6"/>
  <c r="BK243" i="6"/>
  <c r="J1619" i="6"/>
  <c r="BK1500" i="6"/>
  <c r="BK1423" i="6"/>
  <c r="BK1308" i="6"/>
  <c r="BK1254" i="6"/>
  <c r="BK1132" i="6"/>
  <c r="J1003" i="6"/>
  <c r="BK824" i="6"/>
  <c r="BK757" i="6"/>
  <c r="J688" i="6"/>
  <c r="J493" i="6"/>
  <c r="J222" i="6"/>
  <c r="BK1551" i="6"/>
  <c r="BK1440" i="6"/>
  <c r="J1354" i="6"/>
  <c r="J1140" i="6"/>
  <c r="J985" i="6"/>
  <c r="J830" i="6"/>
  <c r="BK755" i="6"/>
  <c r="J660" i="6"/>
  <c r="BK497" i="6"/>
  <c r="J395" i="6"/>
  <c r="J206" i="6"/>
  <c r="BK1594" i="6"/>
  <c r="BK1445" i="6"/>
  <c r="BK1127" i="6"/>
  <c r="BK879" i="6"/>
  <c r="J756" i="6"/>
  <c r="J627" i="6"/>
  <c r="J492" i="6"/>
  <c r="BK174" i="6"/>
  <c r="J1589" i="6"/>
  <c r="J1500" i="6"/>
  <c r="BK1400" i="6"/>
  <c r="J1319" i="6"/>
  <c r="J1127" i="6"/>
  <c r="BK928" i="6"/>
  <c r="J769" i="6"/>
  <c r="J701" i="6"/>
  <c r="J474" i="6"/>
  <c r="BK222" i="6"/>
  <c r="J1827" i="6"/>
  <c r="J1766" i="6"/>
  <c r="J1727" i="6"/>
  <c r="J1677" i="6"/>
  <c r="BK1619" i="6"/>
  <c r="BK1520" i="6"/>
  <c r="J1423" i="6"/>
  <c r="BK1270" i="6"/>
  <c r="J1082" i="6"/>
  <c r="J942" i="6"/>
  <c r="J762" i="6"/>
  <c r="BK623" i="6"/>
  <c r="J392" i="6"/>
  <c r="J171" i="6"/>
  <c r="BK217" i="7"/>
  <c r="BK158" i="7"/>
  <c r="J158" i="7"/>
  <c r="BK171" i="7"/>
  <c r="BK200" i="7"/>
  <c r="J215" i="9"/>
  <c r="J175" i="9"/>
  <c r="J163" i="9"/>
  <c r="BK227" i="9"/>
  <c r="BK192" i="9"/>
  <c r="BK132" i="9"/>
  <c r="J151" i="10"/>
  <c r="J146" i="10"/>
  <c r="J143" i="10"/>
  <c r="BK202" i="10"/>
  <c r="J209" i="10"/>
  <c r="J132" i="10"/>
  <c r="BK241" i="11"/>
  <c r="BK142" i="11"/>
  <c r="J193" i="11"/>
  <c r="J140" i="11"/>
  <c r="J211" i="11"/>
  <c r="BK238" i="11"/>
  <c r="BK221" i="11"/>
  <c r="BK185" i="11"/>
  <c r="BK220" i="11"/>
  <c r="J183" i="11"/>
  <c r="J226" i="11"/>
  <c r="BK201" i="11"/>
  <c r="BK218" i="11"/>
  <c r="J202" i="11"/>
  <c r="J142" i="11"/>
  <c r="BK232" i="11"/>
  <c r="BK197" i="11"/>
  <c r="J237" i="12"/>
  <c r="J170" i="12"/>
  <c r="J266" i="12"/>
  <c r="BK238" i="12"/>
  <c r="BK211" i="12"/>
  <c r="BK170" i="12"/>
  <c r="BK244" i="12"/>
  <c r="BK226" i="12"/>
  <c r="J212" i="12"/>
  <c r="BK199" i="12"/>
  <c r="BK261" i="12"/>
  <c r="BK224" i="12"/>
  <c r="BK207" i="12"/>
  <c r="J263" i="12"/>
  <c r="J236" i="12"/>
  <c r="BK204" i="12"/>
  <c r="BK256" i="12"/>
  <c r="J199" i="12"/>
  <c r="J143" i="12"/>
  <c r="BK234" i="12"/>
  <c r="BK195" i="12"/>
  <c r="BK260" i="12"/>
  <c r="J211" i="12"/>
  <c r="J173" i="12"/>
  <c r="BK222" i="13"/>
  <c r="BK206" i="13"/>
  <c r="BK159" i="13"/>
  <c r="J139" i="13"/>
  <c r="BK227" i="13"/>
  <c r="J194" i="13"/>
  <c r="BK180" i="13"/>
  <c r="BK168" i="13"/>
  <c r="J145" i="13"/>
  <c r="J235" i="13"/>
  <c r="J218" i="13"/>
  <c r="BK191" i="13"/>
  <c r="BK171" i="13"/>
  <c r="BK156" i="13"/>
  <c r="J141" i="13"/>
  <c r="J212" i="13"/>
  <c r="J174" i="13"/>
  <c r="BK151" i="13"/>
  <c r="J205" i="13"/>
  <c r="BK175" i="13"/>
  <c r="J152" i="13"/>
  <c r="BK213" i="13"/>
  <c r="J196" i="13"/>
  <c r="J182" i="13"/>
  <c r="J148" i="13"/>
  <c r="BK165" i="14"/>
  <c r="BK144" i="14"/>
  <c r="BK153" i="14"/>
  <c r="BK151" i="14"/>
  <c r="BK136" i="14"/>
  <c r="J144" i="14"/>
  <c r="J173" i="14"/>
  <c r="J136" i="14"/>
  <c r="BK175" i="14"/>
  <c r="J149" i="14"/>
  <c r="J218" i="15"/>
  <c r="J194" i="15"/>
  <c r="BK160" i="15"/>
  <c r="J249" i="15"/>
  <c r="J225" i="15"/>
  <c r="J191" i="15"/>
  <c r="J174" i="15"/>
  <c r="J160" i="15"/>
  <c r="BK260" i="15"/>
  <c r="J243" i="15"/>
  <c r="J219" i="15"/>
  <c r="BK180" i="15"/>
  <c r="J151" i="15"/>
  <c r="BK247" i="15"/>
  <c r="J228" i="15"/>
  <c r="BK199" i="15"/>
  <c r="J177" i="15"/>
  <c r="BK159" i="15"/>
  <c r="BK251" i="15"/>
  <c r="J150" i="15"/>
  <c r="BK236" i="15"/>
  <c r="J181" i="15"/>
  <c r="BK142" i="15"/>
  <c r="BK164" i="16"/>
  <c r="J150" i="16"/>
  <c r="J170" i="16"/>
  <c r="BK135" i="16"/>
  <c r="J182" i="16"/>
  <c r="J160" i="16"/>
  <c r="BK152" i="16"/>
  <c r="J147" i="16"/>
  <c r="BK134" i="16"/>
  <c r="BK132" i="16"/>
  <c r="BK189" i="16"/>
  <c r="BK187" i="16"/>
  <c r="J185" i="16"/>
  <c r="BK163" i="16"/>
  <c r="J161" i="16"/>
  <c r="BK142" i="16"/>
  <c r="J178" i="16"/>
  <c r="BK150" i="16"/>
  <c r="J190" i="16"/>
  <c r="J169" i="16"/>
  <c r="J151" i="16"/>
  <c r="J157" i="17"/>
  <c r="BK157" i="17"/>
  <c r="J135" i="17"/>
  <c r="BK143" i="17"/>
  <c r="J142" i="17"/>
  <c r="BK146" i="17"/>
  <c r="J143" i="17"/>
  <c r="J134" i="17"/>
  <c r="BK139" i="17"/>
  <c r="BK146" i="18"/>
  <c r="J144" i="18"/>
  <c r="BK132" i="18"/>
  <c r="J140" i="18"/>
  <c r="J160" i="19"/>
  <c r="BK130" i="19"/>
  <c r="J136" i="19"/>
  <c r="BK170" i="19"/>
  <c r="J164" i="19"/>
  <c r="BK172" i="19"/>
  <c r="BK127" i="20"/>
  <c r="BK137" i="20"/>
  <c r="J135" i="21"/>
  <c r="BK135" i="21"/>
  <c r="BK141" i="21"/>
  <c r="J149" i="21"/>
  <c r="BK216" i="22"/>
  <c r="J319" i="22"/>
  <c r="J220" i="22"/>
  <c r="BK228" i="22"/>
  <c r="BK292" i="22"/>
  <c r="BK255" i="22"/>
  <c r="J175" i="23"/>
  <c r="BK201" i="23"/>
  <c r="BK190" i="23"/>
  <c r="J134" i="23"/>
  <c r="BK199" i="23"/>
  <c r="BK162" i="23"/>
  <c r="J194" i="23"/>
  <c r="BK177" i="23"/>
  <c r="BK178" i="23"/>
  <c r="J156" i="23"/>
  <c r="J189" i="23"/>
  <c r="J168" i="23"/>
  <c r="BK174" i="24"/>
  <c r="J137" i="24"/>
  <c r="J161" i="24"/>
  <c r="BK137" i="24"/>
  <c r="BK150" i="24"/>
  <c r="J175" i="24"/>
  <c r="J150" i="24"/>
  <c r="BK176" i="24"/>
  <c r="BK151" i="24"/>
  <c r="J172" i="24"/>
  <c r="J145" i="25"/>
  <c r="J159" i="25"/>
  <c r="J174" i="25"/>
  <c r="BK145" i="25"/>
  <c r="J131" i="25"/>
  <c r="BK172" i="25"/>
  <c r="BK139" i="25"/>
  <c r="BK168" i="25"/>
  <c r="J156" i="25"/>
  <c r="J160" i="25"/>
  <c r="BK214" i="26"/>
  <c r="J182" i="26"/>
  <c r="BK217" i="26"/>
  <c r="J156" i="26"/>
  <c r="J150" i="26"/>
  <c r="BK178" i="26"/>
  <c r="BK211" i="26"/>
  <c r="BK132" i="26"/>
  <c r="J193" i="26"/>
  <c r="J132" i="26"/>
  <c r="BK136" i="26"/>
  <c r="BK137" i="27"/>
  <c r="J139" i="27"/>
  <c r="BK162" i="27"/>
  <c r="BK175" i="27"/>
  <c r="BK196" i="27"/>
  <c r="J182" i="27"/>
  <c r="J162" i="27"/>
  <c r="J167" i="27"/>
  <c r="J145" i="28"/>
  <c r="J148" i="28"/>
  <c r="J140" i="29"/>
  <c r="BK147" i="29"/>
  <c r="BK139" i="29"/>
  <c r="BK142" i="29"/>
  <c r="J125" i="29"/>
  <c r="J128" i="29"/>
  <c r="J247" i="30"/>
  <c r="BK202" i="30"/>
  <c r="BK167" i="30"/>
  <c r="BK270" i="30"/>
  <c r="J237" i="30"/>
  <c r="J198" i="30"/>
  <c r="J136" i="30"/>
  <c r="BK247" i="30"/>
  <c r="J289" i="30"/>
  <c r="J215" i="30"/>
  <c r="BK159" i="30"/>
  <c r="BK265" i="30"/>
  <c r="J152" i="30"/>
  <c r="J208" i="30"/>
  <c r="BK152" i="30"/>
  <c r="J223" i="30"/>
  <c r="J173" i="30"/>
  <c r="J291" i="30"/>
  <c r="BK231" i="30"/>
  <c r="J175" i="31"/>
  <c r="BK164" i="31"/>
  <c r="BK153" i="31"/>
  <c r="BK225" i="32"/>
  <c r="J204" i="32"/>
  <c r="J240" i="32"/>
  <c r="J254" i="32"/>
  <c r="BK305" i="33"/>
  <c r="J214" i="33"/>
  <c r="BK294" i="33"/>
  <c r="BK237" i="33"/>
  <c r="J167" i="33"/>
  <c r="J263" i="33"/>
  <c r="J234" i="33"/>
  <c r="J170" i="33"/>
  <c r="BK293" i="33"/>
  <c r="BK243" i="33"/>
  <c r="BK157" i="33"/>
  <c r="J269" i="33"/>
  <c r="BK183" i="33"/>
  <c r="BK269" i="33"/>
  <c r="BK170" i="33"/>
  <c r="J164" i="33"/>
  <c r="BK192" i="33"/>
  <c r="BK145" i="33"/>
  <c r="BK147" i="34"/>
  <c r="BK134" i="34"/>
  <c r="BK139" i="34"/>
  <c r="BK138" i="34"/>
  <c r="BK145" i="35"/>
  <c r="BK130" i="35"/>
  <c r="BK140" i="35"/>
  <c r="BK150" i="35"/>
  <c r="BK138" i="35"/>
  <c r="BK129" i="35"/>
  <c r="J129" i="35"/>
  <c r="BK307" i="2"/>
  <c r="BK300" i="2"/>
  <c r="BK297" i="2"/>
  <c r="BK270" i="2"/>
  <c r="J232" i="2"/>
  <c r="J219" i="2"/>
  <c r="BK213" i="2"/>
  <c r="J207" i="2"/>
  <c r="BK201" i="2"/>
  <c r="J154" i="2"/>
  <c r="J137" i="2"/>
  <c r="AS122" i="1"/>
  <c r="BK1902" i="3"/>
  <c r="J1846" i="3"/>
  <c r="J1748" i="3"/>
  <c r="J1673" i="3"/>
  <c r="BK1614" i="3"/>
  <c r="BK1577" i="3"/>
  <c r="BK1559" i="3"/>
  <c r="J1501" i="3"/>
  <c r="BK1426" i="3"/>
  <c r="BK1366" i="3"/>
  <c r="BK1312" i="3"/>
  <c r="J914" i="3"/>
  <c r="J809" i="3"/>
  <c r="J800" i="3"/>
  <c r="J524" i="3"/>
  <c r="J332" i="3"/>
  <c r="BK275" i="3"/>
  <c r="J1639" i="3"/>
  <c r="J1756" i="3"/>
  <c r="BK1607" i="3"/>
  <c r="J1538" i="3"/>
  <c r="J1466" i="3"/>
  <c r="J1382" i="3"/>
  <c r="BK1194" i="3"/>
  <c r="BK1015" i="3"/>
  <c r="J909" i="3"/>
  <c r="J832" i="3"/>
  <c r="BK768" i="3"/>
  <c r="BK588" i="3"/>
  <c r="BK499" i="3"/>
  <c r="J223" i="3"/>
  <c r="J1806" i="3"/>
  <c r="J1679" i="3"/>
  <c r="J1577" i="3"/>
  <c r="J1559" i="3"/>
  <c r="J1422" i="3"/>
  <c r="J1198" i="3"/>
  <c r="BK1039" i="3"/>
  <c r="BK914" i="3"/>
  <c r="BK797" i="3"/>
  <c r="BK618" i="3"/>
  <c r="J518" i="3"/>
  <c r="BK314" i="3"/>
  <c r="BK1767" i="3"/>
  <c r="BK1639" i="3"/>
  <c r="J1555" i="3"/>
  <c r="BK1350" i="3"/>
  <c r="BK1248" i="3"/>
  <c r="BK1111" i="3"/>
  <c r="BK1014" i="3"/>
  <c r="BK970" i="3"/>
  <c r="J833" i="3"/>
  <c r="J731" i="3"/>
  <c r="BK661" i="3"/>
  <c r="BK593" i="3"/>
  <c r="BK518" i="3"/>
  <c r="J336" i="3"/>
  <c r="BK1806" i="3"/>
  <c r="J1743" i="3"/>
  <c r="BK1633" i="3"/>
  <c r="BK1588" i="3"/>
  <c r="BK1454" i="3"/>
  <c r="J1336" i="3"/>
  <c r="J1015" i="3"/>
  <c r="J852" i="3"/>
  <c r="BK804" i="3"/>
  <c r="BK750" i="3"/>
  <c r="BK641" i="3"/>
  <c r="BK398" i="3"/>
  <c r="BK223" i="3"/>
  <c r="BK1553" i="3"/>
  <c r="J1395" i="3"/>
  <c r="J1361" i="3"/>
  <c r="BK1261" i="3"/>
  <c r="J1202" i="3"/>
  <c r="J1043" i="3"/>
  <c r="J845" i="3"/>
  <c r="BK806" i="3"/>
  <c r="BK731" i="3"/>
  <c r="BK332" i="3"/>
  <c r="J162" i="3"/>
  <c r="J1731" i="3"/>
  <c r="J1594" i="3"/>
  <c r="BK1466" i="3"/>
  <c r="BK1403" i="3"/>
  <c r="J1159" i="3"/>
  <c r="J1055" i="3"/>
  <c r="J903" i="3"/>
  <c r="J864" i="3"/>
  <c r="BK666" i="3"/>
  <c r="BK290" i="3"/>
  <c r="BK210" i="3"/>
  <c r="BK1594" i="4"/>
  <c r="J1494" i="4"/>
  <c r="BK1347" i="4"/>
  <c r="J1178" i="4"/>
  <c r="BK902" i="4"/>
  <c r="BK779" i="4"/>
  <c r="J627" i="4"/>
  <c r="BK441" i="4"/>
  <c r="J243" i="4"/>
  <c r="BK1636" i="4"/>
  <c r="BK1544" i="4"/>
  <c r="BK1494" i="4"/>
  <c r="J1468" i="4"/>
  <c r="J1435" i="4"/>
  <c r="J1244" i="4"/>
  <c r="J1158" i="4"/>
  <c r="BK841" i="4"/>
  <c r="J782" i="4"/>
  <c r="J689" i="4"/>
  <c r="J579" i="4"/>
  <c r="BK525" i="4"/>
  <c r="J231" i="4"/>
  <c r="BK1573" i="4"/>
  <c r="BK1490" i="4"/>
  <c r="BK1415" i="4"/>
  <c r="BK1340" i="4"/>
  <c r="J1315" i="4"/>
  <c r="BK1174" i="4"/>
  <c r="J877" i="4"/>
  <c r="BK731" i="4"/>
  <c r="J986" i="4"/>
  <c r="J728" i="4"/>
  <c r="J508" i="4"/>
  <c r="J193" i="4"/>
  <c r="BK1431" i="4"/>
  <c r="J1323" i="4"/>
  <c r="BK1122" i="4"/>
  <c r="BK946" i="4"/>
  <c r="BK806" i="4"/>
  <c r="BK773" i="4"/>
  <c r="BK599" i="4"/>
  <c r="J555" i="4"/>
  <c r="BK327" i="4"/>
  <c r="BK177" i="4"/>
  <c r="J1506" i="4"/>
  <c r="BK1407" i="4"/>
  <c r="BK1323" i="4"/>
  <c r="J1166" i="4"/>
  <c r="J1694" i="4"/>
  <c r="J1666" i="4"/>
  <c r="BK1587" i="4"/>
  <c r="BK1547" i="4"/>
  <c r="J1415" i="4"/>
  <c r="BK1324" i="4"/>
  <c r="BK1154" i="4"/>
  <c r="J916" i="4"/>
  <c r="J849" i="4"/>
  <c r="BK1555" i="4"/>
  <c r="BK1446" i="4"/>
  <c r="BK1356" i="4"/>
  <c r="J1228" i="4"/>
  <c r="BK992" i="4"/>
  <c r="BK849" i="4"/>
  <c r="BK825" i="4"/>
  <c r="BK782" i="4"/>
  <c r="J723" i="4"/>
  <c r="BK672" i="4"/>
  <c r="BK513" i="4"/>
  <c r="J212" i="4"/>
  <c r="J1697" i="5"/>
  <c r="BK1173" i="5"/>
  <c r="J1016" i="5"/>
  <c r="BK907" i="5"/>
  <c r="BK723" i="5"/>
  <c r="BK589" i="5"/>
  <c r="BK449" i="5"/>
  <c r="BK257" i="5"/>
  <c r="J1778" i="5"/>
  <c r="J1624" i="5"/>
  <c r="BK1569" i="5"/>
  <c r="J547" i="5"/>
  <c r="J240" i="5"/>
  <c r="J1815" i="5"/>
  <c r="BK1678" i="5"/>
  <c r="BK1571" i="5"/>
  <c r="J1181" i="5"/>
  <c r="BK838" i="5"/>
  <c r="BK787" i="5"/>
  <c r="BK677" i="5"/>
  <c r="BK411" i="5"/>
  <c r="J192" i="5"/>
  <c r="BK1663" i="5"/>
  <c r="BK1590" i="5"/>
  <c r="J1529" i="5"/>
  <c r="J1418" i="5"/>
  <c r="J1307" i="5"/>
  <c r="J1157" i="5"/>
  <c r="J944" i="5"/>
  <c r="J858" i="5"/>
  <c r="J806" i="5"/>
  <c r="BK743" i="5"/>
  <c r="BK599" i="5"/>
  <c r="J414" i="5"/>
  <c r="J1885" i="5"/>
  <c r="J1662" i="5"/>
  <c r="J1583" i="5"/>
  <c r="J1531" i="5"/>
  <c r="J1446" i="5"/>
  <c r="J1383" i="5"/>
  <c r="J1248" i="5"/>
  <c r="BK982" i="5"/>
  <c r="BK858" i="5"/>
  <c r="J788" i="5"/>
  <c r="BK689" i="5"/>
  <c r="J471" i="5"/>
  <c r="BK163" i="5"/>
  <c r="BK1728" i="5"/>
  <c r="BK1670" i="5"/>
  <c r="BK1565" i="5"/>
  <c r="BK1418" i="5"/>
  <c r="BK1339" i="5"/>
  <c r="J1232" i="5"/>
  <c r="BK1049" i="5"/>
  <c r="J988" i="5"/>
  <c r="BK779" i="5"/>
  <c r="BK710" i="5"/>
  <c r="BK518" i="5"/>
  <c r="BK1870" i="5"/>
  <c r="J1714" i="5"/>
  <c r="J1553" i="5"/>
  <c r="BK1477" i="5"/>
  <c r="BK1374" i="5"/>
  <c r="J1287" i="5"/>
  <c r="J1152" i="5"/>
  <c r="BK988" i="5"/>
  <c r="BK893" i="5"/>
  <c r="J787" i="5"/>
  <c r="J717" i="5"/>
  <c r="BK579" i="5"/>
  <c r="J411" i="5"/>
  <c r="J273" i="5"/>
  <c r="J218" i="5"/>
  <c r="BK1514" i="5"/>
  <c r="BK1394" i="5"/>
  <c r="J1196" i="5"/>
  <c r="BK1034" i="5"/>
  <c r="J898" i="5"/>
  <c r="J764" i="5"/>
  <c r="J643" i="5"/>
  <c r="J517" i="5"/>
  <c r="BK262" i="5"/>
  <c r="J1611" i="6"/>
  <c r="J1482" i="6"/>
  <c r="J1427" i="6"/>
  <c r="J1262" i="6"/>
  <c r="BK1086" i="6"/>
  <c r="BK947" i="6"/>
  <c r="BK859" i="6"/>
  <c r="J779" i="6"/>
  <c r="J749" i="6"/>
  <c r="J655" i="6"/>
  <c r="BK503" i="6"/>
  <c r="BK308" i="6"/>
  <c r="BK187" i="6"/>
  <c r="J1578" i="6"/>
  <c r="J1494" i="6"/>
  <c r="J1374" i="6"/>
  <c r="BK1258" i="6"/>
  <c r="BK987" i="6"/>
  <c r="J879" i="6"/>
  <c r="J765" i="6"/>
  <c r="BK632" i="6"/>
  <c r="BK420" i="6"/>
  <c r="J1587" i="6"/>
  <c r="BK1405" i="6"/>
  <c r="J1315" i="6"/>
  <c r="J1152" i="6"/>
  <c r="BK995" i="6"/>
  <c r="BK819" i="6"/>
  <c r="BK720" i="6"/>
  <c r="J584" i="6"/>
  <c r="J473" i="6"/>
  <c r="BK236" i="6"/>
  <c r="BK1571" i="6"/>
  <c r="BK1480" i="6"/>
  <c r="BK1342" i="6"/>
  <c r="BK1262" i="6"/>
  <c r="BK1053" i="6"/>
  <c r="J884" i="6"/>
  <c r="J768" i="6"/>
  <c r="BK697" i="6"/>
  <c r="J554" i="6"/>
  <c r="J448" i="6"/>
  <c r="J304" i="6"/>
  <c r="BK1625" i="6"/>
  <c r="J1495" i="6"/>
  <c r="BK1418" i="6"/>
  <c r="BK1350" i="6"/>
  <c r="BK1203" i="6"/>
  <c r="J1005" i="6"/>
  <c r="J888" i="6"/>
  <c r="BK764" i="6"/>
  <c r="J725" i="6"/>
  <c r="J467" i="6"/>
  <c r="BK261" i="6"/>
  <c r="J187" i="6"/>
  <c r="BK1606" i="6"/>
  <c r="J1518" i="6"/>
  <c r="BK1382" i="6"/>
  <c r="J1022" i="6"/>
  <c r="J850" i="6"/>
  <c r="BK752" i="6"/>
  <c r="J651" i="6"/>
  <c r="BK451" i="6"/>
  <c r="BK1664" i="6"/>
  <c r="BK1518" i="6"/>
  <c r="J1484" i="6"/>
  <c r="BK1354" i="6"/>
  <c r="J1266" i="6"/>
  <c r="BK974" i="6"/>
  <c r="J840" i="6"/>
  <c r="J788" i="6"/>
  <c r="BK725" i="6"/>
  <c r="J564" i="6"/>
  <c r="J298" i="6"/>
  <c r="J167" i="6"/>
  <c r="BK1797" i="6"/>
  <c r="BK1731" i="6"/>
  <c r="J1688" i="6"/>
  <c r="J1669" i="6"/>
  <c r="J1534" i="6"/>
  <c r="BK1427" i="6"/>
  <c r="BK1324" i="6"/>
  <c r="J987" i="6"/>
  <c r="J807" i="6"/>
  <c r="BK699" i="6"/>
  <c r="J569" i="6"/>
  <c r="BK468" i="6"/>
  <c r="J174" i="6"/>
  <c r="J142" i="7"/>
  <c r="J217" i="7"/>
  <c r="BK216" i="7"/>
  <c r="J163" i="7"/>
  <c r="J132" i="7"/>
  <c r="BK146" i="7"/>
  <c r="J214" i="8"/>
  <c r="BK139" i="8"/>
  <c r="J184" i="8"/>
  <c r="BK132" i="8"/>
  <c r="BK223" i="8"/>
  <c r="J152" i="8"/>
  <c r="J162" i="8"/>
  <c r="J208" i="9"/>
  <c r="J152" i="9"/>
  <c r="BK139" i="9"/>
  <c r="BK202" i="9"/>
  <c r="BK152" i="9"/>
  <c r="BK146" i="9"/>
  <c r="BK227" i="10"/>
  <c r="J218" i="10"/>
  <c r="BK210" i="10"/>
  <c r="J156" i="10"/>
  <c r="J136" i="10"/>
  <c r="BK151" i="10"/>
  <c r="BK196" i="11"/>
  <c r="J221" i="11"/>
  <c r="J191" i="11"/>
  <c r="BK172" i="11"/>
  <c r="J219" i="11"/>
  <c r="J186" i="11"/>
  <c r="BK208" i="11"/>
  <c r="BK240" i="11"/>
  <c r="J194" i="11"/>
  <c r="BK146" i="11"/>
  <c r="J212" i="11"/>
  <c r="J136" i="11"/>
  <c r="BK215" i="11"/>
  <c r="J176" i="11"/>
  <c r="BK243" i="11"/>
  <c r="J205" i="11"/>
  <c r="J138" i="11"/>
  <c r="J205" i="12"/>
  <c r="BK141" i="12"/>
  <c r="BK247" i="12"/>
  <c r="J234" i="12"/>
  <c r="J208" i="12"/>
  <c r="BK139" i="12"/>
  <c r="BK227" i="12"/>
  <c r="J206" i="12"/>
  <c r="J183" i="12"/>
  <c r="J264" i="12"/>
  <c r="BK228" i="12"/>
  <c r="J214" i="12"/>
  <c r="BK264" i="12"/>
  <c r="J233" i="12"/>
  <c r="J202" i="12"/>
  <c r="J262" i="12"/>
  <c r="J215" i="12"/>
  <c r="BK272" i="12"/>
  <c r="BK235" i="12"/>
  <c r="J198" i="12"/>
  <c r="J261" i="12"/>
  <c r="J227" i="12"/>
  <c r="J204" i="12"/>
  <c r="J158" i="12"/>
  <c r="J221" i="13"/>
  <c r="BK176" i="13"/>
  <c r="BK143" i="13"/>
  <c r="J233" i="13"/>
  <c r="BK217" i="13"/>
  <c r="BK184" i="13"/>
  <c r="J162" i="13"/>
  <c r="BK135" i="13"/>
  <c r="BK232" i="13"/>
  <c r="J214" i="13"/>
  <c r="BK194" i="13"/>
  <c r="J176" i="13"/>
  <c r="J168" i="13"/>
  <c r="BK153" i="13"/>
  <c r="J225" i="13"/>
  <c r="J209" i="13"/>
  <c r="BK181" i="13"/>
  <c r="J159" i="13"/>
  <c r="J138" i="13"/>
  <c r="J187" i="13"/>
  <c r="J170" i="13"/>
  <c r="J234" i="13"/>
  <c r="J198" i="13"/>
  <c r="J188" i="13"/>
  <c r="J173" i="13"/>
  <c r="J135" i="13"/>
  <c r="BK152" i="14"/>
  <c r="J169" i="14"/>
  <c r="BK161" i="14"/>
  <c r="J139" i="14"/>
  <c r="J153" i="14"/>
  <c r="J159" i="14"/>
  <c r="J156" i="14"/>
  <c r="BK163" i="14"/>
  <c r="BK143" i="14"/>
  <c r="J202" i="15"/>
  <c r="J165" i="15"/>
  <c r="BK145" i="15"/>
  <c r="BK229" i="15"/>
  <c r="BK195" i="15"/>
  <c r="J166" i="15"/>
  <c r="BK153" i="15"/>
  <c r="BK257" i="15"/>
  <c r="BK233" i="15"/>
  <c r="J195" i="15"/>
  <c r="BK162" i="15"/>
  <c r="BK253" i="15"/>
  <c r="BK234" i="15"/>
  <c r="BK225" i="15"/>
  <c r="BK220" i="15"/>
  <c r="BK213" i="15"/>
  <c r="J205" i="15"/>
  <c r="BK203" i="15"/>
  <c r="J200" i="15"/>
  <c r="BK193" i="15"/>
  <c r="J190" i="15"/>
  <c r="BK186" i="15"/>
  <c r="BK184" i="15"/>
  <c r="J180" i="15"/>
  <c r="BK169" i="15"/>
  <c r="BK158" i="15"/>
  <c r="BK152" i="15"/>
  <c r="BK143" i="15"/>
  <c r="BK259" i="15"/>
  <c r="BK244" i="15"/>
  <c r="J241" i="15"/>
  <c r="J234" i="15"/>
  <c r="J229" i="15"/>
  <c r="J204" i="15"/>
  <c r="BK197" i="15"/>
  <c r="BK176" i="15"/>
  <c r="J164" i="15"/>
  <c r="BK150" i="15"/>
  <c r="BK138" i="15"/>
  <c r="J254" i="15"/>
  <c r="J237" i="15"/>
  <c r="J220" i="15"/>
  <c r="J207" i="15"/>
  <c r="J189" i="15"/>
  <c r="BK166" i="15"/>
  <c r="J255" i="15"/>
  <c r="BK212" i="15"/>
  <c r="J242" i="15"/>
  <c r="J211" i="15"/>
  <c r="J141" i="15"/>
  <c r="J175" i="16"/>
  <c r="J152" i="16"/>
  <c r="J181" i="16"/>
  <c r="BK136" i="16"/>
  <c r="BK186" i="16"/>
  <c r="BK169" i="16"/>
  <c r="BK155" i="16"/>
  <c r="BK191" i="16"/>
  <c r="BK143" i="16"/>
  <c r="BK157" i="16"/>
  <c r="BK195" i="16"/>
  <c r="BK175" i="16"/>
  <c r="BK162" i="16"/>
  <c r="BK140" i="16"/>
  <c r="J138" i="17"/>
  <c r="J153" i="17"/>
  <c r="BK149" i="17"/>
  <c r="J156" i="17"/>
  <c r="BK154" i="17"/>
  <c r="BK166" i="17"/>
  <c r="J165" i="17"/>
  <c r="J132" i="17"/>
  <c r="J143" i="18"/>
  <c r="BK136" i="18"/>
  <c r="BK143" i="18"/>
  <c r="J149" i="18"/>
  <c r="BK138" i="18"/>
  <c r="J152" i="19"/>
  <c r="BK164" i="19"/>
  <c r="J132" i="19"/>
  <c r="BK150" i="19"/>
  <c r="J166" i="19"/>
  <c r="BK134" i="19"/>
  <c r="J137" i="20"/>
  <c r="BK135" i="20"/>
  <c r="BK139" i="21"/>
  <c r="BK145" i="21"/>
  <c r="BK131" i="21"/>
  <c r="BK129" i="21"/>
  <c r="J228" i="22"/>
  <c r="BK323" i="22"/>
  <c r="J323" i="22"/>
  <c r="BK312" i="22"/>
  <c r="J279" i="22"/>
  <c r="BK185" i="23"/>
  <c r="J138" i="23"/>
  <c r="BK188" i="23"/>
  <c r="J183" i="23"/>
  <c r="J188" i="23"/>
  <c r="J146" i="23"/>
  <c r="BK191" i="23"/>
  <c r="BK158" i="23"/>
  <c r="J170" i="23"/>
  <c r="BK136" i="23"/>
  <c r="J181" i="23"/>
  <c r="J151" i="24"/>
  <c r="J157" i="24"/>
  <c r="J142" i="24"/>
  <c r="J149" i="24"/>
  <c r="J170" i="24"/>
  <c r="BK143" i="24"/>
  <c r="J160" i="24"/>
  <c r="J174" i="24"/>
  <c r="BK178" i="25"/>
  <c r="J139" i="25"/>
  <c r="J158" i="25"/>
  <c r="J177" i="25"/>
  <c r="J153" i="25"/>
  <c r="J135" i="25"/>
  <c r="J157" i="25"/>
  <c r="J162" i="25"/>
  <c r="J173" i="25"/>
  <c r="BK138" i="25"/>
  <c r="BK160" i="25"/>
  <c r="J171" i="25"/>
  <c r="J219" i="26"/>
  <c r="BK195" i="26"/>
  <c r="J146" i="26"/>
  <c r="BK182" i="26"/>
  <c r="BK186" i="26"/>
  <c r="BK205" i="26"/>
  <c r="J148" i="26"/>
  <c r="J136" i="26"/>
  <c r="J198" i="26"/>
  <c r="J144" i="26"/>
  <c r="BK148" i="26"/>
  <c r="J152" i="27"/>
  <c r="J141" i="27"/>
  <c r="J191" i="27"/>
  <c r="BK139" i="27"/>
  <c r="J165" i="27"/>
  <c r="BK174" i="27"/>
  <c r="BK176" i="27"/>
  <c r="J188" i="27"/>
  <c r="J146" i="28"/>
  <c r="BK145" i="28"/>
  <c r="BK129" i="29"/>
  <c r="J143" i="29"/>
  <c r="BK137" i="29"/>
  <c r="J130" i="29"/>
  <c r="BK132" i="29"/>
  <c r="J265" i="30"/>
  <c r="BK235" i="30"/>
  <c r="J200" i="30"/>
  <c r="BK165" i="30"/>
  <c r="BK272" i="30"/>
  <c r="J225" i="30"/>
  <c r="BK185" i="30"/>
  <c r="BK285" i="30"/>
  <c r="J245" i="30"/>
  <c r="J283" i="30"/>
  <c r="J169" i="30"/>
  <c r="J275" i="30"/>
  <c r="J185" i="30"/>
  <c r="BK239" i="30"/>
  <c r="BK187" i="30"/>
  <c r="J150" i="30"/>
  <c r="J204" i="30"/>
  <c r="J171" i="30"/>
  <c r="BK291" i="30"/>
  <c r="J217" i="30"/>
  <c r="BK157" i="31"/>
  <c r="BK175" i="31"/>
  <c r="J164" i="31"/>
  <c r="J248" i="32"/>
  <c r="J229" i="32"/>
  <c r="BK221" i="32"/>
  <c r="BK204" i="32"/>
  <c r="BK263" i="32"/>
  <c r="BK296" i="33"/>
  <c r="J201" i="33"/>
  <c r="J283" i="33"/>
  <c r="BK201" i="33"/>
  <c r="J148" i="33"/>
  <c r="BK274" i="33"/>
  <c r="J240" i="33"/>
  <c r="BK173" i="33"/>
  <c r="BK295" i="33"/>
  <c r="J208" i="33"/>
  <c r="J312" i="33"/>
  <c r="BK225" i="33"/>
  <c r="J294" i="33"/>
  <c r="BK197" i="33"/>
  <c r="BK188" i="33"/>
  <c r="BK199" i="33"/>
  <c r="BK140" i="33"/>
  <c r="BK133" i="34"/>
  <c r="J139" i="34"/>
  <c r="J132" i="34"/>
  <c r="J143" i="34"/>
  <c r="J152" i="35"/>
  <c r="J150" i="35"/>
  <c r="BK132" i="35"/>
  <c r="BK134" i="35"/>
  <c r="BK146" i="35"/>
  <c r="BK126" i="35"/>
  <c r="BK403" i="2"/>
  <c r="BK398" i="2"/>
  <c r="J397" i="2"/>
  <c r="BK395" i="2"/>
  <c r="BK393" i="2"/>
  <c r="BK391" i="2"/>
  <c r="J387" i="2"/>
  <c r="BK382" i="2"/>
  <c r="BK380" i="2"/>
  <c r="J379" i="2"/>
  <c r="J374" i="2"/>
  <c r="BK364" i="2"/>
  <c r="J362" i="2"/>
  <c r="J352" i="2"/>
  <c r="BK348" i="2"/>
  <c r="J347" i="2"/>
  <c r="J345" i="2"/>
  <c r="BK338" i="2"/>
  <c r="J334" i="2"/>
  <c r="J331" i="2"/>
  <c r="BK329" i="2"/>
  <c r="BK320" i="2"/>
  <c r="J317" i="2"/>
  <c r="BK311" i="2"/>
  <c r="J301" i="2"/>
  <c r="J272" i="2"/>
  <c r="J260" i="2"/>
  <c r="J230" i="2"/>
  <c r="J213" i="2"/>
  <c r="BK205" i="2"/>
  <c r="J174" i="2"/>
  <c r="BK139" i="2"/>
  <c r="J136" i="2"/>
  <c r="AS112" i="1"/>
  <c r="J1714" i="3"/>
  <c r="J1633" i="3"/>
  <c r="BK1590" i="3"/>
  <c r="J1572" i="3"/>
  <c r="BK1544" i="3"/>
  <c r="J1477" i="3"/>
  <c r="J1378" i="3"/>
  <c r="J1185" i="3"/>
  <c r="BK1009" i="3"/>
  <c r="J851" i="3"/>
  <c r="J808" i="3"/>
  <c r="J804" i="3"/>
  <c r="J603" i="3"/>
  <c r="BK282" i="3"/>
  <c r="J238" i="3"/>
  <c r="J1887" i="3"/>
  <c r="BK1624" i="3"/>
  <c r="BK1811" i="3"/>
  <c r="BK1684" i="3"/>
  <c r="J1557" i="3"/>
  <c r="BK1395" i="3"/>
  <c r="BK1336" i="3"/>
  <c r="BK1225" i="3"/>
  <c r="J1111" i="3"/>
  <c r="J1066" i="3"/>
  <c r="BK971" i="3"/>
  <c r="J777" i="3"/>
  <c r="BK730" i="3"/>
  <c r="BK598" i="3"/>
  <c r="J523" i="3"/>
  <c r="J219" i="3"/>
  <c r="J1850" i="3"/>
  <c r="BK1656" i="3"/>
  <c r="J1584" i="3"/>
  <c r="J1569" i="3"/>
  <c r="J1495" i="3"/>
  <c r="J1377" i="3"/>
  <c r="J1144" i="3"/>
  <c r="J869" i="3"/>
  <c r="BK771" i="3"/>
  <c r="J733" i="3"/>
  <c r="BK529" i="3"/>
  <c r="BK425" i="3"/>
  <c r="J256" i="3"/>
  <c r="BK1600" i="3"/>
  <c r="J1544" i="3"/>
  <c r="J1525" i="3"/>
  <c r="BK1416" i="3"/>
  <c r="BK1266" i="3"/>
  <c r="J1181" i="3"/>
  <c r="BK1008" i="3"/>
  <c r="BK869" i="3"/>
  <c r="J803" i="3"/>
  <c r="J784" i="3"/>
  <c r="J730" i="3"/>
  <c r="BK622" i="3"/>
  <c r="BK295" i="3"/>
  <c r="J1789" i="3"/>
  <c r="J1727" i="3"/>
  <c r="J1596" i="3"/>
  <c r="J1482" i="3"/>
  <c r="BK1442" i="3"/>
  <c r="BK1185" i="3"/>
  <c r="BK1057" i="3"/>
  <c r="J919" i="3"/>
  <c r="BK814" i="3"/>
  <c r="J737" i="3"/>
  <c r="J661" i="3"/>
  <c r="J386" i="3"/>
  <c r="J200" i="3"/>
  <c r="BK1512" i="3"/>
  <c r="J1426" i="3"/>
  <c r="BK1236" i="3"/>
  <c r="BK1066" i="3"/>
  <c r="J945" i="3"/>
  <c r="BK823" i="3"/>
  <c r="J771" i="3"/>
  <c r="BK657" i="3"/>
  <c r="J505" i="3"/>
  <c r="BK231" i="3"/>
  <c r="BK1884" i="3"/>
  <c r="BK1690" i="3"/>
  <c r="J1617" i="3"/>
  <c r="J1446" i="3"/>
  <c r="J1356" i="3"/>
  <c r="J1261" i="3"/>
  <c r="J1074" i="3"/>
  <c r="J933" i="3"/>
  <c r="J868" i="3"/>
  <c r="J711" i="3"/>
  <c r="BK505" i="3"/>
  <c r="BK318" i="3"/>
  <c r="BK235" i="3"/>
  <c r="J1567" i="4"/>
  <c r="J1498" i="4"/>
  <c r="J1298" i="4"/>
  <c r="BK1036" i="4"/>
  <c r="J947" i="4"/>
  <c r="J826" i="4"/>
  <c r="J672" i="4"/>
  <c r="J494" i="4"/>
  <c r="J266" i="4"/>
  <c r="J1580" i="4"/>
  <c r="BK1542" i="4"/>
  <c r="BK1470" i="4"/>
  <c r="BK1445" i="4"/>
  <c r="BK1369" i="4"/>
  <c r="BK1225" i="4"/>
  <c r="BK974" i="4"/>
  <c r="BK860" i="4"/>
  <c r="J801" i="4"/>
  <c r="J755" i="4"/>
  <c r="J662" i="4"/>
  <c r="BK389" i="4"/>
  <c r="J1647" i="4"/>
  <c r="J1544" i="4"/>
  <c r="BK1459" i="4"/>
  <c r="J1407" i="4"/>
  <c r="J1369" i="4"/>
  <c r="J1330" i="4"/>
  <c r="BK963" i="4"/>
  <c r="BK876" i="4"/>
  <c r="J743" i="4"/>
  <c r="BK888" i="4"/>
  <c r="BK801" i="4"/>
  <c r="J780" i="4"/>
  <c r="BK524" i="4"/>
  <c r="J249" i="4"/>
  <c r="BK1620" i="4"/>
  <c r="J1335" i="4"/>
  <c r="J1149" i="4"/>
  <c r="BK1015" i="4"/>
  <c r="J867" i="4"/>
  <c r="BK783" i="4"/>
  <c r="BK714" i="4"/>
  <c r="J578" i="4"/>
  <c r="BK343" i="4"/>
  <c r="BK228" i="4"/>
  <c r="BK1521" i="4"/>
  <c r="BK1423" i="4"/>
  <c r="BK1373" i="4"/>
  <c r="BK1228" i="4"/>
  <c r="J992" i="4"/>
  <c r="BK868" i="4"/>
  <c r="J525" i="4"/>
  <c r="J441" i="4"/>
  <c r="BK266" i="4"/>
  <c r="BK1876" i="4"/>
  <c r="BK1810" i="4"/>
  <c r="J1773" i="4"/>
  <c r="J1736" i="4"/>
  <c r="J1704" i="4"/>
  <c r="BK1677" i="4"/>
  <c r="BK1659" i="4"/>
  <c r="J1579" i="4"/>
  <c r="J1486" i="4"/>
  <c r="J1399" i="4"/>
  <c r="BK1286" i="4"/>
  <c r="J1088" i="4"/>
  <c r="BK883" i="4"/>
  <c r="J1561" i="4"/>
  <c r="BK1481" i="4"/>
  <c r="BK1380" i="4"/>
  <c r="BK1254" i="4"/>
  <c r="J925" i="4"/>
  <c r="BK819" i="4"/>
  <c r="J725" i="4"/>
  <c r="J643" i="4"/>
  <c r="BK508" i="4"/>
  <c r="J1723" i="5"/>
  <c r="BK1248" i="5"/>
  <c r="J1028" i="5"/>
  <c r="BK928" i="5"/>
  <c r="J721" i="5"/>
  <c r="BK583" i="5"/>
  <c r="BK471" i="5"/>
  <c r="J277" i="5"/>
  <c r="J1851" i="5"/>
  <c r="BK1645" i="5"/>
  <c r="BK662" i="5"/>
  <c r="BK578" i="5"/>
  <c r="BK250" i="5"/>
  <c r="BK1783" i="5"/>
  <c r="BK1640" i="5"/>
  <c r="BK1567" i="5"/>
  <c r="BK1024" i="5"/>
  <c r="BK849" i="5"/>
  <c r="J801" i="5"/>
  <c r="BK737" i="5"/>
  <c r="BK517" i="5"/>
  <c r="J285" i="5"/>
  <c r="BK1761" i="5"/>
  <c r="BK1624" i="5"/>
  <c r="BK1577" i="5"/>
  <c r="BK1546" i="5"/>
  <c r="BK1475" i="5"/>
  <c r="J1422" i="5"/>
  <c r="J1339" i="5"/>
  <c r="BK1156" i="5"/>
  <c r="J928" i="5"/>
  <c r="J860" i="5"/>
  <c r="BK788" i="5"/>
  <c r="BK778" i="5"/>
  <c r="BK714" i="5"/>
  <c r="J583" i="5"/>
  <c r="BK293" i="5"/>
  <c r="BK1851" i="5"/>
  <c r="J1663" i="5"/>
  <c r="BK1561" i="5"/>
  <c r="BK1520" i="5"/>
  <c r="J1453" i="5"/>
  <c r="BK1402" i="5"/>
  <c r="J1291" i="5"/>
  <c r="BK1051" i="5"/>
  <c r="J945" i="5"/>
  <c r="J776" i="5"/>
  <c r="J535" i="5"/>
  <c r="J293" i="5"/>
  <c r="J1886" i="5"/>
  <c r="BK1720" i="5"/>
  <c r="J1604" i="5"/>
  <c r="J1505" i="5"/>
  <c r="J1374" i="5"/>
  <c r="BK1219" i="5"/>
  <c r="J1024" i="5"/>
  <c r="BK953" i="5"/>
  <c r="J771" i="5"/>
  <c r="J574" i="5"/>
  <c r="J241" i="5"/>
  <c r="J1728" i="5"/>
  <c r="BK1575" i="5"/>
  <c r="J1459" i="5"/>
  <c r="BK1371" i="5"/>
  <c r="BK1243" i="5"/>
  <c r="J1082" i="5"/>
  <c r="BK944" i="5"/>
  <c r="BK784" i="5"/>
  <c r="J697" i="5"/>
  <c r="BK529" i="5"/>
  <c r="BK317" i="5"/>
  <c r="BK176" i="5"/>
  <c r="J1543" i="5"/>
  <c r="J1430" i="5"/>
  <c r="J1371" i="5"/>
  <c r="BK1177" i="5"/>
  <c r="BK945" i="5"/>
  <c r="BK861" i="5"/>
  <c r="BK785" i="5"/>
  <c r="J723" i="5"/>
  <c r="J523" i="5"/>
  <c r="BK214" i="5"/>
  <c r="BK1497" i="6"/>
  <c r="J1405" i="6"/>
  <c r="J1167" i="6"/>
  <c r="BK1034" i="6"/>
  <c r="BK911" i="6"/>
  <c r="J824" i="6"/>
  <c r="BK758" i="6"/>
  <c r="BK692" i="6"/>
  <c r="BK509" i="6"/>
  <c r="BK271" i="6"/>
  <c r="BK180" i="6"/>
  <c r="J1564" i="6"/>
  <c r="J1512" i="6"/>
  <c r="J1400" i="6"/>
  <c r="J1203" i="6"/>
  <c r="BK907" i="6"/>
  <c r="BK831" i="6"/>
  <c r="J755" i="6"/>
  <c r="BK607" i="6"/>
  <c r="J287" i="6"/>
  <c r="BK1501" i="6"/>
  <c r="BK1362" i="6"/>
  <c r="BK1292" i="6"/>
  <c r="J1132" i="6"/>
  <c r="BK956" i="6"/>
  <c r="J843" i="6"/>
  <c r="BK756" i="6"/>
  <c r="J623" i="6"/>
  <c r="BK515" i="6"/>
  <c r="J210" i="6"/>
  <c r="BK1611" i="6"/>
  <c r="BK1506" i="6"/>
  <c r="J1362" i="6"/>
  <c r="J1288" i="6"/>
  <c r="BK1190" i="6"/>
  <c r="BK1016" i="6"/>
  <c r="J911" i="6"/>
  <c r="BK800" i="6"/>
  <c r="BK740" i="6"/>
  <c r="BK667" i="6"/>
  <c r="BK510" i="6"/>
  <c r="J277" i="6"/>
  <c r="BK1653" i="6"/>
  <c r="BK1508" i="6"/>
  <c r="J1386" i="6"/>
  <c r="J1283" i="6"/>
  <c r="BK1105" i="6"/>
  <c r="J897" i="6"/>
  <c r="BK767" i="6"/>
  <c r="J709" i="6"/>
  <c r="J510" i="6"/>
  <c r="J369" i="6"/>
  <c r="J154" i="6"/>
  <c r="J1544" i="6"/>
  <c r="BK1419" i="6"/>
  <c r="J995" i="6"/>
  <c r="BK765" i="6"/>
  <c r="J694" i="6"/>
  <c r="BK498" i="6"/>
  <c r="J1663" i="6"/>
  <c r="J1571" i="6"/>
  <c r="J1499" i="6"/>
  <c r="BK1429" i="6"/>
  <c r="BK1333" i="6"/>
  <c r="J1178" i="6"/>
  <c r="BK934" i="6"/>
  <c r="J808" i="6"/>
  <c r="J761" i="6"/>
  <c r="J692" i="6"/>
  <c r="BK369" i="6"/>
  <c r="J197" i="6"/>
  <c r="BK1827" i="6"/>
  <c r="BK1766" i="6"/>
  <c r="J1731" i="6"/>
  <c r="J1694" i="6"/>
  <c r="J1672" i="6"/>
  <c r="BK1543" i="6"/>
  <c r="J1445" i="6"/>
  <c r="J1358" i="6"/>
  <c r="BK1202" i="6"/>
  <c r="BK963" i="6"/>
  <c r="J870" i="6"/>
  <c r="J734" i="6"/>
  <c r="J535" i="6"/>
  <c r="J268" i="6"/>
  <c r="BK184" i="7"/>
  <c r="J210" i="7"/>
  <c r="J146" i="7"/>
  <c r="BK226" i="7"/>
  <c r="J216" i="7"/>
  <c r="BK159" i="7"/>
  <c r="BK174" i="8"/>
  <c r="J173" i="8"/>
  <c r="J189" i="8"/>
  <c r="J143" i="8"/>
  <c r="BK150" i="8"/>
  <c r="BK173" i="8"/>
  <c r="J155" i="8"/>
  <c r="J218" i="9"/>
  <c r="J132" i="9"/>
  <c r="J143" i="9"/>
  <c r="J176" i="9"/>
  <c r="BK209" i="9"/>
  <c r="J210" i="10"/>
  <c r="BK209" i="10"/>
  <c r="BK208" i="10"/>
  <c r="J139" i="10"/>
  <c r="BK192" i="10"/>
  <c r="BK150" i="10"/>
  <c r="BK242" i="11"/>
  <c r="J174" i="11"/>
  <c r="J208" i="11"/>
  <c r="J190" i="11"/>
  <c r="J232" i="11"/>
  <c r="BK206" i="11"/>
  <c r="BK138" i="11"/>
  <c r="BK219" i="11"/>
  <c r="BK157" i="11"/>
  <c r="J196" i="11"/>
  <c r="J167" i="11"/>
  <c r="J215" i="11"/>
  <c r="BK140" i="11"/>
  <c r="BK209" i="11"/>
  <c r="J154" i="11"/>
  <c r="J242" i="11"/>
  <c r="J207" i="11"/>
  <c r="J172" i="11"/>
  <c r="J244" i="12"/>
  <c r="BK188" i="12"/>
  <c r="J269" i="12"/>
  <c r="BK237" i="12"/>
  <c r="BK212" i="12"/>
  <c r="BK154" i="12"/>
  <c r="BK232" i="12"/>
  <c r="BK214" i="12"/>
  <c r="J186" i="12"/>
  <c r="BK270" i="12"/>
  <c r="BK231" i="12"/>
  <c r="BK218" i="12"/>
  <c r="BK198" i="12"/>
  <c r="J238" i="12"/>
  <c r="BK192" i="12"/>
  <c r="J258" i="12"/>
  <c r="BK208" i="12"/>
  <c r="J175" i="12"/>
  <c r="BK252" i="12"/>
  <c r="J231" i="12"/>
  <c r="J222" i="12"/>
  <c r="J191" i="12"/>
  <c r="J227" i="13"/>
  <c r="BK210" i="13"/>
  <c r="J184" i="13"/>
  <c r="J146" i="13"/>
  <c r="J232" i="13"/>
  <c r="BK219" i="13"/>
  <c r="J186" i="13"/>
  <c r="J171" i="13"/>
  <c r="J149" i="13"/>
  <c r="J237" i="13"/>
  <c r="J222" i="13"/>
  <c r="J206" i="13"/>
  <c r="J197" i="13"/>
  <c r="BK183" i="13"/>
  <c r="BK169" i="13"/>
  <c r="J154" i="13"/>
  <c r="BK138" i="13"/>
  <c r="BK221" i="13"/>
  <c r="BK207" i="13"/>
  <c r="BK170" i="13"/>
  <c r="BK152" i="13"/>
  <c r="BK139" i="13"/>
  <c r="BK186" i="13"/>
  <c r="J167" i="13"/>
  <c r="BK235" i="13"/>
  <c r="J217" i="13"/>
  <c r="BK200" i="13"/>
  <c r="J183" i="13"/>
  <c r="BK166" i="13"/>
  <c r="BK173" i="14"/>
  <c r="J135" i="14"/>
  <c r="J148" i="14"/>
  <c r="J152" i="14"/>
  <c r="J137" i="14"/>
  <c r="BK140" i="14"/>
  <c r="BK168" i="14"/>
  <c r="J151" i="14"/>
  <c r="BK145" i="14"/>
  <c r="J160" i="14"/>
  <c r="BK217" i="15"/>
  <c r="J173" i="15"/>
  <c r="J153" i="15"/>
  <c r="BK238" i="15"/>
  <c r="J208" i="15"/>
  <c r="BK181" i="15"/>
  <c r="BK163" i="15"/>
  <c r="BK262" i="15"/>
  <c r="J239" i="15"/>
  <c r="BK216" i="15"/>
  <c r="J176" i="15"/>
  <c r="J138" i="15"/>
  <c r="BK240" i="15"/>
  <c r="J158" i="16"/>
  <c r="J183" i="16"/>
  <c r="BK139" i="16"/>
  <c r="J187" i="16"/>
  <c r="J168" i="16"/>
  <c r="BK148" i="16"/>
  <c r="J162" i="16"/>
  <c r="J148" i="16"/>
  <c r="BK167" i="16"/>
  <c r="J142" i="16"/>
  <c r="J193" i="16"/>
  <c r="BK171" i="16"/>
  <c r="J156" i="16"/>
  <c r="J133" i="16"/>
  <c r="BK165" i="17"/>
  <c r="BK137" i="17"/>
  <c r="BK148" i="17"/>
  <c r="BK144" i="17"/>
  <c r="J145" i="17"/>
  <c r="BK135" i="17"/>
  <c r="BK151" i="17"/>
  <c r="J149" i="17"/>
  <c r="BK147" i="18"/>
  <c r="J136" i="18"/>
  <c r="BK135" i="18"/>
  <c r="BK149" i="18"/>
  <c r="J162" i="19"/>
  <c r="J158" i="19"/>
  <c r="J142" i="19"/>
  <c r="BK175" i="19"/>
  <c r="BK144" i="19"/>
  <c r="BK158" i="19"/>
  <c r="J133" i="20"/>
  <c r="J135" i="20"/>
  <c r="J153" i="21"/>
  <c r="BK153" i="21"/>
  <c r="BK151" i="21"/>
  <c r="J143" i="21"/>
  <c r="BK279" i="22"/>
  <c r="J265" i="22"/>
  <c r="J255" i="22"/>
  <c r="BK193" i="23"/>
  <c r="BK134" i="23"/>
  <c r="BK186" i="23"/>
  <c r="J136" i="23"/>
  <c r="J201" i="23"/>
  <c r="BK179" i="23"/>
  <c r="J135" i="23"/>
  <c r="BK171" i="23"/>
  <c r="BK173" i="23"/>
  <c r="BK138" i="23"/>
  <c r="J186" i="23"/>
  <c r="J164" i="23"/>
  <c r="BK175" i="24"/>
  <c r="BK148" i="24"/>
  <c r="J154" i="24"/>
  <c r="J135" i="24"/>
  <c r="BK153" i="24"/>
  <c r="BK132" i="24"/>
  <c r="BK157" i="24"/>
  <c r="J132" i="24"/>
  <c r="J148" i="24"/>
  <c r="J159" i="24"/>
  <c r="BK147" i="25"/>
  <c r="J168" i="25"/>
  <c r="BK176" i="25"/>
  <c r="BK144" i="25"/>
  <c r="BK175" i="25"/>
  <c r="J142" i="25"/>
  <c r="J143" i="25"/>
  <c r="J141" i="25"/>
  <c r="J152" i="25"/>
  <c r="BK174" i="25"/>
  <c r="J217" i="26"/>
  <c r="BK191" i="26"/>
  <c r="BK219" i="26"/>
  <c r="J169" i="26"/>
  <c r="BK172" i="26"/>
  <c r="J189" i="26"/>
  <c r="BK138" i="26"/>
  <c r="BK156" i="26"/>
  <c r="J201" i="26"/>
  <c r="J163" i="26"/>
  <c r="BK193" i="26"/>
  <c r="BK177" i="27"/>
  <c r="J176" i="27"/>
  <c r="J131" i="27"/>
  <c r="J143" i="27"/>
  <c r="J170" i="27"/>
  <c r="BK179" i="27"/>
  <c r="J149" i="27"/>
  <c r="BK194" i="27"/>
  <c r="J135" i="27"/>
  <c r="BK134" i="28"/>
  <c r="BK131" i="28"/>
  <c r="BK134" i="29"/>
  <c r="J144" i="29"/>
  <c r="BK138" i="29"/>
  <c r="BK143" i="29"/>
  <c r="BK128" i="29"/>
  <c r="J129" i="29"/>
  <c r="J241" i="30"/>
  <c r="BK204" i="30"/>
  <c r="BK177" i="30"/>
  <c r="J281" i="30"/>
  <c r="BK255" i="30"/>
  <c r="BK223" i="30"/>
  <c r="J161" i="30"/>
  <c r="J259" i="30"/>
  <c r="J177" i="30"/>
  <c r="BK241" i="30"/>
  <c r="BK140" i="30"/>
  <c r="BK206" i="30"/>
  <c r="J167" i="30"/>
  <c r="J189" i="30"/>
  <c r="J255" i="30"/>
  <c r="J181" i="30"/>
  <c r="J142" i="30"/>
  <c r="BK253" i="30"/>
  <c r="BK173" i="30"/>
  <c r="J131" i="31"/>
  <c r="J173" i="31"/>
  <c r="J136" i="31"/>
  <c r="BK236" i="32"/>
  <c r="J169" i="32"/>
  <c r="J236" i="32"/>
  <c r="BK240" i="32"/>
  <c r="BK266" i="33"/>
  <c r="J211" i="33"/>
  <c r="J285" i="33"/>
  <c r="J225" i="33"/>
  <c r="J177" i="33"/>
  <c r="BK283" i="33"/>
  <c r="J237" i="33"/>
  <c r="J157" i="33"/>
  <c r="BK280" i="33"/>
  <c r="J244" i="33"/>
  <c r="J187" i="33"/>
  <c r="J296" i="33"/>
  <c r="BK206" i="33"/>
  <c r="BK285" i="33"/>
  <c r="J180" i="33"/>
  <c r="BK208" i="33"/>
  <c r="BK134" i="33"/>
  <c r="J173" i="33"/>
  <c r="J147" i="34"/>
  <c r="J140" i="34"/>
  <c r="BK145" i="34"/>
  <c r="BK141" i="34"/>
  <c r="J140" i="35"/>
  <c r="J147" i="35"/>
  <c r="BK147" i="35"/>
  <c r="BK152" i="35"/>
  <c r="BK139" i="35"/>
  <c r="BK136" i="35"/>
  <c r="J136" i="35"/>
  <c r="AS98" i="1"/>
  <c r="J400" i="2"/>
  <c r="J398" i="2"/>
  <c r="BK394" i="2"/>
  <c r="J392" i="2"/>
  <c r="BK387" i="2"/>
  <c r="J385" i="2"/>
  <c r="J384" i="2"/>
  <c r="J382" i="2"/>
  <c r="BK378" i="2"/>
  <c r="BK373" i="2"/>
  <c r="J365" i="2"/>
  <c r="BK362" i="2"/>
  <c r="J354" i="2"/>
  <c r="BK352" i="2"/>
  <c r="BK349" i="2"/>
  <c r="J346" i="2"/>
  <c r="BK341" i="2"/>
  <c r="J338" i="2"/>
  <c r="J335" i="2"/>
  <c r="J333" i="2"/>
  <c r="BK331" i="2"/>
  <c r="J327" i="2"/>
  <c r="J320" i="2"/>
  <c r="BK313" i="2"/>
  <c r="J309" i="2"/>
  <c r="J300" i="2"/>
  <c r="J297" i="2"/>
  <c r="J265" i="2"/>
  <c r="J238" i="2"/>
  <c r="J224" i="2"/>
  <c r="J215" i="2"/>
  <c r="J209" i="2"/>
  <c r="BK203" i="2"/>
  <c r="BK144" i="2"/>
  <c r="J138" i="2"/>
  <c r="BK133" i="2"/>
  <c r="AS117" i="1"/>
  <c r="BK1672" i="3"/>
  <c r="J1607" i="3"/>
  <c r="BK1598" i="3"/>
  <c r="BK1574" i="3"/>
  <c r="J1553" i="3"/>
  <c r="BK1476" i="3"/>
  <c r="J1320" i="3"/>
  <c r="J1051" i="3"/>
  <c r="J971" i="3"/>
  <c r="BK863" i="3"/>
  <c r="J806" i="3"/>
  <c r="J768" i="3"/>
  <c r="J308" i="3"/>
  <c r="BK256" i="3"/>
  <c r="J210" i="3"/>
  <c r="BK1789" i="3"/>
  <c r="BK1850" i="3"/>
  <c r="J1690" i="3"/>
  <c r="BK1482" i="3"/>
  <c r="BK1355" i="3"/>
  <c r="BK1260" i="3"/>
  <c r="J1092" i="3"/>
  <c r="BK1026" i="3"/>
  <c r="J875" i="3"/>
  <c r="J797" i="3"/>
  <c r="BK737" i="3"/>
  <c r="J618" i="3"/>
  <c r="J593" i="3"/>
  <c r="BK482" i="3"/>
  <c r="BK249" i="3"/>
  <c r="BK1731" i="3"/>
  <c r="J1667" i="3"/>
  <c r="BK1596" i="3"/>
  <c r="BK1572" i="3"/>
  <c r="BK1540" i="3"/>
  <c r="BK1462" i="3"/>
  <c r="J1069" i="3"/>
  <c r="J954" i="3"/>
  <c r="J844" i="3"/>
  <c r="J789" i="3"/>
  <c r="BK724" i="3"/>
  <c r="J528" i="3"/>
  <c r="BK154" i="3"/>
  <c r="J1647" i="3"/>
  <c r="BK1570" i="3"/>
  <c r="J1517" i="3"/>
  <c r="J1442" i="3"/>
  <c r="J1373" i="3"/>
  <c r="J1140" i="3"/>
  <c r="BK1037" i="3"/>
  <c r="BK994" i="3"/>
  <c r="J598" i="3"/>
  <c r="J479" i="3"/>
  <c r="BK308" i="3"/>
  <c r="J1767" i="3"/>
  <c r="J1703" i="3"/>
  <c r="BK1503" i="3"/>
  <c r="J1472" i="3"/>
  <c r="J1404" i="3"/>
  <c r="BK1159" i="3"/>
  <c r="BK1003" i="3"/>
  <c r="BK964" i="3"/>
  <c r="J802" i="3"/>
  <c r="BK919" i="3"/>
  <c r="BK813" i="3"/>
  <c r="BK777" i="3"/>
  <c r="J689" i="3"/>
  <c r="J558" i="3"/>
  <c r="BK200" i="3"/>
  <c r="BK1748" i="3"/>
  <c r="BK1647" i="3"/>
  <c r="J1499" i="3"/>
  <c r="BK1430" i="3"/>
  <c r="BK1361" i="3"/>
  <c r="J1206" i="3"/>
  <c r="BK968" i="3"/>
  <c r="BK886" i="3"/>
  <c r="BK832" i="3"/>
  <c r="J728" i="3"/>
  <c r="BK528" i="3"/>
  <c r="J261" i="3"/>
  <c r="BK193" i="3"/>
  <c r="J1545" i="4"/>
  <c r="J1431" i="4"/>
  <c r="J1340" i="4"/>
  <c r="J1190" i="4"/>
  <c r="J1029" i="4"/>
  <c r="BK858" i="4"/>
  <c r="BK737" i="4"/>
  <c r="BK604" i="4"/>
  <c r="J413" i="4"/>
  <c r="BK224" i="4"/>
  <c r="BK1614" i="4"/>
  <c r="J1540" i="4"/>
  <c r="J1490" i="4"/>
  <c r="J1464" i="4"/>
  <c r="J1403" i="4"/>
  <c r="J1290" i="4"/>
  <c r="BK1007" i="4"/>
  <c r="BK932" i="4"/>
  <c r="BK786" i="4"/>
  <c r="J703" i="4"/>
  <c r="BK643" i="4"/>
  <c r="J519" i="4"/>
  <c r="BK254" i="4"/>
  <c r="J1635" i="4"/>
  <c r="BK1451" i="4"/>
  <c r="BK1399" i="4"/>
  <c r="BK1335" i="4"/>
  <c r="J1294" i="4"/>
  <c r="J1019" i="4"/>
  <c r="BK758" i="4"/>
  <c r="J682" i="4"/>
  <c r="J946" i="4"/>
  <c r="J783" i="4"/>
  <c r="J537" i="4"/>
  <c r="J416" i="4"/>
  <c r="BK159" i="4"/>
  <c r="BK1403" i="4"/>
  <c r="BK1244" i="4"/>
  <c r="BK1074" i="4"/>
  <c r="J969" i="4"/>
  <c r="J838" i="4"/>
  <c r="BK776" i="4"/>
  <c r="BK652" i="4"/>
  <c r="BK494" i="4"/>
  <c r="J295" i="4"/>
  <c r="J1642" i="4"/>
  <c r="BK1561" i="4"/>
  <c r="J1481" i="4"/>
  <c r="J1389" i="4"/>
  <c r="J1286" i="4"/>
  <c r="J1007" i="4"/>
  <c r="J915" i="4"/>
  <c r="J719" i="4"/>
  <c r="BK377" i="4"/>
  <c r="J186" i="4"/>
  <c r="J1861" i="4"/>
  <c r="BK1806" i="4"/>
  <c r="BK1752" i="4"/>
  <c r="BK1718" i="4"/>
  <c r="BK1710" i="4"/>
  <c r="BK1704" i="4"/>
  <c r="BK1687" i="4"/>
  <c r="BK1660" i="4"/>
  <c r="J1620" i="4"/>
  <c r="BK1559" i="4"/>
  <c r="BK1506" i="4"/>
  <c r="J1391" i="4"/>
  <c r="J1201" i="4"/>
  <c r="J1032" i="4"/>
  <c r="BK915" i="4"/>
  <c r="J1557" i="4"/>
  <c r="BK1441" i="4"/>
  <c r="BK1315" i="4"/>
  <c r="BK1145" i="4"/>
  <c r="J963" i="4"/>
  <c r="J841" i="4"/>
  <c r="BK785" i="4"/>
  <c r="BK777" i="4"/>
  <c r="J524" i="4"/>
  <c r="BK242" i="4"/>
  <c r="J1720" i="5"/>
  <c r="J1207" i="5"/>
  <c r="J1044" i="5"/>
  <c r="BK938" i="5"/>
  <c r="J755" i="5"/>
  <c r="J536" i="5"/>
  <c r="BK387" i="5"/>
  <c r="J229" i="5"/>
  <c r="J1854" i="5"/>
  <c r="BK1652" i="5"/>
  <c r="BK1573" i="5"/>
  <c r="BK643" i="5"/>
  <c r="BK320" i="5"/>
  <c r="J163" i="5"/>
  <c r="BK1662" i="5"/>
  <c r="BK1557" i="5"/>
  <c r="BK1237" i="5"/>
  <c r="J915" i="5"/>
  <c r="BK773" i="5"/>
  <c r="BK627" i="5"/>
  <c r="J317" i="5"/>
  <c r="J154" i="5"/>
  <c r="BK1657" i="5"/>
  <c r="J1567" i="5"/>
  <c r="J1514" i="5"/>
  <c r="BK1438" i="5"/>
  <c r="J1344" i="5"/>
  <c r="J1237" i="5"/>
  <c r="BK1004" i="5"/>
  <c r="J867" i="5"/>
  <c r="J807" i="5"/>
  <c r="J779" i="5"/>
  <c r="BK725" i="5"/>
  <c r="BK574" i="5"/>
  <c r="BK311" i="5"/>
  <c r="BK1886" i="5"/>
  <c r="BK1631" i="5"/>
  <c r="BK1533" i="5"/>
  <c r="BK1466" i="5"/>
  <c r="BK1392" i="5"/>
  <c r="J1320" i="5"/>
  <c r="J1130" i="5"/>
  <c r="BK967" i="5"/>
  <c r="BK806" i="5"/>
  <c r="BK731" i="5"/>
  <c r="BK524" i="5"/>
  <c r="J179" i="5"/>
  <c r="J1782" i="5"/>
  <c r="BK1646" i="5"/>
  <c r="J1569" i="5"/>
  <c r="J1426" i="5"/>
  <c r="BK1349" i="5"/>
  <c r="BK1291" i="5"/>
  <c r="BK1032" i="5"/>
  <c r="BK888" i="5"/>
  <c r="BK777" i="5"/>
  <c r="J584" i="5"/>
  <c r="J341" i="5"/>
  <c r="J1761" i="5"/>
  <c r="J1630" i="5"/>
  <c r="BK1529" i="5"/>
  <c r="BK1446" i="5"/>
  <c r="BK1332" i="5"/>
  <c r="J1169" i="5"/>
  <c r="BK981" i="5"/>
  <c r="BK877" i="5"/>
  <c r="J782" i="5"/>
  <c r="J725" i="5"/>
  <c r="J589" i="5"/>
  <c r="BK487" i="5"/>
  <c r="BK290" i="5"/>
  <c r="BK229" i="5"/>
  <c r="J1552" i="5"/>
  <c r="J1438" i="5"/>
  <c r="BK1380" i="5"/>
  <c r="BK1232" i="5"/>
  <c r="BK1082" i="5"/>
  <c r="BK929" i="5"/>
  <c r="BK807" i="5"/>
  <c r="J743" i="5"/>
  <c r="BK584" i="5"/>
  <c r="J375" i="5"/>
  <c r="BK179" i="5"/>
  <c r="J1528" i="6"/>
  <c r="BK1404" i="6"/>
  <c r="J1254" i="6"/>
  <c r="J991" i="6"/>
  <c r="BK922" i="6"/>
  <c r="BK788" i="6"/>
  <c r="BK747" i="6"/>
  <c r="BK584" i="6"/>
  <c r="BK448" i="6"/>
  <c r="J237" i="6"/>
  <c r="BK1627" i="6"/>
  <c r="BK1504" i="6"/>
  <c r="J1449" i="6"/>
  <c r="J1345" i="6"/>
  <c r="BK1224" i="6"/>
  <c r="BK985" i="6"/>
  <c r="J858" i="6"/>
  <c r="BK770" i="6"/>
  <c r="J681" i="6"/>
  <c r="J451" i="6"/>
  <c r="J1606" i="6"/>
  <c r="J1463" i="6"/>
  <c r="J1333" i="6"/>
  <c r="J1190" i="6"/>
  <c r="J1101" i="6"/>
  <c r="J913" i="6"/>
  <c r="BK801" i="6"/>
  <c r="J747" i="6"/>
  <c r="BK588" i="6"/>
  <c r="BK467" i="6"/>
  <c r="BK190" i="6"/>
  <c r="J1558" i="6"/>
  <c r="BK1449" i="6"/>
  <c r="J1337" i="6"/>
  <c r="J1208" i="6"/>
  <c r="BK1013" i="6"/>
  <c r="J831" i="6"/>
  <c r="J763" i="6"/>
  <c r="BK694" i="6"/>
  <c r="BK504" i="6"/>
  <c r="J251" i="6"/>
  <c r="BK1612" i="6"/>
  <c r="BK1457" i="6"/>
  <c r="BK1394" i="6"/>
  <c r="J1292" i="6"/>
  <c r="J1086" i="6"/>
  <c r="BK979" i="6"/>
  <c r="J823" i="6"/>
  <c r="BK753" i="6"/>
  <c r="J607" i="6"/>
  <c r="J468" i="6"/>
  <c r="BK251" i="6"/>
  <c r="J1625" i="6"/>
  <c r="BK1522" i="6"/>
  <c r="BK1398" i="6"/>
  <c r="BK1005" i="6"/>
  <c r="J801" i="6"/>
  <c r="BK703" i="6"/>
  <c r="BK564" i="6"/>
  <c r="J214" i="6"/>
  <c r="BK1587" i="6"/>
  <c r="J1506" i="6"/>
  <c r="J1411" i="6"/>
  <c r="BK1320" i="6"/>
  <c r="J1148" i="6"/>
  <c r="BK850" i="6"/>
  <c r="BK779" i="6"/>
  <c r="J703" i="6"/>
  <c r="J498" i="6"/>
  <c r="J243" i="6"/>
  <c r="BK1814" i="6"/>
  <c r="BK1762" i="6"/>
  <c r="BK1710" i="6"/>
  <c r="BK1675" i="6"/>
  <c r="J1652" i="6"/>
  <c r="J1504" i="6"/>
  <c r="J1394" i="6"/>
  <c r="BK1291" i="6"/>
  <c r="BK1152" i="6"/>
  <c r="J934" i="6"/>
  <c r="BK763" i="6"/>
  <c r="J637" i="6"/>
  <c r="BK225" i="6"/>
  <c r="J223" i="7"/>
  <c r="J194" i="7"/>
  <c r="BK235" i="7"/>
  <c r="BK210" i="7"/>
  <c r="BK183" i="7"/>
  <c r="J157" i="7"/>
  <c r="BK146" i="8"/>
  <c r="BK155" i="8"/>
  <c r="BK184" i="8"/>
  <c r="BK211" i="8"/>
  <c r="BK206" i="8"/>
  <c r="BK214" i="8"/>
  <c r="J146" i="9"/>
  <c r="BK155" i="9"/>
  <c r="J155" i="9"/>
  <c r="BK210" i="9"/>
  <c r="BK142" i="9"/>
  <c r="BK218" i="10"/>
  <c r="BK143" i="10"/>
  <c r="J175" i="10"/>
  <c r="BK132" i="10"/>
  <c r="BK175" i="10"/>
  <c r="J203" i="11"/>
  <c r="BK230" i="11"/>
  <c r="J192" i="11"/>
  <c r="J148" i="11"/>
  <c r="BK216" i="11"/>
  <c r="J234" i="11"/>
  <c r="BK211" i="11"/>
  <c r="BK183" i="11"/>
  <c r="J206" i="11"/>
  <c r="BK189" i="11"/>
  <c r="J210" i="11"/>
  <c r="BK222" i="11"/>
  <c r="BK194" i="11"/>
  <c r="BK136" i="11"/>
  <c r="J220" i="11"/>
  <c r="J204" i="11"/>
  <c r="J241" i="12"/>
  <c r="J217" i="12"/>
  <c r="BK186" i="12"/>
  <c r="BK262" i="12"/>
  <c r="J225" i="12"/>
  <c r="BK209" i="12"/>
  <c r="BK193" i="12"/>
  <c r="J256" i="12"/>
  <c r="J220" i="12"/>
  <c r="J209" i="12"/>
  <c r="BK164" i="12"/>
  <c r="J235" i="12"/>
  <c r="J145" i="12"/>
  <c r="BK222" i="12"/>
  <c r="J187" i="12"/>
  <c r="BK242" i="12"/>
  <c r="BK190" i="12"/>
  <c r="BK223" i="12"/>
  <c r="BK189" i="12"/>
  <c r="J139" i="12"/>
  <c r="J211" i="13"/>
  <c r="J203" i="13"/>
  <c r="BK149" i="13"/>
  <c r="BK237" i="13"/>
  <c r="BK228" i="13"/>
  <c r="BK188" i="13"/>
  <c r="BK172" i="13"/>
  <c r="J147" i="13"/>
  <c r="J219" i="13"/>
  <c r="BK205" i="13"/>
  <c r="J189" i="13"/>
  <c r="BK174" i="13"/>
  <c r="BK161" i="13"/>
  <c r="BK148" i="13"/>
  <c r="BK223" i="13"/>
  <c r="BK197" i="13"/>
  <c r="BK163" i="13"/>
  <c r="BK145" i="13"/>
  <c r="BK137" i="13"/>
  <c r="BK178" i="13"/>
  <c r="J158" i="13"/>
  <c r="BK218" i="13"/>
  <c r="J207" i="13"/>
  <c r="BK185" i="13"/>
  <c r="BK162" i="13"/>
  <c r="BK167" i="14"/>
  <c r="J166" i="14"/>
  <c r="J163" i="14"/>
  <c r="J147" i="14"/>
  <c r="J164" i="14"/>
  <c r="BK139" i="14"/>
  <c r="J157" i="14"/>
  <c r="J161" i="14"/>
  <c r="J171" i="14"/>
  <c r="BK155" i="14"/>
  <c r="J223" i="15"/>
  <c r="J188" i="15"/>
  <c r="J155" i="15"/>
  <c r="BK254" i="15"/>
  <c r="BK228" i="15"/>
  <c r="BK177" i="15"/>
  <c r="BK154" i="15"/>
  <c r="J256" i="15"/>
  <c r="BK224" i="15"/>
  <c r="J187" i="15"/>
  <c r="BK146" i="15"/>
  <c r="J246" i="15"/>
  <c r="J253" i="15"/>
  <c r="BK211" i="15"/>
  <c r="J203" i="15"/>
  <c r="BK190" i="15"/>
  <c r="J179" i="15"/>
  <c r="J167" i="15"/>
  <c r="J152" i="15"/>
  <c r="J262" i="15"/>
  <c r="BK255" i="15"/>
  <c r="J240" i="15"/>
  <c r="J233" i="15"/>
  <c r="J214" i="15"/>
  <c r="J197" i="15"/>
  <c r="BK175" i="15"/>
  <c r="BK261" i="15"/>
  <c r="BK235" i="15"/>
  <c r="J215" i="15"/>
  <c r="J261" i="15"/>
  <c r="BK200" i="15"/>
  <c r="J157" i="15"/>
  <c r="J179" i="16"/>
  <c r="J186" i="16"/>
  <c r="J144" i="16"/>
  <c r="BK181" i="16"/>
  <c r="J171" i="16"/>
  <c r="J164" i="16"/>
  <c r="J137" i="16"/>
  <c r="BK154" i="16"/>
  <c r="J134" i="16"/>
  <c r="BK160" i="16"/>
  <c r="BK137" i="16"/>
  <c r="J174" i="16"/>
  <c r="BK161" i="16"/>
  <c r="J135" i="16"/>
  <c r="BK133" i="17"/>
  <c r="J154" i="17"/>
  <c r="BK142" i="17"/>
  <c r="J151" i="17"/>
  <c r="J146" i="17"/>
  <c r="J158" i="17"/>
  <c r="BK152" i="17"/>
  <c r="BK137" i="18"/>
  <c r="J134" i="18"/>
  <c r="J148" i="18"/>
  <c r="J137" i="18"/>
  <c r="BK132" i="19"/>
  <c r="BK152" i="19"/>
  <c r="J130" i="19"/>
  <c r="J144" i="19"/>
  <c r="J150" i="19"/>
  <c r="J154" i="19"/>
  <c r="J131" i="20"/>
  <c r="J129" i="20"/>
  <c r="BK127" i="21"/>
  <c r="J133" i="21"/>
  <c r="BK133" i="21"/>
  <c r="J312" i="22"/>
  <c r="BK243" i="22"/>
  <c r="J216" i="22"/>
  <c r="J243" i="22"/>
  <c r="J233" i="22"/>
  <c r="J171" i="23"/>
  <c r="BK189" i="23"/>
  <c r="J142" i="23"/>
  <c r="J187" i="23"/>
  <c r="BK146" i="23"/>
  <c r="J162" i="23"/>
  <c r="BK192" i="23"/>
  <c r="J178" i="23"/>
  <c r="BK163" i="24"/>
  <c r="BK134" i="24"/>
  <c r="BK160" i="24"/>
  <c r="J143" i="24"/>
  <c r="BK169" i="24"/>
  <c r="J169" i="24"/>
  <c r="BK147" i="24"/>
  <c r="BK154" i="24"/>
  <c r="J173" i="24"/>
  <c r="BK153" i="25"/>
  <c r="J138" i="25"/>
  <c r="J155" i="25"/>
  <c r="BK159" i="25"/>
  <c r="BK140" i="25"/>
  <c r="J147" i="25"/>
  <c r="J154" i="25"/>
  <c r="J164" i="25"/>
  <c r="BK131" i="25"/>
  <c r="BK146" i="25"/>
  <c r="BK148" i="25"/>
  <c r="BK202" i="26"/>
  <c r="BK150" i="26"/>
  <c r="J202" i="26"/>
  <c r="BK140" i="26"/>
  <c r="J211" i="26"/>
  <c r="BK142" i="26"/>
  <c r="BK159" i="26"/>
  <c r="J207" i="26"/>
  <c r="J178" i="26"/>
  <c r="BK207" i="26"/>
  <c r="BK181" i="27"/>
  <c r="BK185" i="27"/>
  <c r="BK188" i="27"/>
  <c r="J192" i="27"/>
  <c r="J173" i="27"/>
  <c r="BK170" i="27"/>
  <c r="BK182" i="27"/>
  <c r="J180" i="27"/>
  <c r="J143" i="28"/>
  <c r="BK149" i="28"/>
  <c r="J127" i="28"/>
  <c r="J137" i="29"/>
  <c r="BK146" i="29"/>
  <c r="J136" i="29"/>
  <c r="J131" i="29"/>
  <c r="BK144" i="29"/>
  <c r="J270" i="30"/>
  <c r="J239" i="30"/>
  <c r="J195" i="30"/>
  <c r="J155" i="30"/>
  <c r="J229" i="30"/>
  <c r="BK208" i="30"/>
  <c r="J157" i="30"/>
  <c r="BK279" i="30"/>
  <c r="J193" i="30"/>
  <c r="BK251" i="30"/>
  <c r="J144" i="30"/>
  <c r="J253" i="30"/>
  <c r="J183" i="30"/>
  <c r="BK217" i="30"/>
  <c r="J279" i="30"/>
  <c r="BK198" i="30"/>
  <c r="BK144" i="30"/>
  <c r="BK275" i="30"/>
  <c r="BK225" i="30"/>
  <c r="BK141" i="31"/>
  <c r="BK178" i="31"/>
  <c r="J145" i="31"/>
  <c r="BK192" i="32"/>
  <c r="BK143" i="32"/>
  <c r="J196" i="32"/>
  <c r="BK243" i="32"/>
  <c r="BK253" i="32"/>
  <c r="BK253" i="33"/>
  <c r="J161" i="33"/>
  <c r="BK277" i="33"/>
  <c r="J228" i="33"/>
  <c r="J299" i="33"/>
  <c r="J256" i="33"/>
  <c r="BK220" i="33"/>
  <c r="J315" i="33"/>
  <c r="J274" i="33"/>
  <c r="BK231" i="33"/>
  <c r="BK137" i="33"/>
  <c r="J272" i="33"/>
  <c r="BK141" i="33"/>
  <c r="BK256" i="33"/>
  <c r="BK224" i="33"/>
  <c r="J217" i="33"/>
  <c r="J140" i="33"/>
  <c r="J154" i="33"/>
  <c r="BK140" i="34"/>
  <c r="J138" i="34"/>
  <c r="BK146" i="34"/>
  <c r="J134" i="34"/>
  <c r="BK143" i="35"/>
  <c r="J138" i="35"/>
  <c r="J145" i="35"/>
  <c r="J144" i="35"/>
  <c r="J132" i="35"/>
  <c r="J134" i="35"/>
  <c r="J128" i="35"/>
  <c r="AS103" i="1"/>
  <c r="J399" i="2"/>
  <c r="BK396" i="2"/>
  <c r="J395" i="2"/>
  <c r="J393" i="2"/>
  <c r="J391" i="2"/>
  <c r="BK385" i="2"/>
  <c r="J383" i="2"/>
  <c r="J381" i="2"/>
  <c r="BK379" i="2"/>
  <c r="J378" i="2"/>
  <c r="J373" i="2"/>
  <c r="J364" i="2"/>
  <c r="BK353" i="2"/>
  <c r="BK351" i="2"/>
  <c r="J349" i="2"/>
  <c r="BK347" i="2"/>
  <c r="BK345" i="2"/>
  <c r="J341" i="2"/>
  <c r="BK333" i="2"/>
  <c r="J332" i="2"/>
  <c r="BK330" i="2"/>
  <c r="J329" i="2"/>
  <c r="BK324" i="2"/>
  <c r="BK317" i="2"/>
  <c r="J307" i="2"/>
  <c r="J299" i="2"/>
  <c r="BK272" i="2"/>
  <c r="J269" i="2"/>
  <c r="BK238" i="2"/>
  <c r="BK224" i="2"/>
  <c r="BK215" i="2"/>
  <c r="J201" i="2"/>
  <c r="J167" i="2"/>
  <c r="BK140" i="2"/>
  <c r="BK1434" i="3"/>
  <c r="J1350" i="3"/>
  <c r="BK1282" i="3"/>
  <c r="J902" i="3"/>
  <c r="J811" i="3"/>
  <c r="J762" i="3"/>
  <c r="J592" i="3"/>
  <c r="BK386" i="3"/>
  <c r="BK250" i="3"/>
  <c r="J1916" i="3"/>
  <c r="J1665" i="3"/>
  <c r="J1754" i="3"/>
  <c r="J1672" i="3"/>
  <c r="BK1569" i="3"/>
  <c r="BK1356" i="3"/>
  <c r="J1316" i="3"/>
  <c r="BK1210" i="3"/>
  <c r="BK1073" i="3"/>
  <c r="BK954" i="3"/>
  <c r="J807" i="3"/>
  <c r="J613" i="3"/>
  <c r="BK547" i="3"/>
  <c r="BK336" i="3"/>
  <c r="BK158" i="3"/>
  <c r="J1730" i="3"/>
  <c r="J1618" i="3"/>
  <c r="J1576" i="3"/>
  <c r="BK1499" i="3"/>
  <c r="J1399" i="3"/>
  <c r="BK1125" i="3"/>
  <c r="J964" i="3"/>
  <c r="J863" i="3"/>
  <c r="J745" i="3"/>
  <c r="BK603" i="3"/>
  <c r="BK498" i="3"/>
  <c r="BK238" i="3"/>
  <c r="J1684" i="3"/>
  <c r="BK1576" i="3"/>
  <c r="J1512" i="3"/>
  <c r="J1418" i="3"/>
  <c r="BK1320" i="3"/>
  <c r="BK1186" i="3"/>
  <c r="BK1043" i="3"/>
  <c r="BK883" i="3"/>
  <c r="J805" i="3"/>
  <c r="BK795" i="3"/>
  <c r="J757" i="3"/>
  <c r="BK728" i="3"/>
  <c r="J597" i="3"/>
  <c r="BK540" i="3"/>
  <c r="BK1887" i="3"/>
  <c r="BK1756" i="3"/>
  <c r="BK1665" i="3"/>
  <c r="BK1592" i="3"/>
  <c r="J1476" i="3"/>
  <c r="J1266" i="3"/>
  <c r="BK1068" i="3"/>
  <c r="J994" i="3"/>
  <c r="BK887" i="3"/>
  <c r="BK781" i="3"/>
  <c r="J702" i="3"/>
  <c r="J498" i="3"/>
  <c r="J275" i="3"/>
  <c r="J1582" i="3"/>
  <c r="BK1446" i="3"/>
  <c r="J1366" i="3"/>
  <c r="J1267" i="3"/>
  <c r="J1186" i="3"/>
  <c r="BK980" i="3"/>
  <c r="BK868" i="3"/>
  <c r="BK807" i="3"/>
  <c r="BK675" i="3"/>
  <c r="J534" i="3"/>
  <c r="BK269" i="3"/>
  <c r="BK187" i="3"/>
  <c r="J1751" i="3"/>
  <c r="BK1689" i="3"/>
  <c r="J1458" i="3"/>
  <c r="J1416" i="3"/>
  <c r="BK1328" i="3"/>
  <c r="J1225" i="3"/>
  <c r="BK1069" i="3"/>
  <c r="J924" i="3"/>
  <c r="BK852" i="3"/>
  <c r="BK735" i="3"/>
  <c r="J529" i="3"/>
  <c r="J352" i="3"/>
  <c r="BK279" i="3"/>
  <c r="BK162" i="3"/>
  <c r="BK1525" i="4"/>
  <c r="J1395" i="4"/>
  <c r="BK1302" i="4"/>
  <c r="BK1126" i="4"/>
  <c r="J954" i="4"/>
  <c r="J842" i="4"/>
  <c r="BK689" i="4"/>
  <c r="J377" i="4"/>
  <c r="BK196" i="4"/>
  <c r="J1602" i="4"/>
  <c r="BK1549" i="4"/>
  <c r="J1470" i="4"/>
  <c r="BK1330" i="4"/>
  <c r="J1174" i="4"/>
  <c r="J975" i="4"/>
  <c r="J883" i="4"/>
  <c r="BK807" i="4"/>
  <c r="J744" i="4"/>
  <c r="BK489" i="4"/>
  <c r="J269" i="4"/>
  <c r="BK1642" i="4"/>
  <c r="BK1533" i="4"/>
  <c r="BK1435" i="4"/>
  <c r="J1377" i="4"/>
  <c r="J1232" i="4"/>
  <c r="J940" i="4"/>
  <c r="J868" i="4"/>
  <c r="BK728" i="4"/>
  <c r="BK999" i="4"/>
  <c r="BK787" i="4"/>
  <c r="J768" i="4"/>
  <c r="BK719" i="4"/>
  <c r="BK519" i="4"/>
  <c r="J228" i="4"/>
  <c r="BK1579" i="4"/>
  <c r="J1347" i="4"/>
  <c r="J1154" i="4"/>
  <c r="J1021" i="4"/>
  <c r="J906" i="4"/>
  <c r="J781" i="4"/>
  <c r="J721" i="4"/>
  <c r="J583" i="4"/>
  <c r="J389" i="4"/>
  <c r="BK273" i="4"/>
  <c r="BK1595" i="4"/>
  <c r="J1538" i="4"/>
  <c r="J1445" i="4"/>
  <c r="BK1294" i="4"/>
  <c r="J1015" i="4"/>
  <c r="BK931" i="4"/>
  <c r="J779" i="4"/>
  <c r="BK488" i="4"/>
  <c r="BK216" i="4"/>
  <c r="J1877" i="4"/>
  <c r="BK1842" i="4"/>
  <c r="J1774" i="4"/>
  <c r="J1730" i="4"/>
  <c r="J1713" i="4"/>
  <c r="J1705" i="4"/>
  <c r="J1690" i="4"/>
  <c r="J1668" i="4"/>
  <c r="BK1647" i="4"/>
  <c r="J1549" i="4"/>
  <c r="BK1439" i="4"/>
  <c r="BK1310" i="4"/>
  <c r="J1145" i="4"/>
  <c r="J968" i="4"/>
  <c r="BK842" i="4"/>
  <c r="J1547" i="4"/>
  <c r="BK1391" i="4"/>
  <c r="J1324" i="4"/>
  <c r="BK1238" i="4"/>
  <c r="BK986" i="4"/>
  <c r="BK897" i="4"/>
  <c r="J806" i="4"/>
  <c r="BK749" i="4"/>
  <c r="J677" i="4"/>
  <c r="BK322" i="4"/>
  <c r="BK193" i="4"/>
  <c r="J1678" i="5"/>
  <c r="BK1115" i="5"/>
  <c r="BK959" i="5"/>
  <c r="J797" i="5"/>
  <c r="J710" i="5"/>
  <c r="J513" i="5"/>
  <c r="J311" i="5"/>
  <c r="BK202" i="5"/>
  <c r="BK1703" i="5"/>
  <c r="J1612" i="5"/>
  <c r="BK1559" i="5"/>
  <c r="BK523" i="5"/>
  <c r="BK211" i="5"/>
  <c r="J1739" i="5"/>
  <c r="J1535" i="5"/>
  <c r="J1467" i="5"/>
  <c r="J1366" i="5"/>
  <c r="J1295" i="5"/>
  <c r="J1042" i="5"/>
  <c r="J893" i="5"/>
  <c r="BK857" i="5"/>
  <c r="J784" i="5"/>
  <c r="BK768" i="5"/>
  <c r="J677" i="5"/>
  <c r="BK512" i="5"/>
  <c r="BK273" i="5"/>
  <c r="J1704" i="5"/>
  <c r="BK1612" i="5"/>
  <c r="BK1553" i="5"/>
  <c r="BK1488" i="5"/>
  <c r="BK1426" i="5"/>
  <c r="BK1362" i="5"/>
  <c r="BK1253" i="5"/>
  <c r="BK1020" i="5"/>
  <c r="BK898" i="5"/>
  <c r="BK795" i="5"/>
  <c r="BK594" i="5"/>
  <c r="J325" i="5"/>
  <c r="J1870" i="5"/>
  <c r="BK1704" i="5"/>
  <c r="BK1535" i="5"/>
  <c r="BK1398" i="5"/>
  <c r="BK1307" i="5"/>
  <c r="J1185" i="5"/>
  <c r="BK1028" i="5"/>
  <c r="BK819" i="5"/>
  <c r="BK749" i="5"/>
  <c r="J507" i="5"/>
  <c r="J222" i="5"/>
  <c r="BK1697" i="5"/>
  <c r="J1559" i="5"/>
  <c r="BK1467" i="5"/>
  <c r="J1392" i="5"/>
  <c r="J1353" i="5"/>
  <c r="BK1196" i="5"/>
  <c r="BK1063" i="5"/>
  <c r="J919" i="5"/>
  <c r="J778" i="5"/>
  <c r="BK682" i="5"/>
  <c r="BK513" i="5"/>
  <c r="BK325" i="5"/>
  <c r="J226" i="5"/>
  <c r="BK1555" i="5"/>
  <c r="BK1452" i="5"/>
  <c r="J1327" i="5"/>
  <c r="BK1111" i="5"/>
  <c r="J972" i="5"/>
  <c r="J868" i="5"/>
  <c r="BK771" i="5"/>
  <c r="BK657" i="5"/>
  <c r="J555" i="5"/>
  <c r="BK300" i="5"/>
  <c r="J1649" i="6"/>
  <c r="BK1469" i="6"/>
  <c r="BK1358" i="6"/>
  <c r="J1214" i="6"/>
  <c r="J1067" i="6"/>
  <c r="J928" i="6"/>
  <c r="BK849" i="6"/>
  <c r="BK768" i="6"/>
  <c r="J740" i="6"/>
  <c r="J563" i="6"/>
  <c r="BK429" i="6"/>
  <c r="BK257" i="6"/>
  <c r="BK1663" i="6"/>
  <c r="J1551" i="6"/>
  <c r="J1497" i="6"/>
  <c r="J1418" i="6"/>
  <c r="J1308" i="6"/>
  <c r="J1209" i="6"/>
  <c r="J951" i="6"/>
  <c r="BK842" i="6"/>
  <c r="BK761" i="6"/>
  <c r="J579" i="6"/>
  <c r="J280" i="6"/>
  <c r="BK1514" i="6"/>
  <c r="BK1378" i="6"/>
  <c r="BK1319" i="6"/>
  <c r="BK1167" i="6"/>
  <c r="J1020" i="6"/>
  <c r="J907" i="6"/>
  <c r="BK783" i="6"/>
  <c r="J641" i="6"/>
  <c r="BK493" i="6"/>
  <c r="BK283" i="6"/>
  <c r="BK171" i="6"/>
  <c r="J1535" i="6"/>
  <c r="J1440" i="6"/>
  <c r="J1303" i="6"/>
  <c r="BK1219" i="6"/>
  <c r="BK1082" i="6"/>
  <c r="J962" i="6"/>
  <c r="BK777" i="6"/>
  <c r="BK706" i="6"/>
  <c r="J516" i="6"/>
  <c r="J420" i="6"/>
  <c r="BK274" i="6"/>
  <c r="J1627" i="6"/>
  <c r="BK1484" i="6"/>
  <c r="J1370" i="6"/>
  <c r="BK1022" i="6"/>
  <c r="BK935" i="6"/>
  <c r="J789" i="6"/>
  <c r="BK719" i="6"/>
  <c r="BK473" i="6"/>
  <c r="J419" i="6"/>
  <c r="J236" i="6"/>
  <c r="J1618" i="6"/>
  <c r="BK1534" i="6"/>
  <c r="J1144" i="6"/>
  <c r="J859" i="6"/>
  <c r="BK759" i="6"/>
  <c r="BK675" i="6"/>
  <c r="BK280" i="6"/>
  <c r="J1653" i="6"/>
  <c r="BK1510" i="6"/>
  <c r="BK1463" i="6"/>
  <c r="BK1370" i="6"/>
  <c r="J1156" i="6"/>
  <c r="J957" i="6"/>
  <c r="BK830" i="6"/>
  <c r="J754" i="6"/>
  <c r="BK579" i="6"/>
  <c r="BK304" i="6"/>
  <c r="BK1828" i="6"/>
  <c r="J1814" i="6"/>
  <c r="J1762" i="6"/>
  <c r="J1710" i="6"/>
  <c r="J1675" i="6"/>
  <c r="BK1636" i="6"/>
  <c r="J1510" i="6"/>
  <c r="BK1410" i="6"/>
  <c r="BK1298" i="6"/>
  <c r="J1105" i="6"/>
  <c r="BK913" i="6"/>
  <c r="J782" i="6"/>
  <c r="J675" i="6"/>
  <c r="J558" i="6"/>
  <c r="BK237" i="6"/>
  <c r="BK163" i="6"/>
  <c r="BK136" i="7"/>
  <c r="BK194" i="7"/>
  <c r="J218" i="7"/>
  <c r="J200" i="7"/>
  <c r="BK142" i="7"/>
  <c r="J143" i="7"/>
  <c r="BK189" i="8"/>
  <c r="J204" i="8"/>
  <c r="BK152" i="8"/>
  <c r="J223" i="8"/>
  <c r="BK142" i="8"/>
  <c r="J150" i="9"/>
  <c r="BK150" i="9"/>
  <c r="BK176" i="9"/>
  <c r="J227" i="9"/>
  <c r="J186" i="9"/>
  <c r="J186" i="10"/>
  <c r="BK186" i="10"/>
  <c r="J163" i="10"/>
  <c r="J176" i="10"/>
  <c r="J202" i="10"/>
  <c r="BK234" i="11"/>
  <c r="BK148" i="11"/>
  <c r="BK205" i="11"/>
  <c r="BK186" i="11"/>
  <c r="J222" i="11"/>
  <c r="BK167" i="11"/>
  <c r="J201" i="11"/>
  <c r="BK161" i="11"/>
  <c r="BK191" i="11"/>
  <c r="J238" i="11"/>
  <c r="BK202" i="11"/>
  <c r="BK226" i="11"/>
  <c r="BK203" i="11"/>
  <c r="J144" i="11"/>
  <c r="J241" i="11"/>
  <c r="J214" i="11"/>
  <c r="J170" i="11"/>
  <c r="J230" i="12"/>
  <c r="J270" i="12"/>
  <c r="BK240" i="12"/>
  <c r="J223" i="12"/>
  <c r="BK205" i="12"/>
  <c r="J151" i="12"/>
  <c r="BK241" i="12"/>
  <c r="BK220" i="12"/>
  <c r="BK173" i="12"/>
  <c r="J248" i="12"/>
  <c r="BK219" i="12"/>
  <c r="J188" i="12"/>
  <c r="J221" i="12"/>
  <c r="BK183" i="12"/>
  <c r="J250" i="12"/>
  <c r="J195" i="12"/>
  <c r="J272" i="12"/>
  <c r="BK225" i="12"/>
  <c r="BK179" i="12"/>
  <c r="BK250" i="12"/>
  <c r="J179" i="12"/>
  <c r="J150" i="13"/>
  <c r="F39" i="13"/>
  <c r="BK239" i="15"/>
  <c r="BK207" i="15"/>
  <c r="BK168" i="15"/>
  <c r="BK151" i="15"/>
  <c r="BK246" i="15"/>
  <c r="BK202" i="15"/>
  <c r="BK178" i="15"/>
  <c r="J140" i="15"/>
  <c r="J257" i="15"/>
  <c r="J235" i="15"/>
  <c r="BK204" i="15"/>
  <c r="J169" i="15"/>
  <c r="J144" i="15"/>
  <c r="BK241" i="15"/>
  <c r="BK219" i="15"/>
  <c r="J139" i="15"/>
  <c r="J224" i="15"/>
  <c r="BK173" i="15"/>
  <c r="J194" i="16"/>
  <c r="J154" i="16"/>
  <c r="J192" i="16"/>
  <c r="BK179" i="16"/>
  <c r="BK192" i="16"/>
  <c r="BK174" i="16"/>
  <c r="J167" i="16"/>
  <c r="J146" i="16"/>
  <c r="J177" i="16"/>
  <c r="J149" i="16"/>
  <c r="BK133" i="16"/>
  <c r="J145" i="16"/>
  <c r="J195" i="16"/>
  <c r="BK173" i="16"/>
  <c r="J157" i="16"/>
  <c r="BK164" i="17"/>
  <c r="J166" i="17"/>
  <c r="J152" i="17"/>
  <c r="J163" i="17"/>
  <c r="BK160" i="17"/>
  <c r="BK163" i="17"/>
  <c r="BK162" i="17"/>
  <c r="J164" i="17"/>
  <c r="BK141" i="18"/>
  <c r="BK134" i="18"/>
  <c r="J132" i="18"/>
  <c r="J146" i="18"/>
  <c r="J133" i="18"/>
  <c r="BK148" i="19"/>
  <c r="BK138" i="19"/>
  <c r="J140" i="19"/>
  <c r="J146" i="19"/>
  <c r="BK166" i="19"/>
  <c r="J170" i="19"/>
  <c r="BK147" i="21"/>
  <c r="BK155" i="21"/>
  <c r="J137" i="21"/>
  <c r="J147" i="21"/>
  <c r="J145" i="21"/>
  <c r="BK220" i="22"/>
  <c r="J303" i="22"/>
  <c r="BK313" i="22"/>
  <c r="BK225" i="22"/>
  <c r="BK318" i="22"/>
  <c r="BK197" i="23"/>
  <c r="J173" i="23"/>
  <c r="BK183" i="23"/>
  <c r="BK166" i="23"/>
  <c r="BK175" i="23"/>
  <c r="J193" i="23"/>
  <c r="J150" i="23"/>
  <c r="J192" i="23"/>
  <c r="J174" i="23"/>
  <c r="BK194" i="23"/>
  <c r="J158" i="23"/>
  <c r="BK195" i="23"/>
  <c r="BK182" i="23"/>
  <c r="BK160" i="23"/>
  <c r="J176" i="24"/>
  <c r="J152" i="24"/>
  <c r="BK170" i="24"/>
  <c r="BK144" i="24"/>
  <c r="BK172" i="24"/>
  <c r="J141" i="24"/>
  <c r="J155" i="24"/>
  <c r="J178" i="24"/>
  <c r="BK141" i="24"/>
  <c r="BK133" i="24"/>
  <c r="BK132" i="25"/>
  <c r="BK150" i="25"/>
  <c r="J175" i="25"/>
  <c r="J146" i="25"/>
  <c r="J176" i="25"/>
  <c r="BK171" i="25"/>
  <c r="J172" i="25"/>
  <c r="BK163" i="25"/>
  <c r="J178" i="25"/>
  <c r="J137" i="25"/>
  <c r="BK203" i="26"/>
  <c r="J176" i="26"/>
  <c r="J208" i="26"/>
  <c r="BK134" i="26"/>
  <c r="J142" i="26"/>
  <c r="J140" i="26"/>
  <c r="J184" i="26"/>
  <c r="J213" i="26"/>
  <c r="J138" i="26"/>
  <c r="J174" i="26"/>
  <c r="BK173" i="27"/>
  <c r="J175" i="27"/>
  <c r="J186" i="27"/>
  <c r="BK189" i="27"/>
  <c r="BK156" i="27"/>
  <c r="J196" i="27"/>
  <c r="J194" i="27"/>
  <c r="J179" i="27"/>
  <c r="J134" i="28"/>
  <c r="J149" i="28"/>
  <c r="J139" i="29"/>
  <c r="J146" i="29"/>
  <c r="J132" i="29"/>
  <c r="BK136" i="29"/>
  <c r="J147" i="29"/>
  <c r="J272" i="30"/>
  <c r="BK215" i="30"/>
  <c r="BK179" i="30"/>
  <c r="J134" i="30"/>
  <c r="BK245" i="30"/>
  <c r="BK219" i="30"/>
  <c r="BK138" i="30"/>
  <c r="BK227" i="30"/>
  <c r="J148" i="30"/>
  <c r="BK233" i="30"/>
  <c r="J165" i="30"/>
  <c r="BK268" i="30"/>
  <c r="BK191" i="30"/>
  <c r="J233" i="30"/>
  <c r="BK169" i="30"/>
  <c r="BK277" i="30"/>
  <c r="BK200" i="30"/>
  <c r="J146" i="30"/>
  <c r="BK134" i="30"/>
  <c r="BK243" i="30"/>
  <c r="BK171" i="30"/>
  <c r="J149" i="31"/>
  <c r="J165" i="31"/>
  <c r="J173" i="32"/>
  <c r="BK254" i="32"/>
  <c r="J184" i="32"/>
  <c r="J177" i="32"/>
  <c r="BK229" i="32"/>
  <c r="BK177" i="32"/>
  <c r="BK259" i="33"/>
  <c r="J308" i="33"/>
  <c r="J280" i="33"/>
  <c r="J231" i="33"/>
  <c r="J192" i="33"/>
  <c r="BK315" i="33"/>
  <c r="J259" i="33"/>
  <c r="J224" i="33"/>
  <c r="BK312" i="33"/>
  <c r="BK272" i="33"/>
  <c r="BK177" i="33"/>
  <c r="J293" i="33"/>
  <c r="BK211" i="33"/>
  <c r="J295" i="33"/>
  <c r="BK240" i="33"/>
  <c r="J141" i="33"/>
  <c r="BK148" i="33"/>
  <c r="J183" i="33"/>
  <c r="BK144" i="34"/>
  <c r="J145" i="34"/>
  <c r="BK131" i="34"/>
  <c r="J146" i="34"/>
  <c r="J126" i="35"/>
  <c r="J139" i="35"/>
  <c r="J143" i="35"/>
  <c r="BK148" i="35"/>
  <c r="BK142" i="35"/>
  <c r="J124" i="35"/>
  <c r="F35" i="2" l="1"/>
  <c r="R132" i="2"/>
  <c r="P271" i="2"/>
  <c r="R350" i="2"/>
  <c r="BK386" i="2"/>
  <c r="J386" i="2"/>
  <c r="J108" i="2" s="1"/>
  <c r="R153" i="3"/>
  <c r="R222" i="3"/>
  <c r="R248" i="3"/>
  <c r="BK723" i="3"/>
  <c r="J723" i="3"/>
  <c r="J106" i="3"/>
  <c r="P885" i="3"/>
  <c r="P969" i="3"/>
  <c r="P1038" i="3"/>
  <c r="P1056" i="3"/>
  <c r="R1067" i="3"/>
  <c r="P1367" i="3"/>
  <c r="BK1500" i="3"/>
  <c r="J1500" i="3" s="1"/>
  <c r="J119" i="3"/>
  <c r="BK1568" i="3"/>
  <c r="J1568" i="3"/>
  <c r="J120" i="3" s="1"/>
  <c r="BK1581" i="3"/>
  <c r="J1581" i="3" s="1"/>
  <c r="J121" i="3" s="1"/>
  <c r="T1666" i="3"/>
  <c r="BK1755" i="3"/>
  <c r="J1755" i="3" s="1"/>
  <c r="J125" i="3" s="1"/>
  <c r="R1883" i="3"/>
  <c r="R326" i="4"/>
  <c r="R799" i="4"/>
  <c r="R859" i="4"/>
  <c r="P930" i="4"/>
  <c r="R998" i="4"/>
  <c r="P1020" i="4"/>
  <c r="R1030" i="4"/>
  <c r="P1341" i="4"/>
  <c r="R1469" i="4"/>
  <c r="R1566" i="4"/>
  <c r="BK1667" i="4"/>
  <c r="J1667" i="4" s="1"/>
  <c r="J124" i="4"/>
  <c r="T1768" i="4"/>
  <c r="R153" i="5"/>
  <c r="P213" i="5"/>
  <c r="P239" i="5"/>
  <c r="T709" i="5"/>
  <c r="R1050" i="5"/>
  <c r="BK1393" i="5"/>
  <c r="J1393" i="5"/>
  <c r="J117" i="5" s="1"/>
  <c r="T1447" i="5"/>
  <c r="BK1544" i="5"/>
  <c r="J1544" i="5"/>
  <c r="J120" i="5" s="1"/>
  <c r="BK1556" i="5"/>
  <c r="J1556" i="5" s="1"/>
  <c r="J121" i="5" s="1"/>
  <c r="BK1639" i="5"/>
  <c r="J1639" i="5"/>
  <c r="J123" i="5" s="1"/>
  <c r="BK1727" i="5"/>
  <c r="J1727" i="5" s="1"/>
  <c r="J125" i="5" s="1"/>
  <c r="T1850" i="5"/>
  <c r="BK153" i="6"/>
  <c r="T209" i="6"/>
  <c r="P235" i="6"/>
  <c r="BK687" i="6"/>
  <c r="J687" i="6"/>
  <c r="J106" i="6" s="1"/>
  <c r="R1021" i="6"/>
  <c r="R1309" i="6"/>
  <c r="R1428" i="6"/>
  <c r="T1521" i="6"/>
  <c r="R1626" i="6"/>
  <c r="R1726" i="6"/>
  <c r="BK170" i="7"/>
  <c r="J170" i="7" s="1"/>
  <c r="J103" i="7" s="1"/>
  <c r="R131" i="8"/>
  <c r="P210" i="8"/>
  <c r="P209" i="8" s="1"/>
  <c r="P162" i="9"/>
  <c r="BK162" i="10"/>
  <c r="J162" i="10"/>
  <c r="J103" i="10" s="1"/>
  <c r="BK199" i="11"/>
  <c r="J199" i="11" s="1"/>
  <c r="J107" i="11" s="1"/>
  <c r="P138" i="12"/>
  <c r="T210" i="12"/>
  <c r="P249" i="12"/>
  <c r="BK155" i="13"/>
  <c r="J155" i="13" s="1"/>
  <c r="J103" i="13" s="1"/>
  <c r="BK199" i="13"/>
  <c r="J199" i="13"/>
  <c r="J105" i="13" s="1"/>
  <c r="BK226" i="13"/>
  <c r="J226" i="13" s="1"/>
  <c r="J107" i="13" s="1"/>
  <c r="R138" i="14"/>
  <c r="R146" i="14"/>
  <c r="BK170" i="14"/>
  <c r="J170" i="14"/>
  <c r="J106" i="14" s="1"/>
  <c r="R136" i="15"/>
  <c r="BK183" i="15"/>
  <c r="J183" i="15" s="1"/>
  <c r="J105" i="15" s="1"/>
  <c r="P210" i="15"/>
  <c r="P222" i="15"/>
  <c r="BK250" i="15"/>
  <c r="J250" i="15" s="1"/>
  <c r="J110" i="15" s="1"/>
  <c r="BK166" i="16"/>
  <c r="J166" i="16" s="1"/>
  <c r="J103" i="16" s="1"/>
  <c r="BK188" i="16"/>
  <c r="J188" i="16" s="1"/>
  <c r="J105" i="16"/>
  <c r="T131" i="17"/>
  <c r="T155" i="17"/>
  <c r="BK139" i="18"/>
  <c r="J139" i="18" s="1"/>
  <c r="J103" i="18" s="1"/>
  <c r="P129" i="19"/>
  <c r="P128" i="19" s="1"/>
  <c r="P127" i="19"/>
  <c r="AU118" i="1" s="1"/>
  <c r="BK242" i="22"/>
  <c r="J242" i="22" s="1"/>
  <c r="J103" i="22" s="1"/>
  <c r="T316" i="22"/>
  <c r="P137" i="23"/>
  <c r="R180" i="23"/>
  <c r="BK136" i="24"/>
  <c r="J136" i="24" s="1"/>
  <c r="J103" i="24" s="1"/>
  <c r="R146" i="24"/>
  <c r="BK136" i="25"/>
  <c r="J136" i="25" s="1"/>
  <c r="J102" i="25" s="1"/>
  <c r="BK161" i="25"/>
  <c r="J161" i="25"/>
  <c r="J104" i="25" s="1"/>
  <c r="P170" i="25"/>
  <c r="T181" i="26"/>
  <c r="T200" i="26"/>
  <c r="T209" i="26"/>
  <c r="P172" i="27"/>
  <c r="T187" i="27"/>
  <c r="R138" i="28"/>
  <c r="T133" i="30"/>
  <c r="T210" i="30"/>
  <c r="R267" i="30"/>
  <c r="T130" i="31"/>
  <c r="T131" i="32"/>
  <c r="BK298" i="33"/>
  <c r="J298" i="33" s="1"/>
  <c r="J103" i="33" s="1"/>
  <c r="BK130" i="34"/>
  <c r="J130" i="34"/>
  <c r="J102" i="34" s="1"/>
  <c r="R142" i="34"/>
  <c r="P264" i="2"/>
  <c r="BK302" i="2"/>
  <c r="J302" i="2" s="1"/>
  <c r="J103" i="2" s="1"/>
  <c r="BK344" i="2"/>
  <c r="J344" i="2"/>
  <c r="J105" i="2" s="1"/>
  <c r="BK363" i="2"/>
  <c r="J363" i="2" s="1"/>
  <c r="J107" i="2" s="1"/>
  <c r="T335" i="3"/>
  <c r="R825" i="3"/>
  <c r="BK1079" i="3"/>
  <c r="J1079" i="3"/>
  <c r="J115" i="3" s="1"/>
  <c r="R1417" i="3"/>
  <c r="P1471" i="3"/>
  <c r="R1599" i="3"/>
  <c r="R1704" i="3"/>
  <c r="T1805" i="3"/>
  <c r="T326" i="4"/>
  <c r="BK799" i="4"/>
  <c r="J799" i="4" s="1"/>
  <c r="J109" i="4" s="1"/>
  <c r="BK859" i="4"/>
  <c r="J859" i="4"/>
  <c r="J110" i="4" s="1"/>
  <c r="R930" i="4"/>
  <c r="P998" i="4"/>
  <c r="R1020" i="4"/>
  <c r="P1030" i="4"/>
  <c r="R1341" i="4"/>
  <c r="P1469" i="4"/>
  <c r="T1566" i="4"/>
  <c r="R1667" i="4"/>
  <c r="BK1768" i="4"/>
  <c r="J1768" i="4" s="1"/>
  <c r="J126" i="4" s="1"/>
  <c r="P153" i="5"/>
  <c r="R213" i="5"/>
  <c r="R239" i="5"/>
  <c r="P709" i="5"/>
  <c r="R859" i="5"/>
  <c r="T943" i="5"/>
  <c r="P1011" i="5"/>
  <c r="T1033" i="5"/>
  <c r="P1043" i="5"/>
  <c r="BK1338" i="5"/>
  <c r="J1338" i="5" s="1"/>
  <c r="J116" i="5" s="1"/>
  <c r="BK1476" i="5"/>
  <c r="J1476" i="5"/>
  <c r="J119" i="5" s="1"/>
  <c r="T1576" i="5"/>
  <c r="P1677" i="5"/>
  <c r="R1777" i="5"/>
  <c r="R153" i="6"/>
  <c r="R209" i="6"/>
  <c r="T235" i="6"/>
  <c r="R687" i="6"/>
  <c r="T781" i="6"/>
  <c r="BK1021" i="6"/>
  <c r="J1021" i="6" s="1"/>
  <c r="J115" i="6" s="1"/>
  <c r="P1309" i="6"/>
  <c r="P1428" i="6"/>
  <c r="P1521" i="6"/>
  <c r="P1626" i="6"/>
  <c r="T1726" i="6"/>
  <c r="T131" i="7"/>
  <c r="P222" i="7"/>
  <c r="P221" i="7"/>
  <c r="T131" i="8"/>
  <c r="R210" i="8"/>
  <c r="R209" i="8"/>
  <c r="R131" i="9"/>
  <c r="T214" i="9"/>
  <c r="T213" i="9"/>
  <c r="P131" i="10"/>
  <c r="R214" i="10"/>
  <c r="R213" i="10" s="1"/>
  <c r="BK135" i="11"/>
  <c r="P182" i="11"/>
  <c r="P195" i="11"/>
  <c r="P134" i="11" s="1"/>
  <c r="P133" i="11" s="1"/>
  <c r="AU108" i="1" s="1"/>
  <c r="P225" i="11"/>
  <c r="P210" i="12"/>
  <c r="T249" i="12"/>
  <c r="R134" i="13"/>
  <c r="T199" i="13"/>
  <c r="P226" i="13"/>
  <c r="R134" i="14"/>
  <c r="R150" i="14"/>
  <c r="BK149" i="15"/>
  <c r="J149" i="15"/>
  <c r="J103" i="15" s="1"/>
  <c r="R171" i="15"/>
  <c r="R196" i="15"/>
  <c r="T231" i="15"/>
  <c r="BK131" i="16"/>
  <c r="T176" i="16"/>
  <c r="R150" i="17"/>
  <c r="BK130" i="18"/>
  <c r="BK129" i="18" s="1"/>
  <c r="BK145" i="18"/>
  <c r="J145" i="18"/>
  <c r="J104" i="18"/>
  <c r="R126" i="21"/>
  <c r="R125" i="21"/>
  <c r="R278" i="22"/>
  <c r="BK137" i="23"/>
  <c r="BK180" i="23"/>
  <c r="J180" i="23"/>
  <c r="J105" i="23"/>
  <c r="T136" i="24"/>
  <c r="R166" i="24"/>
  <c r="BK130" i="25"/>
  <c r="J130" i="25" s="1"/>
  <c r="J100" i="25" s="1"/>
  <c r="T151" i="25"/>
  <c r="P166" i="25"/>
  <c r="R131" i="26"/>
  <c r="T188" i="26"/>
  <c r="P206" i="26"/>
  <c r="T215" i="26"/>
  <c r="R172" i="27"/>
  <c r="R184" i="27"/>
  <c r="T138" i="28"/>
  <c r="P133" i="30"/>
  <c r="R210" i="30"/>
  <c r="T267" i="30"/>
  <c r="R130" i="31"/>
  <c r="R220" i="32"/>
  <c r="T133" i="33"/>
  <c r="P298" i="33"/>
  <c r="T142" i="34"/>
  <c r="R264" i="2"/>
  <c r="R302" i="2"/>
  <c r="R344" i="2"/>
  <c r="T363" i="2"/>
  <c r="P153" i="3"/>
  <c r="P222" i="3"/>
  <c r="T248" i="3"/>
  <c r="R723" i="3"/>
  <c r="T885" i="3"/>
  <c r="BK969" i="3"/>
  <c r="J969" i="3"/>
  <c r="J111" i="3" s="1"/>
  <c r="BK1038" i="3"/>
  <c r="J1038" i="3" s="1"/>
  <c r="J112" i="3" s="1"/>
  <c r="BK1056" i="3"/>
  <c r="J1056" i="3"/>
  <c r="J113" i="3"/>
  <c r="BK1067" i="3"/>
  <c r="J1067" i="3" s="1"/>
  <c r="J114" i="3" s="1"/>
  <c r="BK1367" i="3"/>
  <c r="J1367" i="3"/>
  <c r="J116" i="3" s="1"/>
  <c r="P1500" i="3"/>
  <c r="T1568" i="3"/>
  <c r="R1581" i="3"/>
  <c r="P1666" i="3"/>
  <c r="P1755" i="3"/>
  <c r="T1883" i="3"/>
  <c r="P326" i="4"/>
  <c r="P799" i="4"/>
  <c r="T859" i="4"/>
  <c r="BK930" i="4"/>
  <c r="J930" i="4"/>
  <c r="J111" i="4" s="1"/>
  <c r="T998" i="4"/>
  <c r="T1020" i="4"/>
  <c r="T1030" i="4"/>
  <c r="T1341" i="4"/>
  <c r="BK1469" i="4"/>
  <c r="J1469" i="4"/>
  <c r="J119" i="4"/>
  <c r="P1566" i="4"/>
  <c r="T1667" i="4"/>
  <c r="R1768" i="4"/>
  <c r="BK324" i="5"/>
  <c r="J324" i="5" s="1"/>
  <c r="J105" i="5" s="1"/>
  <c r="BK799" i="5"/>
  <c r="J799" i="5"/>
  <c r="J109" i="5" s="1"/>
  <c r="T1050" i="5"/>
  <c r="P1393" i="5"/>
  <c r="BK1447" i="5"/>
  <c r="J1447" i="5" s="1"/>
  <c r="J118" i="5" s="1"/>
  <c r="R1544" i="5"/>
  <c r="T1556" i="5"/>
  <c r="R1639" i="5"/>
  <c r="P1727" i="5"/>
  <c r="R1850" i="5"/>
  <c r="P153" i="6"/>
  <c r="BK209" i="6"/>
  <c r="J209" i="6"/>
  <c r="J103" i="6"/>
  <c r="BK235" i="6"/>
  <c r="J235" i="6" s="1"/>
  <c r="J104" i="6" s="1"/>
  <c r="P687" i="6"/>
  <c r="P1021" i="6"/>
  <c r="BK1349" i="6"/>
  <c r="J1349" i="6"/>
  <c r="J117" i="6"/>
  <c r="BK1399" i="6"/>
  <c r="J1399" i="6" s="1"/>
  <c r="J118" i="6" s="1"/>
  <c r="R1493" i="6"/>
  <c r="T1503" i="6"/>
  <c r="T1588" i="6"/>
  <c r="R1676" i="6"/>
  <c r="BK1796" i="6"/>
  <c r="J1796" i="6"/>
  <c r="J127" i="6" s="1"/>
  <c r="R170" i="7"/>
  <c r="BK161" i="8"/>
  <c r="T131" i="9"/>
  <c r="R214" i="9"/>
  <c r="R213" i="9"/>
  <c r="R131" i="10"/>
  <c r="T214" i="10"/>
  <c r="T213" i="10" s="1"/>
  <c r="R135" i="11"/>
  <c r="T182" i="11"/>
  <c r="T195" i="11"/>
  <c r="R225" i="11"/>
  <c r="R138" i="12"/>
  <c r="P197" i="12"/>
  <c r="R239" i="12"/>
  <c r="T267" i="12"/>
  <c r="BK134" i="13"/>
  <c r="BK177" i="13"/>
  <c r="J177" i="13"/>
  <c r="J104" i="13" s="1"/>
  <c r="R220" i="13"/>
  <c r="T231" i="13"/>
  <c r="P138" i="14"/>
  <c r="P146" i="14"/>
  <c r="R170" i="14"/>
  <c r="BK136" i="15"/>
  <c r="P171" i="15"/>
  <c r="P196" i="15"/>
  <c r="BK222" i="15"/>
  <c r="J222" i="15"/>
  <c r="J108" i="15"/>
  <c r="R250" i="15"/>
  <c r="R176" i="16"/>
  <c r="P150" i="17"/>
  <c r="P161" i="17"/>
  <c r="R139" i="18"/>
  <c r="T129" i="19"/>
  <c r="T128" i="19"/>
  <c r="T127" i="19"/>
  <c r="R126" i="20"/>
  <c r="R125" i="20"/>
  <c r="BK278" i="22"/>
  <c r="J278" i="22"/>
  <c r="J104" i="22" s="1"/>
  <c r="BK146" i="24"/>
  <c r="J146" i="24"/>
  <c r="J104" i="24"/>
  <c r="P166" i="24"/>
  <c r="P130" i="25"/>
  <c r="R151" i="25"/>
  <c r="BK170" i="25"/>
  <c r="J170" i="25" s="1"/>
  <c r="J106" i="25" s="1"/>
  <c r="T131" i="26"/>
  <c r="R188" i="26"/>
  <c r="P209" i="26"/>
  <c r="R130" i="27"/>
  <c r="P187" i="27"/>
  <c r="BK126" i="28"/>
  <c r="J126" i="28" s="1"/>
  <c r="J100" i="28" s="1"/>
  <c r="P144" i="28"/>
  <c r="T154" i="30"/>
  <c r="R197" i="30"/>
  <c r="R274" i="30"/>
  <c r="P172" i="31"/>
  <c r="BK220" i="32"/>
  <c r="J220" i="32" s="1"/>
  <c r="J103" i="32" s="1"/>
  <c r="R304" i="33"/>
  <c r="R130" i="34"/>
  <c r="T137" i="34"/>
  <c r="T264" i="2"/>
  <c r="P302" i="2"/>
  <c r="BK350" i="2"/>
  <c r="J350" i="2" s="1"/>
  <c r="J106" i="2" s="1"/>
  <c r="R386" i="2"/>
  <c r="R335" i="3"/>
  <c r="T825" i="3"/>
  <c r="P1079" i="3"/>
  <c r="BK1417" i="3"/>
  <c r="J1417" i="3"/>
  <c r="J117" i="3" s="1"/>
  <c r="BK1471" i="3"/>
  <c r="J1471" i="3"/>
  <c r="J118" i="3"/>
  <c r="P1599" i="3"/>
  <c r="BK1704" i="3"/>
  <c r="J1704" i="3" s="1"/>
  <c r="J124" i="3" s="1"/>
  <c r="R1805" i="3"/>
  <c r="BK326" i="4"/>
  <c r="J326" i="4"/>
  <c r="J105" i="4"/>
  <c r="T799" i="4"/>
  <c r="BK1037" i="4"/>
  <c r="J1037" i="4" s="1"/>
  <c r="J115" i="4" s="1"/>
  <c r="P1390" i="4"/>
  <c r="BK1440" i="4"/>
  <c r="J1440" i="4"/>
  <c r="J118" i="4"/>
  <c r="BK1534" i="4"/>
  <c r="J1534" i="4"/>
  <c r="J120" i="4" s="1"/>
  <c r="P1546" i="4"/>
  <c r="T1629" i="4"/>
  <c r="T1717" i="4"/>
  <c r="BK1841" i="4"/>
  <c r="J1841" i="4"/>
  <c r="J127" i="4" s="1"/>
  <c r="T153" i="5"/>
  <c r="T213" i="5"/>
  <c r="BK239" i="5"/>
  <c r="J239" i="5" s="1"/>
  <c r="J104" i="5" s="1"/>
  <c r="BK709" i="5"/>
  <c r="J709" i="5"/>
  <c r="J106" i="5" s="1"/>
  <c r="P859" i="5"/>
  <c r="R943" i="5"/>
  <c r="T1011" i="5"/>
  <c r="P1033" i="5"/>
  <c r="T1043" i="5"/>
  <c r="T1338" i="5"/>
  <c r="T1476" i="5"/>
  <c r="R1576" i="5"/>
  <c r="R1677" i="5"/>
  <c r="T1777" i="5"/>
  <c r="T153" i="6"/>
  <c r="P209" i="6"/>
  <c r="R235" i="6"/>
  <c r="T687" i="6"/>
  <c r="P841" i="6"/>
  <c r="R912" i="6"/>
  <c r="BK986" i="6"/>
  <c r="J986" i="6" s="1"/>
  <c r="J112" i="6" s="1"/>
  <c r="BK1004" i="6"/>
  <c r="J1004" i="6"/>
  <c r="J113" i="6"/>
  <c r="BK1014" i="6"/>
  <c r="J1014" i="6" s="1"/>
  <c r="J114" i="6" s="1"/>
  <c r="BK1309" i="6"/>
  <c r="J1309" i="6"/>
  <c r="J116" i="6" s="1"/>
  <c r="T1428" i="6"/>
  <c r="BK1521" i="6"/>
  <c r="J1521" i="6"/>
  <c r="J122" i="6" s="1"/>
  <c r="BK1626" i="6"/>
  <c r="J1626" i="6" s="1"/>
  <c r="J124" i="6" s="1"/>
  <c r="BK1726" i="6"/>
  <c r="J1726" i="6"/>
  <c r="J126" i="6"/>
  <c r="BK131" i="7"/>
  <c r="BK222" i="7"/>
  <c r="BK221" i="7" s="1"/>
  <c r="J221" i="7" s="1"/>
  <c r="J104" i="7" s="1"/>
  <c r="P131" i="8"/>
  <c r="BK210" i="8"/>
  <c r="J210" i="8"/>
  <c r="J105" i="8" s="1"/>
  <c r="R162" i="9"/>
  <c r="T131" i="10"/>
  <c r="BK214" i="10"/>
  <c r="J214" i="10"/>
  <c r="J105" i="10"/>
  <c r="T199" i="11"/>
  <c r="BK185" i="12"/>
  <c r="J185" i="12" s="1"/>
  <c r="J104" i="12" s="1"/>
  <c r="T197" i="12"/>
  <c r="BK239" i="12"/>
  <c r="J239" i="12"/>
  <c r="J109" i="12"/>
  <c r="P267" i="12"/>
  <c r="T155" i="13"/>
  <c r="R177" i="13"/>
  <c r="BK220" i="13"/>
  <c r="J220" i="13" s="1"/>
  <c r="J106" i="13" s="1"/>
  <c r="P231" i="13"/>
  <c r="T134" i="14"/>
  <c r="T150" i="14"/>
  <c r="R149" i="15"/>
  <c r="P183" i="15"/>
  <c r="BK210" i="15"/>
  <c r="J210" i="15" s="1"/>
  <c r="J107" i="15" s="1"/>
  <c r="P231" i="15"/>
  <c r="R166" i="16"/>
  <c r="R188" i="16"/>
  <c r="R131" i="17"/>
  <c r="R155" i="17"/>
  <c r="P130" i="18"/>
  <c r="R145" i="18"/>
  <c r="R129" i="19"/>
  <c r="R128" i="19"/>
  <c r="R127" i="19"/>
  <c r="BK126" i="20"/>
  <c r="BK125" i="20"/>
  <c r="J125" i="20" s="1"/>
  <c r="J100" i="20" s="1"/>
  <c r="BK126" i="21"/>
  <c r="J126" i="21"/>
  <c r="J101" i="21"/>
  <c r="P278" i="22"/>
  <c r="T137" i="23"/>
  <c r="R172" i="23"/>
  <c r="P131" i="24"/>
  <c r="R131" i="24"/>
  <c r="P146" i="24"/>
  <c r="P136" i="25"/>
  <c r="R161" i="25"/>
  <c r="T166" i="25"/>
  <c r="T129" i="25" s="1"/>
  <c r="T128" i="25" s="1"/>
  <c r="P131" i="26"/>
  <c r="P188" i="26"/>
  <c r="BK209" i="26"/>
  <c r="J209" i="26"/>
  <c r="J105" i="26" s="1"/>
  <c r="T130" i="27"/>
  <c r="P184" i="27"/>
  <c r="R126" i="28"/>
  <c r="R125" i="28" s="1"/>
  <c r="R124" i="28" s="1"/>
  <c r="R144" i="28"/>
  <c r="P122" i="29"/>
  <c r="P121" i="29" s="1"/>
  <c r="AU131" i="1" s="1"/>
  <c r="BK154" i="30"/>
  <c r="J154" i="30"/>
  <c r="J103" i="30" s="1"/>
  <c r="P197" i="30"/>
  <c r="P274" i="30"/>
  <c r="BK172" i="31"/>
  <c r="J172" i="31" s="1"/>
  <c r="J103" i="31" s="1"/>
  <c r="BK131" i="32"/>
  <c r="T220" i="32"/>
  <c r="T298" i="33"/>
  <c r="P130" i="34"/>
  <c r="P142" i="34"/>
  <c r="BK132" i="2"/>
  <c r="J132" i="2" s="1"/>
  <c r="J100" i="2" s="1"/>
  <c r="R271" i="2"/>
  <c r="P350" i="2"/>
  <c r="T386" i="2"/>
  <c r="T153" i="3"/>
  <c r="T222" i="3"/>
  <c r="BK248" i="3"/>
  <c r="J248" i="3" s="1"/>
  <c r="J104" i="3" s="1"/>
  <c r="T723" i="3"/>
  <c r="BK885" i="3"/>
  <c r="J885" i="3" s="1"/>
  <c r="J110" i="3" s="1"/>
  <c r="T969" i="3"/>
  <c r="T1038" i="3"/>
  <c r="T1056" i="3"/>
  <c r="P1067" i="3"/>
  <c r="R1367" i="3"/>
  <c r="R1500" i="3"/>
  <c r="P1568" i="3"/>
  <c r="P1581" i="3"/>
  <c r="BK1666" i="3"/>
  <c r="J1666" i="3"/>
  <c r="J123" i="3" s="1"/>
  <c r="T1755" i="3"/>
  <c r="BK1883" i="3"/>
  <c r="J1883" i="3"/>
  <c r="J127" i="3" s="1"/>
  <c r="T153" i="4"/>
  <c r="P215" i="4"/>
  <c r="P241" i="4"/>
  <c r="T709" i="4"/>
  <c r="P859" i="4"/>
  <c r="T930" i="4"/>
  <c r="BK998" i="4"/>
  <c r="BK1020" i="4"/>
  <c r="J1020" i="4"/>
  <c r="J113" i="4" s="1"/>
  <c r="BK1030" i="4"/>
  <c r="J1030" i="4"/>
  <c r="J114" i="4"/>
  <c r="BK1341" i="4"/>
  <c r="J1341" i="4"/>
  <c r="J116" i="4" s="1"/>
  <c r="T1469" i="4"/>
  <c r="BK1566" i="4"/>
  <c r="J1566" i="4"/>
  <c r="J122" i="4"/>
  <c r="P1667" i="4"/>
  <c r="P1768" i="4"/>
  <c r="T324" i="5"/>
  <c r="T799" i="5"/>
  <c r="P1050" i="5"/>
  <c r="R1393" i="5"/>
  <c r="P1447" i="5"/>
  <c r="P1544" i="5"/>
  <c r="P1556" i="5"/>
  <c r="P1639" i="5"/>
  <c r="T1727" i="5"/>
  <c r="BK1850" i="5"/>
  <c r="J1850" i="5"/>
  <c r="J127" i="5" s="1"/>
  <c r="BK307" i="6"/>
  <c r="J307" i="6" s="1"/>
  <c r="J105" i="6" s="1"/>
  <c r="BK781" i="6"/>
  <c r="R841" i="6"/>
  <c r="BK912" i="6"/>
  <c r="J912" i="6"/>
  <c r="J111" i="6" s="1"/>
  <c r="T986" i="6"/>
  <c r="P1004" i="6"/>
  <c r="R1014" i="6"/>
  <c r="T1309" i="6"/>
  <c r="BK1428" i="6"/>
  <c r="J1428" i="6" s="1"/>
  <c r="J119" i="6" s="1"/>
  <c r="R1521" i="6"/>
  <c r="T1626" i="6"/>
  <c r="P1726" i="6"/>
  <c r="P131" i="7"/>
  <c r="R222" i="7"/>
  <c r="R221" i="7"/>
  <c r="P161" i="8"/>
  <c r="BK162" i="9"/>
  <c r="J162" i="9" s="1"/>
  <c r="J103" i="9" s="1"/>
  <c r="R162" i="10"/>
  <c r="R199" i="11"/>
  <c r="R198" i="11" s="1"/>
  <c r="T185" i="12"/>
  <c r="R197" i="12"/>
  <c r="P239" i="12"/>
  <c r="BK267" i="12"/>
  <c r="J267" i="12"/>
  <c r="J111" i="12"/>
  <c r="T134" i="13"/>
  <c r="P177" i="13"/>
  <c r="P220" i="13"/>
  <c r="BK231" i="13"/>
  <c r="J231" i="13"/>
  <c r="J108" i="13" s="1"/>
  <c r="BK138" i="14"/>
  <c r="J138" i="14" s="1"/>
  <c r="J103" i="14" s="1"/>
  <c r="BK146" i="14"/>
  <c r="J146" i="14"/>
  <c r="J104" i="14" s="1"/>
  <c r="T170" i="14"/>
  <c r="P136" i="15"/>
  <c r="BK171" i="15"/>
  <c r="J171" i="15" s="1"/>
  <c r="J104" i="15"/>
  <c r="BK196" i="15"/>
  <c r="J196" i="15"/>
  <c r="J106" i="15" s="1"/>
  <c r="BK231" i="15"/>
  <c r="J231" i="15" s="1"/>
  <c r="J109" i="15" s="1"/>
  <c r="P131" i="16"/>
  <c r="P176" i="16"/>
  <c r="P131" i="17"/>
  <c r="P130" i="17"/>
  <c r="P129" i="17" s="1"/>
  <c r="AU115" i="1" s="1"/>
  <c r="P155" i="17"/>
  <c r="R130" i="18"/>
  <c r="R129" i="18" s="1"/>
  <c r="R128" i="18" s="1"/>
  <c r="P145" i="18"/>
  <c r="T126" i="20"/>
  <c r="T125" i="20" s="1"/>
  <c r="P132" i="22"/>
  <c r="R242" i="22"/>
  <c r="BK316" i="22"/>
  <c r="J316" i="22"/>
  <c r="J105" i="22"/>
  <c r="R137" i="23"/>
  <c r="P180" i="23"/>
  <c r="R136" i="24"/>
  <c r="T146" i="24"/>
  <c r="T136" i="25"/>
  <c r="T161" i="25"/>
  <c r="T170" i="25"/>
  <c r="BK131" i="26"/>
  <c r="J131" i="26" s="1"/>
  <c r="J100" i="26" s="1"/>
  <c r="R181" i="26"/>
  <c r="R200" i="26"/>
  <c r="R209" i="26"/>
  <c r="T172" i="27"/>
  <c r="T184" i="27"/>
  <c r="BK138" i="28"/>
  <c r="J138" i="28"/>
  <c r="J101" i="28"/>
  <c r="T122" i="29"/>
  <c r="T121" i="29"/>
  <c r="R133" i="30"/>
  <c r="BK210" i="30"/>
  <c r="J210" i="30" s="1"/>
  <c r="J105" i="30" s="1"/>
  <c r="BK267" i="30"/>
  <c r="J267" i="30"/>
  <c r="J106" i="30" s="1"/>
  <c r="BK130" i="31"/>
  <c r="J130" i="31" s="1"/>
  <c r="J102" i="31" s="1"/>
  <c r="R133" i="33"/>
  <c r="R298" i="33"/>
  <c r="R132" i="33" s="1"/>
  <c r="R131" i="33" s="1"/>
  <c r="R137" i="34"/>
  <c r="T132" i="2"/>
  <c r="T271" i="2"/>
  <c r="T350" i="2"/>
  <c r="P386" i="2"/>
  <c r="BK335" i="3"/>
  <c r="J335" i="3" s="1"/>
  <c r="J105" i="3"/>
  <c r="BK825" i="3"/>
  <c r="T1079" i="3"/>
  <c r="T1417" i="3"/>
  <c r="T1471" i="3"/>
  <c r="BK1599" i="3"/>
  <c r="J1599" i="3"/>
  <c r="J122" i="3" s="1"/>
  <c r="T1704" i="3"/>
  <c r="P1805" i="3"/>
  <c r="P153" i="4"/>
  <c r="R215" i="4"/>
  <c r="BK241" i="4"/>
  <c r="J241" i="4" s="1"/>
  <c r="J104" i="4" s="1"/>
  <c r="P709" i="4"/>
  <c r="R1037" i="4"/>
  <c r="BK1390" i="4"/>
  <c r="J1390" i="4"/>
  <c r="J117" i="4" s="1"/>
  <c r="R1440" i="4"/>
  <c r="R1534" i="4"/>
  <c r="T1546" i="4"/>
  <c r="R1629" i="4"/>
  <c r="P1717" i="4"/>
  <c r="T1841" i="4"/>
  <c r="P324" i="5"/>
  <c r="P799" i="5"/>
  <c r="BK859" i="5"/>
  <c r="J859" i="5" s="1"/>
  <c r="J110" i="5" s="1"/>
  <c r="BK943" i="5"/>
  <c r="J943" i="5"/>
  <c r="J111" i="5" s="1"/>
  <c r="R1011" i="5"/>
  <c r="BK1033" i="5"/>
  <c r="J1033" i="5"/>
  <c r="J113" i="5" s="1"/>
  <c r="R1043" i="5"/>
  <c r="R1338" i="5"/>
  <c r="P1476" i="5"/>
  <c r="BK1576" i="5"/>
  <c r="J1576" i="5"/>
  <c r="J122" i="5" s="1"/>
  <c r="T1677" i="5"/>
  <c r="BK1777" i="5"/>
  <c r="J1777" i="5"/>
  <c r="J126" i="5" s="1"/>
  <c r="R307" i="6"/>
  <c r="R781" i="6"/>
  <c r="BK841" i="6"/>
  <c r="J841" i="6" s="1"/>
  <c r="J110" i="6" s="1"/>
  <c r="T912" i="6"/>
  <c r="R986" i="6"/>
  <c r="R1004" i="6"/>
  <c r="P1014" i="6"/>
  <c r="T1349" i="6"/>
  <c r="P1399" i="6"/>
  <c r="P1493" i="6"/>
  <c r="BK1503" i="6"/>
  <c r="J1503" i="6" s="1"/>
  <c r="J121" i="6" s="1"/>
  <c r="P1588" i="6"/>
  <c r="BK1676" i="6"/>
  <c r="J1676" i="6" s="1"/>
  <c r="J125" i="6" s="1"/>
  <c r="P1796" i="6"/>
  <c r="P170" i="7"/>
  <c r="BK131" i="8"/>
  <c r="J131" i="8"/>
  <c r="J102" i="8"/>
  <c r="T210" i="8"/>
  <c r="T209" i="8" s="1"/>
  <c r="BK131" i="9"/>
  <c r="J131" i="9" s="1"/>
  <c r="J102" i="9" s="1"/>
  <c r="BK214" i="9"/>
  <c r="J214" i="9"/>
  <c r="J105" i="9"/>
  <c r="P162" i="10"/>
  <c r="T135" i="11"/>
  <c r="T134" i="11"/>
  <c r="P199" i="11"/>
  <c r="P198" i="11"/>
  <c r="P185" i="12"/>
  <c r="BK197" i="12"/>
  <c r="J197" i="12"/>
  <c r="J107" i="12"/>
  <c r="T239" i="12"/>
  <c r="R267" i="12"/>
  <c r="R155" i="13"/>
  <c r="T177" i="13"/>
  <c r="T220" i="13"/>
  <c r="T226" i="13"/>
  <c r="BK134" i="14"/>
  <c r="T138" i="14"/>
  <c r="T146" i="14"/>
  <c r="P170" i="14"/>
  <c r="T149" i="15"/>
  <c r="T183" i="15"/>
  <c r="T210" i="15"/>
  <c r="T222" i="15"/>
  <c r="T250" i="15"/>
  <c r="R131" i="16"/>
  <c r="R130" i="16" s="1"/>
  <c r="R129" i="16" s="1"/>
  <c r="P166" i="16"/>
  <c r="P188" i="16"/>
  <c r="BK131" i="17"/>
  <c r="T150" i="17"/>
  <c r="T161" i="17"/>
  <c r="P139" i="18"/>
  <c r="BK132" i="22"/>
  <c r="T278" i="22"/>
  <c r="R133" i="23"/>
  <c r="P172" i="23"/>
  <c r="T172" i="23"/>
  <c r="R136" i="25"/>
  <c r="P161" i="25"/>
  <c r="R170" i="25"/>
  <c r="P181" i="26"/>
  <c r="P200" i="26"/>
  <c r="T206" i="26"/>
  <c r="R215" i="26"/>
  <c r="BK172" i="27"/>
  <c r="J172" i="27" s="1"/>
  <c r="J102" i="27" s="1"/>
  <c r="R187" i="27"/>
  <c r="P126" i="28"/>
  <c r="BK144" i="28"/>
  <c r="J144" i="28" s="1"/>
  <c r="J102" i="28" s="1"/>
  <c r="BK122" i="29"/>
  <c r="J122" i="29" s="1"/>
  <c r="J99" i="29" s="1"/>
  <c r="P154" i="30"/>
  <c r="BK197" i="30"/>
  <c r="J197" i="30"/>
  <c r="J104" i="30" s="1"/>
  <c r="BK274" i="30"/>
  <c r="J274" i="30"/>
  <c r="J107" i="30" s="1"/>
  <c r="R172" i="31"/>
  <c r="P220" i="32"/>
  <c r="BK133" i="33"/>
  <c r="P304" i="33"/>
  <c r="BK137" i="34"/>
  <c r="J137" i="34"/>
  <c r="J103" i="34"/>
  <c r="BK264" i="2"/>
  <c r="J264" i="2"/>
  <c r="J101" i="2"/>
  <c r="T302" i="2"/>
  <c r="P344" i="2"/>
  <c r="P363" i="2"/>
  <c r="P335" i="3"/>
  <c r="P825" i="3"/>
  <c r="R1079" i="3"/>
  <c r="P1417" i="3"/>
  <c r="R1471" i="3"/>
  <c r="T1599" i="3"/>
  <c r="P1704" i="3"/>
  <c r="BK1805" i="3"/>
  <c r="J1805" i="3"/>
  <c r="J126" i="3"/>
  <c r="BK153" i="4"/>
  <c r="BK215" i="4"/>
  <c r="J215" i="4"/>
  <c r="J103" i="4" s="1"/>
  <c r="R241" i="4"/>
  <c r="R709" i="4"/>
  <c r="P1037" i="4"/>
  <c r="R1390" i="4"/>
  <c r="T1440" i="4"/>
  <c r="P1534" i="4"/>
  <c r="BK1546" i="4"/>
  <c r="J1546" i="4" s="1"/>
  <c r="J121" i="4" s="1"/>
  <c r="BK1629" i="4"/>
  <c r="J1629" i="4"/>
  <c r="J123" i="4"/>
  <c r="BK1717" i="4"/>
  <c r="J1717" i="4"/>
  <c r="J125" i="4"/>
  <c r="P1841" i="4"/>
  <c r="BK153" i="5"/>
  <c r="BK213" i="5"/>
  <c r="J213" i="5"/>
  <c r="J103" i="5"/>
  <c r="T239" i="5"/>
  <c r="R709" i="5"/>
  <c r="T859" i="5"/>
  <c r="P943" i="5"/>
  <c r="BK1011" i="5"/>
  <c r="J1011" i="5" s="1"/>
  <c r="J112" i="5" s="1"/>
  <c r="R1033" i="5"/>
  <c r="BK1043" i="5"/>
  <c r="J1043" i="5" s="1"/>
  <c r="J114" i="5"/>
  <c r="P1338" i="5"/>
  <c r="R1476" i="5"/>
  <c r="P1576" i="5"/>
  <c r="BK1677" i="5"/>
  <c r="J1677" i="5"/>
  <c r="J124" i="5" s="1"/>
  <c r="P1777" i="5"/>
  <c r="T307" i="6"/>
  <c r="T1021" i="6"/>
  <c r="R1349" i="6"/>
  <c r="R1399" i="6"/>
  <c r="T1493" i="6"/>
  <c r="R1503" i="6"/>
  <c r="R1588" i="6"/>
  <c r="T1676" i="6"/>
  <c r="T1796" i="6"/>
  <c r="T170" i="7"/>
  <c r="R161" i="8"/>
  <c r="P131" i="9"/>
  <c r="P130" i="9"/>
  <c r="P214" i="9"/>
  <c r="P213" i="9" s="1"/>
  <c r="T162" i="10"/>
  <c r="BK182" i="11"/>
  <c r="J182" i="11" s="1"/>
  <c r="J104" i="11" s="1"/>
  <c r="BK195" i="11"/>
  <c r="J195" i="11"/>
  <c r="J105" i="11"/>
  <c r="BK225" i="11"/>
  <c r="J225" i="11" s="1"/>
  <c r="J108" i="11"/>
  <c r="BK138" i="12"/>
  <c r="J138" i="12"/>
  <c r="J102" i="12" s="1"/>
  <c r="R185" i="12"/>
  <c r="R210" i="12"/>
  <c r="R249" i="12"/>
  <c r="P155" i="13"/>
  <c r="R199" i="13"/>
  <c r="R226" i="13"/>
  <c r="P134" i="14"/>
  <c r="P150" i="14"/>
  <c r="T136" i="15"/>
  <c r="T171" i="15"/>
  <c r="T196" i="15"/>
  <c r="R231" i="15"/>
  <c r="T131" i="16"/>
  <c r="T130" i="16" s="1"/>
  <c r="T129" i="16" s="1"/>
  <c r="T166" i="16"/>
  <c r="T188" i="16"/>
  <c r="BK155" i="17"/>
  <c r="J155" i="17" s="1"/>
  <c r="J104" i="17" s="1"/>
  <c r="R161" i="17"/>
  <c r="T130" i="18"/>
  <c r="T145" i="18"/>
  <c r="BK129" i="19"/>
  <c r="J129" i="19"/>
  <c r="J102" i="19"/>
  <c r="T126" i="21"/>
  <c r="T125" i="21" s="1"/>
  <c r="T132" i="22"/>
  <c r="T131" i="22" s="1"/>
  <c r="T130" i="22" s="1"/>
  <c r="T242" i="22"/>
  <c r="R316" i="22"/>
  <c r="BK133" i="23"/>
  <c r="J133" i="23" s="1"/>
  <c r="J102" i="23" s="1"/>
  <c r="P133" i="23"/>
  <c r="BK172" i="23"/>
  <c r="J172" i="23"/>
  <c r="J104" i="23" s="1"/>
  <c r="T180" i="23"/>
  <c r="BK131" i="24"/>
  <c r="T131" i="24"/>
  <c r="BK166" i="24"/>
  <c r="J166" i="24"/>
  <c r="J105" i="24" s="1"/>
  <c r="R130" i="25"/>
  <c r="P151" i="25"/>
  <c r="R166" i="25"/>
  <c r="BK181" i="26"/>
  <c r="J181" i="26"/>
  <c r="J101" i="26" s="1"/>
  <c r="BK200" i="26"/>
  <c r="J200" i="26" s="1"/>
  <c r="J103" i="26" s="1"/>
  <c r="R206" i="26"/>
  <c r="P215" i="26"/>
  <c r="BK130" i="27"/>
  <c r="BK187" i="27"/>
  <c r="J187" i="27" s="1"/>
  <c r="J104" i="27" s="1"/>
  <c r="T126" i="28"/>
  <c r="T125" i="28"/>
  <c r="T124" i="28"/>
  <c r="T144" i="28"/>
  <c r="BK133" i="30"/>
  <c r="BK132" i="30"/>
  <c r="P210" i="30"/>
  <c r="P267" i="30"/>
  <c r="T172" i="31"/>
  <c r="P131" i="32"/>
  <c r="P130" i="32"/>
  <c r="P129" i="32" s="1"/>
  <c r="AU137" i="1" s="1"/>
  <c r="T304" i="33"/>
  <c r="P137" i="34"/>
  <c r="P132" i="2"/>
  <c r="P131" i="2" s="1"/>
  <c r="BK271" i="2"/>
  <c r="J271" i="2"/>
  <c r="J102" i="2" s="1"/>
  <c r="T344" i="2"/>
  <c r="R363" i="2"/>
  <c r="BK153" i="3"/>
  <c r="BK222" i="3"/>
  <c r="J222" i="3" s="1"/>
  <c r="J103" i="3" s="1"/>
  <c r="P248" i="3"/>
  <c r="P723" i="3"/>
  <c r="R885" i="3"/>
  <c r="R969" i="3"/>
  <c r="R1038" i="3"/>
  <c r="R1056" i="3"/>
  <c r="T1067" i="3"/>
  <c r="T1367" i="3"/>
  <c r="T1500" i="3"/>
  <c r="R1568" i="3"/>
  <c r="T1581" i="3"/>
  <c r="R1666" i="3"/>
  <c r="R1755" i="3"/>
  <c r="P1883" i="3"/>
  <c r="R153" i="4"/>
  <c r="R152" i="4" s="1"/>
  <c r="T215" i="4"/>
  <c r="T241" i="4"/>
  <c r="BK709" i="4"/>
  <c r="J709" i="4" s="1"/>
  <c r="J106" i="4" s="1"/>
  <c r="T1037" i="4"/>
  <c r="T1390" i="4"/>
  <c r="P1440" i="4"/>
  <c r="T1534" i="4"/>
  <c r="R1546" i="4"/>
  <c r="P1629" i="4"/>
  <c r="R1717" i="4"/>
  <c r="R1841" i="4"/>
  <c r="R324" i="5"/>
  <c r="R799" i="5"/>
  <c r="BK1050" i="5"/>
  <c r="J1050" i="5"/>
  <c r="J115" i="5" s="1"/>
  <c r="T1393" i="5"/>
  <c r="R1447" i="5"/>
  <c r="T1544" i="5"/>
  <c r="R1556" i="5"/>
  <c r="T1639" i="5"/>
  <c r="R1727" i="5"/>
  <c r="P1850" i="5"/>
  <c r="P307" i="6"/>
  <c r="P781" i="6"/>
  <c r="T841" i="6"/>
  <c r="P912" i="6"/>
  <c r="P986" i="6"/>
  <c r="T1004" i="6"/>
  <c r="T1014" i="6"/>
  <c r="P1349" i="6"/>
  <c r="T1399" i="6"/>
  <c r="BK1493" i="6"/>
  <c r="J1493" i="6" s="1"/>
  <c r="J120" i="6" s="1"/>
  <c r="P1503" i="6"/>
  <c r="BK1588" i="6"/>
  <c r="J1588" i="6" s="1"/>
  <c r="J123" i="6"/>
  <c r="P1676" i="6"/>
  <c r="R1796" i="6"/>
  <c r="R131" i="7"/>
  <c r="R130" i="7"/>
  <c r="R129" i="7"/>
  <c r="T222" i="7"/>
  <c r="T221" i="7" s="1"/>
  <c r="T161" i="8"/>
  <c r="T162" i="9"/>
  <c r="BK131" i="10"/>
  <c r="J131" i="10" s="1"/>
  <c r="J102" i="10" s="1"/>
  <c r="P214" i="10"/>
  <c r="P213" i="10" s="1"/>
  <c r="P135" i="11"/>
  <c r="R182" i="11"/>
  <c r="R195" i="11"/>
  <c r="T225" i="11"/>
  <c r="T138" i="12"/>
  <c r="T137" i="12" s="1"/>
  <c r="BK210" i="12"/>
  <c r="BK249" i="12"/>
  <c r="J249" i="12"/>
  <c r="J110" i="12"/>
  <c r="P134" i="13"/>
  <c r="P133" i="13" s="1"/>
  <c r="P132" i="13" s="1"/>
  <c r="AU110" i="1" s="1"/>
  <c r="P199" i="13"/>
  <c r="R231" i="13"/>
  <c r="BK150" i="14"/>
  <c r="J150" i="14"/>
  <c r="J105" i="14" s="1"/>
  <c r="P149" i="15"/>
  <c r="R183" i="15"/>
  <c r="R210" i="15"/>
  <c r="R222" i="15"/>
  <c r="P250" i="15"/>
  <c r="BK176" i="16"/>
  <c r="J176" i="16"/>
  <c r="J104" i="16" s="1"/>
  <c r="BK150" i="17"/>
  <c r="J150" i="17"/>
  <c r="J103" i="17" s="1"/>
  <c r="BK161" i="17"/>
  <c r="J161" i="17" s="1"/>
  <c r="J105" i="17" s="1"/>
  <c r="T139" i="18"/>
  <c r="P126" i="20"/>
  <c r="P125" i="20" s="1"/>
  <c r="AU119" i="1" s="1"/>
  <c r="P126" i="21"/>
  <c r="P125" i="21"/>
  <c r="AU120" i="1" s="1"/>
  <c r="R132" i="22"/>
  <c r="R131" i="22"/>
  <c r="R130" i="22" s="1"/>
  <c r="P242" i="22"/>
  <c r="P316" i="22"/>
  <c r="T133" i="23"/>
  <c r="P136" i="24"/>
  <c r="T166" i="24"/>
  <c r="T130" i="25"/>
  <c r="BK151" i="25"/>
  <c r="J151" i="25"/>
  <c r="J103" i="25" s="1"/>
  <c r="BK166" i="25"/>
  <c r="J166" i="25" s="1"/>
  <c r="J105" i="25" s="1"/>
  <c r="BK188" i="26"/>
  <c r="J188" i="26" s="1"/>
  <c r="J102" i="26" s="1"/>
  <c r="BK206" i="26"/>
  <c r="J206" i="26" s="1"/>
  <c r="J104" i="26" s="1"/>
  <c r="BK215" i="26"/>
  <c r="J215" i="26"/>
  <c r="J106" i="26"/>
  <c r="P130" i="27"/>
  <c r="P129" i="27"/>
  <c r="P128" i="27"/>
  <c r="AU129" i="1" s="1"/>
  <c r="BK184" i="27"/>
  <c r="J184" i="27" s="1"/>
  <c r="J103" i="27" s="1"/>
  <c r="P138" i="28"/>
  <c r="R122" i="29"/>
  <c r="R121" i="29"/>
  <c r="R154" i="30"/>
  <c r="T197" i="30"/>
  <c r="T274" i="30"/>
  <c r="P130" i="31"/>
  <c r="P129" i="31"/>
  <c r="P128" i="31"/>
  <c r="AU136" i="1" s="1"/>
  <c r="R131" i="32"/>
  <c r="R130" i="32"/>
  <c r="R129" i="32" s="1"/>
  <c r="P133" i="33"/>
  <c r="P132" i="33" s="1"/>
  <c r="P131" i="33" s="1"/>
  <c r="AU138" i="1" s="1"/>
  <c r="BK304" i="33"/>
  <c r="J304" i="33"/>
  <c r="J104" i="33"/>
  <c r="T130" i="34"/>
  <c r="T129" i="34"/>
  <c r="T128" i="34" s="1"/>
  <c r="BK142" i="34"/>
  <c r="J142" i="34"/>
  <c r="J104" i="34" s="1"/>
  <c r="BK122" i="35"/>
  <c r="J122" i="35"/>
  <c r="J99" i="35" s="1"/>
  <c r="P122" i="35"/>
  <c r="P121" i="35" s="1"/>
  <c r="AU140" i="1" s="1"/>
  <c r="R122" i="35"/>
  <c r="R121" i="35" s="1"/>
  <c r="T122" i="35"/>
  <c r="T121" i="35"/>
  <c r="BK194" i="12"/>
  <c r="J194" i="12"/>
  <c r="J105" i="12" s="1"/>
  <c r="BK195" i="27"/>
  <c r="J195" i="27"/>
  <c r="J106" i="27" s="1"/>
  <c r="BK182" i="12"/>
  <c r="J182" i="12"/>
  <c r="J103" i="12" s="1"/>
  <c r="BK271" i="12"/>
  <c r="J271" i="12" s="1"/>
  <c r="J112" i="12" s="1"/>
  <c r="BK322" i="22"/>
  <c r="J322" i="22" s="1"/>
  <c r="J106" i="22" s="1"/>
  <c r="BK200" i="23"/>
  <c r="J200" i="23" s="1"/>
  <c r="J107" i="23" s="1"/>
  <c r="BK134" i="25"/>
  <c r="J134" i="25"/>
  <c r="J101" i="25"/>
  <c r="BK193" i="27"/>
  <c r="J193" i="27"/>
  <c r="J105" i="27"/>
  <c r="BK314" i="33"/>
  <c r="J314" i="33"/>
  <c r="J107" i="33" s="1"/>
  <c r="BK796" i="5"/>
  <c r="J796" i="5"/>
  <c r="J107" i="5" s="1"/>
  <c r="BK778" i="6"/>
  <c r="J778" i="6"/>
  <c r="J107" i="6" s="1"/>
  <c r="BK179" i="11"/>
  <c r="J179" i="11" s="1"/>
  <c r="J103" i="11" s="1"/>
  <c r="BK244" i="11"/>
  <c r="J244" i="11" s="1"/>
  <c r="J109" i="11" s="1"/>
  <c r="BK822" i="3"/>
  <c r="J822" i="3" s="1"/>
  <c r="J107" i="3" s="1"/>
  <c r="BK796" i="4"/>
  <c r="J796" i="4"/>
  <c r="J107" i="4"/>
  <c r="BK176" i="14"/>
  <c r="J176" i="14"/>
  <c r="J108" i="14"/>
  <c r="BK218" i="26"/>
  <c r="J218" i="26"/>
  <c r="J107" i="26" s="1"/>
  <c r="BK177" i="31"/>
  <c r="J177" i="31"/>
  <c r="J104" i="31" s="1"/>
  <c r="BK311" i="33"/>
  <c r="J311" i="33"/>
  <c r="J105" i="33" s="1"/>
  <c r="BK174" i="19"/>
  <c r="J174" i="19" s="1"/>
  <c r="J103" i="19" s="1"/>
  <c r="BK169" i="27"/>
  <c r="J169" i="27" s="1"/>
  <c r="J101" i="27" s="1"/>
  <c r="BK262" i="32"/>
  <c r="J262" i="32" s="1"/>
  <c r="J104" i="32" s="1"/>
  <c r="BK273" i="32"/>
  <c r="J273" i="32"/>
  <c r="J105" i="32"/>
  <c r="E85" i="35"/>
  <c r="J115" i="35"/>
  <c r="BF138" i="35"/>
  <c r="BF139" i="35"/>
  <c r="BF142" i="35"/>
  <c r="BF143" i="35"/>
  <c r="BF147" i="35"/>
  <c r="F94" i="35"/>
  <c r="BF129" i="35"/>
  <c r="BF137" i="35"/>
  <c r="BF140" i="35"/>
  <c r="BF150" i="35"/>
  <c r="BK129" i="34"/>
  <c r="BK128" i="34" s="1"/>
  <c r="J128" i="34" s="1"/>
  <c r="J100" i="34" s="1"/>
  <c r="BF126" i="35"/>
  <c r="BF152" i="35"/>
  <c r="BF148" i="35"/>
  <c r="BF123" i="35"/>
  <c r="BF125" i="35"/>
  <c r="BF145" i="35"/>
  <c r="BF146" i="35"/>
  <c r="BF132" i="35"/>
  <c r="BF134" i="35"/>
  <c r="BF136" i="35"/>
  <c r="BF141" i="35"/>
  <c r="BF144" i="35"/>
  <c r="BF124" i="35"/>
  <c r="BF128" i="35"/>
  <c r="BF130" i="35"/>
  <c r="BF131" i="35"/>
  <c r="E85" i="34"/>
  <c r="BF141" i="34"/>
  <c r="BF146" i="34"/>
  <c r="J133" i="33"/>
  <c r="J102" i="33"/>
  <c r="F125" i="34"/>
  <c r="BF131" i="34"/>
  <c r="BF133" i="34"/>
  <c r="BF136" i="34"/>
  <c r="BF140" i="34"/>
  <c r="BF143" i="34"/>
  <c r="BF145" i="34"/>
  <c r="BF147" i="34"/>
  <c r="J93" i="34"/>
  <c r="BF134" i="34"/>
  <c r="BF138" i="34"/>
  <c r="BF139" i="34"/>
  <c r="BF144" i="34"/>
  <c r="BF132" i="34"/>
  <c r="BF135" i="34"/>
  <c r="J131" i="32"/>
  <c r="J102" i="32" s="1"/>
  <c r="F96" i="33"/>
  <c r="BF134" i="33"/>
  <c r="BF167" i="33"/>
  <c r="E85" i="33"/>
  <c r="BF187" i="33"/>
  <c r="BF214" i="33"/>
  <c r="BF217" i="33"/>
  <c r="BF225" i="33"/>
  <c r="BF228" i="33"/>
  <c r="BF250" i="33"/>
  <c r="BF259" i="33"/>
  <c r="BF263" i="33"/>
  <c r="BF272" i="33"/>
  <c r="BF289" i="33"/>
  <c r="BF305" i="33"/>
  <c r="J93" i="33"/>
  <c r="BF157" i="33"/>
  <c r="BF164" i="33"/>
  <c r="BF177" i="33"/>
  <c r="BF188" i="33"/>
  <c r="BF197" i="33"/>
  <c r="BF201" i="33"/>
  <c r="BF231" i="33"/>
  <c r="BF244" i="33"/>
  <c r="BF256" i="33"/>
  <c r="BF260" i="33"/>
  <c r="BF277" i="33"/>
  <c r="BF293" i="33"/>
  <c r="BF297" i="33"/>
  <c r="BF170" i="33"/>
  <c r="BF234" i="33"/>
  <c r="BF237" i="33"/>
  <c r="BF299" i="33"/>
  <c r="BF308" i="33"/>
  <c r="BF315" i="33"/>
  <c r="BF137" i="33"/>
  <c r="BF151" i="33"/>
  <c r="BF180" i="33"/>
  <c r="BF199" i="33"/>
  <c r="BF208" i="33"/>
  <c r="BF211" i="33"/>
  <c r="BF285" i="33"/>
  <c r="BF312" i="33"/>
  <c r="BF161" i="33"/>
  <c r="BF203" i="33"/>
  <c r="BF253" i="33"/>
  <c r="BF266" i="33"/>
  <c r="BF273" i="33"/>
  <c r="BF274" i="33"/>
  <c r="BF296" i="33"/>
  <c r="BF300" i="33"/>
  <c r="BF140" i="33"/>
  <c r="BF141" i="33"/>
  <c r="BF145" i="33"/>
  <c r="BF148" i="33"/>
  <c r="BF154" i="33"/>
  <c r="BF173" i="33"/>
  <c r="BF183" i="33"/>
  <c r="BF192" i="33"/>
  <c r="BF206" i="33"/>
  <c r="BF220" i="33"/>
  <c r="BF224" i="33"/>
  <c r="BF240" i="33"/>
  <c r="BF243" i="33"/>
  <c r="BF247" i="33"/>
  <c r="BF269" i="33"/>
  <c r="BF280" i="33"/>
  <c r="BF283" i="33"/>
  <c r="BF294" i="33"/>
  <c r="BF295" i="33"/>
  <c r="BF169" i="32"/>
  <c r="BF196" i="32"/>
  <c r="BF274" i="32"/>
  <c r="E85" i="32"/>
  <c r="BK129" i="31"/>
  <c r="BK128" i="31"/>
  <c r="J128" i="31"/>
  <c r="J100" i="31" s="1"/>
  <c r="J93" i="32"/>
  <c r="F126" i="32"/>
  <c r="BF173" i="32"/>
  <c r="BF177" i="32"/>
  <c r="BF225" i="32"/>
  <c r="BF248" i="32"/>
  <c r="BF184" i="32"/>
  <c r="BF254" i="32"/>
  <c r="BF204" i="32"/>
  <c r="BF229" i="32"/>
  <c r="BF243" i="32"/>
  <c r="BF192" i="32"/>
  <c r="BF221" i="32"/>
  <c r="BF132" i="32"/>
  <c r="BF240" i="32"/>
  <c r="BF253" i="32"/>
  <c r="BF143" i="32"/>
  <c r="BF236" i="32"/>
  <c r="BF263" i="32"/>
  <c r="J133" i="30"/>
  <c r="J102" i="30"/>
  <c r="J93" i="31"/>
  <c r="BF173" i="31"/>
  <c r="BF178" i="31"/>
  <c r="F125" i="31"/>
  <c r="BF136" i="31"/>
  <c r="BF153" i="31"/>
  <c r="E114" i="31"/>
  <c r="BF165" i="31"/>
  <c r="BF141" i="31"/>
  <c r="BF149" i="31"/>
  <c r="BF164" i="31"/>
  <c r="BF175" i="31"/>
  <c r="BF131" i="31"/>
  <c r="BF145" i="31"/>
  <c r="BF157" i="31"/>
  <c r="J125" i="30"/>
  <c r="BF136" i="30"/>
  <c r="BF148" i="30"/>
  <c r="BF155" i="30"/>
  <c r="BF159" i="30"/>
  <c r="BF165" i="30"/>
  <c r="BF177" i="30"/>
  <c r="BF211" i="30"/>
  <c r="BF213" i="30"/>
  <c r="BF237" i="30"/>
  <c r="BF239" i="30"/>
  <c r="BF265" i="30"/>
  <c r="BF270" i="30"/>
  <c r="BF291" i="30"/>
  <c r="BF175" i="30"/>
  <c r="BF183" i="30"/>
  <c r="BF195" i="30"/>
  <c r="BF200" i="30"/>
  <c r="BF202" i="30"/>
  <c r="BF204" i="30"/>
  <c r="BF215" i="30"/>
  <c r="BF233" i="30"/>
  <c r="BF235" i="30"/>
  <c r="BF243" i="30"/>
  <c r="BF251" i="30"/>
  <c r="BF261" i="30"/>
  <c r="BF281" i="30"/>
  <c r="BF146" i="30"/>
  <c r="BF161" i="30"/>
  <c r="BF191" i="30"/>
  <c r="BF221" i="30"/>
  <c r="BF227" i="30"/>
  <c r="BF249" i="30"/>
  <c r="BF257" i="30"/>
  <c r="BF259" i="30"/>
  <c r="BF268" i="30"/>
  <c r="BF275" i="30"/>
  <c r="BF287" i="30"/>
  <c r="BF289" i="30"/>
  <c r="BF144" i="30"/>
  <c r="BF157" i="30"/>
  <c r="BF163" i="30"/>
  <c r="BF169" i="30"/>
  <c r="BF208" i="30"/>
  <c r="BF219" i="30"/>
  <c r="BF225" i="30"/>
  <c r="BF231" i="30"/>
  <c r="BF255" i="30"/>
  <c r="BF285" i="30"/>
  <c r="BK121" i="29"/>
  <c r="J121" i="29"/>
  <c r="J98" i="29" s="1"/>
  <c r="E117" i="30"/>
  <c r="F128" i="30"/>
  <c r="BF150" i="30"/>
  <c r="BF152" i="30"/>
  <c r="BF171" i="30"/>
  <c r="BF179" i="30"/>
  <c r="BF187" i="30"/>
  <c r="BF206" i="30"/>
  <c r="BF223" i="30"/>
  <c r="BF245" i="30"/>
  <c r="BF247" i="30"/>
  <c r="BF272" i="30"/>
  <c r="BF134" i="30"/>
  <c r="BF138" i="30"/>
  <c r="BF142" i="30"/>
  <c r="BF167" i="30"/>
  <c r="BF185" i="30"/>
  <c r="BF217" i="30"/>
  <c r="BF229" i="30"/>
  <c r="BF263" i="30"/>
  <c r="BF173" i="30"/>
  <c r="BF189" i="30"/>
  <c r="BF241" i="30"/>
  <c r="BF277" i="30"/>
  <c r="BF140" i="30"/>
  <c r="BF181" i="30"/>
  <c r="BF193" i="30"/>
  <c r="BF198" i="30"/>
  <c r="BF253" i="30"/>
  <c r="BF279" i="30"/>
  <c r="BF283" i="30"/>
  <c r="BF125" i="29"/>
  <c r="BF129" i="29"/>
  <c r="J91" i="29"/>
  <c r="BF136" i="29"/>
  <c r="BF143" i="29"/>
  <c r="BK125" i="28"/>
  <c r="J125" i="28" s="1"/>
  <c r="J99" i="28" s="1"/>
  <c r="F118" i="29"/>
  <c r="BF132" i="29"/>
  <c r="BF134" i="29"/>
  <c r="BF137" i="29"/>
  <c r="BF141" i="29"/>
  <c r="BF142" i="29"/>
  <c r="BF144" i="29"/>
  <c r="BF147" i="29"/>
  <c r="E109" i="29"/>
  <c r="BF123" i="29"/>
  <c r="BF124" i="29"/>
  <c r="BF126" i="29"/>
  <c r="BF130" i="29"/>
  <c r="BF146" i="29"/>
  <c r="BF131" i="29"/>
  <c r="BF145" i="29"/>
  <c r="BF128" i="29"/>
  <c r="BF138" i="29"/>
  <c r="BF139" i="29"/>
  <c r="BF140" i="29"/>
  <c r="BF127" i="28"/>
  <c r="BF145" i="28"/>
  <c r="J130" i="27"/>
  <c r="J100" i="27"/>
  <c r="BF148" i="28"/>
  <c r="J91" i="28"/>
  <c r="BF134" i="28"/>
  <c r="BF143" i="28"/>
  <c r="BF146" i="28"/>
  <c r="BF139" i="28"/>
  <c r="BF149" i="28"/>
  <c r="E112" i="28"/>
  <c r="F94" i="28"/>
  <c r="BF131" i="28"/>
  <c r="E85" i="27"/>
  <c r="BF173" i="27"/>
  <c r="BF196" i="27"/>
  <c r="BF131" i="27"/>
  <c r="BF137" i="27"/>
  <c r="BF149" i="27"/>
  <c r="BF189" i="27"/>
  <c r="J91" i="27"/>
  <c r="BF135" i="27"/>
  <c r="BF139" i="27"/>
  <c r="BF141" i="27"/>
  <c r="BF156" i="27"/>
  <c r="BF174" i="27"/>
  <c r="BF162" i="27"/>
  <c r="BF175" i="27"/>
  <c r="BF176" i="27"/>
  <c r="BF180" i="27"/>
  <c r="BF185" i="27"/>
  <c r="BF188" i="27"/>
  <c r="F125" i="27"/>
  <c r="BF133" i="27"/>
  <c r="BF179" i="27"/>
  <c r="BF181" i="27"/>
  <c r="BF152" i="27"/>
  <c r="BF170" i="27"/>
  <c r="BF178" i="27"/>
  <c r="BF183" i="27"/>
  <c r="BF165" i="27"/>
  <c r="BF167" i="27"/>
  <c r="BF177" i="27"/>
  <c r="BF182" i="27"/>
  <c r="BF186" i="27"/>
  <c r="BF191" i="27"/>
  <c r="BF192" i="27"/>
  <c r="BF194" i="27"/>
  <c r="BF143" i="27"/>
  <c r="BF142" i="26"/>
  <c r="BF144" i="26"/>
  <c r="BF198" i="26"/>
  <c r="BF182" i="26"/>
  <c r="BF138" i="26"/>
  <c r="BF140" i="26"/>
  <c r="BF163" i="26"/>
  <c r="BF169" i="26"/>
  <c r="BF174" i="26"/>
  <c r="BF178" i="26"/>
  <c r="BF193" i="26"/>
  <c r="BF195" i="26"/>
  <c r="BF213" i="26"/>
  <c r="BF219" i="26"/>
  <c r="E85" i="26"/>
  <c r="F94" i="26"/>
  <c r="J123" i="26"/>
  <c r="BF150" i="26"/>
  <c r="BF156" i="26"/>
  <c r="BF159" i="26"/>
  <c r="BF191" i="26"/>
  <c r="BF208" i="26"/>
  <c r="BF134" i="26"/>
  <c r="BF176" i="26"/>
  <c r="BF189" i="26"/>
  <c r="BF201" i="26"/>
  <c r="BF202" i="26"/>
  <c r="BF214" i="26"/>
  <c r="BF216" i="26"/>
  <c r="BF217" i="26"/>
  <c r="BF146" i="26"/>
  <c r="BF148" i="26"/>
  <c r="BF172" i="26"/>
  <c r="BF203" i="26"/>
  <c r="BF204" i="26"/>
  <c r="BF132" i="26"/>
  <c r="BF136" i="26"/>
  <c r="BF184" i="26"/>
  <c r="BF186" i="26"/>
  <c r="BF205" i="26"/>
  <c r="BF207" i="26"/>
  <c r="BF210" i="26"/>
  <c r="BF211" i="26"/>
  <c r="F125" i="25"/>
  <c r="BF138" i="25"/>
  <c r="BF139" i="25"/>
  <c r="BF142" i="25"/>
  <c r="BF153" i="25"/>
  <c r="BF177" i="25"/>
  <c r="BF137" i="25"/>
  <c r="BF148" i="25"/>
  <c r="BF154" i="25"/>
  <c r="BF157" i="25"/>
  <c r="BF158" i="25"/>
  <c r="BF174" i="25"/>
  <c r="E85" i="25"/>
  <c r="BF133" i="25"/>
  <c r="BF150" i="25"/>
  <c r="J131" i="24"/>
  <c r="J102" i="24" s="1"/>
  <c r="BF131" i="25"/>
  <c r="BF140" i="25"/>
  <c r="BF141" i="25"/>
  <c r="BF144" i="25"/>
  <c r="BF147" i="25"/>
  <c r="BF132" i="25"/>
  <c r="BF135" i="25"/>
  <c r="BF149" i="25"/>
  <c r="BF152" i="25"/>
  <c r="BF155" i="25"/>
  <c r="BF172" i="25"/>
  <c r="BF160" i="25"/>
  <c r="BF163" i="25"/>
  <c r="BF169" i="25"/>
  <c r="BF171" i="25"/>
  <c r="J91" i="25"/>
  <c r="BF145" i="25"/>
  <c r="BF146" i="25"/>
  <c r="BF162" i="25"/>
  <c r="BF164" i="25"/>
  <c r="BF165" i="25"/>
  <c r="BF143" i="25"/>
  <c r="BF156" i="25"/>
  <c r="BF159" i="25"/>
  <c r="BF167" i="25"/>
  <c r="BF168" i="25"/>
  <c r="BF173" i="25"/>
  <c r="BF175" i="25"/>
  <c r="BF176" i="25"/>
  <c r="BF178" i="25"/>
  <c r="E85" i="24"/>
  <c r="F126" i="24"/>
  <c r="BF149" i="24"/>
  <c r="BF153" i="24"/>
  <c r="BF167" i="24"/>
  <c r="BF175" i="24"/>
  <c r="BF177" i="24"/>
  <c r="J93" i="24"/>
  <c r="BF132" i="24"/>
  <c r="BF134" i="24"/>
  <c r="BF135" i="24"/>
  <c r="BF142" i="24"/>
  <c r="BF144" i="24"/>
  <c r="BF160" i="24"/>
  <c r="BF161" i="24"/>
  <c r="BF163" i="24"/>
  <c r="BF164" i="24"/>
  <c r="BF173" i="24"/>
  <c r="BF174" i="24"/>
  <c r="BF178" i="24"/>
  <c r="J137" i="23"/>
  <c r="J103" i="23"/>
  <c r="BF150" i="24"/>
  <c r="BF156" i="24"/>
  <c r="BF171" i="24"/>
  <c r="BF172" i="24"/>
  <c r="BF137" i="24"/>
  <c r="BF147" i="24"/>
  <c r="BF151" i="24"/>
  <c r="BF152" i="24"/>
  <c r="BF154" i="24"/>
  <c r="BF155" i="24"/>
  <c r="BF157" i="24"/>
  <c r="BF176" i="24"/>
  <c r="BF133" i="24"/>
  <c r="BF148" i="24"/>
  <c r="BF159" i="24"/>
  <c r="BF169" i="24"/>
  <c r="BF139" i="24"/>
  <c r="BF141" i="24"/>
  <c r="BF143" i="24"/>
  <c r="BF170" i="24"/>
  <c r="J125" i="23"/>
  <c r="F128" i="23"/>
  <c r="BF136" i="23"/>
  <c r="BF171" i="23"/>
  <c r="BF191" i="23"/>
  <c r="BF193" i="23"/>
  <c r="BF146" i="23"/>
  <c r="BF174" i="23"/>
  <c r="BF189" i="23"/>
  <c r="BF192" i="23"/>
  <c r="BF138" i="23"/>
  <c r="BF185" i="23"/>
  <c r="BF190" i="23"/>
  <c r="J132" i="22"/>
  <c r="J102" i="22"/>
  <c r="E85" i="23"/>
  <c r="BF154" i="23"/>
  <c r="BF166" i="23"/>
  <c r="BF170" i="23"/>
  <c r="BF175" i="23"/>
  <c r="BF176" i="23"/>
  <c r="BF186" i="23"/>
  <c r="BF195" i="23"/>
  <c r="BF197" i="23"/>
  <c r="BF135" i="23"/>
  <c r="BF140" i="23"/>
  <c r="BF142" i="23"/>
  <c r="BF173" i="23"/>
  <c r="BF177" i="23"/>
  <c r="BF178" i="23"/>
  <c r="BF187" i="23"/>
  <c r="BF196" i="23"/>
  <c r="BF201" i="23"/>
  <c r="BF144" i="23"/>
  <c r="BF150" i="23"/>
  <c r="BF156" i="23"/>
  <c r="BF168" i="23"/>
  <c r="BF179" i="23"/>
  <c r="BF181" i="23"/>
  <c r="BF183" i="23"/>
  <c r="BF194" i="23"/>
  <c r="BF199" i="23"/>
  <c r="BF134" i="23"/>
  <c r="BF184" i="23"/>
  <c r="BF188" i="23"/>
  <c r="BF148" i="23"/>
  <c r="BF152" i="23"/>
  <c r="BF158" i="23"/>
  <c r="BF160" i="23"/>
  <c r="BF162" i="23"/>
  <c r="BF164" i="23"/>
  <c r="BF182" i="23"/>
  <c r="BK125" i="21"/>
  <c r="J125" i="21"/>
  <c r="BF233" i="22"/>
  <c r="BF303" i="22"/>
  <c r="E85" i="22"/>
  <c r="BF225" i="22"/>
  <c r="BF312" i="22"/>
  <c r="BF216" i="22"/>
  <c r="BF228" i="22"/>
  <c r="BF265" i="22"/>
  <c r="BF279" i="22"/>
  <c r="F127" i="22"/>
  <c r="BF220" i="22"/>
  <c r="BF318" i="22"/>
  <c r="BF323" i="22"/>
  <c r="BF133" i="22"/>
  <c r="BF243" i="22"/>
  <c r="BF255" i="22"/>
  <c r="BF317" i="22"/>
  <c r="BF213" i="22"/>
  <c r="BF292" i="22"/>
  <c r="BF313" i="22"/>
  <c r="J93" i="22"/>
  <c r="BF252" i="22"/>
  <c r="BF319" i="22"/>
  <c r="J119" i="21"/>
  <c r="BE131" i="21"/>
  <c r="BE133" i="21"/>
  <c r="BE135" i="21"/>
  <c r="BE137" i="21"/>
  <c r="BE145" i="21"/>
  <c r="BE153" i="21"/>
  <c r="F96" i="21"/>
  <c r="BE127" i="21"/>
  <c r="BE129" i="21"/>
  <c r="BE155" i="21"/>
  <c r="J126" i="20"/>
  <c r="J101" i="20"/>
  <c r="E85" i="21"/>
  <c r="BE139" i="21"/>
  <c r="BE143" i="21"/>
  <c r="BE147" i="21"/>
  <c r="BE141" i="21"/>
  <c r="BE149" i="21"/>
  <c r="BE151" i="21"/>
  <c r="BK128" i="19"/>
  <c r="J128" i="19" s="1"/>
  <c r="J101" i="19" s="1"/>
  <c r="F122" i="20"/>
  <c r="BE129" i="20"/>
  <c r="J93" i="20"/>
  <c r="E111" i="20"/>
  <c r="BE137" i="20"/>
  <c r="BE127" i="20"/>
  <c r="BE131" i="20"/>
  <c r="BE133" i="20"/>
  <c r="BE135" i="20"/>
  <c r="J130" i="18"/>
  <c r="J102" i="18"/>
  <c r="E85" i="19"/>
  <c r="BE150" i="19"/>
  <c r="BE162" i="19"/>
  <c r="F124" i="19"/>
  <c r="BE160" i="19"/>
  <c r="BE168" i="19"/>
  <c r="BE130" i="19"/>
  <c r="BE132" i="19"/>
  <c r="BE134" i="19"/>
  <c r="BE146" i="19"/>
  <c r="BE152" i="19"/>
  <c r="BE154" i="19"/>
  <c r="BE156" i="19"/>
  <c r="BE158" i="19"/>
  <c r="BE175" i="19"/>
  <c r="BE148" i="19"/>
  <c r="BE144" i="19"/>
  <c r="BE164" i="19"/>
  <c r="BE172" i="19"/>
  <c r="BE136" i="19"/>
  <c r="BE170" i="19"/>
  <c r="J93" i="19"/>
  <c r="BE138" i="19"/>
  <c r="BE140" i="19"/>
  <c r="BE142" i="19"/>
  <c r="BE166" i="19"/>
  <c r="J131" i="17"/>
  <c r="J102" i="17"/>
  <c r="E114" i="18"/>
  <c r="BF134" i="18"/>
  <c r="BF149" i="18"/>
  <c r="F96" i="18"/>
  <c r="BF132" i="18"/>
  <c r="BF135" i="18"/>
  <c r="BF147" i="18"/>
  <c r="J122" i="18"/>
  <c r="BF137" i="18"/>
  <c r="BF140" i="18"/>
  <c r="BF138" i="18"/>
  <c r="BF141" i="18"/>
  <c r="BF142" i="18"/>
  <c r="BF148" i="18"/>
  <c r="BF131" i="18"/>
  <c r="BF133" i="18"/>
  <c r="BF136" i="18"/>
  <c r="BF143" i="18"/>
  <c r="BF144" i="18"/>
  <c r="BF146" i="18"/>
  <c r="BF135" i="17"/>
  <c r="BF136" i="17"/>
  <c r="BF157" i="17"/>
  <c r="J131" i="16"/>
  <c r="J102" i="16"/>
  <c r="E85" i="17"/>
  <c r="J93" i="17"/>
  <c r="BF143" i="17"/>
  <c r="BF144" i="17"/>
  <c r="BF145" i="17"/>
  <c r="BF156" i="17"/>
  <c r="BF166" i="17"/>
  <c r="BF147" i="17"/>
  <c r="BF149" i="17"/>
  <c r="BF151" i="17"/>
  <c r="BF152" i="17"/>
  <c r="BF154" i="17"/>
  <c r="F96" i="17"/>
  <c r="BF132" i="17"/>
  <c r="BF133" i="17"/>
  <c r="BF142" i="17"/>
  <c r="BF163" i="17"/>
  <c r="BF137" i="17"/>
  <c r="BF138" i="17"/>
  <c r="BF139" i="17"/>
  <c r="BF146" i="17"/>
  <c r="BF153" i="17"/>
  <c r="BF164" i="17"/>
  <c r="BF134" i="17"/>
  <c r="BF158" i="17"/>
  <c r="BF141" i="17"/>
  <c r="BF159" i="17"/>
  <c r="BF160" i="17"/>
  <c r="BF140" i="17"/>
  <c r="BF148" i="17"/>
  <c r="BF162" i="17"/>
  <c r="BF165" i="17"/>
  <c r="J136" i="15"/>
  <c r="J102" i="15"/>
  <c r="BF138" i="16"/>
  <c r="BF147" i="16"/>
  <c r="BF154" i="16"/>
  <c r="BF158" i="16"/>
  <c r="BF169" i="16"/>
  <c r="BF171" i="16"/>
  <c r="BF173" i="16"/>
  <c r="BF178" i="16"/>
  <c r="BF195" i="16"/>
  <c r="J123" i="16"/>
  <c r="BF134" i="16"/>
  <c r="BF146" i="16"/>
  <c r="BF151" i="16"/>
  <c r="BF160" i="16"/>
  <c r="BF161" i="16"/>
  <c r="BF162" i="16"/>
  <c r="BF164" i="16"/>
  <c r="BF174" i="16"/>
  <c r="BF175" i="16"/>
  <c r="BF181" i="16"/>
  <c r="BF186" i="16"/>
  <c r="BF190" i="16"/>
  <c r="BF144" i="16"/>
  <c r="BF157" i="16"/>
  <c r="BF136" i="16"/>
  <c r="BF137" i="16"/>
  <c r="BF156" i="16"/>
  <c r="BF194" i="16"/>
  <c r="E115" i="16"/>
  <c r="BF135" i="16"/>
  <c r="BF139" i="16"/>
  <c r="BF143" i="16"/>
  <c r="BF149" i="16"/>
  <c r="BF152" i="16"/>
  <c r="BF153" i="16"/>
  <c r="BF170" i="16"/>
  <c r="BF172" i="16"/>
  <c r="BF179" i="16"/>
  <c r="BF180" i="16"/>
  <c r="BF191" i="16"/>
  <c r="BF193" i="16"/>
  <c r="BF182" i="16"/>
  <c r="BF183" i="16"/>
  <c r="BF184" i="16"/>
  <c r="BF185" i="16"/>
  <c r="BF187" i="16"/>
  <c r="F126" i="16"/>
  <c r="BF140" i="16"/>
  <c r="BF141" i="16"/>
  <c r="BF150" i="16"/>
  <c r="BF155" i="16"/>
  <c r="BF159" i="16"/>
  <c r="BF163" i="16"/>
  <c r="BF177" i="16"/>
  <c r="BF189" i="16"/>
  <c r="BF132" i="16"/>
  <c r="BF133" i="16"/>
  <c r="BF142" i="16"/>
  <c r="BF145" i="16"/>
  <c r="BF148" i="16"/>
  <c r="BF165" i="16"/>
  <c r="BF167" i="16"/>
  <c r="BF168" i="16"/>
  <c r="BF192" i="16"/>
  <c r="E85" i="15"/>
  <c r="BF154" i="15"/>
  <c r="BF155" i="15"/>
  <c r="BF158" i="15"/>
  <c r="BF159" i="15"/>
  <c r="BF162" i="15"/>
  <c r="BF167" i="15"/>
  <c r="BF168" i="15"/>
  <c r="BF176" i="15"/>
  <c r="BF178" i="15"/>
  <c r="BF179" i="15"/>
  <c r="BF188" i="15"/>
  <c r="BF189" i="15"/>
  <c r="BF193" i="15"/>
  <c r="BF203" i="15"/>
  <c r="BF213" i="15"/>
  <c r="BF219" i="15"/>
  <c r="BF220" i="15"/>
  <c r="BF234" i="15"/>
  <c r="BF248" i="15"/>
  <c r="BF260" i="15"/>
  <c r="J134" i="14"/>
  <c r="J102" i="14" s="1"/>
  <c r="F131" i="15"/>
  <c r="BF151" i="15"/>
  <c r="BF216" i="15"/>
  <c r="BF224" i="15"/>
  <c r="BF239" i="15"/>
  <c r="BF257" i="15"/>
  <c r="BF259" i="15"/>
  <c r="BF146" i="15"/>
  <c r="BF150" i="15"/>
  <c r="BF152" i="15"/>
  <c r="BF156" i="15"/>
  <c r="BF165" i="15"/>
  <c r="BF172" i="15"/>
  <c r="BF184" i="15"/>
  <c r="BF190" i="15"/>
  <c r="BF194" i="15"/>
  <c r="BF200" i="15"/>
  <c r="BF242" i="15"/>
  <c r="BF243" i="15"/>
  <c r="BF141" i="15"/>
  <c r="BF157" i="15"/>
  <c r="BF173" i="15"/>
  <c r="BF174" i="15"/>
  <c r="BF175" i="15"/>
  <c r="BF181" i="15"/>
  <c r="BF195" i="15"/>
  <c r="BF214" i="15"/>
  <c r="BF215" i="15"/>
  <c r="BF225" i="15"/>
  <c r="BF226" i="15"/>
  <c r="BF245" i="15"/>
  <c r="BF246" i="15"/>
  <c r="BF256" i="15"/>
  <c r="J93" i="15"/>
  <c r="BF139" i="15"/>
  <c r="BF145" i="15"/>
  <c r="BF148" i="15"/>
  <c r="BF160" i="15"/>
  <c r="BF166" i="15"/>
  <c r="BF206" i="15"/>
  <c r="BF208" i="15"/>
  <c r="BF209" i="15"/>
  <c r="BF211" i="15"/>
  <c r="BF218" i="15"/>
  <c r="BF230" i="15"/>
  <c r="BF232" i="15"/>
  <c r="BF237" i="15"/>
  <c r="BF249" i="15"/>
  <c r="BF255" i="15"/>
  <c r="BF142" i="15"/>
  <c r="BF153" i="15"/>
  <c r="BF163" i="15"/>
  <c r="BF164" i="15"/>
  <c r="BF198" i="15"/>
  <c r="BF199" i="15"/>
  <c r="BF204" i="15"/>
  <c r="BF207" i="15"/>
  <c r="BF221" i="15"/>
  <c r="BF228" i="15"/>
  <c r="BF235" i="15"/>
  <c r="BF236" i="15"/>
  <c r="BF240" i="15"/>
  <c r="BF241" i="15"/>
  <c r="BF254" i="15"/>
  <c r="BF258" i="15"/>
  <c r="BF261" i="15"/>
  <c r="BF262" i="15"/>
  <c r="BF137" i="15"/>
  <c r="BF144" i="15"/>
  <c r="BF147" i="15"/>
  <c r="BF161" i="15"/>
  <c r="BF169" i="15"/>
  <c r="BF186" i="15"/>
  <c r="BF187" i="15"/>
  <c r="BF192" i="15"/>
  <c r="BF197" i="15"/>
  <c r="BF201" i="15"/>
  <c r="BF202" i="15"/>
  <c r="BF217" i="15"/>
  <c r="BF223" i="15"/>
  <c r="BF233" i="15"/>
  <c r="BF244" i="15"/>
  <c r="BF252" i="15"/>
  <c r="BF138" i="15"/>
  <c r="BF140" i="15"/>
  <c r="BF143" i="15"/>
  <c r="BF170" i="15"/>
  <c r="BF177" i="15"/>
  <c r="BF180" i="15"/>
  <c r="BF182" i="15"/>
  <c r="BF185" i="15"/>
  <c r="BF191" i="15"/>
  <c r="BF205" i="15"/>
  <c r="BF212" i="15"/>
  <c r="BF227" i="15"/>
  <c r="BF229" i="15"/>
  <c r="BF238" i="15"/>
  <c r="BF247" i="15"/>
  <c r="BF251" i="15"/>
  <c r="BF253" i="15"/>
  <c r="J93" i="14"/>
  <c r="BF139" i="14"/>
  <c r="BF152" i="14"/>
  <c r="BF177" i="14"/>
  <c r="BF135" i="14"/>
  <c r="BF147" i="14"/>
  <c r="BF149" i="14"/>
  <c r="BF151" i="14"/>
  <c r="BF158" i="14"/>
  <c r="BF159" i="14"/>
  <c r="BF163" i="14"/>
  <c r="BF164" i="14"/>
  <c r="BF165" i="14"/>
  <c r="J134" i="13"/>
  <c r="J102" i="13" s="1"/>
  <c r="F129" i="14"/>
  <c r="BF140" i="14"/>
  <c r="BF143" i="14"/>
  <c r="BF144" i="14"/>
  <c r="BF145" i="14"/>
  <c r="BF169" i="14"/>
  <c r="E118" i="14"/>
  <c r="BF154" i="14"/>
  <c r="BF155" i="14"/>
  <c r="BF156" i="14"/>
  <c r="BF157" i="14"/>
  <c r="BF175" i="14"/>
  <c r="BF166" i="14"/>
  <c r="BF168" i="14"/>
  <c r="BF171" i="14"/>
  <c r="BF173" i="14"/>
  <c r="BF160" i="14"/>
  <c r="BF161" i="14"/>
  <c r="BF167" i="14"/>
  <c r="BF136" i="14"/>
  <c r="BF137" i="14"/>
  <c r="BF141" i="14"/>
  <c r="BF148" i="14"/>
  <c r="BF153" i="14"/>
  <c r="BF162" i="14"/>
  <c r="BK137" i="12"/>
  <c r="J137" i="12"/>
  <c r="J101" i="12"/>
  <c r="E85" i="13"/>
  <c r="F96" i="13"/>
  <c r="BF153" i="13"/>
  <c r="BF161" i="13"/>
  <c r="BF165" i="13"/>
  <c r="BF175" i="13"/>
  <c r="BF176" i="13"/>
  <c r="BF194" i="13"/>
  <c r="BF211" i="13"/>
  <c r="BF214" i="13"/>
  <c r="BF233" i="13"/>
  <c r="BF148" i="13"/>
  <c r="BF162" i="13"/>
  <c r="BF166" i="13"/>
  <c r="BF168" i="13"/>
  <c r="BF169" i="13"/>
  <c r="BF180" i="13"/>
  <c r="BF181" i="13"/>
  <c r="BF182" i="13"/>
  <c r="BF190" i="13"/>
  <c r="BF191" i="13"/>
  <c r="BF197" i="13"/>
  <c r="BF203" i="13"/>
  <c r="BF237" i="13"/>
  <c r="BF135" i="13"/>
  <c r="BF138" i="13"/>
  <c r="BF141" i="13"/>
  <c r="BF143" i="13"/>
  <c r="BF178" i="13"/>
  <c r="BF183" i="13"/>
  <c r="BF184" i="13"/>
  <c r="BF196" i="13"/>
  <c r="BF202" i="13"/>
  <c r="BF204" i="13"/>
  <c r="BF213" i="13"/>
  <c r="BF219" i="13"/>
  <c r="BF137" i="13"/>
  <c r="BF144" i="13"/>
  <c r="BF145" i="13"/>
  <c r="BF147" i="13"/>
  <c r="BF158" i="13"/>
  <c r="BF160" i="13"/>
  <c r="BF164" i="13"/>
  <c r="BF167" i="13"/>
  <c r="BF170" i="13"/>
  <c r="BF172" i="13"/>
  <c r="BF193" i="13"/>
  <c r="BF200" i="13"/>
  <c r="BF208" i="13"/>
  <c r="BF210" i="13"/>
  <c r="BF215" i="13"/>
  <c r="BF217" i="13"/>
  <c r="BF218" i="13"/>
  <c r="BF227" i="13"/>
  <c r="BF229" i="13"/>
  <c r="BF232" i="13"/>
  <c r="BF234" i="13"/>
  <c r="BF139" i="13"/>
  <c r="BF140" i="13"/>
  <c r="BF142" i="13"/>
  <c r="BF146" i="13"/>
  <c r="BF149" i="13"/>
  <c r="BF154" i="13"/>
  <c r="BF159" i="13"/>
  <c r="BF163" i="13"/>
  <c r="BF171" i="13"/>
  <c r="BF187" i="13"/>
  <c r="BF188" i="13"/>
  <c r="BF189" i="13"/>
  <c r="BF195" i="13"/>
  <c r="BF198" i="13"/>
  <c r="BF206" i="13"/>
  <c r="BF207" i="13"/>
  <c r="BF222" i="13"/>
  <c r="BF225" i="13"/>
  <c r="BF228" i="13"/>
  <c r="BF230" i="13"/>
  <c r="BF235" i="13"/>
  <c r="BB110" i="1"/>
  <c r="J93" i="13"/>
  <c r="BF150" i="13"/>
  <c r="BF151" i="13"/>
  <c r="BF152" i="13"/>
  <c r="BF156" i="13"/>
  <c r="BF173" i="13"/>
  <c r="BF174" i="13"/>
  <c r="BF185" i="13"/>
  <c r="BF186" i="13"/>
  <c r="BF192" i="13"/>
  <c r="BF205" i="13"/>
  <c r="BF209" i="13"/>
  <c r="BF212" i="13"/>
  <c r="BF216" i="13"/>
  <c r="BF221" i="13"/>
  <c r="BF223" i="13"/>
  <c r="BF224" i="13"/>
  <c r="E85" i="12"/>
  <c r="F96" i="12"/>
  <c r="BF164" i="12"/>
  <c r="BF175" i="12"/>
  <c r="BF183" i="12"/>
  <c r="BF198" i="12"/>
  <c r="BF201" i="12"/>
  <c r="BF207" i="12"/>
  <c r="BF228" i="12"/>
  <c r="BF229" i="12"/>
  <c r="BF231" i="12"/>
  <c r="BF237" i="12"/>
  <c r="BF240" i="12"/>
  <c r="BF243" i="12"/>
  <c r="BF247" i="12"/>
  <c r="BF269" i="12"/>
  <c r="J135" i="11"/>
  <c r="J102" i="11"/>
  <c r="BF202" i="12"/>
  <c r="BF204" i="12"/>
  <c r="BF205" i="12"/>
  <c r="BF214" i="12"/>
  <c r="BF215" i="12"/>
  <c r="BF216" i="12"/>
  <c r="BF217" i="12"/>
  <c r="BF220" i="12"/>
  <c r="BF221" i="12"/>
  <c r="BF223" i="12"/>
  <c r="BF226" i="12"/>
  <c r="BF261" i="12"/>
  <c r="BF262" i="12"/>
  <c r="BF264" i="12"/>
  <c r="BF270" i="12"/>
  <c r="BF272" i="12"/>
  <c r="BF154" i="12"/>
  <c r="BF170" i="12"/>
  <c r="BF191" i="12"/>
  <c r="BF203" i="12"/>
  <c r="BF212" i="12"/>
  <c r="BF230" i="12"/>
  <c r="BF232" i="12"/>
  <c r="BF241" i="12"/>
  <c r="BF252" i="12"/>
  <c r="BF260" i="12"/>
  <c r="BF263" i="12"/>
  <c r="BF265" i="12"/>
  <c r="BF139" i="12"/>
  <c r="BF189" i="12"/>
  <c r="BF206" i="12"/>
  <c r="BF208" i="12"/>
  <c r="BF224" i="12"/>
  <c r="BF225" i="12"/>
  <c r="BF254" i="12"/>
  <c r="BK198" i="11"/>
  <c r="J198" i="11"/>
  <c r="J106" i="11"/>
  <c r="BF186" i="12"/>
  <c r="BF200" i="12"/>
  <c r="BF211" i="12"/>
  <c r="BF236" i="12"/>
  <c r="BF242" i="12"/>
  <c r="J93" i="12"/>
  <c r="BF151" i="12"/>
  <c r="BF177" i="12"/>
  <c r="BF187" i="12"/>
  <c r="BF188" i="12"/>
  <c r="BF195" i="12"/>
  <c r="BF219" i="12"/>
  <c r="BF222" i="12"/>
  <c r="BF234" i="12"/>
  <c r="BF246" i="12"/>
  <c r="BF268" i="12"/>
  <c r="BF141" i="12"/>
  <c r="BF143" i="12"/>
  <c r="BF158" i="12"/>
  <c r="BF179" i="12"/>
  <c r="BF192" i="12"/>
  <c r="BF193" i="12"/>
  <c r="BF199" i="12"/>
  <c r="BF213" i="12"/>
  <c r="BF227" i="12"/>
  <c r="BF244" i="12"/>
  <c r="BF245" i="12"/>
  <c r="BF248" i="12"/>
  <c r="BF250" i="12"/>
  <c r="BF145" i="12"/>
  <c r="BF173" i="12"/>
  <c r="BF190" i="12"/>
  <c r="BF209" i="12"/>
  <c r="BF218" i="12"/>
  <c r="BF233" i="12"/>
  <c r="BF235" i="12"/>
  <c r="BF238" i="12"/>
  <c r="BF256" i="12"/>
  <c r="BF258" i="12"/>
  <c r="BF266" i="12"/>
  <c r="BF142" i="11"/>
  <c r="BF180" i="11"/>
  <c r="BF186" i="11"/>
  <c r="BF201" i="11"/>
  <c r="BF222" i="11"/>
  <c r="BF241" i="11"/>
  <c r="BF243" i="11"/>
  <c r="BF245" i="11"/>
  <c r="BK213" i="10"/>
  <c r="J213" i="10"/>
  <c r="J104" i="10" s="1"/>
  <c r="J127" i="11"/>
  <c r="BF183" i="11"/>
  <c r="BF189" i="11"/>
  <c r="BF220" i="11"/>
  <c r="BF234" i="11"/>
  <c r="BF238" i="11"/>
  <c r="BF146" i="11"/>
  <c r="BF191" i="11"/>
  <c r="BF192" i="11"/>
  <c r="BF204" i="11"/>
  <c r="BF205" i="11"/>
  <c r="BF232" i="11"/>
  <c r="F96" i="11"/>
  <c r="BF140" i="11"/>
  <c r="BF157" i="11"/>
  <c r="BF170" i="11"/>
  <c r="BF176" i="11"/>
  <c r="BF184" i="11"/>
  <c r="BF185" i="11"/>
  <c r="BF211" i="11"/>
  <c r="BF212" i="11"/>
  <c r="BF221" i="11"/>
  <c r="BF236" i="11"/>
  <c r="BF148" i="11"/>
  <c r="BF174" i="11"/>
  <c r="BF194" i="11"/>
  <c r="BF197" i="11"/>
  <c r="BF202" i="11"/>
  <c r="BF209" i="11"/>
  <c r="BF228" i="11"/>
  <c r="BF240" i="11"/>
  <c r="BK130" i="10"/>
  <c r="BK129" i="10"/>
  <c r="J129" i="10"/>
  <c r="J100" i="10" s="1"/>
  <c r="BF154" i="11"/>
  <c r="BF172" i="11"/>
  <c r="BF190" i="11"/>
  <c r="BF213" i="11"/>
  <c r="BF214" i="11"/>
  <c r="BF242" i="11"/>
  <c r="E85" i="11"/>
  <c r="BF144" i="11"/>
  <c r="BF167" i="11"/>
  <c r="BF196" i="11"/>
  <c r="BF203" i="11"/>
  <c r="BF217" i="11"/>
  <c r="BF224" i="11"/>
  <c r="BF136" i="11"/>
  <c r="BF138" i="11"/>
  <c r="BF161" i="11"/>
  <c r="BF187" i="11"/>
  <c r="BF188" i="11"/>
  <c r="BF193" i="11"/>
  <c r="BF200" i="11"/>
  <c r="BF206" i="11"/>
  <c r="BF207" i="11"/>
  <c r="BF208" i="11"/>
  <c r="BF210" i="11"/>
  <c r="BF215" i="11"/>
  <c r="BF216" i="11"/>
  <c r="BF218" i="11"/>
  <c r="BF219" i="11"/>
  <c r="BF223" i="11"/>
  <c r="BF226" i="11"/>
  <c r="BF230" i="11"/>
  <c r="BK213" i="9"/>
  <c r="J213" i="9"/>
  <c r="J104" i="9"/>
  <c r="BF132" i="10"/>
  <c r="BF136" i="10"/>
  <c r="BF139" i="10"/>
  <c r="BF146" i="10"/>
  <c r="BF142" i="10"/>
  <c r="E85" i="10"/>
  <c r="BF152" i="10"/>
  <c r="BF210" i="10"/>
  <c r="F96" i="10"/>
  <c r="BF143" i="10"/>
  <c r="BF186" i="10"/>
  <c r="BF208" i="10"/>
  <c r="BF209" i="10"/>
  <c r="J123" i="10"/>
  <c r="BF227" i="10"/>
  <c r="BF150" i="10"/>
  <c r="BF175" i="10"/>
  <c r="BF151" i="10"/>
  <c r="BF176" i="10"/>
  <c r="BF192" i="10"/>
  <c r="BF202" i="10"/>
  <c r="BF215" i="10"/>
  <c r="BF218" i="10"/>
  <c r="BF156" i="10"/>
  <c r="BF163" i="10"/>
  <c r="BF132" i="9"/>
  <c r="BF136" i="9"/>
  <c r="BF152" i="9"/>
  <c r="BF202" i="9"/>
  <c r="F96" i="9"/>
  <c r="BF139" i="9"/>
  <c r="BF175" i="9"/>
  <c r="BF176" i="9"/>
  <c r="BF208" i="9"/>
  <c r="J161" i="8"/>
  <c r="J103" i="8"/>
  <c r="BK209" i="8"/>
  <c r="J209" i="8" s="1"/>
  <c r="J104" i="8" s="1"/>
  <c r="E85" i="9"/>
  <c r="BF155" i="9"/>
  <c r="BF210" i="9"/>
  <c r="BF215" i="9"/>
  <c r="BF142" i="9"/>
  <c r="BF146" i="9"/>
  <c r="BF150" i="9"/>
  <c r="J93" i="9"/>
  <c r="BF209" i="9"/>
  <c r="BF218" i="9"/>
  <c r="BF143" i="9"/>
  <c r="BF151" i="9"/>
  <c r="BF163" i="9"/>
  <c r="BF186" i="9"/>
  <c r="BF192" i="9"/>
  <c r="BF227" i="9"/>
  <c r="J93" i="8"/>
  <c r="BF174" i="8"/>
  <c r="BF205" i="8"/>
  <c r="J222" i="7"/>
  <c r="J105" i="7" s="1"/>
  <c r="F126" i="8"/>
  <c r="BF155" i="8"/>
  <c r="BF223" i="8"/>
  <c r="E115" i="8"/>
  <c r="BF132" i="8"/>
  <c r="BF139" i="8"/>
  <c r="BF151" i="8"/>
  <c r="BF152" i="8"/>
  <c r="BF184" i="8"/>
  <c r="BF189" i="8"/>
  <c r="BF136" i="8"/>
  <c r="BF162" i="8"/>
  <c r="BF204" i="8"/>
  <c r="BF211" i="8"/>
  <c r="BF199" i="8"/>
  <c r="BF146" i="8"/>
  <c r="BF173" i="8"/>
  <c r="BF206" i="8"/>
  <c r="BF143" i="8"/>
  <c r="BF142" i="8"/>
  <c r="BF150" i="8"/>
  <c r="BF214" i="8"/>
  <c r="J153" i="6"/>
  <c r="J102" i="6" s="1"/>
  <c r="J93" i="7"/>
  <c r="BF184" i="7"/>
  <c r="BF218" i="7"/>
  <c r="J781" i="6"/>
  <c r="J109" i="6" s="1"/>
  <c r="E85" i="7"/>
  <c r="BF139" i="7"/>
  <c r="BF142" i="7"/>
  <c r="BF223" i="7"/>
  <c r="BF136" i="7"/>
  <c r="BF159" i="7"/>
  <c r="BF163" i="7"/>
  <c r="BF216" i="7"/>
  <c r="F126" i="7"/>
  <c r="BF132" i="7"/>
  <c r="BF146" i="7"/>
  <c r="BF157" i="7"/>
  <c r="BF158" i="7"/>
  <c r="BF171" i="7"/>
  <c r="BF183" i="7"/>
  <c r="BF226" i="7"/>
  <c r="BF143" i="7"/>
  <c r="BF194" i="7"/>
  <c r="BF200" i="7"/>
  <c r="BF210" i="7"/>
  <c r="BF217" i="7"/>
  <c r="BF235" i="7"/>
  <c r="BF222" i="6"/>
  <c r="BF251" i="6"/>
  <c r="BF257" i="6"/>
  <c r="BF261" i="6"/>
  <c r="BF274" i="6"/>
  <c r="BF277" i="6"/>
  <c r="BF308" i="6"/>
  <c r="BF324" i="6"/>
  <c r="BF448" i="6"/>
  <c r="BF451" i="6"/>
  <c r="BF498" i="6"/>
  <c r="BF574" i="6"/>
  <c r="BF579" i="6"/>
  <c r="BF588" i="6"/>
  <c r="BF627" i="6"/>
  <c r="BF655" i="6"/>
  <c r="BF695" i="6"/>
  <c r="BF703" i="6"/>
  <c r="BF756" i="6"/>
  <c r="BF757" i="6"/>
  <c r="BF758" i="6"/>
  <c r="BF766" i="6"/>
  <c r="BF788" i="6"/>
  <c r="BF789" i="6"/>
  <c r="BF808" i="6"/>
  <c r="BF820" i="6"/>
  <c r="BF839" i="6"/>
  <c r="BF850" i="6"/>
  <c r="BF897" i="6"/>
  <c r="BF957" i="6"/>
  <c r="BF979" i="6"/>
  <c r="BF999" i="6"/>
  <c r="BF1127" i="6"/>
  <c r="BF1128" i="6"/>
  <c r="BF1144" i="6"/>
  <c r="BF1156" i="6"/>
  <c r="BF1178" i="6"/>
  <c r="BF1190" i="6"/>
  <c r="BF1209" i="6"/>
  <c r="BF1254" i="6"/>
  <c r="BF1283" i="6"/>
  <c r="BF1319" i="6"/>
  <c r="BF1418" i="6"/>
  <c r="BF1453" i="6"/>
  <c r="BF1480" i="6"/>
  <c r="BF1482" i="6"/>
  <c r="BF1512" i="6"/>
  <c r="BF1587" i="6"/>
  <c r="BF1612" i="6"/>
  <c r="BF1663" i="6"/>
  <c r="BF1664" i="6"/>
  <c r="BF1669" i="6"/>
  <c r="BF1672" i="6"/>
  <c r="BF1675" i="6"/>
  <c r="BF1677" i="6"/>
  <c r="BF1688" i="6"/>
  <c r="BF1694" i="6"/>
  <c r="BF1710" i="6"/>
  <c r="BF1727" i="6"/>
  <c r="BF1731" i="6"/>
  <c r="BF1732" i="6"/>
  <c r="BF1762" i="6"/>
  <c r="BF1766" i="6"/>
  <c r="BF1797" i="6"/>
  <c r="BF1800" i="6"/>
  <c r="BF1814" i="6"/>
  <c r="BF1827" i="6"/>
  <c r="BF1828" i="6"/>
  <c r="BF187" i="6"/>
  <c r="BF206" i="6"/>
  <c r="BF214" i="6"/>
  <c r="BF264" i="6"/>
  <c r="BF268" i="6"/>
  <c r="BF280" i="6"/>
  <c r="BF283" i="6"/>
  <c r="BF419" i="6"/>
  <c r="BF429" i="6"/>
  <c r="BF467" i="6"/>
  <c r="BF493" i="6"/>
  <c r="BF509" i="6"/>
  <c r="BF515" i="6"/>
  <c r="BF535" i="6"/>
  <c r="BF623" i="6"/>
  <c r="BF660" i="6"/>
  <c r="BF706" i="6"/>
  <c r="BF744" i="6"/>
  <c r="BF767" i="6"/>
  <c r="BF823" i="6"/>
  <c r="BF874" i="6"/>
  <c r="BF907" i="6"/>
  <c r="BF914" i="6"/>
  <c r="BF947" i="6"/>
  <c r="BF951" i="6"/>
  <c r="BF995" i="6"/>
  <c r="BF1034" i="6"/>
  <c r="BF1053" i="6"/>
  <c r="BF1082" i="6"/>
  <c r="BF1136" i="6"/>
  <c r="BF1202" i="6"/>
  <c r="BF1292" i="6"/>
  <c r="BF1341" i="6"/>
  <c r="BF1342" i="6"/>
  <c r="BF1419" i="6"/>
  <c r="BF1449" i="6"/>
  <c r="BF1478" i="6"/>
  <c r="BF1528" i="6"/>
  <c r="BF1535" i="6"/>
  <c r="BF1551" i="6"/>
  <c r="BF1578" i="6"/>
  <c r="BF1611" i="6"/>
  <c r="BF1646" i="6"/>
  <c r="BF1652" i="6"/>
  <c r="BF1653" i="6"/>
  <c r="J153" i="5"/>
  <c r="J102" i="5"/>
  <c r="BF167" i="6"/>
  <c r="BF236" i="6"/>
  <c r="BF237" i="6"/>
  <c r="BF243" i="6"/>
  <c r="BF369" i="6"/>
  <c r="BF395" i="6"/>
  <c r="BF420" i="6"/>
  <c r="BF503" i="6"/>
  <c r="BF554" i="6"/>
  <c r="BF607" i="6"/>
  <c r="BF681" i="6"/>
  <c r="BF688" i="6"/>
  <c r="BF719" i="6"/>
  <c r="BF720" i="6"/>
  <c r="BF747" i="6"/>
  <c r="BF753" i="6"/>
  <c r="BF761" i="6"/>
  <c r="BF763" i="6"/>
  <c r="BF768" i="6"/>
  <c r="BF779" i="6"/>
  <c r="BF831" i="6"/>
  <c r="BF840" i="6"/>
  <c r="BF843" i="6"/>
  <c r="BF870" i="6"/>
  <c r="BF913" i="6"/>
  <c r="BF922" i="6"/>
  <c r="BF935" i="6"/>
  <c r="BF974" i="6"/>
  <c r="BF987" i="6"/>
  <c r="BF1016" i="6"/>
  <c r="BF1067" i="6"/>
  <c r="BF1132" i="6"/>
  <c r="BF1298" i="6"/>
  <c r="BF1320" i="6"/>
  <c r="BF1333" i="6"/>
  <c r="BF1362" i="6"/>
  <c r="BF1386" i="6"/>
  <c r="BF1400" i="6"/>
  <c r="BF1429" i="6"/>
  <c r="BF1431" i="6"/>
  <c r="BF1463" i="6"/>
  <c r="BF1465" i="6"/>
  <c r="BF1500" i="6"/>
  <c r="BF1504" i="6"/>
  <c r="BF1506" i="6"/>
  <c r="BF1550" i="6"/>
  <c r="BF1627" i="6"/>
  <c r="BK798" i="5"/>
  <c r="J798" i="5"/>
  <c r="J108" i="5" s="1"/>
  <c r="BF210" i="6"/>
  <c r="BF271" i="6"/>
  <c r="BF487" i="6"/>
  <c r="BF504" i="6"/>
  <c r="BF584" i="6"/>
  <c r="BF699" i="6"/>
  <c r="BF749" i="6"/>
  <c r="BF762" i="6"/>
  <c r="BF770" i="6"/>
  <c r="BF782" i="6"/>
  <c r="BF849" i="6"/>
  <c r="BF879" i="6"/>
  <c r="BF884" i="6"/>
  <c r="BF911" i="6"/>
  <c r="BF956" i="6"/>
  <c r="BF991" i="6"/>
  <c r="BF1152" i="6"/>
  <c r="BF1262" i="6"/>
  <c r="BF1266" i="6"/>
  <c r="BF1308" i="6"/>
  <c r="BF1337" i="6"/>
  <c r="BF1374" i="6"/>
  <c r="BF1410" i="6"/>
  <c r="BF1423" i="6"/>
  <c r="BF1497" i="6"/>
  <c r="BF1502" i="6"/>
  <c r="BF1522" i="6"/>
  <c r="BF1544" i="6"/>
  <c r="BF1579" i="6"/>
  <c r="BF1589" i="6"/>
  <c r="BF1595" i="6"/>
  <c r="BF1606" i="6"/>
  <c r="E85" i="6"/>
  <c r="J145" i="6"/>
  <c r="BF154" i="6"/>
  <c r="BF180" i="6"/>
  <c r="BF190" i="6"/>
  <c r="BF392" i="6"/>
  <c r="BF468" i="6"/>
  <c r="BF474" i="6"/>
  <c r="BF497" i="6"/>
  <c r="BF527" i="6"/>
  <c r="BF559" i="6"/>
  <c r="BF564" i="6"/>
  <c r="BF632" i="6"/>
  <c r="BF641" i="6"/>
  <c r="BF651" i="6"/>
  <c r="BF701" i="6"/>
  <c r="BF755" i="6"/>
  <c r="BF759" i="6"/>
  <c r="BF765" i="6"/>
  <c r="BF783" i="6"/>
  <c r="BF819" i="6"/>
  <c r="BF842" i="6"/>
  <c r="BF865" i="6"/>
  <c r="BF888" i="6"/>
  <c r="BF898" i="6"/>
  <c r="BF963" i="6"/>
  <c r="BF985" i="6"/>
  <c r="BF1123" i="6"/>
  <c r="BF1203" i="6"/>
  <c r="BF1219" i="6"/>
  <c r="BF1224" i="6"/>
  <c r="BF1258" i="6"/>
  <c r="BF1315" i="6"/>
  <c r="BF1345" i="6"/>
  <c r="BF1378" i="6"/>
  <c r="BF1404" i="6"/>
  <c r="BF1405" i="6"/>
  <c r="BF1411" i="6"/>
  <c r="BF1492" i="6"/>
  <c r="BF1495" i="6"/>
  <c r="BF1510" i="6"/>
  <c r="BF1516" i="6"/>
  <c r="BF1543" i="6"/>
  <c r="BF1564" i="6"/>
  <c r="BF1636" i="6"/>
  <c r="F148" i="6"/>
  <c r="BF163" i="6"/>
  <c r="BF174" i="6"/>
  <c r="BF218" i="6"/>
  <c r="BF304" i="6"/>
  <c r="BF357" i="6"/>
  <c r="BF558" i="6"/>
  <c r="BF563" i="6"/>
  <c r="BF675" i="6"/>
  <c r="BF692" i="6"/>
  <c r="BF740" i="6"/>
  <c r="BF752" i="6"/>
  <c r="BF754" i="6"/>
  <c r="BF760" i="6"/>
  <c r="BF777" i="6"/>
  <c r="BF830" i="6"/>
  <c r="BF858" i="6"/>
  <c r="BF934" i="6"/>
  <c r="BF942" i="6"/>
  <c r="BF962" i="6"/>
  <c r="BF1005" i="6"/>
  <c r="BF1013" i="6"/>
  <c r="BF1086" i="6"/>
  <c r="BF1105" i="6"/>
  <c r="BF1354" i="6"/>
  <c r="BF1370" i="6"/>
  <c r="BF1390" i="6"/>
  <c r="BF1440" i="6"/>
  <c r="BF1469" i="6"/>
  <c r="BF1494" i="6"/>
  <c r="BF1499" i="6"/>
  <c r="BF1520" i="6"/>
  <c r="BF1534" i="6"/>
  <c r="BF1571" i="6"/>
  <c r="BF1618" i="6"/>
  <c r="BF197" i="6"/>
  <c r="BF473" i="6"/>
  <c r="BF510" i="6"/>
  <c r="BF516" i="6"/>
  <c r="BF569" i="6"/>
  <c r="BF667" i="6"/>
  <c r="BF694" i="6"/>
  <c r="BF697" i="6"/>
  <c r="BF709" i="6"/>
  <c r="BF725" i="6"/>
  <c r="BF734" i="6"/>
  <c r="BF800" i="6"/>
  <c r="BF801" i="6"/>
  <c r="BF807" i="6"/>
  <c r="BF824" i="6"/>
  <c r="BF859" i="6"/>
  <c r="BF928" i="6"/>
  <c r="BF1003" i="6"/>
  <c r="BF1015" i="6"/>
  <c r="BF1020" i="6"/>
  <c r="BF1022" i="6"/>
  <c r="BF1101" i="6"/>
  <c r="BF1140" i="6"/>
  <c r="BF1148" i="6"/>
  <c r="BF1167" i="6"/>
  <c r="BF1208" i="6"/>
  <c r="BF1214" i="6"/>
  <c r="BF1278" i="6"/>
  <c r="BF1288" i="6"/>
  <c r="BF1324" i="6"/>
  <c r="BF1348" i="6"/>
  <c r="BF1350" i="6"/>
  <c r="BF1358" i="6"/>
  <c r="BF1382" i="6"/>
  <c r="BF1394" i="6"/>
  <c r="BF1427" i="6"/>
  <c r="BF1457" i="6"/>
  <c r="BF1501" i="6"/>
  <c r="BF1508" i="6"/>
  <c r="BF1601" i="6"/>
  <c r="BF1625" i="6"/>
  <c r="BF1649" i="6"/>
  <c r="BF171" i="6"/>
  <c r="BF225" i="6"/>
  <c r="BF287" i="6"/>
  <c r="BF298" i="6"/>
  <c r="BF492" i="6"/>
  <c r="BF637" i="6"/>
  <c r="BF714" i="6"/>
  <c r="BF731" i="6"/>
  <c r="BF764" i="6"/>
  <c r="BF769" i="6"/>
  <c r="BF980" i="6"/>
  <c r="BF1270" i="6"/>
  <c r="BF1291" i="6"/>
  <c r="BF1297" i="6"/>
  <c r="BF1303" i="6"/>
  <c r="BF1310" i="6"/>
  <c r="BF1366" i="6"/>
  <c r="BF1398" i="6"/>
  <c r="BF1445" i="6"/>
  <c r="BF1484" i="6"/>
  <c r="BF1514" i="6"/>
  <c r="BF1518" i="6"/>
  <c r="BF1558" i="6"/>
  <c r="BF1594" i="6"/>
  <c r="BF1619" i="6"/>
  <c r="BF222" i="5"/>
  <c r="BF226" i="5"/>
  <c r="BF277" i="5"/>
  <c r="BF387" i="5"/>
  <c r="BF507" i="5"/>
  <c r="BF535" i="5"/>
  <c r="BF574" i="5"/>
  <c r="BF647" i="5"/>
  <c r="BF717" i="5"/>
  <c r="BF787" i="5"/>
  <c r="BF849" i="5"/>
  <c r="BF857" i="5"/>
  <c r="BF860" i="5"/>
  <c r="BF883" i="5"/>
  <c r="BF902" i="5"/>
  <c r="BF907" i="5"/>
  <c r="BF915" i="5"/>
  <c r="BF959" i="5"/>
  <c r="BF976" i="5"/>
  <c r="BF1004" i="5"/>
  <c r="BF1028" i="5"/>
  <c r="BF1152" i="5"/>
  <c r="BF1156" i="5"/>
  <c r="BF1165" i="5"/>
  <c r="BF1253" i="5"/>
  <c r="BF1283" i="5"/>
  <c r="BF1299" i="5"/>
  <c r="BF1377" i="5"/>
  <c r="BF1386" i="5"/>
  <c r="BF1418" i="5"/>
  <c r="BF1422" i="5"/>
  <c r="BF1448" i="5"/>
  <c r="BF1497" i="5"/>
  <c r="BF1501" i="5"/>
  <c r="BF1548" i="5"/>
  <c r="BF1567" i="5"/>
  <c r="J153" i="4"/>
  <c r="J102" i="4"/>
  <c r="BF154" i="5"/>
  <c r="BF240" i="5"/>
  <c r="BF293" i="5"/>
  <c r="BF300" i="5"/>
  <c r="BF341" i="5"/>
  <c r="BF414" i="5"/>
  <c r="BF468" i="5"/>
  <c r="BF518" i="5"/>
  <c r="BF547" i="5"/>
  <c r="BF555" i="5"/>
  <c r="BF583" i="5"/>
  <c r="BF608" i="5"/>
  <c r="BF672" i="5"/>
  <c r="BF703" i="5"/>
  <c r="BF737" i="5"/>
  <c r="BF749" i="5"/>
  <c r="BF771" i="5"/>
  <c r="BF795" i="5"/>
  <c r="BF819" i="5"/>
  <c r="BF858" i="5"/>
  <c r="BF928" i="5"/>
  <c r="BF938" i="5"/>
  <c r="BF945" i="5"/>
  <c r="BF953" i="5"/>
  <c r="BF1012" i="5"/>
  <c r="BF1051" i="5"/>
  <c r="BF1161" i="5"/>
  <c r="BF1320" i="5"/>
  <c r="BF1380" i="5"/>
  <c r="BF1434" i="5"/>
  <c r="BF1475" i="5"/>
  <c r="BF1488" i="5"/>
  <c r="BF1505" i="5"/>
  <c r="BF1514" i="5"/>
  <c r="BF1516" i="5"/>
  <c r="BF1561" i="5"/>
  <c r="BF1631" i="5"/>
  <c r="BF1638" i="5"/>
  <c r="BF1640" i="5"/>
  <c r="BF1663" i="5"/>
  <c r="BF1669" i="5"/>
  <c r="BF1778" i="5"/>
  <c r="E85" i="5"/>
  <c r="BF159" i="5"/>
  <c r="BF214" i="5"/>
  <c r="BF257" i="5"/>
  <c r="BF262" i="5"/>
  <c r="BF273" i="5"/>
  <c r="BF285" i="5"/>
  <c r="BF512" i="5"/>
  <c r="BF714" i="5"/>
  <c r="BF728" i="5"/>
  <c r="BF801" i="5"/>
  <c r="BF807" i="5"/>
  <c r="BF838" i="5"/>
  <c r="BF861" i="5"/>
  <c r="BF876" i="5"/>
  <c r="BF919" i="5"/>
  <c r="BF929" i="5"/>
  <c r="BF1044" i="5"/>
  <c r="BF1063" i="5"/>
  <c r="BF1096" i="5"/>
  <c r="BF1130" i="5"/>
  <c r="BF1177" i="5"/>
  <c r="BF1243" i="5"/>
  <c r="BF1344" i="5"/>
  <c r="BF1353" i="5"/>
  <c r="BF1362" i="5"/>
  <c r="BF1366" i="5"/>
  <c r="BF1370" i="5"/>
  <c r="BF1392" i="5"/>
  <c r="BF1394" i="5"/>
  <c r="BF1402" i="5"/>
  <c r="BF1438" i="5"/>
  <c r="BF1442" i="5"/>
  <c r="BF1452" i="5"/>
  <c r="BF1453" i="5"/>
  <c r="BF1458" i="5"/>
  <c r="BF1459" i="5"/>
  <c r="BF1471" i="5"/>
  <c r="BF1493" i="5"/>
  <c r="BF1520" i="5"/>
  <c r="BF1529" i="5"/>
  <c r="BF1531" i="5"/>
  <c r="BF1543" i="5"/>
  <c r="BF1550" i="5"/>
  <c r="BF1552" i="5"/>
  <c r="BF1563" i="5"/>
  <c r="BF1575" i="5"/>
  <c r="BF1577" i="5"/>
  <c r="BF1598" i="5"/>
  <c r="BF1618" i="5"/>
  <c r="BF1662" i="5"/>
  <c r="BF1714" i="5"/>
  <c r="BF1715" i="5"/>
  <c r="BF1761" i="5"/>
  <c r="BF1783" i="5"/>
  <c r="BF1851" i="5"/>
  <c r="BF1854" i="5"/>
  <c r="J145" i="5"/>
  <c r="BF192" i="5"/>
  <c r="BF211" i="5"/>
  <c r="BF218" i="5"/>
  <c r="BF250" i="5"/>
  <c r="BF296" i="5"/>
  <c r="BF493" i="5"/>
  <c r="BF513" i="5"/>
  <c r="BF529" i="5"/>
  <c r="BF578" i="5"/>
  <c r="BF643" i="5"/>
  <c r="BF662" i="5"/>
  <c r="BF716" i="5"/>
  <c r="BF721" i="5"/>
  <c r="BF725" i="5"/>
  <c r="BF758" i="5"/>
  <c r="BF780" i="5"/>
  <c r="BF782" i="5"/>
  <c r="BF784" i="5"/>
  <c r="BF825" i="5"/>
  <c r="BF826" i="5"/>
  <c r="BF842" i="5"/>
  <c r="BF848" i="5"/>
  <c r="BF893" i="5"/>
  <c r="BF1032" i="5"/>
  <c r="BF1082" i="5"/>
  <c r="BF1134" i="5"/>
  <c r="BF1232" i="5"/>
  <c r="BF1312" i="5"/>
  <c r="BF1371" i="5"/>
  <c r="BF1374" i="5"/>
  <c r="BF1389" i="5"/>
  <c r="BF1398" i="5"/>
  <c r="BF1406" i="5"/>
  <c r="BF1414" i="5"/>
  <c r="BF1467" i="5"/>
  <c r="BF1545" i="5"/>
  <c r="BF1546" i="5"/>
  <c r="BF1590" i="5"/>
  <c r="BF1597" i="5"/>
  <c r="BF1670" i="5"/>
  <c r="BF1676" i="5"/>
  <c r="BF1726" i="5"/>
  <c r="BF1815" i="5"/>
  <c r="BF1870" i="5"/>
  <c r="BF179" i="5"/>
  <c r="BF195" i="5"/>
  <c r="BF202" i="5"/>
  <c r="BF229" i="5"/>
  <c r="BF241" i="5"/>
  <c r="BF317" i="5"/>
  <c r="BF487" i="5"/>
  <c r="BF524" i="5"/>
  <c r="BF536" i="5"/>
  <c r="BF584" i="5"/>
  <c r="BF657" i="5"/>
  <c r="BF719" i="5"/>
  <c r="BF731" i="5"/>
  <c r="BF773" i="5"/>
  <c r="BF841" i="5"/>
  <c r="BF867" i="5"/>
  <c r="BF868" i="5"/>
  <c r="BF877" i="5"/>
  <c r="BF888" i="5"/>
  <c r="BF972" i="5"/>
  <c r="BF987" i="5"/>
  <c r="BF1045" i="5"/>
  <c r="BF1111" i="5"/>
  <c r="BF1115" i="5"/>
  <c r="BF1181" i="5"/>
  <c r="BF1185" i="5"/>
  <c r="BF1207" i="5"/>
  <c r="BF1326" i="5"/>
  <c r="BF1327" i="5"/>
  <c r="BF1332" i="5"/>
  <c r="BF1337" i="5"/>
  <c r="BF1348" i="5"/>
  <c r="BF1349" i="5"/>
  <c r="BF1410" i="5"/>
  <c r="BF1426" i="5"/>
  <c r="BF1477" i="5"/>
  <c r="BF1479" i="5"/>
  <c r="BF1555" i="5"/>
  <c r="BF1557" i="5"/>
  <c r="BF1559" i="5"/>
  <c r="BF1569" i="5"/>
  <c r="BF1571" i="5"/>
  <c r="BF1573" i="5"/>
  <c r="BF1583" i="5"/>
  <c r="BF1589" i="5"/>
  <c r="BF1604" i="5"/>
  <c r="BF1700" i="5"/>
  <c r="BF1728" i="5"/>
  <c r="BF176" i="5"/>
  <c r="BF246" i="5"/>
  <c r="BF320" i="5"/>
  <c r="BF375" i="5"/>
  <c r="BF440" i="5"/>
  <c r="BF449" i="5"/>
  <c r="BF579" i="5"/>
  <c r="BF589" i="5"/>
  <c r="BF594" i="5"/>
  <c r="BF652" i="5"/>
  <c r="BF689" i="5"/>
  <c r="BF710" i="5"/>
  <c r="BF723" i="5"/>
  <c r="BF777" i="5"/>
  <c r="BF779" i="5"/>
  <c r="BF781" i="5"/>
  <c r="BF783" i="5"/>
  <c r="BF797" i="5"/>
  <c r="BF806" i="5"/>
  <c r="BF960" i="5"/>
  <c r="BF988" i="5"/>
  <c r="BF1005" i="5"/>
  <c r="BF1169" i="5"/>
  <c r="BF1196" i="5"/>
  <c r="BF1248" i="5"/>
  <c r="BF1287" i="5"/>
  <c r="BF1612" i="5"/>
  <c r="BF1652" i="5"/>
  <c r="BF1697" i="5"/>
  <c r="BF1703" i="5"/>
  <c r="BF1704" i="5"/>
  <c r="BF1720" i="5"/>
  <c r="BF1745" i="5"/>
  <c r="BF1782" i="5"/>
  <c r="BF1885" i="5"/>
  <c r="F96" i="5"/>
  <c r="BF185" i="5"/>
  <c r="BF311" i="5"/>
  <c r="BF325" i="5"/>
  <c r="BF411" i="5"/>
  <c r="BF439" i="5"/>
  <c r="BF471" i="5"/>
  <c r="BF488" i="5"/>
  <c r="BF517" i="5"/>
  <c r="BF530" i="5"/>
  <c r="BF627" i="5"/>
  <c r="BF697" i="5"/>
  <c r="BF743" i="5"/>
  <c r="BF755" i="5"/>
  <c r="BF776" i="5"/>
  <c r="BF778" i="5"/>
  <c r="BF785" i="5"/>
  <c r="BF818" i="5"/>
  <c r="BF837" i="5"/>
  <c r="BF898" i="5"/>
  <c r="BF942" i="5"/>
  <c r="BF944" i="5"/>
  <c r="BF1010" i="5"/>
  <c r="BF1016" i="5"/>
  <c r="BF1024" i="5"/>
  <c r="BF1042" i="5"/>
  <c r="BF1049" i="5"/>
  <c r="BF1157" i="5"/>
  <c r="BF1173" i="5"/>
  <c r="BF1237" i="5"/>
  <c r="BF1317" i="5"/>
  <c r="BF1339" i="5"/>
  <c r="BF1383" i="5"/>
  <c r="BF1430" i="5"/>
  <c r="BF1446" i="5"/>
  <c r="BF1466" i="5"/>
  <c r="BF1533" i="5"/>
  <c r="BF1535" i="5"/>
  <c r="BF1553" i="5"/>
  <c r="BF1554" i="5"/>
  <c r="BF1565" i="5"/>
  <c r="BF1605" i="5"/>
  <c r="BF1630" i="5"/>
  <c r="BF1678" i="5"/>
  <c r="BF1687" i="5"/>
  <c r="BF1723" i="5"/>
  <c r="BF1739" i="5"/>
  <c r="BF1819" i="5"/>
  <c r="BF1886" i="5"/>
  <c r="BF163" i="5"/>
  <c r="BF266" i="5"/>
  <c r="BF269" i="5"/>
  <c r="BF290" i="5"/>
  <c r="BF494" i="5"/>
  <c r="BF523" i="5"/>
  <c r="BF599" i="5"/>
  <c r="BF604" i="5"/>
  <c r="BF677" i="5"/>
  <c r="BF682" i="5"/>
  <c r="BF744" i="5"/>
  <c r="BF764" i="5"/>
  <c r="BF768" i="5"/>
  <c r="BF786" i="5"/>
  <c r="BF788" i="5"/>
  <c r="BF800" i="5"/>
  <c r="BF967" i="5"/>
  <c r="BF981" i="5"/>
  <c r="BF982" i="5"/>
  <c r="BF999" i="5"/>
  <c r="BF1020" i="5"/>
  <c r="BF1034" i="5"/>
  <c r="BF1219" i="5"/>
  <c r="BF1231" i="5"/>
  <c r="BF1238" i="5"/>
  <c r="BF1291" i="5"/>
  <c r="BF1295" i="5"/>
  <c r="BF1307" i="5"/>
  <c r="BF1321" i="5"/>
  <c r="BF1624" i="5"/>
  <c r="BF1645" i="5"/>
  <c r="BF1646" i="5"/>
  <c r="BF1657" i="5"/>
  <c r="J825" i="3"/>
  <c r="J109" i="3" s="1"/>
  <c r="BF159" i="4"/>
  <c r="BF196" i="4"/>
  <c r="BF228" i="4"/>
  <c r="BF273" i="4"/>
  <c r="BF343" i="4"/>
  <c r="BF441" i="4"/>
  <c r="BF450" i="4"/>
  <c r="BF494" i="4"/>
  <c r="BF531" i="4"/>
  <c r="BF555" i="4"/>
  <c r="BF578" i="4"/>
  <c r="BF652" i="4"/>
  <c r="BF764" i="4"/>
  <c r="BF860" i="4"/>
  <c r="BF947" i="4"/>
  <c r="BF1011" i="4"/>
  <c r="BF1031" i="4"/>
  <c r="BF1074" i="4"/>
  <c r="BF1122" i="4"/>
  <c r="BF1166" i="4"/>
  <c r="BF1190" i="4"/>
  <c r="BF1244" i="4"/>
  <c r="BF1294" i="4"/>
  <c r="BF1320" i="4"/>
  <c r="BF1335" i="4"/>
  <c r="BF1340" i="4"/>
  <c r="BF1365" i="4"/>
  <c r="BF1374" i="4"/>
  <c r="BF1399" i="4"/>
  <c r="BF1407" i="4"/>
  <c r="BF1415" i="4"/>
  <c r="BF1435" i="4"/>
  <c r="BF1486" i="4"/>
  <c r="BF1510" i="4"/>
  <c r="BF1533" i="4"/>
  <c r="BF1543" i="4"/>
  <c r="BF1544" i="4"/>
  <c r="BF1580" i="4"/>
  <c r="BF177" i="4"/>
  <c r="BF186" i="4"/>
  <c r="BF193" i="4"/>
  <c r="BF254" i="4"/>
  <c r="BF266" i="4"/>
  <c r="BF302" i="4"/>
  <c r="BF313" i="4"/>
  <c r="BF319" i="4"/>
  <c r="BF416" i="4"/>
  <c r="BF488" i="4"/>
  <c r="BF525" i="4"/>
  <c r="BF530" i="4"/>
  <c r="BF548" i="4"/>
  <c r="BF584" i="4"/>
  <c r="BF589" i="4"/>
  <c r="BF657" i="4"/>
  <c r="BF672" i="4"/>
  <c r="BF697" i="4"/>
  <c r="BF716" i="4"/>
  <c r="BF737" i="4"/>
  <c r="BF776" i="4"/>
  <c r="BF780" i="4"/>
  <c r="BF818" i="4"/>
  <c r="BF837" i="4"/>
  <c r="BF876" i="4"/>
  <c r="BF888" i="4"/>
  <c r="BF931" i="4"/>
  <c r="BF954" i="4"/>
  <c r="BF1019" i="4"/>
  <c r="BF1021" i="4"/>
  <c r="BF1029" i="4"/>
  <c r="BF1107" i="4"/>
  <c r="BF1170" i="4"/>
  <c r="BF1225" i="4"/>
  <c r="BF1228" i="4"/>
  <c r="BF1323" i="4"/>
  <c r="BF1351" i="4"/>
  <c r="BF1369" i="4"/>
  <c r="BF1373" i="4"/>
  <c r="BF1403" i="4"/>
  <c r="BF1431" i="4"/>
  <c r="BF1441" i="4"/>
  <c r="BF1451" i="4"/>
  <c r="BF1459" i="4"/>
  <c r="BF1519" i="4"/>
  <c r="BF1525" i="4"/>
  <c r="BF1540" i="4"/>
  <c r="BF1542" i="4"/>
  <c r="BF1594" i="4"/>
  <c r="BF1621" i="4"/>
  <c r="BF1647" i="4"/>
  <c r="BF1652" i="4"/>
  <c r="BF1653" i="4"/>
  <c r="BF1659" i="4"/>
  <c r="BF1660" i="4"/>
  <c r="BF1666" i="4"/>
  <c r="BF1668" i="4"/>
  <c r="BF1677" i="4"/>
  <c r="BF1687" i="4"/>
  <c r="BF1690" i="4"/>
  <c r="BF1693" i="4"/>
  <c r="BF1694" i="4"/>
  <c r="BF1704" i="4"/>
  <c r="BF1705" i="4"/>
  <c r="BF1710" i="4"/>
  <c r="BF1713" i="4"/>
  <c r="BF1716" i="4"/>
  <c r="BF1718" i="4"/>
  <c r="BF1730" i="4"/>
  <c r="BF1736" i="4"/>
  <c r="BF1752" i="4"/>
  <c r="BF1769" i="4"/>
  <c r="BF1773" i="4"/>
  <c r="BF1774" i="4"/>
  <c r="BF1806" i="4"/>
  <c r="BF1810" i="4"/>
  <c r="BF1842" i="4"/>
  <c r="BF1845" i="4"/>
  <c r="BF1861" i="4"/>
  <c r="BF1876" i="4"/>
  <c r="BF1877" i="4"/>
  <c r="E137" i="4"/>
  <c r="F148" i="4"/>
  <c r="BF224" i="4"/>
  <c r="BF285" i="4"/>
  <c r="BF322" i="4"/>
  <c r="BF327" i="4"/>
  <c r="BF514" i="4"/>
  <c r="BF519" i="4"/>
  <c r="BF723" i="4"/>
  <c r="BF744" i="4"/>
  <c r="BF749" i="4"/>
  <c r="BF758" i="4"/>
  <c r="BF786" i="4"/>
  <c r="BF795" i="4"/>
  <c r="BF806" i="4"/>
  <c r="BF807" i="4"/>
  <c r="BF825" i="4"/>
  <c r="BF842" i="4"/>
  <c r="BF849" i="4"/>
  <c r="BF902" i="4"/>
  <c r="BF916" i="4"/>
  <c r="BF946" i="4"/>
  <c r="BF1032" i="4"/>
  <c r="BF1103" i="4"/>
  <c r="BF1154" i="4"/>
  <c r="BF1158" i="4"/>
  <c r="BF1302" i="4"/>
  <c r="BF1310" i="4"/>
  <c r="BF1315" i="4"/>
  <c r="BF1330" i="4"/>
  <c r="BF1352" i="4"/>
  <c r="BF1356" i="4"/>
  <c r="BF1383" i="4"/>
  <c r="BF1427" i="4"/>
  <c r="BF1452" i="4"/>
  <c r="BF1490" i="4"/>
  <c r="BF1494" i="4"/>
  <c r="BF1498" i="4"/>
  <c r="BF1523" i="4"/>
  <c r="BF1545" i="4"/>
  <c r="BF1563" i="4"/>
  <c r="BF1565" i="4"/>
  <c r="BF1602" i="4"/>
  <c r="J93" i="4"/>
  <c r="BF212" i="4"/>
  <c r="BF220" i="4"/>
  <c r="BF243" i="4"/>
  <c r="BF249" i="4"/>
  <c r="BF298" i="4"/>
  <c r="BF413" i="4"/>
  <c r="BF518" i="4"/>
  <c r="BF524" i="4"/>
  <c r="BF627" i="4"/>
  <c r="BF703" i="4"/>
  <c r="BF731" i="4"/>
  <c r="BF743" i="4"/>
  <c r="BF779" i="4"/>
  <c r="BF785" i="4"/>
  <c r="BF819" i="4"/>
  <c r="BF925" i="4"/>
  <c r="BF974" i="4"/>
  <c r="BF986" i="4"/>
  <c r="BF1038" i="4"/>
  <c r="BF1232" i="4"/>
  <c r="BF1290" i="4"/>
  <c r="BF1395" i="4"/>
  <c r="BF1587" i="4"/>
  <c r="BF1608" i="4"/>
  <c r="BF1636" i="4"/>
  <c r="BF242" i="4"/>
  <c r="BF269" i="4"/>
  <c r="BF377" i="4"/>
  <c r="BF643" i="4"/>
  <c r="BF662" i="4"/>
  <c r="BF682" i="4"/>
  <c r="BF714" i="4"/>
  <c r="BF721" i="4"/>
  <c r="BF755" i="4"/>
  <c r="BF778" i="4"/>
  <c r="BF781" i="4"/>
  <c r="BF797" i="4"/>
  <c r="BF848" i="4"/>
  <c r="BF858" i="4"/>
  <c r="BF868" i="4"/>
  <c r="BF892" i="4"/>
  <c r="BF897" i="4"/>
  <c r="BF959" i="4"/>
  <c r="BF991" i="4"/>
  <c r="BF1003" i="4"/>
  <c r="BF1015" i="4"/>
  <c r="BF1145" i="4"/>
  <c r="BF1174" i="4"/>
  <c r="BF1538" i="4"/>
  <c r="BF1549" i="4"/>
  <c r="BF1561" i="4"/>
  <c r="BF1628" i="4"/>
  <c r="J153" i="3"/>
  <c r="J102" i="3"/>
  <c r="BF163" i="4"/>
  <c r="BF180" i="4"/>
  <c r="BF216" i="4"/>
  <c r="BF262" i="4"/>
  <c r="BF289" i="4"/>
  <c r="BF389" i="4"/>
  <c r="BF489" i="4"/>
  <c r="BF508" i="4"/>
  <c r="BF536" i="4"/>
  <c r="BF594" i="4"/>
  <c r="BF689" i="4"/>
  <c r="BF717" i="4"/>
  <c r="BF719" i="4"/>
  <c r="BF773" i="4"/>
  <c r="BF782" i="4"/>
  <c r="BF801" i="4"/>
  <c r="BF826" i="4"/>
  <c r="BF841" i="4"/>
  <c r="BF883" i="4"/>
  <c r="BF968" i="4"/>
  <c r="BF992" i="4"/>
  <c r="BF999" i="4"/>
  <c r="BF1007" i="4"/>
  <c r="BF1088" i="4"/>
  <c r="BF1149" i="4"/>
  <c r="BF1162" i="4"/>
  <c r="BF1201" i="4"/>
  <c r="BF1213" i="4"/>
  <c r="BF1249" i="4"/>
  <c r="BF1298" i="4"/>
  <c r="BF1324" i="4"/>
  <c r="BF1342" i="4"/>
  <c r="BF1347" i="4"/>
  <c r="BF1391" i="4"/>
  <c r="BF1445" i="4"/>
  <c r="BF1506" i="4"/>
  <c r="BF1521" i="4"/>
  <c r="BF1536" i="4"/>
  <c r="BF1547" i="4"/>
  <c r="BF1557" i="4"/>
  <c r="BF1559" i="4"/>
  <c r="BF1567" i="4"/>
  <c r="BF1595" i="4"/>
  <c r="BF1620" i="4"/>
  <c r="BF203" i="4"/>
  <c r="BF281" i="4"/>
  <c r="BF295" i="4"/>
  <c r="BF442" i="4"/>
  <c r="BF472" i="4"/>
  <c r="BF513" i="4"/>
  <c r="BF583" i="4"/>
  <c r="BF599" i="4"/>
  <c r="BF604" i="4"/>
  <c r="BF608" i="4"/>
  <c r="BF677" i="4"/>
  <c r="BF771" i="4"/>
  <c r="BF784" i="4"/>
  <c r="BF787" i="4"/>
  <c r="BF867" i="4"/>
  <c r="BF915" i="4"/>
  <c r="BF929" i="4"/>
  <c r="BF963" i="4"/>
  <c r="BF1036" i="4"/>
  <c r="BF1126" i="4"/>
  <c r="BF1150" i="4"/>
  <c r="BF1178" i="4"/>
  <c r="BF1254" i="4"/>
  <c r="BF1377" i="4"/>
  <c r="BF1380" i="4"/>
  <c r="BF1389" i="4"/>
  <c r="BF1411" i="4"/>
  <c r="BF1423" i="4"/>
  <c r="BF1464" i="4"/>
  <c r="BF1468" i="4"/>
  <c r="BF1470" i="4"/>
  <c r="BF1481" i="4"/>
  <c r="BF1504" i="4"/>
  <c r="BF1553" i="4"/>
  <c r="BF1588" i="4"/>
  <c r="BF154" i="4"/>
  <c r="BF231" i="4"/>
  <c r="BF292" i="4"/>
  <c r="BF469" i="4"/>
  <c r="BF495" i="4"/>
  <c r="BF537" i="4"/>
  <c r="BF574" i="4"/>
  <c r="BF579" i="4"/>
  <c r="BF647" i="4"/>
  <c r="BF710" i="4"/>
  <c r="BF725" i="4"/>
  <c r="BF728" i="4"/>
  <c r="BF768" i="4"/>
  <c r="BF777" i="4"/>
  <c r="BF783" i="4"/>
  <c r="BF788" i="4"/>
  <c r="BF800" i="4"/>
  <c r="BF838" i="4"/>
  <c r="BF857" i="4"/>
  <c r="BF861" i="4"/>
  <c r="BF877" i="4"/>
  <c r="BF906" i="4"/>
  <c r="BF932" i="4"/>
  <c r="BF940" i="4"/>
  <c r="BF969" i="4"/>
  <c r="BF975" i="4"/>
  <c r="BF997" i="4"/>
  <c r="BF1053" i="4"/>
  <c r="BF1233" i="4"/>
  <c r="BF1238" i="4"/>
  <c r="BF1239" i="4"/>
  <c r="BF1286" i="4"/>
  <c r="BF1329" i="4"/>
  <c r="BF1386" i="4"/>
  <c r="BF1419" i="4"/>
  <c r="BF1439" i="4"/>
  <c r="BF1446" i="4"/>
  <c r="BF1460" i="4"/>
  <c r="BF1472" i="4"/>
  <c r="BF1535" i="4"/>
  <c r="BF1551" i="4"/>
  <c r="BF1555" i="4"/>
  <c r="BF1573" i="4"/>
  <c r="BF1579" i="4"/>
  <c r="BF1614" i="4"/>
  <c r="BF1630" i="4"/>
  <c r="BF1635" i="4"/>
  <c r="BF1642" i="4"/>
  <c r="BK131" i="2"/>
  <c r="J131" i="2" s="1"/>
  <c r="J99" i="2" s="1"/>
  <c r="BF482" i="3"/>
  <c r="BF566" i="3"/>
  <c r="BF598" i="3"/>
  <c r="BF613" i="3"/>
  <c r="BF618" i="3"/>
  <c r="BF622" i="3"/>
  <c r="BF694" i="3"/>
  <c r="BF731" i="3"/>
  <c r="BF757" i="3"/>
  <c r="BF768" i="3"/>
  <c r="BF800" i="3"/>
  <c r="BF801" i="3"/>
  <c r="BF803" i="3"/>
  <c r="BF804" i="3"/>
  <c r="BF811" i="3"/>
  <c r="BF845" i="3"/>
  <c r="BF971" i="3"/>
  <c r="BF999" i="3"/>
  <c r="BF1015" i="3"/>
  <c r="BF1066" i="3"/>
  <c r="BF1111" i="3"/>
  <c r="BF1125" i="3"/>
  <c r="BF1140" i="3"/>
  <c r="BF1186" i="3"/>
  <c r="BF1320" i="3"/>
  <c r="BF1346" i="3"/>
  <c r="BF1382" i="3"/>
  <c r="BF1482" i="3"/>
  <c r="BF1491" i="3"/>
  <c r="BF1665" i="3"/>
  <c r="BF1667" i="3"/>
  <c r="BF1672" i="3"/>
  <c r="BF1773" i="3"/>
  <c r="BF1846" i="3"/>
  <c r="E85" i="3"/>
  <c r="BF154" i="3"/>
  <c r="BF219" i="3"/>
  <c r="BF235" i="3"/>
  <c r="BF238" i="3"/>
  <c r="BF279" i="3"/>
  <c r="BF303" i="3"/>
  <c r="BF352" i="3"/>
  <c r="BF386" i="3"/>
  <c r="BF398" i="3"/>
  <c r="BF498" i="3"/>
  <c r="BF524" i="3"/>
  <c r="BF528" i="3"/>
  <c r="BF588" i="3"/>
  <c r="BF592" i="3"/>
  <c r="BF597" i="3"/>
  <c r="BF717" i="3"/>
  <c r="BF724" i="3"/>
  <c r="BF781" i="3"/>
  <c r="BF789" i="3"/>
  <c r="BF795" i="3"/>
  <c r="BF797" i="3"/>
  <c r="BF883" i="3"/>
  <c r="BF894" i="3"/>
  <c r="BF902" i="3"/>
  <c r="BF954" i="3"/>
  <c r="BF964" i="3"/>
  <c r="BF987" i="3"/>
  <c r="BF994" i="3"/>
  <c r="BF1026" i="3"/>
  <c r="BF1047" i="3"/>
  <c r="BF1068" i="3"/>
  <c r="BF1159" i="3"/>
  <c r="BF1190" i="3"/>
  <c r="BF1194" i="3"/>
  <c r="BF1328" i="3"/>
  <c r="BF1336" i="3"/>
  <c r="BF1350" i="3"/>
  <c r="BF1413" i="3"/>
  <c r="BF1416" i="3"/>
  <c r="BF1454" i="3"/>
  <c r="BF1462" i="3"/>
  <c r="BF1544" i="3"/>
  <c r="BF158" i="3"/>
  <c r="BF227" i="3"/>
  <c r="BF231" i="3"/>
  <c r="BF249" i="3"/>
  <c r="BF256" i="3"/>
  <c r="BF290" i="3"/>
  <c r="BF308" i="3"/>
  <c r="BF336" i="3"/>
  <c r="BF422" i="3"/>
  <c r="BF450" i="3"/>
  <c r="BF460" i="3"/>
  <c r="BF518" i="3"/>
  <c r="BF523" i="3"/>
  <c r="BF529" i="3"/>
  <c r="BF558" i="3"/>
  <c r="BF593" i="3"/>
  <c r="BF603" i="3"/>
  <c r="BF730" i="3"/>
  <c r="BF739" i="3"/>
  <c r="BF771" i="3"/>
  <c r="BF805" i="3"/>
  <c r="BF806" i="3"/>
  <c r="BF869" i="3"/>
  <c r="BF875" i="3"/>
  <c r="BF909" i="3"/>
  <c r="BF980" i="3"/>
  <c r="BF1163" i="3"/>
  <c r="BF1225" i="3"/>
  <c r="BF1248" i="3"/>
  <c r="BF1260" i="3"/>
  <c r="BF1277" i="3"/>
  <c r="BF1316" i="3"/>
  <c r="BF1349" i="3"/>
  <c r="BF1378" i="3"/>
  <c r="BF1395" i="3"/>
  <c r="BF1422" i="3"/>
  <c r="BF1426" i="3"/>
  <c r="BF1501" i="3"/>
  <c r="BF1586" i="3"/>
  <c r="BF1600" i="3"/>
  <c r="BF1618" i="3"/>
  <c r="BF1679" i="3"/>
  <c r="BF1714" i="3"/>
  <c r="BF1754" i="3"/>
  <c r="BF1811" i="3"/>
  <c r="BF1902" i="3"/>
  <c r="BF1916" i="3"/>
  <c r="F96" i="3"/>
  <c r="BF184" i="3"/>
  <c r="BF187" i="3"/>
  <c r="BF193" i="3"/>
  <c r="BF261" i="3"/>
  <c r="BF314" i="3"/>
  <c r="BF318" i="3"/>
  <c r="BF499" i="3"/>
  <c r="BF505" i="3"/>
  <c r="BF546" i="3"/>
  <c r="BF689" i="3"/>
  <c r="BF711" i="3"/>
  <c r="BF737" i="3"/>
  <c r="BF745" i="3"/>
  <c r="BF762" i="3"/>
  <c r="BF807" i="3"/>
  <c r="BF808" i="3"/>
  <c r="BF809" i="3"/>
  <c r="BF821" i="3"/>
  <c r="BF852" i="3"/>
  <c r="BF863" i="3"/>
  <c r="BF1009" i="3"/>
  <c r="BF1074" i="3"/>
  <c r="BF1185" i="3"/>
  <c r="BF1206" i="3"/>
  <c r="BF1214" i="3"/>
  <c r="BF1267" i="3"/>
  <c r="BF1355" i="3"/>
  <c r="BF1366" i="3"/>
  <c r="BF1377" i="3"/>
  <c r="BF1391" i="3"/>
  <c r="BF1403" i="3"/>
  <c r="BF1404" i="3"/>
  <c r="BF1430" i="3"/>
  <c r="BF1458" i="3"/>
  <c r="BF1470" i="3"/>
  <c r="BF1477" i="3"/>
  <c r="BF1521" i="3"/>
  <c r="BF1525" i="3"/>
  <c r="BF1553" i="3"/>
  <c r="BF1569" i="3"/>
  <c r="BF1584" i="3"/>
  <c r="BF1588" i="3"/>
  <c r="BF1607" i="3"/>
  <c r="BF1614" i="3"/>
  <c r="BF1615" i="3"/>
  <c r="BF1624" i="3"/>
  <c r="BF1625" i="3"/>
  <c r="BF1655" i="3"/>
  <c r="BF1656" i="3"/>
  <c r="BF1697" i="3"/>
  <c r="BF1727" i="3"/>
  <c r="BF1730" i="3"/>
  <c r="BF1743" i="3"/>
  <c r="BF1810" i="3"/>
  <c r="J145" i="3"/>
  <c r="BF162" i="3"/>
  <c r="BF250" i="3"/>
  <c r="BF269" i="3"/>
  <c r="BF295" i="3"/>
  <c r="BF425" i="3"/>
  <c r="BF657" i="3"/>
  <c r="BF728" i="3"/>
  <c r="BF756" i="3"/>
  <c r="BF810" i="3"/>
  <c r="BF814" i="3"/>
  <c r="BF823" i="3"/>
  <c r="BF826" i="3"/>
  <c r="BF832" i="3"/>
  <c r="BF851" i="3"/>
  <c r="BF864" i="3"/>
  <c r="BF884" i="3"/>
  <c r="BF886" i="3"/>
  <c r="BF887" i="3"/>
  <c r="BF903" i="3"/>
  <c r="BF928" i="3"/>
  <c r="BF933" i="3"/>
  <c r="BF941" i="3"/>
  <c r="BF1037" i="3"/>
  <c r="BF1051" i="3"/>
  <c r="BF1055" i="3"/>
  <c r="BF1057" i="3"/>
  <c r="BF1080" i="3"/>
  <c r="BF1092" i="3"/>
  <c r="BF1210" i="3"/>
  <c r="BF1236" i="3"/>
  <c r="BF1266" i="3"/>
  <c r="BF1282" i="3"/>
  <c r="BF1312" i="3"/>
  <c r="BF1341" i="3"/>
  <c r="BF1356" i="3"/>
  <c r="BF1361" i="3"/>
  <c r="BF1368" i="3"/>
  <c r="BF1434" i="3"/>
  <c r="BF1442" i="3"/>
  <c r="BF1450" i="3"/>
  <c r="BF1476" i="3"/>
  <c r="BF1483" i="3"/>
  <c r="BF1490" i="3"/>
  <c r="BF1517" i="3"/>
  <c r="BF1529" i="3"/>
  <c r="BF1538" i="3"/>
  <c r="BF1557" i="3"/>
  <c r="BF1567" i="3"/>
  <c r="BF1570" i="3"/>
  <c r="BF1574" i="3"/>
  <c r="BF1578" i="3"/>
  <c r="BF1582" i="3"/>
  <c r="BF1647" i="3"/>
  <c r="BF1690" i="3"/>
  <c r="BF1724" i="3"/>
  <c r="BF1748" i="3"/>
  <c r="BF1767" i="3"/>
  <c r="BF1884" i="3"/>
  <c r="BF203" i="3"/>
  <c r="BF210" i="3"/>
  <c r="BF275" i="3"/>
  <c r="BF282" i="3"/>
  <c r="BF325" i="3"/>
  <c r="BF332" i="3"/>
  <c r="BF540" i="3"/>
  <c r="BF541" i="3"/>
  <c r="BF641" i="3"/>
  <c r="BF661" i="3"/>
  <c r="BF666" i="3"/>
  <c r="BF702" i="3"/>
  <c r="BF802" i="3"/>
  <c r="BF812" i="3"/>
  <c r="BF813" i="3"/>
  <c r="BF833" i="3"/>
  <c r="BF844" i="3"/>
  <c r="BF876" i="3"/>
  <c r="BF893" i="3"/>
  <c r="BF914" i="3"/>
  <c r="BF919" i="3"/>
  <c r="BF924" i="3"/>
  <c r="BF968" i="3"/>
  <c r="BF970" i="3"/>
  <c r="BF1003" i="3"/>
  <c r="BF1008" i="3"/>
  <c r="BF1032" i="3"/>
  <c r="BF1039" i="3"/>
  <c r="BF1043" i="3"/>
  <c r="BF1181" i="3"/>
  <c r="BF1198" i="3"/>
  <c r="BF1261" i="3"/>
  <c r="BF1272" i="3"/>
  <c r="BF1324" i="3"/>
  <c r="BF1373" i="3"/>
  <c r="BF1399" i="3"/>
  <c r="BF1407" i="3"/>
  <c r="BF1410" i="3"/>
  <c r="BF1438" i="3"/>
  <c r="BF1446" i="3"/>
  <c r="BF1472" i="3"/>
  <c r="BF1555" i="3"/>
  <c r="BF1559" i="3"/>
  <c r="BF1572" i="3"/>
  <c r="BF1577" i="3"/>
  <c r="BF1579" i="3"/>
  <c r="BF1580" i="3"/>
  <c r="BF1598" i="3"/>
  <c r="BF1617" i="3"/>
  <c r="BF1633" i="3"/>
  <c r="BF1639" i="3"/>
  <c r="BF1731" i="3"/>
  <c r="BF1742" i="3"/>
  <c r="BF1806" i="3"/>
  <c r="BF1887" i="3"/>
  <c r="BF1917" i="3"/>
  <c r="BF1590" i="3"/>
  <c r="BF1592" i="3"/>
  <c r="BF1594" i="3"/>
  <c r="BF1596" i="3"/>
  <c r="BF1673" i="3"/>
  <c r="BF1684" i="3"/>
  <c r="BF1696" i="3"/>
  <c r="BF1703" i="3"/>
  <c r="BF1705" i="3"/>
  <c r="BF1751" i="3"/>
  <c r="BF1850" i="3"/>
  <c r="BF200" i="3"/>
  <c r="BF223" i="3"/>
  <c r="BF311" i="3"/>
  <c r="BF451" i="3"/>
  <c r="BF479" i="3"/>
  <c r="BF504" i="3"/>
  <c r="BF534" i="3"/>
  <c r="BF535" i="3"/>
  <c r="BF547" i="3"/>
  <c r="BF608" i="3"/>
  <c r="BF671" i="3"/>
  <c r="BF675" i="3"/>
  <c r="BF685" i="3"/>
  <c r="BF733" i="3"/>
  <c r="BF735" i="3"/>
  <c r="BF742" i="3"/>
  <c r="BF750" i="3"/>
  <c r="BF777" i="3"/>
  <c r="BF784" i="3"/>
  <c r="BF827" i="3"/>
  <c r="BF868" i="3"/>
  <c r="BF945" i="3"/>
  <c r="BF955" i="3"/>
  <c r="BF986" i="3"/>
  <c r="BF1014" i="3"/>
  <c r="BF1031" i="3"/>
  <c r="BF1069" i="3"/>
  <c r="BF1073" i="3"/>
  <c r="BF1078" i="3"/>
  <c r="BF1144" i="3"/>
  <c r="BF1202" i="3"/>
  <c r="BF1418" i="3"/>
  <c r="BF1466" i="3"/>
  <c r="BF1495" i="3"/>
  <c r="BF1499" i="3"/>
  <c r="BF1503" i="3"/>
  <c r="BF1512" i="3"/>
  <c r="BF1540" i="3"/>
  <c r="BF1576" i="3"/>
  <c r="BF1689" i="3"/>
  <c r="BF1756" i="3"/>
  <c r="BF1789" i="3"/>
  <c r="AZ96" i="1"/>
  <c r="BB96" i="1"/>
  <c r="E85" i="2"/>
  <c r="J91" i="2"/>
  <c r="F94" i="2"/>
  <c r="BF133" i="2"/>
  <c r="BF136" i="2"/>
  <c r="BF137" i="2"/>
  <c r="BF138" i="2"/>
  <c r="BF139" i="2"/>
  <c r="BF140" i="2"/>
  <c r="BF144" i="2"/>
  <c r="BF154" i="2"/>
  <c r="BF164" i="2"/>
  <c r="BF167" i="2"/>
  <c r="BF174" i="2"/>
  <c r="BF192" i="2"/>
  <c r="BF201" i="2"/>
  <c r="BF203" i="2"/>
  <c r="BF205" i="2"/>
  <c r="BF207" i="2"/>
  <c r="BF209" i="2"/>
  <c r="BF211" i="2"/>
  <c r="BF213" i="2"/>
  <c r="BF215" i="2"/>
  <c r="BF217" i="2"/>
  <c r="BF219" i="2"/>
  <c r="BF224" i="2"/>
  <c r="BF230" i="2"/>
  <c r="BF232" i="2"/>
  <c r="BF238" i="2"/>
  <c r="BF241" i="2"/>
  <c r="BF260" i="2"/>
  <c r="BF265" i="2"/>
  <c r="BF269" i="2"/>
  <c r="BF270" i="2"/>
  <c r="BF272" i="2"/>
  <c r="BF294" i="2"/>
  <c r="BF296" i="2"/>
  <c r="BF297" i="2"/>
  <c r="BF298" i="2"/>
  <c r="BF299" i="2"/>
  <c r="BF300" i="2"/>
  <c r="BF301" i="2"/>
  <c r="BF303" i="2"/>
  <c r="BF307" i="2"/>
  <c r="BF309" i="2"/>
  <c r="BF311" i="2"/>
  <c r="BF313" i="2"/>
  <c r="BF317" i="2"/>
  <c r="BF320" i="2"/>
  <c r="BF324" i="2"/>
  <c r="BF327" i="2"/>
  <c r="BF329" i="2"/>
  <c r="BF330" i="2"/>
  <c r="BF331" i="2"/>
  <c r="BF332" i="2"/>
  <c r="BF333" i="2"/>
  <c r="BF334" i="2"/>
  <c r="BF335" i="2"/>
  <c r="BF338" i="2"/>
  <c r="BF341" i="2"/>
  <c r="BF345" i="2"/>
  <c r="BF346" i="2"/>
  <c r="BF347" i="2"/>
  <c r="BF348" i="2"/>
  <c r="BF349" i="2"/>
  <c r="BF351" i="2"/>
  <c r="BF352" i="2"/>
  <c r="BF353" i="2"/>
  <c r="BF354" i="2"/>
  <c r="BF362" i="2"/>
  <c r="BF364" i="2"/>
  <c r="BF365" i="2"/>
  <c r="BF373" i="2"/>
  <c r="BF374" i="2"/>
  <c r="BF378" i="2"/>
  <c r="BF379" i="2"/>
  <c r="BF380" i="2"/>
  <c r="BF381" i="2"/>
  <c r="BF382" i="2"/>
  <c r="BF383" i="2"/>
  <c r="BF384" i="2"/>
  <c r="BF385" i="2"/>
  <c r="BF387" i="2"/>
  <c r="BF391" i="2"/>
  <c r="BF392" i="2"/>
  <c r="BF393" i="2"/>
  <c r="BF394" i="2"/>
  <c r="BF395" i="2"/>
  <c r="BF396" i="2"/>
  <c r="BF397" i="2"/>
  <c r="BF398" i="2"/>
  <c r="BF399" i="2"/>
  <c r="BF400" i="2"/>
  <c r="BF403" i="2"/>
  <c r="BC96" i="1"/>
  <c r="AV96" i="1"/>
  <c r="BD96" i="1"/>
  <c r="AS121" i="1"/>
  <c r="AS95" i="1" s="1"/>
  <c r="F41" i="3"/>
  <c r="BD99" i="1" s="1"/>
  <c r="J37" i="5"/>
  <c r="AV101" i="1" s="1"/>
  <c r="F40" i="7"/>
  <c r="BC104" i="1"/>
  <c r="J37" i="8"/>
  <c r="AV105" i="1"/>
  <c r="F37" i="10"/>
  <c r="AZ107" i="1" s="1"/>
  <c r="F40" i="11"/>
  <c r="BC108" i="1" s="1"/>
  <c r="J37" i="13"/>
  <c r="AV110" i="1"/>
  <c r="F41" i="14"/>
  <c r="BD111" i="1"/>
  <c r="F41" i="15"/>
  <c r="BD113" i="1" s="1"/>
  <c r="F40" i="18"/>
  <c r="BC116" i="1" s="1"/>
  <c r="F38" i="19"/>
  <c r="BA118" i="1"/>
  <c r="F41" i="20"/>
  <c r="BD119" i="1"/>
  <c r="F38" i="21"/>
  <c r="BA120" i="1" s="1"/>
  <c r="F37" i="22"/>
  <c r="AZ123" i="1" s="1"/>
  <c r="AZ122" i="1" s="1"/>
  <c r="AZ121" i="1"/>
  <c r="AV121" i="1" s="1"/>
  <c r="F39" i="24"/>
  <c r="BB126" i="1" s="1"/>
  <c r="F37" i="26"/>
  <c r="BB128" i="1"/>
  <c r="J35" i="28"/>
  <c r="AV130" i="1"/>
  <c r="F37" i="29"/>
  <c r="BB131" i="1" s="1"/>
  <c r="J37" i="31"/>
  <c r="AV136" i="1" s="1"/>
  <c r="F40" i="31"/>
  <c r="BC136" i="1"/>
  <c r="J37" i="32"/>
  <c r="AV137" i="1"/>
  <c r="F41" i="32"/>
  <c r="BD137" i="1" s="1"/>
  <c r="F40" i="34"/>
  <c r="BC139" i="1"/>
  <c r="F37" i="35"/>
  <c r="BB140" i="1"/>
  <c r="AS97" i="1"/>
  <c r="J37" i="4"/>
  <c r="AV100" i="1" s="1"/>
  <c r="F40" i="4"/>
  <c r="BC100" i="1"/>
  <c r="J37" i="6"/>
  <c r="AV102" i="1"/>
  <c r="F41" i="6"/>
  <c r="BD102" i="1" s="1"/>
  <c r="F40" i="14"/>
  <c r="BC111" i="1" s="1"/>
  <c r="J37" i="16"/>
  <c r="AV114" i="1"/>
  <c r="F37" i="17"/>
  <c r="AZ115" i="1"/>
  <c r="F41" i="17"/>
  <c r="BD115" i="1" s="1"/>
  <c r="F40" i="20"/>
  <c r="BC119" i="1" s="1"/>
  <c r="J37" i="22"/>
  <c r="AV123" i="1" s="1"/>
  <c r="F35" i="25"/>
  <c r="AZ127" i="1"/>
  <c r="F38" i="26"/>
  <c r="BC128" i="1" s="1"/>
  <c r="F37" i="27"/>
  <c r="BB129" i="1" s="1"/>
  <c r="J37" i="30"/>
  <c r="AV134" i="1"/>
  <c r="F41" i="33"/>
  <c r="BD138" i="1"/>
  <c r="J37" i="3"/>
  <c r="AV99" i="1" s="1"/>
  <c r="F39" i="5"/>
  <c r="BB101" i="1" s="1"/>
  <c r="F39" i="7"/>
  <c r="BB104" i="1"/>
  <c r="F39" i="8"/>
  <c r="BB105" i="1"/>
  <c r="F39" i="9"/>
  <c r="BB106" i="1" s="1"/>
  <c r="F39" i="10"/>
  <c r="BB107" i="1" s="1"/>
  <c r="F39" i="11"/>
  <c r="BB108" i="1"/>
  <c r="J37" i="12"/>
  <c r="AV109" i="1"/>
  <c r="F37" i="13"/>
  <c r="AZ110" i="1" s="1"/>
  <c r="J37" i="14"/>
  <c r="AV111" i="1" s="1"/>
  <c r="F40" i="15"/>
  <c r="BC113" i="1" s="1"/>
  <c r="F40" i="17"/>
  <c r="BC115" i="1"/>
  <c r="F39" i="18"/>
  <c r="BB116" i="1" s="1"/>
  <c r="F40" i="19"/>
  <c r="BC118" i="1" s="1"/>
  <c r="F38" i="20"/>
  <c r="BA119" i="1"/>
  <c r="J38" i="21"/>
  <c r="AW120" i="1" s="1"/>
  <c r="F37" i="23"/>
  <c r="AZ125" i="1" s="1"/>
  <c r="F41" i="23"/>
  <c r="BD125" i="1" s="1"/>
  <c r="F38" i="25"/>
  <c r="BC127" i="1"/>
  <c r="F35" i="27"/>
  <c r="AZ129" i="1"/>
  <c r="F38" i="28"/>
  <c r="BC130" i="1" s="1"/>
  <c r="F37" i="30"/>
  <c r="AZ134" i="1" s="1"/>
  <c r="F41" i="34"/>
  <c r="BD139" i="1"/>
  <c r="J37" i="34"/>
  <c r="AV139" i="1"/>
  <c r="F37" i="34"/>
  <c r="AZ139" i="1" s="1"/>
  <c r="F35" i="35"/>
  <c r="AZ140" i="1" s="1"/>
  <c r="F39" i="35"/>
  <c r="BD140" i="1" s="1"/>
  <c r="F37" i="4"/>
  <c r="AZ100" i="1" s="1"/>
  <c r="F37" i="5"/>
  <c r="AZ101" i="1" s="1"/>
  <c r="F37" i="7"/>
  <c r="AZ104" i="1" s="1"/>
  <c r="F40" i="8"/>
  <c r="BC105" i="1"/>
  <c r="F41" i="9"/>
  <c r="BD106" i="1" s="1"/>
  <c r="F37" i="11"/>
  <c r="AZ108" i="1" s="1"/>
  <c r="F39" i="12"/>
  <c r="BB109" i="1" s="1"/>
  <c r="F39" i="14"/>
  <c r="BB111" i="1"/>
  <c r="F39" i="15"/>
  <c r="BB113" i="1"/>
  <c r="J37" i="18"/>
  <c r="AV116" i="1" s="1"/>
  <c r="F39" i="20"/>
  <c r="BB119" i="1" s="1"/>
  <c r="J34" i="20"/>
  <c r="F39" i="21"/>
  <c r="BB120" i="1"/>
  <c r="J34" i="21"/>
  <c r="F39" i="23"/>
  <c r="BB125" i="1" s="1"/>
  <c r="F40" i="23"/>
  <c r="BC125" i="1" s="1"/>
  <c r="J35" i="25"/>
  <c r="AV127" i="1" s="1"/>
  <c r="F39" i="26"/>
  <c r="BD128" i="1"/>
  <c r="F39" i="27"/>
  <c r="BD129" i="1" s="1"/>
  <c r="F40" i="30"/>
  <c r="BC134" i="1" s="1"/>
  <c r="F37" i="33"/>
  <c r="AZ138" i="1"/>
  <c r="AS133" i="1"/>
  <c r="AS132" i="1" s="1"/>
  <c r="F40" i="3"/>
  <c r="BC99" i="1" s="1"/>
  <c r="F37" i="6"/>
  <c r="AZ102" i="1" s="1"/>
  <c r="F40" i="6"/>
  <c r="BC102" i="1"/>
  <c r="F37" i="16"/>
  <c r="AZ114" i="1"/>
  <c r="F40" i="16"/>
  <c r="BC114" i="1" s="1"/>
  <c r="F39" i="17"/>
  <c r="BB115" i="1" s="1"/>
  <c r="F41" i="19"/>
  <c r="BD118" i="1"/>
  <c r="F41" i="22"/>
  <c r="BD123" i="1"/>
  <c r="BD122" i="1" s="1"/>
  <c r="BD121" i="1" s="1"/>
  <c r="F37" i="24"/>
  <c r="AZ126" i="1" s="1"/>
  <c r="F37" i="25"/>
  <c r="BB127" i="1" s="1"/>
  <c r="F38" i="27"/>
  <c r="BC129" i="1"/>
  <c r="J35" i="29"/>
  <c r="AV131" i="1" s="1"/>
  <c r="F41" i="30"/>
  <c r="BD134" i="1" s="1"/>
  <c r="F40" i="33"/>
  <c r="BC138" i="1" s="1"/>
  <c r="F39" i="4"/>
  <c r="BB100" i="1"/>
  <c r="F41" i="4"/>
  <c r="BD100" i="1" s="1"/>
  <c r="F39" i="6"/>
  <c r="BB102" i="1"/>
  <c r="J37" i="9"/>
  <c r="AV106" i="1"/>
  <c r="J37" i="10"/>
  <c r="AV107" i="1" s="1"/>
  <c r="J37" i="11"/>
  <c r="AV108" i="1" s="1"/>
  <c r="F40" i="12"/>
  <c r="BC109" i="1"/>
  <c r="F41" i="13"/>
  <c r="BD110" i="1" s="1"/>
  <c r="F41" i="16"/>
  <c r="BD114" i="1" s="1"/>
  <c r="F39" i="16"/>
  <c r="BB114" i="1" s="1"/>
  <c r="J37" i="17"/>
  <c r="AV115" i="1"/>
  <c r="J38" i="19"/>
  <c r="AW118" i="1"/>
  <c r="F40" i="21"/>
  <c r="BC120" i="1"/>
  <c r="J37" i="23"/>
  <c r="AV125" i="1" s="1"/>
  <c r="J37" i="24"/>
  <c r="AV126" i="1"/>
  <c r="F39" i="25"/>
  <c r="BD127" i="1"/>
  <c r="J35" i="27"/>
  <c r="AV129" i="1"/>
  <c r="F39" i="28"/>
  <c r="BD130" i="1" s="1"/>
  <c r="F39" i="29"/>
  <c r="BD131" i="1"/>
  <c r="F39" i="31"/>
  <c r="BB136" i="1"/>
  <c r="F41" i="31"/>
  <c r="BD136" i="1"/>
  <c r="F39" i="32"/>
  <c r="BB137" i="1" s="1"/>
  <c r="F40" i="32"/>
  <c r="BC137" i="1"/>
  <c r="F39" i="34"/>
  <c r="BB139" i="1"/>
  <c r="J35" i="35"/>
  <c r="AV140" i="1"/>
  <c r="F38" i="35"/>
  <c r="BC140" i="1" s="1"/>
  <c r="F37" i="3"/>
  <c r="AZ99" i="1"/>
  <c r="F40" i="5"/>
  <c r="BC101" i="1" s="1"/>
  <c r="J37" i="7"/>
  <c r="AV104" i="1" s="1"/>
  <c r="F41" i="8"/>
  <c r="BD105" i="1"/>
  <c r="F37" i="9"/>
  <c r="AZ106" i="1"/>
  <c r="F40" i="10"/>
  <c r="BC107" i="1" s="1"/>
  <c r="F41" i="11"/>
  <c r="BD108" i="1" s="1"/>
  <c r="F41" i="12"/>
  <c r="BD109" i="1"/>
  <c r="F37" i="14"/>
  <c r="AZ111" i="1"/>
  <c r="J37" i="15"/>
  <c r="AV113" i="1" s="1"/>
  <c r="F37" i="18"/>
  <c r="AZ116" i="1" s="1"/>
  <c r="J38" i="20"/>
  <c r="AW119" i="1"/>
  <c r="F41" i="21"/>
  <c r="BD120" i="1"/>
  <c r="F40" i="22"/>
  <c r="BC123" i="1" s="1"/>
  <c r="BC122" i="1" s="1"/>
  <c r="BC121" i="1" s="1"/>
  <c r="AY121" i="1" s="1"/>
  <c r="F41" i="24"/>
  <c r="BD126" i="1"/>
  <c r="F35" i="26"/>
  <c r="AZ128" i="1"/>
  <c r="F35" i="28"/>
  <c r="AZ130" i="1"/>
  <c r="F38" i="29"/>
  <c r="BC131" i="1" s="1"/>
  <c r="F37" i="31"/>
  <c r="AZ136" i="1"/>
  <c r="F37" i="32"/>
  <c r="AZ137" i="1" s="1"/>
  <c r="J37" i="33"/>
  <c r="AV138" i="1" s="1"/>
  <c r="F39" i="3"/>
  <c r="BB99" i="1"/>
  <c r="F41" i="5"/>
  <c r="BD101" i="1" s="1"/>
  <c r="F41" i="7"/>
  <c r="BD104" i="1" s="1"/>
  <c r="F37" i="8"/>
  <c r="AZ105" i="1" s="1"/>
  <c r="F40" i="9"/>
  <c r="BC106" i="1"/>
  <c r="F41" i="10"/>
  <c r="BD107" i="1"/>
  <c r="F37" i="12"/>
  <c r="AZ109" i="1" s="1"/>
  <c r="F40" i="13"/>
  <c r="BC110" i="1" s="1"/>
  <c r="F37" i="15"/>
  <c r="AZ113" i="1"/>
  <c r="F41" i="18"/>
  <c r="BD116" i="1"/>
  <c r="F39" i="19"/>
  <c r="BB118" i="1" s="1"/>
  <c r="F39" i="22"/>
  <c r="BB123" i="1" s="1"/>
  <c r="BB122" i="1" s="1"/>
  <c r="AX122" i="1" s="1"/>
  <c r="F40" i="24"/>
  <c r="BC126" i="1"/>
  <c r="J35" i="26"/>
  <c r="AV128" i="1" s="1"/>
  <c r="F37" i="28"/>
  <c r="BB130" i="1" s="1"/>
  <c r="F35" i="29"/>
  <c r="AZ131" i="1"/>
  <c r="F39" i="30"/>
  <c r="BB134" i="1"/>
  <c r="F39" i="33"/>
  <c r="BB138" i="1" s="1"/>
  <c r="BK798" i="4" l="1"/>
  <c r="J798" i="4" s="1"/>
  <c r="J108" i="4" s="1"/>
  <c r="J998" i="4"/>
  <c r="J112" i="4" s="1"/>
  <c r="BK196" i="12"/>
  <c r="J196" i="12" s="1"/>
  <c r="J106" i="12" s="1"/>
  <c r="J210" i="12"/>
  <c r="J108" i="12" s="1"/>
  <c r="R129" i="25"/>
  <c r="R128" i="25" s="1"/>
  <c r="J131" i="7"/>
  <c r="J102" i="7" s="1"/>
  <c r="BK130" i="7"/>
  <c r="J132" i="30"/>
  <c r="J101" i="30" s="1"/>
  <c r="BK131" i="30"/>
  <c r="J131" i="30" s="1"/>
  <c r="BK128" i="18"/>
  <c r="J128" i="18" s="1"/>
  <c r="J129" i="18"/>
  <c r="J101" i="18" s="1"/>
  <c r="P798" i="5"/>
  <c r="BK130" i="26"/>
  <c r="J130" i="26"/>
  <c r="J99" i="26" s="1"/>
  <c r="P130" i="16"/>
  <c r="P129" i="16" s="1"/>
  <c r="AU114" i="1" s="1"/>
  <c r="T129" i="27"/>
  <c r="T128" i="27"/>
  <c r="T198" i="11"/>
  <c r="T133" i="11"/>
  <c r="R343" i="2"/>
  <c r="BK135" i="15"/>
  <c r="J135" i="15" s="1"/>
  <c r="J101" i="15" s="1"/>
  <c r="R130" i="10"/>
  <c r="R129" i="10"/>
  <c r="BK130" i="16"/>
  <c r="BK129" i="16"/>
  <c r="J129" i="16" s="1"/>
  <c r="J100" i="16" s="1"/>
  <c r="R133" i="13"/>
  <c r="R132" i="13"/>
  <c r="R130" i="9"/>
  <c r="R129" i="9"/>
  <c r="T780" i="6"/>
  <c r="P780" i="6"/>
  <c r="T130" i="24"/>
  <c r="T129" i="24"/>
  <c r="P133" i="14"/>
  <c r="P132" i="14"/>
  <c r="AU111" i="1"/>
  <c r="BK130" i="17"/>
  <c r="BK129" i="17" s="1"/>
  <c r="J129" i="17" s="1"/>
  <c r="J100" i="17" s="1"/>
  <c r="T131" i="2"/>
  <c r="R196" i="12"/>
  <c r="P130" i="7"/>
  <c r="P129" i="7"/>
  <c r="AU104" i="1"/>
  <c r="T152" i="3"/>
  <c r="T152" i="6"/>
  <c r="T151" i="6" s="1"/>
  <c r="T130" i="26"/>
  <c r="T129" i="26" s="1"/>
  <c r="P129" i="25"/>
  <c r="P128" i="25"/>
  <c r="AU127" i="1"/>
  <c r="P798" i="4"/>
  <c r="P132" i="30"/>
  <c r="P131" i="30" s="1"/>
  <c r="AU134" i="1" s="1"/>
  <c r="R824" i="3"/>
  <c r="BK152" i="6"/>
  <c r="J152" i="6"/>
  <c r="J101" i="6"/>
  <c r="R152" i="5"/>
  <c r="T129" i="18"/>
  <c r="T128" i="18" s="1"/>
  <c r="BK132" i="33"/>
  <c r="J132" i="33" s="1"/>
  <c r="J101" i="33" s="1"/>
  <c r="BK131" i="22"/>
  <c r="BK130" i="22"/>
  <c r="J130" i="22" s="1"/>
  <c r="J34" i="22" s="1"/>
  <c r="AG123" i="1" s="1"/>
  <c r="T798" i="4"/>
  <c r="BK133" i="13"/>
  <c r="BK132" i="13"/>
  <c r="J132" i="13" s="1"/>
  <c r="J100" i="13" s="1"/>
  <c r="T130" i="9"/>
  <c r="T129" i="9"/>
  <c r="P152" i="6"/>
  <c r="P151" i="6"/>
  <c r="AU102" i="1" s="1"/>
  <c r="T130" i="8"/>
  <c r="T129" i="8" s="1"/>
  <c r="T132" i="30"/>
  <c r="T131" i="30"/>
  <c r="T130" i="17"/>
  <c r="T129" i="17" s="1"/>
  <c r="R798" i="4"/>
  <c r="R151" i="4" s="1"/>
  <c r="R798" i="5"/>
  <c r="P129" i="9"/>
  <c r="AU106" i="1" s="1"/>
  <c r="BK152" i="5"/>
  <c r="J152" i="5"/>
  <c r="J101" i="5" s="1"/>
  <c r="T343" i="2"/>
  <c r="T152" i="4"/>
  <c r="T151" i="4"/>
  <c r="P130" i="26"/>
  <c r="P129" i="26" s="1"/>
  <c r="AU128" i="1" s="1"/>
  <c r="R130" i="24"/>
  <c r="R129" i="24" s="1"/>
  <c r="R130" i="17"/>
  <c r="R129" i="17" s="1"/>
  <c r="R129" i="27"/>
  <c r="R128" i="27" s="1"/>
  <c r="BK130" i="8"/>
  <c r="J130" i="8"/>
  <c r="J101" i="8"/>
  <c r="R131" i="2"/>
  <c r="R130" i="2"/>
  <c r="BK132" i="23"/>
  <c r="J132" i="23"/>
  <c r="J101" i="23" s="1"/>
  <c r="R152" i="6"/>
  <c r="R135" i="15"/>
  <c r="R134" i="15"/>
  <c r="P137" i="12"/>
  <c r="BK129" i="27"/>
  <c r="BK128" i="27" s="1"/>
  <c r="J128" i="27" s="1"/>
  <c r="J32" i="27" s="1"/>
  <c r="AG129" i="1" s="1"/>
  <c r="BK824" i="3"/>
  <c r="J824" i="3" s="1"/>
  <c r="J108" i="3" s="1"/>
  <c r="R132" i="23"/>
  <c r="R131" i="23" s="1"/>
  <c r="BK780" i="6"/>
  <c r="J780" i="6" s="1"/>
  <c r="J108" i="6" s="1"/>
  <c r="T798" i="5"/>
  <c r="BK130" i="32"/>
  <c r="BK129" i="32"/>
  <c r="J129" i="32"/>
  <c r="J100" i="32" s="1"/>
  <c r="T130" i="10"/>
  <c r="T129" i="10" s="1"/>
  <c r="R129" i="34"/>
  <c r="R128" i="34" s="1"/>
  <c r="R134" i="11"/>
  <c r="R133" i="11"/>
  <c r="P152" i="3"/>
  <c r="R130" i="26"/>
  <c r="R129" i="26"/>
  <c r="T130" i="7"/>
  <c r="T129" i="7"/>
  <c r="P152" i="5"/>
  <c r="P151" i="5" s="1"/>
  <c r="AU101" i="1" s="1"/>
  <c r="T130" i="32"/>
  <c r="T129" i="32" s="1"/>
  <c r="R152" i="3"/>
  <c r="R151" i="3" s="1"/>
  <c r="R780" i="6"/>
  <c r="R132" i="30"/>
  <c r="R131" i="30" s="1"/>
  <c r="P135" i="15"/>
  <c r="P134" i="15"/>
  <c r="AU113" i="1" s="1"/>
  <c r="T132" i="23"/>
  <c r="T131" i="23" s="1"/>
  <c r="T133" i="14"/>
  <c r="T132" i="14" s="1"/>
  <c r="P130" i="8"/>
  <c r="P129" i="8"/>
  <c r="AU105" i="1"/>
  <c r="T132" i="33"/>
  <c r="T131" i="33"/>
  <c r="P130" i="10"/>
  <c r="P129" i="10"/>
  <c r="AU107" i="1" s="1"/>
  <c r="BK152" i="3"/>
  <c r="J152" i="3"/>
  <c r="J101" i="3"/>
  <c r="T135" i="15"/>
  <c r="T134" i="15"/>
  <c r="P343" i="2"/>
  <c r="P130" i="2"/>
  <c r="AU96" i="1" s="1"/>
  <c r="P125" i="28"/>
  <c r="P124" i="28"/>
  <c r="AU130" i="1"/>
  <c r="BK133" i="14"/>
  <c r="J133" i="14"/>
  <c r="J101" i="14" s="1"/>
  <c r="P152" i="4"/>
  <c r="P151" i="4" s="1"/>
  <c r="AU100" i="1" s="1"/>
  <c r="T133" i="13"/>
  <c r="T132" i="13"/>
  <c r="P129" i="34"/>
  <c r="P128" i="34"/>
  <c r="AU139" i="1" s="1"/>
  <c r="P130" i="24"/>
  <c r="P129" i="24" s="1"/>
  <c r="AU126" i="1" s="1"/>
  <c r="P129" i="18"/>
  <c r="P128" i="18"/>
  <c r="AU116" i="1" s="1"/>
  <c r="T196" i="12"/>
  <c r="T136" i="12" s="1"/>
  <c r="T152" i="5"/>
  <c r="T151" i="5" s="1"/>
  <c r="P196" i="12"/>
  <c r="R133" i="14"/>
  <c r="R132" i="14"/>
  <c r="P132" i="23"/>
  <c r="P131" i="23"/>
  <c r="AU125" i="1" s="1"/>
  <c r="BK130" i="24"/>
  <c r="BK129" i="24" s="1"/>
  <c r="J129" i="24" s="1"/>
  <c r="J34" i="24" s="1"/>
  <c r="AG126" i="1" s="1"/>
  <c r="BK152" i="4"/>
  <c r="J152" i="4"/>
  <c r="J101" i="4" s="1"/>
  <c r="P824" i="3"/>
  <c r="P131" i="22"/>
  <c r="P130" i="22"/>
  <c r="AU123" i="1" s="1"/>
  <c r="AU122" i="1" s="1"/>
  <c r="AU121" i="1" s="1"/>
  <c r="T824" i="3"/>
  <c r="R137" i="12"/>
  <c r="R136" i="12"/>
  <c r="R129" i="31"/>
  <c r="R128" i="31"/>
  <c r="BK134" i="11"/>
  <c r="BK133" i="11" s="1"/>
  <c r="J133" i="11" s="1"/>
  <c r="J100" i="11" s="1"/>
  <c r="J134" i="11"/>
  <c r="J101" i="11" s="1"/>
  <c r="T129" i="31"/>
  <c r="T128" i="31"/>
  <c r="R130" i="8"/>
  <c r="R129" i="8" s="1"/>
  <c r="BK198" i="23"/>
  <c r="J198" i="23"/>
  <c r="J106" i="23" s="1"/>
  <c r="BK174" i="14"/>
  <c r="J174" i="14"/>
  <c r="J107" i="14"/>
  <c r="BK130" i="9"/>
  <c r="BK129" i="9" s="1"/>
  <c r="J129" i="9" s="1"/>
  <c r="J34" i="9" s="1"/>
  <c r="AG106" i="1" s="1"/>
  <c r="BK129" i="25"/>
  <c r="J129" i="25" s="1"/>
  <c r="J99" i="25" s="1"/>
  <c r="BK313" i="33"/>
  <c r="J313" i="33" s="1"/>
  <c r="J106" i="33" s="1"/>
  <c r="BK121" i="35"/>
  <c r="J121" i="35"/>
  <c r="J98" i="35" s="1"/>
  <c r="BK343" i="2"/>
  <c r="J343" i="2"/>
  <c r="J104" i="2"/>
  <c r="J129" i="34"/>
  <c r="J101" i="34"/>
  <c r="J129" i="31"/>
  <c r="J101" i="31"/>
  <c r="BK124" i="28"/>
  <c r="J124" i="28"/>
  <c r="AG120" i="1"/>
  <c r="J100" i="21"/>
  <c r="AG119" i="1"/>
  <c r="BK127" i="19"/>
  <c r="J127" i="19"/>
  <c r="J100" i="19" s="1"/>
  <c r="BK136" i="12"/>
  <c r="J136" i="12"/>
  <c r="J100" i="12"/>
  <c r="J130" i="10"/>
  <c r="J101" i="10" s="1"/>
  <c r="BK129" i="8"/>
  <c r="J129" i="8" s="1"/>
  <c r="J100" i="8" s="1"/>
  <c r="BK151" i="5"/>
  <c r="J151" i="5"/>
  <c r="J100" i="5" s="1"/>
  <c r="BK151" i="4"/>
  <c r="J151" i="4"/>
  <c r="BK130" i="2"/>
  <c r="J130" i="2" s="1"/>
  <c r="J32" i="2" s="1"/>
  <c r="AG96" i="1" s="1"/>
  <c r="AS94" i="1"/>
  <c r="F38" i="3"/>
  <c r="BA99" i="1" s="1"/>
  <c r="F38" i="8"/>
  <c r="BA105" i="1"/>
  <c r="J38" i="10"/>
  <c r="AW107" i="1"/>
  <c r="AT107" i="1" s="1"/>
  <c r="J38" i="12"/>
  <c r="AW109" i="1"/>
  <c r="AT109" i="1"/>
  <c r="J38" i="15"/>
  <c r="AW113" i="1"/>
  <c r="AT113" i="1" s="1"/>
  <c r="J38" i="24"/>
  <c r="AW126" i="1" s="1"/>
  <c r="AT126" i="1" s="1"/>
  <c r="J36" i="26"/>
  <c r="AW128" i="1"/>
  <c r="AT128" i="1" s="1"/>
  <c r="J38" i="32"/>
  <c r="AW137" i="1" s="1"/>
  <c r="AT137" i="1" s="1"/>
  <c r="J38" i="5"/>
  <c r="AW101" i="1" s="1"/>
  <c r="AT101" i="1" s="1"/>
  <c r="F38" i="13"/>
  <c r="BA110" i="1" s="1"/>
  <c r="F38" i="17"/>
  <c r="BA115" i="1" s="1"/>
  <c r="BB112" i="1"/>
  <c r="AX112" i="1" s="1"/>
  <c r="F37" i="20"/>
  <c r="AZ119" i="1"/>
  <c r="BB117" i="1"/>
  <c r="AX117" i="1" s="1"/>
  <c r="AV122" i="1"/>
  <c r="AZ124" i="1"/>
  <c r="AV124" i="1"/>
  <c r="F38" i="24"/>
  <c r="BA126" i="1" s="1"/>
  <c r="F36" i="26"/>
  <c r="BA128" i="1"/>
  <c r="J34" i="31"/>
  <c r="AG136" i="1"/>
  <c r="F38" i="33"/>
  <c r="BA138" i="1"/>
  <c r="F36" i="2"/>
  <c r="BA96" i="1"/>
  <c r="F38" i="6"/>
  <c r="BA102" i="1" s="1"/>
  <c r="F38" i="18"/>
  <c r="BA116" i="1"/>
  <c r="BC112" i="1"/>
  <c r="AY112" i="1"/>
  <c r="J37" i="19"/>
  <c r="AV118" i="1"/>
  <c r="AT118" i="1" s="1"/>
  <c r="AY122" i="1"/>
  <c r="J38" i="23"/>
  <c r="AW125" i="1"/>
  <c r="AT125" i="1" s="1"/>
  <c r="F36" i="27"/>
  <c r="BA129" i="1" s="1"/>
  <c r="BD135" i="1"/>
  <c r="BB135" i="1"/>
  <c r="AX135" i="1" s="1"/>
  <c r="F38" i="32"/>
  <c r="BA137" i="1"/>
  <c r="J36" i="2"/>
  <c r="AW96" i="1"/>
  <c r="AT96" i="1" s="1"/>
  <c r="J38" i="6"/>
  <c r="AW102" i="1"/>
  <c r="AT102" i="1"/>
  <c r="AZ112" i="1"/>
  <c r="AV112" i="1"/>
  <c r="J38" i="18"/>
  <c r="AW116" i="1"/>
  <c r="AT116" i="1" s="1"/>
  <c r="F37" i="19"/>
  <c r="AZ118" i="1"/>
  <c r="BA117" i="1"/>
  <c r="AW117" i="1"/>
  <c r="BD124" i="1"/>
  <c r="BB124" i="1"/>
  <c r="AX124" i="1"/>
  <c r="J36" i="25"/>
  <c r="AW127" i="1"/>
  <c r="AT127" i="1"/>
  <c r="F36" i="28"/>
  <c r="BA130" i="1"/>
  <c r="J32" i="29"/>
  <c r="AG131" i="1"/>
  <c r="F38" i="30"/>
  <c r="BA134" i="1" s="1"/>
  <c r="AU117" i="1"/>
  <c r="J34" i="4"/>
  <c r="AG100" i="1" s="1"/>
  <c r="F38" i="5"/>
  <c r="BA101" i="1" s="1"/>
  <c r="J38" i="13"/>
  <c r="AW110" i="1"/>
  <c r="AT110" i="1" s="1"/>
  <c r="J38" i="17"/>
  <c r="AW115" i="1"/>
  <c r="AT115" i="1" s="1"/>
  <c r="BD112" i="1"/>
  <c r="F37" i="21"/>
  <c r="AZ120" i="1"/>
  <c r="F38" i="22"/>
  <c r="BA123" i="1" s="1"/>
  <c r="BA122" i="1" s="1"/>
  <c r="BA121" i="1" s="1"/>
  <c r="AW121" i="1" s="1"/>
  <c r="AT121" i="1" s="1"/>
  <c r="F36" i="29"/>
  <c r="BA131" i="1"/>
  <c r="J38" i="31"/>
  <c r="AW136" i="1" s="1"/>
  <c r="AT136" i="1" s="1"/>
  <c r="J38" i="34"/>
  <c r="AW139" i="1" s="1"/>
  <c r="AT139" i="1" s="1"/>
  <c r="J36" i="35"/>
  <c r="AW140" i="1"/>
  <c r="AT140" i="1"/>
  <c r="J38" i="3"/>
  <c r="AW99" i="1" s="1"/>
  <c r="AT99" i="1" s="1"/>
  <c r="J38" i="8"/>
  <c r="AW105" i="1"/>
  <c r="AT105" i="1" s="1"/>
  <c r="F38" i="10"/>
  <c r="BA107" i="1"/>
  <c r="F38" i="12"/>
  <c r="BA109" i="1" s="1"/>
  <c r="F38" i="16"/>
  <c r="BA114" i="1" s="1"/>
  <c r="J37" i="20"/>
  <c r="AV119" i="1" s="1"/>
  <c r="AT119" i="1" s="1"/>
  <c r="AN119" i="1" s="1"/>
  <c r="BD117" i="1"/>
  <c r="BC117" i="1"/>
  <c r="AY117" i="1"/>
  <c r="J38" i="22"/>
  <c r="AW123" i="1"/>
  <c r="AT123" i="1" s="1"/>
  <c r="J32" i="28"/>
  <c r="AG130" i="1" s="1"/>
  <c r="J36" i="29"/>
  <c r="AW131" i="1"/>
  <c r="AT131" i="1" s="1"/>
  <c r="F38" i="31"/>
  <c r="BA136" i="1" s="1"/>
  <c r="F38" i="34"/>
  <c r="BA139" i="1"/>
  <c r="J34" i="34"/>
  <c r="AG139" i="1" s="1"/>
  <c r="F36" i="35"/>
  <c r="BA140" i="1" s="1"/>
  <c r="AU135" i="1"/>
  <c r="J38" i="4"/>
  <c r="AW100" i="1"/>
  <c r="AT100" i="1"/>
  <c r="BB98" i="1"/>
  <c r="AZ98" i="1"/>
  <c r="AV98" i="1"/>
  <c r="F38" i="7"/>
  <c r="BA104" i="1" s="1"/>
  <c r="F38" i="9"/>
  <c r="BA106" i="1"/>
  <c r="BB103" i="1"/>
  <c r="AX103" i="1" s="1"/>
  <c r="BC103" i="1"/>
  <c r="AY103" i="1"/>
  <c r="J34" i="10"/>
  <c r="AG107" i="1"/>
  <c r="J38" i="11"/>
  <c r="AW108" i="1"/>
  <c r="AT108" i="1"/>
  <c r="J38" i="14"/>
  <c r="AW111" i="1" s="1"/>
  <c r="AT111" i="1" s="1"/>
  <c r="J38" i="16"/>
  <c r="AW114" i="1"/>
  <c r="AT114" i="1" s="1"/>
  <c r="J37" i="21"/>
  <c r="AV120" i="1"/>
  <c r="AT120" i="1" s="1"/>
  <c r="AN120" i="1" s="1"/>
  <c r="BB121" i="1"/>
  <c r="AX121" i="1"/>
  <c r="F38" i="23"/>
  <c r="BA125" i="1" s="1"/>
  <c r="J36" i="27"/>
  <c r="AW129" i="1"/>
  <c r="AT129" i="1" s="1"/>
  <c r="BC135" i="1"/>
  <c r="AY135" i="1"/>
  <c r="AZ135" i="1"/>
  <c r="AV135" i="1" s="1"/>
  <c r="J38" i="33"/>
  <c r="AW138" i="1"/>
  <c r="AT138" i="1" s="1"/>
  <c r="F38" i="4"/>
  <c r="BA100" i="1" s="1"/>
  <c r="BC98" i="1"/>
  <c r="BD98" i="1"/>
  <c r="J38" i="7"/>
  <c r="AW104" i="1"/>
  <c r="AT104" i="1"/>
  <c r="J38" i="9"/>
  <c r="AW106" i="1" s="1"/>
  <c r="AT106" i="1" s="1"/>
  <c r="BD103" i="1"/>
  <c r="AZ103" i="1"/>
  <c r="AV103" i="1"/>
  <c r="F38" i="11"/>
  <c r="BA108" i="1" s="1"/>
  <c r="F38" i="14"/>
  <c r="BA111" i="1" s="1"/>
  <c r="F38" i="15"/>
  <c r="BA113" i="1"/>
  <c r="BC124" i="1"/>
  <c r="AY124" i="1"/>
  <c r="F36" i="25"/>
  <c r="BA127" i="1" s="1"/>
  <c r="J36" i="28"/>
  <c r="AW130" i="1" s="1"/>
  <c r="AT130" i="1" s="1"/>
  <c r="J38" i="30"/>
  <c r="AW134" i="1" s="1"/>
  <c r="AT134" i="1" s="1"/>
  <c r="AN129" i="1" l="1"/>
  <c r="AG122" i="1"/>
  <c r="AG121" i="1" s="1"/>
  <c r="AN123" i="1"/>
  <c r="J130" i="9"/>
  <c r="J101" i="9" s="1"/>
  <c r="J130" i="7"/>
  <c r="J101" i="7" s="1"/>
  <c r="BK129" i="7"/>
  <c r="J129" i="7" s="1"/>
  <c r="J100" i="18"/>
  <c r="J34" i="18"/>
  <c r="AG116" i="1" s="1"/>
  <c r="AN116" i="1" s="1"/>
  <c r="J100" i="30"/>
  <c r="J34" i="30"/>
  <c r="AG134" i="1" s="1"/>
  <c r="AN134" i="1" s="1"/>
  <c r="R151" i="6"/>
  <c r="P151" i="3"/>
  <c r="AU99" i="1" s="1"/>
  <c r="AU98" i="1" s="1"/>
  <c r="T130" i="2"/>
  <c r="P136" i="12"/>
  <c r="AU109" i="1"/>
  <c r="R151" i="5"/>
  <c r="T151" i="3"/>
  <c r="BK132" i="14"/>
  <c r="J132" i="14"/>
  <c r="J100" i="14" s="1"/>
  <c r="BK128" i="25"/>
  <c r="J128" i="25" s="1"/>
  <c r="J98" i="25" s="1"/>
  <c r="BK129" i="26"/>
  <c r="J129" i="26"/>
  <c r="J131" i="22"/>
  <c r="J101" i="22"/>
  <c r="J100" i="24"/>
  <c r="J130" i="16"/>
  <c r="J101" i="16" s="1"/>
  <c r="J133" i="13"/>
  <c r="J101" i="13" s="1"/>
  <c r="J130" i="24"/>
  <c r="J101" i="24" s="1"/>
  <c r="J129" i="27"/>
  <c r="J99" i="27" s="1"/>
  <c r="BK131" i="23"/>
  <c r="J131" i="23" s="1"/>
  <c r="J100" i="23" s="1"/>
  <c r="BK131" i="33"/>
  <c r="J131" i="33"/>
  <c r="J100" i="33" s="1"/>
  <c r="BK151" i="3"/>
  <c r="J151" i="3" s="1"/>
  <c r="J100" i="3" s="1"/>
  <c r="BK134" i="15"/>
  <c r="J134" i="15"/>
  <c r="J100" i="15" s="1"/>
  <c r="J130" i="17"/>
  <c r="J101" i="17" s="1"/>
  <c r="BK151" i="6"/>
  <c r="J151" i="6" s="1"/>
  <c r="J34" i="6" s="1"/>
  <c r="AG102" i="1" s="1"/>
  <c r="J98" i="27"/>
  <c r="J100" i="22"/>
  <c r="J130" i="32"/>
  <c r="J101" i="32" s="1"/>
  <c r="AN139" i="1"/>
  <c r="J43" i="34"/>
  <c r="AN136" i="1"/>
  <c r="J43" i="31"/>
  <c r="AN131" i="1"/>
  <c r="J43" i="30"/>
  <c r="AN130" i="1"/>
  <c r="J98" i="28"/>
  <c r="J41" i="29"/>
  <c r="J41" i="28"/>
  <c r="J41" i="27"/>
  <c r="J43" i="24"/>
  <c r="J43" i="22"/>
  <c r="J43" i="21"/>
  <c r="J43" i="20"/>
  <c r="AN107" i="1"/>
  <c r="AN106" i="1"/>
  <c r="J100" i="9"/>
  <c r="J43" i="10"/>
  <c r="J43" i="9"/>
  <c r="AN100" i="1"/>
  <c r="J100" i="4"/>
  <c r="J43" i="4"/>
  <c r="AN96" i="1"/>
  <c r="J98" i="2"/>
  <c r="J41" i="2"/>
  <c r="AN121" i="1"/>
  <c r="AN126" i="1"/>
  <c r="AU133" i="1"/>
  <c r="AU132" i="1"/>
  <c r="AU103" i="1"/>
  <c r="AU112" i="1"/>
  <c r="AU124" i="1"/>
  <c r="J32" i="35"/>
  <c r="AG140" i="1" s="1"/>
  <c r="J32" i="26"/>
  <c r="AG128" i="1" s="1"/>
  <c r="J34" i="16"/>
  <c r="AG114" i="1" s="1"/>
  <c r="BA103" i="1"/>
  <c r="AW103" i="1" s="1"/>
  <c r="AT103" i="1" s="1"/>
  <c r="BD97" i="1"/>
  <c r="J34" i="32"/>
  <c r="AG137" i="1" s="1"/>
  <c r="AG135" i="1" s="1"/>
  <c r="BA98" i="1"/>
  <c r="J34" i="12"/>
  <c r="AG109" i="1" s="1"/>
  <c r="AN109" i="1" s="1"/>
  <c r="BC97" i="1"/>
  <c r="AY97" i="1"/>
  <c r="J34" i="17"/>
  <c r="AG115" i="1"/>
  <c r="J34" i="13"/>
  <c r="AG110" i="1"/>
  <c r="J34" i="8"/>
  <c r="AG105" i="1"/>
  <c r="J34" i="19"/>
  <c r="AG118" i="1" s="1"/>
  <c r="AG117" i="1" s="1"/>
  <c r="BB133" i="1"/>
  <c r="AX133" i="1"/>
  <c r="AY98" i="1"/>
  <c r="AW122" i="1"/>
  <c r="AT122" i="1" s="1"/>
  <c r="AN122" i="1" s="1"/>
  <c r="BC133" i="1"/>
  <c r="AY133" i="1"/>
  <c r="J34" i="11"/>
  <c r="AG108" i="1"/>
  <c r="AN108" i="1" s="1"/>
  <c r="BA124" i="1"/>
  <c r="AW124" i="1" s="1"/>
  <c r="AT124" i="1" s="1"/>
  <c r="BD133" i="1"/>
  <c r="AX98" i="1"/>
  <c r="AZ117" i="1"/>
  <c r="AV117" i="1"/>
  <c r="AT117" i="1" s="1"/>
  <c r="BA135" i="1"/>
  <c r="AW135" i="1" s="1"/>
  <c r="AT135" i="1" s="1"/>
  <c r="J34" i="5"/>
  <c r="AG101" i="1" s="1"/>
  <c r="AN101" i="1" s="1"/>
  <c r="BA112" i="1"/>
  <c r="AW112" i="1"/>
  <c r="AT112" i="1" s="1"/>
  <c r="AZ133" i="1"/>
  <c r="AV133" i="1" s="1"/>
  <c r="BB97" i="1"/>
  <c r="AX97" i="1" s="1"/>
  <c r="AN135" i="1" l="1"/>
  <c r="J100" i="7"/>
  <c r="J34" i="7"/>
  <c r="J43" i="18"/>
  <c r="J41" i="26"/>
  <c r="J43" i="6"/>
  <c r="J41" i="35"/>
  <c r="J43" i="13"/>
  <c r="J43" i="32"/>
  <c r="J43" i="17"/>
  <c r="J43" i="16"/>
  <c r="J100" i="6"/>
  <c r="J98" i="26"/>
  <c r="J43" i="19"/>
  <c r="AN118" i="1"/>
  <c r="J43" i="12"/>
  <c r="J43" i="11"/>
  <c r="J43" i="8"/>
  <c r="AN105" i="1"/>
  <c r="J43" i="5"/>
  <c r="AN117" i="1"/>
  <c r="AN128" i="1"/>
  <c r="AN137" i="1"/>
  <c r="AN102" i="1"/>
  <c r="AN110" i="1"/>
  <c r="AN115" i="1"/>
  <c r="AN140" i="1"/>
  <c r="AN114" i="1"/>
  <c r="AU97" i="1"/>
  <c r="AU95" i="1" s="1"/>
  <c r="AU94" i="1" s="1"/>
  <c r="BD132" i="1"/>
  <c r="BD95" i="1"/>
  <c r="J34" i="3"/>
  <c r="AG99" i="1"/>
  <c r="AN99" i="1" s="1"/>
  <c r="J34" i="33"/>
  <c r="AG138" i="1" s="1"/>
  <c r="AN138" i="1" s="1"/>
  <c r="J34" i="15"/>
  <c r="AG113" i="1"/>
  <c r="AN113" i="1"/>
  <c r="BA97" i="1"/>
  <c r="AW97" i="1" s="1"/>
  <c r="BA133" i="1"/>
  <c r="AW133" i="1" s="1"/>
  <c r="AT133" i="1" s="1"/>
  <c r="J32" i="25"/>
  <c r="AG127" i="1"/>
  <c r="AN127" i="1"/>
  <c r="BB95" i="1"/>
  <c r="AX95" i="1" s="1"/>
  <c r="J34" i="14"/>
  <c r="AG111" i="1" s="1"/>
  <c r="AN111" i="1" s="1"/>
  <c r="AZ97" i="1"/>
  <c r="AV97" i="1" s="1"/>
  <c r="J34" i="23"/>
  <c r="AG125" i="1"/>
  <c r="AG124" i="1" s="1"/>
  <c r="BC95" i="1"/>
  <c r="AY95" i="1" s="1"/>
  <c r="AZ132" i="1"/>
  <c r="AV132" i="1" s="1"/>
  <c r="BB132" i="1"/>
  <c r="AX132" i="1"/>
  <c r="AW98" i="1"/>
  <c r="AT98" i="1" s="1"/>
  <c r="BC132" i="1"/>
  <c r="AY132" i="1" s="1"/>
  <c r="AG104" i="1" l="1"/>
  <c r="J43" i="7"/>
  <c r="J43" i="14"/>
  <c r="J43" i="15"/>
  <c r="J43" i="3"/>
  <c r="J41" i="25"/>
  <c r="J43" i="33"/>
  <c r="J43" i="23"/>
  <c r="AN125" i="1"/>
  <c r="AG133" i="1"/>
  <c r="AG132" i="1"/>
  <c r="AN124" i="1"/>
  <c r="BD94" i="1"/>
  <c r="W33" i="1"/>
  <c r="AT97" i="1"/>
  <c r="AN133" i="1"/>
  <c r="AG98" i="1"/>
  <c r="AG112" i="1"/>
  <c r="AZ95" i="1"/>
  <c r="AV95" i="1"/>
  <c r="BB94" i="1"/>
  <c r="W31" i="1"/>
  <c r="BA132" i="1"/>
  <c r="AW132" i="1"/>
  <c r="AT132" i="1" s="1"/>
  <c r="BC94" i="1"/>
  <c r="W32" i="1"/>
  <c r="BA95" i="1"/>
  <c r="AW95" i="1"/>
  <c r="AT95" i="1" s="1"/>
  <c r="AN132" i="1" l="1"/>
  <c r="AN104" i="1"/>
  <c r="AG103" i="1"/>
  <c r="AN103" i="1" s="1"/>
  <c r="AN98" i="1"/>
  <c r="AN112" i="1"/>
  <c r="AG97" i="1"/>
  <c r="AG95" i="1" s="1"/>
  <c r="AG94" i="1" s="1"/>
  <c r="AK26" i="1" s="1"/>
  <c r="BA94" i="1"/>
  <c r="W30" i="1"/>
  <c r="AY94" i="1"/>
  <c r="AX94" i="1"/>
  <c r="AZ94" i="1"/>
  <c r="W29" i="1"/>
  <c r="AN95" i="1" l="1"/>
  <c r="AN97" i="1"/>
  <c r="AV94" i="1"/>
  <c r="AK29" i="1" s="1"/>
  <c r="AK35" i="1" s="1"/>
  <c r="AW94" i="1"/>
  <c r="AK30" i="1"/>
  <c r="AT94" i="1" l="1"/>
  <c r="AN94" i="1" s="1"/>
</calcChain>
</file>

<file path=xl/sharedStrings.xml><?xml version="1.0" encoding="utf-8"?>
<sst xmlns="http://schemas.openxmlformats.org/spreadsheetml/2006/main" count="106416" uniqueCount="7190">
  <si>
    <t>Export Komplet</t>
  </si>
  <si>
    <t/>
  </si>
  <si>
    <t>2.0</t>
  </si>
  <si>
    <t>ZAMOK</t>
  </si>
  <si>
    <t>False</t>
  </si>
  <si>
    <t>{8a6ae395-36f8-4296-bd0d-c47284aabddd}</t>
  </si>
  <si>
    <t>0,01</t>
  </si>
  <si>
    <t>21</t>
  </si>
  <si>
    <t>15</t>
  </si>
  <si>
    <t>REKAPITULACE STAVBY</t>
  </si>
  <si>
    <t>v ---  níže se nacházejí doplnkové a pomocné údaje k sestavám  --- v</t>
  </si>
  <si>
    <t>Návod na vyplnění</t>
  </si>
  <si>
    <t>0,001</t>
  </si>
  <si>
    <t>Kód:</t>
  </si>
  <si>
    <t>Z2023029_III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</si>
  <si>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</si>
  <si>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</si>
  <si>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</si>
  <si>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</si>
  <si>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</si>
  <si>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</si>
  <si>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</si>
  <si>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</si>
  <si>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</si>
  <si>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</si>
  <si>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</si>
  <si>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</si>
  <si>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</si>
  <si>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</si>
  <si>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</si>
  <si>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</si>
  <si>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</si>
  <si>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</si>
  <si>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</si>
  <si>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</si>
  <si>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</si>
  <si>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</si>
  <si>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</si>
  <si>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</si>
  <si>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</si>
  <si>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</si>
  <si>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</si>
  <si>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</si>
  <si>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</si>
  <si>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</si>
  <si>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</si>
  <si>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</si>
  <si>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</si>
  <si>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</si>
  <si>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</si>
  <si>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</si>
  <si>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</si>
  <si>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</si>
  <si>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</si>
  <si>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</si>
  <si>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</si>
  <si>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</si>
  <si>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</si>
  <si>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</si>
  <si>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</si>
  <si>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</si>
  <si>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</si>
  <si>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</si>
  <si>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</si>
  <si>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</si>
  <si>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</si>
  <si>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</si>
  <si>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</si>
  <si>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</si>
  <si>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</si>
  <si>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</si>
  <si>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</si>
  <si>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</si>
  <si>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</si>
  <si>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</si>
  <si>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</si>
  <si>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</si>
  <si>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</si>
  <si>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</si>
  <si>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</si>
  <si>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</si>
  <si>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</si>
  <si>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</si>
  <si>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</si>
  <si>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</si>
  <si>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</si>
  <si>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</si>
  <si>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</si>
  <si>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</si>
  <si>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</si>
  <si>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</si>
  <si>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</si>
  <si>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</si>
  <si>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</si>
  <si>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</si>
  <si>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</si>
  <si>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</si>
  <si>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</si>
  <si>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</si>
  <si>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</si>
  <si>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</si>
  <si>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</si>
  <si>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</si>
  <si>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</si>
  <si>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</si>
  <si>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</si>
  <si>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</si>
  <si>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</si>
  <si>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</si>
  <si>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</si>
  <si>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</si>
  <si>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</si>
  <si>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</si>
  <si>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</si>
  <si>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</si>
  <si>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</si>
  <si>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</si>
  <si>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</si>
  <si>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</si>
  <si>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</si>
  <si>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</si>
  <si>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</si>
  <si>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</si>
  <si>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</si>
  <si>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</si>
  <si>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</si>
  <si>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</si>
  <si>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</si>
  <si>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</si>
  <si>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</si>
  <si>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</si>
  <si>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</si>
  <si>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</si>
  <si>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</si>
  <si>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</si>
  <si>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</si>
  <si>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</si>
  <si>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</si>
  <si>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</si>
  <si>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</si>
  <si>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</si>
  <si>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</si>
  <si>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</si>
  <si>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</si>
  <si>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</si>
  <si>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</si>
  <si>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</si>
  <si>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</si>
  <si>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</si>
  <si>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</si>
  <si>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</si>
  <si>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</si>
  <si>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</si>
  <si>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</si>
  <si>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</si>
  <si>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</si>
  <si>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</si>
  <si>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</si>
  <si>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</si>
  <si>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</si>
  <si>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</si>
  <si>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</si>
  <si>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</si>
  <si>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</si>
  <si>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</si>
  <si>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</si>
  <si>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</si>
  <si>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</si>
  <si>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</si>
  <si>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</si>
  <si>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</si>
  <si>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</si>
  <si>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</si>
  <si>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</si>
  <si>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</si>
  <si>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</si>
  <si>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</si>
  <si>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</si>
  <si>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</si>
  <si>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</si>
  <si>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</si>
  <si>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</si>
  <si>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</si>
  <si>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</si>
  <si>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</si>
  <si>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</si>
  <si>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</si>
  <si>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</si>
  <si>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</si>
  <si>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</si>
  <si>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</si>
  <si>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</si>
  <si>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</si>
  <si>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</si>
  <si>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</si>
  <si>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</si>
  <si>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</si>
  <si>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</si>
  <si>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</si>
  <si>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</si>
  <si>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</si>
  <si>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</si>
  <si>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</si>
  <si>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</si>
  <si>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</si>
  <si>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</si>
  <si>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</si>
  <si>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</si>
  <si>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</si>
  <si>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</si>
  <si>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</si>
  <si>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</si>
  <si>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</si>
  <si>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</si>
  <si>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</si>
  <si>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</si>
  <si>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</si>
  <si>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</si>
  <si>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</si>
  <si>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</si>
  <si>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</si>
  <si>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</si>
  <si>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</si>
  <si>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</si>
  <si>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</si>
  <si>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</si>
  <si>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</si>
  <si>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</si>
  <si>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</si>
  <si>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</si>
  <si>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</si>
  <si>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</si>
  <si>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</si>
  <si>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</si>
  <si>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</si>
  <si>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</si>
  <si>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</si>
  <si>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</si>
  <si>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</si>
  <si>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</si>
  <si>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</si>
  <si>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</si>
  <si>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</si>
  <si>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</si>
  <si>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</si>
  <si>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</si>
  <si>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</si>
  <si>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</si>
  <si>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</si>
  <si>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</si>
  <si>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</si>
  <si>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</si>
  <si>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</si>
  <si>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</si>
  <si>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</si>
  <si>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</si>
  <si>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</si>
  <si>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</si>
  <si>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</si>
  <si>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</si>
  <si>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</si>
  <si>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</si>
  <si>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</si>
  <si>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</si>
  <si>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</si>
  <si>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</si>
  <si>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</si>
  <si>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</si>
  <si>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</si>
  <si>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</si>
  <si>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</si>
  <si>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</si>
  <si>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</si>
  <si>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</si>
  <si>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</si>
  <si>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</si>
  <si>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VV</t>
  </si>
  <si>
    <t>(11,62+15,52+3,53)*1,4</t>
  </si>
  <si>
    <t>Součet</t>
  </si>
  <si>
    <t>112151354</t>
  </si>
  <si>
    <t>Kácení stromu s postupným spouštěním koruny a kmene D přes 0,4 do 0,5 m</t>
  </si>
  <si>
    <t>kus</t>
  </si>
  <si>
    <t>347951743</t>
  </si>
  <si>
    <t>112151355</t>
  </si>
  <si>
    <t>Kácení stromu s postupným spouštěním koruny a kmene D přes 0,5 do 0,6 m</t>
  </si>
  <si>
    <t>-1221354940</t>
  </si>
  <si>
    <t>112211202</t>
  </si>
  <si>
    <t>Odřezání pařezů D přes 300 do 500 mm</t>
  </si>
  <si>
    <t>1857650689</t>
  </si>
  <si>
    <t>5</t>
  </si>
  <si>
    <t>112211203</t>
  </si>
  <si>
    <t>Odřezání pařezů D přes 500 do 700 mm</t>
  </si>
  <si>
    <t>-1409415685</t>
  </si>
  <si>
    <t>6</t>
  </si>
  <si>
    <t>113106136</t>
  </si>
  <si>
    <t>Rozebrání dlažeb z vegetačních dlaždic betonových komunikací pro pěší strojně pl do 50 m2</t>
  </si>
  <si>
    <t>-1497857168</t>
  </si>
  <si>
    <t>Zatravňovací dlažba</t>
  </si>
  <si>
    <t>27</t>
  </si>
  <si>
    <t>7</t>
  </si>
  <si>
    <t>113106187</t>
  </si>
  <si>
    <t>Rozebrání dlažeb vozovek ze zámkové dlažby s ložem z kameniva strojně pl do 50 m2</t>
  </si>
  <si>
    <t>1741401492</t>
  </si>
  <si>
    <t>terasa</t>
  </si>
  <si>
    <t>49</t>
  </si>
  <si>
    <t>zámková dlažba</t>
  </si>
  <si>
    <t>465</t>
  </si>
  <si>
    <t>bet.dlažba</t>
  </si>
  <si>
    <t>28</t>
  </si>
  <si>
    <t>8</t>
  </si>
  <si>
    <t>113107162</t>
  </si>
  <si>
    <t>Odstranění podkladu z kameniva drceného tl přes 100 do 200 mm strojně pl přes 50 do 200 m2</t>
  </si>
  <si>
    <t>907078013</t>
  </si>
  <si>
    <t>zatravňovací dlažba</t>
  </si>
  <si>
    <t>35</t>
  </si>
  <si>
    <t>9</t>
  </si>
  <si>
    <t>113201112</t>
  </si>
  <si>
    <t>Vytrhání obrub silničních ležatých</t>
  </si>
  <si>
    <t>m</t>
  </si>
  <si>
    <t>-648548203</t>
  </si>
  <si>
    <t>7,9+7,9+71+14,5</t>
  </si>
  <si>
    <t>10</t>
  </si>
  <si>
    <t>131251105</t>
  </si>
  <si>
    <t>Hloubení jam nezapažených v hornině třídy těžitelnosti I skupiny 3 objemu do 1000 m3 strojně</t>
  </si>
  <si>
    <t>1629341093</t>
  </si>
  <si>
    <t>Mezisoučet</t>
  </si>
  <si>
    <t>11</t>
  </si>
  <si>
    <t>132251104</t>
  </si>
  <si>
    <t>Hloubení rýh nezapažených š do 800 mm v hornině třídy těžitelnosti I skupiny 3 objem přes 100 m3 strojně</t>
  </si>
  <si>
    <t>-1771510896</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</si>
  <si>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</si>
  <si>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</si>
  <si>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</si>
  <si>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</si>
  <si>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</si>
  <si>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</si>
  <si>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</si>
  <si>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</si>
  <si>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</si>
  <si>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</si>
  <si>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</si>
  <si>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</si>
  <si>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</si>
  <si>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</si>
  <si>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</si>
  <si>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</si>
  <si>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</si>
  <si>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</si>
  <si>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</si>
  <si>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</si>
  <si>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</si>
  <si>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</si>
  <si>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</si>
  <si>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</si>
  <si>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</si>
  <si>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</si>
  <si>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</si>
  <si>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</si>
  <si>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</si>
  <si>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</si>
  <si>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1*19 'Přepočtené koeficientem množství</t>
  </si>
  <si>
    <t>14</t>
  </si>
  <si>
    <t>162301942</t>
  </si>
  <si>
    <t>Příplatek k vodorovnému přemístění větví stromů jehličnatých D kmene přes 300 do 500 mm ZKD 1 km</t>
  </si>
  <si>
    <t>-1252482197</t>
  </si>
  <si>
    <t>3*19 'Přepočtené koeficientem množství</t>
  </si>
  <si>
    <t>162301943</t>
  </si>
  <si>
    <t>Příplatek k vodorovnému přemístění větví stromů jehličnatých D kmene přes 500 do 700 mm ZKD 1 km</t>
  </si>
  <si>
    <t>122081590</t>
  </si>
  <si>
    <t>4*19 'Přepočtené koeficientem množství</t>
  </si>
  <si>
    <t>16</t>
  </si>
  <si>
    <t>162301952</t>
  </si>
  <si>
    <t>Příplatek k vodorovnému přemístění kmenů stromů listnatých D kmene přes 300 do 500 mm ZKD 1 km</t>
  </si>
  <si>
    <t>1622556289</t>
  </si>
  <si>
    <t>17</t>
  </si>
  <si>
    <t>162301962</t>
  </si>
  <si>
    <t>Příplatek k vodorovnému přemístění kmenů stromů jehličnatých D kmene přes 300 do 500 mm ZKD 1 km</t>
  </si>
  <si>
    <t>-1077211451</t>
  </si>
  <si>
    <t>18</t>
  </si>
  <si>
    <t>162301963</t>
  </si>
  <si>
    <t>Příplatek k vodorovnému přemístění kmenů stromů jehličnatých D kmene přes 500 do 700 mm ZKD 1 km</t>
  </si>
  <si>
    <t>-1051185467</t>
  </si>
  <si>
    <t>19</t>
  </si>
  <si>
    <t>162301972</t>
  </si>
  <si>
    <t>Příplatek k vodorovnému přemístění pařezů D přes 300 do 500 mm ZKD 1 km</t>
  </si>
  <si>
    <t>-1770843247</t>
  </si>
  <si>
    <t>7*19 'Přepočtené koeficientem množství</t>
  </si>
  <si>
    <t>20</t>
  </si>
  <si>
    <t>162301973</t>
  </si>
  <si>
    <t>Příplatek k vodorovnému přemístění pařezů D přes 500 do 700 mm ZKD 1 km</t>
  </si>
  <si>
    <t>-28870102</t>
  </si>
  <si>
    <t>2*19 'Přepočtené koeficientem množství</t>
  </si>
  <si>
    <t>162301981</t>
  </si>
  <si>
    <t>Příplatek k vodorovnému přemístění křovin D kmene do 100 mm ZKD 1 km</t>
  </si>
  <si>
    <t>896310978</t>
  </si>
  <si>
    <t>42,938*19 'Přepočtené koeficientem množství</t>
  </si>
  <si>
    <t>22</t>
  </si>
  <si>
    <t>162751117</t>
  </si>
  <si>
    <t>Vodorovné přemístění přes 9 000 do 10000 m výkopku/sypaniny z horniny třídy těžitelnosti I skupiny 1 až 3</t>
  </si>
  <si>
    <t>-1370787760</t>
  </si>
  <si>
    <t>-zásypy1</t>
  </si>
  <si>
    <t>23</t>
  </si>
  <si>
    <t>162751119</t>
  </si>
  <si>
    <t>Příplatek k vodorovnému přemístění výkopku/sypaniny z horniny třídy těžitelnosti I skupiny 1 až 3 ZKD 1000 m přes 10000 m</t>
  </si>
  <si>
    <t>758843382</t>
  </si>
  <si>
    <t>819,62*10 'Přepočtené koeficientem množství</t>
  </si>
  <si>
    <t>24</t>
  </si>
  <si>
    <t>167151111</t>
  </si>
  <si>
    <t>Nakládání výkopku z hornin třídy těžitelnosti I skupiny 1 až 3 přes 100 m3</t>
  </si>
  <si>
    <t>1135085599</t>
  </si>
  <si>
    <t>25</t>
  </si>
  <si>
    <t>171201231</t>
  </si>
  <si>
    <t>Poplatek za uložení zeminy a kamení na recyklační skládce (skládkovné) kód odpadu 17 05 04</t>
  </si>
  <si>
    <t>t</t>
  </si>
  <si>
    <t>142499777</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</si>
  <si>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</si>
  <si>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</si>
  <si>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</si>
  <si>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</si>
  <si>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</si>
  <si>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</si>
  <si>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</si>
  <si>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</si>
  <si>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</si>
  <si>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</si>
  <si>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</si>
  <si>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</si>
  <si>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</si>
  <si>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</si>
  <si>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</si>
  <si>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</si>
  <si>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</si>
  <si>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</si>
  <si>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</si>
  <si>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</si>
  <si>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</si>
  <si>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</si>
  <si>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</si>
  <si>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</si>
  <si>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</si>
  <si>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</si>
  <si>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</si>
  <si>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</si>
  <si>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</si>
  <si>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</si>
  <si>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</si>
  <si>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</si>
  <si>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</si>
  <si>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</si>
  <si>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</si>
  <si>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</si>
  <si>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</si>
  <si>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</si>
  <si>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</si>
  <si>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</si>
  <si>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</si>
  <si>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</si>
  <si>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</si>
  <si>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</si>
  <si>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</si>
  <si>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</si>
  <si>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</si>
  <si>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</si>
  <si>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</si>
  <si>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</si>
  <si>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</si>
  <si>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</si>
  <si>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</si>
  <si>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</si>
  <si>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</si>
  <si>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</si>
  <si>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</si>
  <si>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</si>
  <si>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 o ponechaný volný nábytek (nábytek, židle dřevěné a polstrované, stoly) a ponechané volné zařizovací předměty, vč. naložení, odvozu a poplatku za ekologickou likvidace</t>
  </si>
  <si>
    <t>-819589846</t>
  </si>
  <si>
    <t>P</t>
  </si>
  <si>
    <t>Poznámka k položce:_x000D_
Množství:_x000D_
- 2,0t dřevěný odpad;_x000D_
- 0,5t odpad keramika (zařizovací předměty);_x000D_
- 0,2t odpad plast, PVC;_x000D_
- 0,2t odpad kovy, železo;_x000D_
- 0,1t odpad sklo</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</si>
  <si>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</si>
  <si>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</si>
  <si>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</si>
  <si>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</si>
  <si>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</si>
  <si>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</si>
  <si>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</si>
  <si>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</si>
  <si>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</si>
  <si>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</si>
  <si>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</si>
  <si>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</si>
  <si>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</si>
  <si>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</si>
  <si>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</si>
  <si>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</si>
  <si>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</si>
  <si>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</si>
  <si>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</si>
  <si>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</si>
  <si>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</si>
  <si>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</si>
  <si>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</si>
  <si>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</si>
  <si>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</si>
  <si>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</si>
  <si>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</si>
  <si>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</si>
  <si>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</si>
  <si>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"odhad 75%"</t>
  </si>
  <si>
    <t>(47,003+0,754+5,039+1+681,11+96,24+372,82+45,92+150)*0,75</t>
  </si>
  <si>
    <t>41</t>
  </si>
  <si>
    <t>997006005</t>
  </si>
  <si>
    <t>Drcení stavebního odpadu ze zdiva z cihel a kamene s dopravou do 100 m a naložením</t>
  </si>
  <si>
    <t>-1867315435</t>
  </si>
  <si>
    <t>372,82</t>
  </si>
  <si>
    <t>42</t>
  </si>
  <si>
    <t>997006006</t>
  </si>
  <si>
    <t>Drcení stavebního odpadu ze zdiva z betonu prostého s dopravou do 100 m a naložením</t>
  </si>
  <si>
    <t>439789963</t>
  </si>
  <si>
    <t>681,111</t>
  </si>
  <si>
    <t>43</t>
  </si>
  <si>
    <t>997006007</t>
  </si>
  <si>
    <t>Drcení stavebního odpadu ze zdiva z betonu železového s dopravou do 100 m a naložením</t>
  </si>
  <si>
    <t>-1712148791</t>
  </si>
  <si>
    <t>96,24</t>
  </si>
  <si>
    <t>44</t>
  </si>
  <si>
    <t>997006012</t>
  </si>
  <si>
    <t>Ruční třídění stavebního odpadu</t>
  </si>
  <si>
    <t>1566508201</t>
  </si>
  <si>
    <t>"odhad 25%"</t>
  </si>
  <si>
    <t>(47,003+0,754+5,039+1+681,11+96,24+372,82+45,92+150)*0,25</t>
  </si>
  <si>
    <t>45</t>
  </si>
  <si>
    <t>997006512</t>
  </si>
  <si>
    <t>Vodorovné doprava suti s naložením a složením na skládku přes 100 m do 1 km</t>
  </si>
  <si>
    <t>1725159772</t>
  </si>
  <si>
    <t>47,003+0,754+5,039+1+681,11+96,24+372,82+45,92+150</t>
  </si>
  <si>
    <t>46</t>
  </si>
  <si>
    <t>997006519</t>
  </si>
  <si>
    <t>Příplatek k vodorovnému přemístění suti na skládku ZKD 1 km přes 1 km</t>
  </si>
  <si>
    <t>261409575</t>
  </si>
  <si>
    <t>1399,886*19 'Přepočtené koeficientem množství</t>
  </si>
  <si>
    <t>47</t>
  </si>
  <si>
    <t>997006551</t>
  </si>
  <si>
    <t>Hrubé urovnání suti na skládce bez zhutnění</t>
  </si>
  <si>
    <t>-1546327268</t>
  </si>
  <si>
    <t>48</t>
  </si>
  <si>
    <t>997013112</t>
  </si>
  <si>
    <t>Vnitrostaveništní doprava suti a vybouraných hmot pro budovy v přes 6 do 9 m s použitím mechanizace</t>
  </si>
  <si>
    <t>1392404035</t>
  </si>
  <si>
    <t>997013811</t>
  </si>
  <si>
    <t>Poplatek za uložení na skládce (skládkovné) stavebního odpadu dřevěného kód odpadu 17 02 01</t>
  </si>
  <si>
    <t>1473769230</t>
  </si>
  <si>
    <t>50</t>
  </si>
  <si>
    <t>997013813</t>
  </si>
  <si>
    <t>Poplatek za uložení na skládce (skládkovné) stavebního odpadu z plastických hmot kód odpadu 17 02 03</t>
  </si>
  <si>
    <t>-1095814129</t>
  </si>
  <si>
    <t>51</t>
  </si>
  <si>
    <t>997013814</t>
  </si>
  <si>
    <t>Poplatek za uložení na skládce (skládkovné) stavebního odpadu izolací kód odpadu 17 06 04</t>
  </si>
  <si>
    <t>168416312</t>
  </si>
  <si>
    <t>52</t>
  </si>
  <si>
    <t>997013821</t>
  </si>
  <si>
    <t>Poplatek za uložení na skládce (skládkovné) stavebního odpadu s obsahem azbestu kód odpadu 17 06 05</t>
  </si>
  <si>
    <t>627890443</t>
  </si>
  <si>
    <t>53</t>
  </si>
  <si>
    <t>997013861</t>
  </si>
  <si>
    <t>Poplatek za uložení stavebního odpadu na recyklační skládce (skládkovné) z prostého betonu kód odpadu 17 01 01</t>
  </si>
  <si>
    <t>-1205006289</t>
  </si>
  <si>
    <t>54</t>
  </si>
  <si>
    <t>997013862</t>
  </si>
  <si>
    <t>Poplatek za uložení stavebního odpadu na recyklační skládce (skládkovné) z armovaného betonu kód odpadu 17 01 01</t>
  </si>
  <si>
    <t>480666471</t>
  </si>
  <si>
    <t>55</t>
  </si>
  <si>
    <t>997013863</t>
  </si>
  <si>
    <t>Poplatek za uložení stavebního odpadu na recyklační skládce (skládkovné) cihelného kód odpadu 17 01 02</t>
  </si>
  <si>
    <t>-478744235</t>
  </si>
  <si>
    <t>14,94+246,43+15,71+95,74</t>
  </si>
  <si>
    <t>56</t>
  </si>
  <si>
    <t>997013867</t>
  </si>
  <si>
    <t>Poplatek za uložení stavebního odpadu na recyklační skládce (skládkovné) z tašek a keramických výrobků kód odpadu 17 01 03</t>
  </si>
  <si>
    <t>820105732</t>
  </si>
  <si>
    <t>36,57+9,35</t>
  </si>
  <si>
    <t>57</t>
  </si>
  <si>
    <t>997013871</t>
  </si>
  <si>
    <t>Poplatek za uložení stavebního odpadu na recyklační skládce (skládkovné) směsného stavebního a demoličního kód odpadu 17 09 04</t>
  </si>
  <si>
    <t>471788763</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</si>
  <si>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</si>
  <si>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</si>
  <si>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</si>
  <si>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</si>
  <si>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</si>
  <si>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</si>
  <si>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</si>
  <si>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</si>
  <si>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</si>
  <si>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</si>
  <si>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</si>
  <si>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</si>
  <si>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</si>
  <si>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</si>
  <si>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</si>
  <si>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</si>
  <si>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</si>
  <si>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</si>
  <si>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</si>
  <si>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</si>
  <si>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</si>
  <si>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</si>
  <si>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</si>
  <si>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</si>
  <si>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</si>
  <si>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</si>
  <si>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</si>
  <si>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</si>
  <si>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</si>
  <si>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</si>
  <si>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</si>
  <si>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</si>
  <si>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</si>
  <si>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</si>
  <si>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</si>
  <si>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</si>
  <si>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</si>
  <si>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</si>
  <si>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</si>
  <si>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</si>
  <si>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</si>
  <si>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</si>
  <si>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</si>
  <si>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</si>
  <si>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</si>
  <si>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</si>
  <si>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</si>
  <si>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</si>
  <si>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</si>
  <si>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</si>
  <si>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</si>
  <si>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</si>
  <si>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</si>
  <si>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</si>
  <si>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</si>
  <si>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</si>
  <si>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</si>
  <si>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</si>
  <si>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</si>
  <si>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</si>
  <si>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</si>
  <si>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</si>
  <si>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</si>
  <si>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</si>
  <si>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</si>
  <si>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</si>
  <si>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</si>
  <si>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</si>
  <si>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</si>
  <si>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</si>
  <si>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</si>
  <si>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</si>
  <si>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</si>
  <si>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demontáž vodovodní přípojky DN32</t>
  </si>
  <si>
    <t>72</t>
  </si>
  <si>
    <t>722140001</t>
  </si>
  <si>
    <t>Ukončení zkrácené vodovodní přípojky DN32</t>
  </si>
  <si>
    <t>-992125234</t>
  </si>
  <si>
    <t>73</t>
  </si>
  <si>
    <t>725110811</t>
  </si>
  <si>
    <t>Demontáž klozetů splachovací s nádrží</t>
  </si>
  <si>
    <t>soubor</t>
  </si>
  <si>
    <t>1845453898</t>
  </si>
  <si>
    <t>74</t>
  </si>
  <si>
    <t>725210821</t>
  </si>
  <si>
    <t>Demontáž umyvadel bez výtokových armatur</t>
  </si>
  <si>
    <t>1108193096</t>
  </si>
  <si>
    <t>75</t>
  </si>
  <si>
    <t>725220842</t>
  </si>
  <si>
    <t>Demontáž van ocelových volně stojících</t>
  </si>
  <si>
    <t>-86665425</t>
  </si>
  <si>
    <t>76</t>
  </si>
  <si>
    <t>725240811</t>
  </si>
  <si>
    <t>Demontáž kabin sprchových bez výtokových armatur</t>
  </si>
  <si>
    <t>1671936852</t>
  </si>
  <si>
    <t>77</t>
  </si>
  <si>
    <t>725240812</t>
  </si>
  <si>
    <t>Demontáž vaniček sprchových bez výtokových armatur</t>
  </si>
  <si>
    <t>2131511921</t>
  </si>
  <si>
    <t>78</t>
  </si>
  <si>
    <t>725810811</t>
  </si>
  <si>
    <t>Demontáž ventilů výtokových nástěnných</t>
  </si>
  <si>
    <t>-1437479476</t>
  </si>
  <si>
    <t>79</t>
  </si>
  <si>
    <t>725820802</t>
  </si>
  <si>
    <t>Demontáž baterie stojánkové do jednoho otvoru</t>
  </si>
  <si>
    <t>1344699276</t>
  </si>
  <si>
    <t>730</t>
  </si>
  <si>
    <t>Vytápění</t>
  </si>
  <si>
    <t>80</t>
  </si>
  <si>
    <t>723120805</t>
  </si>
  <si>
    <t>Demontáž potrubí ocelové závitové svařované DN od 25 do 50</t>
  </si>
  <si>
    <t>1804852089</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</si>
  <si>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</si>
  <si>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</si>
  <si>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</si>
  <si>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</si>
  <si>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</si>
  <si>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</si>
  <si>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</si>
  <si>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</si>
  <si>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</si>
  <si>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</si>
  <si>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</si>
  <si>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</si>
  <si>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</si>
  <si>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</si>
  <si>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</si>
  <si>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</si>
  <si>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</si>
  <si>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</si>
  <si>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</si>
  <si>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</si>
  <si>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</si>
  <si>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</si>
  <si>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</si>
  <si>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</si>
  <si>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</si>
  <si>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</si>
  <si>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</si>
  <si>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</si>
  <si>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</si>
  <si>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</si>
  <si>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</si>
  <si>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</si>
  <si>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</si>
  <si>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</si>
  <si>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</si>
  <si>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</si>
  <si>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</si>
  <si>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</si>
  <si>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90</t>
  </si>
  <si>
    <t>735151821</t>
  </si>
  <si>
    <t>Demontáž otopného tělesa panelového dvouřadého dl do 1500 mm</t>
  </si>
  <si>
    <t>-1402784084</t>
  </si>
  <si>
    <t>91</t>
  </si>
  <si>
    <t>735161811</t>
  </si>
  <si>
    <t>Demontáž otopného tělesa trubkového s hliníkovými lamelami dl do 1500 mm</t>
  </si>
  <si>
    <t>1307886733</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</si>
  <si>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</si>
  <si>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</si>
  <si>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</si>
  <si>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</si>
  <si>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</si>
  <si>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</si>
  <si>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</si>
  <si>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</si>
  <si>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</si>
  <si>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</si>
  <si>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</si>
  <si>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</si>
  <si>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</si>
  <si>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</si>
  <si>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</si>
  <si>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</si>
  <si>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</si>
  <si>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</si>
  <si>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</si>
  <si>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</si>
  <si>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735 - Ústřední vytápění - otopná tělesa</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</si>
  <si>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</si>
  <si>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</si>
  <si>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</si>
  <si>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</si>
  <si>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</si>
  <si>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</si>
  <si>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</si>
  <si>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</si>
  <si>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</si>
  <si>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</si>
  <si>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</si>
  <si>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</si>
  <si>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</si>
  <si>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</si>
  <si>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</si>
  <si>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</si>
  <si>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</si>
  <si>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"objekt A - výkopek jámy od PUT do 435,140" (178,12)*0,05</t>
  </si>
  <si>
    <t>132251101</t>
  </si>
  <si>
    <t>Hloubení rýh nezapažených š do 800 mm v hornině třídy těžitelnosti I skupiny 3 objem do 20 m3 strojně</t>
  </si>
  <si>
    <t>-1481450989</t>
  </si>
  <si>
    <t>"objekt A - výkopek pro pasy" (78,81-15,53-41,63)*0,5+(6,05)*0,5+(4,58)*0,5+0,4*1*0,5*2+0,4*1*0,5+0,85*1*0,5*2</t>
  </si>
  <si>
    <t>132251253</t>
  </si>
  <si>
    <t>Hloubení rýh nezapažených š do 2000 mm v hornině třídy těžitelnosti I skupiny 3 objem do 100 m3 strojně</t>
  </si>
  <si>
    <t>402483729</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</si>
  <si>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</si>
  <si>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</si>
  <si>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</si>
  <si>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</si>
  <si>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</si>
  <si>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</si>
  <si>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</si>
  <si>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</si>
  <si>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</si>
  <si>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</si>
  <si>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</si>
  <si>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</si>
  <si>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</si>
  <si>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</si>
  <si>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</si>
  <si>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</si>
  <si>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</si>
  <si>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</si>
  <si>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</si>
  <si>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</si>
  <si>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</si>
  <si>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</si>
  <si>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zásyp_A1*2</t>
  </si>
  <si>
    <t>-1334854935</t>
  </si>
  <si>
    <t>-zásyp_A1</t>
  </si>
  <si>
    <t>1992039952</t>
  </si>
  <si>
    <t>-26,686</t>
  </si>
  <si>
    <t>55,351*10 'Přepočtené koeficientem množství</t>
  </si>
  <si>
    <t>167151101</t>
  </si>
  <si>
    <t>Nakládání výkopku z hornin třídy těžitelnosti I skupiny 1 až 3 do 100 m3</t>
  </si>
  <si>
    <t>-907233111</t>
  </si>
  <si>
    <t>-957209871</t>
  </si>
  <si>
    <t>55,351*1,8 'Přepočtené koeficientem množství</t>
  </si>
  <si>
    <t>667157800</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</si>
  <si>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</si>
  <si>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</si>
  <si>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</si>
  <si>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</si>
  <si>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</si>
  <si>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</si>
  <si>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"RD + terasa" 18,59</t>
  </si>
  <si>
    <t>218111113</t>
  </si>
  <si>
    <t>Odvětrání radonu vodorovné drenážní kladené do štěrkového podsypu z plastových perforovaných trubek DN přes 80 do 100 mm</t>
  </si>
  <si>
    <t>-977807291</t>
  </si>
  <si>
    <t>"P01-P05"</t>
  </si>
  <si>
    <t>"objekt A" (34,16+36,49+43,69+16,52)</t>
  </si>
  <si>
    <t>218111121</t>
  </si>
  <si>
    <t>Odvětrání radonu vodorovné sběrné kladené do štěrkového podsypu z plastových trubek DN přes 80 do 110 mm</t>
  </si>
  <si>
    <t>-1502068680</t>
  </si>
  <si>
    <t>"objekt A" 30+30</t>
  </si>
  <si>
    <t>218121112</t>
  </si>
  <si>
    <t>Odvětrání radonu svislé z plastových trubek DN přes 110 do 125 mm</t>
  </si>
  <si>
    <t>-1998684059</t>
  </si>
  <si>
    <t>"objekt A" 5,0+5,0</t>
  </si>
  <si>
    <t>233211120</t>
  </si>
  <si>
    <t>Zemní vrut pro pergoly a přístřešky D 66 mm dl 865 mm</t>
  </si>
  <si>
    <t>220420180</t>
  </si>
  <si>
    <t>"á 0,5 m podkladního roštu" ((8,2+14,4)/0,44*1,1)/0,5</t>
  </si>
  <si>
    <t>271532212</t>
  </si>
  <si>
    <t>Podsyp pod základové konstrukce se zhutněním z hrubého kameniva frakce 16 až 32 mm</t>
  </si>
  <si>
    <t>-677762254</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</si>
  <si>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</si>
  <si>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</si>
  <si>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</si>
  <si>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</si>
  <si>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</si>
  <si>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</si>
  <si>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</si>
  <si>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</si>
  <si>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</si>
  <si>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</si>
  <si>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</si>
  <si>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</si>
  <si>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</si>
  <si>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</si>
  <si>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</si>
  <si>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</si>
  <si>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</si>
  <si>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</si>
  <si>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</si>
  <si>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"keramické dutinové, P10 na M10, na maltu, 240mm"</t>
  </si>
  <si>
    <t>"ztužující stěny vnitřní" (3,04)*2,75+(3,04*1,54)</t>
  </si>
  <si>
    <t>311235151</t>
  </si>
  <si>
    <t>Zdivo jednovrstvé z cihel broušených do P10 na tenkovrstvou maltu tl 300 mm</t>
  </si>
  <si>
    <t>1090279506</t>
  </si>
  <si>
    <t>"keramické dutinové broušené, P10 na M10, na maltu pro tenké spáry, 300mm"</t>
  </si>
  <si>
    <t>"obvodové nosné stěny" (15,9+9,3+14,17+4,65)*2,3+(7,4+8,23)-0,44</t>
  </si>
  <si>
    <t>"odečet otvorů" -(3,15*2+0,99+1,65+3,42*3+1,65+5,61+5,91)</t>
  </si>
  <si>
    <t>"tl. 750mm" (5,06*2)*2,3-(3,6*2,13)</t>
  </si>
  <si>
    <t>"odečet zdiva" -(48,23*0,25)</t>
  </si>
  <si>
    <t>311236301</t>
  </si>
  <si>
    <t>Zdivo jednovrstvé zvukově izolační na tenkovrstvou maltu z cihel děrovaných broušených do P15 tl 190 mm</t>
  </si>
  <si>
    <t>-1887786384</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</si>
  <si>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</si>
  <si>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</si>
  <si>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</si>
  <si>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</si>
  <si>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</si>
  <si>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</si>
  <si>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</si>
  <si>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</si>
  <si>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</si>
  <si>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</si>
  <si>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</si>
  <si>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"objekt A - porobeton" (2,45+1,55)*0,35</t>
  </si>
  <si>
    <t>317168012</t>
  </si>
  <si>
    <t>Překlad keramický plochý š 115 mm dl 1250 mm</t>
  </si>
  <si>
    <t>1625643377</t>
  </si>
  <si>
    <t>"PK03"</t>
  </si>
  <si>
    <t>"objekt A" 1</t>
  </si>
  <si>
    <t>"PK07"</t>
  </si>
  <si>
    <t>317168013</t>
  </si>
  <si>
    <t>Překlad keramický plochý š 115 mm dl 1500 mm</t>
  </si>
  <si>
    <t>-217763905</t>
  </si>
  <si>
    <t>"PK01"</t>
  </si>
  <si>
    <t>"objekt A" 5</t>
  </si>
  <si>
    <t>317168014</t>
  </si>
  <si>
    <t>Překlad keramický plochý š 115 mm dl 1750 mm</t>
  </si>
  <si>
    <t>1863898048</t>
  </si>
  <si>
    <t>"PK05"</t>
  </si>
  <si>
    <t>"PK06"</t>
  </si>
  <si>
    <t>317168015</t>
  </si>
  <si>
    <t>Překlad keramický plochý š 115 mm dl 2000 mm</t>
  </si>
  <si>
    <t>-2029921030</t>
  </si>
  <si>
    <t>"PK02"</t>
  </si>
  <si>
    <t>317168051</t>
  </si>
  <si>
    <t>Překlad keramický vysoký v 238 mm dl 1000 mm</t>
  </si>
  <si>
    <t>-291324410</t>
  </si>
  <si>
    <t>"viz statika - objekt A-TVAR" 2</t>
  </si>
  <si>
    <t>317168055</t>
  </si>
  <si>
    <t>Překlad keramický vysoký v 238 mm dl 2000 mm</t>
  </si>
  <si>
    <t>-700975818</t>
  </si>
  <si>
    <t>"viz statika - objekt A-TVAR" 4</t>
  </si>
  <si>
    <t>319201321</t>
  </si>
  <si>
    <t>Vyrovnání nerovného povrchu zdiva tl do 30 mm maltou</t>
  </si>
  <si>
    <t>1446223711</t>
  </si>
  <si>
    <t>"vyrování podkladu maltou, det. D-H"</t>
  </si>
  <si>
    <t>"obvodové nosné stěny" (3,4+1+0,6+1+0,8*3+1+2,4)*0,3</t>
  </si>
  <si>
    <t>342244111</t>
  </si>
  <si>
    <t>Příčka z cihel děrovaných do P10 na maltu M5 tloušťky 115 mm</t>
  </si>
  <si>
    <t>-331828190</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</si>
  <si>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</si>
  <si>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</si>
  <si>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</si>
  <si>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</si>
  <si>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</si>
  <si>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</si>
  <si>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</si>
  <si>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</si>
  <si>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</si>
  <si>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</si>
  <si>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</si>
  <si>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</si>
  <si>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</si>
  <si>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</si>
  <si>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"det. D-E" (9,3+4+4+9,44+5,05+4,9)*1,1</t>
  </si>
  <si>
    <t>Úpravy povrchů, podlahy a osazování výplní</t>
  </si>
  <si>
    <t>612131121</t>
  </si>
  <si>
    <t>Penetrační disperzní nátěr vnitřních stěn nanášený ručně</t>
  </si>
  <si>
    <t>-1922163742</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</si>
  <si>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</si>
  <si>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</si>
  <si>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</si>
  <si>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</si>
  <si>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</si>
  <si>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</si>
  <si>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</si>
  <si>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</si>
  <si>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</si>
  <si>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</si>
  <si>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</si>
  <si>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</si>
  <si>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</si>
  <si>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</si>
  <si>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</si>
  <si>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</si>
  <si>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</si>
  <si>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</si>
  <si>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</si>
  <si>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</si>
  <si>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</si>
  <si>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</si>
  <si>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</si>
  <si>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</si>
  <si>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</si>
  <si>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</si>
  <si>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</si>
  <si>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</si>
  <si>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</si>
  <si>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</si>
  <si>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612321341</t>
  </si>
  <si>
    <t>Vápenocementová omítka štuková dvouvrstvá vnitřních stěn nanášená strojně</t>
  </si>
  <si>
    <t>1971737623</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</si>
  <si>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</si>
  <si>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</si>
  <si>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</si>
  <si>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</si>
  <si>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</si>
  <si>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</si>
  <si>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</si>
  <si>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</si>
  <si>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431,49*2 'Přepočtené koeficientem množství</t>
  </si>
  <si>
    <t>622211041</t>
  </si>
  <si>
    <t>Montáž kontaktního zateplení vnějších stěn lepením a mechanickým kotvením polystyrénových desek do betonu a zdiva tl přes 160 do 200 mm</t>
  </si>
  <si>
    <t>1811856169</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</si>
  <si>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</si>
  <si>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</si>
  <si>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</si>
  <si>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</si>
  <si>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</si>
  <si>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</si>
  <si>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</si>
  <si>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</si>
  <si>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</si>
  <si>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</si>
  <si>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</si>
  <si>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</si>
  <si>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</si>
  <si>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</si>
  <si>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</si>
  <si>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</si>
  <si>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</si>
  <si>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</si>
  <si>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</si>
  <si>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</si>
  <si>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</si>
  <si>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</si>
  <si>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</si>
  <si>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</si>
  <si>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</si>
  <si>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"vnější parapet" 2,4*0,2</t>
  </si>
  <si>
    <t>622151001</t>
  </si>
  <si>
    <t>Penetrační akrylátový nátěr vnějších pastovitých tenkovrstvých omítek stěn</t>
  </si>
  <si>
    <t>1968020183</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</si>
  <si>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</si>
  <si>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</si>
  <si>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</si>
  <si>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</si>
  <si>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</si>
  <si>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</si>
  <si>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</si>
  <si>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</si>
  <si>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</si>
  <si>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</si>
  <si>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</si>
  <si>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</si>
  <si>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</si>
  <si>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</si>
  <si>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</si>
  <si>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</si>
  <si>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</si>
  <si>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</si>
  <si>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</si>
  <si>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</si>
  <si>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</si>
  <si>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</si>
  <si>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</si>
  <si>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</si>
  <si>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</si>
  <si>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</si>
  <si>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</si>
  <si>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</si>
  <si>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</si>
  <si>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</si>
  <si>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"ostatní - provedení svodů okapu a hromosvodu, skrytých v zateplení fasády, aj." 0,3*35+(15+15,3)*0,3</t>
  </si>
  <si>
    <t>19,947*1,05 'Přepočtené koeficientem množství</t>
  </si>
  <si>
    <t>622212081.R</t>
  </si>
  <si>
    <t>Montáž kontaktního zateplení vnějšího ostění, nadpraží nebo parapetu hl. špalety do 400 mm lepením desek z polystyrenu tl do 250 mm</t>
  </si>
  <si>
    <t>1818126686</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</si>
  <si>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</si>
  <si>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</si>
  <si>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</si>
  <si>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</si>
  <si>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</si>
  <si>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</si>
  <si>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</si>
  <si>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</si>
  <si>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</si>
  <si>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</si>
  <si>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</si>
  <si>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</si>
  <si>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</si>
  <si>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</si>
  <si>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</si>
  <si>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</si>
  <si>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</si>
  <si>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</si>
  <si>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</si>
  <si>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</si>
  <si>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</si>
  <si>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</si>
  <si>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</si>
  <si>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</si>
  <si>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</si>
  <si>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</si>
  <si>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</si>
  <si>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</si>
  <si>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</si>
  <si>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</si>
  <si>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</si>
  <si>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</si>
  <si>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</si>
  <si>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</si>
  <si>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</si>
  <si>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</si>
  <si>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</si>
  <si>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</si>
  <si>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</si>
  <si>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</si>
  <si>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</si>
  <si>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622251105</t>
  </si>
  <si>
    <t>Příplatek k cenám kontaktního zateplení vnějších stěn za zápustnou montáž a použití tepelněizolačních zátek z minerální vlny</t>
  </si>
  <si>
    <t>1075244084</t>
  </si>
  <si>
    <t>622251211</t>
  </si>
  <si>
    <t>Příplatek k cenám kontaktního zateplení vnějších stěn za zesílení vyztužení základní vrstvy</t>
  </si>
  <si>
    <t>-415729765</t>
  </si>
  <si>
    <t>"terasy a vstupy" 55</t>
  </si>
  <si>
    <t>"vyztužení všech částí fasád do výšky 2 m nad UT" (52,3)*2-(3,4*2+1*2+1,5*2+1,8*3)*2</t>
  </si>
  <si>
    <t>622252001</t>
  </si>
  <si>
    <t>Montáž profilů kontaktního zateplení připevněných mechanicky</t>
  </si>
  <si>
    <t>-546785555</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</si>
  <si>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</si>
  <si>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</si>
  <si>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</si>
  <si>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</si>
  <si>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</si>
  <si>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</si>
  <si>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</si>
  <si>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</si>
  <si>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</si>
  <si>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</si>
  <si>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</si>
  <si>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</si>
  <si>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</si>
  <si>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</si>
  <si>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</si>
  <si>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</si>
  <si>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</si>
  <si>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</si>
  <si>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</si>
  <si>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</si>
  <si>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</si>
  <si>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</si>
  <si>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</si>
  <si>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</si>
  <si>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</si>
  <si>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</si>
  <si>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</si>
  <si>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</si>
  <si>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</si>
  <si>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</si>
  <si>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</si>
  <si>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</si>
  <si>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</si>
  <si>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</si>
  <si>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</si>
  <si>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</si>
  <si>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</si>
  <si>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</si>
  <si>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</si>
  <si>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</si>
  <si>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</si>
  <si>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</si>
  <si>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</si>
  <si>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</si>
  <si>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</si>
  <si>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</si>
  <si>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</si>
  <si>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"atika - viz. detail D-C, D-C, D-F"</t>
  </si>
  <si>
    <t>"objekt A" (10,65+5,32+5,25*1,02)</t>
  </si>
  <si>
    <t>631311114</t>
  </si>
  <si>
    <t>Mazanina tl přes 50 do 80 mm z betonu prostého bez zvýšených nároků na prostředí tř. C 16/20</t>
  </si>
  <si>
    <t>1650726299</t>
  </si>
  <si>
    <t>"ochranná vrstva bet. mazanina"</t>
  </si>
  <si>
    <t>"objekt A" (34,16+36,49+43,69+16,52)*0,04</t>
  </si>
  <si>
    <t>631311115</t>
  </si>
  <si>
    <t>Mazanina tl přes 50 do 80 mm z betonu prostého bez zvýšených nároků na prostředí tř. C 20/25</t>
  </si>
  <si>
    <t>-829123092</t>
  </si>
  <si>
    <t>"roznášecí vrstva a vrstva pro vytvoření spádu"</t>
  </si>
  <si>
    <t>"P02" 5,5*0,1</t>
  </si>
  <si>
    <t>631311125</t>
  </si>
  <si>
    <t>Mazanina tl přes 80 do 120 mm z betonu prostého bez zvýšených nároků na prostředí tř. C 20/25</t>
  </si>
  <si>
    <t>-823626010</t>
  </si>
  <si>
    <t>"P08 – ČISTÍCÍ ROHOŽ PŘED VSTUPEM DO OBJEKTU"</t>
  </si>
  <si>
    <t>"objekt A - 1500/420mm" (2*1,5*0,42)*0,1</t>
  </si>
  <si>
    <t>631319011</t>
  </si>
  <si>
    <t>Příplatek k mazanině tl přes 50 do 80 mm za přehlazení povrchu</t>
  </si>
  <si>
    <t>-353603825</t>
  </si>
  <si>
    <t>631319012</t>
  </si>
  <si>
    <t>Příplatek k mazanině tl přes 80 do 120 mm za přehlazení povrchu</t>
  </si>
  <si>
    <t>1503942685</t>
  </si>
  <si>
    <t>631362021</t>
  </si>
  <si>
    <t>Výztuž mazanin svařovanými sítěmi Kari</t>
  </si>
  <si>
    <t>1072064407</t>
  </si>
  <si>
    <t>"roznášeí vrstva a vrstva pro vytvoření spádu"</t>
  </si>
  <si>
    <t>"P02" 5,5*3,03/1000</t>
  </si>
  <si>
    <t>632451234</t>
  </si>
  <si>
    <t>Potěr cementový samonivelační litý C25 tl přes 45 do 50 mm</t>
  </si>
  <si>
    <t>1923457811</t>
  </si>
  <si>
    <t>"roznášecí vrstva"</t>
  </si>
  <si>
    <t>"P01" 37+12,4+12,2+12,4+27,7</t>
  </si>
  <si>
    <t>"P03" 4,7+1,6+14,2</t>
  </si>
  <si>
    <t>"P04" 0,3</t>
  </si>
  <si>
    <t>"P05" 2,2</t>
  </si>
  <si>
    <t>632451292</t>
  </si>
  <si>
    <t>Příplatek k cementovému samonivelačnímu litému potěru C25 ZKD 5 mm tl přes 50 mm</t>
  </si>
  <si>
    <t>-1776133906</t>
  </si>
  <si>
    <t>124,7*4 'Přepočtené koeficientem množství</t>
  </si>
  <si>
    <t>648922421</t>
  </si>
  <si>
    <t>Osazování parapetních desek ŽB š přes 200 do 400 mm na MC</t>
  </si>
  <si>
    <t>1550470607</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</si>
  <si>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</si>
  <si>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</si>
  <si>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</si>
  <si>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</si>
  <si>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</si>
  <si>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</si>
  <si>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</si>
  <si>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</si>
  <si>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</si>
  <si>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</si>
  <si>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"objekt A" 61+47,52+54,73+23,97+(5,85*4,28)</t>
  </si>
  <si>
    <t>941111211</t>
  </si>
  <si>
    <t>Příplatek k lešení řadovému trubkovému lehkému s podlahami do 200 kg/m2 š od 0,6 do 0,9 m v do 10 m za každý den použití</t>
  </si>
  <si>
    <t>-1692411803</t>
  </si>
  <si>
    <t>lešení*3*31</t>
  </si>
  <si>
    <t>941111312</t>
  </si>
  <si>
    <t>Odborná prohlídka lešení řadového trubkového lehkého s podlahami zatížení do 200 kg/m2 š od 0,6 do 1,5 m v do 25 m pl do 500 m2 zakrytého sítí</t>
  </si>
  <si>
    <t>-2010035551</t>
  </si>
  <si>
    <t>941111811</t>
  </si>
  <si>
    <t>Demontáž lešení řadového trubkového lehkého s podlahami zatížení do 200 kg/m2 š od 0,6 do 0,9 m v do 10 m</t>
  </si>
  <si>
    <t>-1642205528</t>
  </si>
  <si>
    <t>944511111</t>
  </si>
  <si>
    <t>Montáž ochranné sítě z textilie z umělých vláken</t>
  </si>
  <si>
    <t>1557006210</t>
  </si>
  <si>
    <t>944511211</t>
  </si>
  <si>
    <t>Příplatek k ochranné síti za každý den použití</t>
  </si>
  <si>
    <t>-406802875</t>
  </si>
  <si>
    <t>944511811</t>
  </si>
  <si>
    <t>Demontáž ochranné sítě z textilie z umělých vláken</t>
  </si>
  <si>
    <t>-2105714003</t>
  </si>
  <si>
    <t>949101112</t>
  </si>
  <si>
    <t>Lešení pomocné pro objekty pozemních staveb s lešeňovou podlahou v přes 1,9 do 3,5 m zatížení do 150 kg/m2</t>
  </si>
  <si>
    <t>1243223342</t>
  </si>
  <si>
    <t>"objekt A" 37+12,4+12,2+12,4+27,7+5,5+4,7+1,6+14,2+2,2</t>
  </si>
  <si>
    <t>952901111</t>
  </si>
  <si>
    <t>Vyčištění budov bytové a občanské výstavby při výšce podlaží do 4 m</t>
  </si>
  <si>
    <t>985713319</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</si>
  <si>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</si>
  <si>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</si>
  <si>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</si>
  <si>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</si>
  <si>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</si>
  <si>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</si>
  <si>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</si>
  <si>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</si>
  <si>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</si>
  <si>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</si>
  <si>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</si>
  <si>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</si>
  <si>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</si>
  <si>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</si>
  <si>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</si>
  <si>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</si>
  <si>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</si>
  <si>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</si>
  <si>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</si>
  <si>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</si>
  <si>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</si>
  <si>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</si>
  <si>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</si>
  <si>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</si>
  <si>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</si>
  <si>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</si>
  <si>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</si>
  <si>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</si>
  <si>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</si>
  <si>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</si>
  <si>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</si>
  <si>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</si>
  <si>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</si>
  <si>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</si>
  <si>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</si>
  <si>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</si>
  <si>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</si>
  <si>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</si>
  <si>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"Detail č. 2 - 160x350" 4*15</t>
  </si>
  <si>
    <t>98</t>
  </si>
  <si>
    <t>953965121</t>
  </si>
  <si>
    <t>Kotevní šroub pro chemické kotvy M 12 dl 160 mm</t>
  </si>
  <si>
    <t>1657520728</t>
  </si>
  <si>
    <t>"Detail č. 1 - 120x350" 2*15</t>
  </si>
  <si>
    <t>"Detail č. 4a - 100x580" 1*4</t>
  </si>
  <si>
    <t>"Detail č. 4B - 100x520" 1*2</t>
  </si>
  <si>
    <t>99</t>
  </si>
  <si>
    <t>953965123</t>
  </si>
  <si>
    <t>Kotevní šroub pro chemické kotvy M 12 dl 260 mm</t>
  </si>
  <si>
    <t>1748019024</t>
  </si>
  <si>
    <t>100</t>
  </si>
  <si>
    <t>953965131</t>
  </si>
  <si>
    <t>Kotevní šroub pro chemické kotvy M 16 dl 190 mm</t>
  </si>
  <si>
    <t>1744525776</t>
  </si>
  <si>
    <t>"Detail č. 2 - 160x350" 1*15</t>
  </si>
  <si>
    <t>346</t>
  </si>
  <si>
    <t>965046111</t>
  </si>
  <si>
    <t>Broušení stávajících betonových podlah úběr do 3 mm</t>
  </si>
  <si>
    <t>804189600</t>
  </si>
  <si>
    <t>"technická místnost"</t>
  </si>
  <si>
    <t>347</t>
  </si>
  <si>
    <t>965046119</t>
  </si>
  <si>
    <t>Příplatek k broušení stávajících betonových podlah za každý další 1 mm úběru</t>
  </si>
  <si>
    <t>-705583706</t>
  </si>
  <si>
    <t>2,2*2 'Přepočtené koeficientem množství</t>
  </si>
  <si>
    <t>338</t>
  </si>
  <si>
    <t>993111111</t>
  </si>
  <si>
    <t>Dovoz a odvoz lešení řadového do 10 km včetně naložení a složení</t>
  </si>
  <si>
    <t>-1065143459</t>
  </si>
  <si>
    <t>339</t>
  </si>
  <si>
    <t>993111119</t>
  </si>
  <si>
    <t>Příplatek k ceně dovozu a odvozu lešení řadového ZKD 10 km přes 10 km</t>
  </si>
  <si>
    <t>-1849327348</t>
  </si>
  <si>
    <t>212,258*10 'Přepočtené koeficientem množství</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</si>
  <si>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</si>
  <si>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</si>
  <si>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</si>
  <si>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</si>
  <si>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</si>
  <si>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</si>
  <si>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</si>
  <si>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</si>
  <si>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</si>
  <si>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</si>
  <si>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</si>
  <si>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</si>
  <si>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</si>
  <si>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</si>
  <si>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</si>
  <si>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</si>
  <si>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</si>
  <si>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</si>
  <si>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</si>
  <si>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</si>
  <si>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</si>
  <si>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</si>
  <si>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</si>
  <si>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</si>
  <si>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</si>
  <si>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</si>
  <si>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</si>
  <si>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</si>
  <si>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</si>
  <si>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</si>
  <si>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</si>
  <si>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</si>
  <si>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</si>
  <si>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</si>
  <si>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</si>
  <si>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</si>
  <si>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</si>
  <si>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</si>
  <si>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</si>
  <si>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</si>
  <si>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</si>
  <si>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</si>
  <si>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</si>
  <si>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</si>
  <si>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</si>
  <si>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</si>
  <si>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</si>
  <si>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</si>
  <si>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</si>
  <si>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</si>
  <si>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</si>
  <si>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</si>
  <si>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</si>
  <si>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</si>
  <si>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</si>
  <si>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</si>
  <si>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</si>
  <si>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</si>
  <si>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</si>
  <si>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</si>
  <si>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"PK03" 1*2</t>
  </si>
  <si>
    <t>"PK04" 0*2</t>
  </si>
  <si>
    <t>"PK05" 1*2</t>
  </si>
  <si>
    <t>"PK06" 1*2</t>
  </si>
  <si>
    <t>"PK08" 0*2</t>
  </si>
  <si>
    <t>116</t>
  </si>
  <si>
    <t>953965111</t>
  </si>
  <si>
    <t>Kotevní šroub pro chemické kotvy M 8 dl 110 mm</t>
  </si>
  <si>
    <t>-38560070</t>
  </si>
  <si>
    <t>998</t>
  </si>
  <si>
    <t>Přesun hmot</t>
  </si>
  <si>
    <t>117</t>
  </si>
  <si>
    <t>998011001</t>
  </si>
  <si>
    <t>Přesun hmot pro budovy zděné v do 6 m</t>
  </si>
  <si>
    <t>1953459616</t>
  </si>
  <si>
    <t>711</t>
  </si>
  <si>
    <t>Izolace proti vodě, vlhkosti a plynům</t>
  </si>
  <si>
    <t>118</t>
  </si>
  <si>
    <t>711111001</t>
  </si>
  <si>
    <t>Provedení izolace proti zemní vlhkosti vodorovné za studena nátěrem penetračním</t>
  </si>
  <si>
    <t>-1825235791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</si>
  <si>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</si>
  <si>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</si>
  <si>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</si>
  <si>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</si>
  <si>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</si>
  <si>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</si>
  <si>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</si>
  <si>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</si>
  <si>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</si>
  <si>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</si>
  <si>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</si>
  <si>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</si>
  <si>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</si>
  <si>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</si>
  <si>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</si>
  <si>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</si>
  <si>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</si>
  <si>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</si>
  <si>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</si>
  <si>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</si>
  <si>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</si>
  <si>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</si>
  <si>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</si>
  <si>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</si>
  <si>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</si>
  <si>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</si>
  <si>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</si>
  <si>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</si>
  <si>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</si>
  <si>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</si>
  <si>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</si>
  <si>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</si>
  <si>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</si>
  <si>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</si>
  <si>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</si>
  <si>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</si>
  <si>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</si>
  <si>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</si>
  <si>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</si>
  <si>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</si>
  <si>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</si>
  <si>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</si>
  <si>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</si>
  <si>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</si>
  <si>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</si>
  <si>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</si>
  <si>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</si>
  <si>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</si>
  <si>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</si>
  <si>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</si>
  <si>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</si>
  <si>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</si>
  <si>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</si>
  <si>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</si>
  <si>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</si>
  <si>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</si>
  <si>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</si>
  <si>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</si>
  <si>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</si>
  <si>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</si>
  <si>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</si>
  <si>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</si>
  <si>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</si>
  <si>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</si>
  <si>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</si>
  <si>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</si>
  <si>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</si>
  <si>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</si>
  <si>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</si>
  <si>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</si>
  <si>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</si>
  <si>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</si>
  <si>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</si>
  <si>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</si>
  <si>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</si>
  <si>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</si>
  <si>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</si>
  <si>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133</t>
  </si>
  <si>
    <t>998711201</t>
  </si>
  <si>
    <t>Přesun hmot procentní pro izolace proti vodě, vlhkosti a plynům v objektech v do 6 m</t>
  </si>
  <si>
    <t>%</t>
  </si>
  <si>
    <t>466114243</t>
  </si>
  <si>
    <t>712</t>
  </si>
  <si>
    <t>Povlakové krytiny</t>
  </si>
  <si>
    <t>134</t>
  </si>
  <si>
    <t>712411101</t>
  </si>
  <si>
    <t>Provedení povlakové krytiny střech přes 10° do 30° za studena nátěrem penetračním</t>
  </si>
  <si>
    <t>-1825335960</t>
  </si>
  <si>
    <t>135</t>
  </si>
  <si>
    <t>-933229241</t>
  </si>
  <si>
    <t>"detail D-C"</t>
  </si>
  <si>
    <t>1,22*(5+5,1)</t>
  </si>
  <si>
    <t>0,37*(14,15+15,16)</t>
  </si>
  <si>
    <t>23,167*0,4 'Přepočtené koeficientem množství</t>
  </si>
  <si>
    <t>136</t>
  </si>
  <si>
    <t>712431111</t>
  </si>
  <si>
    <t>Provedení povlakové krytiny střech přes 10° do 30° podkladní vrstvy pásy na sucho samolepící</t>
  </si>
  <si>
    <t>-669568490</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</si>
  <si>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</si>
  <si>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</si>
  <si>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</si>
  <si>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</si>
  <si>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</si>
  <si>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</si>
  <si>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</si>
  <si>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</si>
  <si>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</si>
  <si>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712441559</t>
  </si>
  <si>
    <t>Provedení povlakové krytiny střech přes 10° do 30° pásy přitavením NAIP v plné ploše</t>
  </si>
  <si>
    <t>-1514695189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</si>
  <si>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</si>
  <si>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</si>
  <si>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</si>
  <si>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</si>
  <si>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</si>
  <si>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</si>
  <si>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</si>
  <si>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</si>
  <si>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</si>
  <si>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</si>
  <si>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</si>
  <si>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</si>
  <si>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</si>
  <si>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</si>
  <si>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</si>
  <si>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</si>
  <si>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</si>
  <si>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</si>
  <si>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</si>
  <si>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</si>
  <si>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</si>
  <si>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</si>
  <si>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</si>
  <si>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</si>
  <si>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</si>
  <si>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</si>
  <si>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</si>
  <si>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</si>
  <si>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</si>
  <si>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</si>
  <si>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</si>
  <si>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</si>
  <si>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</si>
  <si>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</si>
  <si>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</si>
  <si>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</si>
  <si>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</si>
  <si>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</si>
  <si>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</si>
  <si>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</si>
  <si>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</si>
  <si>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</si>
  <si>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</si>
  <si>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</si>
  <si>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</si>
  <si>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"objekt A  - celk. délka potrubí 1200 mm, základna 300/300 mm" 1</t>
  </si>
  <si>
    <t>"objekt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</si>
  <si>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</si>
  <si>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</si>
  <si>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</si>
  <si>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</si>
  <si>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</si>
  <si>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</si>
  <si>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</si>
  <si>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</si>
  <si>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</si>
  <si>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</si>
  <si>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</si>
  <si>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</si>
  <si>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</si>
  <si>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</si>
  <si>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</si>
  <si>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</si>
  <si>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</si>
  <si>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</si>
  <si>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</si>
  <si>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</si>
  <si>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</si>
  <si>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</si>
  <si>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</si>
  <si>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</si>
  <si>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</si>
  <si>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</si>
  <si>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</si>
  <si>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</si>
  <si>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</si>
  <si>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</si>
  <si>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</si>
  <si>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</si>
  <si>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713</t>
  </si>
  <si>
    <t>Izolace tepelné</t>
  </si>
  <si>
    <t>152</t>
  </si>
  <si>
    <t>713121111</t>
  </si>
  <si>
    <t>Montáž izolace tepelné podlah volně kladenými rohožemi, pásy, dílci, deskami 1 vrstva</t>
  </si>
  <si>
    <t>217606754</t>
  </si>
  <si>
    <t>154</t>
  </si>
  <si>
    <t>28375928</t>
  </si>
  <si>
    <t>deska EPS 200 pro konstrukce s velmi vysokým zatížením λ=0,034 tl 130mm</t>
  </si>
  <si>
    <t>-2010687368</t>
  </si>
  <si>
    <t>"tepelná izolace"</t>
  </si>
  <si>
    <t>"P01, P03" 37+12,4+12,2+12,4+27,7</t>
  </si>
  <si>
    <t>124,7*1,05 'Přepočtené koeficientem množství</t>
  </si>
  <si>
    <t>155</t>
  </si>
  <si>
    <t>28375040</t>
  </si>
  <si>
    <t>deska EPS 200 pro konstrukce s velmi vysokým zatížením λ=0,034 tl 110mm</t>
  </si>
  <si>
    <t>-1853999471</t>
  </si>
  <si>
    <t>"P02" 5,5</t>
  </si>
  <si>
    <t>5,5*1,05 'Přepočtené koeficientem množství</t>
  </si>
  <si>
    <t>156</t>
  </si>
  <si>
    <t>713131141</t>
  </si>
  <si>
    <t>Montáž izolace tepelné stěn lepením celoplošně rohoží, pásů, dílců, desek</t>
  </si>
  <si>
    <t>-85128748</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</si>
  <si>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</si>
  <si>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</si>
  <si>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</si>
  <si>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</si>
  <si>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</si>
  <si>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</si>
  <si>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</si>
  <si>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</si>
  <si>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</si>
  <si>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</si>
  <si>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</si>
  <si>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</si>
  <si>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</si>
  <si>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</si>
  <si>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</si>
  <si>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</si>
  <si>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</si>
  <si>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</si>
  <si>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</si>
  <si>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</si>
  <si>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</si>
  <si>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</si>
  <si>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</si>
  <si>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</si>
  <si>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</si>
  <si>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</si>
  <si>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</si>
  <si>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</si>
  <si>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</si>
  <si>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</si>
  <si>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</si>
  <si>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</si>
  <si>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</si>
  <si>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</si>
  <si>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349</t>
  </si>
  <si>
    <t>28376532</t>
  </si>
  <si>
    <t>deska izolační PIR s oboustrannou kompozitní fólií s hliníkovou vložkou pro šikmé střechy λ=0,022 tl 100mm</t>
  </si>
  <si>
    <t>-967691628</t>
  </si>
  <si>
    <t>"objekt A" (5,18*15,16+5,18*14,18+(2,43*1,04))*2</t>
  </si>
  <si>
    <t>"PIR mech. kotvené"</t>
  </si>
  <si>
    <t>"objekt A - v místě okapů a hřebenu - odečet" -(15,16*0,6+14,18*0,6+15,16*0,3)*2</t>
  </si>
  <si>
    <t>"PIR mech. kotvené 1x100"</t>
  </si>
  <si>
    <t>"objekt A - v místě okapů a hřebenu" 15,16*0,6+14,18*0,6+15,16*0,3</t>
  </si>
  <si>
    <t>286,865*1,05 'Přepočtené koeficientem množství</t>
  </si>
  <si>
    <t>350</t>
  </si>
  <si>
    <t>28376531</t>
  </si>
  <si>
    <t>deska izolační PIR s oboustrannou kompozitní fólií s hliníkovou vložkou pro šikmé střechy λ=0,022 tl 80mm</t>
  </si>
  <si>
    <t>1009068296</t>
  </si>
  <si>
    <t>22,152*1,05 'Přepočtené koeficientem množství</t>
  </si>
  <si>
    <t>165</t>
  </si>
  <si>
    <t>713191234</t>
  </si>
  <si>
    <t>Montáž izolace tepelné stěn a slopů překrytí fólií se svařovaným spojem</t>
  </si>
  <si>
    <t>1982814892</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</si>
  <si>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</si>
  <si>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</si>
  <si>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</si>
  <si>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</si>
  <si>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</si>
  <si>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</si>
  <si>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</si>
  <si>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</si>
  <si>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</si>
  <si>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</si>
  <si>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</si>
  <si>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</si>
  <si>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</si>
  <si>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</si>
  <si>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</si>
  <si>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</si>
  <si>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</si>
  <si>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</si>
  <si>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</si>
  <si>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</si>
  <si>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</si>
  <si>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</si>
  <si>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</si>
  <si>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</si>
  <si>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</si>
  <si>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</si>
  <si>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</si>
  <si>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</si>
  <si>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</si>
  <si>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</si>
  <si>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</si>
  <si>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</si>
  <si>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</si>
  <si>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</si>
  <si>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</si>
  <si>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</si>
  <si>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</si>
  <si>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</si>
  <si>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</si>
  <si>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</si>
  <si>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</si>
  <si>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735</t>
  </si>
  <si>
    <t>Ústřední vytápění - otopná tělesa</t>
  </si>
  <si>
    <t>345</t>
  </si>
  <si>
    <t>735511008</t>
  </si>
  <si>
    <t>Podlahové vytápění - systémová deska s kombinovanou tepelnou a kročejovou izolací celkové výšky 50 až 53 mm</t>
  </si>
  <si>
    <t>-1374440273</t>
  </si>
  <si>
    <t>"deska podlahového vytápění"</t>
  </si>
  <si>
    <t>348</t>
  </si>
  <si>
    <t>998735201</t>
  </si>
  <si>
    <t>Přesun hmot procentní pro otopná tělesa v objektech v do 6 m</t>
  </si>
  <si>
    <t>1143484106</t>
  </si>
  <si>
    <t>751</t>
  </si>
  <si>
    <t>173</t>
  </si>
  <si>
    <t>751398041</t>
  </si>
  <si>
    <t>Montáž protidešťové žaluzie nebo žaluziové klapky na kruhové potrubí D do 300 mm</t>
  </si>
  <si>
    <t>-878973122</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</si>
  <si>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</si>
  <si>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</si>
  <si>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</si>
  <si>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</si>
  <si>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</si>
  <si>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</si>
  <si>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</si>
  <si>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</si>
  <si>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</si>
  <si>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</si>
  <si>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</si>
  <si>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</si>
  <si>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</si>
  <si>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</si>
  <si>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</si>
  <si>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</si>
  <si>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</si>
  <si>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</si>
  <si>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</si>
  <si>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762</t>
  </si>
  <si>
    <t>Konstrukce tesařské</t>
  </si>
  <si>
    <t>178</t>
  </si>
  <si>
    <t>762081150</t>
  </si>
  <si>
    <t>Hoblování hraněného řeziva ve staveništní dílně</t>
  </si>
  <si>
    <t>-181819151</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</si>
  <si>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</si>
  <si>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</si>
  <si>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</si>
  <si>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</si>
  <si>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</si>
  <si>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</si>
  <si>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</si>
  <si>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</si>
  <si>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</si>
  <si>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</si>
  <si>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</si>
  <si>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</si>
  <si>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</si>
  <si>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</si>
  <si>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</si>
  <si>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</si>
  <si>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</si>
  <si>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</si>
  <si>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</si>
  <si>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</si>
  <si>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</si>
  <si>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</si>
  <si>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</si>
  <si>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"PL.01" 2*14*14+14</t>
  </si>
  <si>
    <t>"PL.02" 2*14*4+4</t>
  </si>
  <si>
    <t>"PL.03" 2*14*12+12</t>
  </si>
  <si>
    <t>"PL.04" 2*14*4+4</t>
  </si>
  <si>
    <t>"PL.05" 2*14*23+23</t>
  </si>
  <si>
    <t>"PL.06" 1*14*28+18</t>
  </si>
  <si>
    <t>"PL.07" 1*14*8+8</t>
  </si>
  <si>
    <t>"Detail č. 1 - 120x350" 2*14</t>
  </si>
  <si>
    <t>181</t>
  </si>
  <si>
    <t>1000110743</t>
  </si>
  <si>
    <t>Závitová tyč DIN975 M12x1000mm NEREZ A2</t>
  </si>
  <si>
    <t>1780374524</t>
  </si>
  <si>
    <t>2250*0,14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</si>
  <si>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</si>
  <si>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</si>
  <si>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</si>
  <si>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</si>
  <si>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</si>
  <si>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</si>
  <si>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</si>
  <si>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</si>
  <si>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</si>
  <si>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</si>
  <si>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2250*0,04 'Přepočtené koeficientem množství</t>
  </si>
  <si>
    <t>184</t>
  </si>
  <si>
    <t>31111020</t>
  </si>
  <si>
    <t>matice nerezová šestihranná M16</t>
  </si>
  <si>
    <t>-246225115</t>
  </si>
  <si>
    <t>15*0,04 'Přepočtené koeficientem množství</t>
  </si>
  <si>
    <t>185</t>
  </si>
  <si>
    <t>31121022</t>
  </si>
  <si>
    <t>podložka nerezová 13 DIN 9021</t>
  </si>
  <si>
    <t>89442802</t>
  </si>
  <si>
    <t>"PL.01" 2*14*14</t>
  </si>
  <si>
    <t>"PL.02" 2*14*4</t>
  </si>
  <si>
    <t>"PL.03" 2*14*12</t>
  </si>
  <si>
    <t>"PL.04" 2*14*4</t>
  </si>
  <si>
    <t>"PL.05" 2*14*23</t>
  </si>
  <si>
    <t>"PL.06" 1*14*28</t>
  </si>
  <si>
    <t>"PL.07" 1*14*8</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</si>
  <si>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</si>
  <si>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</si>
  <si>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</si>
  <si>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</si>
  <si>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</si>
  <si>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</si>
  <si>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</si>
  <si>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</si>
  <si>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</si>
  <si>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</si>
  <si>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188</t>
  </si>
  <si>
    <t>54825422.R</t>
  </si>
  <si>
    <t>Styčníkový plech PL.01</t>
  </si>
  <si>
    <t>-1237170444</t>
  </si>
  <si>
    <t>Poznámka k položce:_x000D_
střešní vazník - výkres tvaru</t>
  </si>
  <si>
    <t>2*14+1</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</si>
  <si>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</si>
  <si>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</si>
  <si>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</si>
  <si>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</si>
  <si>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</si>
  <si>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</si>
  <si>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</si>
  <si>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</si>
  <si>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</si>
  <si>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</si>
  <si>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</si>
  <si>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</si>
  <si>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</si>
  <si>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</si>
  <si>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</si>
  <si>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</si>
  <si>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</si>
  <si>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</si>
  <si>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</si>
  <si>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</si>
  <si>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1*15</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</si>
  <si>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</si>
  <si>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</si>
  <si>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</si>
  <si>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</si>
  <si>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</si>
  <si>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</si>
  <si>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</si>
  <si>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</si>
  <si>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</si>
  <si>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</si>
  <si>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</si>
  <si>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</si>
  <si>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</si>
  <si>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</si>
  <si>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</si>
  <si>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</si>
  <si>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</si>
  <si>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</si>
  <si>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</si>
  <si>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-529588114</t>
  </si>
  <si>
    <t>197</t>
  </si>
  <si>
    <t>61223210</t>
  </si>
  <si>
    <t>hranol konstrukční BSH vrstvený lepený pohledový</t>
  </si>
  <si>
    <t>1392391204</t>
  </si>
  <si>
    <t>7,964*0,93 'Přepočtené koeficientem množství</t>
  </si>
  <si>
    <t>343</t>
  </si>
  <si>
    <t>61223110</t>
  </si>
  <si>
    <t>hranol konstrukční BSH vrstvený lepený nepohledový</t>
  </si>
  <si>
    <t>-566104341</t>
  </si>
  <si>
    <t>7,964*0,23 'Přepočtené koeficientem množství</t>
  </si>
  <si>
    <t>198</t>
  </si>
  <si>
    <t>762341260</t>
  </si>
  <si>
    <t>Montáž bednění střech rovných a šikmých sklonu do 60° z palubek</t>
  </si>
  <si>
    <t>-1421720774</t>
  </si>
  <si>
    <t>199</t>
  </si>
  <si>
    <t>61191162.R</t>
  </si>
  <si>
    <t>palubky záklop (P+D) tl. 24 mm</t>
  </si>
  <si>
    <t>-904121688</t>
  </si>
  <si>
    <t>"záklop - palubky (P+D), tl. 24mm"</t>
  </si>
  <si>
    <t>154,508*1,15 'Přepočtené koeficientem množství</t>
  </si>
  <si>
    <t>200</t>
  </si>
  <si>
    <t>762341601.R</t>
  </si>
  <si>
    <t>Montáž bednění štítových okapových říms z vodovzdorné překližky</t>
  </si>
  <si>
    <t>-1582780394</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</si>
  <si>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</si>
  <si>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</si>
  <si>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</si>
  <si>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</si>
  <si>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</si>
  <si>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</si>
  <si>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</si>
  <si>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</si>
  <si>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</si>
  <si>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</si>
  <si>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</si>
  <si>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</si>
  <si>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</si>
  <si>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</si>
  <si>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</si>
  <si>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</si>
  <si>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</si>
  <si>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</si>
  <si>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</si>
  <si>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</si>
  <si>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</si>
  <si>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</si>
  <si>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</si>
  <si>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"objekt A" (5,18*15,16+5,18*14,18+(2,43*1,04))*0,024</t>
  </si>
  <si>
    <t>"objekt A" (0,63*(14,15+15,16))*0,021</t>
  </si>
  <si>
    <t>"objekt A" (0,5*(14,15+15,16))*0,018</t>
  </si>
  <si>
    <t>"objekt A" ((10,65+5,32+5,25*1,02)*0,52*2)*0,015</t>
  </si>
  <si>
    <t>"prostorové ztužení střešních vazníků" 138,3*0,024</t>
  </si>
  <si>
    <t>15,976*1,15 'Přepočtené koeficientem množství</t>
  </si>
  <si>
    <t>205</t>
  </si>
  <si>
    <t>762822110</t>
  </si>
  <si>
    <t>Montáž stropního trámu z hraněného řeziva průřezové pl do 144 cm2 s výměnami</t>
  </si>
  <si>
    <t>1400665585</t>
  </si>
  <si>
    <t>"objekt A" (5,02*3*1+5,02*1*2)+(5,02*14*1+5,02*15*1)</t>
  </si>
  <si>
    <t>206</t>
  </si>
  <si>
    <t>60512125</t>
  </si>
  <si>
    <t>hranol stavební řezivo průřezu do 120cm2 do dl 6m</t>
  </si>
  <si>
    <t>1574129594</t>
  </si>
  <si>
    <t>207</t>
  </si>
  <si>
    <t>762822120</t>
  </si>
  <si>
    <t>Montáž stropního trámu z hraněného řeziva průřezové pl přes 144 do 288 cm2 s výměnami</t>
  </si>
  <si>
    <t>1652472809</t>
  </si>
  <si>
    <t>"objekt A" (0,7*17*2)</t>
  </si>
  <si>
    <t>208</t>
  </si>
  <si>
    <t>60512135</t>
  </si>
  <si>
    <t>hranol stavební řezivo průřezu do 288cm2 do dl 6m</t>
  </si>
  <si>
    <t>-877989070</t>
  </si>
  <si>
    <t>209</t>
  </si>
  <si>
    <t>762895000</t>
  </si>
  <si>
    <t>Spojovací prostředky pro montáž záklopu, stropnice a podbíjení</t>
  </si>
  <si>
    <t>-510531215</t>
  </si>
  <si>
    <t>210</t>
  </si>
  <si>
    <t>762951002</t>
  </si>
  <si>
    <t>Montáž podkladního roštu terasy z dřevěných profilů osové vzdálenosti podpěr přes 300 do 420 mm</t>
  </si>
  <si>
    <t>902360434</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</si>
  <si>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</si>
  <si>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</si>
  <si>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</si>
  <si>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</si>
  <si>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</si>
  <si>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</si>
  <si>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</si>
  <si>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</si>
  <si>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</si>
  <si>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</si>
  <si>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</si>
  <si>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</si>
  <si>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</si>
  <si>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</si>
  <si>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</si>
  <si>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</si>
  <si>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214</t>
  </si>
  <si>
    <t>61198121</t>
  </si>
  <si>
    <t>profil terasový dřevěný sibiřský modřín š 145mm tl 19mm</t>
  </si>
  <si>
    <t>282606266</t>
  </si>
  <si>
    <t>215</t>
  </si>
  <si>
    <t>762952111</t>
  </si>
  <si>
    <t>Montáž ukončovací lišty terasy šroubováním</t>
  </si>
  <si>
    <t>-1870272303</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</si>
  <si>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</si>
  <si>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</si>
  <si>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</si>
  <si>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</si>
  <si>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</si>
  <si>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</si>
  <si>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</si>
  <si>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</si>
  <si>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</si>
  <si>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</si>
  <si>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218</t>
  </si>
  <si>
    <t>998762201</t>
  </si>
  <si>
    <t>Přesun hmot procentní pro kce tesařské v objektech v do 6 m</t>
  </si>
  <si>
    <t>1212484840</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</si>
  <si>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</si>
  <si>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</si>
  <si>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</si>
  <si>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</si>
  <si>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</si>
  <si>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</si>
  <si>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</si>
  <si>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</si>
  <si>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</si>
  <si>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</si>
  <si>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</si>
  <si>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</si>
  <si>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</si>
  <si>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</si>
  <si>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</si>
  <si>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</si>
  <si>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</si>
  <si>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</si>
  <si>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</si>
  <si>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222</t>
  </si>
  <si>
    <t>763131411</t>
  </si>
  <si>
    <t>SDK podhled desky 1xA 12,5 bez izolace dvouvrstvá spodní kce profil CD+UD</t>
  </si>
  <si>
    <t>-612245212</t>
  </si>
  <si>
    <t>"N02"</t>
  </si>
  <si>
    <t>"objekt A" (1,05+0,98)+12,4+12,2+12,4+27,7+4,7+14,2</t>
  </si>
  <si>
    <t>223</t>
  </si>
  <si>
    <t>763131431</t>
  </si>
  <si>
    <t>SDK podhled deska 1xDF 12,5 bez izolace dvouvrstvá spodní kce profil CD+UD REI do 90</t>
  </si>
  <si>
    <t>-26916563</t>
  </si>
  <si>
    <t>"N01"</t>
  </si>
  <si>
    <t>"objekt A" 37,04*1,04-(4,56*0,1*8)</t>
  </si>
  <si>
    <t>"N05"</t>
  </si>
  <si>
    <t>"objekt A" (5,65*9,63)+0,6*2,85+4,19*0,2+2,45+2,45*4,87+1,8*4,19+1,55*4,87+3,5*4,82</t>
  </si>
  <si>
    <t>-(2,8+2,5+0,46+0,49)</t>
  </si>
  <si>
    <t>224</t>
  </si>
  <si>
    <t>763131401.R</t>
  </si>
  <si>
    <t>SDK podhled desky 2xDF 15 s minerální izolací tl. 60 mm dvouvrstvá spodní kce profil UW+CW EI 30 DP1</t>
  </si>
  <si>
    <t>399636774</t>
  </si>
  <si>
    <t>"N04"</t>
  </si>
  <si>
    <t>"objekt A" 2,2</t>
  </si>
  <si>
    <t>225</t>
  </si>
  <si>
    <t>763131451</t>
  </si>
  <si>
    <t>SDK podhled deska 1xH2 12,5 bez izolace dvouvrstvá spodní kce profil CD+UD</t>
  </si>
  <si>
    <t>737103788</t>
  </si>
  <si>
    <t>"N03"</t>
  </si>
  <si>
    <t>"objekt A" 5,5+1,6</t>
  </si>
  <si>
    <t>226</t>
  </si>
  <si>
    <t>763131711</t>
  </si>
  <si>
    <t>SDK podhled dilatace</t>
  </si>
  <si>
    <t>-1434233222</t>
  </si>
  <si>
    <t>"podhled N01" 4,84*8*2+(27,4)</t>
  </si>
  <si>
    <t>"podhled N02" 17,5+9+37,4+14+13,9+14</t>
  </si>
  <si>
    <t>227</t>
  </si>
  <si>
    <t>763131714</t>
  </si>
  <si>
    <t>SDK podhled základní penetrační nátěr</t>
  </si>
  <si>
    <t>258530651</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</si>
  <si>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</si>
  <si>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</si>
  <si>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</si>
  <si>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</si>
  <si>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</si>
  <si>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</si>
  <si>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</si>
  <si>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</si>
  <si>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</si>
  <si>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</si>
  <si>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</si>
  <si>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</si>
  <si>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</si>
  <si>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</si>
  <si>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</si>
  <si>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</si>
  <si>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</si>
  <si>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</si>
  <si>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</si>
  <si>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</si>
  <si>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</si>
  <si>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</si>
  <si>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</si>
  <si>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</si>
  <si>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</si>
  <si>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</si>
  <si>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</si>
  <si>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</si>
  <si>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</si>
  <si>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</si>
  <si>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</si>
  <si>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</si>
  <si>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</si>
  <si>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</si>
  <si>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</si>
  <si>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</si>
  <si>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</si>
  <si>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</si>
  <si>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</si>
  <si>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</si>
  <si>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</si>
  <si>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</si>
  <si>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</si>
  <si>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</si>
  <si>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</si>
  <si>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</si>
  <si>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</si>
  <si>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</si>
  <si>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</si>
  <si>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</si>
  <si>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</si>
  <si>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</si>
  <si>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</si>
  <si>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</si>
  <si>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</si>
  <si>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</si>
  <si>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</si>
  <si>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</si>
  <si>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</si>
  <si>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</si>
  <si>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</si>
  <si>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</si>
  <si>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</si>
  <si>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</si>
  <si>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</si>
  <si>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</si>
  <si>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</si>
  <si>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</si>
  <si>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</si>
  <si>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</si>
  <si>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</si>
  <si>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</si>
  <si>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</si>
  <si>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</si>
  <si>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</si>
  <si>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</si>
  <si>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</si>
  <si>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</si>
  <si>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</si>
  <si>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</si>
  <si>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</si>
  <si>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</si>
  <si>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</si>
  <si>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</si>
  <si>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</si>
  <si>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</si>
  <si>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</si>
  <si>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</si>
  <si>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</si>
  <si>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</si>
  <si>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</si>
  <si>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</si>
  <si>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</si>
  <si>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</si>
  <si>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</si>
  <si>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</si>
  <si>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</si>
  <si>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</si>
  <si>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</si>
  <si>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</si>
  <si>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</si>
  <si>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</si>
  <si>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</si>
  <si>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</si>
  <si>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</si>
  <si>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</si>
  <si>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</si>
  <si>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</si>
  <si>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</si>
  <si>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</si>
  <si>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</si>
  <si>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</si>
  <si>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</si>
  <si>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</si>
  <si>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</si>
  <si>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</si>
  <si>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</si>
  <si>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</si>
  <si>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</si>
  <si>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</si>
  <si>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</si>
  <si>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</si>
  <si>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</si>
  <si>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</si>
  <si>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</si>
  <si>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</si>
  <si>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</si>
  <si>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</si>
  <si>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</si>
  <si>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</si>
  <si>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</si>
  <si>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</si>
  <si>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</si>
  <si>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</si>
  <si>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</si>
  <si>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</si>
  <si>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</si>
  <si>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</si>
  <si>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</si>
  <si>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</si>
  <si>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</si>
  <si>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</si>
  <si>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767</t>
  </si>
  <si>
    <t>Konstrukce zámečnické</t>
  </si>
  <si>
    <t>256</t>
  </si>
  <si>
    <t>767391112</t>
  </si>
  <si>
    <t>Montáž krytiny z tvarovaných plechů šroubováním</t>
  </si>
  <si>
    <t>1021058599</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</si>
  <si>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</si>
  <si>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</si>
  <si>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</si>
  <si>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</si>
  <si>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</si>
  <si>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</si>
  <si>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</si>
  <si>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</si>
  <si>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</si>
  <si>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</si>
  <si>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</si>
  <si>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</si>
  <si>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</si>
  <si>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</si>
  <si>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</si>
  <si>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</si>
  <si>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</si>
  <si>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</si>
  <si>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</si>
  <si>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</si>
  <si>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</si>
  <si>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</si>
  <si>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</si>
  <si>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</si>
  <si>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</si>
  <si>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</si>
  <si>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</si>
  <si>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</si>
  <si>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</si>
  <si>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</si>
  <si>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</si>
  <si>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</si>
  <si>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</si>
  <si>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</si>
  <si>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</si>
  <si>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</si>
  <si>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</si>
  <si>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</si>
  <si>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</si>
  <si>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</si>
  <si>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</si>
  <si>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</si>
  <si>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</si>
  <si>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</si>
  <si>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</si>
  <si>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</si>
  <si>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</si>
  <si>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</si>
  <si>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</si>
  <si>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</si>
  <si>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</si>
  <si>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</si>
  <si>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</si>
  <si>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</si>
  <si>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"L 60/60/4 (15,16+14,15) = 29,31bm" 29,31*3,55</t>
  </si>
  <si>
    <t>"L100/60/4 29,31bm - NESTANDARTNÍ ROZMĚR" (0,16*0,004*7850)*29,31</t>
  </si>
  <si>
    <t>"P6 120/120mm 61ks" 0,12*5,65*61</t>
  </si>
  <si>
    <t>"P6 120/500mm 31ks" 0,5*5,65*61</t>
  </si>
  <si>
    <t>"P6 120/150mm 31ks" 0,15*5,65*61</t>
  </si>
  <si>
    <t>516,685*1,15 'Přepočtené koeficientem množství</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</si>
  <si>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</si>
  <si>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</si>
  <si>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</si>
  <si>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</si>
  <si>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</si>
  <si>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</si>
  <si>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</si>
  <si>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</si>
  <si>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</si>
  <si>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</si>
  <si>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</si>
  <si>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</si>
  <si>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</si>
  <si>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</si>
  <si>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</si>
  <si>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</si>
  <si>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</si>
  <si>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</si>
  <si>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</si>
  <si>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</si>
  <si>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</si>
  <si>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</si>
  <si>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</si>
  <si>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</si>
  <si>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</si>
  <si>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</si>
  <si>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</si>
  <si>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</si>
  <si>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</si>
  <si>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768</t>
  </si>
  <si>
    <t>Vnitřní výplně</t>
  </si>
  <si>
    <t>271</t>
  </si>
  <si>
    <t>D01</t>
  </si>
  <si>
    <t>D01, Interiérové atypické plné dveře rozměru 900x2100mm, Rw 27dB, vč. atypické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</si>
  <si>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</si>
  <si>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</si>
  <si>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</si>
  <si>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atypické obložkové zárubně, kování, přechodové lišty a doplňků dle tabulky vnitřních výplní ozn. D02/P+F</t>
  </si>
  <si>
    <t>1487982473</t>
  </si>
  <si>
    <t>Poznámka k položce:_x000D_
Zasklení: částečné prosklení křídla a fixní části - sklo texturované s jemnou texturou ortogonální mřížky, kontrastní označení proti pozadí ve výšce 800-1000 mm nad podlahou a 1400-1600 mm nad podlahou dle vyhl. č. 398/2009 Sb.,</t>
  </si>
  <si>
    <t>273</t>
  </si>
  <si>
    <t>D03</t>
  </si>
  <si>
    <t>D03, Interiérové atypické částečně prosklené dveře s fixní částečně prosklenou částí vel. 1500x2200mm, Rw 27dB, vč. atypické obložkové zárubně, kování, přechodové lišty a doplňků dle tabulky vnitřních výplní ozn. D03/L+F</t>
  </si>
  <si>
    <t>1946481451</t>
  </si>
  <si>
    <t>274</t>
  </si>
  <si>
    <t>D06</t>
  </si>
  <si>
    <t>D06, Interiérové atypické částečně prosklené dveře s fixní částečně prosklenou částí vel. 1600x2200mm, vč. atypické obložkové zárubně, kování, přechodové lišty a doplňků dle tabulky vnitřních výplní ozn. D06/P+F</t>
  </si>
  <si>
    <t>-435932240</t>
  </si>
  <si>
    <t>275</t>
  </si>
  <si>
    <t>D09</t>
  </si>
  <si>
    <t>D09, Interiérové atypické plné dveře rozměru 900x2100mm, vč. atypické obložkové zárubně, kování, přechodové lišty a doplňků dle tabulky vnitřních výplní ozn. D09/L, D09/P</t>
  </si>
  <si>
    <t>-884838467</t>
  </si>
  <si>
    <t>276</t>
  </si>
  <si>
    <t>D11</t>
  </si>
  <si>
    <t>D11, Interiérové atypické plné dveře rozměru 900x2100mm, Rw 27dB, vč. atypické obložkové zárubně, kování, přechodové lišty a doplňků dle tabulky vnitřních výplní ozn. D11/L</t>
  </si>
  <si>
    <t>277632985</t>
  </si>
  <si>
    <t>277</t>
  </si>
  <si>
    <t>D14</t>
  </si>
  <si>
    <t>D14, Interiérové atypické plné dveře rozměru 900x2100mm, vč. atypické obložkové zárubně, kování, přechodové lišty a doplňků dle tabulky vnitřních výplní ozn. D14/L, D14/P</t>
  </si>
  <si>
    <t>-1826206189</t>
  </si>
  <si>
    <t>278</t>
  </si>
  <si>
    <t>D16</t>
  </si>
  <si>
    <t>D16, Interiérové typové plné dveře rozměru 800x2100mm, požární odolonost EI 30 DP3, C3, vč. typické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</si>
  <si>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</si>
  <si>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</si>
  <si>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</si>
  <si>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</si>
  <si>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</si>
  <si>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</si>
  <si>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</si>
  <si>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</si>
  <si>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</si>
  <si>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rozměru 3400x1650mm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</si>
  <si>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</si>
  <si>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</si>
  <si>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</si>
  <si>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</si>
  <si>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</si>
  <si>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</si>
  <si>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</si>
  <si>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</si>
  <si>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rozměru 1800x1650-2100mm - sestava otvíravých (balkonové dveře) a fixních částí, vč. rámu, kování a doplňků dle tabulky vnějších výplní ozn. O/A3</t>
  </si>
  <si>
    <t>835325389</t>
  </si>
  <si>
    <t>Poznámka k položce:_x000D_
Cena vč. utěsnění připojovací spáry dle ČSN (porotěsná a pojistná hydorizolační fólie), rozšiřovacích a připojovacích profilů, kotvení - dle detailů a tabulky výplní_x000D_
_x000D_
Zasklení: Izolační trojsklo - vnitřní a vnější bezpečnost proti poranění při rozbití, kontrastní označení proti pozadí ve výšce 800-1000 mm nad podlahou a 1400-1600 mm nad podlahou dle vyhl. č. 398/2009 Sb.,</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</si>
  <si>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</si>
  <si>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</si>
  <si>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</si>
  <si>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</si>
  <si>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</si>
  <si>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</si>
  <si>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</si>
  <si>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</si>
  <si>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</si>
  <si>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</si>
  <si>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</si>
  <si>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</si>
  <si>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</si>
  <si>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</si>
  <si>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rozměru 3400x1650-2100mm - sestava otvíravých (balkonové dveře) a fixních částí, vč. rámu, kování a doplňků dle tabulky vnějších výplní ozn. O/A7</t>
  </si>
  <si>
    <t>-1642752737</t>
  </si>
  <si>
    <t>287</t>
  </si>
  <si>
    <t>O/A8</t>
  </si>
  <si>
    <t>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</si>
  <si>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</si>
  <si>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</si>
  <si>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</si>
  <si>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</si>
  <si>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</si>
  <si>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</si>
  <si>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</si>
  <si>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</si>
  <si>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</si>
  <si>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</si>
  <si>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"keramická dlažba"</t>
  </si>
  <si>
    <t>290</t>
  </si>
  <si>
    <t>771121011</t>
  </si>
  <si>
    <t>Nátěr penetrační na podlahu</t>
  </si>
  <si>
    <t>1230425723</t>
  </si>
  <si>
    <t>291</t>
  </si>
  <si>
    <t>771474111</t>
  </si>
  <si>
    <t>Montáž soklů z dlaždic keramických rovných lepených cementovým flexibilním lepidlem v do 65 mm</t>
  </si>
  <si>
    <t>-1610036172</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</si>
  <si>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</si>
  <si>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</si>
  <si>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</si>
  <si>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</si>
  <si>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</si>
  <si>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</si>
  <si>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</si>
  <si>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</si>
  <si>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</si>
  <si>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</si>
  <si>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</si>
  <si>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</si>
  <si>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</si>
  <si>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</si>
  <si>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</si>
  <si>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</si>
  <si>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</si>
  <si>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</si>
  <si>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</si>
  <si>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</si>
  <si>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</si>
  <si>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</si>
  <si>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</si>
  <si>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</si>
  <si>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</si>
  <si>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</si>
  <si>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</si>
  <si>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</si>
  <si>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</si>
  <si>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"stěrková hydroizolační vrstva"</t>
  </si>
  <si>
    <t>298</t>
  </si>
  <si>
    <t>771591115</t>
  </si>
  <si>
    <t>Podlahy spárování silikonem</t>
  </si>
  <si>
    <t>-936877166</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</si>
  <si>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</si>
  <si>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</si>
  <si>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</si>
  <si>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</si>
  <si>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</si>
  <si>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</si>
  <si>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</si>
  <si>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</si>
  <si>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</si>
  <si>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300</t>
  </si>
  <si>
    <t>771591237</t>
  </si>
  <si>
    <t>Montáž těsnícího pásu pro styčné nebo dilatační spáry</t>
  </si>
  <si>
    <t>-238780914</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</si>
  <si>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</si>
  <si>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</si>
  <si>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</si>
  <si>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</si>
  <si>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</si>
  <si>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</si>
  <si>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</si>
  <si>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</si>
  <si>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</si>
  <si>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775</t>
  </si>
  <si>
    <t>Podlahy skládané</t>
  </si>
  <si>
    <t>303</t>
  </si>
  <si>
    <t>775111311</t>
  </si>
  <si>
    <t>Vysátí podkladu skládaných podlah</t>
  </si>
  <si>
    <t>1455927929</t>
  </si>
  <si>
    <t>"dřevěná vícevrstvá lamela"</t>
  </si>
  <si>
    <t>304</t>
  </si>
  <si>
    <t>775111411</t>
  </si>
  <si>
    <t>Montáž pásky dilatační skládaných podlah</t>
  </si>
  <si>
    <t>1826501476</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</si>
  <si>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</si>
  <si>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</si>
  <si>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</si>
  <si>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</si>
  <si>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</si>
  <si>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</si>
  <si>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</si>
  <si>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</si>
  <si>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</si>
  <si>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</si>
  <si>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307</t>
  </si>
  <si>
    <t>775141112</t>
  </si>
  <si>
    <t>Stěrka podlahová nivelační pro vyrovnání podkladu skládaných podlah pevnosti 20 MPa tl přes 3 do 5 mm</t>
  </si>
  <si>
    <t>-1822724588</t>
  </si>
  <si>
    <t>308</t>
  </si>
  <si>
    <t>775413315</t>
  </si>
  <si>
    <t>Montáž soklíku ze dřeva tvrdého nebo měkkého lepeného</t>
  </si>
  <si>
    <t>-792266300</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</si>
  <si>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</si>
  <si>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</si>
  <si>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</si>
  <si>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</si>
  <si>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</si>
  <si>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</si>
  <si>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</si>
  <si>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</si>
  <si>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</si>
  <si>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</si>
  <si>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</si>
  <si>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</si>
  <si>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</si>
  <si>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</si>
  <si>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</si>
  <si>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</si>
  <si>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</si>
  <si>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</si>
  <si>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</si>
  <si>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781</t>
  </si>
  <si>
    <t>Dokončovací práce - obklady</t>
  </si>
  <si>
    <t>313</t>
  </si>
  <si>
    <t>781121011</t>
  </si>
  <si>
    <t>Nátěr penetrační na stěnu</t>
  </si>
  <si>
    <t>1593330942</t>
  </si>
  <si>
    <t>"keramický obklad"</t>
  </si>
  <si>
    <t>"S07 - SDK" (1,15)*2,5</t>
  </si>
  <si>
    <t>314</t>
  </si>
  <si>
    <t>781131112</t>
  </si>
  <si>
    <t>Izolace pod obklad nátěrem nebo stěrkou ve dvou vrstvách</t>
  </si>
  <si>
    <t>-1674770011</t>
  </si>
  <si>
    <t>67,701*0,4 'Přepočtené koeficientem množství</t>
  </si>
  <si>
    <t>315</t>
  </si>
  <si>
    <t>781131241</t>
  </si>
  <si>
    <t>Izolace pod obklad těsnícími pásy vnitřní kout</t>
  </si>
  <si>
    <t>-101311307</t>
  </si>
  <si>
    <t>"objekt A" 14</t>
  </si>
  <si>
    <t>316</t>
  </si>
  <si>
    <t>781131242</t>
  </si>
  <si>
    <t>Izolace pod obklad těsnícími pásy vnější roh</t>
  </si>
  <si>
    <t>255342854</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</si>
  <si>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</si>
  <si>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</si>
  <si>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</si>
  <si>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</si>
  <si>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</si>
  <si>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</si>
  <si>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</si>
  <si>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</si>
  <si>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"A.01" 4,34*2,2</t>
  </si>
  <si>
    <t>"A.05" 3,35*0,35+0,65*1,4+2,75*0,35+2,15*0,35</t>
  </si>
  <si>
    <t>"A.06" 2,2*2,5+7,1*2,5-0,6*1,65-0,9*2,1+0,42*1,65*2+0,42*0,6</t>
  </si>
  <si>
    <t>"A.07" 6,6*2,5-1,5*2,1-1,6*2,2</t>
  </si>
  <si>
    <t>"A.08" 3,65*2,5+1,15*2,5</t>
  </si>
  <si>
    <t>"A.09" 2,2*2,1</t>
  </si>
  <si>
    <t>61,804*1,1 'Přepočtené koeficientem množství</t>
  </si>
  <si>
    <t>319</t>
  </si>
  <si>
    <t>781492251</t>
  </si>
  <si>
    <t>Montáž profilů ukončovacích lepených flexibilním cementovým lepidlem</t>
  </si>
  <si>
    <t>1623802565</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</si>
  <si>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</si>
  <si>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</si>
  <si>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</si>
  <si>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</si>
  <si>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</si>
  <si>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</si>
  <si>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</si>
  <si>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</si>
  <si>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</si>
  <si>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</si>
  <si>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</si>
  <si>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"objekt A" 9,3+4,8+6,6+2,2+4,35</t>
  </si>
  <si>
    <t>322</t>
  </si>
  <si>
    <t>781495124</t>
  </si>
  <si>
    <t>Separační provazec do pružných spar průměru 8 mm</t>
  </si>
  <si>
    <t>-1376254885</t>
  </si>
  <si>
    <t>323</t>
  </si>
  <si>
    <t>998781201</t>
  </si>
  <si>
    <t>Přesun hmot procentní pro obklady keramické v objektech v do 6 m</t>
  </si>
  <si>
    <t>1422982428</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</si>
  <si>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</si>
  <si>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</si>
  <si>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</si>
  <si>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</si>
  <si>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</si>
  <si>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</si>
  <si>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</si>
  <si>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</si>
  <si>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</si>
  <si>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</si>
  <si>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</si>
  <si>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</si>
  <si>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</si>
  <si>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</si>
  <si>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</si>
  <si>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</si>
  <si>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</si>
  <si>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</si>
  <si>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</si>
  <si>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</si>
  <si>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</si>
  <si>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</si>
  <si>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</si>
  <si>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</si>
  <si>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</si>
  <si>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</si>
  <si>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</si>
  <si>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</si>
  <si>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</si>
  <si>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</si>
  <si>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</si>
  <si>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</si>
  <si>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</si>
  <si>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</si>
  <si>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</si>
  <si>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</si>
  <si>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</si>
  <si>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</si>
  <si>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</si>
  <si>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</si>
  <si>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</si>
  <si>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</si>
  <si>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</si>
  <si>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"N03 - SDK podhled pro vlhké prostory"</t>
  </si>
  <si>
    <t>"SDK stěny"</t>
  </si>
  <si>
    <t>"S02"</t>
  </si>
  <si>
    <t>331</t>
  </si>
  <si>
    <t>784211101</t>
  </si>
  <si>
    <t>Dvojnásobné bílé malby ze směsí za mokra výborně oděruvzdorných v místnostech v do 3,80 m</t>
  </si>
  <si>
    <t>-1690287755</t>
  </si>
  <si>
    <t>332</t>
  </si>
  <si>
    <t>784221101</t>
  </si>
  <si>
    <t>Dvojnásobné bílé malby ze směsí za sucha dobře otěruvzdorných v místnostech do 3,80 m</t>
  </si>
  <si>
    <t>1086035464</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</si>
  <si>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</si>
  <si>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</si>
  <si>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</si>
  <si>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</si>
  <si>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</si>
  <si>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</si>
  <si>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</si>
  <si>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</si>
  <si>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334</t>
  </si>
  <si>
    <t>55342R01</t>
  </si>
  <si>
    <t>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</si>
  <si>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</si>
  <si>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Poznámka k položce:_x000D_
Dodávka včetně kotevních a spojovacích prvků, všechny rozměry je nutno před zadáním do výroby přeměřit na stavbě dle skutečné stavební připravenosti._x000D_
_x000D_
V jednotkové ceně zohledněna i část žaluzie zasahující do pouzdra žaluzie. Rozměry odpovídají příslušné výplni otvoru + rozměr pouzdra žaluzie.</t>
  </si>
  <si>
    <t>"OV/13.A-1.1 - okna 1650x2400mm" 3,96+0,3*2,4</t>
  </si>
  <si>
    <t>"OV/13.A-1.2 - okna 1650x1000mm" 1,65+0,3*1</t>
  </si>
  <si>
    <t>"OV/13.A-2 - okna 1650x1000mm" 1,65+0,3*1</t>
  </si>
  <si>
    <t>"OV/13.A-3.1 - okna 1650x800mm" 1,32+0,3*0,8</t>
  </si>
  <si>
    <t>"OV/13.A-3.2 - okna 2100x1000mm" 2,1+0,3*1</t>
  </si>
  <si>
    <t>"OV/13.A-4.1 - okna 1650x800mm" 1,32+0,3*0,8</t>
  </si>
  <si>
    <t>"OV/13.A-4.2 - okna 2100x1000mm" 2,1+0,3*1</t>
  </si>
  <si>
    <t>"OV/13.A-5.1 - okna 1650x800mm" 1,32+0,3*0,8</t>
  </si>
  <si>
    <t>"OV/13.A-5.2 - okna 2100x1000mm" 2,1+0,3*1</t>
  </si>
  <si>
    <t>"OV/13.A-6 - okna 1650x1000mm" 1,65+0,3*1</t>
  </si>
  <si>
    <t>"OV/13.A-7.1 - okna 2100x1000mm" 2,1+0,3*1</t>
  </si>
  <si>
    <t>"OV/13.A-7.2 - okna 1650x2400mm" 3,96+0,3*2,4</t>
  </si>
  <si>
    <t>335</t>
  </si>
  <si>
    <t>786623040.R</t>
  </si>
  <si>
    <t>D+M žaluziové schránky vč. zaomítací lišty, držáku, kotvení a příslušenství dle výrobce</t>
  </si>
  <si>
    <t>-1382781737</t>
  </si>
  <si>
    <t>"OV/13.A-1.1 - okna 1650x2400mm" 2,43</t>
  </si>
  <si>
    <t>"OV/13.A-1.2 - okna 1650x1000mm" 1,03</t>
  </si>
  <si>
    <t>"OV/13.A-2 - okna 1650x1000mm" 1,06</t>
  </si>
  <si>
    <t>"OV/13.A-3.1 - okna 1650x800mm" 0,83</t>
  </si>
  <si>
    <t>"OV/13.A-3.2 - okna 2100x1000mm" 1,03</t>
  </si>
  <si>
    <t>"OV/13.A-4.1 - okna 1650x800mm" 0,83</t>
  </si>
  <si>
    <t>"OV/13.A-4.2 - okna 2100x1000mm" 1,03</t>
  </si>
  <si>
    <t>"OV/13.A-5.1 - okna 1650x800mm" 0,83</t>
  </si>
  <si>
    <t>"OV/13.A-5.2 - okna 2100x1000mm" 1,03</t>
  </si>
  <si>
    <t>"OV/13.A-6 - okna 1650x1000mm" 1,06</t>
  </si>
  <si>
    <t>"OV/13.A-7.1 - okna 2100x1000mm" 1,03</t>
  </si>
  <si>
    <t>"OV/13.A-7.2 - okna 1650x2400mm" 2,43</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</si>
  <si>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</si>
  <si>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</si>
  <si>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</si>
  <si>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</si>
  <si>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</si>
  <si>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</si>
  <si>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</si>
  <si>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</si>
  <si>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</si>
  <si>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</si>
  <si>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</si>
  <si>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</si>
  <si>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</si>
  <si>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</si>
  <si>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</si>
  <si>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</si>
  <si>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</si>
  <si>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</si>
  <si>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</si>
  <si>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</si>
  <si>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</si>
  <si>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</si>
  <si>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</si>
  <si>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</si>
  <si>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</si>
  <si>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</si>
  <si>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</si>
  <si>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</si>
  <si>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</si>
  <si>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</si>
  <si>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</si>
  <si>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</si>
  <si>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</si>
  <si>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</si>
  <si>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</si>
  <si>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</si>
  <si>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</si>
  <si>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</si>
  <si>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</si>
  <si>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122,366*10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</si>
  <si>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</si>
  <si>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</si>
  <si>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</si>
  <si>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</si>
  <si>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</si>
  <si>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</si>
  <si>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</si>
  <si>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</si>
  <si>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</si>
  <si>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</si>
  <si>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</si>
  <si>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</si>
  <si>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</si>
  <si>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</si>
  <si>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</si>
  <si>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</si>
  <si>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</si>
  <si>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</si>
  <si>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</si>
  <si>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</si>
  <si>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"odečet zdiva" -(49,43*0,25)</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</si>
  <si>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</si>
  <si>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</si>
  <si>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</si>
  <si>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</si>
  <si>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</si>
  <si>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</si>
  <si>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</si>
  <si>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</si>
  <si>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</si>
  <si>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</si>
  <si>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</si>
  <si>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</si>
  <si>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</si>
  <si>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</si>
  <si>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</si>
  <si>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</si>
  <si>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</si>
  <si>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</si>
  <si>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</si>
  <si>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</si>
  <si>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</si>
  <si>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</si>
  <si>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</si>
  <si>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</si>
  <si>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</si>
  <si>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</si>
  <si>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</si>
  <si>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</si>
  <si>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</si>
  <si>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</si>
  <si>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</si>
  <si>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</si>
  <si>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</si>
  <si>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</si>
  <si>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</si>
  <si>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</si>
  <si>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</si>
  <si>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</si>
  <si>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</si>
  <si>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</si>
  <si>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</si>
  <si>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</si>
  <si>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</si>
  <si>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</si>
  <si>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</si>
  <si>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</si>
  <si>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</si>
  <si>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</si>
  <si>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</si>
  <si>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</si>
  <si>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</si>
  <si>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</si>
  <si>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</si>
  <si>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</si>
  <si>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</si>
  <si>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</si>
  <si>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</si>
  <si>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</si>
  <si>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</si>
  <si>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</si>
  <si>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</si>
  <si>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</si>
  <si>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</si>
  <si>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</si>
  <si>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</si>
  <si>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</si>
  <si>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</si>
  <si>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</si>
  <si>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</si>
  <si>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</si>
  <si>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</si>
  <si>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</si>
  <si>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</si>
  <si>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</si>
  <si>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</si>
  <si>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</si>
  <si>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</si>
  <si>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</si>
  <si>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</si>
  <si>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</si>
  <si>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</si>
  <si>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</si>
  <si>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</si>
  <si>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</si>
  <si>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</si>
  <si>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</si>
  <si>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</si>
  <si>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</si>
  <si>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</si>
  <si>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</si>
  <si>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7,6*0,1</t>
  </si>
  <si>
    <t>385105407</t>
  </si>
  <si>
    <t>"objekt B - 1500/420mm" (1*1,5*0,42)*0,1</t>
  </si>
  <si>
    <t>"objekt B - 1000/420mm" (1*1*0,42)*0,1</t>
  </si>
  <si>
    <t>1342802541</t>
  </si>
  <si>
    <t>"P02" 7,6*3,03/1000</t>
  </si>
  <si>
    <t>"P01" 37,1+12,4+12,2+12,4+29,9+12,1</t>
  </si>
  <si>
    <t>"P03" 4,7+1,6</t>
  </si>
  <si>
    <t>340</t>
  </si>
  <si>
    <t>-613558812</t>
  </si>
  <si>
    <t>122,7*2 'Přepočtené koeficientem množství</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</si>
  <si>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</si>
  <si>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</si>
  <si>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</si>
  <si>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</si>
  <si>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</si>
  <si>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</si>
  <si>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</si>
  <si>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</si>
  <si>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</si>
  <si>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</si>
  <si>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</si>
  <si>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</si>
  <si>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</si>
  <si>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</si>
  <si>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</si>
  <si>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</si>
  <si>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1280538243</t>
  </si>
  <si>
    <t>-1079420953</t>
  </si>
  <si>
    <t>205,718*10 'Přepočtené koeficientem množství</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</si>
  <si>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</si>
  <si>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</si>
  <si>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</si>
  <si>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</si>
  <si>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</si>
  <si>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</si>
  <si>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</si>
  <si>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</si>
  <si>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</si>
  <si>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</si>
  <si>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</si>
  <si>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</si>
  <si>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</si>
  <si>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</si>
  <si>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</si>
  <si>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</si>
  <si>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</si>
  <si>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</si>
  <si>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</si>
  <si>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</si>
  <si>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</si>
  <si>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</si>
  <si>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</si>
  <si>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</si>
  <si>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</si>
  <si>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</si>
  <si>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</si>
  <si>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</si>
  <si>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</si>
  <si>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</si>
  <si>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</si>
  <si>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</si>
  <si>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</si>
  <si>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</si>
  <si>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</si>
  <si>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</si>
  <si>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</si>
  <si>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</si>
  <si>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</si>
  <si>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</si>
  <si>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</si>
  <si>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</si>
  <si>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</si>
  <si>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</si>
  <si>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</si>
  <si>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</si>
  <si>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</si>
  <si>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</si>
  <si>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</si>
  <si>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</si>
  <si>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</si>
  <si>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</si>
  <si>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</si>
  <si>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</si>
  <si>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</si>
  <si>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</si>
  <si>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</si>
  <si>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</si>
  <si>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</si>
  <si>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</si>
  <si>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</si>
  <si>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</si>
  <si>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</si>
  <si>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</si>
  <si>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</si>
  <si>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</si>
  <si>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</si>
  <si>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</si>
  <si>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</si>
  <si>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</si>
  <si>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</si>
  <si>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</si>
  <si>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</si>
  <si>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</si>
  <si>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</si>
  <si>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"objekt B" 0,5*(14,016+15,16)</t>
  </si>
  <si>
    <t>168,982*1,155 'Přepočtené koeficientem množství</t>
  </si>
  <si>
    <t>471096451</t>
  </si>
  <si>
    <t>"P01, P03" 37,1+12,4+12,2+12,4+29,9+12,1</t>
  </si>
  <si>
    <t>122,7*1,05 'Přepočtené koeficientem množství</t>
  </si>
  <si>
    <t>"P02" 7,6</t>
  </si>
  <si>
    <t>7,6*1,05 'Přepočtené koeficientem množství</t>
  </si>
  <si>
    <t>153</t>
  </si>
  <si>
    <t>"svislé" (1,5*1+1*5)*0,3</t>
  </si>
  <si>
    <t>52,68*1,05 'Přepočtené koeficientem množství</t>
  </si>
  <si>
    <t>4,838*1,05 'Přepočtené koeficientem množství</t>
  </si>
  <si>
    <t>"objekt B" (10,65+5,32+5,25*1,02)*0,2</t>
  </si>
  <si>
    <t>1268365152</t>
  </si>
  <si>
    <t>"objekt B" (5,18*14,18+5,18*15,16+(2,32*1,04))*2</t>
  </si>
  <si>
    <t>"objekt B - v místě okapů a hřebenu - odečet" -(15,16*0,6+14,18*0,6+15,16*0,3)*2</t>
  </si>
  <si>
    <t>"objekt B - v místě okapů a hřebenu" 15,16*0,6+14,18*0,6+15,16*0,3</t>
  </si>
  <si>
    <t>286,636*1,05 'Přepočtené koeficientem množství</t>
  </si>
  <si>
    <t>344</t>
  </si>
  <si>
    <t>1079084391</t>
  </si>
  <si>
    <t>842875730</t>
  </si>
  <si>
    <t>-328623581</t>
  </si>
  <si>
    <t>"objekt B" (2,4+3,4+1+0,6+1+0,8*3+1)*(0,41+0,2)</t>
  </si>
  <si>
    <t>7,198*1,221 'Přepočtené koeficientem množství</t>
  </si>
  <si>
    <t>164</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</si>
  <si>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</si>
  <si>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</si>
  <si>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</si>
  <si>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</si>
  <si>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</si>
  <si>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</si>
  <si>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</si>
  <si>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341</t>
  </si>
  <si>
    <t>-1731506551</t>
  </si>
  <si>
    <t>342</t>
  </si>
  <si>
    <t>1598956627</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</si>
  <si>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</si>
  <si>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</si>
  <si>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</si>
  <si>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</si>
  <si>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</si>
  <si>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</si>
  <si>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</si>
  <si>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</si>
  <si>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</si>
  <si>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</si>
  <si>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</si>
  <si>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</si>
  <si>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</si>
  <si>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</si>
  <si>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</si>
  <si>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</si>
  <si>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</si>
  <si>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</si>
  <si>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</si>
  <si>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</si>
  <si>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</si>
  <si>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</si>
  <si>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</si>
  <si>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</si>
  <si>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139342253</t>
  </si>
  <si>
    <t>1714498583</t>
  </si>
  <si>
    <t>-875795422</t>
  </si>
  <si>
    <t>762332643</t>
  </si>
  <si>
    <t>Montáž vázaných kcí krovů pravidelných z lepených hranolů pl přes 224 do 288 cm2 s ocelovými spojkami</t>
  </si>
  <si>
    <t>-767071650</t>
  </si>
  <si>
    <t>"100x280" 5,1</t>
  </si>
  <si>
    <t>-953030350</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</si>
  <si>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</si>
  <si>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</si>
  <si>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</si>
  <si>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</si>
  <si>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</si>
  <si>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</si>
  <si>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</si>
  <si>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</si>
  <si>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</si>
  <si>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</si>
  <si>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</si>
  <si>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</si>
  <si>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</si>
  <si>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</si>
  <si>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"prostorové ztužení střešních vazníků" 140,2*0,024</t>
  </si>
  <si>
    <t>16,162*1,15 'Přepočtené koeficientem množství</t>
  </si>
  <si>
    <t>"objekt B" (5,02*3*1+5,02*1*2)+(5,02*14*1+5,02*15*1)</t>
  </si>
  <si>
    <t>"objekt B" (0,7*17*2)</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</si>
  <si>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</si>
  <si>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</si>
  <si>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</si>
  <si>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</si>
  <si>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</si>
  <si>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</si>
  <si>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</si>
  <si>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</si>
  <si>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</si>
  <si>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</si>
  <si>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</si>
  <si>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</si>
  <si>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</si>
  <si>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</si>
  <si>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</si>
  <si>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</si>
  <si>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</si>
  <si>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</si>
  <si>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</si>
  <si>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</si>
  <si>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</si>
  <si>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</si>
  <si>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</si>
  <si>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</si>
  <si>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</si>
  <si>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</si>
  <si>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</si>
  <si>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</si>
  <si>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</si>
  <si>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</si>
  <si>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</si>
  <si>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</si>
  <si>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</si>
  <si>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</si>
  <si>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</si>
  <si>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</si>
  <si>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</si>
  <si>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</si>
  <si>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</si>
  <si>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</si>
  <si>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</si>
  <si>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</si>
  <si>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</si>
  <si>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</si>
  <si>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</si>
  <si>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</si>
  <si>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</si>
  <si>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</si>
  <si>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</si>
  <si>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</si>
  <si>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</si>
  <si>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</si>
  <si>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</si>
  <si>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</si>
  <si>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</si>
  <si>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</si>
  <si>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</si>
  <si>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</si>
  <si>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atypické obložkové zárubně, kování, přechodové lišty a doplňků dle tabulky vnitřních výplní ozn. D04/L</t>
  </si>
  <si>
    <t>-1106340448</t>
  </si>
  <si>
    <t>D07</t>
  </si>
  <si>
    <t>D07, Interiérové atypické částečně prosklené dveře s fixní částečně prosklenou částí vel. 1600x2200mm, vč. atypické obložkové zárubně, kování, přechodové lišty a doplňků dle tabulky vnitřních výplní ozn. D07/L+F</t>
  </si>
  <si>
    <t>-49735986</t>
  </si>
  <si>
    <t>D13</t>
  </si>
  <si>
    <t>D13, Interiérové atypické plné dveře rozměru 900x2100mm, Rw 27dB, vč. atypické obložkové zárubně, kování, přechodové lišty a doplňků dle tabulky vnitřních výplní ozn. D13/L</t>
  </si>
  <si>
    <t>-508810267</t>
  </si>
  <si>
    <t>O/B1</t>
  </si>
  <si>
    <t>Okenní výplň dřevěná s izolačním trojsklem rozměru 3400x1650mm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</si>
  <si>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</si>
  <si>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</si>
  <si>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</si>
  <si>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</si>
  <si>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</si>
  <si>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</si>
  <si>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rozměru 1800/1650-2100mm - sestava otvíravých (balkonové dveře) a fixních částí, vč. rámu, kování a doplňků dle tabulky vnějších výplní ozn. O/B3</t>
  </si>
  <si>
    <t>-648862020</t>
  </si>
  <si>
    <t>Poznámka k položce:_x000D_
Cena vč. utěsnění připojovací spáry dle ČSN (porotěsná a pojistná hydorizolační fólie), rozšiřovacích a připojovacích profilů, kotvení._x000D_
_x000D_
Zasklení: Izolační trojsklo - vnitřní a vnější bezpečnost proti poranění při rozbití, kontrastní označení proti pozadí ve výšce 800-1000 mm nad podlahou a 1400-1600 mm nad podlahou dle vyhl. č. 398/2009 Sb.,</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</si>
  <si>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</si>
  <si>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</si>
  <si>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</si>
  <si>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</si>
  <si>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rozměru 1500x2100mm,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</si>
  <si>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</si>
  <si>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</si>
  <si>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</si>
  <si>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</si>
  <si>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</si>
  <si>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rozměru 3400x1650-2100mm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</si>
  <si>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</si>
  <si>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</si>
  <si>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</si>
  <si>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</si>
  <si>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</si>
  <si>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</si>
  <si>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</si>
  <si>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</si>
  <si>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</si>
  <si>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</si>
  <si>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</si>
  <si>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</si>
  <si>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</si>
  <si>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</si>
  <si>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</si>
  <si>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</si>
  <si>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</si>
  <si>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</si>
  <si>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</si>
  <si>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</si>
  <si>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</si>
  <si>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</si>
  <si>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</si>
  <si>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</si>
  <si>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</si>
  <si>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</si>
  <si>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</si>
  <si>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</si>
  <si>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</si>
  <si>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71,866*0,4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</si>
  <si>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</si>
  <si>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</si>
  <si>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</si>
  <si>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</si>
  <si>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</si>
  <si>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</si>
  <si>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</si>
  <si>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</si>
  <si>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</si>
  <si>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</si>
  <si>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</si>
  <si>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</si>
  <si>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</si>
  <si>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</si>
  <si>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</si>
  <si>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</si>
  <si>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</si>
  <si>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</si>
  <si>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</si>
  <si>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</si>
  <si>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</si>
  <si>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3,96+0,3*2,4</t>
  </si>
  <si>
    <t>"OV/13.B-1.2 - okna 2100x1000mm" 2,1+0,3*1</t>
  </si>
  <si>
    <t>"OV/13.B-2.1 - okna 1650x2400mm" 5,61+0,3*2,4</t>
  </si>
  <si>
    <t>"OV/13.B-2.2 - okna 1650x1000mm" 5,61+0,3*1</t>
  </si>
  <si>
    <t>"OV/13.B-3 - okna 1650x1000mm" 1,65+0,3*1</t>
  </si>
  <si>
    <t>"OV/13.B-4 - okna 1650x1000mm" 1,65+0,3*1</t>
  </si>
  <si>
    <t>"OV/13.B-5.1 - okna 2100x1000mm" 2,1+0,3*1</t>
  </si>
  <si>
    <t>"OV/13.B-5.2 - okna 1650x800mm" 1,32+0,3*0,8</t>
  </si>
  <si>
    <t>"OV/13.B-6.1 - okna 2100x1000mm" 2,1+0,3*1</t>
  </si>
  <si>
    <t>"OV/13.B-6.2 - okna 1650x800mm" 1,32+0,3*0,8</t>
  </si>
  <si>
    <t>"OV/13.B-7.1 - okna 2100x1000mm" 2,1+0,3*1</t>
  </si>
  <si>
    <t>"OV/13.B-7.2 - okna 1650x800mm" 1,32+0,3*0,8</t>
  </si>
  <si>
    <t>"OV/13.B-8 - okna 1650x1000mm" 1,65+0,3*1</t>
  </si>
  <si>
    <t>-1095731565</t>
  </si>
  <si>
    <t>"OV/13.B-1.1 - okna 1650x2400mm" 2,43</t>
  </si>
  <si>
    <t>"OV/13.B-1.2 - okna 2100x1000mm" 1,03</t>
  </si>
  <si>
    <t>"OV/13.B-2.1 - okna 1650x2400mm" 2,43</t>
  </si>
  <si>
    <t>"OV/13.B-2.2 - okna 1650x1000mm" 1,06</t>
  </si>
  <si>
    <t>"OV/13.B-3 - okna 1650x1000mm" 1,06</t>
  </si>
  <si>
    <t>"OV/13.B-4 - okna 1650x1000mm" 1,06</t>
  </si>
  <si>
    <t>"OV/13.B-5.1 - okna 2100x1000mm" 1,03</t>
  </si>
  <si>
    <t>"OV/13.B-5.2 - okna 1650x800mm" 0,83</t>
  </si>
  <si>
    <t>"OV/13.B-6.1 - okna 2100x1000mm" 1,03</t>
  </si>
  <si>
    <t>"OV/13.B-6.2 - okna 1650x800mm" 0,83</t>
  </si>
  <si>
    <t>"OV/13.B-7.1 - okna 2100x1000mm" 1,03</t>
  </si>
  <si>
    <t>"OV/13.B-7.2 - okna 1650x800mm" 0,83</t>
  </si>
  <si>
    <t>"OV/13.B-8 - okna 1650x1000mm" 1,06</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</si>
  <si>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</si>
  <si>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</si>
  <si>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</si>
  <si>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</si>
  <si>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</si>
  <si>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</si>
  <si>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</si>
  <si>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</si>
  <si>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</si>
  <si>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</si>
  <si>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</si>
  <si>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</si>
  <si>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</si>
  <si>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</si>
  <si>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</si>
  <si>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</si>
  <si>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</si>
  <si>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</si>
  <si>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</si>
  <si>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</si>
  <si>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</si>
  <si>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</si>
  <si>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</si>
  <si>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</si>
  <si>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</si>
  <si>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</si>
  <si>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</si>
  <si>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</si>
  <si>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</si>
  <si>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</si>
  <si>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206,147*10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</si>
  <si>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</si>
  <si>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</si>
  <si>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</si>
  <si>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</si>
  <si>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</si>
  <si>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</si>
  <si>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</si>
  <si>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</si>
  <si>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</si>
  <si>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</si>
  <si>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</si>
  <si>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</si>
  <si>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</si>
  <si>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</si>
  <si>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</si>
  <si>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</si>
  <si>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</si>
  <si>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</si>
  <si>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"odečet zdiva" -(48,63*0,25)</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</si>
  <si>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</si>
  <si>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</si>
  <si>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</si>
  <si>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</si>
  <si>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</si>
  <si>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</si>
  <si>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</si>
  <si>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</si>
  <si>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</si>
  <si>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</si>
  <si>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</si>
  <si>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</si>
  <si>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</si>
  <si>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</si>
  <si>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</si>
  <si>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</si>
  <si>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</si>
  <si>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</si>
  <si>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</si>
  <si>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</si>
  <si>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</si>
  <si>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</si>
  <si>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</si>
  <si>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</si>
  <si>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</si>
  <si>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</si>
  <si>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</si>
  <si>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</si>
  <si>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</si>
  <si>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</si>
  <si>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</si>
  <si>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</si>
  <si>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</si>
  <si>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</si>
  <si>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</si>
  <si>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</si>
  <si>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</si>
  <si>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</si>
  <si>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</si>
  <si>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</si>
  <si>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</si>
  <si>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</si>
  <si>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</si>
  <si>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</si>
  <si>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</si>
  <si>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</si>
  <si>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</si>
  <si>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</si>
  <si>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</si>
  <si>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</si>
  <si>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</si>
  <si>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</si>
  <si>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</si>
  <si>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</si>
  <si>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</si>
  <si>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</si>
  <si>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</si>
  <si>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</si>
  <si>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</si>
  <si>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</si>
  <si>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</si>
  <si>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</si>
  <si>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</si>
  <si>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</si>
  <si>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</si>
  <si>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</si>
  <si>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</si>
  <si>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</si>
  <si>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</si>
  <si>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</si>
  <si>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7,5*0,1</t>
  </si>
  <si>
    <t>1403282970</t>
  </si>
  <si>
    <t>"objekt C - 1500/420mm" 1*1,5*0,42</t>
  </si>
  <si>
    <t>"objekt C - 1000/420mm" 1*1*0,42</t>
  </si>
  <si>
    <t>788841988</t>
  </si>
  <si>
    <t>"P02" 7,5*3,03/1000</t>
  </si>
  <si>
    <t>"P01" 37+12,4+12,2+12,4+29,9+12,1</t>
  </si>
  <si>
    <t>1475256160</t>
  </si>
  <si>
    <t>122,6*2 'Přepočtené koeficientem množství</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</si>
  <si>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</si>
  <si>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</si>
  <si>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</si>
  <si>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</si>
  <si>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</si>
  <si>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</si>
  <si>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</si>
  <si>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</si>
  <si>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</si>
  <si>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</si>
  <si>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</si>
  <si>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</si>
  <si>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</si>
  <si>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-1156526114</t>
  </si>
  <si>
    <t>1036536785</t>
  </si>
  <si>
    <t>210,448*10 'Přepočtené koeficientem množství</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</si>
  <si>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</si>
  <si>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</si>
  <si>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</si>
  <si>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</si>
  <si>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</si>
  <si>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</si>
  <si>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</si>
  <si>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</si>
  <si>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</si>
  <si>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</si>
  <si>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</si>
  <si>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</si>
  <si>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</si>
  <si>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</si>
  <si>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</si>
  <si>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</si>
  <si>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</si>
  <si>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</si>
  <si>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</si>
  <si>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</si>
  <si>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</si>
  <si>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</si>
  <si>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</si>
  <si>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</si>
  <si>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</si>
  <si>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</si>
  <si>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</si>
  <si>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</si>
  <si>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</si>
  <si>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</si>
  <si>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</si>
  <si>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</si>
  <si>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</si>
  <si>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</si>
  <si>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</si>
  <si>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</si>
  <si>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</si>
  <si>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</si>
  <si>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</si>
  <si>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</si>
  <si>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</si>
  <si>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</si>
  <si>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</si>
  <si>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</si>
  <si>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</si>
  <si>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</si>
  <si>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</si>
  <si>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</si>
  <si>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</si>
  <si>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</si>
  <si>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</si>
  <si>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</si>
  <si>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</si>
  <si>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</si>
  <si>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</si>
  <si>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</si>
  <si>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</si>
  <si>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</si>
  <si>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</si>
  <si>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</si>
  <si>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</si>
  <si>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</si>
  <si>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</si>
  <si>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</si>
  <si>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</si>
  <si>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</si>
  <si>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</si>
  <si>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</si>
  <si>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</si>
  <si>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</si>
  <si>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</si>
  <si>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</si>
  <si>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</si>
  <si>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</si>
  <si>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"P01, P03" 37+12,4+12,2+12,4+29,9+12,1</t>
  </si>
  <si>
    <t>122,6*1,05 'Přepočtené koeficientem množství</t>
  </si>
  <si>
    <t>"P02" 7,5</t>
  </si>
  <si>
    <t>7,5*1,05 'Přepočtené koeficientem množství</t>
  </si>
  <si>
    <t>52,61*1,05 'Přepočtené koeficientem množství</t>
  </si>
  <si>
    <t>"objekt C" (10,65+5,32+5,25*1,02)*0,2</t>
  </si>
  <si>
    <t>1141512969</t>
  </si>
  <si>
    <t>"objekt C" (5,18*14,18+5,18*15,16+(2,32*1,04))*2</t>
  </si>
  <si>
    <t>"objekt C - v místě okapů a hřebenu - odečet" -(15,16*0,6+14,18*0,6+15,16*0,3)*2</t>
  </si>
  <si>
    <t>"objekt C - v místě okapů a hřebenu" 15,16*0,6+14,18*0,6+15,16*0,3</t>
  </si>
  <si>
    <t>1469838420</t>
  </si>
  <si>
    <t>177609990</t>
  </si>
  <si>
    <t>1750295846</t>
  </si>
  <si>
    <t>"objekt C" (2,4+3,4+1+0,6+1+0,8*3+1)*(0,41+0,2)</t>
  </si>
  <si>
    <t>1623209284</t>
  </si>
  <si>
    <t>-1101506273</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</si>
  <si>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</si>
  <si>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</si>
  <si>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</si>
  <si>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</si>
  <si>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</si>
  <si>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</si>
  <si>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</si>
  <si>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</si>
  <si>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</si>
  <si>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</si>
  <si>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</si>
  <si>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</si>
  <si>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</si>
  <si>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</si>
  <si>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</si>
  <si>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</si>
  <si>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</si>
  <si>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</si>
  <si>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</si>
  <si>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-996817607</t>
  </si>
  <si>
    <t>-1508946609</t>
  </si>
  <si>
    <t>651623391</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</si>
  <si>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</si>
  <si>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</si>
  <si>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</si>
  <si>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</si>
  <si>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</si>
  <si>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</si>
  <si>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</si>
  <si>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</si>
  <si>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</si>
  <si>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</si>
  <si>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</si>
  <si>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</si>
  <si>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</si>
  <si>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"prostorové ztužení střešních vazníků" 138,2*0,024</t>
  </si>
  <si>
    <t>15,971*1,15 'Přepočtené koeficientem množství</t>
  </si>
  <si>
    <t>"objekt C" (5,02*3*1+5,02*1*2)+(5,02*14*1+5,02*15*1)</t>
  </si>
  <si>
    <t>"objekt C" (0,7*17*2)</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</si>
  <si>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</si>
  <si>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</si>
  <si>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</si>
  <si>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</si>
  <si>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</si>
  <si>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</si>
  <si>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</si>
  <si>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</si>
  <si>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</si>
  <si>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</si>
  <si>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</si>
  <si>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</si>
  <si>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</si>
  <si>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</si>
  <si>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</si>
  <si>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</si>
  <si>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</si>
  <si>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</si>
  <si>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</si>
  <si>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</si>
  <si>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</si>
  <si>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</si>
  <si>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</si>
  <si>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</si>
  <si>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</si>
  <si>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</si>
  <si>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</si>
  <si>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</si>
  <si>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</si>
  <si>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</si>
  <si>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</si>
  <si>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</si>
  <si>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</si>
  <si>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</si>
  <si>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</si>
  <si>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</si>
  <si>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</si>
  <si>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</si>
  <si>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</si>
  <si>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</si>
  <si>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</si>
  <si>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</si>
  <si>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</si>
  <si>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</si>
  <si>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</si>
  <si>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</si>
  <si>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</si>
  <si>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</si>
  <si>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</si>
  <si>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rozměru 3400x1650mm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</si>
  <si>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</si>
  <si>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</si>
  <si>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</si>
  <si>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</si>
  <si>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</si>
  <si>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rozměru 1800x1650-2100mm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</si>
  <si>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</si>
  <si>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</si>
  <si>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</si>
  <si>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</si>
  <si>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</si>
  <si>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</si>
  <si>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</si>
  <si>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</si>
  <si>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</si>
  <si>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</si>
  <si>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</si>
  <si>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rozměru 3400x1650-2100mm - sestava otvíravých (balkonové dveře) a fixních částí, vč. rámu, kování a doplňků dle tabulky vnějších výplní ozn. O/C7</t>
  </si>
  <si>
    <t>-1938956172</t>
  </si>
  <si>
    <t>O/C8</t>
  </si>
  <si>
    <t>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</si>
  <si>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</si>
  <si>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</si>
  <si>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</si>
  <si>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</si>
  <si>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</si>
  <si>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</si>
  <si>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</si>
  <si>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</si>
  <si>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</si>
  <si>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</si>
  <si>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</si>
  <si>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</si>
  <si>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</si>
  <si>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</si>
  <si>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</si>
  <si>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</si>
  <si>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</si>
  <si>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</si>
  <si>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</si>
  <si>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</si>
  <si>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</si>
  <si>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71,976*0,4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</si>
  <si>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</si>
  <si>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</si>
  <si>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</si>
  <si>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</si>
  <si>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</si>
  <si>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</si>
  <si>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</si>
  <si>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</si>
  <si>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</si>
  <si>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</si>
  <si>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</si>
  <si>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</si>
  <si>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</si>
  <si>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</si>
  <si>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</si>
  <si>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</si>
  <si>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</si>
  <si>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</si>
  <si>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1,65+0,3*1</t>
  </si>
  <si>
    <t>"OV/13.C-2.1 - okna 1650x2400mm" 3,96+0,3*2,4</t>
  </si>
  <si>
    <t>"OV/13.C-2.1 - okna 1650x1000mm" 1,65+0,3*1</t>
  </si>
  <si>
    <t>"OV/13.C-3.1 - okna 1650x2400mm" 3,96+0,3*2,4</t>
  </si>
  <si>
    <t>"OV/13.C-3.2 - okna 2100x1000mm" 2,1+0,3*1</t>
  </si>
  <si>
    <t>"OV/13.C-4 - okna 1650x1000mm" 1,65+0,3*1</t>
  </si>
  <si>
    <t>"OV/13.C-5 - okna 1650x1000mm" 1,65+0,3*1</t>
  </si>
  <si>
    <t>"OV/13.C-6.1 - okna 2100x1000mm" 2,1+0,3*1</t>
  </si>
  <si>
    <t>"OV/13.C-6.2 - okna 1650x800mm" 1,32+0,3*0,8</t>
  </si>
  <si>
    <t>"OV/13.C-7.1 - okna 2100x1000mm" 2,1+0,3*1</t>
  </si>
  <si>
    <t>"OV/13.C-7.2 - okna 1650x800mm" 1,32+0,3*0,8</t>
  </si>
  <si>
    <t>"OV/13.C-8.1 - okna 2100x1000mm" 2,1+0,3*1</t>
  </si>
  <si>
    <t>"OV/13.C-8.2 - okna 1650x800mm" 1,32+0,3*0,8</t>
  </si>
  <si>
    <t>1940476150</t>
  </si>
  <si>
    <t>"OV/13.C-1 - okna 1650x1000mm" 1,06</t>
  </si>
  <si>
    <t>"OV/13.C-2.1 - okna 1650x2400mm" 2,43</t>
  </si>
  <si>
    <t>"OV/13.C-2.1 - okna 1650x1000mm" 1,06</t>
  </si>
  <si>
    <t>"OV/13.C-3.1 - okna 1650x2400mm" 2,43</t>
  </si>
  <si>
    <t>"OV/13.C-3.2 - okna 2100x1000mm" 1,03</t>
  </si>
  <si>
    <t>"OV/13.C-4 - okna 1650x1000mm" 1,06</t>
  </si>
  <si>
    <t>"OV/13.C-5 - okna 1650x1000mm" 1,06</t>
  </si>
  <si>
    <t>"OV/13.C-6.1 - okna 2100x1000mm" 1,03</t>
  </si>
  <si>
    <t>"OV/13.C-6.2 - okna 1650x800mm" 0,83</t>
  </si>
  <si>
    <t>"OV/13.C-7.1 - okna 2100x1000mm" 1,03</t>
  </si>
  <si>
    <t>"OV/13.C-7.2 - okna 1650x800mm" 0,83</t>
  </si>
  <si>
    <t>"OV/13.C-8.1 - okna 2100x1000mm" 1,03</t>
  </si>
  <si>
    <t>"OV/13.C-8.2 - okna 1650x800mm" 0,83</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</si>
  <si>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</si>
  <si>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</si>
  <si>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</si>
  <si>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</si>
  <si>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</si>
  <si>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</si>
  <si>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</si>
  <si>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</si>
  <si>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</si>
  <si>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</si>
  <si>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</si>
  <si>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</si>
  <si>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</si>
  <si>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</si>
  <si>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</si>
  <si>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</si>
  <si>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</si>
  <si>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</si>
  <si>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</si>
  <si>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</si>
  <si>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</si>
  <si>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</si>
  <si>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</si>
  <si>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</si>
  <si>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74,617*10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</si>
  <si>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</si>
  <si>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</si>
  <si>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</si>
  <si>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</si>
  <si>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</si>
  <si>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</si>
  <si>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</si>
  <si>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</si>
  <si>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</si>
  <si>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</si>
  <si>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</si>
  <si>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</si>
  <si>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</si>
  <si>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</si>
  <si>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</si>
  <si>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</si>
  <si>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</si>
  <si>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</si>
  <si>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</si>
  <si>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</si>
  <si>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"odečet zdiva" -(45,35*0,25)</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</si>
  <si>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</si>
  <si>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</si>
  <si>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</si>
  <si>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</si>
  <si>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</si>
  <si>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</si>
  <si>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</si>
  <si>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</si>
  <si>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</si>
  <si>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</si>
  <si>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</si>
  <si>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</si>
  <si>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317168053</t>
  </si>
  <si>
    <t>Překlad keramický vysoký v 238 mm dl 1500 mm</t>
  </si>
  <si>
    <t>-630860458</t>
  </si>
  <si>
    <t>"viz statika - objekt D-TVAR" 4</t>
  </si>
  <si>
    <t>317168060</t>
  </si>
  <si>
    <t>Překlad keramický vysoký v 238 mm dl 3250 mm</t>
  </si>
  <si>
    <t>1519917355</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</si>
  <si>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</si>
  <si>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</si>
  <si>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</si>
  <si>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</si>
  <si>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</si>
  <si>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</si>
  <si>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</si>
  <si>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</si>
  <si>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</si>
  <si>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</si>
  <si>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</si>
  <si>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</si>
  <si>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</si>
  <si>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</si>
  <si>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</si>
  <si>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</si>
  <si>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</si>
  <si>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</si>
  <si>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</si>
  <si>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</si>
  <si>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</si>
  <si>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</si>
  <si>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</si>
  <si>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</si>
  <si>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</si>
  <si>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</si>
  <si>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</si>
  <si>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</si>
  <si>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</si>
  <si>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</si>
  <si>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</si>
  <si>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</si>
  <si>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</si>
  <si>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</si>
  <si>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</si>
  <si>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</si>
  <si>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</si>
  <si>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</si>
  <si>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</si>
  <si>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</si>
  <si>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</si>
  <si>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</si>
  <si>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</si>
  <si>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</si>
  <si>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</si>
  <si>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</si>
  <si>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</si>
  <si>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</si>
  <si>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</si>
  <si>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</si>
  <si>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</si>
  <si>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</si>
  <si>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</si>
  <si>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</si>
  <si>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</si>
  <si>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</si>
  <si>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</si>
  <si>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</si>
  <si>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</si>
  <si>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</si>
  <si>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</si>
  <si>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</si>
  <si>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</si>
  <si>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</si>
  <si>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</si>
  <si>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</si>
  <si>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</si>
  <si>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</si>
  <si>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</si>
  <si>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</si>
  <si>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</si>
  <si>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</si>
  <si>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</si>
  <si>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</si>
  <si>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</si>
  <si>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</si>
  <si>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</si>
  <si>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(8,3+17,3)*0,1</t>
  </si>
  <si>
    <t>572796281</t>
  </si>
  <si>
    <t>"objekt D - 1500/420mm" 2*1,5*0,42</t>
  </si>
  <si>
    <t>2098805009</t>
  </si>
  <si>
    <t>"P02" (8,3+17,3)*3,03/1000</t>
  </si>
  <si>
    <t>"P01" 39+12,9+12,8+12,9+19,2</t>
  </si>
  <si>
    <t>"P03" 6,3+1,6</t>
  </si>
  <si>
    <t>"P04" 0,2</t>
  </si>
  <si>
    <t>-1558180070</t>
  </si>
  <si>
    <t>104,9*2 'Přepočtené koeficientem množství</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</si>
  <si>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</si>
  <si>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</si>
  <si>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</si>
  <si>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</si>
  <si>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</si>
  <si>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</si>
  <si>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</si>
  <si>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</si>
  <si>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</si>
  <si>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</si>
  <si>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</si>
  <si>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</si>
  <si>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</si>
  <si>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</si>
  <si>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</si>
  <si>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</si>
  <si>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</si>
  <si>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1623879963</t>
  </si>
  <si>
    <t>-562162460</t>
  </si>
  <si>
    <t>207,268*10 'Přepočtené koeficientem množství</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</si>
  <si>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</si>
  <si>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</si>
  <si>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</si>
  <si>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</si>
  <si>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</si>
  <si>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</si>
  <si>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</si>
  <si>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</si>
  <si>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</si>
  <si>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</si>
  <si>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</si>
  <si>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</si>
  <si>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</si>
  <si>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</si>
  <si>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</si>
  <si>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</si>
  <si>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</si>
  <si>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</si>
  <si>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</si>
  <si>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</si>
  <si>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</si>
  <si>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</si>
  <si>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</si>
  <si>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</si>
  <si>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</si>
  <si>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</si>
  <si>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</si>
  <si>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</si>
  <si>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</si>
  <si>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</si>
  <si>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</si>
  <si>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</si>
  <si>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</si>
  <si>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</si>
  <si>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</si>
  <si>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</si>
  <si>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</si>
  <si>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</si>
  <si>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</si>
  <si>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</si>
  <si>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</si>
  <si>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</si>
  <si>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</si>
  <si>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</si>
  <si>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</si>
  <si>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</si>
  <si>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</si>
  <si>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</si>
  <si>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</si>
  <si>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</si>
  <si>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</si>
  <si>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</si>
  <si>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</si>
  <si>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</si>
  <si>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</si>
  <si>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</si>
  <si>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</si>
  <si>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</si>
  <si>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</si>
  <si>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</si>
  <si>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</si>
  <si>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</si>
  <si>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</si>
  <si>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</si>
  <si>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</si>
  <si>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</si>
  <si>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</si>
  <si>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</si>
  <si>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</si>
  <si>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</si>
  <si>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</si>
  <si>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</si>
  <si>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</si>
  <si>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</si>
  <si>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</si>
  <si>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</si>
  <si>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</si>
  <si>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</si>
  <si>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</si>
  <si>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</si>
  <si>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</si>
  <si>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</si>
  <si>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</si>
  <si>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</si>
  <si>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</si>
  <si>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</si>
  <si>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</si>
  <si>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</si>
  <si>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</si>
  <si>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</si>
  <si>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</si>
  <si>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</si>
  <si>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</si>
  <si>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</si>
  <si>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</si>
  <si>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</si>
  <si>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</si>
  <si>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</si>
  <si>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</si>
  <si>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</si>
  <si>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</si>
  <si>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</si>
  <si>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</si>
  <si>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</si>
  <si>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1538697107</t>
  </si>
  <si>
    <t>"objekt D" (5,18*14,18+5,18*15,16+(2,32*1,04))*2</t>
  </si>
  <si>
    <t>"objekt D - v místě okapů a hřebenu - odečet" -(15,16*0,6+14,18*0,6+15,16*0,3)*2</t>
  </si>
  <si>
    <t>"objekt D - v místě okapů a hřebenu" 15,16*0,6+14,18*0,6+15,16*0,3</t>
  </si>
  <si>
    <t>47598744</t>
  </si>
  <si>
    <t>-1432525503</t>
  </si>
  <si>
    <t>2106578610</t>
  </si>
  <si>
    <t>"objekt D" (2,4+0,6+1+0,8*3+3,4)*(0,41+0,2)</t>
  </si>
  <si>
    <t>5,978*1,221 'Přepočtené koeficientem množství</t>
  </si>
  <si>
    <t>593644403</t>
  </si>
  <si>
    <t>"P01, P03" 39+12,9+12,8+12,9+19,2</t>
  </si>
  <si>
    <t>"P02" 8,3+17,3</t>
  </si>
  <si>
    <t>-98017907</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</si>
  <si>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</si>
  <si>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</si>
  <si>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</si>
  <si>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</si>
  <si>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</si>
  <si>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</si>
  <si>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</si>
  <si>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</si>
  <si>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</si>
  <si>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</si>
  <si>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</si>
  <si>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</si>
  <si>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</si>
  <si>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"PL.01" 2*14*14+14+14</t>
  </si>
  <si>
    <t>"PL.02" 2*14*4+4+4</t>
  </si>
  <si>
    <t>"PL.03" 2*14*12+12+12</t>
  </si>
  <si>
    <t>"PL.04" 2*14*4+4+4</t>
  </si>
  <si>
    <t>"PL.05" 2*14*23+23+23</t>
  </si>
  <si>
    <t>"PL.06" 1*14*28+28+18</t>
  </si>
  <si>
    <t>"PL.07" 1*14*8+8+8</t>
  </si>
  <si>
    <t>-697319576</t>
  </si>
  <si>
    <t>2346*0,14 'Přepočtené koeficientem množství</t>
  </si>
  <si>
    <t>2138064449</t>
  </si>
  <si>
    <t>16*0,14 'Přepočtené koeficientem množství</t>
  </si>
  <si>
    <t>426293843</t>
  </si>
  <si>
    <t>2346*0,04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</si>
  <si>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</si>
  <si>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</si>
  <si>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</si>
  <si>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</si>
  <si>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</si>
  <si>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</si>
  <si>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</si>
  <si>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</si>
  <si>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2*14+1+1</t>
  </si>
  <si>
    <t>857924174</t>
  </si>
  <si>
    <t>-1329999062</t>
  </si>
  <si>
    <t>345957479</t>
  </si>
  <si>
    <t>-422284327</t>
  </si>
  <si>
    <t>-974973468</t>
  </si>
  <si>
    <t>1*16</t>
  </si>
  <si>
    <t>-627725502</t>
  </si>
  <si>
    <t>1548291443</t>
  </si>
  <si>
    <t>9,7*15,5</t>
  </si>
  <si>
    <t>0,45*31</t>
  </si>
  <si>
    <t>0,87*31</t>
  </si>
  <si>
    <t>1,27*16</t>
  </si>
  <si>
    <t>1,47*31</t>
  </si>
  <si>
    <t>1,88*31</t>
  </si>
  <si>
    <t>5,02*31</t>
  </si>
  <si>
    <t>1007085010</t>
  </si>
  <si>
    <t>-189077697</t>
  </si>
  <si>
    <t>8,51*0,93 'Přepočtené koeficientem množství</t>
  </si>
  <si>
    <t>-1520191137</t>
  </si>
  <si>
    <t>8,51*0,23 'Přepočtené koeficientem množství</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</si>
  <si>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</si>
  <si>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</si>
  <si>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</si>
  <si>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</si>
  <si>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</si>
  <si>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</si>
  <si>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</si>
  <si>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</si>
  <si>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</si>
  <si>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</si>
  <si>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</si>
  <si>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16,52*1,15 'Přepočtené koeficientem množství</t>
  </si>
  <si>
    <t>"objekt D" (5,02*3*1+5,02*1*2)+(5,02*15*1+5,02*16*1)</t>
  </si>
  <si>
    <t>"objekt D" (0,7*18*2)</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</si>
  <si>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</si>
  <si>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</si>
  <si>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</si>
  <si>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</si>
  <si>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</si>
  <si>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</si>
  <si>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</si>
  <si>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</si>
  <si>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</si>
  <si>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</si>
  <si>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</si>
  <si>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</si>
  <si>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</si>
  <si>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</si>
  <si>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</si>
  <si>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</si>
  <si>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</si>
  <si>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</si>
  <si>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</si>
  <si>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</si>
  <si>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</si>
  <si>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</si>
  <si>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</si>
  <si>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</si>
  <si>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</si>
  <si>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</si>
  <si>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</si>
  <si>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</si>
  <si>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</si>
  <si>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</si>
  <si>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</si>
  <si>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</si>
  <si>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</si>
  <si>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</si>
  <si>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</si>
  <si>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</si>
  <si>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</si>
  <si>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</si>
  <si>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</si>
  <si>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</si>
  <si>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</si>
  <si>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</si>
  <si>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</si>
  <si>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</si>
  <si>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</si>
  <si>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</si>
  <si>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</si>
  <si>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</si>
  <si>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</si>
  <si>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</si>
  <si>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</si>
  <si>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</si>
  <si>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atypické obložkové zárubně, kování, přechodové lišty a doplňků dle tabulky vnitřních výplní ozn. D02/P+F</t>
  </si>
  <si>
    <t>913585129</t>
  </si>
  <si>
    <t>D08</t>
  </si>
  <si>
    <t>D08, Interiérové atypické částečně prosklené dveře s fixní částečně prosklenou částí vel. 1500x2200mm, vč. atypické obložkové zárubně, kování, přechodové lišty a doplňků dle tabulky vnitřních výplní ozn. D08/P+F</t>
  </si>
  <si>
    <t>1715926386</t>
  </si>
  <si>
    <t>D10</t>
  </si>
  <si>
    <t>D10, Interiérové atypické plné dveře rozměru 900x2100mm, vč. atypické obložkové zárubně, kování, přechodové lišty a doplňků dle tabulky vnitřních výplní ozn. D10/L</t>
  </si>
  <si>
    <t>-1324840407</t>
  </si>
  <si>
    <t>D12</t>
  </si>
  <si>
    <t>D12, Interiérové atypické plné dveře rozměru 900x2100mm, Rw 27dB, vč. atypické obložkové zárubně, kování, přechodové lišty a doplňků dle tabulky vnitřních výplní ozn. D12/P</t>
  </si>
  <si>
    <t>-261192392</t>
  </si>
  <si>
    <t>D15</t>
  </si>
  <si>
    <t>D15, Interiérové atypické plné dveře rozměru 900x2100mm, vč. atypické obložkové zárubně, kování, přechodové lišty a doplňků dle tabulky vnitřních výplní ozn. D15/P</t>
  </si>
  <si>
    <t>-368486414</t>
  </si>
  <si>
    <t>O/D1</t>
  </si>
  <si>
    <t>Okenní výplň dřevěná s izolačním trojsklem rozměru 3400x1650mm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</si>
  <si>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</si>
  <si>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</si>
  <si>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</si>
  <si>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</si>
  <si>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</si>
  <si>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rozměru 1800/1650-2100mm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</si>
  <si>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</si>
  <si>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</si>
  <si>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</si>
  <si>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</si>
  <si>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</si>
  <si>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</si>
  <si>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</si>
  <si>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</si>
  <si>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</si>
  <si>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</si>
  <si>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</si>
  <si>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rozměru 3400x1650-2100mm - sestava otvíravých (balkonové dveře) a fixních částí, vč. rámu, kování a doplňků dle tabulky vnějších výplní ozn. O/D7</t>
  </si>
  <si>
    <t>-600203330</t>
  </si>
  <si>
    <t>O/D8</t>
  </si>
  <si>
    <t>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</si>
  <si>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</si>
  <si>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</si>
  <si>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</si>
  <si>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</si>
  <si>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</si>
  <si>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</si>
  <si>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</si>
  <si>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</si>
  <si>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</si>
  <si>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</si>
  <si>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</si>
  <si>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</si>
  <si>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</si>
  <si>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</si>
  <si>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</si>
  <si>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</si>
  <si>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</si>
  <si>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</si>
  <si>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</si>
  <si>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</si>
  <si>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</si>
  <si>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</si>
  <si>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73,981*0,4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</si>
  <si>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</si>
  <si>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</si>
  <si>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</si>
  <si>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</si>
  <si>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</si>
  <si>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</si>
  <si>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</si>
  <si>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</si>
  <si>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</si>
  <si>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</si>
  <si>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</si>
  <si>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</si>
  <si>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</si>
  <si>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</si>
  <si>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</si>
  <si>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</si>
  <si>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</si>
  <si>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</si>
  <si>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</si>
  <si>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</si>
  <si>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</si>
  <si>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</si>
  <si>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</si>
  <si>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</si>
  <si>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</si>
  <si>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</si>
  <si>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2,1+0,3*1</t>
  </si>
  <si>
    <t>"OV/13.D-1.2 - okna 1650x2400mm" 3,96+0,3*2,4</t>
  </si>
  <si>
    <t>"OV/13.D-2 - okna 1650x1000mm" 1,65+0,3*1</t>
  </si>
  <si>
    <t>"OV/13.D-3.1 - okna 2100x1000mm" 2,1+0,3*1</t>
  </si>
  <si>
    <t>"OV/13.D-3.2 - okna 1650x800mm" 1,32+0,3*0,8</t>
  </si>
  <si>
    <t>"OV/13.D-4.1 - okna 2100x1000mm" 2,1+0,3*1</t>
  </si>
  <si>
    <t>"OV/13.D-4.2 - okna 1650x800mm" 1,32+0,3*0,8</t>
  </si>
  <si>
    <t>"OV/13.D-5.1 - okna 2100x1000mm" 2,1+0,3*1</t>
  </si>
  <si>
    <t>"OV/13.D-5.2 - okna 1650x800mm" 1,32+0,3*0,8</t>
  </si>
  <si>
    <t>"OV/13.D-6.1 - okna 1650x2400mm" 3,96+0,3*2,4</t>
  </si>
  <si>
    <t>"OV/13.D-6.2 - okna 1650x1000mm" 1,65+0,3*1</t>
  </si>
  <si>
    <t>832704331</t>
  </si>
  <si>
    <t>"OV/13.D-1.1 - okna 2100x1000mm" 1,03</t>
  </si>
  <si>
    <t>"OV/13.D-1.2 - okna 1650x2400mm" 2,43</t>
  </si>
  <si>
    <t>"OV/13.D-2 - okna 1650x1000mm" 1,06</t>
  </si>
  <si>
    <t>"OV/13.D-3.1 - okna 2100x1000mm" 1,03</t>
  </si>
  <si>
    <t>"OV/13.D-3.2 - okna 1650x800mm" 0,83</t>
  </si>
  <si>
    <t>"OV/13.D-4.1 - okna 2100x1000mm" 1,03</t>
  </si>
  <si>
    <t>"OV/13.D-4.2 - okna 1650x800mm" 0,83</t>
  </si>
  <si>
    <t>"OV/13.D-5.1 - okna 2100x1000mm" 1,03</t>
  </si>
  <si>
    <t>"OV/13.D-5.2 - okna 1650x800mm" 0,83</t>
  </si>
  <si>
    <t>"OV/13.D-6.1 - okna 1650x2400mm" 2,43</t>
  </si>
  <si>
    <t>"OV/13.D-6.2 - okna 1650x1000mm" 1,06</t>
  </si>
  <si>
    <t>-2052475062</t>
  </si>
  <si>
    <t>D.1.2.A - Objekt A</t>
  </si>
  <si>
    <t xml:space="preserve">    4 - Vodorovné konstrukce</t>
  </si>
  <si>
    <t>273321311</t>
  </si>
  <si>
    <t>Základové desky ze ŽB bez zvýšených nároků na prostředí tř. C 16/20</t>
  </si>
  <si>
    <t>-136203729</t>
  </si>
  <si>
    <t>"podkadní beton C16/20, tl. 50mm"</t>
  </si>
  <si>
    <t>"objekt A" (34,16+36,49+43,69+16,52)*0,05</t>
  </si>
  <si>
    <t>273321511.R</t>
  </si>
  <si>
    <t>Základové desky ze ŽB bez zvýšených nároků na prostředí tř. C 25/30-XC4+XA1</t>
  </si>
  <si>
    <t>-1046471022</t>
  </si>
  <si>
    <t>"objekt A" 157,55*0,2</t>
  </si>
  <si>
    <t>273351121</t>
  </si>
  <si>
    <t>Zřízení bednění základových desek</t>
  </si>
  <si>
    <t>100305795</t>
  </si>
  <si>
    <t>"objekt A" 51,12*0,2</t>
  </si>
  <si>
    <t>273351122</t>
  </si>
  <si>
    <t>Odstranění bednění základových desek</t>
  </si>
  <si>
    <t>-2066579278</t>
  </si>
  <si>
    <t>273361821</t>
  </si>
  <si>
    <t>Výztuž základových desek betonářskou ocelí 10 505 (R)</t>
  </si>
  <si>
    <t>-315048159</t>
  </si>
  <si>
    <t>"objekt A" 2927,4/1000</t>
  </si>
  <si>
    <t>274313611</t>
  </si>
  <si>
    <t>Základové pásy z betonu tř. C 16/20</t>
  </si>
  <si>
    <t>-140127368</t>
  </si>
  <si>
    <t>"spodní pasy, betonáž do výkopu"</t>
  </si>
  <si>
    <t>((-1,5+0,4+5,45+0,5+9,25+0,4)+5,45+(6+0,5+8,526))*0,4*0,5</t>
  </si>
  <si>
    <t>9,25*0,5*0,5</t>
  </si>
  <si>
    <t>((5,95+0,4+2,85-1,1)+(2+0,5+0,5+1,2)+4,985)*0,4*0,5</t>
  </si>
  <si>
    <t>(4,5+0,5)*0,5*0,5</t>
  </si>
  <si>
    <t>(2+0,5+0,5+1,685+0,42)*0,5*0,85</t>
  </si>
  <si>
    <t>(1,1+1,5)*0,4*0,9</t>
  </si>
  <si>
    <t>"odskoky" 0,4*0,5*0,75*3+0,4*0,5*0,75+0,4*0,5*1+0,85*0,5*0,5*2+0,85*0,5*0,75</t>
  </si>
  <si>
    <t>18,665*1,3 'Přepočtené koeficientem množství</t>
  </si>
  <si>
    <t>274351121</t>
  </si>
  <si>
    <t>Zřízení bednění základových pasů rovného</t>
  </si>
  <si>
    <t>-1335010648</t>
  </si>
  <si>
    <t>274351122</t>
  </si>
  <si>
    <t>Odstranění bednění základových pasů rovného</t>
  </si>
  <si>
    <t>-1502352842</t>
  </si>
  <si>
    <t>274361821</t>
  </si>
  <si>
    <t>Výztuž základových pasů a zdí betonářskou ocelí 10 505 (R)</t>
  </si>
  <si>
    <t>-81379153</t>
  </si>
  <si>
    <t>"základy výztuž"</t>
  </si>
  <si>
    <t>"objekt A" 1557/1000</t>
  </si>
  <si>
    <t>279113134</t>
  </si>
  <si>
    <t>Základová zeď tl přes 250 do 300 mm z tvárnic ztraceného bednění včetně výplně z betonu tř. C 16/20</t>
  </si>
  <si>
    <t>-1675988321</t>
  </si>
  <si>
    <t>"horní pasy"</t>
  </si>
  <si>
    <t>(9,9+13,93+15,3+4,93+4,65+5,6+9,69+4,35+4,44*2)*0,75+(2,05+8,49+1,3)*1,75+(5,95+4,5)*2,25</t>
  </si>
  <si>
    <t>(0,75*0,5+1,5*0,5+2,25*0,5)+(1*0,5+1,75*0,5)+(0,5*0,5+1*0,5+1,75)</t>
  </si>
  <si>
    <t>Vodorovné konstrukce</t>
  </si>
  <si>
    <t>41170R001</t>
  </si>
  <si>
    <t>Zřízení podpěrné konstrukce věnců</t>
  </si>
  <si>
    <t>1330011857</t>
  </si>
  <si>
    <t>"Věnec Typ-A" (8,1+9,5+13,93+4,63-3,5)*0,6*2</t>
  </si>
  <si>
    <t>"Věnec Typ-B" (7,6)*0,55*2</t>
  </si>
  <si>
    <t>"Věnec Typ-C" (4,96)*0,6*2+(4,96)*0,25*2</t>
  </si>
  <si>
    <t>"Věnec Typ-N1" (3,5)*0,6*2</t>
  </si>
  <si>
    <t>"Věnec ve štítu 1" (9,7+4,88)*0,55*2+(9,7*4,88)*0,3</t>
  </si>
  <si>
    <t>"Věnec ve štítu 2" (4,96)*0,51*2+(4,96)*0,75</t>
  </si>
  <si>
    <t>41170R002</t>
  </si>
  <si>
    <t>Odstranění podpěrné konstrukce věnců</t>
  </si>
  <si>
    <t>613690888</t>
  </si>
  <si>
    <t>417321515</t>
  </si>
  <si>
    <t>Ztužující pásy a věnce ze ŽB tř. C 25/30</t>
  </si>
  <si>
    <t>1435086027</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</si>
  <si>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</si>
  <si>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</si>
  <si>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</si>
  <si>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</si>
  <si>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</si>
  <si>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</si>
  <si>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</si>
  <si>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</si>
  <si>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</si>
  <si>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</si>
  <si>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</si>
  <si>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</si>
  <si>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</si>
  <si>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</si>
  <si>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417351115.R</t>
  </si>
  <si>
    <t>Zřízení bednění ztužujících věnců, sklonité</t>
  </si>
  <si>
    <t>1891274806</t>
  </si>
  <si>
    <t>417351116</t>
  </si>
  <si>
    <t>Odstranění bednění ztužujících věnců</t>
  </si>
  <si>
    <t>-1415037678</t>
  </si>
  <si>
    <t>417351116.R</t>
  </si>
  <si>
    <t>Odstranění bednění ztužujících věnců, sklonité</t>
  </si>
  <si>
    <t>616274329</t>
  </si>
  <si>
    <t>417361821</t>
  </si>
  <si>
    <t>Výztuž ztužujících pásů a věnců betonářskou ocelí 10 505</t>
  </si>
  <si>
    <t>2125695878</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</si>
  <si>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</si>
  <si>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</si>
  <si>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</si>
  <si>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</si>
  <si>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</si>
  <si>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</si>
  <si>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</si>
  <si>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</si>
  <si>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</si>
  <si>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</si>
  <si>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</si>
  <si>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</si>
  <si>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</si>
  <si>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</si>
  <si>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</si>
  <si>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</si>
  <si>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</si>
  <si>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</si>
  <si>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</si>
  <si>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</si>
  <si>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</si>
  <si>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</si>
  <si>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</si>
  <si>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</si>
  <si>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</si>
  <si>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</si>
  <si>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352930654</t>
  </si>
  <si>
    <t>"Věnec Typ-A" (4,14+4,98+4,6+8,6+9,3+5,85-3,5)*0,6*2</t>
  </si>
  <si>
    <t>"Věnec Typ-B" (7,1)*0,55*2</t>
  </si>
  <si>
    <t>"Věnec Typ-C" (4,6)*0,6*2+(4,6)*0,25*2</t>
  </si>
  <si>
    <t>"Věnec ve štítu 1" (9,7+5,06+4,93)*0,55*2+(9,7+5,06+4,93)*0,3</t>
  </si>
  <si>
    <t>-1558714363</t>
  </si>
  <si>
    <t>"Věnec Typ-A" (4,14+4,98+4,6+8,6+9,3+5,85-3,5)*0,135</t>
  </si>
  <si>
    <t>"Věnec Typ-B" (7,1)*0,138</t>
  </si>
  <si>
    <t>"Věnec Typ-C" (4,6)*0,283</t>
  </si>
  <si>
    <t>"Věnec Typ-D" (6,96+3,96+4,89+4)*0,17*0,2</t>
  </si>
  <si>
    <t>713538830</t>
  </si>
  <si>
    <t>"Věnec ve štítu 1" (9,7+5,06+4,93)*0,13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</si>
  <si>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</si>
  <si>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</si>
  <si>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</si>
  <si>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</si>
  <si>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</si>
  <si>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</si>
  <si>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</si>
  <si>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</si>
  <si>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</si>
  <si>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</si>
  <si>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</si>
  <si>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</si>
  <si>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</si>
  <si>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</si>
  <si>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</si>
  <si>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-71440583</t>
  </si>
  <si>
    <t>"Věnec Typ-A" (5,4+14,13+9,3+8,6-3,5)*0,6*2</t>
  </si>
  <si>
    <t>"Věnec Typ-C" (4,44)*0,6*2+(4,44)*0,25*2</t>
  </si>
  <si>
    <t>"Věnec ve štítu 1" (9,7+5,4)*0,55*2+(9,7+5,4)*0,3</t>
  </si>
  <si>
    <t>"Věnec ve štítu 2" (4,44)*0,51*2+(4,44)*0,75</t>
  </si>
  <si>
    <t>-205618210</t>
  </si>
  <si>
    <t>"Věnec Typ-A" (5,4+14,13+9,3+8,6-3,5)*0,135</t>
  </si>
  <si>
    <t>"Věnec Typ-C" (4,44)*0,283</t>
  </si>
  <si>
    <t>"Věnec Typ-D" (7,14+4,41+4,71+4)*0,17*0,2</t>
  </si>
  <si>
    <t>-1830373545</t>
  </si>
  <si>
    <t>"Věnec ve štítu 1" (9,7+5,4)*0,13</t>
  </si>
  <si>
    <t>"Věnec ve štítu 2" (4,44)*0,19</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</si>
  <si>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</si>
  <si>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</si>
  <si>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</si>
  <si>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</si>
  <si>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</si>
  <si>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</si>
  <si>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</si>
  <si>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</si>
  <si>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</si>
  <si>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</si>
  <si>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</si>
  <si>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</si>
  <si>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</si>
  <si>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1211112067</t>
  </si>
  <si>
    <t>"Věnec Typ-A" (6,29+4,82+15,3+9,5-3,5)*0,6*2</t>
  </si>
  <si>
    <t>"Věnec Typ-B" (8,47)*0,55*2</t>
  </si>
  <si>
    <t>"Věnec Typ-C" (4,97)*0,6*2+(4,97)*0,25*2</t>
  </si>
  <si>
    <t>"Věnec ve štítu 1" (9,7+4,82)*0,55*2+(9,7+4,82)*0,3</t>
  </si>
  <si>
    <t>"Věnec ve štítu 2" (4,97)*0,51*2+(4,97)*0,75</t>
  </si>
  <si>
    <t>-1715283635</t>
  </si>
  <si>
    <t>"Věnec Typ-A" (6,29+4,82+15,3+9,5-3,5)*0,135</t>
  </si>
  <si>
    <t>"Věnec Typ-B" (8,47)*0,138</t>
  </si>
  <si>
    <t>"Věnec Typ-C" (4,97)*0,283</t>
  </si>
  <si>
    <t>"Věnec Typ-D" (4,14+4,15+0,36+1,53+11,05+3,46)*0,17*0,2</t>
  </si>
  <si>
    <t>635043063</t>
  </si>
  <si>
    <t>"Věnec ve štítu 1" (9,7+4,82)*0,13</t>
  </si>
  <si>
    <t>"Věnec ve štítu 2" (4,97)*0,19</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</si>
  <si>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</si>
  <si>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</si>
  <si>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</si>
  <si>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</si>
  <si>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</si>
  <si>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</si>
  <si>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</si>
  <si>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</si>
  <si>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</si>
  <si>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</si>
  <si>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</si>
  <si>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</si>
  <si>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</si>
  <si>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</si>
  <si>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</si>
  <si>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</si>
  <si>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</si>
  <si>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</si>
  <si>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</si>
  <si>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</si>
  <si>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</si>
  <si>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</si>
  <si>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</si>
  <si>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</si>
  <si>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</si>
  <si>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</si>
  <si>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132254104</t>
  </si>
  <si>
    <t>Hloubení rýh zapažených š do 800 mm v hornině třídy těžitelnosti I skupiny 3 objem přes 100 m3 strojně</t>
  </si>
  <si>
    <t>1303617762</t>
  </si>
  <si>
    <t>151101101</t>
  </si>
  <si>
    <t>Zřízení příložného pažení a rozepření stěn rýh hl do 2 m</t>
  </si>
  <si>
    <t>-2066959553</t>
  </si>
  <si>
    <t>151101111</t>
  </si>
  <si>
    <t>Odstranění příložného pažení a rozepření stěn rýh hl do 2 m</t>
  </si>
  <si>
    <t>-210456242</t>
  </si>
  <si>
    <t>151101201</t>
  </si>
  <si>
    <t>Zřízení příložného pažení stěn výkopu hl do 4 m</t>
  </si>
  <si>
    <t>1679783985</t>
  </si>
  <si>
    <t>151101211</t>
  </si>
  <si>
    <t>Odstranění příložného pažení stěn hl do 4 m</t>
  </si>
  <si>
    <t>1463785075</t>
  </si>
  <si>
    <t>162351103</t>
  </si>
  <si>
    <t>Vodorovné přemístění přes 50 do 500 m výkopku/sypaniny z horniny třídy těžitelnosti I skupiny 1 až 3</t>
  </si>
  <si>
    <t>1175613847</t>
  </si>
  <si>
    <t>zemina ponechaná na zásyp</t>
  </si>
  <si>
    <t>zemina zpět na zásyp</t>
  </si>
  <si>
    <t>-347545369</t>
  </si>
  <si>
    <t>odvoz na skládku</t>
  </si>
  <si>
    <t>f10+f11-f8</t>
  </si>
  <si>
    <t>-1720969764</t>
  </si>
  <si>
    <t>155,5*10 'Přepočtené koeficientem množství</t>
  </si>
  <si>
    <t>1748022204</t>
  </si>
  <si>
    <t>zemina odvezená na skládku</t>
  </si>
  <si>
    <t>1791839075</t>
  </si>
  <si>
    <t>155,5*2 'Přepočtené koeficientem množství</t>
  </si>
  <si>
    <t>-401984114</t>
  </si>
  <si>
    <t>32708293</t>
  </si>
  <si>
    <t>f10+f11-f1-f2-18-7-5</t>
  </si>
  <si>
    <t>175151101</t>
  </si>
  <si>
    <t>Obsypání potrubí strojně sypaninou bez prohození, uloženou do 3 m</t>
  </si>
  <si>
    <t>-497985452</t>
  </si>
  <si>
    <t>58337302</t>
  </si>
  <si>
    <t>štěrkopísek frakce 0/16</t>
  </si>
  <si>
    <t>451310554</t>
  </si>
  <si>
    <t>89,6*2 'Přepočtené koeficientem množství</t>
  </si>
  <si>
    <t>451573111</t>
  </si>
  <si>
    <t>Lože pod potrubí otevřený výkop ze štěrkopísku</t>
  </si>
  <si>
    <t>1573987604</t>
  </si>
  <si>
    <t>10,3+25,6</t>
  </si>
  <si>
    <t>Trubní vedení</t>
  </si>
  <si>
    <t>894812331</t>
  </si>
  <si>
    <t>Revizní a čistící šachta z PP DN 600 šachtová roura korugovaná světlé hloubky 1000 mm</t>
  </si>
  <si>
    <t>1049308412</t>
  </si>
  <si>
    <t>894812332</t>
  </si>
  <si>
    <t>Revizní a čistící šachta z PP DN 600 šachtová roura korugovaná světlé hloubky 2000 mm</t>
  </si>
  <si>
    <t>-685400554</t>
  </si>
  <si>
    <t>894812339</t>
  </si>
  <si>
    <t>Příplatek k rourám revizní a čistící šachty z PP DN 600 za uříznutí šachtové roury</t>
  </si>
  <si>
    <t>1290053105</t>
  </si>
  <si>
    <t>894812356</t>
  </si>
  <si>
    <t>Revizní a čistící šachta z PP DN 600 poklop litinový pro třídu zatížení B125 s betonovým prstencem</t>
  </si>
  <si>
    <t>-1563279703</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</si>
  <si>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</si>
  <si>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</si>
  <si>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</si>
  <si>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</si>
  <si>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</si>
  <si>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</si>
  <si>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</si>
  <si>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</si>
  <si>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</si>
  <si>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</si>
  <si>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</si>
  <si>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</si>
  <si>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</si>
  <si>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</si>
  <si>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</si>
  <si>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</si>
  <si>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</si>
  <si>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</si>
  <si>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</si>
  <si>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</si>
  <si>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</si>
  <si>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</si>
  <si>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</si>
  <si>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</si>
  <si>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</si>
  <si>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</si>
  <si>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</si>
  <si>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998276124</t>
  </si>
  <si>
    <t>Příplatek k přesunu hmot pro trubní vedení z trub z plastických hmot za zvětšený přesun do 500 m</t>
  </si>
  <si>
    <t>-845978365</t>
  </si>
  <si>
    <t>721</t>
  </si>
  <si>
    <t>Zdravotechnika - vnitřní kanalizace</t>
  </si>
  <si>
    <t>721173315</t>
  </si>
  <si>
    <t>Potrubí kanalizační z PVC SN 4 dešťové DN 110</t>
  </si>
  <si>
    <t>-831970885</t>
  </si>
  <si>
    <t>721173316</t>
  </si>
  <si>
    <t>Potrubí kanalizační z PVC SN 4 dešťové DN 125</t>
  </si>
  <si>
    <t>1131744988</t>
  </si>
  <si>
    <t>721173317</t>
  </si>
  <si>
    <t>Potrubí kanalizační z PVC SN 4 dešťové DN 160</t>
  </si>
  <si>
    <t>1816845912</t>
  </si>
  <si>
    <t>721173R17</t>
  </si>
  <si>
    <t>Potrubí kanalizační z PVC SN 8 dešťové DN 160</t>
  </si>
  <si>
    <t>1710132259</t>
  </si>
  <si>
    <t>721173401</t>
  </si>
  <si>
    <t>Potrubí kanalizační z PVC SN 4 svodné DN 110</t>
  </si>
  <si>
    <t>-917196815</t>
  </si>
  <si>
    <t>721173402</t>
  </si>
  <si>
    <t>Potrubí kanalizační z PVC SN 4 svodné DN 125</t>
  </si>
  <si>
    <t>1483143983</t>
  </si>
  <si>
    <t>721173R02</t>
  </si>
  <si>
    <t>Potrubí kanalizační z PVC SN 8 svodné DN 125</t>
  </si>
  <si>
    <t>1561070138</t>
  </si>
  <si>
    <t>721173737</t>
  </si>
  <si>
    <t>Potrubí kanalizační z PE dešťové DN 125</t>
  </si>
  <si>
    <t>2136025132</t>
  </si>
  <si>
    <t>721174041</t>
  </si>
  <si>
    <t>Potrubí kanalizační z PP připojovací DN 32</t>
  </si>
  <si>
    <t>-1140453212</t>
  </si>
  <si>
    <t>721174043</t>
  </si>
  <si>
    <t>Potrubí kanalizační z PP připojovací DN 50</t>
  </si>
  <si>
    <t>-727786427</t>
  </si>
  <si>
    <t>721174044</t>
  </si>
  <si>
    <t>Potrubí kanalizační z PP připojovací DN 75</t>
  </si>
  <si>
    <t>-2100291984</t>
  </si>
  <si>
    <t>721174045</t>
  </si>
  <si>
    <t>Potrubí kanalizační z PP připojovací DN 110</t>
  </si>
  <si>
    <t>1855620772</t>
  </si>
  <si>
    <t>721174054</t>
  </si>
  <si>
    <t>Potrubí kanalizační z PP dešťové DN 75</t>
  </si>
  <si>
    <t>687544568</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</si>
  <si>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</si>
  <si>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</si>
  <si>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</si>
  <si>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</si>
  <si>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</si>
  <si>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</si>
  <si>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</si>
  <si>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</si>
  <si>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</si>
  <si>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721194109</t>
  </si>
  <si>
    <t>Vyvedení a upevnění odpadních výpustek DN 110</t>
  </si>
  <si>
    <t>-1856131091</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</si>
  <si>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</si>
  <si>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</si>
  <si>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</si>
  <si>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</si>
  <si>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</si>
  <si>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</si>
  <si>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</si>
  <si>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</si>
  <si>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</si>
  <si>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</si>
  <si>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</si>
  <si>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</si>
  <si>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</si>
  <si>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</si>
  <si>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</si>
  <si>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</si>
  <si>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</si>
  <si>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</si>
  <si>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721290112</t>
  </si>
  <si>
    <t>Zkouška těsnosti potrubí kanalizace vodou DN 150/DN 200</t>
  </si>
  <si>
    <t>56269133</t>
  </si>
  <si>
    <t>998721201</t>
  </si>
  <si>
    <t>Přesun hmot procentní pro vnitřní kanalizace v objektech v do 6 m</t>
  </si>
  <si>
    <t>-1210226384</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</si>
  <si>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</si>
  <si>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</si>
  <si>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</si>
  <si>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</si>
  <si>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</si>
  <si>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</si>
  <si>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</si>
  <si>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</si>
  <si>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</si>
  <si>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</si>
  <si>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</si>
  <si>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</si>
  <si>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</si>
  <si>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</si>
  <si>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</si>
  <si>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</si>
  <si>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</si>
  <si>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</si>
  <si>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</si>
  <si>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</si>
  <si>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</si>
  <si>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</si>
  <si>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</si>
  <si>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</si>
  <si>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</si>
  <si>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</si>
  <si>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</si>
  <si>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</si>
  <si>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</si>
  <si>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</si>
  <si>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</si>
  <si>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</si>
  <si>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</si>
  <si>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</si>
  <si>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</si>
  <si>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</si>
  <si>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</si>
  <si>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</si>
  <si>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</si>
  <si>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</si>
  <si>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</si>
  <si>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</si>
  <si>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</si>
  <si>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</si>
  <si>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</si>
  <si>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</si>
  <si>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</si>
  <si>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</si>
  <si>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</si>
  <si>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</si>
  <si>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</si>
  <si>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</si>
  <si>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</si>
  <si>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</si>
  <si>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</si>
  <si>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</si>
  <si>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</si>
  <si>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</si>
  <si>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1621941087</t>
  </si>
  <si>
    <t>49,5*10 'Přepočtené koeficientem množství</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</si>
  <si>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</si>
  <si>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</si>
  <si>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</si>
  <si>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</si>
  <si>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</si>
  <si>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</si>
  <si>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</si>
  <si>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</si>
  <si>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</si>
  <si>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</si>
  <si>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</si>
  <si>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</si>
  <si>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</si>
  <si>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</si>
  <si>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</si>
  <si>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</si>
  <si>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</si>
  <si>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</si>
  <si>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</si>
  <si>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</si>
  <si>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</si>
  <si>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</si>
  <si>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</si>
  <si>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28613111</t>
  </si>
  <si>
    <t>trubka vodovodní PE100 RC PN 16 SDR11 40x3,7mm</t>
  </si>
  <si>
    <t>-1821585077</t>
  </si>
  <si>
    <t>871181211</t>
  </si>
  <si>
    <t>Montáž potrubí z PE100 SDR 11 otevřený výkop svařovaných elektrotvarovkou D 50 x 4,6 mm</t>
  </si>
  <si>
    <t>1200137441</t>
  </si>
  <si>
    <t>28613112</t>
  </si>
  <si>
    <t>trubka vodovodní PE100 RC PN 16 SDR11 50x4,6mm</t>
  </si>
  <si>
    <t>1922510682</t>
  </si>
  <si>
    <t>899722113</t>
  </si>
  <si>
    <t>Krytí potrubí z plastů výstražnou fólií z PVC 34cm</t>
  </si>
  <si>
    <t>658073308</t>
  </si>
  <si>
    <t>775298271</t>
  </si>
  <si>
    <t>713463131</t>
  </si>
  <si>
    <t>Montáž izolace tepelné potrubí potrubními pouzdry bez úpravy slepenými 1x tl izolace do 25 mm</t>
  </si>
  <si>
    <t>-751782187</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</si>
  <si>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</si>
  <si>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</si>
  <si>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</si>
  <si>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</si>
  <si>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</si>
  <si>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</si>
  <si>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</si>
  <si>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</si>
  <si>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</si>
  <si>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</si>
  <si>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</si>
  <si>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</si>
  <si>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</si>
  <si>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</si>
  <si>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</si>
  <si>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</si>
  <si>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</si>
  <si>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</si>
  <si>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</si>
  <si>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</si>
  <si>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</si>
  <si>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</si>
  <si>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</si>
  <si>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</si>
  <si>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</si>
  <si>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</si>
  <si>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</si>
  <si>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</si>
  <si>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</si>
  <si>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</si>
  <si>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</si>
  <si>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</si>
  <si>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</si>
  <si>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</si>
  <si>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</si>
  <si>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</si>
  <si>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722175003</t>
  </si>
  <si>
    <t>Potrubí vodovodní plastové PP-RCT svar polyfúze D 25x3,5 mm</t>
  </si>
  <si>
    <t>-375315815</t>
  </si>
  <si>
    <t>722175004</t>
  </si>
  <si>
    <t>Potrubí vodovodní plastové PP-RCT svar polyfúze D 32x4,4 mm</t>
  </si>
  <si>
    <t>860161320</t>
  </si>
  <si>
    <t>722175005</t>
  </si>
  <si>
    <t>Potrubí vodovodní plastové PP-RCT svar polyfúze D 40x5,5 mm</t>
  </si>
  <si>
    <t>232645750</t>
  </si>
  <si>
    <t>722190401</t>
  </si>
  <si>
    <t>Vyvedení a upevnění výpustku DN do 25</t>
  </si>
  <si>
    <t>127197870</t>
  </si>
  <si>
    <t>722224115</t>
  </si>
  <si>
    <t>Kohout plnicí nebo vypouštěcí G 1/2" PN 10 s jedním závitem</t>
  </si>
  <si>
    <t>84233703</t>
  </si>
  <si>
    <t>722231072</t>
  </si>
  <si>
    <t>Ventil zpětný mosazný G 1/2" PN 10 do 110°C se dvěma závity</t>
  </si>
  <si>
    <t>1040927086</t>
  </si>
  <si>
    <t>722231074</t>
  </si>
  <si>
    <t>Ventil zpětný mosazný G 1" PN 10 do 110°C se dvěma závity</t>
  </si>
  <si>
    <t>-1232729171</t>
  </si>
  <si>
    <t>722232044</t>
  </si>
  <si>
    <t>Kohout kulový přímý G 3/4" PN 42 do 185°C vnitřní závit</t>
  </si>
  <si>
    <t>1560295551</t>
  </si>
  <si>
    <t>722232045</t>
  </si>
  <si>
    <t>Kohout kulový přímý G 1" PN 42 do 185°C vnitřní závit</t>
  </si>
  <si>
    <t>1829435087</t>
  </si>
  <si>
    <t>722232046</t>
  </si>
  <si>
    <t>Kohout kulový přímý G 5/4" PN 42 do 185°C vnitřní závit</t>
  </si>
  <si>
    <t>410876808</t>
  </si>
  <si>
    <t>722232047</t>
  </si>
  <si>
    <t>Kohout kulový přímý G 6/4" PN 42 do 185°C vnitřní závit</t>
  </si>
  <si>
    <t>-1502292448</t>
  </si>
  <si>
    <t>722232061</t>
  </si>
  <si>
    <t>Kohout kulový přímý G 1/2" PN 42 do 185°C vnitřní závit s vypouštěním</t>
  </si>
  <si>
    <t>900124478</t>
  </si>
  <si>
    <t>722232065</t>
  </si>
  <si>
    <t>Kohout kulový přímý G 6/4" PN 42 do 185°C vnitřní závit s vypouštěním</t>
  </si>
  <si>
    <t>-1246765980</t>
  </si>
  <si>
    <t>722232R01</t>
  </si>
  <si>
    <t>Bezpečnostní směšovací ventil DN25, ochrana proti opaření</t>
  </si>
  <si>
    <t>-1285165828</t>
  </si>
  <si>
    <t>722234263</t>
  </si>
  <si>
    <t>Filtr mosazný G 1/2" PN 20 do 80°C s 2x vnitřním závitem</t>
  </si>
  <si>
    <t>773819073</t>
  </si>
  <si>
    <t>722234R01</t>
  </si>
  <si>
    <t xml:space="preserve">Vyvažovací ventil na cirkulaci G 1/2" </t>
  </si>
  <si>
    <t>-1464078515</t>
  </si>
  <si>
    <t>722262226</t>
  </si>
  <si>
    <t>Vodoměr závitový jednovtokový suchoběžný dálkový odečet do 40°C G 1/2"x 110 R100 Qn 1,6 m3/h horizont</t>
  </si>
  <si>
    <t>-1379757995</t>
  </si>
  <si>
    <t>722262227</t>
  </si>
  <si>
    <t>Vodoměr závitový jednovtokový suchoběžný dálkový odečet do 40°C G 3/4"x 130 R100 Qn 2,5 m3/h horizont</t>
  </si>
  <si>
    <t>-1824434875</t>
  </si>
  <si>
    <t>722263209</t>
  </si>
  <si>
    <t>Vodoměr závitový jednovtokový suchoběžný dálkový odečet do 100°C G 1/2"x 110 R100 Qn 1,6 m3/h horizont</t>
  </si>
  <si>
    <t>-1210767421</t>
  </si>
  <si>
    <t>72254R001</t>
  </si>
  <si>
    <t>Samoregulační topný kabel pro ohřev potrubí s teplou vodou (výkon 18 W/m), včetně kotevního materiálu, včetně 1 ks vidlice pro napojení do zásuvky (termostatu), objekt A</t>
  </si>
  <si>
    <t>-1355228251</t>
  </si>
  <si>
    <t>72254R002</t>
  </si>
  <si>
    <t>Samoregulační topný kabel pro ohřev potrubí s teplou vodou (výkon 18 W/m), včetně kotevního materiálu, včetně 1 ks vidlice pro napojení do zásuvky (termostatu), objekt B</t>
  </si>
  <si>
    <t>1690815187</t>
  </si>
  <si>
    <t>72254R003</t>
  </si>
  <si>
    <t>Samoregulační topný kabel pro ohřev potrubí s teplou vodou (výkon 18 W/m), včetně kotevního materiálu, včetně 1 ks vidlice pro napojení do zásuvky (termostatu), objekt C</t>
  </si>
  <si>
    <t>1368877773</t>
  </si>
  <si>
    <t>72254R004</t>
  </si>
  <si>
    <t>Samoregulační topný kabel pro ohřev potrubí s teplou vodou (výkon 18 W/m), včetně kotevního materiálu, včetně 1 ks vidlice pro napojení do zásuvky (termostatu), objekt D</t>
  </si>
  <si>
    <t>-1186623046</t>
  </si>
  <si>
    <t>72254R005</t>
  </si>
  <si>
    <t>Digitální termostat pro samoregulační topný kabel (se zásuvkou a vidlicí) včetně montáže a nastavení</t>
  </si>
  <si>
    <t>113426077</t>
  </si>
  <si>
    <t>722290226</t>
  </si>
  <si>
    <t>Zkouška těsnosti vodovodního potrubí závitového DN do 50</t>
  </si>
  <si>
    <t>-1185701681</t>
  </si>
  <si>
    <t>722290234</t>
  </si>
  <si>
    <t>Proplach a dezinfekce vodovodního potrubí DN do 80</t>
  </si>
  <si>
    <t>577889020</t>
  </si>
  <si>
    <t>998722201</t>
  </si>
  <si>
    <t>Přesun hmot procentní pro vnitřní vodovod v objektech v do 6 m</t>
  </si>
  <si>
    <t>-204833016</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</si>
  <si>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</si>
  <si>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</si>
  <si>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</si>
  <si>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</si>
  <si>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</si>
  <si>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</si>
  <si>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</si>
  <si>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</si>
  <si>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</si>
  <si>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</si>
  <si>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</si>
  <si>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732421202</t>
  </si>
  <si>
    <t>Čerpadlo teplovodní mokroběžné závitové cirkulační DN 25 výtlak do 4,0 m průtok 2,20 m3/h pro TUV</t>
  </si>
  <si>
    <t>-1631055765</t>
  </si>
  <si>
    <t>734251212</t>
  </si>
  <si>
    <t>Ventil závitový pojistný rohový G 3/4 provozní tlak od 2,5 do 6 barů</t>
  </si>
  <si>
    <t>139357338</t>
  </si>
  <si>
    <t>734411127</t>
  </si>
  <si>
    <t>Teploměr technický s pevným stonkem a jímkou zadní připojení průměr 100 mm délky 100 mm</t>
  </si>
  <si>
    <t>1222171448</t>
  </si>
  <si>
    <t>734421R12</t>
  </si>
  <si>
    <t>Tlakoměr s pevným stonkem a zpětnou klapkou tlak 0-1 MPa průměr 63 mm zadní připojení</t>
  </si>
  <si>
    <t>-1946610450</t>
  </si>
  <si>
    <t>734424101</t>
  </si>
  <si>
    <t>Kondenzační smyčka k přivaření zahnutá PN 250 do 300°C</t>
  </si>
  <si>
    <t>1121726244</t>
  </si>
  <si>
    <t>998724201</t>
  </si>
  <si>
    <t>Přesun hmot procentní pro strojní vybavení v objektech v do 6 m</t>
  </si>
  <si>
    <t>635189214</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</si>
  <si>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</si>
  <si>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</si>
  <si>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</si>
  <si>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</si>
  <si>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</si>
  <si>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</si>
  <si>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</si>
  <si>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</si>
  <si>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</si>
  <si>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</si>
  <si>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</si>
  <si>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</si>
  <si>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</si>
  <si>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</si>
  <si>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</si>
  <si>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</si>
  <si>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</si>
  <si>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</si>
  <si>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</si>
  <si>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</si>
  <si>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</si>
  <si>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</si>
  <si>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</si>
  <si>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</si>
  <si>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</si>
  <si>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</si>
  <si>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</si>
  <si>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</si>
  <si>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</si>
  <si>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</si>
  <si>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</si>
  <si>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55190005</t>
  </si>
  <si>
    <t>flexi hadice ohebná k baterii D 8x12mm F 1/2"xM10 500mm</t>
  </si>
  <si>
    <t>-82047427</t>
  </si>
  <si>
    <t>725813112</t>
  </si>
  <si>
    <t>Ventil rohový pračkový G 3/4"</t>
  </si>
  <si>
    <t>1120416790</t>
  </si>
  <si>
    <t>505131238</t>
  </si>
  <si>
    <t>726</t>
  </si>
  <si>
    <t>Zdravotechnika - předstěnové instalace</t>
  </si>
  <si>
    <t>726111031</t>
  </si>
  <si>
    <t>Instalační předstěna pro klozet s ovládáním zepředu v 1080 mm závěsný do masivní zděné kce</t>
  </si>
  <si>
    <t>156756546</t>
  </si>
  <si>
    <t>726131041</t>
  </si>
  <si>
    <t>Instalační předstěna pro klozet závěsný v 1120 mm s ovládáním zepředu do lehkých stěn s kovovou kcí</t>
  </si>
  <si>
    <t>-352723349</t>
  </si>
  <si>
    <t>998726211</t>
  </si>
  <si>
    <t>Přesun hmot procentní pro instalační prefabrikáty v objektech v do 6 m</t>
  </si>
  <si>
    <t>-360835865</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</si>
  <si>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</si>
  <si>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</si>
  <si>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</si>
  <si>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</si>
  <si>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</si>
  <si>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</si>
  <si>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</si>
  <si>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</si>
  <si>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</si>
  <si>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</si>
  <si>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</si>
  <si>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</si>
  <si>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</si>
  <si>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</si>
  <si>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</si>
  <si>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</si>
  <si>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</si>
  <si>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</si>
  <si>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</si>
  <si>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</si>
  <si>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</si>
  <si>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</si>
  <si>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</si>
  <si>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</si>
  <si>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Rezidenční stěnový  přívodní element (difuzor) s vysokou indukcí, kruhový kovový bílý s regulací průtoku d125 (60m3/h)</t>
  </si>
  <si>
    <t>1.07</t>
  </si>
  <si>
    <t>Anemostat kovový bílý regulovatelný přívodní pro instalaci do stropu d125  (50m3/h)</t>
  </si>
  <si>
    <t>1.08</t>
  </si>
  <si>
    <t>Koncový distribuční element odvodní, komfortní, talířový ventil d200 kovový, bílý  (120m3/h), vč příslušenství</t>
  </si>
  <si>
    <t>1.09</t>
  </si>
  <si>
    <t>Koncový distribuční element odvodní, komfortní, talířový ventil d200 kovový, bílý (80m3/h) ,  vč příslušenství</t>
  </si>
  <si>
    <t>1.10</t>
  </si>
  <si>
    <t>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</si>
  <si>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</si>
  <si>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</si>
  <si>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</si>
  <si>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</si>
  <si>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</si>
  <si>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</si>
  <si>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</si>
  <si>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</si>
  <si>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</si>
  <si>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</si>
  <si>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</si>
  <si>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</si>
  <si>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</si>
  <si>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</si>
  <si>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</si>
  <si>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Izolace tepelná a hluková  - lamelová rohož z kamenné vlny  s Al folii tl.60mm (přívodní potrubí čerstvého vzduchu k VZT jednotce)</t>
  </si>
  <si>
    <t>1.16b</t>
  </si>
  <si>
    <t>Izolace  hluková  - lamelová rohož z kamenné vlny  s Al folii tl.60mm (potrubní rozvody umístěné do prostoru s VZT jednotkou)</t>
  </si>
  <si>
    <t>1.16c</t>
  </si>
  <si>
    <t>Izolace tepelná   - lamelová rohož z kamenné vlny  s Al folii tl.40mm  (potrubí před vyústěním do venkovního prostředí)</t>
  </si>
  <si>
    <t>VZT2</t>
  </si>
  <si>
    <t>Zařízení č. 2 – Větrání obytných místností vč hygienických zázemí - budova B</t>
  </si>
  <si>
    <t>2.01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</si>
  <si>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</si>
  <si>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</si>
  <si>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</si>
  <si>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</si>
  <si>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</si>
  <si>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</si>
  <si>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</si>
  <si>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</si>
  <si>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</si>
  <si>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Anemostat kovový bílý regulovatelný přívodní pro instalaci do stropu d125  (40m3/h)</t>
  </si>
  <si>
    <t>2.08</t>
  </si>
  <si>
    <t>Koncový distribuční element odvodní, komfortní, talířový ventil d200 kovový, bílý (120m3/h), vč příslušenství</t>
  </si>
  <si>
    <t>2.09</t>
  </si>
  <si>
    <t>Koncový distribuční element odvodní, komfortní, talířový ventil d200 kovový, bílý  (100m3/h), vč příslušenství</t>
  </si>
  <si>
    <t>2.10</t>
  </si>
  <si>
    <t>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</si>
  <si>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</si>
  <si>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</si>
  <si>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</si>
  <si>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</si>
  <si>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</si>
  <si>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</si>
  <si>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</si>
  <si>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</si>
  <si>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</si>
  <si>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</si>
  <si>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</si>
  <si>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</si>
  <si>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</si>
  <si>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</si>
  <si>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</si>
  <si>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</si>
  <si>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</si>
  <si>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</si>
  <si>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</si>
  <si>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</si>
  <si>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</si>
  <si>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</si>
  <si>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</si>
  <si>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</si>
  <si>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</si>
  <si>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</si>
  <si>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</si>
  <si>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</si>
  <si>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</si>
  <si>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</si>
  <si>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</si>
  <si>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</si>
  <si>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</si>
  <si>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</si>
  <si>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</si>
  <si>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</si>
  <si>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</si>
  <si>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</si>
  <si>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</si>
  <si>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</si>
  <si>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</si>
  <si>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</si>
  <si>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</si>
  <si>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</si>
  <si>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</si>
  <si>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Koncový distribuční element odvodní, komfortní, talířový ventil d200 kovový, bílý  (90m3/h), vč příslušenství</t>
  </si>
  <si>
    <t>4.10</t>
  </si>
  <si>
    <t>Koncový distribuční element odvodní, komfortní, talířový ventil d125 kovový, bílý  (50m3/h) , vč příslušenství</t>
  </si>
  <si>
    <t>4.12</t>
  </si>
  <si>
    <t>4.15a</t>
  </si>
  <si>
    <t>4.15b</t>
  </si>
  <si>
    <t>4.15c</t>
  </si>
  <si>
    <t>4.15d</t>
  </si>
  <si>
    <t>4.15e</t>
  </si>
  <si>
    <t>4.15f</t>
  </si>
  <si>
    <t>4.16a</t>
  </si>
  <si>
    <t>4.16b</t>
  </si>
  <si>
    <t>4.16c</t>
  </si>
  <si>
    <t>VZT5</t>
  </si>
  <si>
    <t>Zařízení č.5 – Větrání  technické místnosti FVE</t>
  </si>
  <si>
    <t>5.01</t>
  </si>
  <si>
    <t>Malý axiální ventilátor se zpětnou klapkou V=50m3/h, Ne=20W/230V, průměr připojení d125.</t>
  </si>
  <si>
    <t>5.03</t>
  </si>
  <si>
    <t>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</si>
  <si>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</si>
  <si>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</si>
  <si>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</si>
  <si>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</si>
  <si>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Požární izolace kruhového potrubí tl.30mm, odolnost EI15 - typ B (odolná zvenku i zevnitř)</t>
  </si>
  <si>
    <t>VZT6</t>
  </si>
  <si>
    <t>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</si>
  <si>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</si>
  <si>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</si>
  <si>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</si>
  <si>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</si>
  <si>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</si>
  <si>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</si>
  <si>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</si>
  <si>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</si>
  <si>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</si>
  <si>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</si>
  <si>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</si>
  <si>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</si>
  <si>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</si>
  <si>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</si>
  <si>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</si>
  <si>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</si>
  <si>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</si>
  <si>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7.05</t>
  </si>
  <si>
    <t>Doprava</t>
  </si>
  <si>
    <t>-1724560425</t>
  </si>
  <si>
    <t>D.1.4.4. - Vytápění a chlazení</t>
  </si>
  <si>
    <t xml:space="preserve">    733 - Ústřední vytápění - rozvodné potrubí</t>
  </si>
  <si>
    <t xml:space="preserve">    734 - Ústřední vytápění - armatury</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</si>
  <si>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</si>
  <si>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</si>
  <si>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</si>
  <si>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</si>
  <si>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</si>
  <si>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</si>
  <si>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</si>
  <si>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</si>
  <si>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</si>
  <si>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733291101</t>
  </si>
  <si>
    <t>Zkouška těsnosti potrubí měděné D do 35x1,5</t>
  </si>
  <si>
    <t>-415325189</t>
  </si>
  <si>
    <t>733322R01</t>
  </si>
  <si>
    <t>Předizolovaná dvojice potrubí pro rozvody topné/chladící vody pro uložení v zemině, síťovaný polyetylen  PE-X s kyslíkovou bariérou 2 x 32x2,9, izolace flexibilní PU pěna</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</si>
  <si>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</si>
  <si>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</si>
  <si>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</si>
  <si>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</si>
  <si>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</si>
  <si>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</si>
  <si>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</si>
  <si>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</si>
  <si>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998733201</t>
  </si>
  <si>
    <t>Přesun hmot procentní pro rozvody potrubí v objektech v do 6 m</t>
  </si>
  <si>
    <t>808102413</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</si>
  <si>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</si>
  <si>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</si>
  <si>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</si>
  <si>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</si>
  <si>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</si>
  <si>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</si>
  <si>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</si>
  <si>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</si>
  <si>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998734201</t>
  </si>
  <si>
    <t>Přesun hmot procentní pro armatury v objektech v do 6 m</t>
  </si>
  <si>
    <t>2009645259</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</si>
  <si>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</si>
  <si>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</si>
  <si>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</si>
  <si>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</si>
  <si>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</si>
  <si>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</si>
  <si>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</si>
  <si>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</si>
  <si>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</si>
  <si>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735511062</t>
  </si>
  <si>
    <t>Podlahové vytápění - obvodový dilatační pás samolepící s folií</t>
  </si>
  <si>
    <t>1499759336</t>
  </si>
  <si>
    <t>735511063</t>
  </si>
  <si>
    <t>Podlahové vytápění - ochranná trubka potrubí podlahového topení</t>
  </si>
  <si>
    <t>-25333708</t>
  </si>
  <si>
    <t>735511088</t>
  </si>
  <si>
    <t>Podlahové vytápění - rozdělovač mosazný s průtokoměry devítiokruhový</t>
  </si>
  <si>
    <t>-1365085055</t>
  </si>
  <si>
    <t>735511089</t>
  </si>
  <si>
    <t>Podlahové vytápění - rozdělovač mosazný s průtokoměry desítiokruhový</t>
  </si>
  <si>
    <t>1071807365</t>
  </si>
  <si>
    <t>735511125</t>
  </si>
  <si>
    <t>Podlahové vytápění - skříň nástěnná pro rozdělovač s 9-12 okruhy</t>
  </si>
  <si>
    <t>493148079</t>
  </si>
  <si>
    <t>735511138</t>
  </si>
  <si>
    <t>Podlahové vytápění - svěrné šroubení se závitem EK 3/4" pro připojení potrubí 17x2,0 mm na rozdělovač</t>
  </si>
  <si>
    <t>62074674</t>
  </si>
  <si>
    <t>735511141</t>
  </si>
  <si>
    <t>Podlahové vytápění - prostorový termostat</t>
  </si>
  <si>
    <t>1301065024</t>
  </si>
  <si>
    <t>735511143</t>
  </si>
  <si>
    <t>Podlahové vytápění - elektrotermická hlavice (termopohon)</t>
  </si>
  <si>
    <t>474925024</t>
  </si>
  <si>
    <t>735511144</t>
  </si>
  <si>
    <t>Podlahové topení - elektronický rozvaděč pro připojení max 6 prostorových termostatů</t>
  </si>
  <si>
    <t>-552638850</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</si>
  <si>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</si>
  <si>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</si>
  <si>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</si>
  <si>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</si>
  <si>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</si>
  <si>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</si>
  <si>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</si>
  <si>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</si>
  <si>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</si>
  <si>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</si>
  <si>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</si>
  <si>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</si>
  <si>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</si>
  <si>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</si>
  <si>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</si>
  <si>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</si>
  <si>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-480091013</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</si>
  <si>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</si>
  <si>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</si>
  <si>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</si>
  <si>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</si>
  <si>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</si>
  <si>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</si>
  <si>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</si>
  <si>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</si>
  <si>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</si>
  <si>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</si>
  <si>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</si>
  <si>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</si>
  <si>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</si>
  <si>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</si>
  <si>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</si>
  <si>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</si>
  <si>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</si>
  <si>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</si>
  <si>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</si>
  <si>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</si>
  <si>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</si>
  <si>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</si>
  <si>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</si>
  <si>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</si>
  <si>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</si>
  <si>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</si>
  <si>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</si>
  <si>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</si>
  <si>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</si>
  <si>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</si>
  <si>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</si>
  <si>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</si>
  <si>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</si>
  <si>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</si>
  <si>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</si>
  <si>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</si>
  <si>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</si>
  <si>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</si>
  <si>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</si>
  <si>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</si>
  <si>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</si>
  <si>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</si>
  <si>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</si>
  <si>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</si>
  <si>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</si>
  <si>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</si>
  <si>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</si>
  <si>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</si>
  <si>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</si>
  <si>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</si>
  <si>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</si>
  <si>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</si>
  <si>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</si>
  <si>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</si>
  <si>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</si>
  <si>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</si>
  <si>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</si>
  <si>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</si>
  <si>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</si>
  <si>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</si>
  <si>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</si>
  <si>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</si>
  <si>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</si>
  <si>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</si>
  <si>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</si>
  <si>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</si>
  <si>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</si>
  <si>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</si>
  <si>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</si>
  <si>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</si>
  <si>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</si>
  <si>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</si>
  <si>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</si>
  <si>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</si>
  <si>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</si>
  <si>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</si>
  <si>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</si>
  <si>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</si>
  <si>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</si>
  <si>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</si>
  <si>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</si>
  <si>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</si>
  <si>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</si>
  <si>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</si>
  <si>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</si>
  <si>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</si>
  <si>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</si>
  <si>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</si>
  <si>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</si>
  <si>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</si>
  <si>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</si>
  <si>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</si>
  <si>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</si>
  <si>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</si>
  <si>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</si>
  <si>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</si>
  <si>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</si>
  <si>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</si>
  <si>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</si>
  <si>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</si>
  <si>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</si>
  <si>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</si>
  <si>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CYKY-J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</si>
  <si>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</si>
  <si>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</si>
  <si>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</si>
  <si>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</si>
  <si>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</si>
  <si>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</si>
  <si>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</si>
  <si>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</si>
  <si>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</si>
  <si>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</si>
  <si>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</si>
  <si>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</si>
  <si>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</si>
  <si>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</si>
  <si>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</si>
  <si>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</si>
  <si>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</si>
  <si>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</si>
  <si>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</si>
  <si>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</si>
  <si>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101.3.11</t>
  </si>
  <si>
    <t>Regulační set pro výhřev okapů a svodů k montáži na DIN lištu rozvaděče, včetně vlhkostního a teplotního čidla</t>
  </si>
  <si>
    <t>-1789380930</t>
  </si>
  <si>
    <t>SIL1.4</t>
  </si>
  <si>
    <t xml:space="preserve"> Kabelové rozvody</t>
  </si>
  <si>
    <t>101.4.01</t>
  </si>
  <si>
    <t>Kabel CYKY-J 3x1,5 mm2, (objekt "A" = 679m, "B" = 681m, "C" = 687m , "D" = 701m)</t>
  </si>
  <si>
    <t>101.4.02</t>
  </si>
  <si>
    <t>Kabel CYKY-O 3x1,5 mm2, (objekt "A" = 679m, "B" = 78m, "C" = 79m , "D" = 76m)</t>
  </si>
  <si>
    <t>101.4.03</t>
  </si>
  <si>
    <t>Kabel CYKY-J 4x1,5 mm2, (objekt "A" = 426m, "B" = 428m, "C" = 429m , "D" = 445m)</t>
  </si>
  <si>
    <t>101.4.04</t>
  </si>
  <si>
    <t>Kabel CYKY-J 3x2,5 mm2, (objekt "A" = 1024m, "B" = 1039m, "C" = 1052m , "D" = 3945m )</t>
  </si>
  <si>
    <t>101.4.05</t>
  </si>
  <si>
    <t>Kabel CYKY-J 5x1,5 mm2, (objekt "A" = 85m, "B" = 84m, "C" = 86m , "D" = 105m)</t>
  </si>
  <si>
    <t>101.4.06</t>
  </si>
  <si>
    <t>Kabel CYKY-J 5x2,5 mm2, (objekt "A" = 26m, "B" = 28m, "C" = 29m , "D" = 237m)</t>
  </si>
  <si>
    <t>101.4.07</t>
  </si>
  <si>
    <t>Kabel CYKY-J 5x6 mm2, (objekt "A" = 21m, "B" = 22m, "C" = 19m , "D" = 58m)</t>
  </si>
  <si>
    <t>101.4.08</t>
  </si>
  <si>
    <t>CYA 1x4 mm2 (z/ž), (objekt "A" = 88m, "B" = 87m, "C" = 86m , "D" = 219m)</t>
  </si>
  <si>
    <t>101.4.09</t>
  </si>
  <si>
    <t>CYA 1x6 mm2 (z/ž), (objekt "A" = 41m, "B" = 43m, "C" = 42m , "D" = 114m)</t>
  </si>
  <si>
    <t>101.4.10</t>
  </si>
  <si>
    <t>CYA 1x10 mm2 (z/ž), (objekt "A" = 142m, "B" = 143m, "C" = 146m , "D" = 289m)</t>
  </si>
  <si>
    <t>101.4.11</t>
  </si>
  <si>
    <t>Kabel J-Y(ST)Y 2x2x0,8mm2 pro dálkové odečty z podružných vodoměrů a kalorimetrů (objekt "A" = 154m, "B" = 156m, "C" = 155m , "D" = 159m )</t>
  </si>
  <si>
    <t>-1539321725</t>
  </si>
  <si>
    <t>101.4.12</t>
  </si>
  <si>
    <t>Topný kabel pro výhřevy okapových žlabů a svodů, 30W/m, UV stabilní, venkovní použití, ochranné opletení, včetně kotvícího materiálu, jmenovité napětí 230VAC</t>
  </si>
  <si>
    <t>-2145245592</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</si>
  <si>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</si>
  <si>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</si>
  <si>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</si>
  <si>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</si>
  <si>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</si>
  <si>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</si>
  <si>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</si>
  <si>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</si>
  <si>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</si>
  <si>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</si>
  <si>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</si>
  <si>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</si>
  <si>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</si>
  <si>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</si>
  <si>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</si>
  <si>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</si>
  <si>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</si>
  <si>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</si>
  <si>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</si>
  <si>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</si>
  <si>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</si>
  <si>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</si>
  <si>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</si>
  <si>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</si>
  <si>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</si>
  <si>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</si>
  <si>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</si>
  <si>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</si>
  <si>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</si>
  <si>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</si>
  <si>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</si>
  <si>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</si>
  <si>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</si>
  <si>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</si>
  <si>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</si>
  <si>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</si>
  <si>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</si>
  <si>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</si>
  <si>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</si>
  <si>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</si>
  <si>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</si>
  <si>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</si>
  <si>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</si>
  <si>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</si>
  <si>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</si>
  <si>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</si>
  <si>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</si>
  <si>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</si>
  <si>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</si>
  <si>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</si>
  <si>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</si>
  <si>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</si>
  <si>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</si>
  <si>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</si>
  <si>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</si>
  <si>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</si>
  <si>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</si>
  <si>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</si>
  <si>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</si>
  <si>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</si>
  <si>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</si>
  <si>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</si>
  <si>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</si>
  <si>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</si>
  <si>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</si>
  <si>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RB - rozvaděč objektu "A", hl. jistič 3x25A, podomítkový, podružné měření, přepěťová cohrana T1+T2 ,  Ik=6kA dle výkresové části PD</t>
  </si>
  <si>
    <t>101.7.07</t>
  </si>
  <si>
    <t>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</si>
  <si>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</si>
  <si>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</si>
  <si>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</si>
  <si>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</si>
  <si>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</si>
  <si>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</si>
  <si>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</si>
  <si>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</si>
  <si>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</si>
  <si>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</si>
  <si>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</si>
  <si>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</si>
  <si>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</si>
  <si>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</si>
  <si>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</si>
  <si>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</si>
  <si>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</si>
  <si>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</si>
  <si>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</si>
  <si>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</si>
  <si>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</si>
  <si>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</si>
  <si>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</si>
  <si>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</si>
  <si>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</si>
  <si>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</si>
  <si>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</si>
  <si>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</si>
  <si>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</si>
  <si>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</si>
  <si>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</si>
  <si>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</si>
  <si>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</si>
  <si>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</si>
  <si>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</si>
  <si>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</si>
  <si>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</si>
  <si>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</si>
  <si>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</si>
  <si>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</si>
  <si>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</si>
  <si>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</si>
  <si>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</si>
  <si>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</si>
  <si>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</si>
  <si>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</si>
  <si>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</si>
  <si>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</si>
  <si>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</si>
  <si>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</si>
  <si>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</si>
  <si>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</si>
  <si>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</si>
  <si>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</si>
  <si>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</si>
  <si>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</si>
  <si>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</si>
  <si>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</si>
  <si>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</si>
  <si>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</si>
  <si>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</si>
  <si>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</si>
  <si>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</si>
  <si>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</si>
  <si>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</si>
  <si>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</si>
  <si>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</si>
  <si>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</si>
  <si>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</si>
  <si>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</si>
  <si>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</si>
  <si>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</si>
  <si>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</si>
  <si>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</si>
  <si>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</si>
  <si>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</si>
  <si>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</si>
  <si>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</si>
  <si>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</si>
  <si>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</si>
  <si>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</si>
  <si>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</si>
  <si>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</si>
  <si>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</si>
  <si>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</si>
  <si>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</si>
  <si>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</si>
  <si>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</si>
  <si>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</si>
  <si>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</si>
  <si>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</si>
  <si>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</si>
  <si>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</si>
  <si>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</si>
  <si>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</si>
  <si>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</si>
  <si>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</si>
  <si>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</si>
  <si>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</si>
  <si>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</si>
  <si>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</si>
  <si>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</si>
  <si>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</si>
  <si>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</si>
  <si>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</si>
  <si>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</si>
  <si>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</si>
  <si>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</si>
  <si>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</si>
  <si>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</si>
  <si>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</si>
  <si>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</si>
  <si>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</si>
  <si>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</si>
  <si>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</si>
  <si>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</si>
  <si>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</si>
  <si>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</si>
  <si>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</si>
  <si>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</si>
  <si>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</si>
  <si>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</si>
  <si>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</si>
  <si>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</si>
  <si>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</si>
  <si>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</si>
  <si>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</si>
  <si>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</si>
  <si>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</si>
  <si>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</si>
  <si>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</si>
  <si>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</si>
  <si>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</si>
  <si>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</si>
  <si>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</si>
  <si>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</si>
  <si>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</si>
  <si>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</si>
  <si>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</si>
  <si>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</si>
  <si>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</si>
  <si>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</si>
  <si>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</si>
  <si>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</si>
  <si>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</si>
  <si>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</si>
  <si>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</si>
  <si>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</si>
  <si>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</si>
  <si>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</si>
  <si>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</si>
  <si>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</si>
  <si>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</si>
  <si>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</si>
  <si>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</si>
  <si>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</si>
  <si>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</si>
  <si>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</si>
  <si>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</si>
  <si>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</si>
  <si>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</si>
  <si>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</si>
  <si>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</si>
  <si>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</si>
  <si>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</si>
  <si>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</si>
  <si>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</si>
  <si>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</si>
  <si>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</si>
  <si>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</si>
  <si>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</si>
  <si>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</si>
  <si>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</si>
  <si>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</si>
  <si>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</si>
  <si>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</si>
  <si>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</si>
  <si>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</si>
  <si>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</si>
  <si>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</si>
  <si>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</si>
  <si>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</si>
  <si>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</si>
  <si>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</si>
  <si>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</si>
  <si>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</si>
  <si>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</si>
  <si>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</si>
  <si>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</si>
  <si>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</si>
  <si>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</si>
  <si>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</si>
  <si>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</si>
  <si>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</si>
  <si>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</si>
  <si>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</si>
  <si>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</si>
  <si>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</si>
  <si>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</si>
  <si>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</si>
  <si>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</si>
  <si>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</si>
  <si>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</si>
  <si>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</si>
  <si>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</si>
  <si>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</si>
  <si>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</si>
  <si>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</si>
  <si>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</si>
  <si>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</si>
  <si>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</si>
  <si>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</si>
  <si>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</si>
  <si>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</si>
  <si>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</si>
  <si>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</si>
  <si>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</si>
  <si>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</si>
  <si>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</si>
  <si>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</si>
  <si>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</si>
  <si>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</si>
  <si>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</si>
  <si>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</si>
  <si>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</si>
  <si>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</si>
  <si>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</si>
  <si>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</si>
  <si>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</si>
  <si>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</si>
  <si>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</si>
  <si>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</si>
  <si>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</si>
  <si>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</si>
  <si>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</si>
  <si>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</si>
  <si>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</si>
  <si>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</si>
  <si>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</si>
  <si>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</si>
  <si>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</si>
  <si>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</si>
  <si>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</si>
  <si>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</si>
  <si>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</si>
  <si>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</si>
  <si>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</si>
  <si>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</si>
  <si>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</si>
  <si>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</si>
  <si>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</si>
  <si>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</si>
  <si>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</si>
  <si>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</si>
  <si>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</si>
  <si>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</si>
  <si>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</si>
  <si>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</si>
  <si>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</si>
  <si>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</si>
  <si>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</si>
  <si>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</si>
  <si>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</si>
  <si>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</si>
  <si>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</si>
  <si>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</si>
  <si>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</si>
  <si>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</si>
  <si>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</si>
  <si>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</si>
  <si>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</si>
  <si>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</si>
  <si>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</si>
  <si>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</si>
  <si>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</si>
  <si>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</si>
  <si>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</si>
  <si>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</si>
  <si>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</si>
  <si>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</si>
  <si>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</si>
  <si>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</si>
  <si>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</si>
  <si>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</si>
  <si>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</si>
  <si>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</si>
  <si>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</si>
  <si>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</si>
  <si>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</si>
  <si>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</si>
  <si>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</si>
  <si>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</si>
  <si>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</si>
  <si>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</si>
  <si>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</si>
  <si>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</si>
  <si>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</si>
  <si>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</si>
  <si>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</si>
  <si>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</si>
  <si>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</si>
  <si>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</si>
  <si>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</si>
  <si>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</si>
  <si>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</si>
  <si>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</si>
  <si>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</si>
  <si>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</si>
  <si>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</si>
  <si>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</si>
  <si>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</si>
  <si>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</si>
  <si>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</si>
  <si>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</si>
  <si>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</si>
  <si>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</si>
  <si>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</si>
  <si>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</si>
  <si>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</si>
  <si>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</si>
  <si>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</si>
  <si>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</si>
  <si>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</si>
  <si>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</si>
  <si>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</si>
  <si>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</si>
  <si>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</si>
  <si>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</si>
  <si>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</si>
  <si>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</si>
  <si>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</si>
  <si>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</si>
  <si>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</si>
  <si>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</si>
  <si>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</si>
  <si>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</si>
  <si>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</si>
  <si>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</si>
  <si>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</si>
  <si>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</si>
  <si>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</si>
  <si>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</si>
  <si>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</si>
  <si>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</si>
  <si>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</si>
  <si>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</si>
  <si>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</si>
  <si>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</si>
  <si>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</si>
  <si>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</si>
  <si>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Poznámka k položce:_x000D_
Rozměr 2300+2000+1200*2200*600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</si>
  <si>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</si>
  <si>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</si>
  <si>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Poznámka k položce:_x000D_
Rozměr 3000+2300*2200*600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</si>
  <si>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</si>
  <si>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</si>
  <si>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Poznámka k položce:_x000D_
Rozměr 3000+3450*2200*600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</si>
  <si>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</si>
  <si>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</si>
  <si>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</si>
  <si>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</si>
  <si>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</si>
  <si>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</si>
  <si>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</si>
  <si>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</si>
  <si>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</si>
  <si>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</si>
  <si>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</si>
  <si>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</si>
  <si>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</si>
  <si>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</si>
  <si>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</si>
  <si>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</si>
  <si>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</si>
  <si>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</si>
  <si>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</si>
  <si>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</si>
  <si>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</si>
  <si>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</si>
  <si>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</si>
  <si>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</si>
  <si>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</si>
  <si>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</si>
  <si>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</si>
  <si>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</si>
  <si>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</si>
  <si>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</si>
  <si>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</si>
  <si>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</si>
  <si>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</si>
  <si>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</si>
  <si>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</si>
  <si>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</si>
  <si>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</si>
  <si>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</si>
  <si>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</si>
  <si>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</si>
  <si>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</si>
  <si>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</si>
  <si>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</si>
  <si>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</si>
  <si>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</si>
  <si>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</si>
  <si>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</si>
  <si>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</si>
  <si>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</si>
  <si>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</si>
  <si>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</si>
  <si>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</si>
  <si>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</si>
  <si>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</si>
  <si>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</si>
  <si>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</si>
  <si>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</si>
  <si>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</si>
  <si>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</si>
  <si>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</si>
  <si>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</si>
  <si>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</si>
  <si>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</si>
  <si>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</si>
  <si>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</si>
  <si>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</si>
  <si>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</si>
  <si>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</si>
  <si>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</si>
  <si>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</si>
  <si>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</si>
  <si>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</si>
  <si>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</si>
  <si>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</si>
  <si>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</si>
  <si>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</si>
  <si>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</si>
  <si>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</si>
  <si>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</si>
  <si>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</si>
  <si>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</si>
  <si>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</si>
  <si>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</si>
  <si>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</si>
  <si>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</si>
  <si>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</si>
  <si>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</si>
  <si>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</si>
  <si>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</si>
  <si>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</si>
  <si>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</si>
  <si>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</si>
  <si>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</si>
  <si>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</si>
  <si>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</si>
  <si>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</si>
  <si>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</si>
  <si>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</si>
  <si>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</si>
  <si>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</si>
  <si>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</si>
  <si>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</si>
  <si>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</si>
  <si>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</si>
  <si>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</si>
  <si>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</si>
  <si>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</si>
  <si>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</si>
  <si>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</si>
  <si>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</si>
  <si>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</si>
  <si>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</si>
  <si>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</si>
  <si>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</si>
  <si>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</si>
  <si>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</si>
  <si>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</si>
  <si>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</si>
  <si>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</si>
  <si>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</si>
  <si>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</si>
  <si>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</si>
  <si>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</si>
  <si>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</si>
  <si>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</si>
  <si>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</si>
  <si>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</si>
  <si>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</si>
  <si>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</si>
  <si>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</si>
  <si>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</si>
  <si>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</si>
  <si>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</si>
  <si>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</si>
  <si>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</si>
  <si>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</si>
  <si>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</si>
  <si>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</si>
  <si>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</si>
  <si>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</si>
  <si>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</si>
  <si>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</si>
  <si>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</si>
  <si>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</si>
  <si>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</si>
  <si>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</si>
  <si>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</si>
  <si>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</si>
  <si>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</si>
  <si>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</si>
  <si>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</si>
  <si>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</si>
  <si>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</si>
  <si>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</si>
  <si>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</si>
  <si>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</si>
  <si>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</si>
  <si>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</si>
  <si>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</si>
  <si>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</si>
  <si>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</si>
  <si>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</si>
  <si>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</si>
  <si>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</si>
  <si>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</si>
  <si>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</si>
  <si>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</si>
  <si>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</si>
  <si>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</si>
  <si>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</si>
  <si>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</si>
  <si>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</si>
  <si>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</si>
  <si>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</si>
  <si>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</si>
  <si>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</si>
  <si>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</si>
  <si>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</si>
  <si>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</si>
  <si>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</si>
  <si>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</si>
  <si>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</si>
  <si>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</si>
  <si>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</si>
  <si>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</si>
  <si>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</si>
  <si>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</si>
  <si>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</si>
  <si>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</si>
  <si>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</si>
  <si>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</si>
  <si>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</si>
  <si>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</si>
  <si>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</si>
  <si>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</si>
  <si>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</si>
  <si>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</si>
  <si>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</si>
  <si>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</si>
  <si>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</si>
  <si>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</si>
  <si>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</si>
  <si>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</si>
  <si>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</si>
  <si>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</si>
  <si>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</si>
  <si>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</si>
  <si>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</si>
  <si>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</si>
  <si>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</si>
  <si>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</si>
  <si>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</si>
  <si>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</si>
  <si>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</si>
  <si>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</si>
  <si>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</si>
  <si>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</si>
  <si>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</si>
  <si>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</si>
  <si>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</si>
  <si>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</si>
  <si>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</si>
  <si>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</si>
  <si>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</si>
  <si>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</si>
  <si>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</si>
  <si>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</si>
  <si>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</si>
  <si>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</si>
  <si>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</si>
  <si>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</si>
  <si>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</si>
  <si>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</si>
  <si>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</si>
  <si>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</si>
  <si>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</si>
  <si>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</si>
  <si>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</si>
  <si>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</si>
  <si>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</si>
  <si>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</si>
  <si>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</si>
  <si>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</si>
  <si>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271,027*1,5 'Přepočtené koeficientem množství</t>
  </si>
  <si>
    <t>327324127</t>
  </si>
  <si>
    <t>Opěrné zdi a valy ze ŽB odolného proti agresivnímu prostředí tř. C 25/30</t>
  </si>
  <si>
    <t>-344217782</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</si>
  <si>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</si>
  <si>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</si>
  <si>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</si>
  <si>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</si>
  <si>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</si>
  <si>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</si>
  <si>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</si>
  <si>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</si>
  <si>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</si>
  <si>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</si>
  <si>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327324128.R</t>
  </si>
  <si>
    <t>Opěrné zdi a valy ze ŽB pohledového odolného proti agresivnímu prostředí tř. C 30/37</t>
  </si>
  <si>
    <t>2099304449</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</si>
  <si>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</si>
  <si>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</si>
  <si>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</si>
  <si>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</si>
  <si>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</si>
  <si>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</si>
  <si>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</si>
  <si>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</si>
  <si>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</si>
  <si>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</si>
  <si>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"A" (3,9+6)*2*3,6</t>
  </si>
  <si>
    <t>"B" (7,2*3,1+7,58*3+7,968*3,2+2,25*2,7)*2</t>
  </si>
  <si>
    <t>"B2" (10*2,7+1,89*2,3+8,125*3,1+5,5*3)*2</t>
  </si>
  <si>
    <t>"C" (1,95*3,2+1,95*2,5)*2</t>
  </si>
  <si>
    <t>"D" (1,53*1,95+2,5*1,95+2,5*2,7+3,9*2,7)*2</t>
  </si>
  <si>
    <t>"E" (2,73+9,3+8,2)*2,075*2</t>
  </si>
  <si>
    <t>"E2" (3,1)*1,075*2</t>
  </si>
  <si>
    <t>327351221</t>
  </si>
  <si>
    <t>Bednění opěrných zdí a valů svislých i skloněných odstranění</t>
  </si>
  <si>
    <t>-218313701</t>
  </si>
  <si>
    <t>327361006</t>
  </si>
  <si>
    <t>Výztuž opěrných zdí a valů D 12 mm z betonářské oceli 10 505</t>
  </si>
  <si>
    <t>-1278270920</t>
  </si>
  <si>
    <t>"dle výkazu výztuže (D.2.2.2.100, opěrné stěny - výkres výztuže)" 23472,16/1000</t>
  </si>
  <si>
    <t>953241111</t>
  </si>
  <si>
    <t>Osazení smykových dilatačních trnů D 20 mm pro nižší zatížení nerez nebo pozink bez pouzdra</t>
  </si>
  <si>
    <t>921728446</t>
  </si>
  <si>
    <t>54879302</t>
  </si>
  <si>
    <t>trn pro přenos smykové síly u dilatačních spár pro nižší zatížení nerez bez pouzdra D 20mm</t>
  </si>
  <si>
    <t>198736363</t>
  </si>
  <si>
    <t>953333127</t>
  </si>
  <si>
    <t>PVC těsnící pás do pracovních spar betonových kcí vnitřní š 500 mm</t>
  </si>
  <si>
    <t>358158405</t>
  </si>
  <si>
    <t>74,42+3,05+19,66</t>
  </si>
  <si>
    <t>998153131</t>
  </si>
  <si>
    <t>Přesun hmot pro samostatné zdi a valy zděné z cihel, kamene, tvárnic nebo monolitické v do 12 m</t>
  </si>
  <si>
    <t>409987659</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</si>
  <si>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</si>
  <si>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</si>
  <si>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</si>
  <si>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</si>
  <si>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</si>
  <si>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</si>
  <si>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</si>
  <si>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</si>
  <si>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</si>
  <si>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</si>
  <si>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</si>
  <si>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</si>
  <si>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</si>
  <si>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</si>
  <si>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</si>
  <si>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Vyrovnávací  nádoba 300l (DN660, v =1773) včetně izolace</t>
  </si>
  <si>
    <t>-1471037380</t>
  </si>
  <si>
    <t>Poznámka k položce:_x000D_
pozice 2</t>
  </si>
  <si>
    <t>732R00003</t>
  </si>
  <si>
    <t>Tlakový zásobník teplé vody 900l</t>
  </si>
  <si>
    <t>1226851813</t>
  </si>
  <si>
    <t>Poznámka k položce:_x000D_
pozice 3</t>
  </si>
  <si>
    <t>732R00004</t>
  </si>
  <si>
    <t>Deskový pájený výměník  ohřev teplé vody  25,6 kw</t>
  </si>
  <si>
    <t>-546817145</t>
  </si>
  <si>
    <t>Poznámka k položce:_x000D_
pozice 4</t>
  </si>
  <si>
    <t>732R00006</t>
  </si>
  <si>
    <t>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</si>
  <si>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</si>
  <si>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</si>
  <si>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</si>
  <si>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</si>
  <si>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</si>
  <si>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</si>
  <si>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</si>
  <si>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</si>
  <si>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</si>
  <si>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</si>
  <si>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</si>
  <si>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</si>
  <si>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</si>
  <si>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</si>
  <si>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</si>
  <si>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Nabíjecí čerpadlo TV  4,45 m3/h , h=3,5m, bronz</t>
  </si>
  <si>
    <t>-1433514814</t>
  </si>
  <si>
    <t>Poznámka k položce:_x000D_
pozice 10</t>
  </si>
  <si>
    <t>732R00011</t>
  </si>
  <si>
    <t>Čerpadlo topení, elektronocky řízené 4,59m3/h, h=5,5m</t>
  </si>
  <si>
    <t>2073254383</t>
  </si>
  <si>
    <t>Poznámka k položce:_x000D_
pozice 11</t>
  </si>
  <si>
    <t>732R00012</t>
  </si>
  <si>
    <t>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</si>
  <si>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</si>
  <si>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</si>
  <si>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</si>
  <si>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</si>
  <si>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</si>
  <si>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</si>
  <si>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</si>
  <si>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</si>
  <si>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</si>
  <si>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</si>
  <si>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</si>
  <si>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</si>
  <si>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</si>
  <si>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</si>
  <si>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</si>
  <si>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</si>
  <si>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</si>
  <si>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</si>
  <si>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</si>
  <si>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</si>
  <si>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</si>
  <si>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</si>
  <si>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</si>
  <si>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</si>
  <si>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</si>
  <si>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</si>
  <si>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</si>
  <si>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</si>
  <si>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733223204</t>
  </si>
  <si>
    <t>Potrubí měděné tvrdé spojované tvrdým pájením D 22x1 mm</t>
  </si>
  <si>
    <t>-1199604779</t>
  </si>
  <si>
    <t>1739109938</t>
  </si>
  <si>
    <t>733223206</t>
  </si>
  <si>
    <t>Potrubí měděné tvrdé spojované tvrdým pájením D 35x1,5 mm</t>
  </si>
  <si>
    <t>662750672</t>
  </si>
  <si>
    <t>-124297189</t>
  </si>
  <si>
    <t>733323104</t>
  </si>
  <si>
    <t>Potrubí plastové z PE 100 SDR 11 spojované elektrotvarovkami D 32/3,0</t>
  </si>
  <si>
    <t>1669875020</t>
  </si>
  <si>
    <t>-60941415</t>
  </si>
  <si>
    <t>1252329267</t>
  </si>
  <si>
    <t>734211113</t>
  </si>
  <si>
    <t xml:space="preserve">Ventil závitový odvzdušňovací G 3/8 PN 10 do 120°C </t>
  </si>
  <si>
    <t>-566573519</t>
  </si>
  <si>
    <t>733131106</t>
  </si>
  <si>
    <t>Kompenzátor pro ocelové potrubí pryžový G 6/4 PN 16 do 100°C závitový</t>
  </si>
  <si>
    <t>589196630</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</si>
  <si>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</si>
  <si>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</si>
  <si>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</si>
  <si>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</si>
  <si>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</si>
  <si>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</si>
  <si>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734251213</t>
  </si>
  <si>
    <t>Ventil závitový pojistný rohový G 1 provozní tlak od 2,5 do 6 barů</t>
  </si>
  <si>
    <t>-1260393586</t>
  </si>
  <si>
    <t>734291123</t>
  </si>
  <si>
    <t>Kohout plnící a vypouštěcí G 1/2 PN 10 do 90°C závitový</t>
  </si>
  <si>
    <t>-1080008931</t>
  </si>
  <si>
    <t>734291246</t>
  </si>
  <si>
    <t>Filtr závitový přímý G 1 1/2 PN 16 do 130°C s vnitřními závity</t>
  </si>
  <si>
    <t>-2029089231</t>
  </si>
  <si>
    <t>734292714</t>
  </si>
  <si>
    <t>Kohout kulový přímý G 3/4 PN 42 do 185°C vnitřní závit</t>
  </si>
  <si>
    <t>1132347693</t>
  </si>
  <si>
    <t>734292715</t>
  </si>
  <si>
    <t>Kohout kulový přímý G 1 PN 42 do 185°C vnitřní závit</t>
  </si>
  <si>
    <t>-1723436178</t>
  </si>
  <si>
    <t>734292716</t>
  </si>
  <si>
    <t>Kohout kulový přímý G 1 1/4 PN 42 do 185°C vnitřní závit</t>
  </si>
  <si>
    <t>911567824</t>
  </si>
  <si>
    <t>734292717</t>
  </si>
  <si>
    <t>Kohout kulový přímý G 1 1/2 PN 42 do 185°C vnitřní závit</t>
  </si>
  <si>
    <t>-1396405362</t>
  </si>
  <si>
    <t>734292R05</t>
  </si>
  <si>
    <t xml:space="preserve">Kohout kulový přímý s fitrem G 1 1/2 PN 42 do 185°C </t>
  </si>
  <si>
    <t>-1248655394</t>
  </si>
  <si>
    <t>734295024</t>
  </si>
  <si>
    <t>Směšovací ventil otopných a chladicích systémů závitový třícestný G 6/4" se servomotorem</t>
  </si>
  <si>
    <t>-1330386522</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</si>
  <si>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</si>
  <si>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</si>
  <si>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</si>
  <si>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</si>
  <si>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</si>
  <si>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</si>
  <si>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</si>
  <si>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</si>
  <si>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</si>
  <si>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</si>
  <si>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</si>
  <si>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</si>
  <si>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</si>
  <si>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</si>
  <si>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</si>
  <si>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</si>
  <si>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</si>
  <si>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</si>
  <si>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</si>
  <si>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</si>
  <si>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</si>
  <si>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</si>
  <si>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</si>
  <si>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</si>
  <si>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</si>
  <si>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</si>
  <si>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</si>
  <si>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</si>
  <si>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</si>
  <si>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</si>
  <si>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</si>
  <si>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</si>
  <si>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</si>
  <si>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</si>
  <si>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Injektážní potrubí PE100 d25x 2,3 mm á120 m  (* v případě realizace bez závaděcích tyčí = náhrada kovového adaptéru)</t>
  </si>
  <si>
    <t>PO.2.05</t>
  </si>
  <si>
    <t>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</si>
  <si>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</si>
  <si>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</si>
  <si>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</si>
  <si>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</si>
  <si>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</si>
  <si>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</si>
  <si>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</si>
  <si>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</si>
  <si>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</si>
  <si>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</si>
  <si>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</si>
  <si>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</si>
  <si>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</si>
  <si>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</si>
  <si>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</si>
  <si>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</si>
  <si>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</si>
  <si>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</si>
  <si>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</si>
  <si>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</si>
  <si>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</si>
  <si>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</si>
  <si>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</si>
  <si>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</si>
  <si>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</si>
  <si>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</si>
  <si>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</si>
  <si>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</si>
  <si>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</si>
  <si>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</si>
  <si>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</si>
  <si>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</si>
  <si>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</si>
  <si>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</si>
  <si>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</si>
  <si>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</si>
  <si>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</si>
  <si>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</si>
  <si>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</si>
  <si>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</si>
  <si>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</si>
  <si>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</si>
  <si>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</si>
  <si>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</si>
  <si>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</si>
  <si>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</si>
  <si>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</si>
  <si>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</si>
  <si>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</si>
  <si>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</si>
  <si>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</si>
  <si>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</si>
  <si>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</si>
  <si>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</si>
  <si>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</si>
  <si>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</si>
  <si>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</si>
  <si>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</si>
  <si>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</si>
  <si>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</si>
  <si>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</si>
  <si>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</si>
  <si>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</si>
  <si>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</si>
  <si>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</si>
  <si>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</si>
  <si>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</si>
  <si>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</si>
  <si>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</si>
  <si>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</si>
  <si>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</si>
  <si>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</si>
  <si>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</si>
  <si>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</si>
  <si>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</si>
  <si>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</si>
  <si>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</si>
  <si>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</si>
  <si>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</si>
  <si>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</si>
  <si>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</si>
  <si>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</si>
  <si>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</si>
  <si>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</si>
  <si>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</si>
  <si>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</si>
  <si>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</si>
  <si>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</si>
  <si>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</si>
  <si>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</si>
  <si>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</si>
  <si>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</si>
  <si>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</si>
  <si>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</si>
  <si>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</si>
  <si>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</si>
  <si>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</si>
  <si>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</si>
  <si>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</si>
  <si>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</si>
  <si>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</si>
  <si>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</si>
  <si>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</si>
  <si>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</si>
  <si>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</si>
  <si>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</si>
  <si>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</si>
  <si>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</si>
  <si>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</si>
  <si>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</si>
  <si>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</si>
  <si>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</si>
  <si>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</si>
  <si>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</si>
  <si>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</si>
  <si>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</si>
  <si>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</si>
  <si>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</si>
  <si>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</si>
  <si>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</si>
  <si>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</si>
  <si>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</si>
  <si>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</si>
  <si>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</si>
  <si>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</si>
  <si>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</si>
  <si>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</si>
  <si>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</si>
  <si>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</si>
  <si>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</si>
  <si>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</si>
  <si>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</si>
  <si>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</si>
  <si>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</si>
  <si>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</si>
  <si>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</si>
  <si>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</si>
  <si>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</si>
  <si>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</si>
  <si>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</si>
  <si>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</si>
  <si>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</si>
  <si>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</si>
  <si>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</si>
  <si>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</si>
  <si>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</si>
  <si>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</si>
  <si>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</si>
  <si>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</si>
  <si>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</si>
  <si>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</si>
  <si>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</si>
  <si>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</si>
  <si>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</si>
  <si>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</si>
  <si>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</si>
  <si>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</si>
  <si>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</si>
  <si>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</si>
  <si>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</si>
  <si>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</si>
  <si>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</si>
  <si>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</si>
  <si>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</si>
  <si>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</si>
  <si>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</si>
  <si>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</si>
  <si>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</si>
  <si>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</si>
  <si>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</si>
  <si>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</si>
  <si>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</si>
  <si>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</si>
  <si>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</si>
  <si>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</si>
  <si>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</si>
  <si>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</si>
  <si>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</si>
  <si>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</si>
  <si>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</si>
  <si>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</si>
  <si>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</si>
  <si>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</si>
  <si>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</si>
  <si>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</si>
  <si>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</si>
  <si>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</si>
  <si>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113107530</t>
  </si>
  <si>
    <t>Odstranění podkladu z betonu prostého tl do 100 mm při překopech strojně pl přes 15 m2</t>
  </si>
  <si>
    <t>44605954</t>
  </si>
  <si>
    <t>113107542</t>
  </si>
  <si>
    <t>Odstranění podkladu živičných tl přes 50 do 100 mm při překopech strojně pl přes 15 m2</t>
  </si>
  <si>
    <t>1222408965</t>
  </si>
  <si>
    <t>131251201</t>
  </si>
  <si>
    <t>Hloubení jam zapažených v hornině třídy těžitelnosti I skupiny 3 objem do 20 m3 strojně</t>
  </si>
  <si>
    <t>694560878</t>
  </si>
  <si>
    <t>132254201</t>
  </si>
  <si>
    <t>Hloubení zapažených rýh š do 2000 mm v hornině třídy těžitelnosti I skupiny 3 objem do 20 m3</t>
  </si>
  <si>
    <t>-2049307541</t>
  </si>
  <si>
    <t>151101102</t>
  </si>
  <si>
    <t>Zřízení příložného pažení a rozepření stěn rýh hl přes 2 do 4 m</t>
  </si>
  <si>
    <t>1512679192</t>
  </si>
  <si>
    <t>151101112</t>
  </si>
  <si>
    <t>Odstranění příložného pažení a rozepření stěn rýh hl přes 2 do 4 m</t>
  </si>
  <si>
    <t>-2014613623</t>
  </si>
  <si>
    <t>1645484066</t>
  </si>
  <si>
    <t>-1368169560</t>
  </si>
  <si>
    <t>-454699543</t>
  </si>
  <si>
    <t>401382867</t>
  </si>
  <si>
    <t>1225529223</t>
  </si>
  <si>
    <t>7,7*10 'Přepočtené koeficientem množství</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</si>
  <si>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</si>
  <si>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</si>
  <si>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</si>
  <si>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</si>
  <si>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</si>
  <si>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</si>
  <si>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</si>
  <si>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</si>
  <si>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</si>
  <si>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</si>
  <si>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</si>
  <si>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</si>
  <si>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</si>
  <si>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</si>
  <si>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899623141</t>
  </si>
  <si>
    <t>Obetonování potrubí nebo zdiva stok betonem prostým tř. C 12/15 v otevřeném výkopu</t>
  </si>
  <si>
    <t>-1372433976</t>
  </si>
  <si>
    <t>4,0</t>
  </si>
  <si>
    <t>Komunikace pozemní</t>
  </si>
  <si>
    <t>564760001</t>
  </si>
  <si>
    <t>Podklad z kameniva hrubého drceného vel. 8-16 mm plochy do 100 m2 tl 200 mm</t>
  </si>
  <si>
    <t>340570377</t>
  </si>
  <si>
    <t>564831011</t>
  </si>
  <si>
    <t>Podklad ze štěrkodrtě ŠD plochy do 100 m2 tl 100 mm</t>
  </si>
  <si>
    <t>-1782728110</t>
  </si>
  <si>
    <t>565135111</t>
  </si>
  <si>
    <t>Asfaltový beton vrstva podkladní ACP 16 (obalované kamenivo OKS) tl 50 mm š do 3 m</t>
  </si>
  <si>
    <t>1526602</t>
  </si>
  <si>
    <t>573211112</t>
  </si>
  <si>
    <t>Postřik živičný spojovací z asfaltu v množství 0,70 kg/m2</t>
  </si>
  <si>
    <t>-13504403</t>
  </si>
  <si>
    <t>18,6*2 'Přepočtené koeficientem množství</t>
  </si>
  <si>
    <t>577145111</t>
  </si>
  <si>
    <t>Asfaltový beton vrstva obrusná ACO 16 (ABH) tl 50 mm š do 3 m z nemodifikovaného asfaltu</t>
  </si>
  <si>
    <t>386126858</t>
  </si>
  <si>
    <t>721110806</t>
  </si>
  <si>
    <t>-1035757534</t>
  </si>
  <si>
    <t>831352121</t>
  </si>
  <si>
    <t>Montáž potrubí z trub kameninových hrdlových s integrovaným těsněním výkop sklon do 20 % DN 200</t>
  </si>
  <si>
    <t>1050866262</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</si>
  <si>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</si>
  <si>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</si>
  <si>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</si>
  <si>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</si>
  <si>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</si>
  <si>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</si>
  <si>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</si>
  <si>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</si>
  <si>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</si>
  <si>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</si>
  <si>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</si>
  <si>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</si>
  <si>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919735112</t>
  </si>
  <si>
    <t>Řezání stávajícího živičného krytu hl přes 50 do 100 mm</t>
  </si>
  <si>
    <t>1445641635</t>
  </si>
  <si>
    <t>997221571</t>
  </si>
  <si>
    <t>Vodorovná doprava vybouraných hmot do 1 km</t>
  </si>
  <si>
    <t>2103127741</t>
  </si>
  <si>
    <t>997221579</t>
  </si>
  <si>
    <t>Příplatek ZKD 1 km u vodorovné dopravy vybouraných hmot</t>
  </si>
  <si>
    <t>523629441</t>
  </si>
  <si>
    <t>14,137*19 'Přepočtené koeficientem množství</t>
  </si>
  <si>
    <t>997221611</t>
  </si>
  <si>
    <t>Nakládání suti na dopravní prostředky pro vodorovnou dopravu</t>
  </si>
  <si>
    <t>-807047119</t>
  </si>
  <si>
    <t>997221645</t>
  </si>
  <si>
    <t>Poplatek za uložení na skládce (skládkovné) odpadu asfaltového bez dehtu kód odpadu 17 03 02</t>
  </si>
  <si>
    <t>97910591</t>
  </si>
  <si>
    <t>998225111</t>
  </si>
  <si>
    <t>Přesun hmot pro pozemní komunikace s krytem z kamene, monolitickým betonovým nebo živičným</t>
  </si>
  <si>
    <t>565124859</t>
  </si>
  <si>
    <t>998275101</t>
  </si>
  <si>
    <t>Přesun hmot pro trubní vedení z trub kameninových otevřený výkop</t>
  </si>
  <si>
    <t>-67284746</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</si>
  <si>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</si>
  <si>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</si>
  <si>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</si>
  <si>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</si>
  <si>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</si>
  <si>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</si>
  <si>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</si>
  <si>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</si>
  <si>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</si>
  <si>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</si>
  <si>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</si>
  <si>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</si>
  <si>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</si>
  <si>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113107430</t>
  </si>
  <si>
    <t>Odstranění podkladu z betonu prostého tl do 100 mm při překopech strojně pl do 15 m2</t>
  </si>
  <si>
    <t>-1187013800</t>
  </si>
  <si>
    <t>113107442</t>
  </si>
  <si>
    <t>Odstranění podkladu živičných tl přes 50 do 100 mm při překopech strojně pl do 15 m2</t>
  </si>
  <si>
    <t>894542591</t>
  </si>
  <si>
    <t>-2122656286</t>
  </si>
  <si>
    <t>-1736899590</t>
  </si>
  <si>
    <t>-975859835</t>
  </si>
  <si>
    <t>745922352</t>
  </si>
  <si>
    <t>-2071282159</t>
  </si>
  <si>
    <t>-1888637346</t>
  </si>
  <si>
    <t>2,396*10 'Přepočtené koeficientem množství</t>
  </si>
  <si>
    <t>798678076</t>
  </si>
  <si>
    <t>925483310</t>
  </si>
  <si>
    <t>2,396*2 'Přepočtené koeficientem množství</t>
  </si>
  <si>
    <t>-49986922</t>
  </si>
  <si>
    <t>1428631339</t>
  </si>
  <si>
    <t>f10-f1-3,14*0,6*0,6*1,5</t>
  </si>
  <si>
    <t>-1912373231</t>
  </si>
  <si>
    <t>722170804</t>
  </si>
  <si>
    <t>Demontáž rozvodů vody z plastů D přes 25 do 50</t>
  </si>
  <si>
    <t>-797996122</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</si>
  <si>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</si>
  <si>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</si>
  <si>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</si>
  <si>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</si>
  <si>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</si>
  <si>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</si>
  <si>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</si>
  <si>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</si>
  <si>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</si>
  <si>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</si>
  <si>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</si>
  <si>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28661935</t>
  </si>
  <si>
    <t>poklop šachtový litinový DN 600 pro třídu zatížení D400</t>
  </si>
  <si>
    <t>79831921</t>
  </si>
  <si>
    <t>-1375437838</t>
  </si>
  <si>
    <t>722270102</t>
  </si>
  <si>
    <t>Sestava vodoměrová závitová G 1"</t>
  </si>
  <si>
    <t>-662731633</t>
  </si>
  <si>
    <t>362294930</t>
  </si>
  <si>
    <t>-463413646</t>
  </si>
  <si>
    <t>-1153298204</t>
  </si>
  <si>
    <t>601144960</t>
  </si>
  <si>
    <t>-1733829742</t>
  </si>
  <si>
    <t>180287137</t>
  </si>
  <si>
    <t>4,951*19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</si>
  <si>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</si>
  <si>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</si>
  <si>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</si>
  <si>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</si>
  <si>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</si>
  <si>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</si>
  <si>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</si>
  <si>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</si>
  <si>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</si>
  <si>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</si>
  <si>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</si>
  <si>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</si>
  <si>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</si>
  <si>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</si>
  <si>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</si>
  <si>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</si>
  <si>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</si>
  <si>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</si>
  <si>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</si>
  <si>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</si>
  <si>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</si>
  <si>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</si>
  <si>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</si>
  <si>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</si>
  <si>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"poklop" PI*0,6*0,6*0,1</t>
  </si>
  <si>
    <t>"skruž" PI*(0,6*0,6-0,5*0,5)*3,0</t>
  </si>
  <si>
    <t>892233900.R</t>
  </si>
  <si>
    <t>Odčerpání a vyčištění studny</t>
  </si>
  <si>
    <t>2051162207</t>
  </si>
  <si>
    <t>997013501</t>
  </si>
  <si>
    <t>Odvoz suti a vybouraných hmot na skládku nebo meziskládku do 1 km se složením</t>
  </si>
  <si>
    <t>-1451169875</t>
  </si>
  <si>
    <t>997013509</t>
  </si>
  <si>
    <t>Příplatek k odvozu suti a vybouraných hmot na skládku ZKD 1 km přes 1 km</t>
  </si>
  <si>
    <t>320569229</t>
  </si>
  <si>
    <t>0,414*20 'Přepočtené koeficientem množství</t>
  </si>
  <si>
    <t>997013602</t>
  </si>
  <si>
    <t>Poplatek za uložení na skládce (skládkovné) stavebního odpadu železobetonového kód odpadu 17 01 01</t>
  </si>
  <si>
    <t>27315076</t>
  </si>
  <si>
    <t>667943521</t>
  </si>
  <si>
    <t>VRN - Vedlejší rozpočtové náklady</t>
  </si>
  <si>
    <t>011224000</t>
  </si>
  <si>
    <t>Ochrana přilehlé vzrostlé zeleně - viz.dendrologický průzkum</t>
  </si>
  <si>
    <t>609997532</t>
  </si>
  <si>
    <t>011403100</t>
  </si>
  <si>
    <t>Zařízení staveniště pro likvidaci NO (stavební buňky, sklady, filtry, značení,...) - zřízení, provoz a odstranění</t>
  </si>
  <si>
    <t>-1874973763</t>
  </si>
  <si>
    <t>011103001</t>
  </si>
  <si>
    <t>Geotechnik</t>
  </si>
  <si>
    <t>-85690400</t>
  </si>
  <si>
    <t>011454000</t>
  </si>
  <si>
    <t>Pasportizace okolních objektů a komunikací a měření (monitoring), vč. dvou studní - před, v průběhu a po provádění demolice a nové stavby</t>
  </si>
  <si>
    <t>-15539215</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</si>
  <si>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</si>
  <si>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</si>
  <si>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</si>
  <si>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-1266879146</t>
  </si>
  <si>
    <t>012203000</t>
  </si>
  <si>
    <t>Geologický a geotechnický dohled vč. posudků a zpráv a průzkumů</t>
  </si>
  <si>
    <t>-202431966</t>
  </si>
  <si>
    <t>012303000</t>
  </si>
  <si>
    <t>Geodetické vytyčení stáv. sítí, navrhované stavby a inženýrských sítí</t>
  </si>
  <si>
    <t>-1704797850</t>
  </si>
  <si>
    <t>013254000</t>
  </si>
  <si>
    <t>Dokumentace skutečného provedení stavby - kolaudační v tištěné (6 paré) a digitální podobě vč. protokolů, prohlášení o shodě a dokladové části (návody k obsluze a údržbě, předávací protokoly, stavební deník)</t>
  </si>
  <si>
    <t>2085295334</t>
  </si>
  <si>
    <t>013294000</t>
  </si>
  <si>
    <t>Dílenská a výrobní dokumentace vč. projednání a tisku</t>
  </si>
  <si>
    <t>173905661</t>
  </si>
  <si>
    <t>Poznámka k položce:_x000D_
Dokumentace pro provádění stavby - výrobní a dílenská dokumentace, jejich projednání s AD a TDI, odsouhlasení a tisk v min. počtu 6 paré a digitální podobě na CD v otevřeném a uzavřeném formátu dle ZD.</t>
  </si>
  <si>
    <t>030001000</t>
  </si>
  <si>
    <t>Zařízení staveniště</t>
  </si>
  <si>
    <t>1666631861</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</si>
  <si>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</si>
  <si>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030001100</t>
  </si>
  <si>
    <t>Staveniště vybaveno vhodným zařízením pro čištění vozidel před výjezdem na komunikaci (např. myčkou) tak, aby nedocházelo k nežádoucímu znečištění komunikací - zřízení, provoz vč. pronájmu, odstranění</t>
  </si>
  <si>
    <t>-690969088</t>
  </si>
  <si>
    <t>030002000</t>
  </si>
  <si>
    <t xml:space="preserve">Zřízení a provoz staveništních komunikací vč. zajištění odvodnění, dopravního značení, odstranění a likvidace </t>
  </si>
  <si>
    <t>-1252878181</t>
  </si>
  <si>
    <t>030004000</t>
  </si>
  <si>
    <t>Zřízení, provoz a odstranění staveništního osvětlení vč. nákladů na energie</t>
  </si>
  <si>
    <t>-235201448</t>
  </si>
  <si>
    <t>030005000</t>
  </si>
  <si>
    <t>Dočasná obchůzná trasa na veřejném pozemku se zúžením komunikace</t>
  </si>
  <si>
    <t>-2074159290</t>
  </si>
  <si>
    <t>034002000</t>
  </si>
  <si>
    <t>Zabezpečení staveniště - ostraha</t>
  </si>
  <si>
    <t>696016581</t>
  </si>
  <si>
    <t>034103000</t>
  </si>
  <si>
    <t>Oplocení staveniště vč. vjezdových brana vstupních branek - zřízení, provoz, odstranění</t>
  </si>
  <si>
    <t>-1422420473</t>
  </si>
  <si>
    <t>034711000</t>
  </si>
  <si>
    <t>Průběžné denní čištění komunikací</t>
  </si>
  <si>
    <t>měs</t>
  </si>
  <si>
    <t>1534608293</t>
  </si>
  <si>
    <t>035002000</t>
  </si>
  <si>
    <t>Zřízení, provoz a odstranění krátkodobých a dlouhodobých záborů zařízení staveniště vč. DZ, DIO, DIR a projednání</t>
  </si>
  <si>
    <t>-1886741815</t>
  </si>
  <si>
    <t>042503000</t>
  </si>
  <si>
    <t>Plán BOZP  a PO na staveništi</t>
  </si>
  <si>
    <t>1194201634</t>
  </si>
  <si>
    <t>045002000</t>
  </si>
  <si>
    <t>Kompletační a koordinační činnost</t>
  </si>
  <si>
    <t>579688388</t>
  </si>
  <si>
    <t>045004000</t>
  </si>
  <si>
    <t>Vzorkování materiálů a konstrukcí dle PD</t>
  </si>
  <si>
    <t>1515847495</t>
  </si>
  <si>
    <t>045006000</t>
  </si>
  <si>
    <t>Náklady na měření, revize, hutnící zkoušky, atesty, provozní, funkční, komplexní a předkomplexní zkoušky, zkušební provoz a zaškolení obsluhy</t>
  </si>
  <si>
    <t>-323915247</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</si>
  <si>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</si>
  <si>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</si>
  <si>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</si>
  <si>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</si>
  <si>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</si>
  <si>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</si>
  <si>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</si>
  <si>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</si>
  <si>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</si>
  <si>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</si>
  <si>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</si>
  <si>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</si>
  <si>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</si>
  <si>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</si>
  <si>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</si>
  <si>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POPLATKY ZA LIKVIDACI ODPADŮ NEKONTAMINOVANÝCH - 17 03 02  VYBOURANÝ ASFALTOVÝ BETON BEZ DEHTU</t>
  </si>
  <si>
    <t>Poznámka k položce:_x000D_
včetně kontroly dehtu, test vodního výluhu na benzo(a)pyrenu &lt;=&gt; Výpočet: =(6,08)*2,4</t>
  </si>
  <si>
    <t>015140.15</t>
  </si>
  <si>
    <t>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</si>
  <si>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</si>
  <si>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</si>
  <si>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</si>
  <si>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</si>
  <si>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</si>
  <si>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</si>
  <si>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</si>
  <si>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</si>
  <si>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</si>
  <si>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</si>
  <si>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</si>
  <si>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</si>
  <si>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</si>
  <si>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</si>
  <si>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</si>
  <si>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</si>
  <si>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</si>
  <si>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</si>
  <si>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</si>
  <si>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</si>
  <si>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</si>
  <si>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</si>
  <si>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</si>
  <si>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</si>
  <si>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</si>
  <si>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</si>
  <si>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</si>
  <si>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</si>
  <si>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</si>
  <si>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</si>
  <si>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</si>
  <si>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</si>
  <si>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</si>
  <si>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</si>
  <si>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</si>
  <si>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</si>
  <si>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</si>
  <si>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</si>
  <si>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</si>
  <si>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</si>
  <si>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</si>
  <si>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</si>
  <si>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</si>
  <si>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</si>
  <si>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</si>
  <si>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</si>
  <si>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</si>
  <si>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</si>
  <si>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</si>
  <si>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</si>
  <si>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</si>
  <si>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</si>
  <si>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</si>
  <si>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</si>
  <si>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</si>
  <si>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</si>
  <si>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</si>
  <si>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</si>
  <si>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</si>
  <si>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</si>
  <si>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</si>
  <si>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</si>
  <si>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</si>
  <si>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</si>
  <si>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</si>
  <si>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</si>
  <si>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</si>
  <si>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</si>
  <si>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</si>
  <si>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</si>
  <si>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</si>
  <si>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</si>
  <si>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</si>
  <si>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</si>
  <si>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</si>
  <si>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</si>
  <si>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</si>
  <si>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</si>
  <si>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</si>
  <si>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</si>
  <si>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</si>
  <si>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</si>
  <si>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</si>
  <si>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</si>
  <si>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</si>
  <si>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</si>
  <si>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</si>
  <si>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</si>
  <si>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</si>
  <si>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</si>
  <si>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</si>
  <si>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</si>
  <si>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</si>
  <si>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</si>
  <si>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</si>
  <si>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</si>
  <si>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</si>
  <si>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</si>
  <si>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</si>
  <si>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</si>
  <si>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</si>
  <si>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</si>
  <si>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</si>
  <si>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</si>
  <si>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</si>
  <si>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</si>
  <si>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</si>
  <si>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</si>
  <si>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</si>
  <si>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</si>
  <si>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</si>
  <si>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</si>
  <si>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</si>
  <si>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</si>
  <si>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</si>
  <si>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</si>
  <si>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</si>
  <si>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</si>
  <si>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</si>
  <si>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</si>
  <si>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</si>
  <si>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</si>
  <si>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</si>
  <si>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</si>
  <si>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</si>
  <si>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</si>
  <si>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</si>
  <si>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</si>
  <si>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</si>
  <si>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</si>
  <si>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</si>
  <si>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</si>
  <si>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</si>
  <si>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</si>
  <si>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</si>
  <si>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</si>
  <si>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</si>
  <si>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</si>
  <si>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</si>
  <si>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</si>
  <si>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</si>
  <si>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</si>
  <si>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</si>
  <si>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</si>
  <si>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</si>
  <si>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</si>
  <si>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</si>
  <si>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</si>
  <si>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</si>
  <si>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</si>
  <si>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</si>
  <si>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</si>
  <si>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</si>
  <si>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</si>
  <si>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</si>
  <si>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</si>
  <si>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</si>
  <si>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</si>
  <si>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</si>
  <si>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</si>
  <si>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</si>
  <si>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</si>
  <si>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</si>
  <si>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</si>
  <si>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</si>
  <si>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</si>
  <si>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</si>
  <si>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</si>
  <si>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</si>
  <si>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bílé, &lt;=&gt; Výpočet: 8,7</t>
  </si>
  <si>
    <t>58261B.R2.38</t>
  </si>
  <si>
    <t>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</si>
  <si>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</si>
  <si>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</si>
  <si>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</si>
  <si>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</si>
  <si>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</si>
  <si>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</si>
  <si>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</si>
  <si>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</si>
  <si>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</si>
  <si>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</si>
  <si>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</si>
  <si>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</si>
  <si>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</si>
  <si>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</si>
  <si>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</si>
  <si>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</si>
  <si>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</si>
  <si>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</si>
  <si>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</si>
  <si>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</si>
  <si>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</si>
  <si>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</si>
  <si>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</si>
  <si>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</si>
  <si>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</si>
  <si>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</si>
  <si>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</si>
  <si>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</si>
  <si>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</si>
  <si>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</si>
  <si>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</si>
  <si>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Poznámka k položce:_x000D_
Linka z 1xkamenné kostky 100/100,  betonové lože C20/25nXF3 s boční opěrkou v min. tl. 150 mm, &lt;=&gt; Výpočet: 24</t>
  </si>
  <si>
    <t>91772.R2.19</t>
  </si>
  <si>
    <t>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</si>
  <si>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</si>
  <si>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</si>
  <si>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</si>
  <si>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</si>
  <si>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</si>
  <si>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</si>
  <si>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</si>
  <si>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</si>
  <si>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</si>
  <si>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</si>
  <si>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</si>
  <si>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</si>
  <si>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</si>
  <si>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</si>
  <si>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</si>
  <si>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</si>
  <si>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</si>
  <si>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</si>
  <si>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</si>
  <si>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</si>
  <si>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</si>
  <si>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</si>
  <si>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</si>
  <si>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</si>
  <si>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</si>
  <si>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</si>
  <si>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</si>
  <si>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</si>
  <si>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</si>
  <si>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</si>
  <si>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</si>
  <si>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</si>
  <si>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</si>
  <si>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</si>
  <si>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</si>
  <si>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</si>
  <si>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</si>
  <si>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</si>
  <si>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</si>
  <si>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</si>
  <si>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</si>
  <si>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</si>
  <si>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</si>
  <si>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</si>
  <si>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</si>
  <si>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</si>
  <si>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</si>
  <si>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</si>
  <si>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</si>
  <si>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</si>
  <si>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</si>
  <si>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</si>
  <si>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</si>
  <si>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</si>
  <si>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</si>
  <si>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</si>
  <si>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</si>
  <si>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</si>
  <si>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</si>
  <si>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</si>
  <si>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</si>
  <si>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</si>
  <si>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</si>
  <si>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</si>
  <si>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</si>
  <si>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</si>
  <si>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</si>
  <si>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</si>
  <si>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</si>
  <si>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</si>
  <si>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</si>
  <si>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</si>
  <si>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</si>
  <si>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</si>
  <si>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</si>
  <si>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</si>
  <si>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</si>
  <si>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</si>
  <si>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</si>
  <si>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</si>
  <si>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</si>
  <si>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</si>
  <si>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</si>
  <si>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</si>
  <si>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</si>
  <si>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</si>
  <si>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</si>
  <si>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</si>
  <si>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</si>
  <si>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</si>
  <si>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</si>
  <si>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</si>
  <si>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</si>
  <si>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</si>
  <si>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</si>
  <si>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</si>
  <si>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</si>
  <si>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</si>
  <si>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</si>
  <si>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</si>
  <si>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</si>
  <si>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</si>
  <si>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</si>
  <si>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</si>
  <si>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</si>
  <si>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</si>
  <si>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</si>
  <si>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</si>
  <si>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</si>
  <si>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</si>
  <si>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</si>
  <si>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</si>
  <si>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</si>
  <si>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</si>
  <si>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</si>
  <si>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</si>
  <si>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</si>
  <si>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</si>
  <si>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</si>
  <si>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</si>
  <si>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</si>
  <si>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</si>
  <si>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</si>
  <si>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</si>
  <si>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</si>
  <si>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</si>
  <si>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</si>
  <si>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</si>
  <si>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</si>
  <si>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</si>
  <si>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</si>
  <si>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</si>
  <si>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</si>
  <si>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</si>
  <si>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</si>
  <si>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</si>
  <si>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</si>
  <si>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</si>
  <si>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</si>
  <si>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</si>
  <si>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</si>
  <si>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</si>
  <si>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</si>
  <si>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</si>
  <si>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</si>
  <si>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"patky Z/2.6" (1*0,4*0,4)*2*1,3</t>
  </si>
  <si>
    <t>279322512.R</t>
  </si>
  <si>
    <t>Základová zeď ze ŽB pohledového se zvýšenými nároky na prostředí tř. C 30/37 bez výztuže</t>
  </si>
  <si>
    <t>-1790660180</t>
  </si>
  <si>
    <t>"přístřešek na popelnice" (1,3*2+1+4,65)*0,3*2,3</t>
  </si>
  <si>
    <t>"venkovní přístřešek" (5)*0,3*3,24</t>
  </si>
  <si>
    <t>"přístavek elektro" (0,65+1,45+0,65)*0,25*1,88+(1,45)*0,25*1,28</t>
  </si>
  <si>
    <t>279351121</t>
  </si>
  <si>
    <t>Zřízení oboustranného bednění základových zdí</t>
  </si>
  <si>
    <t>1253223172</t>
  </si>
  <si>
    <t>"přístřešek na popelnice" (1,3*2+1+4,65)*2*2,3</t>
  </si>
  <si>
    <t>"venkovní přístřešek" (5)*2*3,24</t>
  </si>
  <si>
    <t>"přístavek elektro" (0,65+1,45+0,65)*2*1,88+(1,45)*2*1,28</t>
  </si>
  <si>
    <t>279351122</t>
  </si>
  <si>
    <t>Odstranění oboustranného bednění základových zdí</t>
  </si>
  <si>
    <t>-1659922378</t>
  </si>
  <si>
    <t>484566531</t>
  </si>
  <si>
    <t>"přístřešek na popelnice" (1,3*2+1+4,65)*2,3</t>
  </si>
  <si>
    <t>"venkovní přístřešek" (5)*3,24</t>
  </si>
  <si>
    <t>"přístavek elektro" (0,65+1,45+0,65)*1,88+(1,45)*1,28</t>
  </si>
  <si>
    <t>42,201*1,5 'Přepočtené koeficientem množství</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</si>
  <si>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</si>
  <si>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</si>
  <si>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</si>
  <si>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</si>
  <si>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</si>
  <si>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</si>
  <si>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</si>
  <si>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</si>
  <si>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</si>
  <si>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</si>
  <si>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</si>
  <si>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</si>
  <si>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"č. stromu 01 - Tilia cordata, výška 12 m, koruna 11 m, obvod kmene 240 cm" 1</t>
  </si>
  <si>
    <t>112101121</t>
  </si>
  <si>
    <t>Odstranění stromů jehličnatých průměru kmene přes 100 do 300 mm</t>
  </si>
  <si>
    <t>2052760606</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</si>
  <si>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</si>
  <si>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</si>
  <si>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</si>
  <si>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</si>
  <si>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</si>
  <si>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</si>
  <si>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</si>
  <si>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162201401</t>
  </si>
  <si>
    <t>Vodorovné přemístění větví stromů listnatých do 1 km D kmene přes 100 do 300 mm</t>
  </si>
  <si>
    <t>635431234</t>
  </si>
  <si>
    <t>162201405</t>
  </si>
  <si>
    <t>Vodorovné přemístění větví stromů jehličnatých do 1 km D kmene přes 100 do 300 mm</t>
  </si>
  <si>
    <t>1417255206</t>
  </si>
  <si>
    <t>162201411</t>
  </si>
  <si>
    <t>Vodorovné přemístění kmenů stromů listnatých do 1 km D kmene přes 100 do 300 mm</t>
  </si>
  <si>
    <t>503744971</t>
  </si>
  <si>
    <t>162201415</t>
  </si>
  <si>
    <t>Vodorovné přemístění kmenů stromů jehličnatých do 1 km D kmene přes 100 do 300 mm</t>
  </si>
  <si>
    <t>-1576078089</t>
  </si>
  <si>
    <t>162201421</t>
  </si>
  <si>
    <t>Vodorovné přemístění pařezů do 1 km D přes 100 do 300 mm</t>
  </si>
  <si>
    <t>-2004746284</t>
  </si>
  <si>
    <t>162301931</t>
  </si>
  <si>
    <t>Příplatek k vodorovnému přemístění větví stromů listnatých D kmene přes 100 do 300 mm ZKD 1 km</t>
  </si>
  <si>
    <t>66980429</t>
  </si>
  <si>
    <t>162301941</t>
  </si>
  <si>
    <t>Příplatek k vodorovnému přemístění větví stromů jehličnatých D kmene přes 100 do 300 mm ZKD 1 km</t>
  </si>
  <si>
    <t>-1236689648</t>
  </si>
  <si>
    <t>162301951</t>
  </si>
  <si>
    <t>Příplatek k vodorovnému přemístění kmenů stromů listnatých D kmene přes 100 do 300 mm ZKD 1 km</t>
  </si>
  <si>
    <t>596875806</t>
  </si>
  <si>
    <t>162301961</t>
  </si>
  <si>
    <t>Příplatek k vodorovnému přemístění kmenů stromů jehličnatých D kmene přes 100 do 300 mm ZKD 1 km</t>
  </si>
  <si>
    <t>426105933</t>
  </si>
  <si>
    <t>162301971</t>
  </si>
  <si>
    <t>Příplatek k vodorovnému přemístění pařezů D přes 100 do 300 mm ZKD 1 km</t>
  </si>
  <si>
    <t>634952515</t>
  </si>
  <si>
    <t>181151311</t>
  </si>
  <si>
    <t>Plošná úprava terénu přes 500 m2 zemina skupiny 1 až 4 nerovnosti přes 50 do 100 mm v rovinně a svahu do 1:5</t>
  </si>
  <si>
    <t>-2007478303</t>
  </si>
  <si>
    <t>"nový parkový trávník setý" 550</t>
  </si>
  <si>
    <t>181411131</t>
  </si>
  <si>
    <t>Založení parkového trávníku výsevem pl do 1000 m2 v rovině a ve svahu do 1:5</t>
  </si>
  <si>
    <t>-1387787778</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</si>
  <si>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</si>
  <si>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</si>
  <si>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</si>
  <si>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</si>
  <si>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</si>
  <si>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</si>
  <si>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</si>
  <si>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</si>
  <si>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</si>
  <si>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</si>
  <si>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</si>
  <si>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</si>
  <si>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</si>
  <si>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</si>
  <si>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</si>
  <si>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</si>
  <si>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</si>
  <si>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</si>
  <si>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</si>
  <si>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</si>
  <si>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</si>
  <si>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</si>
  <si>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</si>
  <si>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</si>
  <si>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</si>
  <si>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"pro stromy" 9</t>
  </si>
  <si>
    <t>-329638653</t>
  </si>
  <si>
    <t>9*0,5 'Přepočtené koeficientem množství</t>
  </si>
  <si>
    <t>183111313</t>
  </si>
  <si>
    <t>Jamky pro výsadbu s výměnou 100 % půdy zeminy skupiny 1 až 4 obj přes 0,005 do 0,01 m3 v rovině a svahu do 1:5</t>
  </si>
  <si>
    <t>2044261729</t>
  </si>
  <si>
    <t>"pro popínavou zeleň" 51</t>
  </si>
  <si>
    <t>1416270437</t>
  </si>
  <si>
    <t>51*0,01 'Přepočtené koeficientem množství</t>
  </si>
  <si>
    <t>183403114</t>
  </si>
  <si>
    <t>Obdělání půdy kultivátorováním v rovině a svahu do 1:5</t>
  </si>
  <si>
    <t>-1082964013</t>
  </si>
  <si>
    <t>183403152</t>
  </si>
  <si>
    <t>Obdělání půdy vláčením v rovině a svahu do 1:5</t>
  </si>
  <si>
    <t>-157916459</t>
  </si>
  <si>
    <t>183403161</t>
  </si>
  <si>
    <t>Obdělání půdy válením v rovině a svahu do 1:5</t>
  </si>
  <si>
    <t>-1592281787</t>
  </si>
  <si>
    <t>183552431</t>
  </si>
  <si>
    <t>Hnojení tekutými hnojivy se zapravením do půdy v množství do 2 t/ha ploch do 5 ha sklonu do 5°</t>
  </si>
  <si>
    <t>ha</t>
  </si>
  <si>
    <t>209014445</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</si>
  <si>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</si>
  <si>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</si>
  <si>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</si>
  <si>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</si>
  <si>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</si>
  <si>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</si>
  <si>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</si>
  <si>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</si>
  <si>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</si>
  <si>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</si>
  <si>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</si>
  <si>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</si>
  <si>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</si>
  <si>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</si>
  <si>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</si>
  <si>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</si>
  <si>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</si>
  <si>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</si>
  <si>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</si>
  <si>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</si>
  <si>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</si>
  <si>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</si>
  <si>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</si>
  <si>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</si>
  <si>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</si>
  <si>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</si>
  <si>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</si>
  <si>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</si>
  <si>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</si>
  <si>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</si>
  <si>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</si>
  <si>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</si>
  <si>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</si>
  <si>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</si>
  <si>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</si>
  <si>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</si>
  <si>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</si>
  <si>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</si>
  <si>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</si>
  <si>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</si>
  <si>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</si>
  <si>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</si>
  <si>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</si>
  <si>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</si>
  <si>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</si>
  <si>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</si>
  <si>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</si>
  <si>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</si>
  <si>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</si>
  <si>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</si>
  <si>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</si>
  <si>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</si>
  <si>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</si>
  <si>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</si>
  <si>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</si>
  <si>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</si>
  <si>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</si>
  <si>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</si>
  <si>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</si>
  <si>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</si>
  <si>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</si>
  <si>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</si>
  <si>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</si>
  <si>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</si>
  <si>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</si>
  <si>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</si>
  <si>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</si>
  <si>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</si>
  <si>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</si>
  <si>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</si>
  <si>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</si>
  <si>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</si>
  <si>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</si>
  <si>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</si>
  <si>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</si>
  <si>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</si>
  <si>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</si>
  <si>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</si>
  <si>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</si>
  <si>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</si>
  <si>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</si>
  <si>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</si>
  <si>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0,1*25</t>
  </si>
  <si>
    <t>184813511</t>
  </si>
  <si>
    <t>Chemické odplevelení před založením kultury postřikem na široko v rovině a svahu do 1:5 ručně</t>
  </si>
  <si>
    <t>-774922053</t>
  </si>
  <si>
    <t>184911421</t>
  </si>
  <si>
    <t>Mulčování rostlin kůrou tl do 0,1 m v rovině a svahu do 1:5</t>
  </si>
  <si>
    <t>-686528559</t>
  </si>
  <si>
    <t>2/0,103</t>
  </si>
  <si>
    <t>10391100</t>
  </si>
  <si>
    <t>kůra mulčovací VL</t>
  </si>
  <si>
    <t>-40836891</t>
  </si>
  <si>
    <t>19,417*0,103 'Přepočtené koeficientem množství</t>
  </si>
  <si>
    <t>185802114</t>
  </si>
  <si>
    <t>Hnojení půdy umělým hnojivem k jednotlivým rostlinám v rovině a svahu do 1:5</t>
  </si>
  <si>
    <t>1147935374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</si>
  <si>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</si>
  <si>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</si>
  <si>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</si>
  <si>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</si>
  <si>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</si>
  <si>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</si>
  <si>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</si>
  <si>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</si>
  <si>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</si>
  <si>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</si>
  <si>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</si>
  <si>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</si>
  <si>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</si>
  <si>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</si>
  <si>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</si>
  <si>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</si>
  <si>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</si>
  <si>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</si>
  <si>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</si>
  <si>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</si>
  <si>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</si>
  <si>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</si>
  <si>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</si>
  <si>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</si>
  <si>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</si>
  <si>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</si>
  <si>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</si>
  <si>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</si>
  <si>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</si>
  <si>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</si>
  <si>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</si>
  <si>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</si>
  <si>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</si>
  <si>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</si>
  <si>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</si>
  <si>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</si>
  <si>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</si>
  <si>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</si>
  <si>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</si>
  <si>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</si>
  <si>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</si>
  <si>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</si>
  <si>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</si>
  <si>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</si>
  <si>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</si>
  <si>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</si>
  <si>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</si>
  <si>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</si>
  <si>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</si>
  <si>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</si>
  <si>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</si>
  <si>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</si>
  <si>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</si>
  <si>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</si>
  <si>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</si>
  <si>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</si>
  <si>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</si>
  <si>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</si>
  <si>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</si>
  <si>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</si>
  <si>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</si>
  <si>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</si>
  <si>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</si>
  <si>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</si>
  <si>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</si>
  <si>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</si>
  <si>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</si>
  <si>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</si>
  <si>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-1820545979</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</si>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</sst>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
      <patternFill patternType="solid">
        <fgColor rgb="FF00B0F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6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23" fillId="5" borderId="22" xfId="0" applyFont="1" applyFill="1" applyBorder="1" applyAlignment="1">
      <alignment horizontal="center"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39" fillId="5" borderId="22" xfId="0" applyFont="1" applyFill="1" applyBorder="1" applyAlignment="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1" xfId="0"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28" fillId="6" borderId="0" xfId="0" applyFont="1" applyFill="1" applyAlignment="1">
      <alignment vertical="center"/>
    </xf>
    <xf numFmtId="0" fontId="7" fillId="6" borderId="0" xfId="0" applyFont="1" applyFill="1" applyAlignment="1">
      <alignment vertical="center"/>
    </xf>
    <xf numFmtId="0" fontId="31" fillId="0" borderId="0" xfId="0" applyFont="1" applyAlignment="1">
      <alignment horizontal="left" vertical="center" wrapText="1"/>
    </xf>
    <xf numFmtId="0" fontId="31" fillId="6" borderId="0" xfId="0" applyFont="1" applyFill="1" applyAlignment="1">
      <alignment horizontal="left" vertical="center" wrapText="1"/>
    </xf>
    <xf numFmtId="0" fontId="27" fillId="6" borderId="0" xfId="0" applyFont="1" applyFill="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M142"/>
  <sheetViews>
    <sheetView showGridLines="0" tabSelected="1" topLeftCell="A85" workbookViewId="0">
      <selection activeCell="J95" sqref="J95:AF95"/>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42"/>
      <c r="AS2" s="242"/>
      <c r="AT2" s="242"/>
      <c r="AU2" s="242"/>
      <c r="AV2" s="242"/>
      <c r="AW2" s="242"/>
      <c r="AX2" s="242"/>
      <c r="AY2" s="242"/>
      <c r="AZ2" s="242"/>
      <c r="BA2" s="242"/>
      <c r="BB2" s="242"/>
      <c r="BC2" s="242"/>
      <c r="BD2" s="242"/>
      <c r="BE2" s="242"/>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46" t="s">
        <v>14</v>
      </c>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R5" s="20"/>
      <c r="BE5" s="243" t="s">
        <v>15</v>
      </c>
      <c r="BS5" s="17" t="s">
        <v>6</v>
      </c>
    </row>
    <row r="6" spans="1:74" ht="36.950000000000003" customHeight="1">
      <c r="B6" s="20"/>
      <c r="D6" s="26" t="s">
        <v>16</v>
      </c>
      <c r="K6" s="247" t="s">
        <v>17</v>
      </c>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R6" s="20"/>
      <c r="BE6" s="244"/>
      <c r="BS6" s="17" t="s">
        <v>6</v>
      </c>
    </row>
    <row r="7" spans="1:74" ht="12" customHeight="1">
      <c r="B7" s="20"/>
      <c r="D7" s="27" t="s">
        <v>18</v>
      </c>
      <c r="K7" s="25" t="s">
        <v>1</v>
      </c>
      <c r="AK7" s="27" t="s">
        <v>19</v>
      </c>
      <c r="AN7" s="25" t="s">
        <v>1</v>
      </c>
      <c r="AR7" s="20"/>
      <c r="BE7" s="244"/>
      <c r="BS7" s="17" t="s">
        <v>6</v>
      </c>
    </row>
    <row r="8" spans="1:74" ht="12" customHeight="1">
      <c r="B8" s="20"/>
      <c r="D8" s="27" t="s">
        <v>20</v>
      </c>
      <c r="K8" s="25" t="s">
        <v>21</v>
      </c>
      <c r="AK8" s="27" t="s">
        <v>22</v>
      </c>
      <c r="AN8" s="28" t="s">
        <v>23</v>
      </c>
      <c r="AR8" s="20"/>
      <c r="BE8" s="244"/>
      <c r="BS8" s="17" t="s">
        <v>6</v>
      </c>
    </row>
    <row r="9" spans="1:74" ht="14.45" customHeight="1">
      <c r="B9" s="20"/>
      <c r="AR9" s="20"/>
      <c r="BE9" s="244"/>
      <c r="BS9" s="17" t="s">
        <v>6</v>
      </c>
    </row>
    <row r="10" spans="1:74" ht="12" customHeight="1">
      <c r="B10" s="20"/>
      <c r="D10" s="27" t="s">
        <v>24</v>
      </c>
      <c r="AK10" s="27" t="s">
        <v>25</v>
      </c>
      <c r="AN10" s="25" t="s">
        <v>1</v>
      </c>
      <c r="AR10" s="20"/>
      <c r="BE10" s="244"/>
      <c r="BS10" s="17" t="s">
        <v>6</v>
      </c>
    </row>
    <row r="11" spans="1:74" ht="18.399999999999999" customHeight="1">
      <c r="B11" s="20"/>
      <c r="E11" s="25" t="s">
        <v>26</v>
      </c>
      <c r="AK11" s="27" t="s">
        <v>27</v>
      </c>
      <c r="AN11" s="25" t="s">
        <v>1</v>
      </c>
      <c r="AR11" s="20"/>
      <c r="BE11" s="244"/>
      <c r="BS11" s="17" t="s">
        <v>6</v>
      </c>
    </row>
    <row r="12" spans="1:74" ht="6.95" customHeight="1">
      <c r="B12" s="20"/>
      <c r="AR12" s="20"/>
      <c r="BE12" s="244"/>
      <c r="BS12" s="17" t="s">
        <v>6</v>
      </c>
    </row>
    <row r="13" spans="1:74" ht="12" customHeight="1">
      <c r="B13" s="20"/>
      <c r="D13" s="27" t="s">
        <v>28</v>
      </c>
      <c r="AK13" s="27" t="s">
        <v>25</v>
      </c>
      <c r="AN13" s="29" t="s">
        <v>29</v>
      </c>
      <c r="AR13" s="20"/>
      <c r="BE13" s="244"/>
      <c r="BS13" s="17" t="s">
        <v>6</v>
      </c>
    </row>
    <row r="14" spans="1:74" ht="12.75">
      <c r="B14" s="20"/>
      <c r="E14" s="248" t="s">
        <v>29</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7" t="s">
        <v>27</v>
      </c>
      <c r="AN14" s="29" t="s">
        <v>29</v>
      </c>
      <c r="AR14" s="20"/>
      <c r="BE14" s="244"/>
      <c r="BS14" s="17" t="s">
        <v>6</v>
      </c>
    </row>
    <row r="15" spans="1:74" ht="6.95" customHeight="1">
      <c r="B15" s="20"/>
      <c r="AR15" s="20"/>
      <c r="BE15" s="244"/>
      <c r="BS15" s="17" t="s">
        <v>4</v>
      </c>
    </row>
    <row r="16" spans="1:74" ht="12" customHeight="1">
      <c r="B16" s="20"/>
      <c r="D16" s="27" t="s">
        <v>30</v>
      </c>
      <c r="AK16" s="27" t="s">
        <v>25</v>
      </c>
      <c r="AN16" s="25" t="s">
        <v>1</v>
      </c>
      <c r="AR16" s="20"/>
      <c r="BE16" s="244"/>
      <c r="BS16" s="17" t="s">
        <v>4</v>
      </c>
    </row>
    <row r="17" spans="2:71" ht="18.399999999999999" customHeight="1">
      <c r="B17" s="20"/>
      <c r="E17" s="25" t="s">
        <v>31</v>
      </c>
      <c r="AK17" s="27" t="s">
        <v>27</v>
      </c>
      <c r="AN17" s="25" t="s">
        <v>1</v>
      </c>
      <c r="AR17" s="20"/>
      <c r="BE17" s="244"/>
      <c r="BS17" s="17" t="s">
        <v>32</v>
      </c>
    </row>
    <row r="18" spans="2:71" ht="6.95" customHeight="1">
      <c r="B18" s="20"/>
      <c r="AR18" s="20"/>
      <c r="BE18" s="244"/>
      <c r="BS18" s="17" t="s">
        <v>6</v>
      </c>
    </row>
    <row r="19" spans="2:71" ht="12" customHeight="1">
      <c r="B19" s="20"/>
      <c r="D19" s="27" t="s">
        <v>33</v>
      </c>
      <c r="AK19" s="27" t="s">
        <v>25</v>
      </c>
      <c r="AN19" s="25" t="s">
        <v>1</v>
      </c>
      <c r="AR19" s="20"/>
      <c r="BE19" s="244"/>
      <c r="BS19" s="17" t="s">
        <v>6</v>
      </c>
    </row>
    <row r="20" spans="2:71" ht="18.399999999999999" customHeight="1">
      <c r="B20" s="20"/>
      <c r="E20" s="25" t="s">
        <v>34</v>
      </c>
      <c r="AK20" s="27" t="s">
        <v>27</v>
      </c>
      <c r="AN20" s="25" t="s">
        <v>1</v>
      </c>
      <c r="AR20" s="20"/>
      <c r="BE20" s="244"/>
      <c r="BS20" s="17" t="s">
        <v>32</v>
      </c>
    </row>
    <row r="21" spans="2:71" ht="6.95" customHeight="1">
      <c r="B21" s="20"/>
      <c r="AR21" s="20"/>
      <c r="BE21" s="244"/>
    </row>
    <row r="22" spans="2:71" ht="12" customHeight="1">
      <c r="B22" s="20"/>
      <c r="D22" s="27" t="s">
        <v>35</v>
      </c>
      <c r="AR22" s="20"/>
      <c r="BE22" s="244"/>
    </row>
    <row r="23" spans="2:71" ht="119.25" customHeight="1">
      <c r="B23" s="20"/>
      <c r="E23" s="250" t="s">
        <v>36</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R23" s="20"/>
      <c r="BE23" s="244"/>
    </row>
    <row r="24" spans="2:71" ht="6.95" customHeight="1">
      <c r="B24" s="20"/>
      <c r="AR24" s="20"/>
      <c r="BE24" s="244"/>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44"/>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51">
        <f>ROUND(AG94,2)</f>
        <v>0</v>
      </c>
      <c r="AL26" s="252"/>
      <c r="AM26" s="252"/>
      <c r="AN26" s="252"/>
      <c r="AO26" s="252"/>
      <c r="AR26" s="32"/>
      <c r="BE26" s="244"/>
    </row>
    <row r="27" spans="2:71" s="1" customFormat="1" ht="6.95" customHeight="1">
      <c r="B27" s="32"/>
      <c r="AR27" s="32"/>
      <c r="BE27" s="244"/>
    </row>
    <row r="28" spans="2:71" s="1" customFormat="1" ht="12.75">
      <c r="B28" s="32"/>
      <c r="L28" s="253" t="s">
        <v>38</v>
      </c>
      <c r="M28" s="253"/>
      <c r="N28" s="253"/>
      <c r="O28" s="253"/>
      <c r="P28" s="253"/>
      <c r="W28" s="253" t="s">
        <v>39</v>
      </c>
      <c r="X28" s="253"/>
      <c r="Y28" s="253"/>
      <c r="Z28" s="253"/>
      <c r="AA28" s="253"/>
      <c r="AB28" s="253"/>
      <c r="AC28" s="253"/>
      <c r="AD28" s="253"/>
      <c r="AE28" s="253"/>
      <c r="AK28" s="253" t="s">
        <v>40</v>
      </c>
      <c r="AL28" s="253"/>
      <c r="AM28" s="253"/>
      <c r="AN28" s="253"/>
      <c r="AO28" s="253"/>
      <c r="AR28" s="32"/>
      <c r="BE28" s="244"/>
    </row>
    <row r="29" spans="2:71" s="2" customFormat="1" ht="14.45" customHeight="1">
      <c r="B29" s="36"/>
      <c r="D29" s="27" t="s">
        <v>41</v>
      </c>
      <c r="F29" s="27" t="s">
        <v>42</v>
      </c>
      <c r="L29" s="256">
        <v>0.21</v>
      </c>
      <c r="M29" s="255"/>
      <c r="N29" s="255"/>
      <c r="O29" s="255"/>
      <c r="P29" s="255"/>
      <c r="W29" s="254">
        <f>ROUND(AZ94, 2)</f>
        <v>0</v>
      </c>
      <c r="X29" s="255"/>
      <c r="Y29" s="255"/>
      <c r="Z29" s="255"/>
      <c r="AA29" s="255"/>
      <c r="AB29" s="255"/>
      <c r="AC29" s="255"/>
      <c r="AD29" s="255"/>
      <c r="AE29" s="255"/>
      <c r="AK29" s="254">
        <f>ROUND(AV94, 2)</f>
        <v>0</v>
      </c>
      <c r="AL29" s="255"/>
      <c r="AM29" s="255"/>
      <c r="AN29" s="255"/>
      <c r="AO29" s="255"/>
      <c r="AR29" s="36"/>
      <c r="BE29" s="245"/>
    </row>
    <row r="30" spans="2:71" s="2" customFormat="1" ht="14.45" customHeight="1">
      <c r="B30" s="36"/>
      <c r="F30" s="27" t="s">
        <v>43</v>
      </c>
      <c r="L30" s="256">
        <v>0.15</v>
      </c>
      <c r="M30" s="255"/>
      <c r="N30" s="255"/>
      <c r="O30" s="255"/>
      <c r="P30" s="255"/>
      <c r="W30" s="254">
        <f>ROUND(BA94, 2)</f>
        <v>0</v>
      </c>
      <c r="X30" s="255"/>
      <c r="Y30" s="255"/>
      <c r="Z30" s="255"/>
      <c r="AA30" s="255"/>
      <c r="AB30" s="255"/>
      <c r="AC30" s="255"/>
      <c r="AD30" s="255"/>
      <c r="AE30" s="255"/>
      <c r="AK30" s="254">
        <f>ROUND(AW94, 2)</f>
        <v>0</v>
      </c>
      <c r="AL30" s="255"/>
      <c r="AM30" s="255"/>
      <c r="AN30" s="255"/>
      <c r="AO30" s="255"/>
      <c r="AR30" s="36"/>
      <c r="BE30" s="245"/>
    </row>
    <row r="31" spans="2:71" s="2" customFormat="1" ht="14.45" hidden="1" customHeight="1">
      <c r="B31" s="36"/>
      <c r="F31" s="27" t="s">
        <v>44</v>
      </c>
      <c r="L31" s="256">
        <v>0.21</v>
      </c>
      <c r="M31" s="255"/>
      <c r="N31" s="255"/>
      <c r="O31" s="255"/>
      <c r="P31" s="255"/>
      <c r="W31" s="254">
        <f>ROUND(BB94, 2)</f>
        <v>0</v>
      </c>
      <c r="X31" s="255"/>
      <c r="Y31" s="255"/>
      <c r="Z31" s="255"/>
      <c r="AA31" s="255"/>
      <c r="AB31" s="255"/>
      <c r="AC31" s="255"/>
      <c r="AD31" s="255"/>
      <c r="AE31" s="255"/>
      <c r="AK31" s="254">
        <v>0</v>
      </c>
      <c r="AL31" s="255"/>
      <c r="AM31" s="255"/>
      <c r="AN31" s="255"/>
      <c r="AO31" s="255"/>
      <c r="AR31" s="36"/>
      <c r="BE31" s="245"/>
    </row>
    <row r="32" spans="2:71" s="2" customFormat="1" ht="14.45" hidden="1" customHeight="1">
      <c r="B32" s="36"/>
      <c r="F32" s="27" t="s">
        <v>45</v>
      </c>
      <c r="L32" s="256">
        <v>0.15</v>
      </c>
      <c r="M32" s="255"/>
      <c r="N32" s="255"/>
      <c r="O32" s="255"/>
      <c r="P32" s="255"/>
      <c r="W32" s="254">
        <f>ROUND(BC94, 2)</f>
        <v>0</v>
      </c>
      <c r="X32" s="255"/>
      <c r="Y32" s="255"/>
      <c r="Z32" s="255"/>
      <c r="AA32" s="255"/>
      <c r="AB32" s="255"/>
      <c r="AC32" s="255"/>
      <c r="AD32" s="255"/>
      <c r="AE32" s="255"/>
      <c r="AK32" s="254">
        <v>0</v>
      </c>
      <c r="AL32" s="255"/>
      <c r="AM32" s="255"/>
      <c r="AN32" s="255"/>
      <c r="AO32" s="255"/>
      <c r="AR32" s="36"/>
      <c r="BE32" s="245"/>
    </row>
    <row r="33" spans="2:57" s="2" customFormat="1" ht="14.45" hidden="1" customHeight="1">
      <c r="B33" s="36"/>
      <c r="F33" s="27" t="s">
        <v>46</v>
      </c>
      <c r="L33" s="256">
        <v>0</v>
      </c>
      <c r="M33" s="255"/>
      <c r="N33" s="255"/>
      <c r="O33" s="255"/>
      <c r="P33" s="255"/>
      <c r="W33" s="254">
        <f>ROUND(BD94, 2)</f>
        <v>0</v>
      </c>
      <c r="X33" s="255"/>
      <c r="Y33" s="255"/>
      <c r="Z33" s="255"/>
      <c r="AA33" s="255"/>
      <c r="AB33" s="255"/>
      <c r="AC33" s="255"/>
      <c r="AD33" s="255"/>
      <c r="AE33" s="255"/>
      <c r="AK33" s="254">
        <v>0</v>
      </c>
      <c r="AL33" s="255"/>
      <c r="AM33" s="255"/>
      <c r="AN33" s="255"/>
      <c r="AO33" s="255"/>
      <c r="AR33" s="36"/>
      <c r="BE33" s="245"/>
    </row>
    <row r="34" spans="2:57" s="1" customFormat="1" ht="6.95" customHeight="1">
      <c r="B34" s="32"/>
      <c r="AR34" s="32"/>
      <c r="BE34" s="244"/>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41" t="s">
        <v>49</v>
      </c>
      <c r="Y35" s="239"/>
      <c r="Z35" s="239"/>
      <c r="AA35" s="239"/>
      <c r="AB35" s="239"/>
      <c r="AC35" s="39"/>
      <c r="AD35" s="39"/>
      <c r="AE35" s="39"/>
      <c r="AF35" s="39"/>
      <c r="AG35" s="39"/>
      <c r="AH35" s="39"/>
      <c r="AI35" s="39"/>
      <c r="AJ35" s="39"/>
      <c r="AK35" s="238">
        <f>SUM(AK26:AK33)</f>
        <v>0</v>
      </c>
      <c r="AL35" s="239"/>
      <c r="AM35" s="239"/>
      <c r="AN35" s="239"/>
      <c r="AO35" s="240"/>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c r="B61" s="20"/>
      <c r="AR61" s="20"/>
    </row>
    <row r="62" spans="2:44">
      <c r="B62" s="20"/>
      <c r="AR62" s="20"/>
    </row>
    <row r="63" spans="2:44">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Z2023029_III</v>
      </c>
      <c r="AR84" s="48"/>
    </row>
    <row r="85" spans="1:91" s="4" customFormat="1" ht="36.950000000000003" customHeight="1">
      <c r="B85" s="49"/>
      <c r="C85" s="50" t="s">
        <v>16</v>
      </c>
      <c r="L85" s="235" t="str">
        <f>K6</f>
        <v>VÝSTAVBA CHRÁNĚNÉHO BYDLENÍ V NOVÉ PACE</v>
      </c>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R85" s="49"/>
    </row>
    <row r="86" spans="1:91" s="1" customFormat="1" ht="6.95" customHeight="1">
      <c r="B86" s="32"/>
      <c r="AR86" s="32"/>
    </row>
    <row r="87" spans="1:91" s="1" customFormat="1" ht="12" customHeight="1">
      <c r="B87" s="32"/>
      <c r="C87" s="27" t="s">
        <v>20</v>
      </c>
      <c r="L87" s="51" t="str">
        <f>IF(K8="","",K8)</f>
        <v xml:space="preserve">Na Vyšehradě 1205, 509 01 Nová Paka </v>
      </c>
      <c r="AI87" s="27" t="s">
        <v>22</v>
      </c>
      <c r="AM87" s="216" t="str">
        <f>IF(AN8= "","",AN8)</f>
        <v>14. 12. 2023</v>
      </c>
      <c r="AN87" s="216"/>
      <c r="AR87" s="32"/>
    </row>
    <row r="88" spans="1:91" s="1" customFormat="1" ht="6.95" customHeight="1">
      <c r="B88" s="32"/>
      <c r="AR88" s="32"/>
    </row>
    <row r="89" spans="1:91" s="1" customFormat="1" ht="15.2" customHeight="1">
      <c r="B89" s="32"/>
      <c r="C89" s="27" t="s">
        <v>24</v>
      </c>
      <c r="L89" s="3" t="str">
        <f>IF(E11= "","",E11)</f>
        <v>Královehradecký kraj</v>
      </c>
      <c r="AI89" s="27" t="s">
        <v>30</v>
      </c>
      <c r="AM89" s="217" t="str">
        <f>IF(E17="","",E17)</f>
        <v>Růžička a partneři, s.r.o.</v>
      </c>
      <c r="AN89" s="218"/>
      <c r="AO89" s="218"/>
      <c r="AP89" s="218"/>
      <c r="AR89" s="32"/>
      <c r="AS89" s="219" t="s">
        <v>57</v>
      </c>
      <c r="AT89" s="220"/>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17" t="str">
        <f>IF(E20="","",E20)</f>
        <v>QSB, s.r.o.</v>
      </c>
      <c r="AN90" s="218"/>
      <c r="AO90" s="218"/>
      <c r="AP90" s="218"/>
      <c r="AR90" s="32"/>
      <c r="AS90" s="221"/>
      <c r="AT90" s="222"/>
      <c r="BD90" s="56"/>
    </row>
    <row r="91" spans="1:91" s="1" customFormat="1" ht="10.9" customHeight="1">
      <c r="B91" s="32"/>
      <c r="AR91" s="32"/>
      <c r="AS91" s="221"/>
      <c r="AT91" s="222"/>
      <c r="BD91" s="56"/>
    </row>
    <row r="92" spans="1:91" s="1" customFormat="1" ht="29.25" customHeight="1">
      <c r="B92" s="32"/>
      <c r="C92" s="237" t="s">
        <v>58</v>
      </c>
      <c r="D92" s="224"/>
      <c r="E92" s="224"/>
      <c r="F92" s="224"/>
      <c r="G92" s="224"/>
      <c r="H92" s="57"/>
      <c r="I92" s="223" t="s">
        <v>59</v>
      </c>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6" t="s">
        <v>60</v>
      </c>
      <c r="AH92" s="224"/>
      <c r="AI92" s="224"/>
      <c r="AJ92" s="224"/>
      <c r="AK92" s="224"/>
      <c r="AL92" s="224"/>
      <c r="AM92" s="224"/>
      <c r="AN92" s="223" t="s">
        <v>61</v>
      </c>
      <c r="AO92" s="224"/>
      <c r="AP92" s="225"/>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3">
        <f>ROUND(AG95+AG132,2)</f>
        <v>0</v>
      </c>
      <c r="AH94" s="233"/>
      <c r="AI94" s="233"/>
      <c r="AJ94" s="233"/>
      <c r="AK94" s="233"/>
      <c r="AL94" s="233"/>
      <c r="AM94" s="233"/>
      <c r="AN94" s="234">
        <f t="shared" ref="AN94:AN140" si="0">SUM(AG94,AT94)</f>
        <v>0</v>
      </c>
      <c r="AO94" s="234"/>
      <c r="AP94" s="234"/>
      <c r="AQ94" s="67" t="s">
        <v>1</v>
      </c>
      <c r="AR94" s="63"/>
      <c r="AS94" s="68">
        <f>ROUND(AS95+AS132,2)</f>
        <v>0</v>
      </c>
      <c r="AT94" s="69">
        <f t="shared" ref="AT94:AT140" si="1">ROUND(SUM(AV94:AW94),2)</f>
        <v>0</v>
      </c>
      <c r="AU94" s="70">
        <f>ROUND(AU95+AU132,5)</f>
        <v>0</v>
      </c>
      <c r="AV94" s="69">
        <f>ROUND(AZ94*L29,2)</f>
        <v>0</v>
      </c>
      <c r="AW94" s="69">
        <f>ROUND(BA94*L30,2)</f>
        <v>0</v>
      </c>
      <c r="AX94" s="69">
        <f>ROUND(BB94*L29,2)</f>
        <v>0</v>
      </c>
      <c r="AY94" s="69">
        <f>ROUND(BC94*L30,2)</f>
        <v>0</v>
      </c>
      <c r="AZ94" s="69">
        <f>ROUND(AZ95+AZ132,2)</f>
        <v>0</v>
      </c>
      <c r="BA94" s="69">
        <f>ROUND(BA95+BA132,2)</f>
        <v>0</v>
      </c>
      <c r="BB94" s="69">
        <f>ROUND(BB95+BB132,2)</f>
        <v>0</v>
      </c>
      <c r="BC94" s="69">
        <f>ROUND(BC95+BC132,2)</f>
        <v>0</v>
      </c>
      <c r="BD94" s="71">
        <f>ROUND(BD95+BD132,2)</f>
        <v>0</v>
      </c>
      <c r="BS94" s="72" t="s">
        <v>76</v>
      </c>
      <c r="BT94" s="72" t="s">
        <v>77</v>
      </c>
      <c r="BU94" s="73" t="s">
        <v>78</v>
      </c>
      <c r="BV94" s="72" t="s">
        <v>79</v>
      </c>
      <c r="BW94" s="72" t="s">
        <v>5</v>
      </c>
      <c r="BX94" s="72" t="s">
        <v>80</v>
      </c>
      <c r="CL94" s="72" t="s">
        <v>1</v>
      </c>
    </row>
    <row r="95" spans="1:91" s="6" customFormat="1" ht="16.5" customHeight="1">
      <c r="B95" s="74"/>
      <c r="C95" s="75"/>
      <c r="D95" s="215" t="s">
        <v>81</v>
      </c>
      <c r="E95" s="215"/>
      <c r="F95" s="215"/>
      <c r="G95" s="215"/>
      <c r="H95" s="215"/>
      <c r="I95" s="211"/>
      <c r="J95" s="215" t="s">
        <v>82</v>
      </c>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29">
        <f>ROUND(AG96+AG97+AG121+AG124+SUM(AG127:AG131),2)</f>
        <v>0</v>
      </c>
      <c r="AH95" s="228"/>
      <c r="AI95" s="228"/>
      <c r="AJ95" s="228"/>
      <c r="AK95" s="228"/>
      <c r="AL95" s="228"/>
      <c r="AM95" s="228"/>
      <c r="AN95" s="227">
        <f t="shared" si="0"/>
        <v>0</v>
      </c>
      <c r="AO95" s="228"/>
      <c r="AP95" s="228"/>
      <c r="AQ95" s="76" t="s">
        <v>83</v>
      </c>
      <c r="AR95" s="74"/>
      <c r="AS95" s="77">
        <f>ROUND(AS96+AS97+AS121+AS124+SUM(AS127:AS131),2)</f>
        <v>0</v>
      </c>
      <c r="AT95" s="78">
        <f t="shared" si="1"/>
        <v>0</v>
      </c>
      <c r="AU95" s="79">
        <f>ROUND(AU96+AU97+AU121+AU124+SUM(AU127:AU131),5)</f>
        <v>0</v>
      </c>
      <c r="AV95" s="78">
        <f>ROUND(AZ95*L29,2)</f>
        <v>0</v>
      </c>
      <c r="AW95" s="78">
        <f>ROUND(BA95*L30,2)</f>
        <v>0</v>
      </c>
      <c r="AX95" s="78">
        <f>ROUND(BB95*L29,2)</f>
        <v>0</v>
      </c>
      <c r="AY95" s="78">
        <f>ROUND(BC95*L30,2)</f>
        <v>0</v>
      </c>
      <c r="AZ95" s="78">
        <f>ROUND(AZ96+AZ97+AZ121+AZ124+SUM(AZ127:AZ131),2)</f>
        <v>0</v>
      </c>
      <c r="BA95" s="78">
        <f>ROUND(BA96+BA97+BA121+BA124+SUM(BA127:BA131),2)</f>
        <v>0</v>
      </c>
      <c r="BB95" s="78">
        <f>ROUND(BB96+BB97+BB121+BB124+SUM(BB127:BB131),2)</f>
        <v>0</v>
      </c>
      <c r="BC95" s="78">
        <f>ROUND(BC96+BC97+BC121+BC124+SUM(BC127:BC131),2)</f>
        <v>0</v>
      </c>
      <c r="BD95" s="80">
        <f>ROUND(BD96+BD97+BD121+BD124+SUM(BD127:BD131),2)</f>
        <v>0</v>
      </c>
      <c r="BS95" s="81" t="s">
        <v>76</v>
      </c>
      <c r="BT95" s="81" t="s">
        <v>84</v>
      </c>
      <c r="BU95" s="81" t="s">
        <v>78</v>
      </c>
      <c r="BV95" s="81" t="s">
        <v>79</v>
      </c>
      <c r="BW95" s="81" t="s">
        <v>85</v>
      </c>
      <c r="BX95" s="81" t="s">
        <v>5</v>
      </c>
      <c r="CL95" s="81" t="s">
        <v>1</v>
      </c>
      <c r="CM95" s="81" t="s">
        <v>84</v>
      </c>
    </row>
    <row r="96" spans="1:91" s="3" customFormat="1" ht="16.5" customHeight="1">
      <c r="A96" s="82" t="s">
        <v>86</v>
      </c>
      <c r="B96" s="48"/>
      <c r="C96" s="9"/>
      <c r="D96" s="9"/>
      <c r="E96" s="214" t="s">
        <v>87</v>
      </c>
      <c r="F96" s="214"/>
      <c r="G96" s="214"/>
      <c r="H96" s="214"/>
      <c r="I96" s="214"/>
      <c r="J96" s="212"/>
      <c r="K96" s="214" t="s">
        <v>88</v>
      </c>
      <c r="L96" s="214"/>
      <c r="M96" s="214"/>
      <c r="N96" s="214"/>
      <c r="O96" s="214"/>
      <c r="P96" s="214"/>
      <c r="Q96" s="214"/>
      <c r="R96" s="214"/>
      <c r="S96" s="214"/>
      <c r="T96" s="214"/>
      <c r="U96" s="214"/>
      <c r="V96" s="214"/>
      <c r="W96" s="214"/>
      <c r="X96" s="214"/>
      <c r="Y96" s="214"/>
      <c r="Z96" s="214"/>
      <c r="AA96" s="214"/>
      <c r="AB96" s="214"/>
      <c r="AC96" s="214"/>
      <c r="AD96" s="214"/>
      <c r="AE96" s="214"/>
      <c r="AF96" s="214"/>
      <c r="AG96" s="230">
        <f>'DEM - Demolice'!J32</f>
        <v>0</v>
      </c>
      <c r="AH96" s="231"/>
      <c r="AI96" s="231"/>
      <c r="AJ96" s="231"/>
      <c r="AK96" s="231"/>
      <c r="AL96" s="231"/>
      <c r="AM96" s="231"/>
      <c r="AN96" s="230">
        <f t="shared" si="0"/>
        <v>0</v>
      </c>
      <c r="AO96" s="231"/>
      <c r="AP96" s="231"/>
      <c r="AQ96" s="83" t="s">
        <v>89</v>
      </c>
      <c r="AR96" s="48"/>
      <c r="AS96" s="84">
        <v>0</v>
      </c>
      <c r="AT96" s="85">
        <f t="shared" si="1"/>
        <v>0</v>
      </c>
      <c r="AU96" s="86">
        <f>'DEM - Demolice'!P130</f>
        <v>0</v>
      </c>
      <c r="AV96" s="85">
        <f>'DEM - Demolice'!J35</f>
        <v>0</v>
      </c>
      <c r="AW96" s="85">
        <f>'DEM - Demolice'!J36</f>
        <v>0</v>
      </c>
      <c r="AX96" s="85">
        <f>'DEM - Demolice'!J37</f>
        <v>0</v>
      </c>
      <c r="AY96" s="85">
        <f>'DEM - Demolice'!J38</f>
        <v>0</v>
      </c>
      <c r="AZ96" s="85">
        <f>'DEM - Demolice'!F35</f>
        <v>0</v>
      </c>
      <c r="BA96" s="85">
        <f>'DEM - Demolice'!F36</f>
        <v>0</v>
      </c>
      <c r="BB96" s="85">
        <f>'DEM - Demolice'!F37</f>
        <v>0</v>
      </c>
      <c r="BC96" s="85">
        <f>'DEM - Demolice'!F38</f>
        <v>0</v>
      </c>
      <c r="BD96" s="87">
        <f>'DEM - Demolice'!F39</f>
        <v>0</v>
      </c>
      <c r="BT96" s="25" t="s">
        <v>90</v>
      </c>
      <c r="BV96" s="25" t="s">
        <v>79</v>
      </c>
      <c r="BW96" s="25" t="s">
        <v>91</v>
      </c>
      <c r="BX96" s="25" t="s">
        <v>85</v>
      </c>
      <c r="CL96" s="25" t="s">
        <v>1</v>
      </c>
    </row>
    <row r="97" spans="1:90" s="3" customFormat="1" ht="16.5" customHeight="1">
      <c r="B97" s="48"/>
      <c r="C97" s="9"/>
      <c r="D97" s="9"/>
      <c r="E97" s="214" t="s">
        <v>92</v>
      </c>
      <c r="F97" s="214"/>
      <c r="G97" s="214"/>
      <c r="H97" s="214"/>
      <c r="I97" s="214"/>
      <c r="J97" s="212"/>
      <c r="K97" s="214" t="s">
        <v>93</v>
      </c>
      <c r="L97" s="214"/>
      <c r="M97" s="214"/>
      <c r="N97" s="214"/>
      <c r="O97" s="214"/>
      <c r="P97" s="214"/>
      <c r="Q97" s="214"/>
      <c r="R97" s="214"/>
      <c r="S97" s="214"/>
      <c r="T97" s="214"/>
      <c r="U97" s="214"/>
      <c r="V97" s="214"/>
      <c r="W97" s="214"/>
      <c r="X97" s="214"/>
      <c r="Y97" s="214"/>
      <c r="Z97" s="214"/>
      <c r="AA97" s="214"/>
      <c r="AB97" s="214"/>
      <c r="AC97" s="214"/>
      <c r="AD97" s="214"/>
      <c r="AE97" s="214"/>
      <c r="AF97" s="214"/>
      <c r="AG97" s="232">
        <f>ROUND(AG98+AG103+SUM(AG108:AG112)+AG117,2)</f>
        <v>0</v>
      </c>
      <c r="AH97" s="231"/>
      <c r="AI97" s="231"/>
      <c r="AJ97" s="231"/>
      <c r="AK97" s="231"/>
      <c r="AL97" s="231"/>
      <c r="AM97" s="231"/>
      <c r="AN97" s="230">
        <f t="shared" si="0"/>
        <v>0</v>
      </c>
      <c r="AO97" s="231"/>
      <c r="AP97" s="231"/>
      <c r="AQ97" s="83" t="s">
        <v>89</v>
      </c>
      <c r="AR97" s="48"/>
      <c r="AS97" s="84">
        <f>ROUND(AS98+AS103+SUM(AS108:AS112)+AS117,2)</f>
        <v>0</v>
      </c>
      <c r="AT97" s="85">
        <f t="shared" si="1"/>
        <v>0</v>
      </c>
      <c r="AU97" s="86">
        <f>ROUND(AU98+AU103+SUM(AU108:AU112)+AU117,5)</f>
        <v>0</v>
      </c>
      <c r="AV97" s="85">
        <f>ROUND(AZ97*L29,2)</f>
        <v>0</v>
      </c>
      <c r="AW97" s="85">
        <f>ROUND(BA97*L30,2)</f>
        <v>0</v>
      </c>
      <c r="AX97" s="85">
        <f>ROUND(BB97*L29,2)</f>
        <v>0</v>
      </c>
      <c r="AY97" s="85">
        <f>ROUND(BC97*L30,2)</f>
        <v>0</v>
      </c>
      <c r="AZ97" s="85">
        <f>ROUND(AZ98+AZ103+SUM(AZ108:AZ112)+AZ117,2)</f>
        <v>0</v>
      </c>
      <c r="BA97" s="85">
        <f>ROUND(BA98+BA103+SUM(BA108:BA112)+BA117,2)</f>
        <v>0</v>
      </c>
      <c r="BB97" s="85">
        <f>ROUND(BB98+BB103+SUM(BB108:BB112)+BB117,2)</f>
        <v>0</v>
      </c>
      <c r="BC97" s="85">
        <f>ROUND(BC98+BC103+SUM(BC108:BC112)+BC117,2)</f>
        <v>0</v>
      </c>
      <c r="BD97" s="87">
        <f>ROUND(BD98+BD103+SUM(BD108:BD112)+BD117,2)</f>
        <v>0</v>
      </c>
      <c r="BS97" s="25" t="s">
        <v>76</v>
      </c>
      <c r="BT97" s="25" t="s">
        <v>90</v>
      </c>
      <c r="BU97" s="25" t="s">
        <v>78</v>
      </c>
      <c r="BV97" s="25" t="s">
        <v>79</v>
      </c>
      <c r="BW97" s="25" t="s">
        <v>94</v>
      </c>
      <c r="BX97" s="25" t="s">
        <v>85</v>
      </c>
      <c r="CL97" s="25" t="s">
        <v>1</v>
      </c>
    </row>
    <row r="98" spans="1:90" s="3" customFormat="1" ht="16.5" customHeight="1">
      <c r="B98" s="48"/>
      <c r="C98" s="9"/>
      <c r="D98" s="9"/>
      <c r="E98" s="9"/>
      <c r="F98" s="214" t="s">
        <v>95</v>
      </c>
      <c r="G98" s="214"/>
      <c r="H98" s="214"/>
      <c r="I98" s="214"/>
      <c r="J98" s="214"/>
      <c r="K98" s="212"/>
      <c r="L98" s="214" t="s">
        <v>96</v>
      </c>
      <c r="M98" s="214"/>
      <c r="N98" s="214"/>
      <c r="O98" s="214"/>
      <c r="P98" s="214"/>
      <c r="Q98" s="214"/>
      <c r="R98" s="214"/>
      <c r="S98" s="214"/>
      <c r="T98" s="214"/>
      <c r="U98" s="214"/>
      <c r="V98" s="214"/>
      <c r="W98" s="214"/>
      <c r="X98" s="214"/>
      <c r="Y98" s="214"/>
      <c r="Z98" s="214"/>
      <c r="AA98" s="214"/>
      <c r="AB98" s="214"/>
      <c r="AC98" s="214"/>
      <c r="AD98" s="214"/>
      <c r="AE98" s="214"/>
      <c r="AF98" s="214"/>
      <c r="AG98" s="232">
        <f>ROUND(SUM(AG99:AG102),2)</f>
        <v>0</v>
      </c>
      <c r="AH98" s="231"/>
      <c r="AI98" s="231"/>
      <c r="AJ98" s="231"/>
      <c r="AK98" s="231"/>
      <c r="AL98" s="231"/>
      <c r="AM98" s="231"/>
      <c r="AN98" s="230">
        <f t="shared" si="0"/>
        <v>0</v>
      </c>
      <c r="AO98" s="231"/>
      <c r="AP98" s="231"/>
      <c r="AQ98" s="83" t="s">
        <v>89</v>
      </c>
      <c r="AR98" s="48"/>
      <c r="AS98" s="84">
        <f>ROUND(SUM(AS99:AS102),2)</f>
        <v>0</v>
      </c>
      <c r="AT98" s="85">
        <f t="shared" si="1"/>
        <v>0</v>
      </c>
      <c r="AU98" s="86">
        <f>ROUND(SUM(AU99:AU102),5)</f>
        <v>0</v>
      </c>
      <c r="AV98" s="85">
        <f>ROUND(AZ98*L29,2)</f>
        <v>0</v>
      </c>
      <c r="AW98" s="85">
        <f>ROUND(BA98*L30,2)</f>
        <v>0</v>
      </c>
      <c r="AX98" s="85">
        <f>ROUND(BB98*L29,2)</f>
        <v>0</v>
      </c>
      <c r="AY98" s="85">
        <f>ROUND(BC98*L30,2)</f>
        <v>0</v>
      </c>
      <c r="AZ98" s="85">
        <f>ROUND(SUM(AZ99:AZ102),2)</f>
        <v>0</v>
      </c>
      <c r="BA98" s="85">
        <f>ROUND(SUM(BA99:BA102),2)</f>
        <v>0</v>
      </c>
      <c r="BB98" s="85">
        <f>ROUND(SUM(BB99:BB102),2)</f>
        <v>0</v>
      </c>
      <c r="BC98" s="85">
        <f>ROUND(SUM(BC99:BC102),2)</f>
        <v>0</v>
      </c>
      <c r="BD98" s="87">
        <f>ROUND(SUM(BD99:BD102),2)</f>
        <v>0</v>
      </c>
      <c r="BS98" s="25" t="s">
        <v>76</v>
      </c>
      <c r="BT98" s="25" t="s">
        <v>97</v>
      </c>
      <c r="BU98" s="25" t="s">
        <v>78</v>
      </c>
      <c r="BV98" s="25" t="s">
        <v>79</v>
      </c>
      <c r="BW98" s="25" t="s">
        <v>98</v>
      </c>
      <c r="BX98" s="25" t="s">
        <v>94</v>
      </c>
      <c r="CL98" s="25" t="s">
        <v>1</v>
      </c>
    </row>
    <row r="99" spans="1:90" s="3" customFormat="1" ht="16.5" customHeight="1">
      <c r="A99" s="82" t="s">
        <v>86</v>
      </c>
      <c r="B99" s="48"/>
      <c r="C99" s="9"/>
      <c r="D99" s="9"/>
      <c r="E99" s="9"/>
      <c r="F99" s="9"/>
      <c r="G99" s="214" t="s">
        <v>99</v>
      </c>
      <c r="H99" s="214"/>
      <c r="I99" s="214"/>
      <c r="J99" s="214"/>
      <c r="K99" s="214"/>
      <c r="L99" s="212"/>
      <c r="M99" s="214" t="s">
        <v>100</v>
      </c>
      <c r="N99" s="214"/>
      <c r="O99" s="214"/>
      <c r="P99" s="214"/>
      <c r="Q99" s="214"/>
      <c r="R99" s="214"/>
      <c r="S99" s="214"/>
      <c r="T99" s="214"/>
      <c r="U99" s="214"/>
      <c r="V99" s="214"/>
      <c r="W99" s="214"/>
      <c r="X99" s="214"/>
      <c r="Y99" s="214"/>
      <c r="Z99" s="214"/>
      <c r="AA99" s="214"/>
      <c r="AB99" s="214"/>
      <c r="AC99" s="214"/>
      <c r="AD99" s="214"/>
      <c r="AE99" s="214"/>
      <c r="AF99" s="214"/>
      <c r="AG99" s="230">
        <f>'D.1.1.A - Objekt A'!J34</f>
        <v>0</v>
      </c>
      <c r="AH99" s="231"/>
      <c r="AI99" s="231"/>
      <c r="AJ99" s="231"/>
      <c r="AK99" s="231"/>
      <c r="AL99" s="231"/>
      <c r="AM99" s="231"/>
      <c r="AN99" s="230">
        <f t="shared" si="0"/>
        <v>0</v>
      </c>
      <c r="AO99" s="231"/>
      <c r="AP99" s="231"/>
      <c r="AQ99" s="83" t="s">
        <v>89</v>
      </c>
      <c r="AR99" s="48"/>
      <c r="AS99" s="84">
        <v>0</v>
      </c>
      <c r="AT99" s="85">
        <f t="shared" si="1"/>
        <v>0</v>
      </c>
      <c r="AU99" s="86">
        <f>'D.1.1.A - Objekt A'!P151</f>
        <v>0</v>
      </c>
      <c r="AV99" s="85">
        <f>'D.1.1.A - Objekt A'!J37</f>
        <v>0</v>
      </c>
      <c r="AW99" s="85">
        <f>'D.1.1.A - Objekt A'!J38</f>
        <v>0</v>
      </c>
      <c r="AX99" s="85">
        <f>'D.1.1.A - Objekt A'!J39</f>
        <v>0</v>
      </c>
      <c r="AY99" s="85">
        <f>'D.1.1.A - Objekt A'!J40</f>
        <v>0</v>
      </c>
      <c r="AZ99" s="85">
        <f>'D.1.1.A - Objekt A'!F37</f>
        <v>0</v>
      </c>
      <c r="BA99" s="85">
        <f>'D.1.1.A - Objekt A'!F38</f>
        <v>0</v>
      </c>
      <c r="BB99" s="85">
        <f>'D.1.1.A - Objekt A'!F39</f>
        <v>0</v>
      </c>
      <c r="BC99" s="85">
        <f>'D.1.1.A - Objekt A'!F40</f>
        <v>0</v>
      </c>
      <c r="BD99" s="87">
        <f>'D.1.1.A - Objekt A'!F41</f>
        <v>0</v>
      </c>
      <c r="BT99" s="25" t="s">
        <v>101</v>
      </c>
      <c r="BV99" s="25" t="s">
        <v>79</v>
      </c>
      <c r="BW99" s="25" t="s">
        <v>102</v>
      </c>
      <c r="BX99" s="25" t="s">
        <v>98</v>
      </c>
      <c r="CL99" s="25" t="s">
        <v>1</v>
      </c>
    </row>
    <row r="100" spans="1:90" s="3" customFormat="1" ht="16.5" customHeight="1">
      <c r="A100" s="82" t="s">
        <v>86</v>
      </c>
      <c r="B100" s="48"/>
      <c r="C100" s="9"/>
      <c r="D100" s="9"/>
      <c r="E100" s="9"/>
      <c r="F100" s="9"/>
      <c r="G100" s="214" t="s">
        <v>103</v>
      </c>
      <c r="H100" s="214"/>
      <c r="I100" s="214"/>
      <c r="J100" s="214"/>
      <c r="K100" s="214"/>
      <c r="L100" s="212"/>
      <c r="M100" s="214" t="s">
        <v>104</v>
      </c>
      <c r="N100" s="214"/>
      <c r="O100" s="214"/>
      <c r="P100" s="214"/>
      <c r="Q100" s="214"/>
      <c r="R100" s="214"/>
      <c r="S100" s="214"/>
      <c r="T100" s="214"/>
      <c r="U100" s="214"/>
      <c r="V100" s="214"/>
      <c r="W100" s="214"/>
      <c r="X100" s="214"/>
      <c r="Y100" s="214"/>
      <c r="Z100" s="214"/>
      <c r="AA100" s="214"/>
      <c r="AB100" s="214"/>
      <c r="AC100" s="214"/>
      <c r="AD100" s="214"/>
      <c r="AE100" s="214"/>
      <c r="AF100" s="214"/>
      <c r="AG100" s="230">
        <f>'D.1.1.B - Objekt B'!J34</f>
        <v>0</v>
      </c>
      <c r="AH100" s="231"/>
      <c r="AI100" s="231"/>
      <c r="AJ100" s="231"/>
      <c r="AK100" s="231"/>
      <c r="AL100" s="231"/>
      <c r="AM100" s="231"/>
      <c r="AN100" s="230">
        <f t="shared" si="0"/>
        <v>0</v>
      </c>
      <c r="AO100" s="231"/>
      <c r="AP100" s="231"/>
      <c r="AQ100" s="83" t="s">
        <v>89</v>
      </c>
      <c r="AR100" s="48"/>
      <c r="AS100" s="84">
        <v>0</v>
      </c>
      <c r="AT100" s="85">
        <f t="shared" si="1"/>
        <v>0</v>
      </c>
      <c r="AU100" s="86">
        <f>'D.1.1.B - Objekt B'!P151</f>
        <v>0</v>
      </c>
      <c r="AV100" s="85">
        <f>'D.1.1.B - Objekt B'!J37</f>
        <v>0</v>
      </c>
      <c r="AW100" s="85">
        <f>'D.1.1.B - Objekt B'!J38</f>
        <v>0</v>
      </c>
      <c r="AX100" s="85">
        <f>'D.1.1.B - Objekt B'!J39</f>
        <v>0</v>
      </c>
      <c r="AY100" s="85">
        <f>'D.1.1.B - Objekt B'!J40</f>
        <v>0</v>
      </c>
      <c r="AZ100" s="85">
        <f>'D.1.1.B - Objekt B'!F37</f>
        <v>0</v>
      </c>
      <c r="BA100" s="85">
        <f>'D.1.1.B - Objekt B'!F38</f>
        <v>0</v>
      </c>
      <c r="BB100" s="85">
        <f>'D.1.1.B - Objekt B'!F39</f>
        <v>0</v>
      </c>
      <c r="BC100" s="85">
        <f>'D.1.1.B - Objekt B'!F40</f>
        <v>0</v>
      </c>
      <c r="BD100" s="87">
        <f>'D.1.1.B - Objekt B'!F41</f>
        <v>0</v>
      </c>
      <c r="BT100" s="25" t="s">
        <v>101</v>
      </c>
      <c r="BV100" s="25" t="s">
        <v>79</v>
      </c>
      <c r="BW100" s="25" t="s">
        <v>105</v>
      </c>
      <c r="BX100" s="25" t="s">
        <v>98</v>
      </c>
      <c r="CL100" s="25" t="s">
        <v>1</v>
      </c>
    </row>
    <row r="101" spans="1:90" s="3" customFormat="1" ht="16.5" customHeight="1">
      <c r="A101" s="82" t="s">
        <v>86</v>
      </c>
      <c r="B101" s="48"/>
      <c r="C101" s="9"/>
      <c r="D101" s="9"/>
      <c r="E101" s="9"/>
      <c r="F101" s="9"/>
      <c r="G101" s="214" t="s">
        <v>106</v>
      </c>
      <c r="H101" s="214"/>
      <c r="I101" s="214"/>
      <c r="J101" s="214"/>
      <c r="K101" s="214"/>
      <c r="L101" s="212"/>
      <c r="M101" s="214" t="s">
        <v>107</v>
      </c>
      <c r="N101" s="214"/>
      <c r="O101" s="214"/>
      <c r="P101" s="214"/>
      <c r="Q101" s="214"/>
      <c r="R101" s="214"/>
      <c r="S101" s="214"/>
      <c r="T101" s="214"/>
      <c r="U101" s="214"/>
      <c r="V101" s="214"/>
      <c r="W101" s="214"/>
      <c r="X101" s="214"/>
      <c r="Y101" s="214"/>
      <c r="Z101" s="214"/>
      <c r="AA101" s="214"/>
      <c r="AB101" s="214"/>
      <c r="AC101" s="214"/>
      <c r="AD101" s="214"/>
      <c r="AE101" s="214"/>
      <c r="AF101" s="214"/>
      <c r="AG101" s="230">
        <f>'D.1.1.C - Objekt C'!J34</f>
        <v>0</v>
      </c>
      <c r="AH101" s="231"/>
      <c r="AI101" s="231"/>
      <c r="AJ101" s="231"/>
      <c r="AK101" s="231"/>
      <c r="AL101" s="231"/>
      <c r="AM101" s="231"/>
      <c r="AN101" s="230">
        <f t="shared" si="0"/>
        <v>0</v>
      </c>
      <c r="AO101" s="231"/>
      <c r="AP101" s="231"/>
      <c r="AQ101" s="83" t="s">
        <v>89</v>
      </c>
      <c r="AR101" s="48"/>
      <c r="AS101" s="84">
        <v>0</v>
      </c>
      <c r="AT101" s="85">
        <f t="shared" si="1"/>
        <v>0</v>
      </c>
      <c r="AU101" s="86">
        <f>'D.1.1.C - Objekt C'!P151</f>
        <v>0</v>
      </c>
      <c r="AV101" s="85">
        <f>'D.1.1.C - Objekt C'!J37</f>
        <v>0</v>
      </c>
      <c r="AW101" s="85">
        <f>'D.1.1.C - Objekt C'!J38</f>
        <v>0</v>
      </c>
      <c r="AX101" s="85">
        <f>'D.1.1.C - Objekt C'!J39</f>
        <v>0</v>
      </c>
      <c r="AY101" s="85">
        <f>'D.1.1.C - Objekt C'!J40</f>
        <v>0</v>
      </c>
      <c r="AZ101" s="85">
        <f>'D.1.1.C - Objekt C'!F37</f>
        <v>0</v>
      </c>
      <c r="BA101" s="85">
        <f>'D.1.1.C - Objekt C'!F38</f>
        <v>0</v>
      </c>
      <c r="BB101" s="85">
        <f>'D.1.1.C - Objekt C'!F39</f>
        <v>0</v>
      </c>
      <c r="BC101" s="85">
        <f>'D.1.1.C - Objekt C'!F40</f>
        <v>0</v>
      </c>
      <c r="BD101" s="87">
        <f>'D.1.1.C - Objekt C'!F41</f>
        <v>0</v>
      </c>
      <c r="BT101" s="25" t="s">
        <v>101</v>
      </c>
      <c r="BV101" s="25" t="s">
        <v>79</v>
      </c>
      <c r="BW101" s="25" t="s">
        <v>108</v>
      </c>
      <c r="BX101" s="25" t="s">
        <v>98</v>
      </c>
      <c r="CL101" s="25" t="s">
        <v>1</v>
      </c>
    </row>
    <row r="102" spans="1:90" s="3" customFormat="1" ht="16.5" customHeight="1">
      <c r="A102" s="82" t="s">
        <v>86</v>
      </c>
      <c r="B102" s="48"/>
      <c r="C102" s="9"/>
      <c r="D102" s="9"/>
      <c r="E102" s="9"/>
      <c r="F102" s="9"/>
      <c r="G102" s="214" t="s">
        <v>109</v>
      </c>
      <c r="H102" s="214"/>
      <c r="I102" s="214"/>
      <c r="J102" s="214"/>
      <c r="K102" s="214"/>
      <c r="L102" s="212"/>
      <c r="M102" s="214" t="s">
        <v>110</v>
      </c>
      <c r="N102" s="214"/>
      <c r="O102" s="214"/>
      <c r="P102" s="214"/>
      <c r="Q102" s="214"/>
      <c r="R102" s="214"/>
      <c r="S102" s="214"/>
      <c r="T102" s="214"/>
      <c r="U102" s="214"/>
      <c r="V102" s="214"/>
      <c r="W102" s="214"/>
      <c r="X102" s="214"/>
      <c r="Y102" s="214"/>
      <c r="Z102" s="214"/>
      <c r="AA102" s="214"/>
      <c r="AB102" s="214"/>
      <c r="AC102" s="214"/>
      <c r="AD102" s="214"/>
      <c r="AE102" s="214"/>
      <c r="AF102" s="214"/>
      <c r="AG102" s="230">
        <f>'D.1.1.D - Objekt D'!J34</f>
        <v>0</v>
      </c>
      <c r="AH102" s="231"/>
      <c r="AI102" s="231"/>
      <c r="AJ102" s="231"/>
      <c r="AK102" s="231"/>
      <c r="AL102" s="231"/>
      <c r="AM102" s="231"/>
      <c r="AN102" s="230">
        <f t="shared" si="0"/>
        <v>0</v>
      </c>
      <c r="AO102" s="231"/>
      <c r="AP102" s="231"/>
      <c r="AQ102" s="83" t="s">
        <v>89</v>
      </c>
      <c r="AR102" s="48"/>
      <c r="AS102" s="84">
        <v>0</v>
      </c>
      <c r="AT102" s="85">
        <f t="shared" si="1"/>
        <v>0</v>
      </c>
      <c r="AU102" s="86">
        <f>'D.1.1.D - Objekt D'!P151</f>
        <v>0</v>
      </c>
      <c r="AV102" s="85">
        <f>'D.1.1.D - Objekt D'!J37</f>
        <v>0</v>
      </c>
      <c r="AW102" s="85">
        <f>'D.1.1.D - Objekt D'!J38</f>
        <v>0</v>
      </c>
      <c r="AX102" s="85">
        <f>'D.1.1.D - Objekt D'!J39</f>
        <v>0</v>
      </c>
      <c r="AY102" s="85">
        <f>'D.1.1.D - Objekt D'!J40</f>
        <v>0</v>
      </c>
      <c r="AZ102" s="85">
        <f>'D.1.1.D - Objekt D'!F37</f>
        <v>0</v>
      </c>
      <c r="BA102" s="85">
        <f>'D.1.1.D - Objekt D'!F38</f>
        <v>0</v>
      </c>
      <c r="BB102" s="85">
        <f>'D.1.1.D - Objekt D'!F39</f>
        <v>0</v>
      </c>
      <c r="BC102" s="85">
        <f>'D.1.1.D - Objekt D'!F40</f>
        <v>0</v>
      </c>
      <c r="BD102" s="87">
        <f>'D.1.1.D - Objekt D'!F41</f>
        <v>0</v>
      </c>
      <c r="BT102" s="25" t="s">
        <v>101</v>
      </c>
      <c r="BV102" s="25" t="s">
        <v>79</v>
      </c>
      <c r="BW102" s="25" t="s">
        <v>111</v>
      </c>
      <c r="BX102" s="25" t="s">
        <v>98</v>
      </c>
      <c r="CL102" s="25" t="s">
        <v>1</v>
      </c>
    </row>
    <row r="103" spans="1:90" s="3" customFormat="1" ht="16.5" customHeight="1">
      <c r="B103" s="48"/>
      <c r="C103" s="9"/>
      <c r="D103" s="9"/>
      <c r="E103" s="9"/>
      <c r="F103" s="214" t="s">
        <v>112</v>
      </c>
      <c r="G103" s="214"/>
      <c r="H103" s="214"/>
      <c r="I103" s="214"/>
      <c r="J103" s="214"/>
      <c r="K103" s="212"/>
      <c r="L103" s="214" t="s">
        <v>113</v>
      </c>
      <c r="M103" s="214"/>
      <c r="N103" s="214"/>
      <c r="O103" s="214"/>
      <c r="P103" s="214"/>
      <c r="Q103" s="214"/>
      <c r="R103" s="214"/>
      <c r="S103" s="214"/>
      <c r="T103" s="214"/>
      <c r="U103" s="214"/>
      <c r="V103" s="214"/>
      <c r="W103" s="214"/>
      <c r="X103" s="214"/>
      <c r="Y103" s="214"/>
      <c r="Z103" s="214"/>
      <c r="AA103" s="214"/>
      <c r="AB103" s="214"/>
      <c r="AC103" s="214"/>
      <c r="AD103" s="214"/>
      <c r="AE103" s="214"/>
      <c r="AF103" s="214"/>
      <c r="AG103" s="232">
        <f>ROUND(SUM(AG104:AG107),2)</f>
        <v>0</v>
      </c>
      <c r="AH103" s="231"/>
      <c r="AI103" s="231"/>
      <c r="AJ103" s="231"/>
      <c r="AK103" s="231"/>
      <c r="AL103" s="231"/>
      <c r="AM103" s="231"/>
      <c r="AN103" s="230">
        <f t="shared" si="0"/>
        <v>0</v>
      </c>
      <c r="AO103" s="231"/>
      <c r="AP103" s="231"/>
      <c r="AQ103" s="83" t="s">
        <v>89</v>
      </c>
      <c r="AR103" s="48"/>
      <c r="AS103" s="84">
        <f>ROUND(SUM(AS104:AS107),2)</f>
        <v>0</v>
      </c>
      <c r="AT103" s="85">
        <f t="shared" si="1"/>
        <v>0</v>
      </c>
      <c r="AU103" s="86">
        <f>ROUND(SUM(AU104:AU107),5)</f>
        <v>0</v>
      </c>
      <c r="AV103" s="85">
        <f>ROUND(AZ103*L29,2)</f>
        <v>0</v>
      </c>
      <c r="AW103" s="85">
        <f>ROUND(BA103*L30,2)</f>
        <v>0</v>
      </c>
      <c r="AX103" s="85">
        <f>ROUND(BB103*L29,2)</f>
        <v>0</v>
      </c>
      <c r="AY103" s="85">
        <f>ROUND(BC103*L30,2)</f>
        <v>0</v>
      </c>
      <c r="AZ103" s="85">
        <f>ROUND(SUM(AZ104:AZ107),2)</f>
        <v>0</v>
      </c>
      <c r="BA103" s="85">
        <f>ROUND(SUM(BA104:BA107),2)</f>
        <v>0</v>
      </c>
      <c r="BB103" s="85">
        <f>ROUND(SUM(BB104:BB107),2)</f>
        <v>0</v>
      </c>
      <c r="BC103" s="85">
        <f>ROUND(SUM(BC104:BC107),2)</f>
        <v>0</v>
      </c>
      <c r="BD103" s="87">
        <f>ROUND(SUM(BD104:BD107),2)</f>
        <v>0</v>
      </c>
      <c r="BS103" s="25" t="s">
        <v>76</v>
      </c>
      <c r="BT103" s="25" t="s">
        <v>97</v>
      </c>
      <c r="BU103" s="25" t="s">
        <v>78</v>
      </c>
      <c r="BV103" s="25" t="s">
        <v>79</v>
      </c>
      <c r="BW103" s="25" t="s">
        <v>114</v>
      </c>
      <c r="BX103" s="25" t="s">
        <v>94</v>
      </c>
      <c r="CL103" s="25" t="s">
        <v>1</v>
      </c>
    </row>
    <row r="104" spans="1:90" s="3" customFormat="1" ht="16.5" customHeight="1">
      <c r="A104" s="82" t="s">
        <v>86</v>
      </c>
      <c r="B104" s="48"/>
      <c r="C104" s="9"/>
      <c r="D104" s="9"/>
      <c r="E104" s="9"/>
      <c r="F104" s="9"/>
      <c r="G104" s="214" t="s">
        <v>115</v>
      </c>
      <c r="H104" s="214"/>
      <c r="I104" s="214"/>
      <c r="J104" s="214"/>
      <c r="K104" s="214"/>
      <c r="L104" s="212"/>
      <c r="M104" s="214" t="s">
        <v>100</v>
      </c>
      <c r="N104" s="214"/>
      <c r="O104" s="214"/>
      <c r="P104" s="214"/>
      <c r="Q104" s="214"/>
      <c r="R104" s="214"/>
      <c r="S104" s="214"/>
      <c r="T104" s="214"/>
      <c r="U104" s="214"/>
      <c r="V104" s="214"/>
      <c r="W104" s="214"/>
      <c r="X104" s="214"/>
      <c r="Y104" s="214"/>
      <c r="Z104" s="214"/>
      <c r="AA104" s="214"/>
      <c r="AB104" s="214"/>
      <c r="AC104" s="214"/>
      <c r="AD104" s="214"/>
      <c r="AE104" s="214"/>
      <c r="AF104" s="214"/>
      <c r="AG104" s="230">
        <f>'D.1.2.A - Objekt A'!J34</f>
        <v>0</v>
      </c>
      <c r="AH104" s="231"/>
      <c r="AI104" s="231"/>
      <c r="AJ104" s="231"/>
      <c r="AK104" s="231"/>
      <c r="AL104" s="231"/>
      <c r="AM104" s="231"/>
      <c r="AN104" s="230">
        <f t="shared" si="0"/>
        <v>0</v>
      </c>
      <c r="AO104" s="231"/>
      <c r="AP104" s="231"/>
      <c r="AQ104" s="83" t="s">
        <v>89</v>
      </c>
      <c r="AR104" s="48"/>
      <c r="AS104" s="84">
        <v>0</v>
      </c>
      <c r="AT104" s="85">
        <f t="shared" si="1"/>
        <v>0</v>
      </c>
      <c r="AU104" s="86">
        <f>'D.1.2.A - Objekt A'!P129</f>
        <v>0</v>
      </c>
      <c r="AV104" s="85">
        <f>'D.1.2.A - Objekt A'!J37</f>
        <v>0</v>
      </c>
      <c r="AW104" s="85">
        <f>'D.1.2.A - Objekt A'!J38</f>
        <v>0</v>
      </c>
      <c r="AX104" s="85">
        <f>'D.1.2.A - Objekt A'!J39</f>
        <v>0</v>
      </c>
      <c r="AY104" s="85">
        <f>'D.1.2.A - Objekt A'!J40</f>
        <v>0</v>
      </c>
      <c r="AZ104" s="85">
        <f>'D.1.2.A - Objekt A'!F37</f>
        <v>0</v>
      </c>
      <c r="BA104" s="85">
        <f>'D.1.2.A - Objekt A'!F38</f>
        <v>0</v>
      </c>
      <c r="BB104" s="85">
        <f>'D.1.2.A - Objekt A'!F39</f>
        <v>0</v>
      </c>
      <c r="BC104" s="85">
        <f>'D.1.2.A - Objekt A'!F40</f>
        <v>0</v>
      </c>
      <c r="BD104" s="87">
        <f>'D.1.2.A - Objekt A'!F41</f>
        <v>0</v>
      </c>
      <c r="BT104" s="25" t="s">
        <v>101</v>
      </c>
      <c r="BV104" s="25" t="s">
        <v>79</v>
      </c>
      <c r="BW104" s="25" t="s">
        <v>116</v>
      </c>
      <c r="BX104" s="25" t="s">
        <v>114</v>
      </c>
      <c r="CL104" s="25" t="s">
        <v>1</v>
      </c>
    </row>
    <row r="105" spans="1:90" s="3" customFormat="1" ht="16.5" customHeight="1">
      <c r="A105" s="82" t="s">
        <v>86</v>
      </c>
      <c r="B105" s="48"/>
      <c r="C105" s="9"/>
      <c r="D105" s="9"/>
      <c r="E105" s="9"/>
      <c r="F105" s="9"/>
      <c r="G105" s="214" t="s">
        <v>117</v>
      </c>
      <c r="H105" s="214"/>
      <c r="I105" s="214"/>
      <c r="J105" s="214"/>
      <c r="K105" s="214"/>
      <c r="L105" s="212"/>
      <c r="M105" s="214" t="s">
        <v>104</v>
      </c>
      <c r="N105" s="214"/>
      <c r="O105" s="214"/>
      <c r="P105" s="214"/>
      <c r="Q105" s="214"/>
      <c r="R105" s="214"/>
      <c r="S105" s="214"/>
      <c r="T105" s="214"/>
      <c r="U105" s="214"/>
      <c r="V105" s="214"/>
      <c r="W105" s="214"/>
      <c r="X105" s="214"/>
      <c r="Y105" s="214"/>
      <c r="Z105" s="214"/>
      <c r="AA105" s="214"/>
      <c r="AB105" s="214"/>
      <c r="AC105" s="214"/>
      <c r="AD105" s="214"/>
      <c r="AE105" s="214"/>
      <c r="AF105" s="214"/>
      <c r="AG105" s="230">
        <f>'D.1.2.B - Objekt B'!J34</f>
        <v>0</v>
      </c>
      <c r="AH105" s="231"/>
      <c r="AI105" s="231"/>
      <c r="AJ105" s="231"/>
      <c r="AK105" s="231"/>
      <c r="AL105" s="231"/>
      <c r="AM105" s="231"/>
      <c r="AN105" s="230">
        <f t="shared" si="0"/>
        <v>0</v>
      </c>
      <c r="AO105" s="231"/>
      <c r="AP105" s="231"/>
      <c r="AQ105" s="83" t="s">
        <v>89</v>
      </c>
      <c r="AR105" s="48"/>
      <c r="AS105" s="84">
        <v>0</v>
      </c>
      <c r="AT105" s="85">
        <f t="shared" si="1"/>
        <v>0</v>
      </c>
      <c r="AU105" s="86">
        <f>'D.1.2.B - Objekt B'!P129</f>
        <v>0</v>
      </c>
      <c r="AV105" s="85">
        <f>'D.1.2.B - Objekt B'!J37</f>
        <v>0</v>
      </c>
      <c r="AW105" s="85">
        <f>'D.1.2.B - Objekt B'!J38</f>
        <v>0</v>
      </c>
      <c r="AX105" s="85">
        <f>'D.1.2.B - Objekt B'!J39</f>
        <v>0</v>
      </c>
      <c r="AY105" s="85">
        <f>'D.1.2.B - Objekt B'!J40</f>
        <v>0</v>
      </c>
      <c r="AZ105" s="85">
        <f>'D.1.2.B - Objekt B'!F37</f>
        <v>0</v>
      </c>
      <c r="BA105" s="85">
        <f>'D.1.2.B - Objekt B'!F38</f>
        <v>0</v>
      </c>
      <c r="BB105" s="85">
        <f>'D.1.2.B - Objekt B'!F39</f>
        <v>0</v>
      </c>
      <c r="BC105" s="85">
        <f>'D.1.2.B - Objekt B'!F40</f>
        <v>0</v>
      </c>
      <c r="BD105" s="87">
        <f>'D.1.2.B - Objekt B'!F41</f>
        <v>0</v>
      </c>
      <c r="BT105" s="25" t="s">
        <v>101</v>
      </c>
      <c r="BV105" s="25" t="s">
        <v>79</v>
      </c>
      <c r="BW105" s="25" t="s">
        <v>118</v>
      </c>
      <c r="BX105" s="25" t="s">
        <v>114</v>
      </c>
      <c r="CL105" s="25" t="s">
        <v>1</v>
      </c>
    </row>
    <row r="106" spans="1:90" s="3" customFormat="1" ht="16.5" customHeight="1">
      <c r="A106" s="82" t="s">
        <v>86</v>
      </c>
      <c r="B106" s="48"/>
      <c r="C106" s="9"/>
      <c r="D106" s="9"/>
      <c r="E106" s="9"/>
      <c r="F106" s="9"/>
      <c r="G106" s="214" t="s">
        <v>119</v>
      </c>
      <c r="H106" s="214"/>
      <c r="I106" s="214"/>
      <c r="J106" s="214"/>
      <c r="K106" s="214"/>
      <c r="L106" s="212"/>
      <c r="M106" s="214" t="s">
        <v>107</v>
      </c>
      <c r="N106" s="214"/>
      <c r="O106" s="214"/>
      <c r="P106" s="214"/>
      <c r="Q106" s="214"/>
      <c r="R106" s="214"/>
      <c r="S106" s="214"/>
      <c r="T106" s="214"/>
      <c r="U106" s="214"/>
      <c r="V106" s="214"/>
      <c r="W106" s="214"/>
      <c r="X106" s="214"/>
      <c r="Y106" s="214"/>
      <c r="Z106" s="214"/>
      <c r="AA106" s="214"/>
      <c r="AB106" s="214"/>
      <c r="AC106" s="214"/>
      <c r="AD106" s="214"/>
      <c r="AE106" s="214"/>
      <c r="AF106" s="214"/>
      <c r="AG106" s="230">
        <f>'D.1.2.C - Objekt C'!J34</f>
        <v>0</v>
      </c>
      <c r="AH106" s="231"/>
      <c r="AI106" s="231"/>
      <c r="AJ106" s="231"/>
      <c r="AK106" s="231"/>
      <c r="AL106" s="231"/>
      <c r="AM106" s="231"/>
      <c r="AN106" s="230">
        <f t="shared" si="0"/>
        <v>0</v>
      </c>
      <c r="AO106" s="231"/>
      <c r="AP106" s="231"/>
      <c r="AQ106" s="83" t="s">
        <v>89</v>
      </c>
      <c r="AR106" s="48"/>
      <c r="AS106" s="84">
        <v>0</v>
      </c>
      <c r="AT106" s="85">
        <f t="shared" si="1"/>
        <v>0</v>
      </c>
      <c r="AU106" s="86">
        <f>'D.1.2.C - Objekt C'!P129</f>
        <v>0</v>
      </c>
      <c r="AV106" s="85">
        <f>'D.1.2.C - Objekt C'!J37</f>
        <v>0</v>
      </c>
      <c r="AW106" s="85">
        <f>'D.1.2.C - Objekt C'!J38</f>
        <v>0</v>
      </c>
      <c r="AX106" s="85">
        <f>'D.1.2.C - Objekt C'!J39</f>
        <v>0</v>
      </c>
      <c r="AY106" s="85">
        <f>'D.1.2.C - Objekt C'!J40</f>
        <v>0</v>
      </c>
      <c r="AZ106" s="85">
        <f>'D.1.2.C - Objekt C'!F37</f>
        <v>0</v>
      </c>
      <c r="BA106" s="85">
        <f>'D.1.2.C - Objekt C'!F38</f>
        <v>0</v>
      </c>
      <c r="BB106" s="85">
        <f>'D.1.2.C - Objekt C'!F39</f>
        <v>0</v>
      </c>
      <c r="BC106" s="85">
        <f>'D.1.2.C - Objekt C'!F40</f>
        <v>0</v>
      </c>
      <c r="BD106" s="87">
        <f>'D.1.2.C - Objekt C'!F41</f>
        <v>0</v>
      </c>
      <c r="BT106" s="25" t="s">
        <v>101</v>
      </c>
      <c r="BV106" s="25" t="s">
        <v>79</v>
      </c>
      <c r="BW106" s="25" t="s">
        <v>120</v>
      </c>
      <c r="BX106" s="25" t="s">
        <v>114</v>
      </c>
      <c r="CL106" s="25" t="s">
        <v>1</v>
      </c>
    </row>
    <row r="107" spans="1:90" s="3" customFormat="1" ht="16.5" customHeight="1">
      <c r="A107" s="82" t="s">
        <v>86</v>
      </c>
      <c r="B107" s="48"/>
      <c r="C107" s="9"/>
      <c r="D107" s="9"/>
      <c r="E107" s="9"/>
      <c r="F107" s="9"/>
      <c r="G107" s="214" t="s">
        <v>121</v>
      </c>
      <c r="H107" s="214"/>
      <c r="I107" s="214"/>
      <c r="J107" s="214"/>
      <c r="K107" s="214"/>
      <c r="L107" s="212"/>
      <c r="M107" s="214" t="s">
        <v>110</v>
      </c>
      <c r="N107" s="214"/>
      <c r="O107" s="214"/>
      <c r="P107" s="214"/>
      <c r="Q107" s="214"/>
      <c r="R107" s="214"/>
      <c r="S107" s="214"/>
      <c r="T107" s="214"/>
      <c r="U107" s="214"/>
      <c r="V107" s="214"/>
      <c r="W107" s="214"/>
      <c r="X107" s="214"/>
      <c r="Y107" s="214"/>
      <c r="Z107" s="214"/>
      <c r="AA107" s="214"/>
      <c r="AB107" s="214"/>
      <c r="AC107" s="214"/>
      <c r="AD107" s="214"/>
      <c r="AE107" s="214"/>
      <c r="AF107" s="214"/>
      <c r="AG107" s="230">
        <f>'D.1.2.D - Objekt D'!J34</f>
        <v>0</v>
      </c>
      <c r="AH107" s="231"/>
      <c r="AI107" s="231"/>
      <c r="AJ107" s="231"/>
      <c r="AK107" s="231"/>
      <c r="AL107" s="231"/>
      <c r="AM107" s="231"/>
      <c r="AN107" s="230">
        <f t="shared" si="0"/>
        <v>0</v>
      </c>
      <c r="AO107" s="231"/>
      <c r="AP107" s="231"/>
      <c r="AQ107" s="83" t="s">
        <v>89</v>
      </c>
      <c r="AR107" s="48"/>
      <c r="AS107" s="84">
        <v>0</v>
      </c>
      <c r="AT107" s="85">
        <f t="shared" si="1"/>
        <v>0</v>
      </c>
      <c r="AU107" s="86">
        <f>'D.1.2.D - Objekt D'!P129</f>
        <v>0</v>
      </c>
      <c r="AV107" s="85">
        <f>'D.1.2.D - Objekt D'!J37</f>
        <v>0</v>
      </c>
      <c r="AW107" s="85">
        <f>'D.1.2.D - Objekt D'!J38</f>
        <v>0</v>
      </c>
      <c r="AX107" s="85">
        <f>'D.1.2.D - Objekt D'!J39</f>
        <v>0</v>
      </c>
      <c r="AY107" s="85">
        <f>'D.1.2.D - Objekt D'!J40</f>
        <v>0</v>
      </c>
      <c r="AZ107" s="85">
        <f>'D.1.2.D - Objekt D'!F37</f>
        <v>0</v>
      </c>
      <c r="BA107" s="85">
        <f>'D.1.2.D - Objekt D'!F38</f>
        <v>0</v>
      </c>
      <c r="BB107" s="85">
        <f>'D.1.2.D - Objekt D'!F39</f>
        <v>0</v>
      </c>
      <c r="BC107" s="85">
        <f>'D.1.2.D - Objekt D'!F40</f>
        <v>0</v>
      </c>
      <c r="BD107" s="87">
        <f>'D.1.2.D - Objekt D'!F41</f>
        <v>0</v>
      </c>
      <c r="BT107" s="25" t="s">
        <v>101</v>
      </c>
      <c r="BV107" s="25" t="s">
        <v>79</v>
      </c>
      <c r="BW107" s="25" t="s">
        <v>122</v>
      </c>
      <c r="BX107" s="25" t="s">
        <v>114</v>
      </c>
      <c r="CL107" s="25" t="s">
        <v>1</v>
      </c>
    </row>
    <row r="108" spans="1:90" s="3" customFormat="1" ht="23.25" customHeight="1">
      <c r="A108" s="82" t="s">
        <v>86</v>
      </c>
      <c r="B108" s="48"/>
      <c r="C108" s="9"/>
      <c r="D108" s="9"/>
      <c r="E108" s="9"/>
      <c r="F108" s="213" t="s">
        <v>123</v>
      </c>
      <c r="G108" s="213"/>
      <c r="H108" s="213"/>
      <c r="I108" s="213"/>
      <c r="J108" s="213"/>
      <c r="K108" s="9"/>
      <c r="L108" s="213" t="s">
        <v>124</v>
      </c>
      <c r="M108" s="213"/>
      <c r="N108" s="213"/>
      <c r="O108" s="213"/>
      <c r="P108" s="213"/>
      <c r="Q108" s="213"/>
      <c r="R108" s="213"/>
      <c r="S108" s="213"/>
      <c r="T108" s="213"/>
      <c r="U108" s="213"/>
      <c r="V108" s="213"/>
      <c r="W108" s="213"/>
      <c r="X108" s="213"/>
      <c r="Y108" s="213"/>
      <c r="Z108" s="213"/>
      <c r="AA108" s="213"/>
      <c r="AB108" s="213"/>
      <c r="AC108" s="213"/>
      <c r="AD108" s="213"/>
      <c r="AE108" s="213"/>
      <c r="AF108" s="213"/>
      <c r="AG108" s="230">
        <f>'D.1.4.1 - Zdravotně techn...'!J34</f>
        <v>0</v>
      </c>
      <c r="AH108" s="231"/>
      <c r="AI108" s="231"/>
      <c r="AJ108" s="231"/>
      <c r="AK108" s="231"/>
      <c r="AL108" s="231"/>
      <c r="AM108" s="231"/>
      <c r="AN108" s="230">
        <f t="shared" si="0"/>
        <v>0</v>
      </c>
      <c r="AO108" s="231"/>
      <c r="AP108" s="231"/>
      <c r="AQ108" s="83" t="s">
        <v>89</v>
      </c>
      <c r="AR108" s="48"/>
      <c r="AS108" s="84">
        <v>0</v>
      </c>
      <c r="AT108" s="85">
        <f t="shared" si="1"/>
        <v>0</v>
      </c>
      <c r="AU108" s="86">
        <f>'D.1.4.1 - Zdravotně techn...'!P133</f>
        <v>0</v>
      </c>
      <c r="AV108" s="85">
        <f>'D.1.4.1 - Zdravotně techn...'!J37</f>
        <v>0</v>
      </c>
      <c r="AW108" s="85">
        <f>'D.1.4.1 - Zdravotně techn...'!J38</f>
        <v>0</v>
      </c>
      <c r="AX108" s="85">
        <f>'D.1.4.1 - Zdravotně techn...'!J39</f>
        <v>0</v>
      </c>
      <c r="AY108" s="85">
        <f>'D.1.4.1 - Zdravotně techn...'!J40</f>
        <v>0</v>
      </c>
      <c r="AZ108" s="85">
        <f>'D.1.4.1 - Zdravotně techn...'!F37</f>
        <v>0</v>
      </c>
      <c r="BA108" s="85">
        <f>'D.1.4.1 - Zdravotně techn...'!F38</f>
        <v>0</v>
      </c>
      <c r="BB108" s="85">
        <f>'D.1.4.1 - Zdravotně techn...'!F39</f>
        <v>0</v>
      </c>
      <c r="BC108" s="85">
        <f>'D.1.4.1 - Zdravotně techn...'!F40</f>
        <v>0</v>
      </c>
      <c r="BD108" s="87">
        <f>'D.1.4.1 - Zdravotně techn...'!F41</f>
        <v>0</v>
      </c>
      <c r="BT108" s="25" t="s">
        <v>97</v>
      </c>
      <c r="BV108" s="25" t="s">
        <v>79</v>
      </c>
      <c r="BW108" s="25" t="s">
        <v>125</v>
      </c>
      <c r="BX108" s="25" t="s">
        <v>94</v>
      </c>
      <c r="CL108" s="25" t="s">
        <v>1</v>
      </c>
    </row>
    <row r="109" spans="1:90" s="3" customFormat="1" ht="16.5" customHeight="1">
      <c r="A109" s="82" t="s">
        <v>86</v>
      </c>
      <c r="B109" s="48"/>
      <c r="C109" s="9"/>
      <c r="D109" s="9"/>
      <c r="E109" s="9"/>
      <c r="F109" s="214" t="s">
        <v>126</v>
      </c>
      <c r="G109" s="214"/>
      <c r="H109" s="214"/>
      <c r="I109" s="214"/>
      <c r="J109" s="214"/>
      <c r="K109" s="212"/>
      <c r="L109" s="214" t="s">
        <v>127</v>
      </c>
      <c r="M109" s="214"/>
      <c r="N109" s="214"/>
      <c r="O109" s="214"/>
      <c r="P109" s="214"/>
      <c r="Q109" s="214"/>
      <c r="R109" s="214"/>
      <c r="S109" s="214"/>
      <c r="T109" s="214"/>
      <c r="U109" s="214"/>
      <c r="V109" s="214"/>
      <c r="W109" s="214"/>
      <c r="X109" s="214"/>
      <c r="Y109" s="214"/>
      <c r="Z109" s="214"/>
      <c r="AA109" s="214"/>
      <c r="AB109" s="214"/>
      <c r="AC109" s="214"/>
      <c r="AD109" s="214"/>
      <c r="AE109" s="214"/>
      <c r="AF109" s="214"/>
      <c r="AG109" s="230">
        <f>'D.1.4.2. - Zdravotně tech...'!J34</f>
        <v>0</v>
      </c>
      <c r="AH109" s="231"/>
      <c r="AI109" s="231"/>
      <c r="AJ109" s="231"/>
      <c r="AK109" s="231"/>
      <c r="AL109" s="231"/>
      <c r="AM109" s="231"/>
      <c r="AN109" s="230">
        <f t="shared" si="0"/>
        <v>0</v>
      </c>
      <c r="AO109" s="231"/>
      <c r="AP109" s="231"/>
      <c r="AQ109" s="83" t="s">
        <v>89</v>
      </c>
      <c r="AR109" s="48"/>
      <c r="AS109" s="84">
        <v>0</v>
      </c>
      <c r="AT109" s="85">
        <f t="shared" si="1"/>
        <v>0</v>
      </c>
      <c r="AU109" s="86">
        <f>'D.1.4.2. - Zdravotně tech...'!P136</f>
        <v>0</v>
      </c>
      <c r="AV109" s="85">
        <f>'D.1.4.2. - Zdravotně tech...'!J37</f>
        <v>0</v>
      </c>
      <c r="AW109" s="85">
        <f>'D.1.4.2. - Zdravotně tech...'!J38</f>
        <v>0</v>
      </c>
      <c r="AX109" s="85">
        <f>'D.1.4.2. - Zdravotně tech...'!J39</f>
        <v>0</v>
      </c>
      <c r="AY109" s="85">
        <f>'D.1.4.2. - Zdravotně tech...'!J40</f>
        <v>0</v>
      </c>
      <c r="AZ109" s="85">
        <f>'D.1.4.2. - Zdravotně tech...'!F37</f>
        <v>0</v>
      </c>
      <c r="BA109" s="85">
        <f>'D.1.4.2. - Zdravotně tech...'!F38</f>
        <v>0</v>
      </c>
      <c r="BB109" s="85">
        <f>'D.1.4.2. - Zdravotně tech...'!F39</f>
        <v>0</v>
      </c>
      <c r="BC109" s="85">
        <f>'D.1.4.2. - Zdravotně tech...'!F40</f>
        <v>0</v>
      </c>
      <c r="BD109" s="87">
        <f>'D.1.4.2. - Zdravotně tech...'!F41</f>
        <v>0</v>
      </c>
      <c r="BT109" s="25" t="s">
        <v>97</v>
      </c>
      <c r="BV109" s="25" t="s">
        <v>79</v>
      </c>
      <c r="BW109" s="25" t="s">
        <v>128</v>
      </c>
      <c r="BX109" s="25" t="s">
        <v>94</v>
      </c>
      <c r="CL109" s="25" t="s">
        <v>1</v>
      </c>
    </row>
    <row r="110" spans="1:90" s="3" customFormat="1" ht="16.5" customHeight="1">
      <c r="A110" s="82" t="s">
        <v>86</v>
      </c>
      <c r="B110" s="48"/>
      <c r="C110" s="9"/>
      <c r="D110" s="9"/>
      <c r="E110" s="9"/>
      <c r="F110" s="214" t="s">
        <v>129</v>
      </c>
      <c r="G110" s="214"/>
      <c r="H110" s="214"/>
      <c r="I110" s="214"/>
      <c r="J110" s="214"/>
      <c r="K110" s="212"/>
      <c r="L110" s="214" t="s">
        <v>130</v>
      </c>
      <c r="M110" s="214"/>
      <c r="N110" s="214"/>
      <c r="O110" s="214"/>
      <c r="P110" s="214"/>
      <c r="Q110" s="214"/>
      <c r="R110" s="214"/>
      <c r="S110" s="214"/>
      <c r="T110" s="214"/>
      <c r="U110" s="214"/>
      <c r="V110" s="214"/>
      <c r="W110" s="214"/>
      <c r="X110" s="214"/>
      <c r="Y110" s="214"/>
      <c r="Z110" s="214"/>
      <c r="AA110" s="214"/>
      <c r="AB110" s="214"/>
      <c r="AC110" s="214"/>
      <c r="AD110" s="214"/>
      <c r="AE110" s="214"/>
      <c r="AF110" s="214"/>
      <c r="AG110" s="230">
        <f>'D.1.4.3. - Vzduchotechnika'!J34</f>
        <v>0</v>
      </c>
      <c r="AH110" s="231"/>
      <c r="AI110" s="231"/>
      <c r="AJ110" s="231"/>
      <c r="AK110" s="231"/>
      <c r="AL110" s="231"/>
      <c r="AM110" s="231"/>
      <c r="AN110" s="230">
        <f t="shared" si="0"/>
        <v>0</v>
      </c>
      <c r="AO110" s="231"/>
      <c r="AP110" s="231"/>
      <c r="AQ110" s="83" t="s">
        <v>89</v>
      </c>
      <c r="AR110" s="48"/>
      <c r="AS110" s="84">
        <v>0</v>
      </c>
      <c r="AT110" s="85">
        <f t="shared" si="1"/>
        <v>0</v>
      </c>
      <c r="AU110" s="86">
        <f>'D.1.4.3. - Vzduchotechnika'!P132</f>
        <v>0</v>
      </c>
      <c r="AV110" s="85">
        <f>'D.1.4.3. - Vzduchotechnika'!J37</f>
        <v>0</v>
      </c>
      <c r="AW110" s="85">
        <f>'D.1.4.3. - Vzduchotechnika'!J38</f>
        <v>0</v>
      </c>
      <c r="AX110" s="85">
        <f>'D.1.4.3. - Vzduchotechnika'!J39</f>
        <v>0</v>
      </c>
      <c r="AY110" s="85">
        <f>'D.1.4.3. - Vzduchotechnika'!J40</f>
        <v>0</v>
      </c>
      <c r="AZ110" s="85">
        <f>'D.1.4.3. - Vzduchotechnika'!F37</f>
        <v>0</v>
      </c>
      <c r="BA110" s="85">
        <f>'D.1.4.3. - Vzduchotechnika'!F38</f>
        <v>0</v>
      </c>
      <c r="BB110" s="85">
        <f>'D.1.4.3. - Vzduchotechnika'!F39</f>
        <v>0</v>
      </c>
      <c r="BC110" s="85">
        <f>'D.1.4.3. - Vzduchotechnika'!F40</f>
        <v>0</v>
      </c>
      <c r="BD110" s="87">
        <f>'D.1.4.3. - Vzduchotechnika'!F41</f>
        <v>0</v>
      </c>
      <c r="BT110" s="25" t="s">
        <v>97</v>
      </c>
      <c r="BV110" s="25" t="s">
        <v>79</v>
      </c>
      <c r="BW110" s="25" t="s">
        <v>131</v>
      </c>
      <c r="BX110" s="25" t="s">
        <v>94</v>
      </c>
      <c r="CL110" s="25" t="s">
        <v>1</v>
      </c>
    </row>
    <row r="111" spans="1:90" s="3" customFormat="1" ht="16.5" customHeight="1">
      <c r="A111" s="82" t="s">
        <v>86</v>
      </c>
      <c r="B111" s="48"/>
      <c r="C111" s="9"/>
      <c r="D111" s="9"/>
      <c r="E111" s="9"/>
      <c r="F111" s="214" t="s">
        <v>132</v>
      </c>
      <c r="G111" s="214"/>
      <c r="H111" s="214"/>
      <c r="I111" s="214"/>
      <c r="J111" s="214"/>
      <c r="K111" s="212"/>
      <c r="L111" s="214" t="s">
        <v>133</v>
      </c>
      <c r="M111" s="214"/>
      <c r="N111" s="214"/>
      <c r="O111" s="214"/>
      <c r="P111" s="214"/>
      <c r="Q111" s="214"/>
      <c r="R111" s="214"/>
      <c r="S111" s="214"/>
      <c r="T111" s="214"/>
      <c r="U111" s="214"/>
      <c r="V111" s="214"/>
      <c r="W111" s="214"/>
      <c r="X111" s="214"/>
      <c r="Y111" s="214"/>
      <c r="Z111" s="214"/>
      <c r="AA111" s="214"/>
      <c r="AB111" s="214"/>
      <c r="AC111" s="214"/>
      <c r="AD111" s="214"/>
      <c r="AE111" s="214"/>
      <c r="AF111" s="214"/>
      <c r="AG111" s="230">
        <f>'D.1.4.4. - Vytápění a chl...'!J34</f>
        <v>0</v>
      </c>
      <c r="AH111" s="231"/>
      <c r="AI111" s="231"/>
      <c r="AJ111" s="231"/>
      <c r="AK111" s="231"/>
      <c r="AL111" s="231"/>
      <c r="AM111" s="231"/>
      <c r="AN111" s="230">
        <f t="shared" si="0"/>
        <v>0</v>
      </c>
      <c r="AO111" s="231"/>
      <c r="AP111" s="231"/>
      <c r="AQ111" s="83" t="s">
        <v>89</v>
      </c>
      <c r="AR111" s="48"/>
      <c r="AS111" s="84">
        <v>0</v>
      </c>
      <c r="AT111" s="85">
        <f t="shared" si="1"/>
        <v>0</v>
      </c>
      <c r="AU111" s="86">
        <f>'D.1.4.4. - Vytápění a chl...'!P132</f>
        <v>0</v>
      </c>
      <c r="AV111" s="85">
        <f>'D.1.4.4. - Vytápění a chl...'!J37</f>
        <v>0</v>
      </c>
      <c r="AW111" s="85">
        <f>'D.1.4.4. - Vytápění a chl...'!J38</f>
        <v>0</v>
      </c>
      <c r="AX111" s="85">
        <f>'D.1.4.4. - Vytápění a chl...'!J39</f>
        <v>0</v>
      </c>
      <c r="AY111" s="85">
        <f>'D.1.4.4. - Vytápění a chl...'!J40</f>
        <v>0</v>
      </c>
      <c r="AZ111" s="85">
        <f>'D.1.4.4. - Vytápění a chl...'!F37</f>
        <v>0</v>
      </c>
      <c r="BA111" s="85">
        <f>'D.1.4.4. - Vytápění a chl...'!F38</f>
        <v>0</v>
      </c>
      <c r="BB111" s="85">
        <f>'D.1.4.4. - Vytápění a chl...'!F39</f>
        <v>0</v>
      </c>
      <c r="BC111" s="85">
        <f>'D.1.4.4. - Vytápění a chl...'!F40</f>
        <v>0</v>
      </c>
      <c r="BD111" s="87">
        <f>'D.1.4.4. - Vytápění a chl...'!F41</f>
        <v>0</v>
      </c>
      <c r="BT111" s="25" t="s">
        <v>97</v>
      </c>
      <c r="BV111" s="25" t="s">
        <v>79</v>
      </c>
      <c r="BW111" s="25" t="s">
        <v>134</v>
      </c>
      <c r="BX111" s="25" t="s">
        <v>94</v>
      </c>
      <c r="CL111" s="25" t="s">
        <v>1</v>
      </c>
    </row>
    <row r="112" spans="1:90" s="3" customFormat="1" ht="23.25" customHeight="1">
      <c r="B112" s="48"/>
      <c r="C112" s="9"/>
      <c r="D112" s="9"/>
      <c r="E112" s="9"/>
      <c r="F112" s="214" t="s">
        <v>135</v>
      </c>
      <c r="G112" s="214"/>
      <c r="H112" s="214"/>
      <c r="I112" s="214"/>
      <c r="J112" s="214"/>
      <c r="K112" s="212"/>
      <c r="L112" s="214" t="s">
        <v>136</v>
      </c>
      <c r="M112" s="214"/>
      <c r="N112" s="214"/>
      <c r="O112" s="214"/>
      <c r="P112" s="214"/>
      <c r="Q112" s="214"/>
      <c r="R112" s="214"/>
      <c r="S112" s="214"/>
      <c r="T112" s="214"/>
      <c r="U112" s="214"/>
      <c r="V112" s="214"/>
      <c r="W112" s="214"/>
      <c r="X112" s="214"/>
      <c r="Y112" s="214"/>
      <c r="Z112" s="214"/>
      <c r="AA112" s="214"/>
      <c r="AB112" s="214"/>
      <c r="AC112" s="214"/>
      <c r="AD112" s="214"/>
      <c r="AE112" s="214"/>
      <c r="AF112" s="214"/>
      <c r="AG112" s="232">
        <f>ROUND(SUM(AG113:AG116),2)</f>
        <v>0</v>
      </c>
      <c r="AH112" s="231"/>
      <c r="AI112" s="231"/>
      <c r="AJ112" s="231"/>
      <c r="AK112" s="231"/>
      <c r="AL112" s="231"/>
      <c r="AM112" s="231"/>
      <c r="AN112" s="230">
        <f t="shared" si="0"/>
        <v>0</v>
      </c>
      <c r="AO112" s="231"/>
      <c r="AP112" s="231"/>
      <c r="AQ112" s="83" t="s">
        <v>89</v>
      </c>
      <c r="AR112" s="48"/>
      <c r="AS112" s="84">
        <f>ROUND(SUM(AS113:AS116),2)</f>
        <v>0</v>
      </c>
      <c r="AT112" s="85">
        <f t="shared" si="1"/>
        <v>0</v>
      </c>
      <c r="AU112" s="86">
        <f>ROUND(SUM(AU113:AU116),5)</f>
        <v>0</v>
      </c>
      <c r="AV112" s="85">
        <f>ROUND(AZ112*L29,2)</f>
        <v>0</v>
      </c>
      <c r="AW112" s="85">
        <f>ROUND(BA112*L30,2)</f>
        <v>0</v>
      </c>
      <c r="AX112" s="85">
        <f>ROUND(BB112*L29,2)</f>
        <v>0</v>
      </c>
      <c r="AY112" s="85">
        <f>ROUND(BC112*L30,2)</f>
        <v>0</v>
      </c>
      <c r="AZ112" s="85">
        <f>ROUND(SUM(AZ113:AZ116),2)</f>
        <v>0</v>
      </c>
      <c r="BA112" s="85">
        <f>ROUND(SUM(BA113:BA116),2)</f>
        <v>0</v>
      </c>
      <c r="BB112" s="85">
        <f>ROUND(SUM(BB113:BB116),2)</f>
        <v>0</v>
      </c>
      <c r="BC112" s="85">
        <f>ROUND(SUM(BC113:BC116),2)</f>
        <v>0</v>
      </c>
      <c r="BD112" s="87">
        <f>ROUND(SUM(BD113:BD116),2)</f>
        <v>0</v>
      </c>
      <c r="BS112" s="25" t="s">
        <v>76</v>
      </c>
      <c r="BT112" s="25" t="s">
        <v>97</v>
      </c>
      <c r="BU112" s="25" t="s">
        <v>78</v>
      </c>
      <c r="BV112" s="25" t="s">
        <v>79</v>
      </c>
      <c r="BW112" s="25" t="s">
        <v>137</v>
      </c>
      <c r="BX112" s="25" t="s">
        <v>94</v>
      </c>
      <c r="CL112" s="25" t="s">
        <v>1</v>
      </c>
    </row>
    <row r="113" spans="1:90" s="3" customFormat="1" ht="23.25" customHeight="1">
      <c r="A113" s="82" t="s">
        <v>86</v>
      </c>
      <c r="B113" s="48"/>
      <c r="C113" s="9"/>
      <c r="D113" s="9"/>
      <c r="E113" s="9"/>
      <c r="F113" s="9"/>
      <c r="G113" s="214" t="s">
        <v>138</v>
      </c>
      <c r="H113" s="214"/>
      <c r="I113" s="214"/>
      <c r="J113" s="214"/>
      <c r="K113" s="214"/>
      <c r="L113" s="212"/>
      <c r="M113" s="214" t="s">
        <v>139</v>
      </c>
      <c r="N113" s="214"/>
      <c r="O113" s="214"/>
      <c r="P113" s="214"/>
      <c r="Q113" s="214"/>
      <c r="R113" s="214"/>
      <c r="S113" s="214"/>
      <c r="T113" s="214"/>
      <c r="U113" s="214"/>
      <c r="V113" s="214"/>
      <c r="W113" s="214"/>
      <c r="X113" s="214"/>
      <c r="Y113" s="214"/>
      <c r="Z113" s="214"/>
      <c r="AA113" s="214"/>
      <c r="AB113" s="214"/>
      <c r="AC113" s="214"/>
      <c r="AD113" s="214"/>
      <c r="AE113" s="214"/>
      <c r="AF113" s="214"/>
      <c r="AG113" s="230">
        <f>'D.1.4.5.1 - Silnoproud (p...'!J34</f>
        <v>0</v>
      </c>
      <c r="AH113" s="231"/>
      <c r="AI113" s="231"/>
      <c r="AJ113" s="231"/>
      <c r="AK113" s="231"/>
      <c r="AL113" s="231"/>
      <c r="AM113" s="231"/>
      <c r="AN113" s="230">
        <f t="shared" si="0"/>
        <v>0</v>
      </c>
      <c r="AO113" s="231"/>
      <c r="AP113" s="231"/>
      <c r="AQ113" s="83" t="s">
        <v>89</v>
      </c>
      <c r="AR113" s="48"/>
      <c r="AS113" s="84">
        <v>0</v>
      </c>
      <c r="AT113" s="85">
        <f t="shared" si="1"/>
        <v>0</v>
      </c>
      <c r="AU113" s="86">
        <f>'D.1.4.5.1 - Silnoproud (p...'!P134</f>
        <v>0</v>
      </c>
      <c r="AV113" s="85">
        <f>'D.1.4.5.1 - Silnoproud (p...'!J37</f>
        <v>0</v>
      </c>
      <c r="AW113" s="85">
        <f>'D.1.4.5.1 - Silnoproud (p...'!J38</f>
        <v>0</v>
      </c>
      <c r="AX113" s="85">
        <f>'D.1.4.5.1 - Silnoproud (p...'!J39</f>
        <v>0</v>
      </c>
      <c r="AY113" s="85">
        <f>'D.1.4.5.1 - Silnoproud (p...'!J40</f>
        <v>0</v>
      </c>
      <c r="AZ113" s="85">
        <f>'D.1.4.5.1 - Silnoproud (p...'!F37</f>
        <v>0</v>
      </c>
      <c r="BA113" s="85">
        <f>'D.1.4.5.1 - Silnoproud (p...'!F38</f>
        <v>0</v>
      </c>
      <c r="BB113" s="85">
        <f>'D.1.4.5.1 - Silnoproud (p...'!F39</f>
        <v>0</v>
      </c>
      <c r="BC113" s="85">
        <f>'D.1.4.5.1 - Silnoproud (p...'!F40</f>
        <v>0</v>
      </c>
      <c r="BD113" s="87">
        <f>'D.1.4.5.1 - Silnoproud (p...'!F41</f>
        <v>0</v>
      </c>
      <c r="BT113" s="25" t="s">
        <v>101</v>
      </c>
      <c r="BV113" s="25" t="s">
        <v>79</v>
      </c>
      <c r="BW113" s="25" t="s">
        <v>140</v>
      </c>
      <c r="BX113" s="25" t="s">
        <v>137</v>
      </c>
      <c r="CL113" s="25" t="s">
        <v>1</v>
      </c>
    </row>
    <row r="114" spans="1:90" s="3" customFormat="1" ht="23.25" customHeight="1">
      <c r="A114" s="82" t="s">
        <v>86</v>
      </c>
      <c r="B114" s="48"/>
      <c r="C114" s="9"/>
      <c r="D114" s="9"/>
      <c r="E114" s="9"/>
      <c r="F114" s="9"/>
      <c r="G114" s="213" t="s">
        <v>141</v>
      </c>
      <c r="H114" s="213"/>
      <c r="I114" s="213"/>
      <c r="J114" s="213"/>
      <c r="K114" s="213"/>
      <c r="L114" s="9"/>
      <c r="M114" s="213" t="s">
        <v>142</v>
      </c>
      <c r="N114" s="213"/>
      <c r="O114" s="213"/>
      <c r="P114" s="213"/>
      <c r="Q114" s="213"/>
      <c r="R114" s="213"/>
      <c r="S114" s="213"/>
      <c r="T114" s="213"/>
      <c r="U114" s="213"/>
      <c r="V114" s="213"/>
      <c r="W114" s="213"/>
      <c r="X114" s="213"/>
      <c r="Y114" s="213"/>
      <c r="Z114" s="213"/>
      <c r="AA114" s="213"/>
      <c r="AB114" s="213"/>
      <c r="AC114" s="213"/>
      <c r="AD114" s="213"/>
      <c r="AE114" s="213"/>
      <c r="AF114" s="213"/>
      <c r="AG114" s="230">
        <f>'D.1.4.5.2 - Slaboproud (s...'!J34</f>
        <v>0</v>
      </c>
      <c r="AH114" s="231"/>
      <c r="AI114" s="231"/>
      <c r="AJ114" s="231"/>
      <c r="AK114" s="231"/>
      <c r="AL114" s="231"/>
      <c r="AM114" s="231"/>
      <c r="AN114" s="230">
        <f t="shared" si="0"/>
        <v>0</v>
      </c>
      <c r="AO114" s="231"/>
      <c r="AP114" s="231"/>
      <c r="AQ114" s="83" t="s">
        <v>89</v>
      </c>
      <c r="AR114" s="48"/>
      <c r="AS114" s="84">
        <v>0</v>
      </c>
      <c r="AT114" s="85">
        <f t="shared" si="1"/>
        <v>0</v>
      </c>
      <c r="AU114" s="86">
        <f>'D.1.4.5.2 - Slaboproud (s...'!P129</f>
        <v>0</v>
      </c>
      <c r="AV114" s="85">
        <f>'D.1.4.5.2 - Slaboproud (s...'!J37</f>
        <v>0</v>
      </c>
      <c r="AW114" s="85">
        <f>'D.1.4.5.2 - Slaboproud (s...'!J38</f>
        <v>0</v>
      </c>
      <c r="AX114" s="85">
        <f>'D.1.4.5.2 - Slaboproud (s...'!J39</f>
        <v>0</v>
      </c>
      <c r="AY114" s="85">
        <f>'D.1.4.5.2 - Slaboproud (s...'!J40</f>
        <v>0</v>
      </c>
      <c r="AZ114" s="85">
        <f>'D.1.4.5.2 - Slaboproud (s...'!F37</f>
        <v>0</v>
      </c>
      <c r="BA114" s="85">
        <f>'D.1.4.5.2 - Slaboproud (s...'!F38</f>
        <v>0</v>
      </c>
      <c r="BB114" s="85">
        <f>'D.1.4.5.2 - Slaboproud (s...'!F39</f>
        <v>0</v>
      </c>
      <c r="BC114" s="85">
        <f>'D.1.4.5.2 - Slaboproud (s...'!F40</f>
        <v>0</v>
      </c>
      <c r="BD114" s="87">
        <f>'D.1.4.5.2 - Slaboproud (s...'!F41</f>
        <v>0</v>
      </c>
      <c r="BT114" s="25" t="s">
        <v>101</v>
      </c>
      <c r="BV114" s="25" t="s">
        <v>79</v>
      </c>
      <c r="BW114" s="25" t="s">
        <v>143</v>
      </c>
      <c r="BX114" s="25" t="s">
        <v>137</v>
      </c>
      <c r="CL114" s="25" t="s">
        <v>1</v>
      </c>
    </row>
    <row r="115" spans="1:90" s="3" customFormat="1" ht="16.5" customHeight="1">
      <c r="A115" s="82" t="s">
        <v>86</v>
      </c>
      <c r="B115" s="48"/>
      <c r="C115" s="9"/>
      <c r="D115" s="9"/>
      <c r="E115" s="9"/>
      <c r="F115" s="9"/>
      <c r="G115" s="213" t="s">
        <v>144</v>
      </c>
      <c r="H115" s="213"/>
      <c r="I115" s="213"/>
      <c r="J115" s="213"/>
      <c r="K115" s="213"/>
      <c r="L115" s="9"/>
      <c r="M115" s="213" t="s">
        <v>145</v>
      </c>
      <c r="N115" s="213"/>
      <c r="O115" s="213"/>
      <c r="P115" s="213"/>
      <c r="Q115" s="213"/>
      <c r="R115" s="213"/>
      <c r="S115" s="213"/>
      <c r="T115" s="213"/>
      <c r="U115" s="213"/>
      <c r="V115" s="213"/>
      <c r="W115" s="213"/>
      <c r="X115" s="213"/>
      <c r="Y115" s="213"/>
      <c r="Z115" s="213"/>
      <c r="AA115" s="213"/>
      <c r="AB115" s="213"/>
      <c r="AC115" s="213"/>
      <c r="AD115" s="213"/>
      <c r="AE115" s="213"/>
      <c r="AF115" s="213"/>
      <c r="AG115" s="230">
        <f>'D.1.4.5.3 - Slaboproud (s...'!J34</f>
        <v>0</v>
      </c>
      <c r="AH115" s="231"/>
      <c r="AI115" s="231"/>
      <c r="AJ115" s="231"/>
      <c r="AK115" s="231"/>
      <c r="AL115" s="231"/>
      <c r="AM115" s="231"/>
      <c r="AN115" s="230">
        <f t="shared" si="0"/>
        <v>0</v>
      </c>
      <c r="AO115" s="231"/>
      <c r="AP115" s="231"/>
      <c r="AQ115" s="83" t="s">
        <v>89</v>
      </c>
      <c r="AR115" s="48"/>
      <c r="AS115" s="84">
        <v>0</v>
      </c>
      <c r="AT115" s="85">
        <f t="shared" si="1"/>
        <v>0</v>
      </c>
      <c r="AU115" s="86">
        <f>'D.1.4.5.3 - Slaboproud (s...'!P129</f>
        <v>0</v>
      </c>
      <c r="AV115" s="85">
        <f>'D.1.4.5.3 - Slaboproud (s...'!J37</f>
        <v>0</v>
      </c>
      <c r="AW115" s="85">
        <f>'D.1.4.5.3 - Slaboproud (s...'!J38</f>
        <v>0</v>
      </c>
      <c r="AX115" s="85">
        <f>'D.1.4.5.3 - Slaboproud (s...'!J39</f>
        <v>0</v>
      </c>
      <c r="AY115" s="85">
        <f>'D.1.4.5.3 - Slaboproud (s...'!J40</f>
        <v>0</v>
      </c>
      <c r="AZ115" s="85">
        <f>'D.1.4.5.3 - Slaboproud (s...'!F37</f>
        <v>0</v>
      </c>
      <c r="BA115" s="85">
        <f>'D.1.4.5.3 - Slaboproud (s...'!F38</f>
        <v>0</v>
      </c>
      <c r="BB115" s="85">
        <f>'D.1.4.5.3 - Slaboproud (s...'!F39</f>
        <v>0</v>
      </c>
      <c r="BC115" s="85">
        <f>'D.1.4.5.3 - Slaboproud (s...'!F40</f>
        <v>0</v>
      </c>
      <c r="BD115" s="87">
        <f>'D.1.4.5.3 - Slaboproud (s...'!F41</f>
        <v>0</v>
      </c>
      <c r="BT115" s="25" t="s">
        <v>101</v>
      </c>
      <c r="BV115" s="25" t="s">
        <v>79</v>
      </c>
      <c r="BW115" s="25" t="s">
        <v>146</v>
      </c>
      <c r="BX115" s="25" t="s">
        <v>137</v>
      </c>
      <c r="CL115" s="25" t="s">
        <v>1</v>
      </c>
    </row>
    <row r="116" spans="1:90" s="3" customFormat="1" ht="16.5" customHeight="1">
      <c r="A116" s="82" t="s">
        <v>86</v>
      </c>
      <c r="B116" s="48"/>
      <c r="C116" s="9"/>
      <c r="D116" s="9"/>
      <c r="E116" s="9"/>
      <c r="F116" s="9"/>
      <c r="G116" s="214" t="s">
        <v>147</v>
      </c>
      <c r="H116" s="214"/>
      <c r="I116" s="214"/>
      <c r="J116" s="214"/>
      <c r="K116" s="214"/>
      <c r="L116" s="212"/>
      <c r="M116" s="214" t="s">
        <v>148</v>
      </c>
      <c r="N116" s="214"/>
      <c r="O116" s="214"/>
      <c r="P116" s="214"/>
      <c r="Q116" s="214"/>
      <c r="R116" s="214"/>
      <c r="S116" s="214"/>
      <c r="T116" s="214"/>
      <c r="U116" s="214"/>
      <c r="V116" s="214"/>
      <c r="W116" s="214"/>
      <c r="X116" s="214"/>
      <c r="Y116" s="214"/>
      <c r="Z116" s="214"/>
      <c r="AA116" s="214"/>
      <c r="AB116" s="214"/>
      <c r="AC116" s="214"/>
      <c r="AD116" s="214"/>
      <c r="AE116" s="214"/>
      <c r="AF116" s="214"/>
      <c r="AG116" s="230">
        <f>'D.1.4.5.4 - Slaboproud (s...'!J34</f>
        <v>0</v>
      </c>
      <c r="AH116" s="231"/>
      <c r="AI116" s="231"/>
      <c r="AJ116" s="231"/>
      <c r="AK116" s="231"/>
      <c r="AL116" s="231"/>
      <c r="AM116" s="231"/>
      <c r="AN116" s="230">
        <f t="shared" si="0"/>
        <v>0</v>
      </c>
      <c r="AO116" s="231"/>
      <c r="AP116" s="231"/>
      <c r="AQ116" s="83" t="s">
        <v>89</v>
      </c>
      <c r="AR116" s="48"/>
      <c r="AS116" s="84">
        <v>0</v>
      </c>
      <c r="AT116" s="85">
        <f t="shared" si="1"/>
        <v>0</v>
      </c>
      <c r="AU116" s="86">
        <f>'D.1.4.5.4 - Slaboproud (s...'!P128</f>
        <v>0</v>
      </c>
      <c r="AV116" s="85">
        <f>'D.1.4.5.4 - Slaboproud (s...'!J37</f>
        <v>0</v>
      </c>
      <c r="AW116" s="85">
        <f>'D.1.4.5.4 - Slaboproud (s...'!J38</f>
        <v>0</v>
      </c>
      <c r="AX116" s="85">
        <f>'D.1.4.5.4 - Slaboproud (s...'!J39</f>
        <v>0</v>
      </c>
      <c r="AY116" s="85">
        <f>'D.1.4.5.4 - Slaboproud (s...'!J40</f>
        <v>0</v>
      </c>
      <c r="AZ116" s="85">
        <f>'D.1.4.5.4 - Slaboproud (s...'!F37</f>
        <v>0</v>
      </c>
      <c r="BA116" s="85">
        <f>'D.1.4.5.4 - Slaboproud (s...'!F38</f>
        <v>0</v>
      </c>
      <c r="BB116" s="85">
        <f>'D.1.4.5.4 - Slaboproud (s...'!F39</f>
        <v>0</v>
      </c>
      <c r="BC116" s="85">
        <f>'D.1.4.5.4 - Slaboproud (s...'!F40</f>
        <v>0</v>
      </c>
      <c r="BD116" s="87">
        <f>'D.1.4.5.4 - Slaboproud (s...'!F41</f>
        <v>0</v>
      </c>
      <c r="BT116" s="25" t="s">
        <v>101</v>
      </c>
      <c r="BV116" s="25" t="s">
        <v>79</v>
      </c>
      <c r="BW116" s="25" t="s">
        <v>149</v>
      </c>
      <c r="BX116" s="25" t="s">
        <v>137</v>
      </c>
      <c r="CL116" s="25" t="s">
        <v>1</v>
      </c>
    </row>
    <row r="117" spans="1:90" s="3" customFormat="1" ht="16.5" customHeight="1">
      <c r="B117" s="48"/>
      <c r="C117" s="9"/>
      <c r="D117" s="9"/>
      <c r="E117" s="9"/>
      <c r="F117" s="214" t="s">
        <v>150</v>
      </c>
      <c r="G117" s="214"/>
      <c r="H117" s="214"/>
      <c r="I117" s="214"/>
      <c r="J117" s="214"/>
      <c r="K117" s="212"/>
      <c r="L117" s="214" t="s">
        <v>151</v>
      </c>
      <c r="M117" s="214"/>
      <c r="N117" s="214"/>
      <c r="O117" s="214"/>
      <c r="P117" s="214"/>
      <c r="Q117" s="214"/>
      <c r="R117" s="214"/>
      <c r="S117" s="214"/>
      <c r="T117" s="214"/>
      <c r="U117" s="214"/>
      <c r="V117" s="214"/>
      <c r="W117" s="214"/>
      <c r="X117" s="214"/>
      <c r="Y117" s="214"/>
      <c r="Z117" s="214"/>
      <c r="AA117" s="214"/>
      <c r="AB117" s="214"/>
      <c r="AC117" s="214"/>
      <c r="AD117" s="214"/>
      <c r="AE117" s="214"/>
      <c r="AF117" s="214"/>
      <c r="AG117" s="232">
        <f>ROUND(SUM(AG118:AG120),2)</f>
        <v>0</v>
      </c>
      <c r="AH117" s="231"/>
      <c r="AI117" s="231"/>
      <c r="AJ117" s="231"/>
      <c r="AK117" s="231"/>
      <c r="AL117" s="231"/>
      <c r="AM117" s="231"/>
      <c r="AN117" s="230">
        <f t="shared" si="0"/>
        <v>0</v>
      </c>
      <c r="AO117" s="231"/>
      <c r="AP117" s="231"/>
      <c r="AQ117" s="83" t="s">
        <v>89</v>
      </c>
      <c r="AR117" s="48"/>
      <c r="AS117" s="84">
        <f>ROUND(SUM(AS118:AS120),2)</f>
        <v>0</v>
      </c>
      <c r="AT117" s="85">
        <f t="shared" si="1"/>
        <v>0</v>
      </c>
      <c r="AU117" s="86">
        <f>ROUND(SUM(AU118:AU120),5)</f>
        <v>0</v>
      </c>
      <c r="AV117" s="85">
        <f>ROUND(AZ117*L29,2)</f>
        <v>0</v>
      </c>
      <c r="AW117" s="85">
        <f>ROUND(BA117*L30,2)</f>
        <v>0</v>
      </c>
      <c r="AX117" s="85">
        <f>ROUND(BB117*L29,2)</f>
        <v>0</v>
      </c>
      <c r="AY117" s="85">
        <f>ROUND(BC117*L30,2)</f>
        <v>0</v>
      </c>
      <c r="AZ117" s="85">
        <f>ROUND(SUM(AZ118:AZ120),2)</f>
        <v>0</v>
      </c>
      <c r="BA117" s="85">
        <f>ROUND(SUM(BA118:BA120),2)</f>
        <v>0</v>
      </c>
      <c r="BB117" s="85">
        <f>ROUND(SUM(BB118:BB120),2)</f>
        <v>0</v>
      </c>
      <c r="BC117" s="85">
        <f>ROUND(SUM(BC118:BC120),2)</f>
        <v>0</v>
      </c>
      <c r="BD117" s="87">
        <f>ROUND(SUM(BD118:BD120),2)</f>
        <v>0</v>
      </c>
      <c r="BS117" s="25" t="s">
        <v>76</v>
      </c>
      <c r="BT117" s="25" t="s">
        <v>97</v>
      </c>
      <c r="BU117" s="25" t="s">
        <v>78</v>
      </c>
      <c r="BV117" s="25" t="s">
        <v>79</v>
      </c>
      <c r="BW117" s="25" t="s">
        <v>152</v>
      </c>
      <c r="BX117" s="25" t="s">
        <v>94</v>
      </c>
      <c r="CL117" s="25" t="s">
        <v>1</v>
      </c>
    </row>
    <row r="118" spans="1:90" s="3" customFormat="1" ht="16.5" customHeight="1">
      <c r="A118" s="82" t="s">
        <v>86</v>
      </c>
      <c r="B118" s="48"/>
      <c r="C118" s="9"/>
      <c r="D118" s="9"/>
      <c r="E118" s="9"/>
      <c r="F118" s="9"/>
      <c r="G118" s="214" t="s">
        <v>153</v>
      </c>
      <c r="H118" s="214"/>
      <c r="I118" s="214"/>
      <c r="J118" s="214"/>
      <c r="K118" s="214"/>
      <c r="L118" s="212"/>
      <c r="M118" s="214" t="s">
        <v>154</v>
      </c>
      <c r="N118" s="214"/>
      <c r="O118" s="214"/>
      <c r="P118" s="214"/>
      <c r="Q118" s="214"/>
      <c r="R118" s="214"/>
      <c r="S118" s="214"/>
      <c r="T118" s="214"/>
      <c r="U118" s="214"/>
      <c r="V118" s="214"/>
      <c r="W118" s="214"/>
      <c r="X118" s="214"/>
      <c r="Y118" s="214"/>
      <c r="Z118" s="214"/>
      <c r="AA118" s="214"/>
      <c r="AB118" s="214"/>
      <c r="AC118" s="214"/>
      <c r="AD118" s="214"/>
      <c r="AE118" s="214"/>
      <c r="AF118" s="214"/>
      <c r="AG118" s="230">
        <f>'D.1.5.02 - Vestavný nábyt...'!J34</f>
        <v>0</v>
      </c>
      <c r="AH118" s="231"/>
      <c r="AI118" s="231"/>
      <c r="AJ118" s="231"/>
      <c r="AK118" s="231"/>
      <c r="AL118" s="231"/>
      <c r="AM118" s="231"/>
      <c r="AN118" s="230">
        <f t="shared" si="0"/>
        <v>0</v>
      </c>
      <c r="AO118" s="231"/>
      <c r="AP118" s="231"/>
      <c r="AQ118" s="83" t="s">
        <v>89</v>
      </c>
      <c r="AR118" s="48"/>
      <c r="AS118" s="84">
        <v>0</v>
      </c>
      <c r="AT118" s="85">
        <f t="shared" si="1"/>
        <v>0</v>
      </c>
      <c r="AU118" s="86">
        <f>'D.1.5.02 - Vestavný nábyt...'!P127</f>
        <v>0</v>
      </c>
      <c r="AV118" s="85">
        <f>'D.1.5.02 - Vestavný nábyt...'!J37</f>
        <v>0</v>
      </c>
      <c r="AW118" s="85">
        <f>'D.1.5.02 - Vestavný nábyt...'!J38</f>
        <v>0</v>
      </c>
      <c r="AX118" s="85">
        <f>'D.1.5.02 - Vestavný nábyt...'!J39</f>
        <v>0</v>
      </c>
      <c r="AY118" s="85">
        <f>'D.1.5.02 - Vestavný nábyt...'!J40</f>
        <v>0</v>
      </c>
      <c r="AZ118" s="85">
        <f>'D.1.5.02 - Vestavný nábyt...'!F37</f>
        <v>0</v>
      </c>
      <c r="BA118" s="85">
        <f>'D.1.5.02 - Vestavný nábyt...'!F38</f>
        <v>0</v>
      </c>
      <c r="BB118" s="85">
        <f>'D.1.5.02 - Vestavný nábyt...'!F39</f>
        <v>0</v>
      </c>
      <c r="BC118" s="85">
        <f>'D.1.5.02 - Vestavný nábyt...'!F40</f>
        <v>0</v>
      </c>
      <c r="BD118" s="87">
        <f>'D.1.5.02 - Vestavný nábyt...'!F41</f>
        <v>0</v>
      </c>
      <c r="BT118" s="25" t="s">
        <v>101</v>
      </c>
      <c r="BV118" s="25" t="s">
        <v>79</v>
      </c>
      <c r="BW118" s="25" t="s">
        <v>155</v>
      </c>
      <c r="BX118" s="25" t="s">
        <v>152</v>
      </c>
      <c r="CL118" s="25" t="s">
        <v>1</v>
      </c>
    </row>
    <row r="119" spans="1:90" s="3" customFormat="1" ht="16.5" customHeight="1">
      <c r="A119" s="82" t="s">
        <v>86</v>
      </c>
      <c r="B119" s="48"/>
      <c r="C119" s="9"/>
      <c r="D119" s="9"/>
      <c r="E119" s="9"/>
      <c r="F119" s="9"/>
      <c r="G119" s="213" t="s">
        <v>156</v>
      </c>
      <c r="H119" s="213"/>
      <c r="I119" s="213"/>
      <c r="J119" s="213"/>
      <c r="K119" s="213"/>
      <c r="L119" s="9"/>
      <c r="M119" s="213" t="s">
        <v>157</v>
      </c>
      <c r="N119" s="213"/>
      <c r="O119" s="213"/>
      <c r="P119" s="213"/>
      <c r="Q119" s="213"/>
      <c r="R119" s="213"/>
      <c r="S119" s="213"/>
      <c r="T119" s="213"/>
      <c r="U119" s="213"/>
      <c r="V119" s="213"/>
      <c r="W119" s="213"/>
      <c r="X119" s="213"/>
      <c r="Y119" s="213"/>
      <c r="Z119" s="213"/>
      <c r="AA119" s="213"/>
      <c r="AB119" s="213"/>
      <c r="AC119" s="213"/>
      <c r="AD119" s="213"/>
      <c r="AE119" s="213"/>
      <c r="AF119" s="213"/>
      <c r="AG119" s="230">
        <f>'D.1.5.04 - Vestavné spotř...'!J34</f>
        <v>0</v>
      </c>
      <c r="AH119" s="231"/>
      <c r="AI119" s="231"/>
      <c r="AJ119" s="231"/>
      <c r="AK119" s="231"/>
      <c r="AL119" s="231"/>
      <c r="AM119" s="231"/>
      <c r="AN119" s="230">
        <f t="shared" si="0"/>
        <v>0</v>
      </c>
      <c r="AO119" s="231"/>
      <c r="AP119" s="231"/>
      <c r="AQ119" s="83" t="s">
        <v>89</v>
      </c>
      <c r="AR119" s="48"/>
      <c r="AS119" s="84">
        <v>0</v>
      </c>
      <c r="AT119" s="85">
        <f t="shared" si="1"/>
        <v>0</v>
      </c>
      <c r="AU119" s="86">
        <f>'D.1.5.04 - Vestavné spotř...'!P125</f>
        <v>0</v>
      </c>
      <c r="AV119" s="85">
        <f>'D.1.5.04 - Vestavné spotř...'!J37</f>
        <v>0</v>
      </c>
      <c r="AW119" s="85">
        <f>'D.1.5.04 - Vestavné spotř...'!J38</f>
        <v>0</v>
      </c>
      <c r="AX119" s="85">
        <f>'D.1.5.04 - Vestavné spotř...'!J39</f>
        <v>0</v>
      </c>
      <c r="AY119" s="85">
        <f>'D.1.5.04 - Vestavné spotř...'!J40</f>
        <v>0</v>
      </c>
      <c r="AZ119" s="85">
        <f>'D.1.5.04 - Vestavné spotř...'!F37</f>
        <v>0</v>
      </c>
      <c r="BA119" s="85">
        <f>'D.1.5.04 - Vestavné spotř...'!F38</f>
        <v>0</v>
      </c>
      <c r="BB119" s="85">
        <f>'D.1.5.04 - Vestavné spotř...'!F39</f>
        <v>0</v>
      </c>
      <c r="BC119" s="85">
        <f>'D.1.5.04 - Vestavné spotř...'!F40</f>
        <v>0</v>
      </c>
      <c r="BD119" s="87">
        <f>'D.1.5.04 - Vestavné spotř...'!F41</f>
        <v>0</v>
      </c>
      <c r="BT119" s="25" t="s">
        <v>101</v>
      </c>
      <c r="BV119" s="25" t="s">
        <v>79</v>
      </c>
      <c r="BW119" s="25" t="s">
        <v>158</v>
      </c>
      <c r="BX119" s="25" t="s">
        <v>152</v>
      </c>
      <c r="CL119" s="25" t="s">
        <v>1</v>
      </c>
    </row>
    <row r="120" spans="1:90" s="3" customFormat="1" ht="16.5" customHeight="1">
      <c r="A120" s="82" t="s">
        <v>86</v>
      </c>
      <c r="B120" s="48"/>
      <c r="C120" s="9"/>
      <c r="D120" s="9"/>
      <c r="E120" s="9"/>
      <c r="F120" s="9"/>
      <c r="G120" s="213" t="s">
        <v>159</v>
      </c>
      <c r="H120" s="213"/>
      <c r="I120" s="213"/>
      <c r="J120" s="213"/>
      <c r="K120" s="213"/>
      <c r="L120" s="9"/>
      <c r="M120" s="213" t="s">
        <v>160</v>
      </c>
      <c r="N120" s="213"/>
      <c r="O120" s="213"/>
      <c r="P120" s="213"/>
      <c r="Q120" s="213"/>
      <c r="R120" s="213"/>
      <c r="S120" s="213"/>
      <c r="T120" s="213"/>
      <c r="U120" s="213"/>
      <c r="V120" s="213"/>
      <c r="W120" s="213"/>
      <c r="X120" s="213"/>
      <c r="Y120" s="213"/>
      <c r="Z120" s="213"/>
      <c r="AA120" s="213"/>
      <c r="AB120" s="213"/>
      <c r="AC120" s="213"/>
      <c r="AD120" s="213"/>
      <c r="AE120" s="213"/>
      <c r="AF120" s="213"/>
      <c r="AG120" s="230">
        <f>'D.1.5.07 - Doplňky pevně ...'!J34</f>
        <v>0</v>
      </c>
      <c r="AH120" s="231"/>
      <c r="AI120" s="231"/>
      <c r="AJ120" s="231"/>
      <c r="AK120" s="231"/>
      <c r="AL120" s="231"/>
      <c r="AM120" s="231"/>
      <c r="AN120" s="230">
        <f t="shared" si="0"/>
        <v>0</v>
      </c>
      <c r="AO120" s="231"/>
      <c r="AP120" s="231"/>
      <c r="AQ120" s="83" t="s">
        <v>89</v>
      </c>
      <c r="AR120" s="48"/>
      <c r="AS120" s="84">
        <v>0</v>
      </c>
      <c r="AT120" s="85">
        <f t="shared" si="1"/>
        <v>0</v>
      </c>
      <c r="AU120" s="86">
        <f>'D.1.5.07 - Doplňky pevně ...'!P125</f>
        <v>0</v>
      </c>
      <c r="AV120" s="85">
        <f>'D.1.5.07 - Doplňky pevně ...'!J37</f>
        <v>0</v>
      </c>
      <c r="AW120" s="85">
        <f>'D.1.5.07 - Doplňky pevně ...'!J38</f>
        <v>0</v>
      </c>
      <c r="AX120" s="85">
        <f>'D.1.5.07 - Doplňky pevně ...'!J39</f>
        <v>0</v>
      </c>
      <c r="AY120" s="85">
        <f>'D.1.5.07 - Doplňky pevně ...'!J40</f>
        <v>0</v>
      </c>
      <c r="AZ120" s="85">
        <f>'D.1.5.07 - Doplňky pevně ...'!F37</f>
        <v>0</v>
      </c>
      <c r="BA120" s="85">
        <f>'D.1.5.07 - Doplňky pevně ...'!F38</f>
        <v>0</v>
      </c>
      <c r="BB120" s="85">
        <f>'D.1.5.07 - Doplňky pevně ...'!F39</f>
        <v>0</v>
      </c>
      <c r="BC120" s="85">
        <f>'D.1.5.07 - Doplňky pevně ...'!F40</f>
        <v>0</v>
      </c>
      <c r="BD120" s="87">
        <f>'D.1.5.07 - Doplňky pevně ...'!F41</f>
        <v>0</v>
      </c>
      <c r="BT120" s="25" t="s">
        <v>101</v>
      </c>
      <c r="BV120" s="25" t="s">
        <v>79</v>
      </c>
      <c r="BW120" s="25" t="s">
        <v>161</v>
      </c>
      <c r="BX120" s="25" t="s">
        <v>152</v>
      </c>
      <c r="CL120" s="25" t="s">
        <v>1</v>
      </c>
    </row>
    <row r="121" spans="1:90" s="3" customFormat="1" ht="16.5" customHeight="1">
      <c r="B121" s="48"/>
      <c r="C121" s="9"/>
      <c r="D121" s="9"/>
      <c r="E121" s="214" t="s">
        <v>162</v>
      </c>
      <c r="F121" s="214"/>
      <c r="G121" s="214"/>
      <c r="H121" s="214"/>
      <c r="I121" s="214"/>
      <c r="J121" s="212"/>
      <c r="K121" s="214" t="s">
        <v>163</v>
      </c>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32">
        <f>ROUND(AG122,2)</f>
        <v>0</v>
      </c>
      <c r="AH121" s="231"/>
      <c r="AI121" s="231"/>
      <c r="AJ121" s="231"/>
      <c r="AK121" s="231"/>
      <c r="AL121" s="231"/>
      <c r="AM121" s="231"/>
      <c r="AN121" s="230">
        <f t="shared" si="0"/>
        <v>0</v>
      </c>
      <c r="AO121" s="231"/>
      <c r="AP121" s="231"/>
      <c r="AQ121" s="83" t="s">
        <v>89</v>
      </c>
      <c r="AR121" s="48"/>
      <c r="AS121" s="84">
        <f>ROUND(AS122,2)</f>
        <v>0</v>
      </c>
      <c r="AT121" s="85">
        <f t="shared" si="1"/>
        <v>0</v>
      </c>
      <c r="AU121" s="86">
        <f>ROUND(AU122,5)</f>
        <v>0</v>
      </c>
      <c r="AV121" s="85">
        <f>ROUND(AZ121*L29,2)</f>
        <v>0</v>
      </c>
      <c r="AW121" s="85">
        <f>ROUND(BA121*L30,2)</f>
        <v>0</v>
      </c>
      <c r="AX121" s="85">
        <f>ROUND(BB121*L29,2)</f>
        <v>0</v>
      </c>
      <c r="AY121" s="85">
        <f>ROUND(BC121*L30,2)</f>
        <v>0</v>
      </c>
      <c r="AZ121" s="85">
        <f t="shared" ref="AZ121:BD122" si="2">ROUND(AZ122,2)</f>
        <v>0</v>
      </c>
      <c r="BA121" s="85">
        <f t="shared" si="2"/>
        <v>0</v>
      </c>
      <c r="BB121" s="85">
        <f t="shared" si="2"/>
        <v>0</v>
      </c>
      <c r="BC121" s="85">
        <f t="shared" si="2"/>
        <v>0</v>
      </c>
      <c r="BD121" s="87">
        <f t="shared" si="2"/>
        <v>0</v>
      </c>
      <c r="BS121" s="25" t="s">
        <v>76</v>
      </c>
      <c r="BT121" s="25" t="s">
        <v>90</v>
      </c>
      <c r="BU121" s="25" t="s">
        <v>78</v>
      </c>
      <c r="BV121" s="25" t="s">
        <v>79</v>
      </c>
      <c r="BW121" s="25" t="s">
        <v>164</v>
      </c>
      <c r="BX121" s="25" t="s">
        <v>85</v>
      </c>
      <c r="CL121" s="25" t="s">
        <v>1</v>
      </c>
    </row>
    <row r="122" spans="1:90" s="3" customFormat="1" ht="16.5" customHeight="1">
      <c r="B122" s="48"/>
      <c r="C122" s="9"/>
      <c r="D122" s="9"/>
      <c r="E122" s="9"/>
      <c r="F122" s="214" t="s">
        <v>165</v>
      </c>
      <c r="G122" s="214"/>
      <c r="H122" s="214"/>
      <c r="I122" s="214"/>
      <c r="J122" s="214"/>
      <c r="K122" s="212"/>
      <c r="L122" s="214" t="s">
        <v>166</v>
      </c>
      <c r="M122" s="214"/>
      <c r="N122" s="214"/>
      <c r="O122" s="214"/>
      <c r="P122" s="214"/>
      <c r="Q122" s="214"/>
      <c r="R122" s="214"/>
      <c r="S122" s="214"/>
      <c r="T122" s="214"/>
      <c r="U122" s="214"/>
      <c r="V122" s="214"/>
      <c r="W122" s="214"/>
      <c r="X122" s="214"/>
      <c r="Y122" s="214"/>
      <c r="Z122" s="214"/>
      <c r="AA122" s="214"/>
      <c r="AB122" s="214"/>
      <c r="AC122" s="214"/>
      <c r="AD122" s="214"/>
      <c r="AE122" s="214"/>
      <c r="AF122" s="214"/>
      <c r="AG122" s="232">
        <f>ROUND(AG123,2)</f>
        <v>0</v>
      </c>
      <c r="AH122" s="231"/>
      <c r="AI122" s="231"/>
      <c r="AJ122" s="231"/>
      <c r="AK122" s="231"/>
      <c r="AL122" s="231"/>
      <c r="AM122" s="231"/>
      <c r="AN122" s="230">
        <f t="shared" si="0"/>
        <v>0</v>
      </c>
      <c r="AO122" s="231"/>
      <c r="AP122" s="231"/>
      <c r="AQ122" s="83" t="s">
        <v>89</v>
      </c>
      <c r="AR122" s="48"/>
      <c r="AS122" s="84">
        <f>ROUND(AS123,2)</f>
        <v>0</v>
      </c>
      <c r="AT122" s="85">
        <f t="shared" si="1"/>
        <v>0</v>
      </c>
      <c r="AU122" s="86">
        <f>ROUND(AU123,5)</f>
        <v>0</v>
      </c>
      <c r="AV122" s="85">
        <f>ROUND(AZ122*L29,2)</f>
        <v>0</v>
      </c>
      <c r="AW122" s="85">
        <f>ROUND(BA122*L30,2)</f>
        <v>0</v>
      </c>
      <c r="AX122" s="85">
        <f>ROUND(BB122*L29,2)</f>
        <v>0</v>
      </c>
      <c r="AY122" s="85">
        <f>ROUND(BC122*L30,2)</f>
        <v>0</v>
      </c>
      <c r="AZ122" s="85">
        <f t="shared" si="2"/>
        <v>0</v>
      </c>
      <c r="BA122" s="85">
        <f t="shared" si="2"/>
        <v>0</v>
      </c>
      <c r="BB122" s="85">
        <f t="shared" si="2"/>
        <v>0</v>
      </c>
      <c r="BC122" s="85">
        <f t="shared" si="2"/>
        <v>0</v>
      </c>
      <c r="BD122" s="87">
        <f t="shared" si="2"/>
        <v>0</v>
      </c>
      <c r="BS122" s="25" t="s">
        <v>76</v>
      </c>
      <c r="BT122" s="25" t="s">
        <v>97</v>
      </c>
      <c r="BU122" s="25" t="s">
        <v>78</v>
      </c>
      <c r="BV122" s="25" t="s">
        <v>79</v>
      </c>
      <c r="BW122" s="25" t="s">
        <v>167</v>
      </c>
      <c r="BX122" s="25" t="s">
        <v>164</v>
      </c>
      <c r="CL122" s="25" t="s">
        <v>1</v>
      </c>
    </row>
    <row r="123" spans="1:90" s="3" customFormat="1" ht="16.5" customHeight="1">
      <c r="A123" s="82" t="s">
        <v>86</v>
      </c>
      <c r="B123" s="48"/>
      <c r="C123" s="9"/>
      <c r="D123" s="9"/>
      <c r="E123" s="9"/>
      <c r="F123" s="9"/>
      <c r="G123" s="214" t="s">
        <v>168</v>
      </c>
      <c r="H123" s="214"/>
      <c r="I123" s="214"/>
      <c r="J123" s="214"/>
      <c r="K123" s="214"/>
      <c r="L123" s="212"/>
      <c r="M123" s="214" t="s">
        <v>113</v>
      </c>
      <c r="N123" s="214"/>
      <c r="O123" s="214"/>
      <c r="P123" s="214"/>
      <c r="Q123" s="214"/>
      <c r="R123" s="214"/>
      <c r="S123" s="214"/>
      <c r="T123" s="214"/>
      <c r="U123" s="214"/>
      <c r="V123" s="214"/>
      <c r="W123" s="214"/>
      <c r="X123" s="214"/>
      <c r="Y123" s="214"/>
      <c r="Z123" s="214"/>
      <c r="AA123" s="214"/>
      <c r="AB123" s="214"/>
      <c r="AC123" s="214"/>
      <c r="AD123" s="214"/>
      <c r="AE123" s="214"/>
      <c r="AF123" s="214"/>
      <c r="AG123" s="230">
        <f>'D.2.2.2.2 - Stavebně kons...'!J34</f>
        <v>0</v>
      </c>
      <c r="AH123" s="231"/>
      <c r="AI123" s="231"/>
      <c r="AJ123" s="231"/>
      <c r="AK123" s="231"/>
      <c r="AL123" s="231"/>
      <c r="AM123" s="231"/>
      <c r="AN123" s="230">
        <f t="shared" si="0"/>
        <v>0</v>
      </c>
      <c r="AO123" s="231"/>
      <c r="AP123" s="231"/>
      <c r="AQ123" s="83" t="s">
        <v>89</v>
      </c>
      <c r="AR123" s="48"/>
      <c r="AS123" s="84">
        <v>0</v>
      </c>
      <c r="AT123" s="85">
        <f t="shared" si="1"/>
        <v>0</v>
      </c>
      <c r="AU123" s="86">
        <f>'D.2.2.2.2 - Stavebně kons...'!P130</f>
        <v>0</v>
      </c>
      <c r="AV123" s="85">
        <f>'D.2.2.2.2 - Stavebně kons...'!J37</f>
        <v>0</v>
      </c>
      <c r="AW123" s="85">
        <f>'D.2.2.2.2 - Stavebně kons...'!J38</f>
        <v>0</v>
      </c>
      <c r="AX123" s="85">
        <f>'D.2.2.2.2 - Stavebně kons...'!J39</f>
        <v>0</v>
      </c>
      <c r="AY123" s="85">
        <f>'D.2.2.2.2 - Stavebně kons...'!J40</f>
        <v>0</v>
      </c>
      <c r="AZ123" s="85">
        <f>'D.2.2.2.2 - Stavebně kons...'!F37</f>
        <v>0</v>
      </c>
      <c r="BA123" s="85">
        <f>'D.2.2.2.2 - Stavebně kons...'!F38</f>
        <v>0</v>
      </c>
      <c r="BB123" s="85">
        <f>'D.2.2.2.2 - Stavebně kons...'!F39</f>
        <v>0</v>
      </c>
      <c r="BC123" s="85">
        <f>'D.2.2.2.2 - Stavebně kons...'!F40</f>
        <v>0</v>
      </c>
      <c r="BD123" s="87">
        <f>'D.2.2.2.2 - Stavebně kons...'!F41</f>
        <v>0</v>
      </c>
      <c r="BT123" s="25" t="s">
        <v>101</v>
      </c>
      <c r="BV123" s="25" t="s">
        <v>79</v>
      </c>
      <c r="BW123" s="25" t="s">
        <v>169</v>
      </c>
      <c r="BX123" s="25" t="s">
        <v>167</v>
      </c>
      <c r="CL123" s="25" t="s">
        <v>1</v>
      </c>
    </row>
    <row r="124" spans="1:90" s="3" customFormat="1" ht="16.5" customHeight="1">
      <c r="B124" s="48"/>
      <c r="C124" s="9"/>
      <c r="D124" s="9"/>
      <c r="E124" s="213" t="s">
        <v>170</v>
      </c>
      <c r="F124" s="213"/>
      <c r="G124" s="213"/>
      <c r="H124" s="213"/>
      <c r="I124" s="213"/>
      <c r="J124" s="9"/>
      <c r="K124" s="213" t="s">
        <v>171</v>
      </c>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32">
        <f>ROUND(SUM(AG125:AG126),2)</f>
        <v>0</v>
      </c>
      <c r="AH124" s="231"/>
      <c r="AI124" s="231"/>
      <c r="AJ124" s="231"/>
      <c r="AK124" s="231"/>
      <c r="AL124" s="231"/>
      <c r="AM124" s="231"/>
      <c r="AN124" s="230">
        <f t="shared" si="0"/>
        <v>0</v>
      </c>
      <c r="AO124" s="231"/>
      <c r="AP124" s="231"/>
      <c r="AQ124" s="83" t="s">
        <v>89</v>
      </c>
      <c r="AR124" s="48"/>
      <c r="AS124" s="84">
        <f>ROUND(SUM(AS125:AS126),2)</f>
        <v>0</v>
      </c>
      <c r="AT124" s="85">
        <f t="shared" si="1"/>
        <v>0</v>
      </c>
      <c r="AU124" s="86">
        <f>ROUND(SUM(AU125:AU126),5)</f>
        <v>0</v>
      </c>
      <c r="AV124" s="85">
        <f>ROUND(AZ124*L29,2)</f>
        <v>0</v>
      </c>
      <c r="AW124" s="85">
        <f>ROUND(BA124*L30,2)</f>
        <v>0</v>
      </c>
      <c r="AX124" s="85">
        <f>ROUND(BB124*L29,2)</f>
        <v>0</v>
      </c>
      <c r="AY124" s="85">
        <f>ROUND(BC124*L30,2)</f>
        <v>0</v>
      </c>
      <c r="AZ124" s="85">
        <f>ROUND(SUM(AZ125:AZ126),2)</f>
        <v>0</v>
      </c>
      <c r="BA124" s="85">
        <f>ROUND(SUM(BA125:BA126),2)</f>
        <v>0</v>
      </c>
      <c r="BB124" s="85">
        <f>ROUND(SUM(BB125:BB126),2)</f>
        <v>0</v>
      </c>
      <c r="BC124" s="85">
        <f>ROUND(SUM(BC125:BC126),2)</f>
        <v>0</v>
      </c>
      <c r="BD124" s="87">
        <f>ROUND(SUM(BD125:BD126),2)</f>
        <v>0</v>
      </c>
      <c r="BS124" s="25" t="s">
        <v>76</v>
      </c>
      <c r="BT124" s="25" t="s">
        <v>90</v>
      </c>
      <c r="BU124" s="25" t="s">
        <v>78</v>
      </c>
      <c r="BV124" s="25" t="s">
        <v>79</v>
      </c>
      <c r="BW124" s="25" t="s">
        <v>172</v>
      </c>
      <c r="BX124" s="25" t="s">
        <v>85</v>
      </c>
      <c r="CL124" s="25" t="s">
        <v>1</v>
      </c>
    </row>
    <row r="125" spans="1:90" s="3" customFormat="1" ht="16.5" customHeight="1">
      <c r="A125" s="82" t="s">
        <v>86</v>
      </c>
      <c r="B125" s="48"/>
      <c r="C125" s="9"/>
      <c r="D125" s="9"/>
      <c r="E125" s="9"/>
      <c r="F125" s="213" t="s">
        <v>173</v>
      </c>
      <c r="G125" s="213"/>
      <c r="H125" s="213"/>
      <c r="I125" s="213"/>
      <c r="J125" s="213"/>
      <c r="K125" s="9"/>
      <c r="L125" s="213" t="s">
        <v>174</v>
      </c>
      <c r="M125" s="213"/>
      <c r="N125" s="213"/>
      <c r="O125" s="213"/>
      <c r="P125" s="213"/>
      <c r="Q125" s="213"/>
      <c r="R125" s="213"/>
      <c r="S125" s="213"/>
      <c r="T125" s="213"/>
      <c r="U125" s="213"/>
      <c r="V125" s="213"/>
      <c r="W125" s="213"/>
      <c r="X125" s="213"/>
      <c r="Y125" s="213"/>
      <c r="Z125" s="213"/>
      <c r="AA125" s="213"/>
      <c r="AB125" s="213"/>
      <c r="AC125" s="213"/>
      <c r="AD125" s="213"/>
      <c r="AE125" s="213"/>
      <c r="AF125" s="213"/>
      <c r="AG125" s="230">
        <f>'D.3.1 - Zdroj tepla a chl...'!J34</f>
        <v>0</v>
      </c>
      <c r="AH125" s="231"/>
      <c r="AI125" s="231"/>
      <c r="AJ125" s="231"/>
      <c r="AK125" s="231"/>
      <c r="AL125" s="231"/>
      <c r="AM125" s="231"/>
      <c r="AN125" s="230">
        <f t="shared" si="0"/>
        <v>0</v>
      </c>
      <c r="AO125" s="231"/>
      <c r="AP125" s="231"/>
      <c r="AQ125" s="83" t="s">
        <v>89</v>
      </c>
      <c r="AR125" s="48"/>
      <c r="AS125" s="84">
        <v>0</v>
      </c>
      <c r="AT125" s="85">
        <f t="shared" si="1"/>
        <v>0</v>
      </c>
      <c r="AU125" s="86">
        <f>'D.3.1 - Zdroj tepla a chl...'!P131</f>
        <v>0</v>
      </c>
      <c r="AV125" s="85">
        <f>'D.3.1 - Zdroj tepla a chl...'!J37</f>
        <v>0</v>
      </c>
      <c r="AW125" s="85">
        <f>'D.3.1 - Zdroj tepla a chl...'!J38</f>
        <v>0</v>
      </c>
      <c r="AX125" s="85">
        <f>'D.3.1 - Zdroj tepla a chl...'!J39</f>
        <v>0</v>
      </c>
      <c r="AY125" s="85">
        <f>'D.3.1 - Zdroj tepla a chl...'!J40</f>
        <v>0</v>
      </c>
      <c r="AZ125" s="85">
        <f>'D.3.1 - Zdroj tepla a chl...'!F37</f>
        <v>0</v>
      </c>
      <c r="BA125" s="85">
        <f>'D.3.1 - Zdroj tepla a chl...'!F38</f>
        <v>0</v>
      </c>
      <c r="BB125" s="85">
        <f>'D.3.1 - Zdroj tepla a chl...'!F39</f>
        <v>0</v>
      </c>
      <c r="BC125" s="85">
        <f>'D.3.1 - Zdroj tepla a chl...'!F40</f>
        <v>0</v>
      </c>
      <c r="BD125" s="87">
        <f>'D.3.1 - Zdroj tepla a chl...'!F41</f>
        <v>0</v>
      </c>
      <c r="BT125" s="25" t="s">
        <v>97</v>
      </c>
      <c r="BV125" s="25" t="s">
        <v>79</v>
      </c>
      <c r="BW125" s="25" t="s">
        <v>175</v>
      </c>
      <c r="BX125" s="25" t="s">
        <v>172</v>
      </c>
      <c r="CL125" s="25" t="s">
        <v>1</v>
      </c>
    </row>
    <row r="126" spans="1:90" s="3" customFormat="1" ht="16.5" customHeight="1">
      <c r="A126" s="82" t="s">
        <v>86</v>
      </c>
      <c r="B126" s="48"/>
      <c r="C126" s="9"/>
      <c r="D126" s="9"/>
      <c r="E126" s="9"/>
      <c r="F126" s="213" t="s">
        <v>176</v>
      </c>
      <c r="G126" s="213"/>
      <c r="H126" s="213"/>
      <c r="I126" s="213"/>
      <c r="J126" s="213"/>
      <c r="K126" s="9"/>
      <c r="L126" s="213" t="s">
        <v>177</v>
      </c>
      <c r="M126" s="213"/>
      <c r="N126" s="213"/>
      <c r="O126" s="213"/>
      <c r="P126" s="213"/>
      <c r="Q126" s="213"/>
      <c r="R126" s="213"/>
      <c r="S126" s="213"/>
      <c r="T126" s="213"/>
      <c r="U126" s="213"/>
      <c r="V126" s="213"/>
      <c r="W126" s="213"/>
      <c r="X126" s="213"/>
      <c r="Y126" s="213"/>
      <c r="Z126" s="213"/>
      <c r="AA126" s="213"/>
      <c r="AB126" s="213"/>
      <c r="AC126" s="213"/>
      <c r="AD126" s="213"/>
      <c r="AE126" s="213"/>
      <c r="AF126" s="213"/>
      <c r="AG126" s="230">
        <f>'D.3.2. - Primární okruh t...'!J34</f>
        <v>0</v>
      </c>
      <c r="AH126" s="231"/>
      <c r="AI126" s="231"/>
      <c r="AJ126" s="231"/>
      <c r="AK126" s="231"/>
      <c r="AL126" s="231"/>
      <c r="AM126" s="231"/>
      <c r="AN126" s="230">
        <f t="shared" si="0"/>
        <v>0</v>
      </c>
      <c r="AO126" s="231"/>
      <c r="AP126" s="231"/>
      <c r="AQ126" s="83" t="s">
        <v>89</v>
      </c>
      <c r="AR126" s="48"/>
      <c r="AS126" s="84">
        <v>0</v>
      </c>
      <c r="AT126" s="85">
        <f t="shared" si="1"/>
        <v>0</v>
      </c>
      <c r="AU126" s="86">
        <f>'D.3.2. - Primární okruh t...'!P129</f>
        <v>0</v>
      </c>
      <c r="AV126" s="85">
        <f>'D.3.2. - Primární okruh t...'!J37</f>
        <v>0</v>
      </c>
      <c r="AW126" s="85">
        <f>'D.3.2. - Primární okruh t...'!J38</f>
        <v>0</v>
      </c>
      <c r="AX126" s="85">
        <f>'D.3.2. - Primární okruh t...'!J39</f>
        <v>0</v>
      </c>
      <c r="AY126" s="85">
        <f>'D.3.2. - Primární okruh t...'!J40</f>
        <v>0</v>
      </c>
      <c r="AZ126" s="85">
        <f>'D.3.2. - Primární okruh t...'!F37</f>
        <v>0</v>
      </c>
      <c r="BA126" s="85">
        <f>'D.3.2. - Primární okruh t...'!F38</f>
        <v>0</v>
      </c>
      <c r="BB126" s="85">
        <f>'D.3.2. - Primární okruh t...'!F39</f>
        <v>0</v>
      </c>
      <c r="BC126" s="85">
        <f>'D.3.2. - Primární okruh t...'!F40</f>
        <v>0</v>
      </c>
      <c r="BD126" s="87">
        <f>'D.3.2. - Primární okruh t...'!F41</f>
        <v>0</v>
      </c>
      <c r="BT126" s="25" t="s">
        <v>97</v>
      </c>
      <c r="BV126" s="25" t="s">
        <v>79</v>
      </c>
      <c r="BW126" s="25" t="s">
        <v>178</v>
      </c>
      <c r="BX126" s="25" t="s">
        <v>172</v>
      </c>
      <c r="CL126" s="25" t="s">
        <v>1</v>
      </c>
    </row>
    <row r="127" spans="1:90" s="3" customFormat="1" ht="16.5" customHeight="1">
      <c r="A127" s="82" t="s">
        <v>86</v>
      </c>
      <c r="B127" s="48"/>
      <c r="C127" s="9"/>
      <c r="D127" s="9"/>
      <c r="E127" s="213" t="s">
        <v>179</v>
      </c>
      <c r="F127" s="213"/>
      <c r="G127" s="213"/>
      <c r="H127" s="213"/>
      <c r="I127" s="213"/>
      <c r="J127" s="9"/>
      <c r="K127" s="213" t="s">
        <v>180</v>
      </c>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30">
        <f>'D.4. - IO.02 - FVE'!J32</f>
        <v>0</v>
      </c>
      <c r="AH127" s="231"/>
      <c r="AI127" s="231"/>
      <c r="AJ127" s="231"/>
      <c r="AK127" s="231"/>
      <c r="AL127" s="231"/>
      <c r="AM127" s="231"/>
      <c r="AN127" s="230">
        <f t="shared" si="0"/>
        <v>0</v>
      </c>
      <c r="AO127" s="231"/>
      <c r="AP127" s="231"/>
      <c r="AQ127" s="83" t="s">
        <v>89</v>
      </c>
      <c r="AR127" s="48"/>
      <c r="AS127" s="84">
        <v>0</v>
      </c>
      <c r="AT127" s="85">
        <f t="shared" si="1"/>
        <v>0</v>
      </c>
      <c r="AU127" s="86">
        <f>'D.4. - IO.02 - FVE'!P128</f>
        <v>0</v>
      </c>
      <c r="AV127" s="85">
        <f>'D.4. - IO.02 - FVE'!J35</f>
        <v>0</v>
      </c>
      <c r="AW127" s="85">
        <f>'D.4. - IO.02 - FVE'!J36</f>
        <v>0</v>
      </c>
      <c r="AX127" s="85">
        <f>'D.4. - IO.02 - FVE'!J37</f>
        <v>0</v>
      </c>
      <c r="AY127" s="85">
        <f>'D.4. - IO.02 - FVE'!J38</f>
        <v>0</v>
      </c>
      <c r="AZ127" s="85">
        <f>'D.4. - IO.02 - FVE'!F35</f>
        <v>0</v>
      </c>
      <c r="BA127" s="85">
        <f>'D.4. - IO.02 - FVE'!F36</f>
        <v>0</v>
      </c>
      <c r="BB127" s="85">
        <f>'D.4. - IO.02 - FVE'!F37</f>
        <v>0</v>
      </c>
      <c r="BC127" s="85">
        <f>'D.4. - IO.02 - FVE'!F38</f>
        <v>0</v>
      </c>
      <c r="BD127" s="87">
        <f>'D.4. - IO.02 - FVE'!F39</f>
        <v>0</v>
      </c>
      <c r="BT127" s="25" t="s">
        <v>90</v>
      </c>
      <c r="BV127" s="25" t="s">
        <v>79</v>
      </c>
      <c r="BW127" s="25" t="s">
        <v>181</v>
      </c>
      <c r="BX127" s="25" t="s">
        <v>85</v>
      </c>
      <c r="CL127" s="25" t="s">
        <v>1</v>
      </c>
    </row>
    <row r="128" spans="1:90" s="3" customFormat="1" ht="16.5" customHeight="1">
      <c r="A128" s="82" t="s">
        <v>86</v>
      </c>
      <c r="B128" s="48"/>
      <c r="C128" s="9"/>
      <c r="D128" s="9"/>
      <c r="E128" s="213" t="s">
        <v>182</v>
      </c>
      <c r="F128" s="213"/>
      <c r="G128" s="213"/>
      <c r="H128" s="213"/>
      <c r="I128" s="213"/>
      <c r="J128" s="9"/>
      <c r="K128" s="213" t="s">
        <v>183</v>
      </c>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30">
        <f>'D.5. - IO 03 - Kanalizačn...'!J32</f>
        <v>0</v>
      </c>
      <c r="AH128" s="231"/>
      <c r="AI128" s="231"/>
      <c r="AJ128" s="231"/>
      <c r="AK128" s="231"/>
      <c r="AL128" s="231"/>
      <c r="AM128" s="231"/>
      <c r="AN128" s="230">
        <f t="shared" si="0"/>
        <v>0</v>
      </c>
      <c r="AO128" s="231"/>
      <c r="AP128" s="231"/>
      <c r="AQ128" s="83" t="s">
        <v>89</v>
      </c>
      <c r="AR128" s="48"/>
      <c r="AS128" s="84">
        <v>0</v>
      </c>
      <c r="AT128" s="85">
        <f t="shared" si="1"/>
        <v>0</v>
      </c>
      <c r="AU128" s="86">
        <f>'D.5. - IO 03 - Kanalizačn...'!P129</f>
        <v>0</v>
      </c>
      <c r="AV128" s="85">
        <f>'D.5. - IO 03 - Kanalizačn...'!J35</f>
        <v>0</v>
      </c>
      <c r="AW128" s="85">
        <f>'D.5. - IO 03 - Kanalizačn...'!J36</f>
        <v>0</v>
      </c>
      <c r="AX128" s="85">
        <f>'D.5. - IO 03 - Kanalizačn...'!J37</f>
        <v>0</v>
      </c>
      <c r="AY128" s="85">
        <f>'D.5. - IO 03 - Kanalizačn...'!J38</f>
        <v>0</v>
      </c>
      <c r="AZ128" s="85">
        <f>'D.5. - IO 03 - Kanalizačn...'!F35</f>
        <v>0</v>
      </c>
      <c r="BA128" s="85">
        <f>'D.5. - IO 03 - Kanalizačn...'!F36</f>
        <v>0</v>
      </c>
      <c r="BB128" s="85">
        <f>'D.5. - IO 03 - Kanalizačn...'!F37</f>
        <v>0</v>
      </c>
      <c r="BC128" s="85">
        <f>'D.5. - IO 03 - Kanalizačn...'!F38</f>
        <v>0</v>
      </c>
      <c r="BD128" s="87">
        <f>'D.5. - IO 03 - Kanalizačn...'!F39</f>
        <v>0</v>
      </c>
      <c r="BT128" s="25" t="s">
        <v>90</v>
      </c>
      <c r="BV128" s="25" t="s">
        <v>79</v>
      </c>
      <c r="BW128" s="25" t="s">
        <v>184</v>
      </c>
      <c r="BX128" s="25" t="s">
        <v>85</v>
      </c>
      <c r="CL128" s="25" t="s">
        <v>1</v>
      </c>
    </row>
    <row r="129" spans="1:91" s="3" customFormat="1" ht="16.5" customHeight="1">
      <c r="A129" s="82" t="s">
        <v>86</v>
      </c>
      <c r="B129" s="48"/>
      <c r="C129" s="9"/>
      <c r="D129" s="9"/>
      <c r="E129" s="213" t="s">
        <v>185</v>
      </c>
      <c r="F129" s="213"/>
      <c r="G129" s="213"/>
      <c r="H129" s="213"/>
      <c r="I129" s="213"/>
      <c r="J129" s="9"/>
      <c r="K129" s="213" t="s">
        <v>186</v>
      </c>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30">
        <f>'D.6. - IO 04 - Vodovodní ...'!J32</f>
        <v>0</v>
      </c>
      <c r="AH129" s="231"/>
      <c r="AI129" s="231"/>
      <c r="AJ129" s="231"/>
      <c r="AK129" s="231"/>
      <c r="AL129" s="231"/>
      <c r="AM129" s="231"/>
      <c r="AN129" s="230">
        <f t="shared" si="0"/>
        <v>0</v>
      </c>
      <c r="AO129" s="231"/>
      <c r="AP129" s="231"/>
      <c r="AQ129" s="83" t="s">
        <v>89</v>
      </c>
      <c r="AR129" s="48"/>
      <c r="AS129" s="84">
        <v>0</v>
      </c>
      <c r="AT129" s="85">
        <f t="shared" si="1"/>
        <v>0</v>
      </c>
      <c r="AU129" s="86">
        <f>'D.6. - IO 04 - Vodovodní ...'!P128</f>
        <v>0</v>
      </c>
      <c r="AV129" s="85">
        <f>'D.6. - IO 04 - Vodovodní ...'!J35</f>
        <v>0</v>
      </c>
      <c r="AW129" s="85">
        <f>'D.6. - IO 04 - Vodovodní ...'!J36</f>
        <v>0</v>
      </c>
      <c r="AX129" s="85">
        <f>'D.6. - IO 04 - Vodovodní ...'!J37</f>
        <v>0</v>
      </c>
      <c r="AY129" s="85">
        <f>'D.6. - IO 04 - Vodovodní ...'!J38</f>
        <v>0</v>
      </c>
      <c r="AZ129" s="85">
        <f>'D.6. - IO 04 - Vodovodní ...'!F35</f>
        <v>0</v>
      </c>
      <c r="BA129" s="85">
        <f>'D.6. - IO 04 - Vodovodní ...'!F36</f>
        <v>0</v>
      </c>
      <c r="BB129" s="85">
        <f>'D.6. - IO 04 - Vodovodní ...'!F37</f>
        <v>0</v>
      </c>
      <c r="BC129" s="85">
        <f>'D.6. - IO 04 - Vodovodní ...'!F38</f>
        <v>0</v>
      </c>
      <c r="BD129" s="87">
        <f>'D.6. - IO 04 - Vodovodní ...'!F39</f>
        <v>0</v>
      </c>
      <c r="BT129" s="25" t="s">
        <v>90</v>
      </c>
      <c r="BV129" s="25" t="s">
        <v>79</v>
      </c>
      <c r="BW129" s="25" t="s">
        <v>187</v>
      </c>
      <c r="BX129" s="25" t="s">
        <v>85</v>
      </c>
      <c r="CL129" s="25" t="s">
        <v>1</v>
      </c>
    </row>
    <row r="130" spans="1:91" s="3" customFormat="1" ht="16.5" customHeight="1">
      <c r="A130" s="82" t="s">
        <v>86</v>
      </c>
      <c r="B130" s="48"/>
      <c r="C130" s="9"/>
      <c r="D130" s="9"/>
      <c r="E130" s="213" t="s">
        <v>188</v>
      </c>
      <c r="F130" s="213"/>
      <c r="G130" s="213"/>
      <c r="H130" s="213"/>
      <c r="I130" s="213"/>
      <c r="J130" s="9"/>
      <c r="K130" s="213" t="s">
        <v>189</v>
      </c>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30">
        <f>'ODS - Odstranění studny'!J32</f>
        <v>0</v>
      </c>
      <c r="AH130" s="231"/>
      <c r="AI130" s="231"/>
      <c r="AJ130" s="231"/>
      <c r="AK130" s="231"/>
      <c r="AL130" s="231"/>
      <c r="AM130" s="231"/>
      <c r="AN130" s="230">
        <f t="shared" si="0"/>
        <v>0</v>
      </c>
      <c r="AO130" s="231"/>
      <c r="AP130" s="231"/>
      <c r="AQ130" s="83" t="s">
        <v>89</v>
      </c>
      <c r="AR130" s="48"/>
      <c r="AS130" s="84">
        <v>0</v>
      </c>
      <c r="AT130" s="85">
        <f t="shared" si="1"/>
        <v>0</v>
      </c>
      <c r="AU130" s="86">
        <f>'ODS - Odstranění studny'!P124</f>
        <v>0</v>
      </c>
      <c r="AV130" s="85">
        <f>'ODS - Odstranění studny'!J35</f>
        <v>0</v>
      </c>
      <c r="AW130" s="85">
        <f>'ODS - Odstranění studny'!J36</f>
        <v>0</v>
      </c>
      <c r="AX130" s="85">
        <f>'ODS - Odstranění studny'!J37</f>
        <v>0</v>
      </c>
      <c r="AY130" s="85">
        <f>'ODS - Odstranění studny'!J38</f>
        <v>0</v>
      </c>
      <c r="AZ130" s="85">
        <f>'ODS - Odstranění studny'!F35</f>
        <v>0</v>
      </c>
      <c r="BA130" s="85">
        <f>'ODS - Odstranění studny'!F36</f>
        <v>0</v>
      </c>
      <c r="BB130" s="85">
        <f>'ODS - Odstranění studny'!F37</f>
        <v>0</v>
      </c>
      <c r="BC130" s="85">
        <f>'ODS - Odstranění studny'!F38</f>
        <v>0</v>
      </c>
      <c r="BD130" s="87">
        <f>'ODS - Odstranění studny'!F39</f>
        <v>0</v>
      </c>
      <c r="BT130" s="25" t="s">
        <v>90</v>
      </c>
      <c r="BV130" s="25" t="s">
        <v>79</v>
      </c>
      <c r="BW130" s="25" t="s">
        <v>190</v>
      </c>
      <c r="BX130" s="25" t="s">
        <v>85</v>
      </c>
      <c r="CL130" s="25" t="s">
        <v>1</v>
      </c>
    </row>
    <row r="131" spans="1:91" s="3" customFormat="1" ht="16.5" customHeight="1">
      <c r="A131" s="82" t="s">
        <v>86</v>
      </c>
      <c r="B131" s="48"/>
      <c r="C131" s="9"/>
      <c r="D131" s="9"/>
      <c r="E131" s="214" t="s">
        <v>191</v>
      </c>
      <c r="F131" s="214"/>
      <c r="G131" s="214"/>
      <c r="H131" s="214"/>
      <c r="I131" s="214"/>
      <c r="J131" s="212"/>
      <c r="K131" s="214" t="s">
        <v>192</v>
      </c>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30">
        <f>'VRN - Vedlejší rozpočtové...'!J32</f>
        <v>0</v>
      </c>
      <c r="AH131" s="231"/>
      <c r="AI131" s="231"/>
      <c r="AJ131" s="231"/>
      <c r="AK131" s="231"/>
      <c r="AL131" s="231"/>
      <c r="AM131" s="231"/>
      <c r="AN131" s="230">
        <f t="shared" si="0"/>
        <v>0</v>
      </c>
      <c r="AO131" s="231"/>
      <c r="AP131" s="231"/>
      <c r="AQ131" s="83" t="s">
        <v>89</v>
      </c>
      <c r="AR131" s="48"/>
      <c r="AS131" s="84">
        <v>0</v>
      </c>
      <c r="AT131" s="85">
        <f t="shared" si="1"/>
        <v>0</v>
      </c>
      <c r="AU131" s="86">
        <f>'VRN - Vedlejší rozpočtové...'!P121</f>
        <v>0</v>
      </c>
      <c r="AV131" s="85">
        <f>'VRN - Vedlejší rozpočtové...'!J35</f>
        <v>0</v>
      </c>
      <c r="AW131" s="85">
        <f>'VRN - Vedlejší rozpočtové...'!J36</f>
        <v>0</v>
      </c>
      <c r="AX131" s="85">
        <f>'VRN - Vedlejší rozpočtové...'!J37</f>
        <v>0</v>
      </c>
      <c r="AY131" s="85">
        <f>'VRN - Vedlejší rozpočtové...'!J38</f>
        <v>0</v>
      </c>
      <c r="AZ131" s="85">
        <f>'VRN - Vedlejší rozpočtové...'!F35</f>
        <v>0</v>
      </c>
      <c r="BA131" s="85">
        <f>'VRN - Vedlejší rozpočtové...'!F36</f>
        <v>0</v>
      </c>
      <c r="BB131" s="85">
        <f>'VRN - Vedlejší rozpočtové...'!F37</f>
        <v>0</v>
      </c>
      <c r="BC131" s="85">
        <f>'VRN - Vedlejší rozpočtové...'!F38</f>
        <v>0</v>
      </c>
      <c r="BD131" s="87">
        <f>'VRN - Vedlejší rozpočtové...'!F39</f>
        <v>0</v>
      </c>
      <c r="BT131" s="25" t="s">
        <v>90</v>
      </c>
      <c r="BV131" s="25" t="s">
        <v>79</v>
      </c>
      <c r="BW131" s="25" t="s">
        <v>193</v>
      </c>
      <c r="BX131" s="25" t="s">
        <v>85</v>
      </c>
      <c r="CL131" s="25" t="s">
        <v>1</v>
      </c>
    </row>
    <row r="132" spans="1:91" s="6" customFormat="1" ht="16.5" customHeight="1">
      <c r="B132" s="74"/>
      <c r="C132" s="75"/>
      <c r="D132" s="215" t="s">
        <v>194</v>
      </c>
      <c r="E132" s="215"/>
      <c r="F132" s="215"/>
      <c r="G132" s="215"/>
      <c r="H132" s="215"/>
      <c r="I132" s="211"/>
      <c r="J132" s="215" t="s">
        <v>195</v>
      </c>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29">
        <f>ROUND(AG133+AG140,2)</f>
        <v>0</v>
      </c>
      <c r="AH132" s="228"/>
      <c r="AI132" s="228"/>
      <c r="AJ132" s="228"/>
      <c r="AK132" s="228"/>
      <c r="AL132" s="228"/>
      <c r="AM132" s="228"/>
      <c r="AN132" s="227">
        <f t="shared" si="0"/>
        <v>0</v>
      </c>
      <c r="AO132" s="228"/>
      <c r="AP132" s="228"/>
      <c r="AQ132" s="76" t="s">
        <v>83</v>
      </c>
      <c r="AR132" s="74"/>
      <c r="AS132" s="77">
        <f>ROUND(AS133+AS140,2)</f>
        <v>0</v>
      </c>
      <c r="AT132" s="78">
        <f t="shared" si="1"/>
        <v>0</v>
      </c>
      <c r="AU132" s="79">
        <f>ROUND(AU133+AU140,5)</f>
        <v>0</v>
      </c>
      <c r="AV132" s="78">
        <f>ROUND(AZ132*L29,2)</f>
        <v>0</v>
      </c>
      <c r="AW132" s="78">
        <f>ROUND(BA132*L30,2)</f>
        <v>0</v>
      </c>
      <c r="AX132" s="78">
        <f>ROUND(BB132*L29,2)</f>
        <v>0</v>
      </c>
      <c r="AY132" s="78">
        <f>ROUND(BC132*L30,2)</f>
        <v>0</v>
      </c>
      <c r="AZ132" s="78">
        <f>ROUND(AZ133+AZ140,2)</f>
        <v>0</v>
      </c>
      <c r="BA132" s="78">
        <f>ROUND(BA133+BA140,2)</f>
        <v>0</v>
      </c>
      <c r="BB132" s="78">
        <f>ROUND(BB133+BB140,2)</f>
        <v>0</v>
      </c>
      <c r="BC132" s="78">
        <f>ROUND(BC133+BC140,2)</f>
        <v>0</v>
      </c>
      <c r="BD132" s="80">
        <f>ROUND(BD133+BD140,2)</f>
        <v>0</v>
      </c>
      <c r="BS132" s="81" t="s">
        <v>76</v>
      </c>
      <c r="BT132" s="81" t="s">
        <v>84</v>
      </c>
      <c r="BU132" s="81" t="s">
        <v>78</v>
      </c>
      <c r="BV132" s="81" t="s">
        <v>79</v>
      </c>
      <c r="BW132" s="81" t="s">
        <v>196</v>
      </c>
      <c r="BX132" s="81" t="s">
        <v>5</v>
      </c>
      <c r="CL132" s="81" t="s">
        <v>1</v>
      </c>
      <c r="CM132" s="81" t="s">
        <v>84</v>
      </c>
    </row>
    <row r="133" spans="1:91" s="3" customFormat="1" ht="16.5" customHeight="1">
      <c r="B133" s="48"/>
      <c r="C133" s="9"/>
      <c r="D133" s="9"/>
      <c r="E133" s="214" t="s">
        <v>162</v>
      </c>
      <c r="F133" s="214"/>
      <c r="G133" s="214"/>
      <c r="H133" s="214"/>
      <c r="I133" s="214"/>
      <c r="J133" s="212"/>
      <c r="K133" s="214" t="s">
        <v>163</v>
      </c>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32">
        <f>ROUND(AG134+AG135+AG138+AG139,2)</f>
        <v>0</v>
      </c>
      <c r="AH133" s="231"/>
      <c r="AI133" s="231"/>
      <c r="AJ133" s="231"/>
      <c r="AK133" s="231"/>
      <c r="AL133" s="231"/>
      <c r="AM133" s="231"/>
      <c r="AN133" s="230">
        <f t="shared" si="0"/>
        <v>0</v>
      </c>
      <c r="AO133" s="231"/>
      <c r="AP133" s="231"/>
      <c r="AQ133" s="83" t="s">
        <v>89</v>
      </c>
      <c r="AR133" s="48"/>
      <c r="AS133" s="84">
        <f>ROUND(AS134+AS135+AS138+AS139,2)</f>
        <v>0</v>
      </c>
      <c r="AT133" s="85">
        <f t="shared" si="1"/>
        <v>0</v>
      </c>
      <c r="AU133" s="86">
        <f>ROUND(AU134+AU135+AU138+AU139,5)</f>
        <v>0</v>
      </c>
      <c r="AV133" s="85">
        <f>ROUND(AZ133*L29,2)</f>
        <v>0</v>
      </c>
      <c r="AW133" s="85">
        <f>ROUND(BA133*L30,2)</f>
        <v>0</v>
      </c>
      <c r="AX133" s="85">
        <f>ROUND(BB133*L29,2)</f>
        <v>0</v>
      </c>
      <c r="AY133" s="85">
        <f>ROUND(BC133*L30,2)</f>
        <v>0</v>
      </c>
      <c r="AZ133" s="85">
        <f>ROUND(AZ134+AZ135+AZ138+AZ139,2)</f>
        <v>0</v>
      </c>
      <c r="BA133" s="85">
        <f>ROUND(BA134+BA135+BA138+BA139,2)</f>
        <v>0</v>
      </c>
      <c r="BB133" s="85">
        <f>ROUND(BB134+BB135+BB138+BB139,2)</f>
        <v>0</v>
      </c>
      <c r="BC133" s="85">
        <f>ROUND(BC134+BC135+BC138+BC139,2)</f>
        <v>0</v>
      </c>
      <c r="BD133" s="87">
        <f>ROUND(BD134+BD135+BD138+BD139,2)</f>
        <v>0</v>
      </c>
      <c r="BS133" s="25" t="s">
        <v>76</v>
      </c>
      <c r="BT133" s="25" t="s">
        <v>90</v>
      </c>
      <c r="BU133" s="25" t="s">
        <v>78</v>
      </c>
      <c r="BV133" s="25" t="s">
        <v>79</v>
      </c>
      <c r="BW133" s="25" t="s">
        <v>197</v>
      </c>
      <c r="BX133" s="25" t="s">
        <v>196</v>
      </c>
      <c r="CL133" s="25" t="s">
        <v>1</v>
      </c>
    </row>
    <row r="134" spans="1:91" s="3" customFormat="1" ht="16.5" customHeight="1">
      <c r="A134" s="82" t="s">
        <v>86</v>
      </c>
      <c r="B134" s="48"/>
      <c r="C134" s="9"/>
      <c r="D134" s="9"/>
      <c r="E134" s="9"/>
      <c r="F134" s="214" t="s">
        <v>198</v>
      </c>
      <c r="G134" s="214"/>
      <c r="H134" s="214"/>
      <c r="I134" s="214"/>
      <c r="J134" s="214"/>
      <c r="K134" s="212"/>
      <c r="L134" s="214" t="s">
        <v>199</v>
      </c>
      <c r="M134" s="214"/>
      <c r="N134" s="214"/>
      <c r="O134" s="214"/>
      <c r="P134" s="214"/>
      <c r="Q134" s="214"/>
      <c r="R134" s="214"/>
      <c r="S134" s="214"/>
      <c r="T134" s="214"/>
      <c r="U134" s="214"/>
      <c r="V134" s="214"/>
      <c r="W134" s="214"/>
      <c r="X134" s="214"/>
      <c r="Y134" s="214"/>
      <c r="Z134" s="214"/>
      <c r="AA134" s="214"/>
      <c r="AB134" s="214"/>
      <c r="AC134" s="214"/>
      <c r="AD134" s="214"/>
      <c r="AE134" s="214"/>
      <c r="AF134" s="214"/>
      <c r="AG134" s="230">
        <f>'D.2.1. - Dopravní řešení'!J34</f>
        <v>0</v>
      </c>
      <c r="AH134" s="231"/>
      <c r="AI134" s="231"/>
      <c r="AJ134" s="231"/>
      <c r="AK134" s="231"/>
      <c r="AL134" s="231"/>
      <c r="AM134" s="231"/>
      <c r="AN134" s="230">
        <f t="shared" si="0"/>
        <v>0</v>
      </c>
      <c r="AO134" s="231"/>
      <c r="AP134" s="231"/>
      <c r="AQ134" s="83" t="s">
        <v>89</v>
      </c>
      <c r="AR134" s="48"/>
      <c r="AS134" s="84">
        <v>0</v>
      </c>
      <c r="AT134" s="85">
        <f t="shared" si="1"/>
        <v>0</v>
      </c>
      <c r="AU134" s="86">
        <f>'D.2.1. - Dopravní řešení'!P131</f>
        <v>0</v>
      </c>
      <c r="AV134" s="85">
        <f>'D.2.1. - Dopravní řešení'!J37</f>
        <v>0</v>
      </c>
      <c r="AW134" s="85">
        <f>'D.2.1. - Dopravní řešení'!J38</f>
        <v>0</v>
      </c>
      <c r="AX134" s="85">
        <f>'D.2.1. - Dopravní řešení'!J39</f>
        <v>0</v>
      </c>
      <c r="AY134" s="85">
        <f>'D.2.1. - Dopravní řešení'!J40</f>
        <v>0</v>
      </c>
      <c r="AZ134" s="85">
        <f>'D.2.1. - Dopravní řešení'!F37</f>
        <v>0</v>
      </c>
      <c r="BA134" s="85">
        <f>'D.2.1. - Dopravní řešení'!F38</f>
        <v>0</v>
      </c>
      <c r="BB134" s="85">
        <f>'D.2.1. - Dopravní řešení'!F39</f>
        <v>0</v>
      </c>
      <c r="BC134" s="85">
        <f>'D.2.1. - Dopravní řešení'!F40</f>
        <v>0</v>
      </c>
      <c r="BD134" s="87">
        <f>'D.2.1. - Dopravní řešení'!F41</f>
        <v>0</v>
      </c>
      <c r="BT134" s="25" t="s">
        <v>97</v>
      </c>
      <c r="BV134" s="25" t="s">
        <v>79</v>
      </c>
      <c r="BW134" s="25" t="s">
        <v>200</v>
      </c>
      <c r="BX134" s="25" t="s">
        <v>197</v>
      </c>
      <c r="CL134" s="25" t="s">
        <v>1</v>
      </c>
    </row>
    <row r="135" spans="1:91" s="3" customFormat="1" ht="16.5" customHeight="1">
      <c r="B135" s="48"/>
      <c r="C135" s="9"/>
      <c r="D135" s="9"/>
      <c r="E135" s="9"/>
      <c r="F135" s="214" t="s">
        <v>165</v>
      </c>
      <c r="G135" s="214"/>
      <c r="H135" s="214"/>
      <c r="I135" s="214"/>
      <c r="J135" s="214"/>
      <c r="K135" s="212"/>
      <c r="L135" s="214" t="s">
        <v>201</v>
      </c>
      <c r="M135" s="214"/>
      <c r="N135" s="214"/>
      <c r="O135" s="214"/>
      <c r="P135" s="214"/>
      <c r="Q135" s="214"/>
      <c r="R135" s="214"/>
      <c r="S135" s="214"/>
      <c r="T135" s="214"/>
      <c r="U135" s="214"/>
      <c r="V135" s="214"/>
      <c r="W135" s="214"/>
      <c r="X135" s="214"/>
      <c r="Y135" s="214"/>
      <c r="Z135" s="214"/>
      <c r="AA135" s="214"/>
      <c r="AB135" s="214"/>
      <c r="AC135" s="214"/>
      <c r="AD135" s="214"/>
      <c r="AE135" s="214"/>
      <c r="AF135" s="214"/>
      <c r="AG135" s="232">
        <f>ROUND(SUM(AG136:AG137),2)</f>
        <v>0</v>
      </c>
      <c r="AH135" s="231"/>
      <c r="AI135" s="231"/>
      <c r="AJ135" s="231"/>
      <c r="AK135" s="231"/>
      <c r="AL135" s="231"/>
      <c r="AM135" s="231"/>
      <c r="AN135" s="230">
        <f t="shared" si="0"/>
        <v>0</v>
      </c>
      <c r="AO135" s="231"/>
      <c r="AP135" s="231"/>
      <c r="AQ135" s="83" t="s">
        <v>89</v>
      </c>
      <c r="AR135" s="48"/>
      <c r="AS135" s="84">
        <f>ROUND(SUM(AS136:AS137),2)</f>
        <v>0</v>
      </c>
      <c r="AT135" s="85">
        <f t="shared" si="1"/>
        <v>0</v>
      </c>
      <c r="AU135" s="86">
        <f>ROUND(SUM(AU136:AU137),5)</f>
        <v>0</v>
      </c>
      <c r="AV135" s="85">
        <f>ROUND(AZ135*L29,2)</f>
        <v>0</v>
      </c>
      <c r="AW135" s="85">
        <f>ROUND(BA135*L30,2)</f>
        <v>0</v>
      </c>
      <c r="AX135" s="85">
        <f>ROUND(BB135*L29,2)</f>
        <v>0</v>
      </c>
      <c r="AY135" s="85">
        <f>ROUND(BC135*L30,2)</f>
        <v>0</v>
      </c>
      <c r="AZ135" s="85">
        <f>ROUND(SUM(AZ136:AZ137),2)</f>
        <v>0</v>
      </c>
      <c r="BA135" s="85">
        <f>ROUND(SUM(BA136:BA137),2)</f>
        <v>0</v>
      </c>
      <c r="BB135" s="85">
        <f>ROUND(SUM(BB136:BB137),2)</f>
        <v>0</v>
      </c>
      <c r="BC135" s="85">
        <f>ROUND(SUM(BC136:BC137),2)</f>
        <v>0</v>
      </c>
      <c r="BD135" s="87">
        <f>ROUND(SUM(BD136:BD137),2)</f>
        <v>0</v>
      </c>
      <c r="BS135" s="25" t="s">
        <v>76</v>
      </c>
      <c r="BT135" s="25" t="s">
        <v>97</v>
      </c>
      <c r="BU135" s="25" t="s">
        <v>78</v>
      </c>
      <c r="BV135" s="25" t="s">
        <v>79</v>
      </c>
      <c r="BW135" s="25" t="s">
        <v>202</v>
      </c>
      <c r="BX135" s="25" t="s">
        <v>197</v>
      </c>
      <c r="CL135" s="25" t="s">
        <v>1</v>
      </c>
    </row>
    <row r="136" spans="1:91" s="3" customFormat="1" ht="16.5" customHeight="1">
      <c r="A136" s="82" t="s">
        <v>86</v>
      </c>
      <c r="B136" s="48"/>
      <c r="C136" s="9"/>
      <c r="D136" s="9"/>
      <c r="E136" s="9"/>
      <c r="F136" s="9"/>
      <c r="G136" s="213" t="s">
        <v>203</v>
      </c>
      <c r="H136" s="213"/>
      <c r="I136" s="213"/>
      <c r="J136" s="213"/>
      <c r="K136" s="213"/>
      <c r="L136" s="9"/>
      <c r="M136" s="213" t="s">
        <v>96</v>
      </c>
      <c r="N136" s="213"/>
      <c r="O136" s="213"/>
      <c r="P136" s="213"/>
      <c r="Q136" s="213"/>
      <c r="R136" s="213"/>
      <c r="S136" s="213"/>
      <c r="T136" s="213"/>
      <c r="U136" s="213"/>
      <c r="V136" s="213"/>
      <c r="W136" s="213"/>
      <c r="X136" s="213"/>
      <c r="Y136" s="213"/>
      <c r="Z136" s="213"/>
      <c r="AA136" s="213"/>
      <c r="AB136" s="213"/>
      <c r="AC136" s="213"/>
      <c r="AD136" s="213"/>
      <c r="AE136" s="213"/>
      <c r="AF136" s="213"/>
      <c r="AG136" s="230">
        <f>'D.2.2.1. - Architektonick...'!J34</f>
        <v>0</v>
      </c>
      <c r="AH136" s="231"/>
      <c r="AI136" s="231"/>
      <c r="AJ136" s="231"/>
      <c r="AK136" s="231"/>
      <c r="AL136" s="231"/>
      <c r="AM136" s="231"/>
      <c r="AN136" s="230">
        <f t="shared" si="0"/>
        <v>0</v>
      </c>
      <c r="AO136" s="231"/>
      <c r="AP136" s="231"/>
      <c r="AQ136" s="83" t="s">
        <v>89</v>
      </c>
      <c r="AR136" s="48"/>
      <c r="AS136" s="84">
        <v>0</v>
      </c>
      <c r="AT136" s="85">
        <f t="shared" si="1"/>
        <v>0</v>
      </c>
      <c r="AU136" s="86">
        <f>'D.2.2.1. - Architektonick...'!P128</f>
        <v>0</v>
      </c>
      <c r="AV136" s="85">
        <f>'D.2.2.1. - Architektonick...'!J37</f>
        <v>0</v>
      </c>
      <c r="AW136" s="85">
        <f>'D.2.2.1. - Architektonick...'!J38</f>
        <v>0</v>
      </c>
      <c r="AX136" s="85">
        <f>'D.2.2.1. - Architektonick...'!J39</f>
        <v>0</v>
      </c>
      <c r="AY136" s="85">
        <f>'D.2.2.1. - Architektonick...'!J40</f>
        <v>0</v>
      </c>
      <c r="AZ136" s="85">
        <f>'D.2.2.1. - Architektonick...'!F37</f>
        <v>0</v>
      </c>
      <c r="BA136" s="85">
        <f>'D.2.2.1. - Architektonick...'!F38</f>
        <v>0</v>
      </c>
      <c r="BB136" s="85">
        <f>'D.2.2.1. - Architektonick...'!F39</f>
        <v>0</v>
      </c>
      <c r="BC136" s="85">
        <f>'D.2.2.1. - Architektonick...'!F40</f>
        <v>0</v>
      </c>
      <c r="BD136" s="87">
        <f>'D.2.2.1. - Architektonick...'!F41</f>
        <v>0</v>
      </c>
      <c r="BT136" s="25" t="s">
        <v>101</v>
      </c>
      <c r="BV136" s="25" t="s">
        <v>79</v>
      </c>
      <c r="BW136" s="25" t="s">
        <v>204</v>
      </c>
      <c r="BX136" s="25" t="s">
        <v>202</v>
      </c>
      <c r="CL136" s="25" t="s">
        <v>1</v>
      </c>
    </row>
    <row r="137" spans="1:91" s="3" customFormat="1" ht="16.5" customHeight="1">
      <c r="A137" s="82" t="s">
        <v>86</v>
      </c>
      <c r="B137" s="48"/>
      <c r="C137" s="9"/>
      <c r="D137" s="9"/>
      <c r="E137" s="9"/>
      <c r="F137" s="9"/>
      <c r="G137" s="214" t="s">
        <v>205</v>
      </c>
      <c r="H137" s="214"/>
      <c r="I137" s="214"/>
      <c r="J137" s="214"/>
      <c r="K137" s="214"/>
      <c r="L137" s="212"/>
      <c r="M137" s="214" t="s">
        <v>113</v>
      </c>
      <c r="N137" s="214"/>
      <c r="O137" s="214"/>
      <c r="P137" s="214"/>
      <c r="Q137" s="214"/>
      <c r="R137" s="214"/>
      <c r="S137" s="214"/>
      <c r="T137" s="214"/>
      <c r="U137" s="214"/>
      <c r="V137" s="214"/>
      <c r="W137" s="214"/>
      <c r="X137" s="214"/>
      <c r="Y137" s="214"/>
      <c r="Z137" s="214"/>
      <c r="AA137" s="214"/>
      <c r="AB137" s="214"/>
      <c r="AC137" s="214"/>
      <c r="AD137" s="214"/>
      <c r="AE137" s="214"/>
      <c r="AF137" s="214"/>
      <c r="AG137" s="230">
        <f>'D.2.2.2. - Stavebně konst...'!J34</f>
        <v>0</v>
      </c>
      <c r="AH137" s="231"/>
      <c r="AI137" s="231"/>
      <c r="AJ137" s="231"/>
      <c r="AK137" s="231"/>
      <c r="AL137" s="231"/>
      <c r="AM137" s="231"/>
      <c r="AN137" s="230">
        <f t="shared" si="0"/>
        <v>0</v>
      </c>
      <c r="AO137" s="231"/>
      <c r="AP137" s="231"/>
      <c r="AQ137" s="83" t="s">
        <v>89</v>
      </c>
      <c r="AR137" s="48"/>
      <c r="AS137" s="84">
        <v>0</v>
      </c>
      <c r="AT137" s="85">
        <f t="shared" si="1"/>
        <v>0</v>
      </c>
      <c r="AU137" s="86">
        <f>'D.2.2.2. - Stavebně konst...'!P129</f>
        <v>0</v>
      </c>
      <c r="AV137" s="85">
        <f>'D.2.2.2. - Stavebně konst...'!J37</f>
        <v>0</v>
      </c>
      <c r="AW137" s="85">
        <f>'D.2.2.2. - Stavebně konst...'!J38</f>
        <v>0</v>
      </c>
      <c r="AX137" s="85">
        <f>'D.2.2.2. - Stavebně konst...'!J39</f>
        <v>0</v>
      </c>
      <c r="AY137" s="85">
        <f>'D.2.2.2. - Stavebně konst...'!J40</f>
        <v>0</v>
      </c>
      <c r="AZ137" s="85">
        <f>'D.2.2.2. - Stavebně konst...'!F37</f>
        <v>0</v>
      </c>
      <c r="BA137" s="85">
        <f>'D.2.2.2. - Stavebně konst...'!F38</f>
        <v>0</v>
      </c>
      <c r="BB137" s="85">
        <f>'D.2.2.2. - Stavebně konst...'!F39</f>
        <v>0</v>
      </c>
      <c r="BC137" s="85">
        <f>'D.2.2.2. - Stavebně konst...'!F40</f>
        <v>0</v>
      </c>
      <c r="BD137" s="87">
        <f>'D.2.2.2. - Stavebně konst...'!F41</f>
        <v>0</v>
      </c>
      <c r="BT137" s="25" t="s">
        <v>101</v>
      </c>
      <c r="BV137" s="25" t="s">
        <v>79</v>
      </c>
      <c r="BW137" s="25" t="s">
        <v>206</v>
      </c>
      <c r="BX137" s="25" t="s">
        <v>202</v>
      </c>
      <c r="CL137" s="25" t="s">
        <v>1</v>
      </c>
    </row>
    <row r="138" spans="1:91" s="3" customFormat="1" ht="16.5" customHeight="1">
      <c r="A138" s="82" t="s">
        <v>86</v>
      </c>
      <c r="B138" s="48"/>
      <c r="C138" s="9"/>
      <c r="D138" s="9"/>
      <c r="E138" s="9"/>
      <c r="F138" s="213" t="s">
        <v>207</v>
      </c>
      <c r="G138" s="213"/>
      <c r="H138" s="213"/>
      <c r="I138" s="213"/>
      <c r="J138" s="213"/>
      <c r="K138" s="9"/>
      <c r="L138" s="213" t="s">
        <v>208</v>
      </c>
      <c r="M138" s="213"/>
      <c r="N138" s="213"/>
      <c r="O138" s="213"/>
      <c r="P138" s="213"/>
      <c r="Q138" s="213"/>
      <c r="R138" s="213"/>
      <c r="S138" s="213"/>
      <c r="T138" s="213"/>
      <c r="U138" s="213"/>
      <c r="V138" s="213"/>
      <c r="W138" s="213"/>
      <c r="X138" s="213"/>
      <c r="Y138" s="213"/>
      <c r="Z138" s="213"/>
      <c r="AA138" s="213"/>
      <c r="AB138" s="213"/>
      <c r="AC138" s="213"/>
      <c r="AD138" s="213"/>
      <c r="AE138" s="213"/>
      <c r="AF138" s="213"/>
      <c r="AG138" s="230">
        <f>'D.2.3. - Sadové úpravy'!J34</f>
        <v>0</v>
      </c>
      <c r="AH138" s="231"/>
      <c r="AI138" s="231"/>
      <c r="AJ138" s="231"/>
      <c r="AK138" s="231"/>
      <c r="AL138" s="231"/>
      <c r="AM138" s="231"/>
      <c r="AN138" s="230">
        <f t="shared" si="0"/>
        <v>0</v>
      </c>
      <c r="AO138" s="231"/>
      <c r="AP138" s="231"/>
      <c r="AQ138" s="83" t="s">
        <v>89</v>
      </c>
      <c r="AR138" s="48"/>
      <c r="AS138" s="84">
        <v>0</v>
      </c>
      <c r="AT138" s="85">
        <f t="shared" si="1"/>
        <v>0</v>
      </c>
      <c r="AU138" s="86">
        <f>'D.2.3. - Sadové úpravy'!P131</f>
        <v>0</v>
      </c>
      <c r="AV138" s="85">
        <f>'D.2.3. - Sadové úpravy'!J37</f>
        <v>0</v>
      </c>
      <c r="AW138" s="85">
        <f>'D.2.3. - Sadové úpravy'!J38</f>
        <v>0</v>
      </c>
      <c r="AX138" s="85">
        <f>'D.2.3. - Sadové úpravy'!J39</f>
        <v>0</v>
      </c>
      <c r="AY138" s="85">
        <f>'D.2.3. - Sadové úpravy'!J40</f>
        <v>0</v>
      </c>
      <c r="AZ138" s="85">
        <f>'D.2.3. - Sadové úpravy'!F37</f>
        <v>0</v>
      </c>
      <c r="BA138" s="85">
        <f>'D.2.3. - Sadové úpravy'!F38</f>
        <v>0</v>
      </c>
      <c r="BB138" s="85">
        <f>'D.2.3. - Sadové úpravy'!F39</f>
        <v>0</v>
      </c>
      <c r="BC138" s="85">
        <f>'D.2.3. - Sadové úpravy'!F40</f>
        <v>0</v>
      </c>
      <c r="BD138" s="87">
        <f>'D.2.3. - Sadové úpravy'!F41</f>
        <v>0</v>
      </c>
      <c r="BT138" s="25" t="s">
        <v>97</v>
      </c>
      <c r="BV138" s="25" t="s">
        <v>79</v>
      </c>
      <c r="BW138" s="25" t="s">
        <v>209</v>
      </c>
      <c r="BX138" s="25" t="s">
        <v>197</v>
      </c>
      <c r="CL138" s="25" t="s">
        <v>1</v>
      </c>
    </row>
    <row r="139" spans="1:91" s="3" customFormat="1" ht="16.5" customHeight="1">
      <c r="A139" s="82" t="s">
        <v>86</v>
      </c>
      <c r="B139" s="48"/>
      <c r="C139" s="9"/>
      <c r="D139" s="9"/>
      <c r="E139" s="9"/>
      <c r="F139" s="213" t="s">
        <v>210</v>
      </c>
      <c r="G139" s="213"/>
      <c r="H139" s="213"/>
      <c r="I139" s="213"/>
      <c r="J139" s="213"/>
      <c r="K139" s="9"/>
      <c r="L139" s="213" t="s">
        <v>211</v>
      </c>
      <c r="M139" s="213"/>
      <c r="N139" s="213"/>
      <c r="O139" s="213"/>
      <c r="P139" s="213"/>
      <c r="Q139" s="213"/>
      <c r="R139" s="213"/>
      <c r="S139" s="213"/>
      <c r="T139" s="213"/>
      <c r="U139" s="213"/>
      <c r="V139" s="213"/>
      <c r="W139" s="213"/>
      <c r="X139" s="213"/>
      <c r="Y139" s="213"/>
      <c r="Z139" s="213"/>
      <c r="AA139" s="213"/>
      <c r="AB139" s="213"/>
      <c r="AC139" s="213"/>
      <c r="AD139" s="213"/>
      <c r="AE139" s="213"/>
      <c r="AF139" s="213"/>
      <c r="AG139" s="230">
        <f>'D.2.4. - Areálové osvětlení'!J34</f>
        <v>0</v>
      </c>
      <c r="AH139" s="231"/>
      <c r="AI139" s="231"/>
      <c r="AJ139" s="231"/>
      <c r="AK139" s="231"/>
      <c r="AL139" s="231"/>
      <c r="AM139" s="231"/>
      <c r="AN139" s="230">
        <f t="shared" si="0"/>
        <v>0</v>
      </c>
      <c r="AO139" s="231"/>
      <c r="AP139" s="231"/>
      <c r="AQ139" s="83" t="s">
        <v>89</v>
      </c>
      <c r="AR139" s="48"/>
      <c r="AS139" s="84">
        <v>0</v>
      </c>
      <c r="AT139" s="85">
        <f t="shared" si="1"/>
        <v>0</v>
      </c>
      <c r="AU139" s="86">
        <f>'D.2.4. - Areálové osvětlení'!P128</f>
        <v>0</v>
      </c>
      <c r="AV139" s="85">
        <f>'D.2.4. - Areálové osvětlení'!J37</f>
        <v>0</v>
      </c>
      <c r="AW139" s="85">
        <f>'D.2.4. - Areálové osvětlení'!J38</f>
        <v>0</v>
      </c>
      <c r="AX139" s="85">
        <f>'D.2.4. - Areálové osvětlení'!J39</f>
        <v>0</v>
      </c>
      <c r="AY139" s="85">
        <f>'D.2.4. - Areálové osvětlení'!J40</f>
        <v>0</v>
      </c>
      <c r="AZ139" s="85">
        <f>'D.2.4. - Areálové osvětlení'!F37</f>
        <v>0</v>
      </c>
      <c r="BA139" s="85">
        <f>'D.2.4. - Areálové osvětlení'!F38</f>
        <v>0</v>
      </c>
      <c r="BB139" s="85">
        <f>'D.2.4. - Areálové osvětlení'!F39</f>
        <v>0</v>
      </c>
      <c r="BC139" s="85">
        <f>'D.2.4. - Areálové osvětlení'!F40</f>
        <v>0</v>
      </c>
      <c r="BD139" s="87">
        <f>'D.2.4. - Areálové osvětlení'!F41</f>
        <v>0</v>
      </c>
      <c r="BT139" s="25" t="s">
        <v>97</v>
      </c>
      <c r="BV139" s="25" t="s">
        <v>79</v>
      </c>
      <c r="BW139" s="25" t="s">
        <v>212</v>
      </c>
      <c r="BX139" s="25" t="s">
        <v>197</v>
      </c>
      <c r="CL139" s="25" t="s">
        <v>1</v>
      </c>
    </row>
    <row r="140" spans="1:91" s="3" customFormat="1" ht="16.5" customHeight="1">
      <c r="A140" s="82" t="s">
        <v>86</v>
      </c>
      <c r="B140" s="48"/>
      <c r="C140" s="9"/>
      <c r="D140" s="9"/>
      <c r="E140" s="214" t="s">
        <v>191</v>
      </c>
      <c r="F140" s="214"/>
      <c r="G140" s="214"/>
      <c r="H140" s="214"/>
      <c r="I140" s="214"/>
      <c r="J140" s="212"/>
      <c r="K140" s="214" t="s">
        <v>192</v>
      </c>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30">
        <f>'VRN - Vedlejší rozpočtové..._01'!J32</f>
        <v>0</v>
      </c>
      <c r="AH140" s="231"/>
      <c r="AI140" s="231"/>
      <c r="AJ140" s="231"/>
      <c r="AK140" s="231"/>
      <c r="AL140" s="231"/>
      <c r="AM140" s="231"/>
      <c r="AN140" s="230">
        <f t="shared" si="0"/>
        <v>0</v>
      </c>
      <c r="AO140" s="231"/>
      <c r="AP140" s="231"/>
      <c r="AQ140" s="83" t="s">
        <v>89</v>
      </c>
      <c r="AR140" s="48"/>
      <c r="AS140" s="88">
        <v>0</v>
      </c>
      <c r="AT140" s="89">
        <f t="shared" si="1"/>
        <v>0</v>
      </c>
      <c r="AU140" s="90">
        <f>'VRN - Vedlejší rozpočtové..._01'!P121</f>
        <v>0</v>
      </c>
      <c r="AV140" s="89">
        <f>'VRN - Vedlejší rozpočtové..._01'!J35</f>
        <v>0</v>
      </c>
      <c r="AW140" s="89">
        <f>'VRN - Vedlejší rozpočtové..._01'!J36</f>
        <v>0</v>
      </c>
      <c r="AX140" s="89">
        <f>'VRN - Vedlejší rozpočtové..._01'!J37</f>
        <v>0</v>
      </c>
      <c r="AY140" s="89">
        <f>'VRN - Vedlejší rozpočtové..._01'!J38</f>
        <v>0</v>
      </c>
      <c r="AZ140" s="89">
        <f>'VRN - Vedlejší rozpočtové..._01'!F35</f>
        <v>0</v>
      </c>
      <c r="BA140" s="89">
        <f>'VRN - Vedlejší rozpočtové..._01'!F36</f>
        <v>0</v>
      </c>
      <c r="BB140" s="89">
        <f>'VRN - Vedlejší rozpočtové..._01'!F37</f>
        <v>0</v>
      </c>
      <c r="BC140" s="89">
        <f>'VRN - Vedlejší rozpočtové..._01'!F38</f>
        <v>0</v>
      </c>
      <c r="BD140" s="91">
        <f>'VRN - Vedlejší rozpočtové..._01'!F39</f>
        <v>0</v>
      </c>
      <c r="BT140" s="25" t="s">
        <v>90</v>
      </c>
      <c r="BV140" s="25" t="s">
        <v>79</v>
      </c>
      <c r="BW140" s="25" t="s">
        <v>213</v>
      </c>
      <c r="BX140" s="25" t="s">
        <v>196</v>
      </c>
      <c r="CL140" s="25" t="s">
        <v>1</v>
      </c>
    </row>
    <row r="141" spans="1:91" s="1" customFormat="1" ht="30" customHeight="1">
      <c r="B141" s="32"/>
      <c r="AR141" s="32"/>
    </row>
    <row r="142" spans="1:91" s="1" customFormat="1" ht="6.95" customHeight="1">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32"/>
    </row>
  </sheetData>
  <sheetProtection algorithmName="SHA-512" hashValue="qJ0Zpvx9AIsvoiAHZfd9yevO6tEy7b1+ClK2a/j0k/VcLFlUkAseM55RgbzdnVFIG0TkUHW0Duh102J0px2crg==" saltValue="B9eOEcdT5nxqLa4cwncv0w==" spinCount="100000" sheet="1" objects="1" scenarios="1" formatColumns="0" formatRows="0"/>
  <mergeCells count="222">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M104:AF104"/>
    <mergeCell ref="G104:K104"/>
    <mergeCell ref="M105:AF105"/>
    <mergeCell ref="G105:K105"/>
    <mergeCell ref="M106:AF106"/>
    <mergeCell ref="G106:K106"/>
    <mergeCell ref="M107:AF107"/>
    <mergeCell ref="G107:K107"/>
    <mergeCell ref="F108:J108"/>
    <mergeCell ref="L108:AF108"/>
    <mergeCell ref="L109:AF109"/>
    <mergeCell ref="F109:J109"/>
    <mergeCell ref="L110:AF110"/>
    <mergeCell ref="F110:J110"/>
    <mergeCell ref="L111:AF111"/>
    <mergeCell ref="F111:J111"/>
    <mergeCell ref="L112:AF112"/>
    <mergeCell ref="F112:J112"/>
    <mergeCell ref="G113:K113"/>
    <mergeCell ref="M113:AF113"/>
    <mergeCell ref="G114:K114"/>
    <mergeCell ref="M114:AF114"/>
    <mergeCell ref="M115:AF115"/>
    <mergeCell ref="G115:K115"/>
    <mergeCell ref="G116:K116"/>
    <mergeCell ref="M116:AF116"/>
    <mergeCell ref="L117:AF117"/>
    <mergeCell ref="F117:J117"/>
    <mergeCell ref="G118:K118"/>
    <mergeCell ref="M118:AF118"/>
    <mergeCell ref="G119:K119"/>
    <mergeCell ref="M119:AF119"/>
    <mergeCell ref="G120:K120"/>
    <mergeCell ref="M120:AF120"/>
    <mergeCell ref="E121:I121"/>
    <mergeCell ref="K121:AF121"/>
    <mergeCell ref="F122:J122"/>
    <mergeCell ref="L122:AF122"/>
    <mergeCell ref="M123:AF123"/>
    <mergeCell ref="G123:K123"/>
    <mergeCell ref="E124:I124"/>
    <mergeCell ref="K124:AF124"/>
    <mergeCell ref="L125:AF125"/>
    <mergeCell ref="F125:J125"/>
    <mergeCell ref="F126:J126"/>
    <mergeCell ref="L126:AF126"/>
    <mergeCell ref="K127:AF127"/>
    <mergeCell ref="E127:I127"/>
    <mergeCell ref="K128:AF128"/>
    <mergeCell ref="E128:I128"/>
    <mergeCell ref="E129:I129"/>
    <mergeCell ref="K129:AF129"/>
    <mergeCell ref="E130:I130"/>
    <mergeCell ref="K130:AF130"/>
    <mergeCell ref="E131:I131"/>
    <mergeCell ref="K131:AF131"/>
    <mergeCell ref="D132:H132"/>
    <mergeCell ref="J132:AF132"/>
    <mergeCell ref="E133:I133"/>
    <mergeCell ref="K133:AF133"/>
    <mergeCell ref="F139:J139"/>
    <mergeCell ref="L139:AF139"/>
    <mergeCell ref="E140:I140"/>
    <mergeCell ref="K140:AF140"/>
    <mergeCell ref="F134:J134"/>
    <mergeCell ref="L134:AF134"/>
    <mergeCell ref="F135:J135"/>
    <mergeCell ref="L135:AF135"/>
    <mergeCell ref="G136:K136"/>
    <mergeCell ref="M136:AF136"/>
    <mergeCell ref="G137:K137"/>
    <mergeCell ref="M137:AF137"/>
    <mergeCell ref="F138:J138"/>
    <mergeCell ref="L138:AF138"/>
  </mergeCells>
  <hyperlinks>
    <hyperlink ref="A96" location="'DEM - Demolice'!C2" display="/" xr:uid="{00000000-0004-0000-0000-000000000000}"/>
    <hyperlink ref="A99" location="'D.1.1.A - Objekt A'!C2" display="/" xr:uid="{00000000-0004-0000-0000-000001000000}"/>
    <hyperlink ref="A100" location="'D.1.1.B - Objekt B'!C2" display="/" xr:uid="{00000000-0004-0000-0000-000002000000}"/>
    <hyperlink ref="A101" location="'D.1.1.C - Objekt C'!C2" display="/" xr:uid="{00000000-0004-0000-0000-000003000000}"/>
    <hyperlink ref="A102" location="'D.1.1.D - Objekt D'!C2" display="/" xr:uid="{00000000-0004-0000-0000-000004000000}"/>
    <hyperlink ref="A104" location="'D.1.2.A - Objekt A'!C2" display="/" xr:uid="{00000000-0004-0000-0000-000005000000}"/>
    <hyperlink ref="A105" location="'D.1.2.B - Objekt B'!C2" display="/" xr:uid="{00000000-0004-0000-0000-000006000000}"/>
    <hyperlink ref="A106" location="'D.1.2.C - Objekt C'!C2" display="/" xr:uid="{00000000-0004-0000-0000-000007000000}"/>
    <hyperlink ref="A107" location="'D.1.2.D - Objekt D'!C2" display="/" xr:uid="{00000000-0004-0000-0000-000008000000}"/>
    <hyperlink ref="A108" location="'D.1.4.1 - Zdravotně techn...'!C2" display="/" xr:uid="{00000000-0004-0000-0000-000009000000}"/>
    <hyperlink ref="A109" location="'D.1.4.2. - Zdravotně tech...'!C2" display="/" xr:uid="{00000000-0004-0000-0000-00000A000000}"/>
    <hyperlink ref="A110" location="'D.1.4.3. - Vzduchotechnika'!C2" display="/" xr:uid="{00000000-0004-0000-0000-00000B000000}"/>
    <hyperlink ref="A111" location="'D.1.4.4. - Vytápění a chl...'!C2" display="/" xr:uid="{00000000-0004-0000-0000-00000C000000}"/>
    <hyperlink ref="A113" location="'D.1.4.5.1 - Silnoproud (p...'!C2" display="/" xr:uid="{00000000-0004-0000-0000-00000D000000}"/>
    <hyperlink ref="A114" location="'D.1.4.5.2 - Slaboproud (s...'!C2" display="/" xr:uid="{00000000-0004-0000-0000-00000E000000}"/>
    <hyperlink ref="A115" location="'D.1.4.5.3 - Slaboproud (s...'!C2" display="/" xr:uid="{00000000-0004-0000-0000-00000F000000}"/>
    <hyperlink ref="A116" location="'D.1.4.5.4 - Slaboproud (s...'!C2" display="/" xr:uid="{00000000-0004-0000-0000-000010000000}"/>
    <hyperlink ref="A118" location="'D.1.5.02 - Vestavný nábyt...'!C2" display="/" xr:uid="{00000000-0004-0000-0000-000011000000}"/>
    <hyperlink ref="A119" location="'D.1.5.04 - Vestavné spotř...'!C2" display="/" xr:uid="{00000000-0004-0000-0000-000012000000}"/>
    <hyperlink ref="A120" location="'D.1.5.07 - Doplňky pevně ...'!C2" display="/" xr:uid="{00000000-0004-0000-0000-000013000000}"/>
    <hyperlink ref="A123" location="'D.2.2.2.2 - Stavebně kons...'!C2" display="/" xr:uid="{00000000-0004-0000-0000-000014000000}"/>
    <hyperlink ref="A125" location="'D.3.1 - Zdroj tepla a chl...'!C2" display="/" xr:uid="{00000000-0004-0000-0000-000015000000}"/>
    <hyperlink ref="A126" location="'D.3.2. - Primární okruh t...'!C2" display="/" xr:uid="{00000000-0004-0000-0000-000016000000}"/>
    <hyperlink ref="A127" location="'D.4. - IO.02 - FVE'!C2" display="/" xr:uid="{00000000-0004-0000-0000-000017000000}"/>
    <hyperlink ref="A128" location="'D.5. - IO 03 - Kanalizačn...'!C2" display="/" xr:uid="{00000000-0004-0000-0000-000018000000}"/>
    <hyperlink ref="A129" location="'D.6. - IO 04 - Vodovodní ...'!C2" display="/" xr:uid="{00000000-0004-0000-0000-000019000000}"/>
    <hyperlink ref="A130" location="'ODS - Odstranění studny'!C2" display="/" xr:uid="{00000000-0004-0000-0000-00001A000000}"/>
    <hyperlink ref="A131" location="'VRN - Vedlejší rozpočtové...'!C2" display="/" xr:uid="{00000000-0004-0000-0000-00001B000000}"/>
    <hyperlink ref="A134" location="'D.2.1. - Dopravní řešení'!C2" display="/" xr:uid="{00000000-0004-0000-0000-00001C000000}"/>
    <hyperlink ref="A136" location="'D.2.2.1. - Architektonick...'!C2" display="/" xr:uid="{00000000-0004-0000-0000-00001D000000}"/>
    <hyperlink ref="A137" location="'D.2.2.2. - Stavebně konst...'!C2" display="/" xr:uid="{00000000-0004-0000-0000-00001E000000}"/>
    <hyperlink ref="A138" location="'D.2.3. - Sadové úpravy'!C2" display="/" xr:uid="{00000000-0004-0000-0000-00001F000000}"/>
    <hyperlink ref="A139" location="'D.2.4. - Areálové osvětlení'!C2" display="/" xr:uid="{00000000-0004-0000-0000-000020000000}"/>
    <hyperlink ref="A140" location="'VRN - Vedlejší rozpočtové..._01'!C2" display="/" xr:uid="{00000000-0004-0000-0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2:BM404"/>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91</v>
      </c>
      <c r="AZ2" s="92" t="s">
        <v>214</v>
      </c>
      <c r="BA2" s="92" t="s">
        <v>1</v>
      </c>
      <c r="BB2" s="92" t="s">
        <v>215</v>
      </c>
      <c r="BC2" s="92" t="s">
        <v>216</v>
      </c>
      <c r="BD2" s="92" t="s">
        <v>97</v>
      </c>
    </row>
    <row r="3" spans="2:56" ht="6.95" customHeight="1">
      <c r="B3" s="18"/>
      <c r="C3" s="19"/>
      <c r="D3" s="19"/>
      <c r="E3" s="19"/>
      <c r="F3" s="19"/>
      <c r="G3" s="19"/>
      <c r="H3" s="19"/>
      <c r="I3" s="19"/>
      <c r="J3" s="19"/>
      <c r="K3" s="19"/>
      <c r="L3" s="20"/>
      <c r="AT3" s="17" t="s">
        <v>84</v>
      </c>
      <c r="AZ3" s="92" t="s">
        <v>217</v>
      </c>
      <c r="BA3" s="92" t="s">
        <v>1</v>
      </c>
      <c r="BB3" s="92" t="s">
        <v>215</v>
      </c>
      <c r="BC3" s="92" t="s">
        <v>218</v>
      </c>
      <c r="BD3" s="92" t="s">
        <v>97</v>
      </c>
    </row>
    <row r="4" spans="2:56" ht="24.95" customHeight="1">
      <c r="B4" s="20"/>
      <c r="D4" s="21" t="s">
        <v>219</v>
      </c>
      <c r="L4" s="20"/>
      <c r="M4" s="93" t="s">
        <v>10</v>
      </c>
      <c r="AT4" s="17" t="s">
        <v>4</v>
      </c>
      <c r="AZ4" s="92" t="s">
        <v>220</v>
      </c>
      <c r="BA4" s="92" t="s">
        <v>1</v>
      </c>
      <c r="BB4" s="92" t="s">
        <v>215</v>
      </c>
      <c r="BC4" s="92" t="s">
        <v>221</v>
      </c>
      <c r="BD4" s="92" t="s">
        <v>97</v>
      </c>
    </row>
    <row r="5" spans="2:56" ht="6.95" customHeight="1">
      <c r="B5" s="20"/>
      <c r="L5" s="20"/>
      <c r="AZ5" s="92" t="s">
        <v>222</v>
      </c>
      <c r="BA5" s="92" t="s">
        <v>1</v>
      </c>
      <c r="BB5" s="92" t="s">
        <v>215</v>
      </c>
      <c r="BC5" s="92" t="s">
        <v>223</v>
      </c>
      <c r="BD5" s="92" t="s">
        <v>97</v>
      </c>
    </row>
    <row r="6" spans="2:56" ht="12" customHeight="1">
      <c r="B6" s="20"/>
      <c r="D6" s="27" t="s">
        <v>16</v>
      </c>
      <c r="L6" s="20"/>
      <c r="AZ6" s="92" t="s">
        <v>224</v>
      </c>
      <c r="BA6" s="92" t="s">
        <v>1</v>
      </c>
      <c r="BB6" s="92" t="s">
        <v>215</v>
      </c>
      <c r="BC6" s="92" t="s">
        <v>225</v>
      </c>
      <c r="BD6" s="92" t="s">
        <v>97</v>
      </c>
    </row>
    <row r="7" spans="2:56" ht="16.5" customHeight="1">
      <c r="B7" s="20"/>
      <c r="E7" s="258" t="str">
        <f>'Rekapitulace stavby'!K6</f>
        <v>VÝSTAVBA CHRÁNĚNÉHO BYDLENÍ V NOVÉ PACE</v>
      </c>
      <c r="F7" s="259"/>
      <c r="G7" s="259"/>
      <c r="H7" s="259"/>
      <c r="L7" s="20"/>
      <c r="AZ7" s="92" t="s">
        <v>226</v>
      </c>
      <c r="BA7" s="92" t="s">
        <v>1</v>
      </c>
      <c r="BB7" s="92" t="s">
        <v>215</v>
      </c>
      <c r="BC7" s="92" t="s">
        <v>227</v>
      </c>
      <c r="BD7" s="92" t="s">
        <v>97</v>
      </c>
    </row>
    <row r="8" spans="2:56" ht="12" customHeight="1">
      <c r="B8" s="20"/>
      <c r="D8" s="27" t="s">
        <v>228</v>
      </c>
      <c r="L8" s="20"/>
      <c r="AZ8" s="92" t="s">
        <v>229</v>
      </c>
      <c r="BA8" s="92" t="s">
        <v>1</v>
      </c>
      <c r="BB8" s="92" t="s">
        <v>215</v>
      </c>
      <c r="BC8" s="92" t="s">
        <v>230</v>
      </c>
      <c r="BD8" s="92" t="s">
        <v>90</v>
      </c>
    </row>
    <row r="9" spans="2:56" s="1" customFormat="1" ht="16.5" customHeight="1">
      <c r="B9" s="32"/>
      <c r="E9" s="258" t="s">
        <v>231</v>
      </c>
      <c r="F9" s="257"/>
      <c r="G9" s="257"/>
      <c r="H9" s="257"/>
      <c r="L9" s="32"/>
      <c r="AZ9" s="92" t="s">
        <v>232</v>
      </c>
      <c r="BA9" s="92" t="s">
        <v>1</v>
      </c>
      <c r="BB9" s="92" t="s">
        <v>215</v>
      </c>
      <c r="BC9" s="92" t="s">
        <v>233</v>
      </c>
      <c r="BD9" s="92" t="s">
        <v>90</v>
      </c>
    </row>
    <row r="10" spans="2:56" s="1" customFormat="1" ht="12" customHeight="1">
      <c r="B10" s="32"/>
      <c r="D10" s="27" t="s">
        <v>234</v>
      </c>
      <c r="L10" s="32"/>
      <c r="AZ10" s="92" t="s">
        <v>235</v>
      </c>
      <c r="BA10" s="92" t="s">
        <v>1</v>
      </c>
      <c r="BB10" s="92" t="s">
        <v>215</v>
      </c>
      <c r="BC10" s="92" t="s">
        <v>236</v>
      </c>
      <c r="BD10" s="92" t="s">
        <v>90</v>
      </c>
    </row>
    <row r="11" spans="2:56" s="1" customFormat="1" ht="16.5" customHeight="1">
      <c r="B11" s="32"/>
      <c r="E11" s="235" t="s">
        <v>237</v>
      </c>
      <c r="F11" s="257"/>
      <c r="G11" s="257"/>
      <c r="H11" s="257"/>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ROUND((SUM(BE130:BE403)),  2)</f>
        <v>0</v>
      </c>
      <c r="I35" s="96">
        <v>0.21</v>
      </c>
      <c r="J35" s="85">
        <f>ROUND(((SUM(BE130:BE403))*I35),  2)</f>
        <v>0</v>
      </c>
      <c r="L35" s="32"/>
    </row>
    <row r="36" spans="2:12" s="1" customFormat="1" ht="14.45" customHeight="1">
      <c r="B36" s="32"/>
      <c r="E36" s="27" t="s">
        <v>43</v>
      </c>
      <c r="F36" s="85">
        <f>ROUND((SUM(BF130:BF403)),  2)</f>
        <v>0</v>
      </c>
      <c r="I36" s="96">
        <v>0.15</v>
      </c>
      <c r="J36" s="85">
        <f>ROUND(((SUM(BF130:BF403))*I36),  2)</f>
        <v>0</v>
      </c>
      <c r="L36" s="32"/>
    </row>
    <row r="37" spans="2:12" s="1" customFormat="1" ht="14.45" hidden="1" customHeight="1">
      <c r="B37" s="32"/>
      <c r="E37" s="27" t="s">
        <v>44</v>
      </c>
      <c r="F37" s="85">
        <f>ROUND((SUM(BG130:BG403)),  2)</f>
        <v>0</v>
      </c>
      <c r="I37" s="96">
        <v>0.21</v>
      </c>
      <c r="J37" s="85">
        <f>0</f>
        <v>0</v>
      </c>
      <c r="L37" s="32"/>
    </row>
    <row r="38" spans="2:12" s="1" customFormat="1" ht="14.45" hidden="1" customHeight="1">
      <c r="B38" s="32"/>
      <c r="E38" s="27" t="s">
        <v>45</v>
      </c>
      <c r="F38" s="85">
        <f>ROUND((SUM(BH130:BH403)),  2)</f>
        <v>0</v>
      </c>
      <c r="I38" s="96">
        <v>0.15</v>
      </c>
      <c r="J38" s="85">
        <f>0</f>
        <v>0</v>
      </c>
      <c r="L38" s="32"/>
    </row>
    <row r="39" spans="2:12" s="1" customFormat="1" ht="14.45" hidden="1" customHeight="1">
      <c r="B39" s="32"/>
      <c r="E39" s="27" t="s">
        <v>46</v>
      </c>
      <c r="F39" s="85">
        <f>ROUND((SUM(BI130:BI403)),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231</v>
      </c>
      <c r="F87" s="257"/>
      <c r="G87" s="257"/>
      <c r="H87" s="257"/>
      <c r="L87" s="32"/>
    </row>
    <row r="88" spans="2:12" s="1" customFormat="1" ht="12" customHeight="1">
      <c r="B88" s="32"/>
      <c r="C88" s="27" t="s">
        <v>234</v>
      </c>
      <c r="L88" s="32"/>
    </row>
    <row r="89" spans="2:12" s="1" customFormat="1" ht="16.5" customHeight="1">
      <c r="B89" s="32"/>
      <c r="E89" s="235" t="str">
        <f>E11</f>
        <v>DEM - Demolice</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J130</f>
        <v>0</v>
      </c>
      <c r="L98" s="32"/>
      <c r="AU98" s="17" t="s">
        <v>242</v>
      </c>
    </row>
    <row r="99" spans="2:47" s="8" customFormat="1" ht="24.95" customHeight="1">
      <c r="B99" s="108"/>
      <c r="D99" s="109" t="s">
        <v>243</v>
      </c>
      <c r="E99" s="110"/>
      <c r="F99" s="110"/>
      <c r="G99" s="110"/>
      <c r="H99" s="110"/>
      <c r="I99" s="110"/>
      <c r="J99" s="111">
        <f>J131</f>
        <v>0</v>
      </c>
      <c r="L99" s="108"/>
    </row>
    <row r="100" spans="2:47" s="9" customFormat="1" ht="19.899999999999999" customHeight="1">
      <c r="B100" s="112"/>
      <c r="D100" s="113" t="s">
        <v>244</v>
      </c>
      <c r="E100" s="114"/>
      <c r="F100" s="114"/>
      <c r="G100" s="114"/>
      <c r="H100" s="114"/>
      <c r="I100" s="114"/>
      <c r="J100" s="115">
        <f>J132</f>
        <v>0</v>
      </c>
      <c r="L100" s="112"/>
    </row>
    <row r="101" spans="2:47" s="9" customFormat="1" ht="19.899999999999999" customHeight="1">
      <c r="B101" s="112"/>
      <c r="D101" s="113" t="s">
        <v>245</v>
      </c>
      <c r="E101" s="114"/>
      <c r="F101" s="114"/>
      <c r="G101" s="114"/>
      <c r="H101" s="114"/>
      <c r="I101" s="114"/>
      <c r="J101" s="115">
        <f>J264</f>
        <v>0</v>
      </c>
      <c r="L101" s="112"/>
    </row>
    <row r="102" spans="2:47" s="9" customFormat="1" ht="19.899999999999999" customHeight="1">
      <c r="B102" s="112"/>
      <c r="D102" s="113" t="s">
        <v>246</v>
      </c>
      <c r="E102" s="114"/>
      <c r="F102" s="114"/>
      <c r="G102" s="114"/>
      <c r="H102" s="114"/>
      <c r="I102" s="114"/>
      <c r="J102" s="115">
        <f>J271</f>
        <v>0</v>
      </c>
      <c r="L102" s="112"/>
    </row>
    <row r="103" spans="2:47" s="9" customFormat="1" ht="19.899999999999999" customHeight="1">
      <c r="B103" s="112"/>
      <c r="D103" s="113" t="s">
        <v>247</v>
      </c>
      <c r="E103" s="114"/>
      <c r="F103" s="114"/>
      <c r="G103" s="114"/>
      <c r="H103" s="114"/>
      <c r="I103" s="114"/>
      <c r="J103" s="115">
        <f>J302</f>
        <v>0</v>
      </c>
      <c r="L103" s="112"/>
    </row>
    <row r="104" spans="2:47" s="8" customFormat="1" ht="24.95" customHeight="1">
      <c r="B104" s="108"/>
      <c r="D104" s="109" t="s">
        <v>248</v>
      </c>
      <c r="E104" s="110"/>
      <c r="F104" s="110"/>
      <c r="G104" s="110"/>
      <c r="H104" s="110"/>
      <c r="I104" s="110"/>
      <c r="J104" s="111">
        <f>J343</f>
        <v>0</v>
      </c>
      <c r="L104" s="108"/>
    </row>
    <row r="105" spans="2:47" s="9" customFormat="1" ht="19.899999999999999" customHeight="1">
      <c r="B105" s="112"/>
      <c r="D105" s="113" t="s">
        <v>249</v>
      </c>
      <c r="E105" s="114"/>
      <c r="F105" s="114"/>
      <c r="G105" s="114"/>
      <c r="H105" s="114"/>
      <c r="I105" s="114"/>
      <c r="J105" s="115">
        <f>J344</f>
        <v>0</v>
      </c>
      <c r="L105" s="112"/>
    </row>
    <row r="106" spans="2:47" s="9" customFormat="1" ht="19.899999999999999" customHeight="1">
      <c r="B106" s="112"/>
      <c r="D106" s="113" t="s">
        <v>250</v>
      </c>
      <c r="E106" s="114"/>
      <c r="F106" s="114"/>
      <c r="G106" s="114"/>
      <c r="H106" s="114"/>
      <c r="I106" s="114"/>
      <c r="J106" s="115">
        <f>J350</f>
        <v>0</v>
      </c>
      <c r="L106" s="112"/>
    </row>
    <row r="107" spans="2:47" s="9" customFormat="1" ht="19.899999999999999" customHeight="1">
      <c r="B107" s="112"/>
      <c r="D107" s="113" t="s">
        <v>251</v>
      </c>
      <c r="E107" s="114"/>
      <c r="F107" s="114"/>
      <c r="G107" s="114"/>
      <c r="H107" s="114"/>
      <c r="I107" s="114"/>
      <c r="J107" s="115">
        <f>J363</f>
        <v>0</v>
      </c>
      <c r="L107" s="112"/>
    </row>
    <row r="108" spans="2:47" s="9" customFormat="1" ht="19.899999999999999" customHeight="1">
      <c r="B108" s="112"/>
      <c r="D108" s="113" t="s">
        <v>252</v>
      </c>
      <c r="E108" s="114"/>
      <c r="F108" s="114"/>
      <c r="G108" s="114"/>
      <c r="H108" s="114"/>
      <c r="I108" s="114"/>
      <c r="J108" s="115">
        <f>J386</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8" t="str">
        <f>E7</f>
        <v>VÝSTAVBA CHRÁNĚNÉHO BYDLENÍ V NOVÉ PACE</v>
      </c>
      <c r="F118" s="259"/>
      <c r="G118" s="259"/>
      <c r="H118" s="259"/>
      <c r="L118" s="32"/>
    </row>
    <row r="119" spans="2:12" ht="12" customHeight="1">
      <c r="B119" s="20"/>
      <c r="C119" s="27" t="s">
        <v>228</v>
      </c>
      <c r="L119" s="20"/>
    </row>
    <row r="120" spans="2:12" s="1" customFormat="1" ht="16.5" customHeight="1">
      <c r="B120" s="32"/>
      <c r="E120" s="258" t="s">
        <v>231</v>
      </c>
      <c r="F120" s="257"/>
      <c r="G120" s="257"/>
      <c r="H120" s="257"/>
      <c r="L120" s="32"/>
    </row>
    <row r="121" spans="2:12" s="1" customFormat="1" ht="12" customHeight="1">
      <c r="B121" s="32"/>
      <c r="C121" s="27" t="s">
        <v>234</v>
      </c>
      <c r="L121" s="32"/>
    </row>
    <row r="122" spans="2:12" s="1" customFormat="1" ht="16.5" customHeight="1">
      <c r="B122" s="32"/>
      <c r="E122" s="235" t="str">
        <f>E11</f>
        <v>DEM - Demolice</v>
      </c>
      <c r="F122" s="257"/>
      <c r="G122" s="257"/>
      <c r="H122" s="257"/>
      <c r="L122" s="32"/>
    </row>
    <row r="123" spans="2:12" s="1" customFormat="1" ht="6.95" customHeight="1">
      <c r="B123" s="32"/>
      <c r="L123" s="32"/>
    </row>
    <row r="124" spans="2:12" s="1" customFormat="1" ht="12" customHeight="1">
      <c r="B124" s="32"/>
      <c r="C124" s="27" t="s">
        <v>20</v>
      </c>
      <c r="F124" s="25" t="str">
        <f>F14</f>
        <v xml:space="preserve">Na Vyšehradě 1205, 509 01 Nová Paka </v>
      </c>
      <c r="I124" s="27" t="s">
        <v>22</v>
      </c>
      <c r="J124" s="52" t="str">
        <f>IF(J14="","",J14)</f>
        <v>14. 12. 2023</v>
      </c>
      <c r="L124" s="32"/>
    </row>
    <row r="125" spans="2:12" s="1" customFormat="1" ht="6.95" customHeight="1">
      <c r="B125" s="32"/>
      <c r="L125" s="32"/>
    </row>
    <row r="126" spans="2:12" s="1" customFormat="1" ht="25.7" customHeight="1">
      <c r="B126" s="32"/>
      <c r="C126" s="27" t="s">
        <v>24</v>
      </c>
      <c r="F126" s="25" t="str">
        <f>E17</f>
        <v>Královehradecký kraj</v>
      </c>
      <c r="I126" s="27" t="s">
        <v>30</v>
      </c>
      <c r="J126" s="30" t="str">
        <f>E23</f>
        <v>Růžička a partneři,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6"/>
      <c r="C129" s="117" t="s">
        <v>254</v>
      </c>
      <c r="D129" s="118" t="s">
        <v>62</v>
      </c>
      <c r="E129" s="118" t="s">
        <v>58</v>
      </c>
      <c r="F129" s="118" t="s">
        <v>59</v>
      </c>
      <c r="G129" s="118" t="s">
        <v>255</v>
      </c>
      <c r="H129" s="118" t="s">
        <v>256</v>
      </c>
      <c r="I129" s="118" t="s">
        <v>257</v>
      </c>
      <c r="J129" s="118" t="s">
        <v>240</v>
      </c>
      <c r="K129" s="119" t="s">
        <v>258</v>
      </c>
      <c r="L129" s="116"/>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0">
        <f>BK130</f>
        <v>0</v>
      </c>
      <c r="L130" s="32"/>
      <c r="M130" s="62"/>
      <c r="N130" s="53"/>
      <c r="O130" s="53"/>
      <c r="P130" s="121">
        <f>P131+P343</f>
        <v>0</v>
      </c>
      <c r="Q130" s="53"/>
      <c r="R130" s="121">
        <f>R131+R343</f>
        <v>11.023935</v>
      </c>
      <c r="S130" s="53"/>
      <c r="T130" s="122">
        <f>T131+T343</f>
        <v>836.79387000000008</v>
      </c>
      <c r="AT130" s="17" t="s">
        <v>76</v>
      </c>
      <c r="AU130" s="17" t="s">
        <v>242</v>
      </c>
      <c r="BK130" s="123">
        <f>BK131+BK343</f>
        <v>0</v>
      </c>
    </row>
    <row r="131" spans="2:65" s="11" customFormat="1" ht="25.9" customHeight="1">
      <c r="B131" s="124"/>
      <c r="D131" s="125" t="s">
        <v>76</v>
      </c>
      <c r="E131" s="126" t="s">
        <v>266</v>
      </c>
      <c r="F131" s="126" t="s">
        <v>267</v>
      </c>
      <c r="I131" s="127"/>
      <c r="J131" s="128">
        <f>BK131</f>
        <v>0</v>
      </c>
      <c r="L131" s="124"/>
      <c r="M131" s="129"/>
      <c r="P131" s="130">
        <f>P132+P264+P271+P302</f>
        <v>0</v>
      </c>
      <c r="R131" s="130">
        <f>R132+R264+R271+R302</f>
        <v>11.016</v>
      </c>
      <c r="T131" s="131">
        <f>T132+T264+T271+T302</f>
        <v>834.30978000000005</v>
      </c>
      <c r="AR131" s="125" t="s">
        <v>84</v>
      </c>
      <c r="AT131" s="132" t="s">
        <v>76</v>
      </c>
      <c r="AU131" s="132" t="s">
        <v>77</v>
      </c>
      <c r="AY131" s="125" t="s">
        <v>268</v>
      </c>
      <c r="BK131" s="133">
        <f>BK132+BK264+BK271+BK302</f>
        <v>0</v>
      </c>
    </row>
    <row r="132" spans="2:65" s="11" customFormat="1" ht="22.9" customHeight="1">
      <c r="B132" s="124"/>
      <c r="D132" s="125" t="s">
        <v>76</v>
      </c>
      <c r="E132" s="134" t="s">
        <v>84</v>
      </c>
      <c r="F132" s="134" t="s">
        <v>269</v>
      </c>
      <c r="I132" s="127"/>
      <c r="J132" s="135">
        <f>BK132</f>
        <v>0</v>
      </c>
      <c r="L132" s="124"/>
      <c r="M132" s="129"/>
      <c r="P132" s="130">
        <f>SUM(P133:P263)</f>
        <v>0</v>
      </c>
      <c r="R132" s="130">
        <f>SUM(R133:R263)</f>
        <v>0</v>
      </c>
      <c r="T132" s="131">
        <f>SUM(T133:T263)</f>
        <v>364.25700000000001</v>
      </c>
      <c r="AR132" s="125" t="s">
        <v>84</v>
      </c>
      <c r="AT132" s="132" t="s">
        <v>76</v>
      </c>
      <c r="AU132" s="132" t="s">
        <v>84</v>
      </c>
      <c r="AY132" s="125" t="s">
        <v>268</v>
      </c>
      <c r="BK132" s="133">
        <f>SUM(BK133:BK263)</f>
        <v>0</v>
      </c>
    </row>
    <row r="133" spans="2:65" s="1" customFormat="1" ht="37.9" customHeight="1">
      <c r="B133" s="32"/>
      <c r="C133" s="136" t="s">
        <v>84</v>
      </c>
      <c r="D133" s="136" t="s">
        <v>270</v>
      </c>
      <c r="E133" s="137" t="s">
        <v>271</v>
      </c>
      <c r="F133" s="138" t="s">
        <v>272</v>
      </c>
      <c r="G133" s="139" t="s">
        <v>273</v>
      </c>
      <c r="H133" s="140">
        <v>42.938000000000002</v>
      </c>
      <c r="I133" s="141"/>
      <c r="J133" s="142">
        <f>ROUND(I133*H133,2)</f>
        <v>0</v>
      </c>
      <c r="K133" s="138" t="s">
        <v>274</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275</v>
      </c>
    </row>
    <row r="134" spans="2:65" s="12" customFormat="1">
      <c r="B134" s="149"/>
      <c r="D134" s="150" t="s">
        <v>276</v>
      </c>
      <c r="E134" s="151" t="s">
        <v>1</v>
      </c>
      <c r="F134" s="152" t="s">
        <v>277</v>
      </c>
      <c r="H134" s="153">
        <v>42.938000000000002</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42.938000000000002</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36" t="s">
        <v>270</v>
      </c>
      <c r="E136" s="137" t="s">
        <v>279</v>
      </c>
      <c r="F136" s="138" t="s">
        <v>280</v>
      </c>
      <c r="G136" s="139" t="s">
        <v>281</v>
      </c>
      <c r="H136" s="140">
        <v>4</v>
      </c>
      <c r="I136" s="141"/>
      <c r="J136" s="142">
        <f>ROUND(I136*H136,2)</f>
        <v>0</v>
      </c>
      <c r="K136" s="138" t="s">
        <v>274</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282</v>
      </c>
    </row>
    <row r="137" spans="2:65" s="1" customFormat="1" ht="24.2" customHeight="1">
      <c r="B137" s="32"/>
      <c r="C137" s="136" t="s">
        <v>97</v>
      </c>
      <c r="D137" s="136" t="s">
        <v>270</v>
      </c>
      <c r="E137" s="137" t="s">
        <v>283</v>
      </c>
      <c r="F137" s="138" t="s">
        <v>284</v>
      </c>
      <c r="G137" s="139" t="s">
        <v>281</v>
      </c>
      <c r="H137" s="140">
        <v>4</v>
      </c>
      <c r="I137" s="141"/>
      <c r="J137" s="142">
        <f>ROUND(I137*H137,2)</f>
        <v>0</v>
      </c>
      <c r="K137" s="138" t="s">
        <v>274</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285</v>
      </c>
    </row>
    <row r="138" spans="2:65" s="1" customFormat="1" ht="16.5" customHeight="1">
      <c r="B138" s="32"/>
      <c r="C138" s="136" t="s">
        <v>101</v>
      </c>
      <c r="D138" s="136" t="s">
        <v>270</v>
      </c>
      <c r="E138" s="137" t="s">
        <v>286</v>
      </c>
      <c r="F138" s="138" t="s">
        <v>287</v>
      </c>
      <c r="G138" s="139" t="s">
        <v>281</v>
      </c>
      <c r="H138" s="140">
        <v>7</v>
      </c>
      <c r="I138" s="141"/>
      <c r="J138" s="142">
        <f>ROUND(I138*H138,2)</f>
        <v>0</v>
      </c>
      <c r="K138" s="138" t="s">
        <v>274</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288</v>
      </c>
    </row>
    <row r="139" spans="2:65" s="1" customFormat="1" ht="16.5" customHeight="1">
      <c r="B139" s="32"/>
      <c r="C139" s="136" t="s">
        <v>289</v>
      </c>
      <c r="D139" s="136" t="s">
        <v>270</v>
      </c>
      <c r="E139" s="137" t="s">
        <v>290</v>
      </c>
      <c r="F139" s="138" t="s">
        <v>291</v>
      </c>
      <c r="G139" s="139" t="s">
        <v>281</v>
      </c>
      <c r="H139" s="140">
        <v>2</v>
      </c>
      <c r="I139" s="141"/>
      <c r="J139" s="142">
        <f>ROUND(I139*H139,2)</f>
        <v>0</v>
      </c>
      <c r="K139" s="138" t="s">
        <v>274</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292</v>
      </c>
    </row>
    <row r="140" spans="2:65" s="1" customFormat="1" ht="33" customHeight="1">
      <c r="B140" s="32"/>
      <c r="C140" s="136" t="s">
        <v>293</v>
      </c>
      <c r="D140" s="136" t="s">
        <v>270</v>
      </c>
      <c r="E140" s="137" t="s">
        <v>294</v>
      </c>
      <c r="F140" s="138" t="s">
        <v>295</v>
      </c>
      <c r="G140" s="139" t="s">
        <v>273</v>
      </c>
      <c r="H140" s="140">
        <v>27</v>
      </c>
      <c r="I140" s="141"/>
      <c r="J140" s="142">
        <f>ROUND(I140*H140,2)</f>
        <v>0</v>
      </c>
      <c r="K140" s="138" t="s">
        <v>274</v>
      </c>
      <c r="L140" s="32"/>
      <c r="M140" s="143" t="s">
        <v>1</v>
      </c>
      <c r="N140" s="144" t="s">
        <v>43</v>
      </c>
      <c r="P140" s="145">
        <f>O140*H140</f>
        <v>0</v>
      </c>
      <c r="Q140" s="145">
        <v>0</v>
      </c>
      <c r="R140" s="145">
        <f>Q140*H140</f>
        <v>0</v>
      </c>
      <c r="S140" s="145">
        <v>0.22500000000000001</v>
      </c>
      <c r="T140" s="146">
        <f>S140*H140</f>
        <v>6.0750000000000002</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296</v>
      </c>
    </row>
    <row r="141" spans="2:65" s="14" customFormat="1">
      <c r="B141" s="164"/>
      <c r="D141" s="150" t="s">
        <v>276</v>
      </c>
      <c r="E141" s="165" t="s">
        <v>1</v>
      </c>
      <c r="F141" s="166" t="s">
        <v>297</v>
      </c>
      <c r="H141" s="165" t="s">
        <v>1</v>
      </c>
      <c r="I141" s="167"/>
      <c r="L141" s="164"/>
      <c r="M141" s="168"/>
      <c r="T141" s="169"/>
      <c r="AT141" s="165" t="s">
        <v>276</v>
      </c>
      <c r="AU141" s="165" t="s">
        <v>90</v>
      </c>
      <c r="AV141" s="14" t="s">
        <v>84</v>
      </c>
      <c r="AW141" s="14" t="s">
        <v>32</v>
      </c>
      <c r="AX141" s="14" t="s">
        <v>77</v>
      </c>
      <c r="AY141" s="165" t="s">
        <v>268</v>
      </c>
    </row>
    <row r="142" spans="2:65" s="12" customFormat="1">
      <c r="B142" s="149"/>
      <c r="D142" s="150" t="s">
        <v>276</v>
      </c>
      <c r="E142" s="151" t="s">
        <v>1</v>
      </c>
      <c r="F142" s="152" t="s">
        <v>298</v>
      </c>
      <c r="H142" s="153">
        <v>27</v>
      </c>
      <c r="I142" s="154"/>
      <c r="L142" s="149"/>
      <c r="M142" s="155"/>
      <c r="T142" s="156"/>
      <c r="AT142" s="151" t="s">
        <v>276</v>
      </c>
      <c r="AU142" s="151" t="s">
        <v>90</v>
      </c>
      <c r="AV142" s="12" t="s">
        <v>90</v>
      </c>
      <c r="AW142" s="12" t="s">
        <v>32</v>
      </c>
      <c r="AX142" s="12" t="s">
        <v>77</v>
      </c>
      <c r="AY142" s="151" t="s">
        <v>268</v>
      </c>
    </row>
    <row r="143" spans="2:65" s="13" customFormat="1">
      <c r="B143" s="157"/>
      <c r="D143" s="150" t="s">
        <v>276</v>
      </c>
      <c r="E143" s="158" t="s">
        <v>1</v>
      </c>
      <c r="F143" s="159" t="s">
        <v>278</v>
      </c>
      <c r="H143" s="160">
        <v>27</v>
      </c>
      <c r="I143" s="161"/>
      <c r="L143" s="157"/>
      <c r="M143" s="162"/>
      <c r="T143" s="163"/>
      <c r="AT143" s="158" t="s">
        <v>276</v>
      </c>
      <c r="AU143" s="158" t="s">
        <v>90</v>
      </c>
      <c r="AV143" s="13" t="s">
        <v>101</v>
      </c>
      <c r="AW143" s="13" t="s">
        <v>32</v>
      </c>
      <c r="AX143" s="13" t="s">
        <v>84</v>
      </c>
      <c r="AY143" s="158" t="s">
        <v>268</v>
      </c>
    </row>
    <row r="144" spans="2:65" s="1" customFormat="1" ht="24.2" customHeight="1">
      <c r="B144" s="32"/>
      <c r="C144" s="136" t="s">
        <v>299</v>
      </c>
      <c r="D144" s="136" t="s">
        <v>270</v>
      </c>
      <c r="E144" s="137" t="s">
        <v>300</v>
      </c>
      <c r="F144" s="138" t="s">
        <v>301</v>
      </c>
      <c r="G144" s="139" t="s">
        <v>273</v>
      </c>
      <c r="H144" s="140">
        <v>569</v>
      </c>
      <c r="I144" s="141"/>
      <c r="J144" s="142">
        <f>ROUND(I144*H144,2)</f>
        <v>0</v>
      </c>
      <c r="K144" s="138" t="s">
        <v>274</v>
      </c>
      <c r="L144" s="32"/>
      <c r="M144" s="143" t="s">
        <v>1</v>
      </c>
      <c r="N144" s="144" t="s">
        <v>43</v>
      </c>
      <c r="P144" s="145">
        <f>O144*H144</f>
        <v>0</v>
      </c>
      <c r="Q144" s="145">
        <v>0</v>
      </c>
      <c r="R144" s="145">
        <f>Q144*H144</f>
        <v>0</v>
      </c>
      <c r="S144" s="145">
        <v>0.29499999999999998</v>
      </c>
      <c r="T144" s="146">
        <f>S144*H144</f>
        <v>167.85499999999999</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302</v>
      </c>
    </row>
    <row r="145" spans="2:65" s="14" customFormat="1">
      <c r="B145" s="164"/>
      <c r="D145" s="150" t="s">
        <v>276</v>
      </c>
      <c r="E145" s="165" t="s">
        <v>1</v>
      </c>
      <c r="F145" s="166" t="s">
        <v>303</v>
      </c>
      <c r="H145" s="165" t="s">
        <v>1</v>
      </c>
      <c r="I145" s="167"/>
      <c r="L145" s="164"/>
      <c r="M145" s="168"/>
      <c r="T145" s="169"/>
      <c r="AT145" s="165" t="s">
        <v>276</v>
      </c>
      <c r="AU145" s="165" t="s">
        <v>90</v>
      </c>
      <c r="AV145" s="14" t="s">
        <v>84</v>
      </c>
      <c r="AW145" s="14" t="s">
        <v>32</v>
      </c>
      <c r="AX145" s="14" t="s">
        <v>77</v>
      </c>
      <c r="AY145" s="165" t="s">
        <v>268</v>
      </c>
    </row>
    <row r="146" spans="2:65" s="12" customFormat="1">
      <c r="B146" s="149"/>
      <c r="D146" s="150" t="s">
        <v>276</v>
      </c>
      <c r="E146" s="151" t="s">
        <v>1</v>
      </c>
      <c r="F146" s="152" t="s">
        <v>304</v>
      </c>
      <c r="H146" s="153">
        <v>49</v>
      </c>
      <c r="I146" s="154"/>
      <c r="L146" s="149"/>
      <c r="M146" s="155"/>
      <c r="T146" s="156"/>
      <c r="AT146" s="151" t="s">
        <v>276</v>
      </c>
      <c r="AU146" s="151" t="s">
        <v>90</v>
      </c>
      <c r="AV146" s="12" t="s">
        <v>90</v>
      </c>
      <c r="AW146" s="12" t="s">
        <v>32</v>
      </c>
      <c r="AX146" s="12" t="s">
        <v>77</v>
      </c>
      <c r="AY146" s="151" t="s">
        <v>268</v>
      </c>
    </row>
    <row r="147" spans="2:65" s="14" customFormat="1">
      <c r="B147" s="164"/>
      <c r="D147" s="150" t="s">
        <v>276</v>
      </c>
      <c r="E147" s="165" t="s">
        <v>1</v>
      </c>
      <c r="F147" s="166" t="s">
        <v>305</v>
      </c>
      <c r="H147" s="165" t="s">
        <v>1</v>
      </c>
      <c r="I147" s="167"/>
      <c r="L147" s="164"/>
      <c r="M147" s="168"/>
      <c r="T147" s="169"/>
      <c r="AT147" s="165" t="s">
        <v>276</v>
      </c>
      <c r="AU147" s="165" t="s">
        <v>90</v>
      </c>
      <c r="AV147" s="14" t="s">
        <v>84</v>
      </c>
      <c r="AW147" s="14" t="s">
        <v>32</v>
      </c>
      <c r="AX147" s="14" t="s">
        <v>77</v>
      </c>
      <c r="AY147" s="165" t="s">
        <v>268</v>
      </c>
    </row>
    <row r="148" spans="2:65" s="12" customFormat="1">
      <c r="B148" s="149"/>
      <c r="D148" s="150" t="s">
        <v>276</v>
      </c>
      <c r="E148" s="151" t="s">
        <v>1</v>
      </c>
      <c r="F148" s="152" t="s">
        <v>298</v>
      </c>
      <c r="H148" s="153">
        <v>27</v>
      </c>
      <c r="I148" s="154"/>
      <c r="L148" s="149"/>
      <c r="M148" s="155"/>
      <c r="T148" s="156"/>
      <c r="AT148" s="151" t="s">
        <v>276</v>
      </c>
      <c r="AU148" s="151" t="s">
        <v>90</v>
      </c>
      <c r="AV148" s="12" t="s">
        <v>90</v>
      </c>
      <c r="AW148" s="12" t="s">
        <v>32</v>
      </c>
      <c r="AX148" s="12" t="s">
        <v>77</v>
      </c>
      <c r="AY148" s="151" t="s">
        <v>268</v>
      </c>
    </row>
    <row r="149" spans="2:65" s="14" customFormat="1">
      <c r="B149" s="164"/>
      <c r="D149" s="150" t="s">
        <v>276</v>
      </c>
      <c r="E149" s="165" t="s">
        <v>1</v>
      </c>
      <c r="F149" s="166" t="s">
        <v>305</v>
      </c>
      <c r="H149" s="165" t="s">
        <v>1</v>
      </c>
      <c r="I149" s="167"/>
      <c r="L149" s="164"/>
      <c r="M149" s="168"/>
      <c r="T149" s="169"/>
      <c r="AT149" s="165" t="s">
        <v>276</v>
      </c>
      <c r="AU149" s="165" t="s">
        <v>90</v>
      </c>
      <c r="AV149" s="14" t="s">
        <v>84</v>
      </c>
      <c r="AW149" s="14" t="s">
        <v>32</v>
      </c>
      <c r="AX149" s="14" t="s">
        <v>77</v>
      </c>
      <c r="AY149" s="165" t="s">
        <v>268</v>
      </c>
    </row>
    <row r="150" spans="2:65" s="12" customFormat="1">
      <c r="B150" s="149"/>
      <c r="D150" s="150" t="s">
        <v>276</v>
      </c>
      <c r="E150" s="151" t="s">
        <v>1</v>
      </c>
      <c r="F150" s="152" t="s">
        <v>306</v>
      </c>
      <c r="H150" s="153">
        <v>465</v>
      </c>
      <c r="I150" s="154"/>
      <c r="L150" s="149"/>
      <c r="M150" s="155"/>
      <c r="T150" s="156"/>
      <c r="AT150" s="151" t="s">
        <v>276</v>
      </c>
      <c r="AU150" s="151" t="s">
        <v>90</v>
      </c>
      <c r="AV150" s="12" t="s">
        <v>90</v>
      </c>
      <c r="AW150" s="12" t="s">
        <v>32</v>
      </c>
      <c r="AX150" s="12" t="s">
        <v>77</v>
      </c>
      <c r="AY150" s="151" t="s">
        <v>268</v>
      </c>
    </row>
    <row r="151" spans="2:65" s="14" customFormat="1">
      <c r="B151" s="164"/>
      <c r="D151" s="150" t="s">
        <v>276</v>
      </c>
      <c r="E151" s="165" t="s">
        <v>1</v>
      </c>
      <c r="F151" s="166" t="s">
        <v>307</v>
      </c>
      <c r="H151" s="165" t="s">
        <v>1</v>
      </c>
      <c r="I151" s="167"/>
      <c r="L151" s="164"/>
      <c r="M151" s="168"/>
      <c r="T151" s="169"/>
      <c r="AT151" s="165" t="s">
        <v>276</v>
      </c>
      <c r="AU151" s="165" t="s">
        <v>90</v>
      </c>
      <c r="AV151" s="14" t="s">
        <v>84</v>
      </c>
      <c r="AW151" s="14" t="s">
        <v>32</v>
      </c>
      <c r="AX151" s="14" t="s">
        <v>77</v>
      </c>
      <c r="AY151" s="165" t="s">
        <v>268</v>
      </c>
    </row>
    <row r="152" spans="2:65" s="12" customFormat="1">
      <c r="B152" s="149"/>
      <c r="D152" s="150" t="s">
        <v>276</v>
      </c>
      <c r="E152" s="151" t="s">
        <v>1</v>
      </c>
      <c r="F152" s="152" t="s">
        <v>308</v>
      </c>
      <c r="H152" s="153">
        <v>28</v>
      </c>
      <c r="I152" s="154"/>
      <c r="L152" s="149"/>
      <c r="M152" s="155"/>
      <c r="T152" s="156"/>
      <c r="AT152" s="151" t="s">
        <v>276</v>
      </c>
      <c r="AU152" s="151" t="s">
        <v>90</v>
      </c>
      <c r="AV152" s="12" t="s">
        <v>90</v>
      </c>
      <c r="AW152" s="12" t="s">
        <v>32</v>
      </c>
      <c r="AX152" s="12" t="s">
        <v>77</v>
      </c>
      <c r="AY152" s="151" t="s">
        <v>268</v>
      </c>
    </row>
    <row r="153" spans="2:65" s="13" customFormat="1">
      <c r="B153" s="157"/>
      <c r="D153" s="150" t="s">
        <v>276</v>
      </c>
      <c r="E153" s="158" t="s">
        <v>1</v>
      </c>
      <c r="F153" s="159" t="s">
        <v>278</v>
      </c>
      <c r="H153" s="160">
        <v>569</v>
      </c>
      <c r="I153" s="161"/>
      <c r="L153" s="157"/>
      <c r="M153" s="162"/>
      <c r="T153" s="163"/>
      <c r="AT153" s="158" t="s">
        <v>276</v>
      </c>
      <c r="AU153" s="158" t="s">
        <v>90</v>
      </c>
      <c r="AV153" s="13" t="s">
        <v>101</v>
      </c>
      <c r="AW153" s="13" t="s">
        <v>32</v>
      </c>
      <c r="AX153" s="13" t="s">
        <v>84</v>
      </c>
      <c r="AY153" s="158" t="s">
        <v>268</v>
      </c>
    </row>
    <row r="154" spans="2:65" s="1" customFormat="1" ht="33" customHeight="1">
      <c r="B154" s="32"/>
      <c r="C154" s="136" t="s">
        <v>309</v>
      </c>
      <c r="D154" s="136" t="s">
        <v>270</v>
      </c>
      <c r="E154" s="137" t="s">
        <v>310</v>
      </c>
      <c r="F154" s="138" t="s">
        <v>311</v>
      </c>
      <c r="G154" s="139" t="s">
        <v>273</v>
      </c>
      <c r="H154" s="140">
        <v>555</v>
      </c>
      <c r="I154" s="141"/>
      <c r="J154" s="142">
        <f>ROUND(I154*H154,2)</f>
        <v>0</v>
      </c>
      <c r="K154" s="138" t="s">
        <v>274</v>
      </c>
      <c r="L154" s="32"/>
      <c r="M154" s="143" t="s">
        <v>1</v>
      </c>
      <c r="N154" s="144" t="s">
        <v>43</v>
      </c>
      <c r="P154" s="145">
        <f>O154*H154</f>
        <v>0</v>
      </c>
      <c r="Q154" s="145">
        <v>0</v>
      </c>
      <c r="R154" s="145">
        <f>Q154*H154</f>
        <v>0</v>
      </c>
      <c r="S154" s="145">
        <v>0.28999999999999998</v>
      </c>
      <c r="T154" s="146">
        <f>S154*H154</f>
        <v>160.94999999999999</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312</v>
      </c>
    </row>
    <row r="155" spans="2:65" s="14" customFormat="1">
      <c r="B155" s="164"/>
      <c r="D155" s="150" t="s">
        <v>276</v>
      </c>
      <c r="E155" s="165" t="s">
        <v>1</v>
      </c>
      <c r="F155" s="166" t="s">
        <v>313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1</v>
      </c>
      <c r="F156" s="152" t="s">
        <v>298</v>
      </c>
      <c r="H156" s="153">
        <v>27</v>
      </c>
      <c r="I156" s="154"/>
      <c r="L156" s="149"/>
      <c r="M156" s="155"/>
      <c r="T156" s="156"/>
      <c r="AT156" s="151" t="s">
        <v>276</v>
      </c>
      <c r="AU156" s="151" t="s">
        <v>90</v>
      </c>
      <c r="AV156" s="12" t="s">
        <v>90</v>
      </c>
      <c r="AW156" s="12" t="s">
        <v>32</v>
      </c>
      <c r="AX156" s="12" t="s">
        <v>77</v>
      </c>
      <c r="AY156" s="151" t="s">
        <v>268</v>
      </c>
    </row>
    <row r="157" spans="2:65" s="14" customFormat="1">
      <c r="B157" s="164"/>
      <c r="D157" s="150" t="s">
        <v>276</v>
      </c>
      <c r="E157" s="165" t="s">
        <v>1</v>
      </c>
      <c r="F157" s="166" t="s">
        <v>305</v>
      </c>
      <c r="H157" s="165" t="s">
        <v>1</v>
      </c>
      <c r="I157" s="167"/>
      <c r="L157" s="164"/>
      <c r="M157" s="168"/>
      <c r="T157" s="169"/>
      <c r="AT157" s="165" t="s">
        <v>276</v>
      </c>
      <c r="AU157" s="165" t="s">
        <v>90</v>
      </c>
      <c r="AV157" s="14" t="s">
        <v>84</v>
      </c>
      <c r="AW157" s="14" t="s">
        <v>32</v>
      </c>
      <c r="AX157" s="14" t="s">
        <v>77</v>
      </c>
      <c r="AY157" s="165" t="s">
        <v>268</v>
      </c>
    </row>
    <row r="158" spans="2:65" s="12" customFormat="1">
      <c r="B158" s="149"/>
      <c r="D158" s="150" t="s">
        <v>276</v>
      </c>
      <c r="E158" s="151" t="s">
        <v>1</v>
      </c>
      <c r="F158" s="152" t="s">
        <v>314</v>
      </c>
      <c r="H158" s="153">
        <v>35</v>
      </c>
      <c r="I158" s="154"/>
      <c r="L158" s="149"/>
      <c r="M158" s="155"/>
      <c r="T158" s="156"/>
      <c r="AT158" s="151" t="s">
        <v>276</v>
      </c>
      <c r="AU158" s="151" t="s">
        <v>90</v>
      </c>
      <c r="AV158" s="12" t="s">
        <v>90</v>
      </c>
      <c r="AW158" s="12" t="s">
        <v>32</v>
      </c>
      <c r="AX158" s="12" t="s">
        <v>77</v>
      </c>
      <c r="AY158" s="151" t="s">
        <v>268</v>
      </c>
    </row>
    <row r="159" spans="2:65" s="14" customFormat="1">
      <c r="B159" s="164"/>
      <c r="D159" s="150" t="s">
        <v>276</v>
      </c>
      <c r="E159" s="165" t="s">
        <v>1</v>
      </c>
      <c r="F159" s="166" t="s">
        <v>307</v>
      </c>
      <c r="H159" s="165" t="s">
        <v>1</v>
      </c>
      <c r="I159" s="167"/>
      <c r="L159" s="164"/>
      <c r="M159" s="168"/>
      <c r="T159" s="169"/>
      <c r="AT159" s="165" t="s">
        <v>276</v>
      </c>
      <c r="AU159" s="165" t="s">
        <v>90</v>
      </c>
      <c r="AV159" s="14" t="s">
        <v>84</v>
      </c>
      <c r="AW159" s="14" t="s">
        <v>32</v>
      </c>
      <c r="AX159" s="14" t="s">
        <v>77</v>
      </c>
      <c r="AY159" s="165" t="s">
        <v>268</v>
      </c>
    </row>
    <row r="160" spans="2:65" s="12" customFormat="1">
      <c r="B160" s="149"/>
      <c r="D160" s="150" t="s">
        <v>276</v>
      </c>
      <c r="E160" s="151" t="s">
        <v>1</v>
      </c>
      <c r="F160" s="152" t="s">
        <v>308</v>
      </c>
      <c r="H160" s="153">
        <v>28</v>
      </c>
      <c r="I160" s="154"/>
      <c r="L160" s="149"/>
      <c r="M160" s="155"/>
      <c r="T160" s="156"/>
      <c r="AT160" s="151" t="s">
        <v>276</v>
      </c>
      <c r="AU160" s="151" t="s">
        <v>90</v>
      </c>
      <c r="AV160" s="12" t="s">
        <v>90</v>
      </c>
      <c r="AW160" s="12" t="s">
        <v>32</v>
      </c>
      <c r="AX160" s="12" t="s">
        <v>77</v>
      </c>
      <c r="AY160" s="151" t="s">
        <v>268</v>
      </c>
    </row>
    <row r="161" spans="2:65" s="14" customFormat="1">
      <c r="B161" s="164"/>
      <c r="D161" s="150" t="s">
        <v>276</v>
      </c>
      <c r="E161" s="165" t="s">
        <v>1</v>
      </c>
      <c r="F161" s="166" t="s">
        <v>305</v>
      </c>
      <c r="H161" s="165" t="s">
        <v>1</v>
      </c>
      <c r="I161" s="167"/>
      <c r="L161" s="164"/>
      <c r="M161" s="168"/>
      <c r="T161" s="169"/>
      <c r="AT161" s="165" t="s">
        <v>276</v>
      </c>
      <c r="AU161" s="165" t="s">
        <v>90</v>
      </c>
      <c r="AV161" s="14" t="s">
        <v>84</v>
      </c>
      <c r="AW161" s="14" t="s">
        <v>32</v>
      </c>
      <c r="AX161" s="14" t="s">
        <v>77</v>
      </c>
      <c r="AY161" s="165" t="s">
        <v>268</v>
      </c>
    </row>
    <row r="162" spans="2:65" s="12" customFormat="1">
      <c r="B162" s="149"/>
      <c r="D162" s="150" t="s">
        <v>276</v>
      </c>
      <c r="E162" s="151" t="s">
        <v>1</v>
      </c>
      <c r="F162" s="152" t="s">
        <v>306</v>
      </c>
      <c r="H162" s="153">
        <v>465</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555</v>
      </c>
      <c r="I163" s="161"/>
      <c r="L163" s="157"/>
      <c r="M163" s="162"/>
      <c r="T163" s="163"/>
      <c r="AT163" s="158" t="s">
        <v>276</v>
      </c>
      <c r="AU163" s="158" t="s">
        <v>90</v>
      </c>
      <c r="AV163" s="13" t="s">
        <v>101</v>
      </c>
      <c r="AW163" s="13" t="s">
        <v>32</v>
      </c>
      <c r="AX163" s="13" t="s">
        <v>84</v>
      </c>
      <c r="AY163" s="158" t="s">
        <v>268</v>
      </c>
    </row>
    <row r="164" spans="2:65" s="1" customFormat="1" ht="16.5" customHeight="1">
      <c r="B164" s="32"/>
      <c r="C164" s="136" t="s">
        <v>315</v>
      </c>
      <c r="D164" s="136" t="s">
        <v>270</v>
      </c>
      <c r="E164" s="137" t="s">
        <v>316</v>
      </c>
      <c r="F164" s="138" t="s">
        <v>317</v>
      </c>
      <c r="G164" s="139" t="s">
        <v>318</v>
      </c>
      <c r="H164" s="140">
        <v>101.3</v>
      </c>
      <c r="I164" s="141"/>
      <c r="J164" s="142">
        <f>ROUND(I164*H164,2)</f>
        <v>0</v>
      </c>
      <c r="K164" s="138" t="s">
        <v>274</v>
      </c>
      <c r="L164" s="32"/>
      <c r="M164" s="143" t="s">
        <v>1</v>
      </c>
      <c r="N164" s="144" t="s">
        <v>43</v>
      </c>
      <c r="P164" s="145">
        <f>O164*H164</f>
        <v>0</v>
      </c>
      <c r="Q164" s="145">
        <v>0</v>
      </c>
      <c r="R164" s="145">
        <f>Q164*H164</f>
        <v>0</v>
      </c>
      <c r="S164" s="145">
        <v>0.28999999999999998</v>
      </c>
      <c r="T164" s="146">
        <f>S164*H164</f>
        <v>29.376999999999999</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319</v>
      </c>
    </row>
    <row r="165" spans="2:65" s="12" customFormat="1">
      <c r="B165" s="149"/>
      <c r="D165" s="150" t="s">
        <v>276</v>
      </c>
      <c r="E165" s="151" t="s">
        <v>1</v>
      </c>
      <c r="F165" s="152" t="s">
        <v>320</v>
      </c>
      <c r="H165" s="153">
        <v>101.3</v>
      </c>
      <c r="I165" s="154"/>
      <c r="L165" s="149"/>
      <c r="M165" s="155"/>
      <c r="T165" s="156"/>
      <c r="AT165" s="151" t="s">
        <v>276</v>
      </c>
      <c r="AU165" s="151" t="s">
        <v>90</v>
      </c>
      <c r="AV165" s="12" t="s">
        <v>90</v>
      </c>
      <c r="AW165" s="12" t="s">
        <v>32</v>
      </c>
      <c r="AX165" s="12" t="s">
        <v>77</v>
      </c>
      <c r="AY165" s="151" t="s">
        <v>268</v>
      </c>
    </row>
    <row r="166" spans="2:65" s="13" customFormat="1">
      <c r="B166" s="157"/>
      <c r="D166" s="150" t="s">
        <v>276</v>
      </c>
      <c r="E166" s="158" t="s">
        <v>1</v>
      </c>
      <c r="F166" s="159" t="s">
        <v>278</v>
      </c>
      <c r="H166" s="160">
        <v>101.3</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321</v>
      </c>
      <c r="D167" s="136" t="s">
        <v>270</v>
      </c>
      <c r="E167" s="137" t="s">
        <v>322</v>
      </c>
      <c r="F167" s="138" t="s">
        <v>323</v>
      </c>
      <c r="G167" s="139" t="s">
        <v>215</v>
      </c>
      <c r="H167" s="140">
        <v>776.12</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324</v>
      </c>
    </row>
    <row r="168" spans="2:65" s="12" customFormat="1">
      <c r="B168" s="149"/>
      <c r="D168" s="150" t="s">
        <v>276</v>
      </c>
      <c r="E168" s="151" t="s">
        <v>1</v>
      </c>
      <c r="F168" s="152" t="s">
        <v>220</v>
      </c>
      <c r="H168" s="153">
        <v>196.59</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224</v>
      </c>
      <c r="H169" s="153">
        <v>155.38</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226</v>
      </c>
      <c r="H170" s="153">
        <v>26.19</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222</v>
      </c>
      <c r="H171" s="153">
        <v>397.96</v>
      </c>
      <c r="I171" s="154"/>
      <c r="L171" s="149"/>
      <c r="M171" s="155"/>
      <c r="T171" s="156"/>
      <c r="AT171" s="151" t="s">
        <v>276</v>
      </c>
      <c r="AU171" s="151" t="s">
        <v>90</v>
      </c>
      <c r="AV171" s="12" t="s">
        <v>90</v>
      </c>
      <c r="AW171" s="12" t="s">
        <v>32</v>
      </c>
      <c r="AX171" s="12" t="s">
        <v>77</v>
      </c>
      <c r="AY171" s="151" t="s">
        <v>268</v>
      </c>
    </row>
    <row r="172" spans="2:65" s="15" customFormat="1">
      <c r="B172" s="170"/>
      <c r="D172" s="150" t="s">
        <v>276</v>
      </c>
      <c r="E172" s="171" t="s">
        <v>1</v>
      </c>
      <c r="F172" s="172" t="s">
        <v>325</v>
      </c>
      <c r="H172" s="173">
        <v>776.12</v>
      </c>
      <c r="I172" s="174"/>
      <c r="L172" s="170"/>
      <c r="M172" s="175"/>
      <c r="T172" s="176"/>
      <c r="AT172" s="171" t="s">
        <v>276</v>
      </c>
      <c r="AU172" s="171" t="s">
        <v>90</v>
      </c>
      <c r="AV172" s="15" t="s">
        <v>97</v>
      </c>
      <c r="AW172" s="15" t="s">
        <v>32</v>
      </c>
      <c r="AX172" s="15" t="s">
        <v>77</v>
      </c>
      <c r="AY172" s="171" t="s">
        <v>268</v>
      </c>
    </row>
    <row r="173" spans="2:65" s="13" customFormat="1">
      <c r="B173" s="157"/>
      <c r="D173" s="150" t="s">
        <v>276</v>
      </c>
      <c r="E173" s="158" t="s">
        <v>229</v>
      </c>
      <c r="F173" s="159" t="s">
        <v>278</v>
      </c>
      <c r="H173" s="160">
        <v>776.12</v>
      </c>
      <c r="I173" s="161"/>
      <c r="L173" s="157"/>
      <c r="M173" s="162"/>
      <c r="T173" s="163"/>
      <c r="AT173" s="158" t="s">
        <v>276</v>
      </c>
      <c r="AU173" s="158" t="s">
        <v>90</v>
      </c>
      <c r="AV173" s="13" t="s">
        <v>101</v>
      </c>
      <c r="AW173" s="13" t="s">
        <v>32</v>
      </c>
      <c r="AX173" s="13" t="s">
        <v>84</v>
      </c>
      <c r="AY173" s="158" t="s">
        <v>268</v>
      </c>
    </row>
    <row r="174" spans="2:65" s="1" customFormat="1" ht="33" customHeight="1">
      <c r="B174" s="32"/>
      <c r="C174" s="136" t="s">
        <v>326</v>
      </c>
      <c r="D174" s="136" t="s">
        <v>270</v>
      </c>
      <c r="E174" s="137" t="s">
        <v>327</v>
      </c>
      <c r="F174" s="138" t="s">
        <v>328</v>
      </c>
      <c r="G174" s="139" t="s">
        <v>215</v>
      </c>
      <c r="H174" s="140">
        <v>180.8</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329</v>
      </c>
    </row>
    <row r="175" spans="2:65" s="14" customFormat="1">
      <c r="B175" s="164"/>
      <c r="D175" s="150" t="s">
        <v>276</v>
      </c>
      <c r="E175" s="165" t="s">
        <v>1</v>
      </c>
      <c r="F175" s="166" t="s">
        <v>330</v>
      </c>
      <c r="H175" s="165" t="s">
        <v>1</v>
      </c>
      <c r="I175" s="167"/>
      <c r="L175" s="164"/>
      <c r="M175" s="168"/>
      <c r="T175" s="169"/>
      <c r="AT175" s="165" t="s">
        <v>276</v>
      </c>
      <c r="AU175" s="165" t="s">
        <v>90</v>
      </c>
      <c r="AV175" s="14" t="s">
        <v>84</v>
      </c>
      <c r="AW175" s="14" t="s">
        <v>32</v>
      </c>
      <c r="AX175" s="14" t="s">
        <v>77</v>
      </c>
      <c r="AY175" s="165" t="s">
        <v>268</v>
      </c>
    </row>
    <row r="176" spans="2:65" s="12" customFormat="1">
      <c r="B176" s="149"/>
      <c r="D176" s="150" t="s">
        <v>276</v>
      </c>
      <c r="E176" s="151" t="s">
        <v>1</v>
      </c>
      <c r="F176" s="152" t="s">
        <v>331</v>
      </c>
      <c r="H176" s="153">
        <v>4.8</v>
      </c>
      <c r="I176" s="154"/>
      <c r="L176" s="149"/>
      <c r="M176" s="155"/>
      <c r="T176" s="156"/>
      <c r="AT176" s="151" t="s">
        <v>276</v>
      </c>
      <c r="AU176" s="151" t="s">
        <v>90</v>
      </c>
      <c r="AV176" s="12" t="s">
        <v>90</v>
      </c>
      <c r="AW176" s="12" t="s">
        <v>32</v>
      </c>
      <c r="AX176" s="12" t="s">
        <v>77</v>
      </c>
      <c r="AY176" s="151" t="s">
        <v>268</v>
      </c>
    </row>
    <row r="177" spans="2:65" s="14" customFormat="1">
      <c r="B177" s="164"/>
      <c r="D177" s="150" t="s">
        <v>276</v>
      </c>
      <c r="E177" s="165" t="s">
        <v>1</v>
      </c>
      <c r="F177" s="166" t="s">
        <v>332</v>
      </c>
      <c r="H177" s="165" t="s">
        <v>1</v>
      </c>
      <c r="I177" s="167"/>
      <c r="L177" s="164"/>
      <c r="M177" s="168"/>
      <c r="T177" s="169"/>
      <c r="AT177" s="165" t="s">
        <v>276</v>
      </c>
      <c r="AU177" s="165" t="s">
        <v>90</v>
      </c>
      <c r="AV177" s="14" t="s">
        <v>84</v>
      </c>
      <c r="AW177" s="14" t="s">
        <v>32</v>
      </c>
      <c r="AX177" s="14" t="s">
        <v>77</v>
      </c>
      <c r="AY177" s="165" t="s">
        <v>268</v>
      </c>
    </row>
    <row r="178" spans="2:65" s="12" customFormat="1">
      <c r="B178" s="149"/>
      <c r="D178" s="150" t="s">
        <v>276</v>
      </c>
      <c r="E178" s="151" t="s">
        <v>1</v>
      </c>
      <c r="F178" s="152" t="s">
        <v>333</v>
      </c>
      <c r="H178" s="153">
        <v>14.8</v>
      </c>
      <c r="I178" s="154"/>
      <c r="L178" s="149"/>
      <c r="M178" s="155"/>
      <c r="T178" s="156"/>
      <c r="AT178" s="151" t="s">
        <v>276</v>
      </c>
      <c r="AU178" s="151" t="s">
        <v>90</v>
      </c>
      <c r="AV178" s="12" t="s">
        <v>90</v>
      </c>
      <c r="AW178" s="12" t="s">
        <v>32</v>
      </c>
      <c r="AX178" s="12" t="s">
        <v>77</v>
      </c>
      <c r="AY178" s="151" t="s">
        <v>268</v>
      </c>
    </row>
    <row r="179" spans="2:65" s="14" customFormat="1">
      <c r="B179" s="164"/>
      <c r="D179" s="150" t="s">
        <v>276</v>
      </c>
      <c r="E179" s="165" t="s">
        <v>1</v>
      </c>
      <c r="F179" s="166" t="s">
        <v>334</v>
      </c>
      <c r="H179" s="165" t="s">
        <v>1</v>
      </c>
      <c r="I179" s="167"/>
      <c r="L179" s="164"/>
      <c r="M179" s="168"/>
      <c r="T179" s="169"/>
      <c r="AT179" s="165" t="s">
        <v>276</v>
      </c>
      <c r="AU179" s="165" t="s">
        <v>90</v>
      </c>
      <c r="AV179" s="14" t="s">
        <v>84</v>
      </c>
      <c r="AW179" s="14" t="s">
        <v>32</v>
      </c>
      <c r="AX179" s="14" t="s">
        <v>77</v>
      </c>
      <c r="AY179" s="165" t="s">
        <v>268</v>
      </c>
    </row>
    <row r="180" spans="2:65" s="12" customFormat="1">
      <c r="B180" s="149"/>
      <c r="D180" s="150" t="s">
        <v>276</v>
      </c>
      <c r="E180" s="151" t="s">
        <v>1</v>
      </c>
      <c r="F180" s="152" t="s">
        <v>335</v>
      </c>
      <c r="H180" s="153">
        <v>7</v>
      </c>
      <c r="I180" s="154"/>
      <c r="L180" s="149"/>
      <c r="M180" s="155"/>
      <c r="T180" s="156"/>
      <c r="AT180" s="151" t="s">
        <v>276</v>
      </c>
      <c r="AU180" s="151" t="s">
        <v>90</v>
      </c>
      <c r="AV180" s="12" t="s">
        <v>90</v>
      </c>
      <c r="AW180" s="12" t="s">
        <v>32</v>
      </c>
      <c r="AX180" s="12" t="s">
        <v>77</v>
      </c>
      <c r="AY180" s="151" t="s">
        <v>268</v>
      </c>
    </row>
    <row r="181" spans="2:65" s="14" customFormat="1">
      <c r="B181" s="164"/>
      <c r="D181" s="150" t="s">
        <v>276</v>
      </c>
      <c r="E181" s="165" t="s">
        <v>1</v>
      </c>
      <c r="F181" s="166" t="s">
        <v>336</v>
      </c>
      <c r="H181" s="165" t="s">
        <v>1</v>
      </c>
      <c r="I181" s="167"/>
      <c r="L181" s="164"/>
      <c r="M181" s="168"/>
      <c r="T181" s="169"/>
      <c r="AT181" s="165" t="s">
        <v>276</v>
      </c>
      <c r="AU181" s="165" t="s">
        <v>90</v>
      </c>
      <c r="AV181" s="14" t="s">
        <v>84</v>
      </c>
      <c r="AW181" s="14" t="s">
        <v>32</v>
      </c>
      <c r="AX181" s="14" t="s">
        <v>77</v>
      </c>
      <c r="AY181" s="165" t="s">
        <v>268</v>
      </c>
    </row>
    <row r="182" spans="2:65" s="12" customFormat="1">
      <c r="B182" s="149"/>
      <c r="D182" s="150" t="s">
        <v>276</v>
      </c>
      <c r="E182" s="151" t="s">
        <v>1</v>
      </c>
      <c r="F182" s="152" t="s">
        <v>337</v>
      </c>
      <c r="H182" s="153">
        <v>36</v>
      </c>
      <c r="I182" s="154"/>
      <c r="L182" s="149"/>
      <c r="M182" s="155"/>
      <c r="T182" s="156"/>
      <c r="AT182" s="151" t="s">
        <v>276</v>
      </c>
      <c r="AU182" s="151" t="s">
        <v>90</v>
      </c>
      <c r="AV182" s="12" t="s">
        <v>90</v>
      </c>
      <c r="AW182" s="12" t="s">
        <v>32</v>
      </c>
      <c r="AX182" s="12" t="s">
        <v>77</v>
      </c>
      <c r="AY182" s="151" t="s">
        <v>268</v>
      </c>
    </row>
    <row r="183" spans="2:65" s="14" customFormat="1">
      <c r="B183" s="164"/>
      <c r="D183" s="150" t="s">
        <v>276</v>
      </c>
      <c r="E183" s="165" t="s">
        <v>1</v>
      </c>
      <c r="F183" s="166" t="s">
        <v>338</v>
      </c>
      <c r="H183" s="165" t="s">
        <v>1</v>
      </c>
      <c r="I183" s="167"/>
      <c r="L183" s="164"/>
      <c r="M183" s="168"/>
      <c r="T183" s="169"/>
      <c r="AT183" s="165" t="s">
        <v>276</v>
      </c>
      <c r="AU183" s="165" t="s">
        <v>90</v>
      </c>
      <c r="AV183" s="14" t="s">
        <v>84</v>
      </c>
      <c r="AW183" s="14" t="s">
        <v>32</v>
      </c>
      <c r="AX183" s="14" t="s">
        <v>77</v>
      </c>
      <c r="AY183" s="165" t="s">
        <v>268</v>
      </c>
    </row>
    <row r="184" spans="2:65" s="12" customFormat="1">
      <c r="B184" s="149"/>
      <c r="D184" s="150" t="s">
        <v>276</v>
      </c>
      <c r="E184" s="151" t="s">
        <v>1</v>
      </c>
      <c r="F184" s="152" t="s">
        <v>339</v>
      </c>
      <c r="H184" s="153">
        <v>18.7</v>
      </c>
      <c r="I184" s="154"/>
      <c r="L184" s="149"/>
      <c r="M184" s="155"/>
      <c r="T184" s="156"/>
      <c r="AT184" s="151" t="s">
        <v>276</v>
      </c>
      <c r="AU184" s="151" t="s">
        <v>90</v>
      </c>
      <c r="AV184" s="12" t="s">
        <v>90</v>
      </c>
      <c r="AW184" s="12" t="s">
        <v>32</v>
      </c>
      <c r="AX184" s="12" t="s">
        <v>77</v>
      </c>
      <c r="AY184" s="151" t="s">
        <v>268</v>
      </c>
    </row>
    <row r="185" spans="2:65" s="14" customFormat="1">
      <c r="B185" s="164"/>
      <c r="D185" s="150" t="s">
        <v>276</v>
      </c>
      <c r="E185" s="165" t="s">
        <v>1</v>
      </c>
      <c r="F185" s="166" t="s">
        <v>340</v>
      </c>
      <c r="H185" s="165" t="s">
        <v>1</v>
      </c>
      <c r="I185" s="167"/>
      <c r="L185" s="164"/>
      <c r="M185" s="168"/>
      <c r="T185" s="169"/>
      <c r="AT185" s="165" t="s">
        <v>276</v>
      </c>
      <c r="AU185" s="165" t="s">
        <v>90</v>
      </c>
      <c r="AV185" s="14" t="s">
        <v>84</v>
      </c>
      <c r="AW185" s="14" t="s">
        <v>32</v>
      </c>
      <c r="AX185" s="14" t="s">
        <v>77</v>
      </c>
      <c r="AY185" s="165" t="s">
        <v>268</v>
      </c>
    </row>
    <row r="186" spans="2:65" s="12" customFormat="1">
      <c r="B186" s="149"/>
      <c r="D186" s="150" t="s">
        <v>276</v>
      </c>
      <c r="E186" s="151" t="s">
        <v>1</v>
      </c>
      <c r="F186" s="152" t="s">
        <v>341</v>
      </c>
      <c r="H186" s="153">
        <v>56</v>
      </c>
      <c r="I186" s="154"/>
      <c r="L186" s="149"/>
      <c r="M186" s="155"/>
      <c r="T186" s="156"/>
      <c r="AT186" s="151" t="s">
        <v>276</v>
      </c>
      <c r="AU186" s="151" t="s">
        <v>90</v>
      </c>
      <c r="AV186" s="12" t="s">
        <v>90</v>
      </c>
      <c r="AW186" s="12" t="s">
        <v>32</v>
      </c>
      <c r="AX186" s="12" t="s">
        <v>77</v>
      </c>
      <c r="AY186" s="151" t="s">
        <v>268</v>
      </c>
    </row>
    <row r="187" spans="2:65" s="14" customFormat="1">
      <c r="B187" s="164"/>
      <c r="D187" s="150" t="s">
        <v>276</v>
      </c>
      <c r="E187" s="165" t="s">
        <v>1</v>
      </c>
      <c r="F187" s="166" t="s">
        <v>342</v>
      </c>
      <c r="H187" s="165" t="s">
        <v>1</v>
      </c>
      <c r="I187" s="167"/>
      <c r="L187" s="164"/>
      <c r="M187" s="168"/>
      <c r="T187" s="169"/>
      <c r="AT187" s="165" t="s">
        <v>276</v>
      </c>
      <c r="AU187" s="165" t="s">
        <v>90</v>
      </c>
      <c r="AV187" s="14" t="s">
        <v>84</v>
      </c>
      <c r="AW187" s="14" t="s">
        <v>32</v>
      </c>
      <c r="AX187" s="14" t="s">
        <v>77</v>
      </c>
      <c r="AY187" s="165" t="s">
        <v>268</v>
      </c>
    </row>
    <row r="188" spans="2:65" s="12" customFormat="1">
      <c r="B188" s="149"/>
      <c r="D188" s="150" t="s">
        <v>276</v>
      </c>
      <c r="E188" s="151" t="s">
        <v>1</v>
      </c>
      <c r="F188" s="152" t="s">
        <v>343</v>
      </c>
      <c r="H188" s="153">
        <v>28.5</v>
      </c>
      <c r="I188" s="154"/>
      <c r="L188" s="149"/>
      <c r="M188" s="155"/>
      <c r="T188" s="156"/>
      <c r="AT188" s="151" t="s">
        <v>276</v>
      </c>
      <c r="AU188" s="151" t="s">
        <v>90</v>
      </c>
      <c r="AV188" s="12" t="s">
        <v>90</v>
      </c>
      <c r="AW188" s="12" t="s">
        <v>32</v>
      </c>
      <c r="AX188" s="12" t="s">
        <v>77</v>
      </c>
      <c r="AY188" s="151" t="s">
        <v>268</v>
      </c>
    </row>
    <row r="189" spans="2:65" s="14" customFormat="1">
      <c r="B189" s="164"/>
      <c r="D189" s="150" t="s">
        <v>276</v>
      </c>
      <c r="E189" s="165" t="s">
        <v>1</v>
      </c>
      <c r="F189" s="166" t="s">
        <v>344</v>
      </c>
      <c r="H189" s="165" t="s">
        <v>1</v>
      </c>
      <c r="I189" s="167"/>
      <c r="L189" s="164"/>
      <c r="M189" s="168"/>
      <c r="T189" s="169"/>
      <c r="AT189" s="165" t="s">
        <v>276</v>
      </c>
      <c r="AU189" s="165" t="s">
        <v>90</v>
      </c>
      <c r="AV189" s="14" t="s">
        <v>84</v>
      </c>
      <c r="AW189" s="14" t="s">
        <v>32</v>
      </c>
      <c r="AX189" s="14" t="s">
        <v>77</v>
      </c>
      <c r="AY189" s="165" t="s">
        <v>268</v>
      </c>
    </row>
    <row r="190" spans="2:65" s="12" customFormat="1">
      <c r="B190" s="149"/>
      <c r="D190" s="150" t="s">
        <v>276</v>
      </c>
      <c r="E190" s="151" t="s">
        <v>1</v>
      </c>
      <c r="F190" s="152" t="s">
        <v>345</v>
      </c>
      <c r="H190" s="153">
        <v>15</v>
      </c>
      <c r="I190" s="154"/>
      <c r="L190" s="149"/>
      <c r="M190" s="155"/>
      <c r="T190" s="156"/>
      <c r="AT190" s="151" t="s">
        <v>276</v>
      </c>
      <c r="AU190" s="151" t="s">
        <v>90</v>
      </c>
      <c r="AV190" s="12" t="s">
        <v>90</v>
      </c>
      <c r="AW190" s="12" t="s">
        <v>32</v>
      </c>
      <c r="AX190" s="12" t="s">
        <v>77</v>
      </c>
      <c r="AY190" s="151" t="s">
        <v>268</v>
      </c>
    </row>
    <row r="191" spans="2:65" s="13" customFormat="1">
      <c r="B191" s="157"/>
      <c r="D191" s="150" t="s">
        <v>276</v>
      </c>
      <c r="E191" s="158" t="s">
        <v>232</v>
      </c>
      <c r="F191" s="159" t="s">
        <v>278</v>
      </c>
      <c r="H191" s="160">
        <v>180.8</v>
      </c>
      <c r="I191" s="161"/>
      <c r="L191" s="157"/>
      <c r="M191" s="162"/>
      <c r="T191" s="163"/>
      <c r="AT191" s="158" t="s">
        <v>276</v>
      </c>
      <c r="AU191" s="158" t="s">
        <v>90</v>
      </c>
      <c r="AV191" s="13" t="s">
        <v>101</v>
      </c>
      <c r="AW191" s="13" t="s">
        <v>32</v>
      </c>
      <c r="AX191" s="13" t="s">
        <v>84</v>
      </c>
      <c r="AY191" s="158" t="s">
        <v>268</v>
      </c>
    </row>
    <row r="192" spans="2:65" s="1" customFormat="1" ht="24.2" customHeight="1">
      <c r="B192" s="32"/>
      <c r="C192" s="136" t="s">
        <v>346</v>
      </c>
      <c r="D192" s="136" t="s">
        <v>270</v>
      </c>
      <c r="E192" s="137" t="s">
        <v>347</v>
      </c>
      <c r="F192" s="138" t="s">
        <v>348</v>
      </c>
      <c r="G192" s="139" t="s">
        <v>215</v>
      </c>
      <c r="H192" s="140">
        <v>215.24299999999999</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349</v>
      </c>
    </row>
    <row r="193" spans="2:65" s="14" customFormat="1">
      <c r="B193" s="164"/>
      <c r="D193" s="150" t="s">
        <v>276</v>
      </c>
      <c r="E193" s="165" t="s">
        <v>1</v>
      </c>
      <c r="F193" s="166" t="s">
        <v>350</v>
      </c>
      <c r="H193" s="165" t="s">
        <v>1</v>
      </c>
      <c r="I193" s="167"/>
      <c r="L193" s="164"/>
      <c r="M193" s="168"/>
      <c r="T193" s="169"/>
      <c r="AT193" s="165" t="s">
        <v>276</v>
      </c>
      <c r="AU193" s="165" t="s">
        <v>90</v>
      </c>
      <c r="AV193" s="14" t="s">
        <v>84</v>
      </c>
      <c r="AW193" s="14" t="s">
        <v>32</v>
      </c>
      <c r="AX193" s="14" t="s">
        <v>77</v>
      </c>
      <c r="AY193" s="165" t="s">
        <v>268</v>
      </c>
    </row>
    <row r="194" spans="2:65" s="12" customFormat="1">
      <c r="B194" s="149"/>
      <c r="D194" s="150" t="s">
        <v>276</v>
      </c>
      <c r="E194" s="151" t="s">
        <v>1</v>
      </c>
      <c r="F194" s="152" t="s">
        <v>351</v>
      </c>
      <c r="H194" s="153">
        <v>120.06</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352</v>
      </c>
      <c r="H195" s="153">
        <v>49.704000000000001</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353</v>
      </c>
      <c r="H196" s="153">
        <v>27.081</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354</v>
      </c>
      <c r="H197" s="153">
        <v>10.372</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355</v>
      </c>
      <c r="H198" s="153">
        <v>8.0259999999999998</v>
      </c>
      <c r="I198" s="154"/>
      <c r="L198" s="149"/>
      <c r="M198" s="155"/>
      <c r="T198" s="156"/>
      <c r="AT198" s="151" t="s">
        <v>276</v>
      </c>
      <c r="AU198" s="151" t="s">
        <v>90</v>
      </c>
      <c r="AV198" s="12" t="s">
        <v>90</v>
      </c>
      <c r="AW198" s="12" t="s">
        <v>32</v>
      </c>
      <c r="AX198" s="12" t="s">
        <v>77</v>
      </c>
      <c r="AY198" s="151" t="s">
        <v>268</v>
      </c>
    </row>
    <row r="199" spans="2:65" s="15" customFormat="1">
      <c r="B199" s="170"/>
      <c r="D199" s="150" t="s">
        <v>276</v>
      </c>
      <c r="E199" s="171" t="s">
        <v>1</v>
      </c>
      <c r="F199" s="172" t="s">
        <v>325</v>
      </c>
      <c r="H199" s="173">
        <v>215.24299999999999</v>
      </c>
      <c r="I199" s="174"/>
      <c r="L199" s="170"/>
      <c r="M199" s="175"/>
      <c r="T199" s="176"/>
      <c r="AT199" s="171" t="s">
        <v>276</v>
      </c>
      <c r="AU199" s="171" t="s">
        <v>90</v>
      </c>
      <c r="AV199" s="15" t="s">
        <v>97</v>
      </c>
      <c r="AW199" s="15" t="s">
        <v>32</v>
      </c>
      <c r="AX199" s="15" t="s">
        <v>77</v>
      </c>
      <c r="AY199" s="171" t="s">
        <v>268</v>
      </c>
    </row>
    <row r="200" spans="2:65" s="13" customFormat="1">
      <c r="B200" s="157"/>
      <c r="D200" s="150" t="s">
        <v>276</v>
      </c>
      <c r="E200" s="158" t="s">
        <v>1</v>
      </c>
      <c r="F200" s="159" t="s">
        <v>278</v>
      </c>
      <c r="H200" s="160">
        <v>215.24299999999999</v>
      </c>
      <c r="I200" s="161"/>
      <c r="L200" s="157"/>
      <c r="M200" s="162"/>
      <c r="T200" s="163"/>
      <c r="AT200" s="158" t="s">
        <v>276</v>
      </c>
      <c r="AU200" s="158" t="s">
        <v>90</v>
      </c>
      <c r="AV200" s="13" t="s">
        <v>101</v>
      </c>
      <c r="AW200" s="13" t="s">
        <v>32</v>
      </c>
      <c r="AX200" s="13" t="s">
        <v>84</v>
      </c>
      <c r="AY200" s="158" t="s">
        <v>268</v>
      </c>
    </row>
    <row r="201" spans="2:65" s="1" customFormat="1" ht="33" customHeight="1">
      <c r="B201" s="32"/>
      <c r="C201" s="136" t="s">
        <v>356</v>
      </c>
      <c r="D201" s="177" t="s">
        <v>270</v>
      </c>
      <c r="E201" s="137" t="s">
        <v>357</v>
      </c>
      <c r="F201" s="138" t="s">
        <v>358</v>
      </c>
      <c r="G201" s="139" t="s">
        <v>281</v>
      </c>
      <c r="H201" s="140">
        <v>19</v>
      </c>
      <c r="I201" s="141"/>
      <c r="J201" s="142">
        <f>ROUND(I201*H201,2)</f>
        <v>0</v>
      </c>
      <c r="K201" s="138" t="s">
        <v>274</v>
      </c>
      <c r="L201" s="32"/>
      <c r="M201" s="143" t="s">
        <v>1</v>
      </c>
      <c r="N201" s="144" t="s">
        <v>43</v>
      </c>
      <c r="P201" s="145">
        <f>O201*H201</f>
        <v>0</v>
      </c>
      <c r="Q201" s="145">
        <v>0</v>
      </c>
      <c r="R201" s="145">
        <f>Q201*H201</f>
        <v>0</v>
      </c>
      <c r="S201" s="145">
        <v>0</v>
      </c>
      <c r="T201" s="146">
        <f>S201*H201</f>
        <v>0</v>
      </c>
      <c r="AR201" s="147" t="s">
        <v>101</v>
      </c>
      <c r="AT201" s="147" t="s">
        <v>270</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101</v>
      </c>
      <c r="BM201" s="147" t="s">
        <v>359</v>
      </c>
    </row>
    <row r="202" spans="2:65" s="12" customFormat="1">
      <c r="B202" s="149"/>
      <c r="D202" s="150" t="s">
        <v>276</v>
      </c>
      <c r="F202" s="152" t="s">
        <v>360</v>
      </c>
      <c r="H202" s="153">
        <v>19</v>
      </c>
      <c r="I202" s="154"/>
      <c r="L202" s="149"/>
      <c r="M202" s="155"/>
      <c r="T202" s="156"/>
      <c r="AT202" s="151" t="s">
        <v>276</v>
      </c>
      <c r="AU202" s="151" t="s">
        <v>90</v>
      </c>
      <c r="AV202" s="12" t="s">
        <v>90</v>
      </c>
      <c r="AW202" s="12" t="s">
        <v>4</v>
      </c>
      <c r="AX202" s="12" t="s">
        <v>84</v>
      </c>
      <c r="AY202" s="151" t="s">
        <v>268</v>
      </c>
    </row>
    <row r="203" spans="2:65" s="1" customFormat="1" ht="33" customHeight="1">
      <c r="B203" s="32"/>
      <c r="C203" s="136" t="s">
        <v>361</v>
      </c>
      <c r="D203" s="177" t="s">
        <v>270</v>
      </c>
      <c r="E203" s="137" t="s">
        <v>362</v>
      </c>
      <c r="F203" s="138" t="s">
        <v>363</v>
      </c>
      <c r="G203" s="139" t="s">
        <v>281</v>
      </c>
      <c r="H203" s="140">
        <v>57</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364</v>
      </c>
    </row>
    <row r="204" spans="2:65" s="12" customFormat="1">
      <c r="B204" s="149"/>
      <c r="D204" s="150" t="s">
        <v>276</v>
      </c>
      <c r="F204" s="152" t="s">
        <v>365</v>
      </c>
      <c r="H204" s="153">
        <v>57</v>
      </c>
      <c r="I204" s="154"/>
      <c r="L204" s="149"/>
      <c r="M204" s="155"/>
      <c r="T204" s="156"/>
      <c r="AT204" s="151" t="s">
        <v>276</v>
      </c>
      <c r="AU204" s="151" t="s">
        <v>90</v>
      </c>
      <c r="AV204" s="12" t="s">
        <v>90</v>
      </c>
      <c r="AW204" s="12" t="s">
        <v>4</v>
      </c>
      <c r="AX204" s="12" t="s">
        <v>84</v>
      </c>
      <c r="AY204" s="151" t="s">
        <v>268</v>
      </c>
    </row>
    <row r="205" spans="2:65" s="1" customFormat="1" ht="33" customHeight="1">
      <c r="B205" s="32"/>
      <c r="C205" s="136" t="s">
        <v>8</v>
      </c>
      <c r="D205" s="177" t="s">
        <v>270</v>
      </c>
      <c r="E205" s="137" t="s">
        <v>366</v>
      </c>
      <c r="F205" s="138" t="s">
        <v>367</v>
      </c>
      <c r="G205" s="139" t="s">
        <v>281</v>
      </c>
      <c r="H205" s="140">
        <v>76</v>
      </c>
      <c r="I205" s="141"/>
      <c r="J205" s="142">
        <f>ROUND(I205*H205,2)</f>
        <v>0</v>
      </c>
      <c r="K205" s="138" t="s">
        <v>274</v>
      </c>
      <c r="L205" s="32"/>
      <c r="M205" s="143" t="s">
        <v>1</v>
      </c>
      <c r="N205" s="144" t="s">
        <v>43</v>
      </c>
      <c r="P205" s="145">
        <f>O205*H205</f>
        <v>0</v>
      </c>
      <c r="Q205" s="145">
        <v>0</v>
      </c>
      <c r="R205" s="145">
        <f>Q205*H205</f>
        <v>0</v>
      </c>
      <c r="S205" s="145">
        <v>0</v>
      </c>
      <c r="T205" s="146">
        <f>S205*H205</f>
        <v>0</v>
      </c>
      <c r="AR205" s="147" t="s">
        <v>101</v>
      </c>
      <c r="AT205" s="147" t="s">
        <v>270</v>
      </c>
      <c r="AU205" s="147" t="s">
        <v>90</v>
      </c>
      <c r="AY205" s="17" t="s">
        <v>268</v>
      </c>
      <c r="BE205" s="148">
        <f>IF(N205="základní",J205,0)</f>
        <v>0</v>
      </c>
      <c r="BF205" s="148">
        <f>IF(N205="snížená",J205,0)</f>
        <v>0</v>
      </c>
      <c r="BG205" s="148">
        <f>IF(N205="zákl. přenesená",J205,0)</f>
        <v>0</v>
      </c>
      <c r="BH205" s="148">
        <f>IF(N205="sníž. přenesená",J205,0)</f>
        <v>0</v>
      </c>
      <c r="BI205" s="148">
        <f>IF(N205="nulová",J205,0)</f>
        <v>0</v>
      </c>
      <c r="BJ205" s="17" t="s">
        <v>90</v>
      </c>
      <c r="BK205" s="148">
        <f>ROUND(I205*H205,2)</f>
        <v>0</v>
      </c>
      <c r="BL205" s="17" t="s">
        <v>101</v>
      </c>
      <c r="BM205" s="147" t="s">
        <v>368</v>
      </c>
    </row>
    <row r="206" spans="2:65" s="12" customFormat="1">
      <c r="B206" s="149"/>
      <c r="D206" s="150" t="s">
        <v>276</v>
      </c>
      <c r="F206" s="152" t="s">
        <v>369</v>
      </c>
      <c r="H206" s="153">
        <v>76</v>
      </c>
      <c r="I206" s="154"/>
      <c r="L206" s="149"/>
      <c r="M206" s="155"/>
      <c r="T206" s="156"/>
      <c r="AT206" s="151" t="s">
        <v>276</v>
      </c>
      <c r="AU206" s="151" t="s">
        <v>90</v>
      </c>
      <c r="AV206" s="12" t="s">
        <v>90</v>
      </c>
      <c r="AW206" s="12" t="s">
        <v>4</v>
      </c>
      <c r="AX206" s="12" t="s">
        <v>84</v>
      </c>
      <c r="AY206" s="151" t="s">
        <v>268</v>
      </c>
    </row>
    <row r="207" spans="2:65" s="1" customFormat="1" ht="33" customHeight="1">
      <c r="B207" s="32"/>
      <c r="C207" s="136" t="s">
        <v>370</v>
      </c>
      <c r="D207" s="177" t="s">
        <v>270</v>
      </c>
      <c r="E207" s="137" t="s">
        <v>371</v>
      </c>
      <c r="F207" s="138" t="s">
        <v>372</v>
      </c>
      <c r="G207" s="139" t="s">
        <v>281</v>
      </c>
      <c r="H207" s="140">
        <v>19</v>
      </c>
      <c r="I207" s="141"/>
      <c r="J207" s="142">
        <f>ROUND(I207*H207,2)</f>
        <v>0</v>
      </c>
      <c r="K207" s="138" t="s">
        <v>274</v>
      </c>
      <c r="L207" s="32"/>
      <c r="M207" s="143" t="s">
        <v>1</v>
      </c>
      <c r="N207" s="144" t="s">
        <v>43</v>
      </c>
      <c r="P207" s="145">
        <f>O207*H207</f>
        <v>0</v>
      </c>
      <c r="Q207" s="145">
        <v>0</v>
      </c>
      <c r="R207" s="145">
        <f>Q207*H207</f>
        <v>0</v>
      </c>
      <c r="S207" s="145">
        <v>0</v>
      </c>
      <c r="T207" s="146">
        <f>S207*H207</f>
        <v>0</v>
      </c>
      <c r="AR207" s="147" t="s">
        <v>101</v>
      </c>
      <c r="AT207" s="147" t="s">
        <v>270</v>
      </c>
      <c r="AU207" s="147" t="s">
        <v>90</v>
      </c>
      <c r="AY207" s="17" t="s">
        <v>268</v>
      </c>
      <c r="BE207" s="148">
        <f>IF(N207="základní",J207,0)</f>
        <v>0</v>
      </c>
      <c r="BF207" s="148">
        <f>IF(N207="snížená",J207,0)</f>
        <v>0</v>
      </c>
      <c r="BG207" s="148">
        <f>IF(N207="zákl. přenesená",J207,0)</f>
        <v>0</v>
      </c>
      <c r="BH207" s="148">
        <f>IF(N207="sníž. přenesená",J207,0)</f>
        <v>0</v>
      </c>
      <c r="BI207" s="148">
        <f>IF(N207="nulová",J207,0)</f>
        <v>0</v>
      </c>
      <c r="BJ207" s="17" t="s">
        <v>90</v>
      </c>
      <c r="BK207" s="148">
        <f>ROUND(I207*H207,2)</f>
        <v>0</v>
      </c>
      <c r="BL207" s="17" t="s">
        <v>101</v>
      </c>
      <c r="BM207" s="147" t="s">
        <v>373</v>
      </c>
    </row>
    <row r="208" spans="2:65" s="12" customFormat="1">
      <c r="B208" s="149"/>
      <c r="D208" s="150" t="s">
        <v>276</v>
      </c>
      <c r="F208" s="152" t="s">
        <v>360</v>
      </c>
      <c r="H208" s="153">
        <v>19</v>
      </c>
      <c r="I208" s="154"/>
      <c r="L208" s="149"/>
      <c r="M208" s="155"/>
      <c r="T208" s="156"/>
      <c r="AT208" s="151" t="s">
        <v>276</v>
      </c>
      <c r="AU208" s="151" t="s">
        <v>90</v>
      </c>
      <c r="AV208" s="12" t="s">
        <v>90</v>
      </c>
      <c r="AW208" s="12" t="s">
        <v>4</v>
      </c>
      <c r="AX208" s="12" t="s">
        <v>84</v>
      </c>
      <c r="AY208" s="151" t="s">
        <v>268</v>
      </c>
    </row>
    <row r="209" spans="2:65" s="1" customFormat="1" ht="33" customHeight="1">
      <c r="B209" s="32"/>
      <c r="C209" s="136" t="s">
        <v>374</v>
      </c>
      <c r="D209" s="177" t="s">
        <v>270</v>
      </c>
      <c r="E209" s="137" t="s">
        <v>375</v>
      </c>
      <c r="F209" s="138" t="s">
        <v>376</v>
      </c>
      <c r="G209" s="139" t="s">
        <v>281</v>
      </c>
      <c r="H209" s="140">
        <v>57</v>
      </c>
      <c r="I209" s="141"/>
      <c r="J209" s="142">
        <f>ROUND(I209*H209,2)</f>
        <v>0</v>
      </c>
      <c r="K209" s="138" t="s">
        <v>274</v>
      </c>
      <c r="L209" s="32"/>
      <c r="M209" s="143" t="s">
        <v>1</v>
      </c>
      <c r="N209" s="144" t="s">
        <v>43</v>
      </c>
      <c r="P209" s="145">
        <f>O209*H209</f>
        <v>0</v>
      </c>
      <c r="Q209" s="145">
        <v>0</v>
      </c>
      <c r="R209" s="145">
        <f>Q209*H209</f>
        <v>0</v>
      </c>
      <c r="S209" s="145">
        <v>0</v>
      </c>
      <c r="T209" s="146">
        <f>S209*H209</f>
        <v>0</v>
      </c>
      <c r="AR209" s="147" t="s">
        <v>101</v>
      </c>
      <c r="AT209" s="147" t="s">
        <v>270</v>
      </c>
      <c r="AU209" s="147" t="s">
        <v>90</v>
      </c>
      <c r="AY209" s="17" t="s">
        <v>268</v>
      </c>
      <c r="BE209" s="148">
        <f>IF(N209="základní",J209,0)</f>
        <v>0</v>
      </c>
      <c r="BF209" s="148">
        <f>IF(N209="snížená",J209,0)</f>
        <v>0</v>
      </c>
      <c r="BG209" s="148">
        <f>IF(N209="zákl. přenesená",J209,0)</f>
        <v>0</v>
      </c>
      <c r="BH209" s="148">
        <f>IF(N209="sníž. přenesená",J209,0)</f>
        <v>0</v>
      </c>
      <c r="BI209" s="148">
        <f>IF(N209="nulová",J209,0)</f>
        <v>0</v>
      </c>
      <c r="BJ209" s="17" t="s">
        <v>90</v>
      </c>
      <c r="BK209" s="148">
        <f>ROUND(I209*H209,2)</f>
        <v>0</v>
      </c>
      <c r="BL209" s="17" t="s">
        <v>101</v>
      </c>
      <c r="BM209" s="147" t="s">
        <v>377</v>
      </c>
    </row>
    <row r="210" spans="2:65" s="12" customFormat="1">
      <c r="B210" s="149"/>
      <c r="D210" s="150" t="s">
        <v>276</v>
      </c>
      <c r="F210" s="152" t="s">
        <v>365</v>
      </c>
      <c r="H210" s="153">
        <v>57</v>
      </c>
      <c r="I210" s="154"/>
      <c r="L210" s="149"/>
      <c r="M210" s="155"/>
      <c r="T210" s="156"/>
      <c r="AT210" s="151" t="s">
        <v>276</v>
      </c>
      <c r="AU210" s="151" t="s">
        <v>90</v>
      </c>
      <c r="AV210" s="12" t="s">
        <v>90</v>
      </c>
      <c r="AW210" s="12" t="s">
        <v>4</v>
      </c>
      <c r="AX210" s="12" t="s">
        <v>84</v>
      </c>
      <c r="AY210" s="151" t="s">
        <v>268</v>
      </c>
    </row>
    <row r="211" spans="2:65" s="1" customFormat="1" ht="33" customHeight="1">
      <c r="B211" s="32"/>
      <c r="C211" s="136" t="s">
        <v>378</v>
      </c>
      <c r="D211" s="177" t="s">
        <v>270</v>
      </c>
      <c r="E211" s="137" t="s">
        <v>379</v>
      </c>
      <c r="F211" s="138" t="s">
        <v>380</v>
      </c>
      <c r="G211" s="139" t="s">
        <v>281</v>
      </c>
      <c r="H211" s="140">
        <v>76</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381</v>
      </c>
    </row>
    <row r="212" spans="2:65" s="12" customFormat="1">
      <c r="B212" s="149"/>
      <c r="D212" s="150" t="s">
        <v>276</v>
      </c>
      <c r="F212" s="152" t="s">
        <v>369</v>
      </c>
      <c r="H212" s="153">
        <v>76</v>
      </c>
      <c r="I212" s="154"/>
      <c r="L212" s="149"/>
      <c r="M212" s="155"/>
      <c r="T212" s="156"/>
      <c r="AT212" s="151" t="s">
        <v>276</v>
      </c>
      <c r="AU212" s="151" t="s">
        <v>90</v>
      </c>
      <c r="AV212" s="12" t="s">
        <v>90</v>
      </c>
      <c r="AW212" s="12" t="s">
        <v>4</v>
      </c>
      <c r="AX212" s="12" t="s">
        <v>84</v>
      </c>
      <c r="AY212" s="151" t="s">
        <v>268</v>
      </c>
    </row>
    <row r="213" spans="2:65" s="1" customFormat="1" ht="24.2" customHeight="1">
      <c r="B213" s="32"/>
      <c r="C213" s="136" t="s">
        <v>382</v>
      </c>
      <c r="D213" s="177" t="s">
        <v>270</v>
      </c>
      <c r="E213" s="137" t="s">
        <v>383</v>
      </c>
      <c r="F213" s="138" t="s">
        <v>384</v>
      </c>
      <c r="G213" s="139" t="s">
        <v>281</v>
      </c>
      <c r="H213" s="140">
        <v>133</v>
      </c>
      <c r="I213" s="141"/>
      <c r="J213" s="142">
        <f>ROUND(I213*H213,2)</f>
        <v>0</v>
      </c>
      <c r="K213" s="138" t="s">
        <v>274</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385</v>
      </c>
    </row>
    <row r="214" spans="2:65" s="12" customFormat="1">
      <c r="B214" s="149"/>
      <c r="D214" s="150" t="s">
        <v>276</v>
      </c>
      <c r="F214" s="152" t="s">
        <v>386</v>
      </c>
      <c r="H214" s="153">
        <v>133</v>
      </c>
      <c r="I214" s="154"/>
      <c r="L214" s="149"/>
      <c r="M214" s="155"/>
      <c r="T214" s="156"/>
      <c r="AT214" s="151" t="s">
        <v>276</v>
      </c>
      <c r="AU214" s="151" t="s">
        <v>90</v>
      </c>
      <c r="AV214" s="12" t="s">
        <v>90</v>
      </c>
      <c r="AW214" s="12" t="s">
        <v>4</v>
      </c>
      <c r="AX214" s="12" t="s">
        <v>84</v>
      </c>
      <c r="AY214" s="151" t="s">
        <v>268</v>
      </c>
    </row>
    <row r="215" spans="2:65" s="1" customFormat="1" ht="24.2" customHeight="1">
      <c r="B215" s="32"/>
      <c r="C215" s="136" t="s">
        <v>387</v>
      </c>
      <c r="D215" s="177" t="s">
        <v>270</v>
      </c>
      <c r="E215" s="137" t="s">
        <v>388</v>
      </c>
      <c r="F215" s="138" t="s">
        <v>389</v>
      </c>
      <c r="G215" s="139" t="s">
        <v>281</v>
      </c>
      <c r="H215" s="140">
        <v>38</v>
      </c>
      <c r="I215" s="141"/>
      <c r="J215" s="142">
        <f>ROUND(I215*H215,2)</f>
        <v>0</v>
      </c>
      <c r="K215" s="138" t="s">
        <v>274</v>
      </c>
      <c r="L215" s="32"/>
      <c r="M215" s="143" t="s">
        <v>1</v>
      </c>
      <c r="N215" s="144" t="s">
        <v>43</v>
      </c>
      <c r="P215" s="145">
        <f>O215*H215</f>
        <v>0</v>
      </c>
      <c r="Q215" s="145">
        <v>0</v>
      </c>
      <c r="R215" s="145">
        <f>Q215*H215</f>
        <v>0</v>
      </c>
      <c r="S215" s="145">
        <v>0</v>
      </c>
      <c r="T215" s="146">
        <f>S215*H215</f>
        <v>0</v>
      </c>
      <c r="AR215" s="147" t="s">
        <v>101</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101</v>
      </c>
      <c r="BM215" s="147" t="s">
        <v>390</v>
      </c>
    </row>
    <row r="216" spans="2:65" s="12" customFormat="1">
      <c r="B216" s="149"/>
      <c r="D216" s="150" t="s">
        <v>276</v>
      </c>
      <c r="F216" s="152" t="s">
        <v>391</v>
      </c>
      <c r="H216" s="153">
        <v>38</v>
      </c>
      <c r="I216" s="154"/>
      <c r="L216" s="149"/>
      <c r="M216" s="155"/>
      <c r="T216" s="156"/>
      <c r="AT216" s="151" t="s">
        <v>276</v>
      </c>
      <c r="AU216" s="151" t="s">
        <v>90</v>
      </c>
      <c r="AV216" s="12" t="s">
        <v>90</v>
      </c>
      <c r="AW216" s="12" t="s">
        <v>4</v>
      </c>
      <c r="AX216" s="12" t="s">
        <v>84</v>
      </c>
      <c r="AY216" s="151" t="s">
        <v>268</v>
      </c>
    </row>
    <row r="217" spans="2:65" s="1" customFormat="1" ht="24.2" customHeight="1">
      <c r="B217" s="32"/>
      <c r="C217" s="136" t="s">
        <v>7</v>
      </c>
      <c r="D217" s="177" t="s">
        <v>270</v>
      </c>
      <c r="E217" s="137" t="s">
        <v>392</v>
      </c>
      <c r="F217" s="138" t="s">
        <v>393</v>
      </c>
      <c r="G217" s="139" t="s">
        <v>273</v>
      </c>
      <c r="H217" s="140">
        <v>815.822</v>
      </c>
      <c r="I217" s="141"/>
      <c r="J217" s="142">
        <f>ROUND(I217*H217,2)</f>
        <v>0</v>
      </c>
      <c r="K217" s="138" t="s">
        <v>274</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394</v>
      </c>
    </row>
    <row r="218" spans="2:65" s="12" customFormat="1">
      <c r="B218" s="149"/>
      <c r="D218" s="150" t="s">
        <v>276</v>
      </c>
      <c r="F218" s="152" t="s">
        <v>395</v>
      </c>
      <c r="H218" s="153">
        <v>815.822</v>
      </c>
      <c r="I218" s="154"/>
      <c r="L218" s="149"/>
      <c r="M218" s="155"/>
      <c r="T218" s="156"/>
      <c r="AT218" s="151" t="s">
        <v>276</v>
      </c>
      <c r="AU218" s="151" t="s">
        <v>90</v>
      </c>
      <c r="AV218" s="12" t="s">
        <v>90</v>
      </c>
      <c r="AW218" s="12" t="s">
        <v>4</v>
      </c>
      <c r="AX218" s="12" t="s">
        <v>84</v>
      </c>
      <c r="AY218" s="151" t="s">
        <v>268</v>
      </c>
    </row>
    <row r="219" spans="2:65" s="1" customFormat="1" ht="37.9" customHeight="1">
      <c r="B219" s="32"/>
      <c r="C219" s="136" t="s">
        <v>396</v>
      </c>
      <c r="D219" s="136" t="s">
        <v>270</v>
      </c>
      <c r="E219" s="137" t="s">
        <v>397</v>
      </c>
      <c r="F219" s="138" t="s">
        <v>398</v>
      </c>
      <c r="G219" s="139" t="s">
        <v>215</v>
      </c>
      <c r="H219" s="140">
        <v>819.62</v>
      </c>
      <c r="I219" s="141"/>
      <c r="J219" s="142">
        <f>ROUND(I219*H219,2)</f>
        <v>0</v>
      </c>
      <c r="K219" s="138" t="s">
        <v>274</v>
      </c>
      <c r="L219" s="32"/>
      <c r="M219" s="143" t="s">
        <v>1</v>
      </c>
      <c r="N219" s="144" t="s">
        <v>43</v>
      </c>
      <c r="P219" s="145">
        <f>O219*H219</f>
        <v>0</v>
      </c>
      <c r="Q219" s="145">
        <v>0</v>
      </c>
      <c r="R219" s="145">
        <f>Q219*H219</f>
        <v>0</v>
      </c>
      <c r="S219" s="145">
        <v>0</v>
      </c>
      <c r="T219" s="146">
        <f>S219*H219</f>
        <v>0</v>
      </c>
      <c r="AR219" s="147" t="s">
        <v>101</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101</v>
      </c>
      <c r="BM219" s="147" t="s">
        <v>399</v>
      </c>
    </row>
    <row r="220" spans="2:65" s="12" customFormat="1">
      <c r="B220" s="149"/>
      <c r="D220" s="150" t="s">
        <v>276</v>
      </c>
      <c r="E220" s="151" t="s">
        <v>1</v>
      </c>
      <c r="F220" s="152" t="s">
        <v>229</v>
      </c>
      <c r="H220" s="153">
        <v>776.12</v>
      </c>
      <c r="I220" s="154"/>
      <c r="L220" s="149"/>
      <c r="M220" s="155"/>
      <c r="T220" s="156"/>
      <c r="AT220" s="151" t="s">
        <v>276</v>
      </c>
      <c r="AU220" s="151" t="s">
        <v>90</v>
      </c>
      <c r="AV220" s="12" t="s">
        <v>90</v>
      </c>
      <c r="AW220" s="12" t="s">
        <v>32</v>
      </c>
      <c r="AX220" s="12" t="s">
        <v>77</v>
      </c>
      <c r="AY220" s="151" t="s">
        <v>268</v>
      </c>
    </row>
    <row r="221" spans="2:65" s="12" customFormat="1">
      <c r="B221" s="149"/>
      <c r="D221" s="150" t="s">
        <v>276</v>
      </c>
      <c r="E221" s="151" t="s">
        <v>1</v>
      </c>
      <c r="F221" s="152" t="s">
        <v>232</v>
      </c>
      <c r="H221" s="153">
        <v>180.8</v>
      </c>
      <c r="I221" s="154"/>
      <c r="L221" s="149"/>
      <c r="M221" s="155"/>
      <c r="T221" s="156"/>
      <c r="AT221" s="151" t="s">
        <v>276</v>
      </c>
      <c r="AU221" s="151" t="s">
        <v>90</v>
      </c>
      <c r="AV221" s="12" t="s">
        <v>90</v>
      </c>
      <c r="AW221" s="12" t="s">
        <v>32</v>
      </c>
      <c r="AX221" s="12" t="s">
        <v>77</v>
      </c>
      <c r="AY221" s="151" t="s">
        <v>268</v>
      </c>
    </row>
    <row r="222" spans="2:65" s="12" customFormat="1">
      <c r="B222" s="149"/>
      <c r="D222" s="150" t="s">
        <v>276</v>
      </c>
      <c r="E222" s="151" t="s">
        <v>1</v>
      </c>
      <c r="F222" s="152" t="s">
        <v>400</v>
      </c>
      <c r="H222" s="153">
        <v>-137.30000000000001</v>
      </c>
      <c r="I222" s="154"/>
      <c r="L222" s="149"/>
      <c r="M222" s="155"/>
      <c r="T222" s="156"/>
      <c r="AT222" s="151" t="s">
        <v>276</v>
      </c>
      <c r="AU222" s="151" t="s">
        <v>90</v>
      </c>
      <c r="AV222" s="12" t="s">
        <v>90</v>
      </c>
      <c r="AW222" s="12" t="s">
        <v>32</v>
      </c>
      <c r="AX222" s="12" t="s">
        <v>77</v>
      </c>
      <c r="AY222" s="151" t="s">
        <v>268</v>
      </c>
    </row>
    <row r="223" spans="2:65" s="13" customFormat="1">
      <c r="B223" s="157"/>
      <c r="D223" s="150" t="s">
        <v>276</v>
      </c>
      <c r="E223" s="158" t="s">
        <v>1</v>
      </c>
      <c r="F223" s="159" t="s">
        <v>278</v>
      </c>
      <c r="H223" s="160">
        <v>819.62</v>
      </c>
      <c r="I223" s="161"/>
      <c r="L223" s="157"/>
      <c r="M223" s="162"/>
      <c r="T223" s="163"/>
      <c r="AT223" s="158" t="s">
        <v>276</v>
      </c>
      <c r="AU223" s="158" t="s">
        <v>90</v>
      </c>
      <c r="AV223" s="13" t="s">
        <v>101</v>
      </c>
      <c r="AW223" s="13" t="s">
        <v>32</v>
      </c>
      <c r="AX223" s="13" t="s">
        <v>84</v>
      </c>
      <c r="AY223" s="158" t="s">
        <v>268</v>
      </c>
    </row>
    <row r="224" spans="2:65" s="1" customFormat="1" ht="37.9" customHeight="1">
      <c r="B224" s="32"/>
      <c r="C224" s="136" t="s">
        <v>401</v>
      </c>
      <c r="D224" s="136" t="s">
        <v>270</v>
      </c>
      <c r="E224" s="137" t="s">
        <v>402</v>
      </c>
      <c r="F224" s="138" t="s">
        <v>403</v>
      </c>
      <c r="G224" s="139" t="s">
        <v>215</v>
      </c>
      <c r="H224" s="140">
        <v>8196.2000000000007</v>
      </c>
      <c r="I224" s="141"/>
      <c r="J224" s="142">
        <f>ROUND(I224*H224,2)</f>
        <v>0</v>
      </c>
      <c r="K224" s="138" t="s">
        <v>274</v>
      </c>
      <c r="L224" s="32"/>
      <c r="M224" s="143" t="s">
        <v>1</v>
      </c>
      <c r="N224" s="144" t="s">
        <v>43</v>
      </c>
      <c r="P224" s="145">
        <f>O224*H224</f>
        <v>0</v>
      </c>
      <c r="Q224" s="145">
        <v>0</v>
      </c>
      <c r="R224" s="145">
        <f>Q224*H224</f>
        <v>0</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404</v>
      </c>
    </row>
    <row r="225" spans="2:65" s="12" customFormat="1">
      <c r="B225" s="149"/>
      <c r="D225" s="150" t="s">
        <v>276</v>
      </c>
      <c r="E225" s="151" t="s">
        <v>1</v>
      </c>
      <c r="F225" s="152" t="s">
        <v>229</v>
      </c>
      <c r="H225" s="153">
        <v>776.12</v>
      </c>
      <c r="I225" s="154"/>
      <c r="L225" s="149"/>
      <c r="M225" s="155"/>
      <c r="T225" s="156"/>
      <c r="AT225" s="151" t="s">
        <v>276</v>
      </c>
      <c r="AU225" s="151" t="s">
        <v>90</v>
      </c>
      <c r="AV225" s="12" t="s">
        <v>90</v>
      </c>
      <c r="AW225" s="12" t="s">
        <v>32</v>
      </c>
      <c r="AX225" s="12" t="s">
        <v>77</v>
      </c>
      <c r="AY225" s="151" t="s">
        <v>268</v>
      </c>
    </row>
    <row r="226" spans="2:65" s="12" customFormat="1">
      <c r="B226" s="149"/>
      <c r="D226" s="150" t="s">
        <v>276</v>
      </c>
      <c r="E226" s="151" t="s">
        <v>1</v>
      </c>
      <c r="F226" s="152" t="s">
        <v>232</v>
      </c>
      <c r="H226" s="153">
        <v>180.8</v>
      </c>
      <c r="I226" s="154"/>
      <c r="L226" s="149"/>
      <c r="M226" s="155"/>
      <c r="T226" s="156"/>
      <c r="AT226" s="151" t="s">
        <v>276</v>
      </c>
      <c r="AU226" s="151" t="s">
        <v>90</v>
      </c>
      <c r="AV226" s="12" t="s">
        <v>90</v>
      </c>
      <c r="AW226" s="12" t="s">
        <v>32</v>
      </c>
      <c r="AX226" s="12" t="s">
        <v>77</v>
      </c>
      <c r="AY226" s="151" t="s">
        <v>268</v>
      </c>
    </row>
    <row r="227" spans="2:65" s="12" customFormat="1">
      <c r="B227" s="149"/>
      <c r="D227" s="150" t="s">
        <v>276</v>
      </c>
      <c r="E227" s="151" t="s">
        <v>1</v>
      </c>
      <c r="F227" s="152" t="s">
        <v>400</v>
      </c>
      <c r="H227" s="153">
        <v>-137.30000000000001</v>
      </c>
      <c r="I227" s="154"/>
      <c r="L227" s="149"/>
      <c r="M227" s="155"/>
      <c r="T227" s="156"/>
      <c r="AT227" s="151" t="s">
        <v>276</v>
      </c>
      <c r="AU227" s="151" t="s">
        <v>90</v>
      </c>
      <c r="AV227" s="12" t="s">
        <v>90</v>
      </c>
      <c r="AW227" s="12" t="s">
        <v>32</v>
      </c>
      <c r="AX227" s="12" t="s">
        <v>77</v>
      </c>
      <c r="AY227" s="151" t="s">
        <v>268</v>
      </c>
    </row>
    <row r="228" spans="2:65" s="13" customFormat="1">
      <c r="B228" s="157"/>
      <c r="D228" s="150" t="s">
        <v>276</v>
      </c>
      <c r="E228" s="158" t="s">
        <v>1</v>
      </c>
      <c r="F228" s="159" t="s">
        <v>278</v>
      </c>
      <c r="H228" s="160">
        <v>819.62000000000012</v>
      </c>
      <c r="I228" s="161"/>
      <c r="L228" s="157"/>
      <c r="M228" s="162"/>
      <c r="T228" s="163"/>
      <c r="AT228" s="158" t="s">
        <v>276</v>
      </c>
      <c r="AU228" s="158" t="s">
        <v>90</v>
      </c>
      <c r="AV228" s="13" t="s">
        <v>101</v>
      </c>
      <c r="AW228" s="13" t="s">
        <v>32</v>
      </c>
      <c r="AX228" s="13" t="s">
        <v>84</v>
      </c>
      <c r="AY228" s="158" t="s">
        <v>268</v>
      </c>
    </row>
    <row r="229" spans="2:65" s="12" customFormat="1">
      <c r="B229" s="149"/>
      <c r="D229" s="150" t="s">
        <v>276</v>
      </c>
      <c r="F229" s="152" t="s">
        <v>405</v>
      </c>
      <c r="H229" s="153">
        <v>8196.2000000000007</v>
      </c>
      <c r="I229" s="154"/>
      <c r="L229" s="149"/>
      <c r="M229" s="155"/>
      <c r="T229" s="156"/>
      <c r="AT229" s="151" t="s">
        <v>276</v>
      </c>
      <c r="AU229" s="151" t="s">
        <v>90</v>
      </c>
      <c r="AV229" s="12" t="s">
        <v>90</v>
      </c>
      <c r="AW229" s="12" t="s">
        <v>4</v>
      </c>
      <c r="AX229" s="12" t="s">
        <v>84</v>
      </c>
      <c r="AY229" s="151" t="s">
        <v>268</v>
      </c>
    </row>
    <row r="230" spans="2:65" s="1" customFormat="1" ht="24.2" customHeight="1">
      <c r="B230" s="32"/>
      <c r="C230" s="136" t="s">
        <v>406</v>
      </c>
      <c r="D230" s="136" t="s">
        <v>270</v>
      </c>
      <c r="E230" s="137" t="s">
        <v>407</v>
      </c>
      <c r="F230" s="138" t="s">
        <v>408</v>
      </c>
      <c r="G230" s="139" t="s">
        <v>215</v>
      </c>
      <c r="H230" s="140">
        <v>137.30000000000001</v>
      </c>
      <c r="I230" s="141"/>
      <c r="J230" s="142">
        <f>ROUND(I230*H230,2)</f>
        <v>0</v>
      </c>
      <c r="K230" s="138" t="s">
        <v>274</v>
      </c>
      <c r="L230" s="32"/>
      <c r="M230" s="143" t="s">
        <v>1</v>
      </c>
      <c r="N230" s="144" t="s">
        <v>43</v>
      </c>
      <c r="P230" s="145">
        <f>O230*H230</f>
        <v>0</v>
      </c>
      <c r="Q230" s="145">
        <v>0</v>
      </c>
      <c r="R230" s="145">
        <f>Q230*H230</f>
        <v>0</v>
      </c>
      <c r="S230" s="145">
        <v>0</v>
      </c>
      <c r="T230" s="146">
        <f>S230*H230</f>
        <v>0</v>
      </c>
      <c r="AR230" s="147" t="s">
        <v>101</v>
      </c>
      <c r="AT230" s="147" t="s">
        <v>270</v>
      </c>
      <c r="AU230" s="147" t="s">
        <v>90</v>
      </c>
      <c r="AY230" s="17" t="s">
        <v>268</v>
      </c>
      <c r="BE230" s="148">
        <f>IF(N230="základní",J230,0)</f>
        <v>0</v>
      </c>
      <c r="BF230" s="148">
        <f>IF(N230="snížená",J230,0)</f>
        <v>0</v>
      </c>
      <c r="BG230" s="148">
        <f>IF(N230="zákl. přenesená",J230,0)</f>
        <v>0</v>
      </c>
      <c r="BH230" s="148">
        <f>IF(N230="sníž. přenesená",J230,0)</f>
        <v>0</v>
      </c>
      <c r="BI230" s="148">
        <f>IF(N230="nulová",J230,0)</f>
        <v>0</v>
      </c>
      <c r="BJ230" s="17" t="s">
        <v>90</v>
      </c>
      <c r="BK230" s="148">
        <f>ROUND(I230*H230,2)</f>
        <v>0</v>
      </c>
      <c r="BL230" s="17" t="s">
        <v>101</v>
      </c>
      <c r="BM230" s="147" t="s">
        <v>409</v>
      </c>
    </row>
    <row r="231" spans="2:65" s="12" customFormat="1">
      <c r="B231" s="149"/>
      <c r="D231" s="150" t="s">
        <v>276</v>
      </c>
      <c r="E231" s="151" t="s">
        <v>1</v>
      </c>
      <c r="F231" s="152" t="s">
        <v>236</v>
      </c>
      <c r="H231" s="153">
        <v>137.30000000000001</v>
      </c>
      <c r="I231" s="154"/>
      <c r="L231" s="149"/>
      <c r="M231" s="155"/>
      <c r="T231" s="156"/>
      <c r="AT231" s="151" t="s">
        <v>276</v>
      </c>
      <c r="AU231" s="151" t="s">
        <v>90</v>
      </c>
      <c r="AV231" s="12" t="s">
        <v>90</v>
      </c>
      <c r="AW231" s="12" t="s">
        <v>32</v>
      </c>
      <c r="AX231" s="12" t="s">
        <v>84</v>
      </c>
      <c r="AY231" s="151" t="s">
        <v>268</v>
      </c>
    </row>
    <row r="232" spans="2:65" s="1" customFormat="1" ht="33" customHeight="1">
      <c r="B232" s="32"/>
      <c r="C232" s="136" t="s">
        <v>410</v>
      </c>
      <c r="D232" s="136" t="s">
        <v>270</v>
      </c>
      <c r="E232" s="137" t="s">
        <v>411</v>
      </c>
      <c r="F232" s="138" t="s">
        <v>412</v>
      </c>
      <c r="G232" s="139" t="s">
        <v>413</v>
      </c>
      <c r="H232" s="140">
        <v>1434.335</v>
      </c>
      <c r="I232" s="141"/>
      <c r="J232" s="142">
        <f>ROUND(I232*H232,2)</f>
        <v>0</v>
      </c>
      <c r="K232" s="138" t="s">
        <v>274</v>
      </c>
      <c r="L232" s="32"/>
      <c r="M232" s="143" t="s">
        <v>1</v>
      </c>
      <c r="N232" s="144" t="s">
        <v>43</v>
      </c>
      <c r="P232" s="145">
        <f>O232*H232</f>
        <v>0</v>
      </c>
      <c r="Q232" s="145">
        <v>0</v>
      </c>
      <c r="R232" s="145">
        <f>Q232*H232</f>
        <v>0</v>
      </c>
      <c r="S232" s="145">
        <v>0</v>
      </c>
      <c r="T232" s="146">
        <f>S232*H232</f>
        <v>0</v>
      </c>
      <c r="AR232" s="147" t="s">
        <v>101</v>
      </c>
      <c r="AT232" s="147" t="s">
        <v>270</v>
      </c>
      <c r="AU232" s="147" t="s">
        <v>90</v>
      </c>
      <c r="AY232" s="17" t="s">
        <v>268</v>
      </c>
      <c r="BE232" s="148">
        <f>IF(N232="základní",J232,0)</f>
        <v>0</v>
      </c>
      <c r="BF232" s="148">
        <f>IF(N232="snížená",J232,0)</f>
        <v>0</v>
      </c>
      <c r="BG232" s="148">
        <f>IF(N232="zákl. přenesená",J232,0)</f>
        <v>0</v>
      </c>
      <c r="BH232" s="148">
        <f>IF(N232="sníž. přenesená",J232,0)</f>
        <v>0</v>
      </c>
      <c r="BI232" s="148">
        <f>IF(N232="nulová",J232,0)</f>
        <v>0</v>
      </c>
      <c r="BJ232" s="17" t="s">
        <v>90</v>
      </c>
      <c r="BK232" s="148">
        <f>ROUND(I232*H232,2)</f>
        <v>0</v>
      </c>
      <c r="BL232" s="17" t="s">
        <v>101</v>
      </c>
      <c r="BM232" s="147" t="s">
        <v>414</v>
      </c>
    </row>
    <row r="233" spans="2:65" s="12" customFormat="1">
      <c r="B233" s="149"/>
      <c r="D233" s="150" t="s">
        <v>276</v>
      </c>
      <c r="E233" s="151" t="s">
        <v>1</v>
      </c>
      <c r="F233" s="152" t="s">
        <v>229</v>
      </c>
      <c r="H233" s="153">
        <v>776.12</v>
      </c>
      <c r="I233" s="154"/>
      <c r="L233" s="149"/>
      <c r="M233" s="155"/>
      <c r="T233" s="156"/>
      <c r="AT233" s="151" t="s">
        <v>276</v>
      </c>
      <c r="AU233" s="151" t="s">
        <v>90</v>
      </c>
      <c r="AV233" s="12" t="s">
        <v>90</v>
      </c>
      <c r="AW233" s="12" t="s">
        <v>32</v>
      </c>
      <c r="AX233" s="12" t="s">
        <v>77</v>
      </c>
      <c r="AY233" s="151" t="s">
        <v>268</v>
      </c>
    </row>
    <row r="234" spans="2:65" s="12" customFormat="1">
      <c r="B234" s="149"/>
      <c r="D234" s="150" t="s">
        <v>276</v>
      </c>
      <c r="E234" s="151" t="s">
        <v>1</v>
      </c>
      <c r="F234" s="152" t="s">
        <v>232</v>
      </c>
      <c r="H234" s="153">
        <v>180.8</v>
      </c>
      <c r="I234" s="154"/>
      <c r="L234" s="149"/>
      <c r="M234" s="155"/>
      <c r="T234" s="156"/>
      <c r="AT234" s="151" t="s">
        <v>276</v>
      </c>
      <c r="AU234" s="151" t="s">
        <v>90</v>
      </c>
      <c r="AV234" s="12" t="s">
        <v>90</v>
      </c>
      <c r="AW234" s="12" t="s">
        <v>32</v>
      </c>
      <c r="AX234" s="12" t="s">
        <v>77</v>
      </c>
      <c r="AY234" s="151" t="s">
        <v>268</v>
      </c>
    </row>
    <row r="235" spans="2:65" s="12" customFormat="1">
      <c r="B235" s="149"/>
      <c r="D235" s="150" t="s">
        <v>276</v>
      </c>
      <c r="E235" s="151" t="s">
        <v>1</v>
      </c>
      <c r="F235" s="152" t="s">
        <v>400</v>
      </c>
      <c r="H235" s="153">
        <v>-137.30000000000001</v>
      </c>
      <c r="I235" s="154"/>
      <c r="L235" s="149"/>
      <c r="M235" s="155"/>
      <c r="T235" s="156"/>
      <c r="AT235" s="151" t="s">
        <v>276</v>
      </c>
      <c r="AU235" s="151" t="s">
        <v>90</v>
      </c>
      <c r="AV235" s="12" t="s">
        <v>90</v>
      </c>
      <c r="AW235" s="12" t="s">
        <v>32</v>
      </c>
      <c r="AX235" s="12" t="s">
        <v>77</v>
      </c>
      <c r="AY235" s="151" t="s">
        <v>268</v>
      </c>
    </row>
    <row r="236" spans="2:65" s="13" customFormat="1">
      <c r="B236" s="157"/>
      <c r="D236" s="150" t="s">
        <v>276</v>
      </c>
      <c r="E236" s="158" t="s">
        <v>1</v>
      </c>
      <c r="F236" s="159" t="s">
        <v>278</v>
      </c>
      <c r="H236" s="160">
        <v>819.62</v>
      </c>
      <c r="I236" s="161"/>
      <c r="L236" s="157"/>
      <c r="M236" s="162"/>
      <c r="T236" s="163"/>
      <c r="AT236" s="158" t="s">
        <v>276</v>
      </c>
      <c r="AU236" s="158" t="s">
        <v>90</v>
      </c>
      <c r="AV236" s="13" t="s">
        <v>101</v>
      </c>
      <c r="AW236" s="13" t="s">
        <v>32</v>
      </c>
      <c r="AX236" s="13" t="s">
        <v>84</v>
      </c>
      <c r="AY236" s="158" t="s">
        <v>268</v>
      </c>
    </row>
    <row r="237" spans="2:65" s="12" customFormat="1">
      <c r="B237" s="149"/>
      <c r="D237" s="150" t="s">
        <v>276</v>
      </c>
      <c r="F237" s="152" t="s">
        <v>415</v>
      </c>
      <c r="H237" s="153">
        <v>1434.335</v>
      </c>
      <c r="I237" s="154"/>
      <c r="L237" s="149"/>
      <c r="M237" s="155"/>
      <c r="T237" s="156"/>
      <c r="AT237" s="151" t="s">
        <v>276</v>
      </c>
      <c r="AU237" s="151" t="s">
        <v>90</v>
      </c>
      <c r="AV237" s="12" t="s">
        <v>90</v>
      </c>
      <c r="AW237" s="12" t="s">
        <v>4</v>
      </c>
      <c r="AX237" s="12" t="s">
        <v>84</v>
      </c>
      <c r="AY237" s="151" t="s">
        <v>268</v>
      </c>
    </row>
    <row r="238" spans="2:65" s="1" customFormat="1" ht="16.5" customHeight="1">
      <c r="B238" s="32"/>
      <c r="C238" s="136" t="s">
        <v>416</v>
      </c>
      <c r="D238" s="136" t="s">
        <v>270</v>
      </c>
      <c r="E238" s="137" t="s">
        <v>417</v>
      </c>
      <c r="F238" s="138" t="s">
        <v>418</v>
      </c>
      <c r="G238" s="139" t="s">
        <v>215</v>
      </c>
      <c r="H238" s="140">
        <v>137.30000000000001</v>
      </c>
      <c r="I238" s="141"/>
      <c r="J238" s="142">
        <f>ROUND(I238*H238,2)</f>
        <v>0</v>
      </c>
      <c r="K238" s="138" t="s">
        <v>1</v>
      </c>
      <c r="L238" s="32"/>
      <c r="M238" s="143" t="s">
        <v>1</v>
      </c>
      <c r="N238" s="144" t="s">
        <v>43</v>
      </c>
      <c r="P238" s="145">
        <f>O238*H238</f>
        <v>0</v>
      </c>
      <c r="Q238" s="145">
        <v>0</v>
      </c>
      <c r="R238" s="145">
        <f>Q238*H238</f>
        <v>0</v>
      </c>
      <c r="S238" s="145">
        <v>0</v>
      </c>
      <c r="T238" s="146">
        <f>S238*H238</f>
        <v>0</v>
      </c>
      <c r="AR238" s="147" t="s">
        <v>101</v>
      </c>
      <c r="AT238" s="147" t="s">
        <v>270</v>
      </c>
      <c r="AU238" s="147" t="s">
        <v>90</v>
      </c>
      <c r="AY238" s="17" t="s">
        <v>268</v>
      </c>
      <c r="BE238" s="148">
        <f>IF(N238="základní",J238,0)</f>
        <v>0</v>
      </c>
      <c r="BF238" s="148">
        <f>IF(N238="snížená",J238,0)</f>
        <v>0</v>
      </c>
      <c r="BG238" s="148">
        <f>IF(N238="zákl. přenesená",J238,0)</f>
        <v>0</v>
      </c>
      <c r="BH238" s="148">
        <f>IF(N238="sníž. přenesená",J238,0)</f>
        <v>0</v>
      </c>
      <c r="BI238" s="148">
        <f>IF(N238="nulová",J238,0)</f>
        <v>0</v>
      </c>
      <c r="BJ238" s="17" t="s">
        <v>90</v>
      </c>
      <c r="BK238" s="148">
        <f>ROUND(I238*H238,2)</f>
        <v>0</v>
      </c>
      <c r="BL238" s="17" t="s">
        <v>101</v>
      </c>
      <c r="BM238" s="147" t="s">
        <v>419</v>
      </c>
    </row>
    <row r="239" spans="2:65" s="12" customFormat="1">
      <c r="B239" s="149"/>
      <c r="D239" s="150" t="s">
        <v>276</v>
      </c>
      <c r="E239" s="151" t="s">
        <v>1</v>
      </c>
      <c r="F239" s="152" t="s">
        <v>236</v>
      </c>
      <c r="H239" s="153">
        <v>137.30000000000001</v>
      </c>
      <c r="I239" s="154"/>
      <c r="L239" s="149"/>
      <c r="M239" s="155"/>
      <c r="T239" s="156"/>
      <c r="AT239" s="151" t="s">
        <v>276</v>
      </c>
      <c r="AU239" s="151" t="s">
        <v>90</v>
      </c>
      <c r="AV239" s="12" t="s">
        <v>90</v>
      </c>
      <c r="AW239" s="12" t="s">
        <v>32</v>
      </c>
      <c r="AX239" s="12" t="s">
        <v>77</v>
      </c>
      <c r="AY239" s="151" t="s">
        <v>268</v>
      </c>
    </row>
    <row r="240" spans="2:65" s="13" customFormat="1">
      <c r="B240" s="157"/>
      <c r="D240" s="150" t="s">
        <v>276</v>
      </c>
      <c r="E240" s="158" t="s">
        <v>1</v>
      </c>
      <c r="F240" s="159" t="s">
        <v>278</v>
      </c>
      <c r="H240" s="160">
        <v>137.30000000000001</v>
      </c>
      <c r="I240" s="161"/>
      <c r="L240" s="157"/>
      <c r="M240" s="162"/>
      <c r="T240" s="163"/>
      <c r="AT240" s="158" t="s">
        <v>276</v>
      </c>
      <c r="AU240" s="158" t="s">
        <v>90</v>
      </c>
      <c r="AV240" s="13" t="s">
        <v>101</v>
      </c>
      <c r="AW240" s="13" t="s">
        <v>32</v>
      </c>
      <c r="AX240" s="13" t="s">
        <v>84</v>
      </c>
      <c r="AY240" s="158" t="s">
        <v>268</v>
      </c>
    </row>
    <row r="241" spans="2:65" s="1" customFormat="1" ht="24.2" customHeight="1">
      <c r="B241" s="32"/>
      <c r="C241" s="136" t="s">
        <v>298</v>
      </c>
      <c r="D241" s="136" t="s">
        <v>270</v>
      </c>
      <c r="E241" s="137" t="s">
        <v>420</v>
      </c>
      <c r="F241" s="138" t="s">
        <v>421</v>
      </c>
      <c r="G241" s="139" t="s">
        <v>215</v>
      </c>
      <c r="H241" s="140">
        <v>490.82</v>
      </c>
      <c r="I241" s="141"/>
      <c r="J241" s="142">
        <f>ROUND(I241*H241,2)</f>
        <v>0</v>
      </c>
      <c r="K241" s="138" t="s">
        <v>1</v>
      </c>
      <c r="L241" s="32"/>
      <c r="M241" s="143" t="s">
        <v>1</v>
      </c>
      <c r="N241" s="144" t="s">
        <v>43</v>
      </c>
      <c r="P241" s="145">
        <f>O241*H241</f>
        <v>0</v>
      </c>
      <c r="Q241" s="145">
        <v>0</v>
      </c>
      <c r="R241" s="145">
        <f>Q241*H241</f>
        <v>0</v>
      </c>
      <c r="S241" s="145">
        <v>0</v>
      </c>
      <c r="T241" s="146">
        <f>S241*H241</f>
        <v>0</v>
      </c>
      <c r="AR241" s="147" t="s">
        <v>101</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101</v>
      </c>
      <c r="BM241" s="147" t="s">
        <v>422</v>
      </c>
    </row>
    <row r="242" spans="2:65" s="14" customFormat="1">
      <c r="B242" s="164"/>
      <c r="D242" s="150" t="s">
        <v>276</v>
      </c>
      <c r="E242" s="165" t="s">
        <v>1</v>
      </c>
      <c r="F242" s="166" t="s">
        <v>330</v>
      </c>
      <c r="H242" s="165" t="s">
        <v>1</v>
      </c>
      <c r="I242" s="167"/>
      <c r="L242" s="164"/>
      <c r="M242" s="168"/>
      <c r="T242" s="169"/>
      <c r="AT242" s="165" t="s">
        <v>276</v>
      </c>
      <c r="AU242" s="165" t="s">
        <v>90</v>
      </c>
      <c r="AV242" s="14" t="s">
        <v>84</v>
      </c>
      <c r="AW242" s="14" t="s">
        <v>32</v>
      </c>
      <c r="AX242" s="14" t="s">
        <v>77</v>
      </c>
      <c r="AY242" s="165" t="s">
        <v>268</v>
      </c>
    </row>
    <row r="243" spans="2:65" s="12" customFormat="1">
      <c r="B243" s="149"/>
      <c r="D243" s="150" t="s">
        <v>276</v>
      </c>
      <c r="E243" s="151" t="s">
        <v>1</v>
      </c>
      <c r="F243" s="152" t="s">
        <v>331</v>
      </c>
      <c r="H243" s="153">
        <v>4.8</v>
      </c>
      <c r="I243" s="154"/>
      <c r="L243" s="149"/>
      <c r="M243" s="155"/>
      <c r="T243" s="156"/>
      <c r="AT243" s="151" t="s">
        <v>276</v>
      </c>
      <c r="AU243" s="151" t="s">
        <v>90</v>
      </c>
      <c r="AV243" s="12" t="s">
        <v>90</v>
      </c>
      <c r="AW243" s="12" t="s">
        <v>32</v>
      </c>
      <c r="AX243" s="12" t="s">
        <v>77</v>
      </c>
      <c r="AY243" s="151" t="s">
        <v>268</v>
      </c>
    </row>
    <row r="244" spans="2:65" s="14" customFormat="1">
      <c r="B244" s="164"/>
      <c r="D244" s="150" t="s">
        <v>276</v>
      </c>
      <c r="E244" s="165" t="s">
        <v>1</v>
      </c>
      <c r="F244" s="166" t="s">
        <v>332</v>
      </c>
      <c r="H244" s="165" t="s">
        <v>1</v>
      </c>
      <c r="I244" s="167"/>
      <c r="L244" s="164"/>
      <c r="M244" s="168"/>
      <c r="T244" s="169"/>
      <c r="AT244" s="165" t="s">
        <v>276</v>
      </c>
      <c r="AU244" s="165" t="s">
        <v>90</v>
      </c>
      <c r="AV244" s="14" t="s">
        <v>84</v>
      </c>
      <c r="AW244" s="14" t="s">
        <v>32</v>
      </c>
      <c r="AX244" s="14" t="s">
        <v>77</v>
      </c>
      <c r="AY244" s="165" t="s">
        <v>268</v>
      </c>
    </row>
    <row r="245" spans="2:65" s="12" customFormat="1">
      <c r="B245" s="149"/>
      <c r="D245" s="150" t="s">
        <v>276</v>
      </c>
      <c r="E245" s="151" t="s">
        <v>1</v>
      </c>
      <c r="F245" s="152" t="s">
        <v>333</v>
      </c>
      <c r="H245" s="153">
        <v>14.8</v>
      </c>
      <c r="I245" s="154"/>
      <c r="L245" s="149"/>
      <c r="M245" s="155"/>
      <c r="T245" s="156"/>
      <c r="AT245" s="151" t="s">
        <v>276</v>
      </c>
      <c r="AU245" s="151" t="s">
        <v>90</v>
      </c>
      <c r="AV245" s="12" t="s">
        <v>90</v>
      </c>
      <c r="AW245" s="12" t="s">
        <v>32</v>
      </c>
      <c r="AX245" s="12" t="s">
        <v>77</v>
      </c>
      <c r="AY245" s="151" t="s">
        <v>268</v>
      </c>
    </row>
    <row r="246" spans="2:65" s="14" customFormat="1">
      <c r="B246" s="164"/>
      <c r="D246" s="150" t="s">
        <v>276</v>
      </c>
      <c r="E246" s="165" t="s">
        <v>1</v>
      </c>
      <c r="F246" s="166" t="s">
        <v>334</v>
      </c>
      <c r="H246" s="165" t="s">
        <v>1</v>
      </c>
      <c r="I246" s="167"/>
      <c r="L246" s="164"/>
      <c r="M246" s="168"/>
      <c r="T246" s="169"/>
      <c r="AT246" s="165" t="s">
        <v>276</v>
      </c>
      <c r="AU246" s="165" t="s">
        <v>90</v>
      </c>
      <c r="AV246" s="14" t="s">
        <v>84</v>
      </c>
      <c r="AW246" s="14" t="s">
        <v>32</v>
      </c>
      <c r="AX246" s="14" t="s">
        <v>77</v>
      </c>
      <c r="AY246" s="165" t="s">
        <v>268</v>
      </c>
    </row>
    <row r="247" spans="2:65" s="12" customFormat="1">
      <c r="B247" s="149"/>
      <c r="D247" s="150" t="s">
        <v>276</v>
      </c>
      <c r="E247" s="151" t="s">
        <v>1</v>
      </c>
      <c r="F247" s="152" t="s">
        <v>335</v>
      </c>
      <c r="H247" s="153">
        <v>7</v>
      </c>
      <c r="I247" s="154"/>
      <c r="L247" s="149"/>
      <c r="M247" s="155"/>
      <c r="T247" s="156"/>
      <c r="AT247" s="151" t="s">
        <v>276</v>
      </c>
      <c r="AU247" s="151" t="s">
        <v>90</v>
      </c>
      <c r="AV247" s="12" t="s">
        <v>90</v>
      </c>
      <c r="AW247" s="12" t="s">
        <v>32</v>
      </c>
      <c r="AX247" s="12" t="s">
        <v>77</v>
      </c>
      <c r="AY247" s="151" t="s">
        <v>268</v>
      </c>
    </row>
    <row r="248" spans="2:65" s="14" customFormat="1">
      <c r="B248" s="164"/>
      <c r="D248" s="150" t="s">
        <v>276</v>
      </c>
      <c r="E248" s="165" t="s">
        <v>1</v>
      </c>
      <c r="F248" s="166" t="s">
        <v>336</v>
      </c>
      <c r="H248" s="165" t="s">
        <v>1</v>
      </c>
      <c r="I248" s="167"/>
      <c r="L248" s="164"/>
      <c r="M248" s="168"/>
      <c r="T248" s="169"/>
      <c r="AT248" s="165" t="s">
        <v>276</v>
      </c>
      <c r="AU248" s="165" t="s">
        <v>90</v>
      </c>
      <c r="AV248" s="14" t="s">
        <v>84</v>
      </c>
      <c r="AW248" s="14" t="s">
        <v>32</v>
      </c>
      <c r="AX248" s="14" t="s">
        <v>77</v>
      </c>
      <c r="AY248" s="165" t="s">
        <v>268</v>
      </c>
    </row>
    <row r="249" spans="2:65" s="12" customFormat="1">
      <c r="B249" s="149"/>
      <c r="D249" s="150" t="s">
        <v>276</v>
      </c>
      <c r="E249" s="151" t="s">
        <v>1</v>
      </c>
      <c r="F249" s="152" t="s">
        <v>337</v>
      </c>
      <c r="H249" s="153">
        <v>36</v>
      </c>
      <c r="I249" s="154"/>
      <c r="L249" s="149"/>
      <c r="M249" s="155"/>
      <c r="T249" s="156"/>
      <c r="AT249" s="151" t="s">
        <v>276</v>
      </c>
      <c r="AU249" s="151" t="s">
        <v>90</v>
      </c>
      <c r="AV249" s="12" t="s">
        <v>90</v>
      </c>
      <c r="AW249" s="12" t="s">
        <v>32</v>
      </c>
      <c r="AX249" s="12" t="s">
        <v>77</v>
      </c>
      <c r="AY249" s="151" t="s">
        <v>268</v>
      </c>
    </row>
    <row r="250" spans="2:65" s="14" customFormat="1">
      <c r="B250" s="164"/>
      <c r="D250" s="150" t="s">
        <v>276</v>
      </c>
      <c r="E250" s="165" t="s">
        <v>1</v>
      </c>
      <c r="F250" s="166" t="s">
        <v>338</v>
      </c>
      <c r="H250" s="165" t="s">
        <v>1</v>
      </c>
      <c r="I250" s="167"/>
      <c r="L250" s="164"/>
      <c r="M250" s="168"/>
      <c r="T250" s="169"/>
      <c r="AT250" s="165" t="s">
        <v>276</v>
      </c>
      <c r="AU250" s="165" t="s">
        <v>90</v>
      </c>
      <c r="AV250" s="14" t="s">
        <v>84</v>
      </c>
      <c r="AW250" s="14" t="s">
        <v>32</v>
      </c>
      <c r="AX250" s="14" t="s">
        <v>77</v>
      </c>
      <c r="AY250" s="165" t="s">
        <v>268</v>
      </c>
    </row>
    <row r="251" spans="2:65" s="12" customFormat="1">
      <c r="B251" s="149"/>
      <c r="D251" s="150" t="s">
        <v>276</v>
      </c>
      <c r="E251" s="151" t="s">
        <v>1</v>
      </c>
      <c r="F251" s="152" t="s">
        <v>339</v>
      </c>
      <c r="H251" s="153">
        <v>18.7</v>
      </c>
      <c r="I251" s="154"/>
      <c r="L251" s="149"/>
      <c r="M251" s="155"/>
      <c r="T251" s="156"/>
      <c r="AT251" s="151" t="s">
        <v>276</v>
      </c>
      <c r="AU251" s="151" t="s">
        <v>90</v>
      </c>
      <c r="AV251" s="12" t="s">
        <v>90</v>
      </c>
      <c r="AW251" s="12" t="s">
        <v>32</v>
      </c>
      <c r="AX251" s="12" t="s">
        <v>77</v>
      </c>
      <c r="AY251" s="151" t="s">
        <v>268</v>
      </c>
    </row>
    <row r="252" spans="2:65" s="14" customFormat="1">
      <c r="B252" s="164"/>
      <c r="D252" s="150" t="s">
        <v>276</v>
      </c>
      <c r="E252" s="165" t="s">
        <v>1</v>
      </c>
      <c r="F252" s="166" t="s">
        <v>340</v>
      </c>
      <c r="H252" s="165" t="s">
        <v>1</v>
      </c>
      <c r="I252" s="167"/>
      <c r="L252" s="164"/>
      <c r="M252" s="168"/>
      <c r="T252" s="169"/>
      <c r="AT252" s="165" t="s">
        <v>276</v>
      </c>
      <c r="AU252" s="165" t="s">
        <v>90</v>
      </c>
      <c r="AV252" s="14" t="s">
        <v>84</v>
      </c>
      <c r="AW252" s="14" t="s">
        <v>32</v>
      </c>
      <c r="AX252" s="14" t="s">
        <v>77</v>
      </c>
      <c r="AY252" s="165" t="s">
        <v>268</v>
      </c>
    </row>
    <row r="253" spans="2:65" s="12" customFormat="1">
      <c r="B253" s="149"/>
      <c r="D253" s="150" t="s">
        <v>276</v>
      </c>
      <c r="E253" s="151" t="s">
        <v>1</v>
      </c>
      <c r="F253" s="152" t="s">
        <v>341</v>
      </c>
      <c r="H253" s="153">
        <v>56</v>
      </c>
      <c r="I253" s="154"/>
      <c r="L253" s="149"/>
      <c r="M253" s="155"/>
      <c r="T253" s="156"/>
      <c r="AT253" s="151" t="s">
        <v>276</v>
      </c>
      <c r="AU253" s="151" t="s">
        <v>90</v>
      </c>
      <c r="AV253" s="12" t="s">
        <v>90</v>
      </c>
      <c r="AW253" s="12" t="s">
        <v>32</v>
      </c>
      <c r="AX253" s="12" t="s">
        <v>77</v>
      </c>
      <c r="AY253" s="151" t="s">
        <v>268</v>
      </c>
    </row>
    <row r="254" spans="2:65" s="15" customFormat="1">
      <c r="B254" s="170"/>
      <c r="D254" s="150" t="s">
        <v>276</v>
      </c>
      <c r="E254" s="171" t="s">
        <v>235</v>
      </c>
      <c r="F254" s="172" t="s">
        <v>325</v>
      </c>
      <c r="H254" s="173">
        <v>137.30000000000001</v>
      </c>
      <c r="I254" s="174"/>
      <c r="L254" s="170"/>
      <c r="M254" s="175"/>
      <c r="T254" s="176"/>
      <c r="AT254" s="171" t="s">
        <v>276</v>
      </c>
      <c r="AU254" s="171" t="s">
        <v>90</v>
      </c>
      <c r="AV254" s="15" t="s">
        <v>97</v>
      </c>
      <c r="AW254" s="15" t="s">
        <v>32</v>
      </c>
      <c r="AX254" s="15" t="s">
        <v>77</v>
      </c>
      <c r="AY254" s="171" t="s">
        <v>268</v>
      </c>
    </row>
    <row r="255" spans="2:65" s="12" customFormat="1">
      <c r="B255" s="149"/>
      <c r="D255" s="150" t="s">
        <v>276</v>
      </c>
      <c r="E255" s="151" t="s">
        <v>1</v>
      </c>
      <c r="F255" s="152" t="s">
        <v>214</v>
      </c>
      <c r="H255" s="153">
        <v>86.09</v>
      </c>
      <c r="I255" s="154"/>
      <c r="L255" s="149"/>
      <c r="M255" s="155"/>
      <c r="T255" s="156"/>
      <c r="AT255" s="151" t="s">
        <v>276</v>
      </c>
      <c r="AU255" s="151" t="s">
        <v>90</v>
      </c>
      <c r="AV255" s="12" t="s">
        <v>90</v>
      </c>
      <c r="AW255" s="12" t="s">
        <v>32</v>
      </c>
      <c r="AX255" s="12" t="s">
        <v>77</v>
      </c>
      <c r="AY255" s="151" t="s">
        <v>268</v>
      </c>
    </row>
    <row r="256" spans="2:65" s="12" customFormat="1">
      <c r="B256" s="149"/>
      <c r="D256" s="150" t="s">
        <v>276</v>
      </c>
      <c r="E256" s="151" t="s">
        <v>1</v>
      </c>
      <c r="F256" s="152" t="s">
        <v>217</v>
      </c>
      <c r="H256" s="153">
        <v>167.43</v>
      </c>
      <c r="I256" s="154"/>
      <c r="L256" s="149"/>
      <c r="M256" s="155"/>
      <c r="T256" s="156"/>
      <c r="AT256" s="151" t="s">
        <v>276</v>
      </c>
      <c r="AU256" s="151" t="s">
        <v>90</v>
      </c>
      <c r="AV256" s="12" t="s">
        <v>90</v>
      </c>
      <c r="AW256" s="12" t="s">
        <v>32</v>
      </c>
      <c r="AX256" s="12" t="s">
        <v>77</v>
      </c>
      <c r="AY256" s="151" t="s">
        <v>268</v>
      </c>
    </row>
    <row r="257" spans="2:65" s="12" customFormat="1">
      <c r="B257" s="149"/>
      <c r="D257" s="150" t="s">
        <v>276</v>
      </c>
      <c r="E257" s="151" t="s">
        <v>1</v>
      </c>
      <c r="F257" s="152" t="s">
        <v>423</v>
      </c>
      <c r="H257" s="153">
        <v>100</v>
      </c>
      <c r="I257" s="154"/>
      <c r="L257" s="149"/>
      <c r="M257" s="155"/>
      <c r="T257" s="156"/>
      <c r="AT257" s="151" t="s">
        <v>276</v>
      </c>
      <c r="AU257" s="151" t="s">
        <v>90</v>
      </c>
      <c r="AV257" s="12" t="s">
        <v>90</v>
      </c>
      <c r="AW257" s="12" t="s">
        <v>32</v>
      </c>
      <c r="AX257" s="12" t="s">
        <v>77</v>
      </c>
      <c r="AY257" s="151" t="s">
        <v>268</v>
      </c>
    </row>
    <row r="258" spans="2:65" s="15" customFormat="1">
      <c r="B258" s="170"/>
      <c r="D258" s="150" t="s">
        <v>276</v>
      </c>
      <c r="E258" s="171" t="s">
        <v>1</v>
      </c>
      <c r="F258" s="172" t="s">
        <v>325</v>
      </c>
      <c r="H258" s="173">
        <v>353.52</v>
      </c>
      <c r="I258" s="174"/>
      <c r="L258" s="170"/>
      <c r="M258" s="175"/>
      <c r="T258" s="176"/>
      <c r="AT258" s="171" t="s">
        <v>276</v>
      </c>
      <c r="AU258" s="171" t="s">
        <v>90</v>
      </c>
      <c r="AV258" s="15" t="s">
        <v>97</v>
      </c>
      <c r="AW258" s="15" t="s">
        <v>32</v>
      </c>
      <c r="AX258" s="15" t="s">
        <v>77</v>
      </c>
      <c r="AY258" s="171" t="s">
        <v>268</v>
      </c>
    </row>
    <row r="259" spans="2:65" s="13" customFormat="1">
      <c r="B259" s="157"/>
      <c r="D259" s="150" t="s">
        <v>276</v>
      </c>
      <c r="E259" s="158" t="s">
        <v>424</v>
      </c>
      <c r="F259" s="159" t="s">
        <v>278</v>
      </c>
      <c r="H259" s="160">
        <v>490.82</v>
      </c>
      <c r="I259" s="161"/>
      <c r="L259" s="157"/>
      <c r="M259" s="162"/>
      <c r="T259" s="163"/>
      <c r="AT259" s="158" t="s">
        <v>276</v>
      </c>
      <c r="AU259" s="158" t="s">
        <v>90</v>
      </c>
      <c r="AV259" s="13" t="s">
        <v>101</v>
      </c>
      <c r="AW259" s="13" t="s">
        <v>32</v>
      </c>
      <c r="AX259" s="13" t="s">
        <v>84</v>
      </c>
      <c r="AY259" s="158" t="s">
        <v>268</v>
      </c>
    </row>
    <row r="260" spans="2:65" s="1" customFormat="1" ht="16.5" customHeight="1">
      <c r="B260" s="32"/>
      <c r="C260" s="136" t="s">
        <v>308</v>
      </c>
      <c r="D260" s="136" t="s">
        <v>270</v>
      </c>
      <c r="E260" s="137" t="s">
        <v>425</v>
      </c>
      <c r="F260" s="138" t="s">
        <v>426</v>
      </c>
      <c r="G260" s="139" t="s">
        <v>413</v>
      </c>
      <c r="H260" s="140">
        <v>654.01199999999994</v>
      </c>
      <c r="I260" s="141"/>
      <c r="J260" s="142">
        <f>ROUND(I260*H260,2)</f>
        <v>0</v>
      </c>
      <c r="K260" s="138" t="s">
        <v>1</v>
      </c>
      <c r="L260" s="32"/>
      <c r="M260" s="143" t="s">
        <v>1</v>
      </c>
      <c r="N260" s="144" t="s">
        <v>43</v>
      </c>
      <c r="P260" s="145">
        <f>O260*H260</f>
        <v>0</v>
      </c>
      <c r="Q260" s="145">
        <v>0</v>
      </c>
      <c r="R260" s="145">
        <f>Q260*H260</f>
        <v>0</v>
      </c>
      <c r="S260" s="145">
        <v>0</v>
      </c>
      <c r="T260" s="146">
        <f>S260*H260</f>
        <v>0</v>
      </c>
      <c r="AR260" s="147" t="s">
        <v>101</v>
      </c>
      <c r="AT260" s="147" t="s">
        <v>270</v>
      </c>
      <c r="AU260" s="147" t="s">
        <v>90</v>
      </c>
      <c r="AY260" s="17" t="s">
        <v>268</v>
      </c>
      <c r="BE260" s="148">
        <f>IF(N260="základní",J260,0)</f>
        <v>0</v>
      </c>
      <c r="BF260" s="148">
        <f>IF(N260="snížená",J260,0)</f>
        <v>0</v>
      </c>
      <c r="BG260" s="148">
        <f>IF(N260="zákl. přenesená",J260,0)</f>
        <v>0</v>
      </c>
      <c r="BH260" s="148">
        <f>IF(N260="sníž. přenesená",J260,0)</f>
        <v>0</v>
      </c>
      <c r="BI260" s="148">
        <f>IF(N260="nulová",J260,0)</f>
        <v>0</v>
      </c>
      <c r="BJ260" s="17" t="s">
        <v>90</v>
      </c>
      <c r="BK260" s="148">
        <f>ROUND(I260*H260,2)</f>
        <v>0</v>
      </c>
      <c r="BL260" s="17" t="s">
        <v>101</v>
      </c>
      <c r="BM260" s="147" t="s">
        <v>427</v>
      </c>
    </row>
    <row r="261" spans="2:65" s="12" customFormat="1">
      <c r="B261" s="149"/>
      <c r="D261" s="150" t="s">
        <v>276</v>
      </c>
      <c r="E261" s="151" t="s">
        <v>1</v>
      </c>
      <c r="F261" s="152" t="s">
        <v>428</v>
      </c>
      <c r="H261" s="153">
        <v>353.52</v>
      </c>
      <c r="I261" s="154"/>
      <c r="L261" s="149"/>
      <c r="M261" s="155"/>
      <c r="T261" s="156"/>
      <c r="AT261" s="151" t="s">
        <v>276</v>
      </c>
      <c r="AU261" s="151" t="s">
        <v>90</v>
      </c>
      <c r="AV261" s="12" t="s">
        <v>90</v>
      </c>
      <c r="AW261" s="12" t="s">
        <v>32</v>
      </c>
      <c r="AX261" s="12" t="s">
        <v>77</v>
      </c>
      <c r="AY261" s="151" t="s">
        <v>268</v>
      </c>
    </row>
    <row r="262" spans="2:65" s="13" customFormat="1">
      <c r="B262" s="157"/>
      <c r="D262" s="150" t="s">
        <v>276</v>
      </c>
      <c r="E262" s="158" t="s">
        <v>1</v>
      </c>
      <c r="F262" s="159" t="s">
        <v>278</v>
      </c>
      <c r="H262" s="160">
        <v>353.52</v>
      </c>
      <c r="I262" s="161"/>
      <c r="L262" s="157"/>
      <c r="M262" s="162"/>
      <c r="T262" s="163"/>
      <c r="AT262" s="158" t="s">
        <v>276</v>
      </c>
      <c r="AU262" s="158" t="s">
        <v>90</v>
      </c>
      <c r="AV262" s="13" t="s">
        <v>101</v>
      </c>
      <c r="AW262" s="13" t="s">
        <v>32</v>
      </c>
      <c r="AX262" s="13" t="s">
        <v>84</v>
      </c>
      <c r="AY262" s="158" t="s">
        <v>268</v>
      </c>
    </row>
    <row r="263" spans="2:65" s="12" customFormat="1">
      <c r="B263" s="149"/>
      <c r="D263" s="150" t="s">
        <v>276</v>
      </c>
      <c r="F263" s="152" t="s">
        <v>429</v>
      </c>
      <c r="H263" s="153">
        <v>654.01199999999994</v>
      </c>
      <c r="I263" s="154"/>
      <c r="L263" s="149"/>
      <c r="M263" s="155"/>
      <c r="T263" s="156"/>
      <c r="AT263" s="151" t="s">
        <v>276</v>
      </c>
      <c r="AU263" s="151" t="s">
        <v>90</v>
      </c>
      <c r="AV263" s="12" t="s">
        <v>90</v>
      </c>
      <c r="AW263" s="12" t="s">
        <v>4</v>
      </c>
      <c r="AX263" s="12" t="s">
        <v>84</v>
      </c>
      <c r="AY263" s="151" t="s">
        <v>268</v>
      </c>
    </row>
    <row r="264" spans="2:65" s="11" customFormat="1" ht="22.9" customHeight="1">
      <c r="B264" s="124"/>
      <c r="D264" s="125" t="s">
        <v>76</v>
      </c>
      <c r="E264" s="134" t="s">
        <v>90</v>
      </c>
      <c r="F264" s="134" t="s">
        <v>430</v>
      </c>
      <c r="I264" s="127"/>
      <c r="J264" s="135">
        <f>BK264</f>
        <v>0</v>
      </c>
      <c r="L264" s="124"/>
      <c r="M264" s="129"/>
      <c r="P264" s="130">
        <f>SUM(P265:P270)</f>
        <v>0</v>
      </c>
      <c r="R264" s="130">
        <f>SUM(R265:R270)</f>
        <v>11.016</v>
      </c>
      <c r="T264" s="131">
        <f>SUM(T265:T270)</f>
        <v>0</v>
      </c>
      <c r="AR264" s="125" t="s">
        <v>84</v>
      </c>
      <c r="AT264" s="132" t="s">
        <v>76</v>
      </c>
      <c r="AU264" s="132" t="s">
        <v>84</v>
      </c>
      <c r="AY264" s="125" t="s">
        <v>268</v>
      </c>
      <c r="BK264" s="133">
        <f>SUM(BK265:BK270)</f>
        <v>0</v>
      </c>
    </row>
    <row r="265" spans="2:65" s="1" customFormat="1" ht="24.2" customHeight="1">
      <c r="B265" s="32"/>
      <c r="C265" s="136" t="s">
        <v>431</v>
      </c>
      <c r="D265" s="136" t="s">
        <v>270</v>
      </c>
      <c r="E265" s="137" t="s">
        <v>432</v>
      </c>
      <c r="F265" s="138" t="s">
        <v>433</v>
      </c>
      <c r="G265" s="139" t="s">
        <v>273</v>
      </c>
      <c r="H265" s="140">
        <v>102</v>
      </c>
      <c r="I265" s="141"/>
      <c r="J265" s="142">
        <f>ROUND(I265*H265,2)</f>
        <v>0</v>
      </c>
      <c r="K265" s="138" t="s">
        <v>274</v>
      </c>
      <c r="L265" s="32"/>
      <c r="M265" s="143" t="s">
        <v>1</v>
      </c>
      <c r="N265" s="144" t="s">
        <v>43</v>
      </c>
      <c r="P265" s="145">
        <f>O265*H265</f>
        <v>0</v>
      </c>
      <c r="Q265" s="145">
        <v>0.108</v>
      </c>
      <c r="R265" s="145">
        <f>Q265*H265</f>
        <v>11.016</v>
      </c>
      <c r="S265" s="145">
        <v>0</v>
      </c>
      <c r="T265" s="146">
        <f>S265*H265</f>
        <v>0</v>
      </c>
      <c r="AR265" s="147" t="s">
        <v>101</v>
      </c>
      <c r="AT265" s="147" t="s">
        <v>270</v>
      </c>
      <c r="AU265" s="147" t="s">
        <v>90</v>
      </c>
      <c r="AY265" s="17" t="s">
        <v>268</v>
      </c>
      <c r="BE265" s="148">
        <f>IF(N265="základní",J265,0)</f>
        <v>0</v>
      </c>
      <c r="BF265" s="148">
        <f>IF(N265="snížená",J265,0)</f>
        <v>0</v>
      </c>
      <c r="BG265" s="148">
        <f>IF(N265="zákl. přenesená",J265,0)</f>
        <v>0</v>
      </c>
      <c r="BH265" s="148">
        <f>IF(N265="sníž. přenesená",J265,0)</f>
        <v>0</v>
      </c>
      <c r="BI265" s="148">
        <f>IF(N265="nulová",J265,0)</f>
        <v>0</v>
      </c>
      <c r="BJ265" s="17" t="s">
        <v>90</v>
      </c>
      <c r="BK265" s="148">
        <f>ROUND(I265*H265,2)</f>
        <v>0</v>
      </c>
      <c r="BL265" s="17" t="s">
        <v>101</v>
      </c>
      <c r="BM265" s="147" t="s">
        <v>434</v>
      </c>
    </row>
    <row r="266" spans="2:65" s="14" customFormat="1">
      <c r="B266" s="164"/>
      <c r="D266" s="150" t="s">
        <v>276</v>
      </c>
      <c r="E266" s="165" t="s">
        <v>1</v>
      </c>
      <c r="F266" s="166" t="s">
        <v>435</v>
      </c>
      <c r="H266" s="165" t="s">
        <v>1</v>
      </c>
      <c r="I266" s="167"/>
      <c r="L266" s="164"/>
      <c r="M266" s="168"/>
      <c r="T266" s="169"/>
      <c r="AT266" s="165" t="s">
        <v>276</v>
      </c>
      <c r="AU266" s="165" t="s">
        <v>90</v>
      </c>
      <c r="AV266" s="14" t="s">
        <v>84</v>
      </c>
      <c r="AW266" s="14" t="s">
        <v>32</v>
      </c>
      <c r="AX266" s="14" t="s">
        <v>77</v>
      </c>
      <c r="AY266" s="165" t="s">
        <v>268</v>
      </c>
    </row>
    <row r="267" spans="2:65" s="12" customFormat="1">
      <c r="B267" s="149"/>
      <c r="D267" s="150" t="s">
        <v>276</v>
      </c>
      <c r="E267" s="151" t="s">
        <v>1</v>
      </c>
      <c r="F267" s="152" t="s">
        <v>436</v>
      </c>
      <c r="H267" s="153">
        <v>102</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102</v>
      </c>
      <c r="I268" s="161"/>
      <c r="L268" s="157"/>
      <c r="M268" s="162"/>
      <c r="T268" s="163"/>
      <c r="AT268" s="158" t="s">
        <v>276</v>
      </c>
      <c r="AU268" s="158" t="s">
        <v>90</v>
      </c>
      <c r="AV268" s="13" t="s">
        <v>101</v>
      </c>
      <c r="AW268" s="13" t="s">
        <v>32</v>
      </c>
      <c r="AX268" s="13" t="s">
        <v>84</v>
      </c>
      <c r="AY268" s="158" t="s">
        <v>268</v>
      </c>
    </row>
    <row r="269" spans="2:65" s="1" customFormat="1" ht="24.2" customHeight="1">
      <c r="B269" s="32"/>
      <c r="C269" s="136" t="s">
        <v>437</v>
      </c>
      <c r="D269" s="136" t="s">
        <v>270</v>
      </c>
      <c r="E269" s="137" t="s">
        <v>438</v>
      </c>
      <c r="F269" s="138" t="s">
        <v>439</v>
      </c>
      <c r="G269" s="139" t="s">
        <v>440</v>
      </c>
      <c r="H269" s="140">
        <v>34</v>
      </c>
      <c r="I269" s="141"/>
      <c r="J269" s="142">
        <f>ROUND(I269*H269,2)</f>
        <v>0</v>
      </c>
      <c r="K269" s="138" t="s">
        <v>1</v>
      </c>
      <c r="L269" s="32"/>
      <c r="M269" s="143" t="s">
        <v>1</v>
      </c>
      <c r="N269" s="144" t="s">
        <v>43</v>
      </c>
      <c r="P269" s="145">
        <f>O269*H269</f>
        <v>0</v>
      </c>
      <c r="Q269" s="145">
        <v>0</v>
      </c>
      <c r="R269" s="145">
        <f>Q269*H269</f>
        <v>0</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441</v>
      </c>
    </row>
    <row r="270" spans="2:65" s="1" customFormat="1" ht="16.5" customHeight="1">
      <c r="B270" s="32"/>
      <c r="C270" s="136" t="s">
        <v>442</v>
      </c>
      <c r="D270" s="136" t="s">
        <v>270</v>
      </c>
      <c r="E270" s="137" t="s">
        <v>443</v>
      </c>
      <c r="F270" s="138" t="s">
        <v>444</v>
      </c>
      <c r="G270" s="139" t="s">
        <v>445</v>
      </c>
      <c r="H270" s="140">
        <v>1</v>
      </c>
      <c r="I270" s="141"/>
      <c r="J270" s="142">
        <f>ROUND(I270*H270,2)</f>
        <v>0</v>
      </c>
      <c r="K270" s="138" t="s">
        <v>1</v>
      </c>
      <c r="L270" s="32"/>
      <c r="M270" s="143" t="s">
        <v>1</v>
      </c>
      <c r="N270" s="144" t="s">
        <v>43</v>
      </c>
      <c r="P270" s="145">
        <f>O270*H270</f>
        <v>0</v>
      </c>
      <c r="Q270" s="145">
        <v>0</v>
      </c>
      <c r="R270" s="145">
        <f>Q270*H270</f>
        <v>0</v>
      </c>
      <c r="S270" s="145">
        <v>0</v>
      </c>
      <c r="T270" s="146">
        <f>S270*H270</f>
        <v>0</v>
      </c>
      <c r="AR270" s="147" t="s">
        <v>101</v>
      </c>
      <c r="AT270" s="147" t="s">
        <v>270</v>
      </c>
      <c r="AU270" s="147" t="s">
        <v>90</v>
      </c>
      <c r="AY270" s="17" t="s">
        <v>268</v>
      </c>
      <c r="BE270" s="148">
        <f>IF(N270="základní",J270,0)</f>
        <v>0</v>
      </c>
      <c r="BF270" s="148">
        <f>IF(N270="snížená",J270,0)</f>
        <v>0</v>
      </c>
      <c r="BG270" s="148">
        <f>IF(N270="zákl. přenesená",J270,0)</f>
        <v>0</v>
      </c>
      <c r="BH270" s="148">
        <f>IF(N270="sníž. přenesená",J270,0)</f>
        <v>0</v>
      </c>
      <c r="BI270" s="148">
        <f>IF(N270="nulová",J270,0)</f>
        <v>0</v>
      </c>
      <c r="BJ270" s="17" t="s">
        <v>90</v>
      </c>
      <c r="BK270" s="148">
        <f>ROUND(I270*H270,2)</f>
        <v>0</v>
      </c>
      <c r="BL270" s="17" t="s">
        <v>101</v>
      </c>
      <c r="BM270" s="147" t="s">
        <v>446</v>
      </c>
    </row>
    <row r="271" spans="2:65" s="11" customFormat="1" ht="22.9" customHeight="1">
      <c r="B271" s="124"/>
      <c r="D271" s="125" t="s">
        <v>76</v>
      </c>
      <c r="E271" s="134" t="s">
        <v>315</v>
      </c>
      <c r="F271" s="134" t="s">
        <v>447</v>
      </c>
      <c r="I271" s="127"/>
      <c r="J271" s="135">
        <f>BK271</f>
        <v>0</v>
      </c>
      <c r="L271" s="124"/>
      <c r="M271" s="129"/>
      <c r="P271" s="130">
        <f>SUM(P272:P301)</f>
        <v>0</v>
      </c>
      <c r="R271" s="130">
        <f>SUM(R272:R301)</f>
        <v>0</v>
      </c>
      <c r="T271" s="131">
        <f>SUM(T272:T301)</f>
        <v>470.05277999999998</v>
      </c>
      <c r="AR271" s="125" t="s">
        <v>84</v>
      </c>
      <c r="AT271" s="132" t="s">
        <v>76</v>
      </c>
      <c r="AU271" s="132" t="s">
        <v>84</v>
      </c>
      <c r="AY271" s="125" t="s">
        <v>268</v>
      </c>
      <c r="BK271" s="133">
        <f>SUM(BK272:BK301)</f>
        <v>0</v>
      </c>
    </row>
    <row r="272" spans="2:65" s="1" customFormat="1" ht="33" customHeight="1">
      <c r="B272" s="32"/>
      <c r="C272" s="136" t="s">
        <v>448</v>
      </c>
      <c r="D272" s="136" t="s">
        <v>270</v>
      </c>
      <c r="E272" s="137" t="s">
        <v>449</v>
      </c>
      <c r="F272" s="138" t="s">
        <v>450</v>
      </c>
      <c r="G272" s="139" t="s">
        <v>215</v>
      </c>
      <c r="H272" s="140">
        <v>824.654</v>
      </c>
      <c r="I272" s="141"/>
      <c r="J272" s="142">
        <f>ROUND(I272*H272,2)</f>
        <v>0</v>
      </c>
      <c r="K272" s="138" t="s">
        <v>274</v>
      </c>
      <c r="L272" s="32"/>
      <c r="M272" s="143" t="s">
        <v>1</v>
      </c>
      <c r="N272" s="144" t="s">
        <v>43</v>
      </c>
      <c r="P272" s="145">
        <f>O272*H272</f>
        <v>0</v>
      </c>
      <c r="Q272" s="145">
        <v>0</v>
      </c>
      <c r="R272" s="145">
        <f>Q272*H272</f>
        <v>0</v>
      </c>
      <c r="S272" s="145">
        <v>0.56999999999999995</v>
      </c>
      <c r="T272" s="146">
        <f>S272*H272</f>
        <v>470.05277999999998</v>
      </c>
      <c r="AR272" s="147" t="s">
        <v>101</v>
      </c>
      <c r="AT272" s="147" t="s">
        <v>270</v>
      </c>
      <c r="AU272" s="147" t="s">
        <v>90</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101</v>
      </c>
      <c r="BM272" s="147" t="s">
        <v>451</v>
      </c>
    </row>
    <row r="273" spans="2:51" s="12" customFormat="1">
      <c r="B273" s="149"/>
      <c r="D273" s="150" t="s">
        <v>276</v>
      </c>
      <c r="E273" s="151" t="s">
        <v>1</v>
      </c>
      <c r="F273" s="152" t="s">
        <v>452</v>
      </c>
      <c r="H273" s="153">
        <v>31.826000000000001</v>
      </c>
      <c r="I273" s="154"/>
      <c r="L273" s="149"/>
      <c r="M273" s="155"/>
      <c r="T273" s="156"/>
      <c r="AT273" s="151" t="s">
        <v>276</v>
      </c>
      <c r="AU273" s="151" t="s">
        <v>90</v>
      </c>
      <c r="AV273" s="12" t="s">
        <v>90</v>
      </c>
      <c r="AW273" s="12" t="s">
        <v>32</v>
      </c>
      <c r="AX273" s="12" t="s">
        <v>77</v>
      </c>
      <c r="AY273" s="151" t="s">
        <v>268</v>
      </c>
    </row>
    <row r="274" spans="2:51" s="12" customFormat="1">
      <c r="B274" s="149"/>
      <c r="D274" s="150" t="s">
        <v>276</v>
      </c>
      <c r="E274" s="151" t="s">
        <v>1</v>
      </c>
      <c r="F274" s="152" t="s">
        <v>453</v>
      </c>
      <c r="H274" s="153">
        <v>42.515000000000001</v>
      </c>
      <c r="I274" s="154"/>
      <c r="L274" s="149"/>
      <c r="M274" s="155"/>
      <c r="T274" s="156"/>
      <c r="AT274" s="151" t="s">
        <v>276</v>
      </c>
      <c r="AU274" s="151" t="s">
        <v>90</v>
      </c>
      <c r="AV274" s="12" t="s">
        <v>90</v>
      </c>
      <c r="AW274" s="12" t="s">
        <v>32</v>
      </c>
      <c r="AX274" s="12" t="s">
        <v>77</v>
      </c>
      <c r="AY274" s="151" t="s">
        <v>268</v>
      </c>
    </row>
    <row r="275" spans="2:51" s="12" customFormat="1" ht="22.5">
      <c r="B275" s="149"/>
      <c r="D275" s="150" t="s">
        <v>276</v>
      </c>
      <c r="E275" s="151" t="s">
        <v>1</v>
      </c>
      <c r="F275" s="152" t="s">
        <v>454</v>
      </c>
      <c r="H275" s="153">
        <v>62.030999999999999</v>
      </c>
      <c r="I275" s="154"/>
      <c r="L275" s="149"/>
      <c r="M275" s="155"/>
      <c r="T275" s="156"/>
      <c r="AT275" s="151" t="s">
        <v>276</v>
      </c>
      <c r="AU275" s="151" t="s">
        <v>90</v>
      </c>
      <c r="AV275" s="12" t="s">
        <v>90</v>
      </c>
      <c r="AW275" s="12" t="s">
        <v>32</v>
      </c>
      <c r="AX275" s="12" t="s">
        <v>77</v>
      </c>
      <c r="AY275" s="151" t="s">
        <v>268</v>
      </c>
    </row>
    <row r="276" spans="2:51" s="12" customFormat="1">
      <c r="B276" s="149"/>
      <c r="D276" s="150" t="s">
        <v>276</v>
      </c>
      <c r="E276" s="151" t="s">
        <v>1</v>
      </c>
      <c r="F276" s="152" t="s">
        <v>455</v>
      </c>
      <c r="H276" s="153">
        <v>30.55</v>
      </c>
      <c r="I276" s="154"/>
      <c r="L276" s="149"/>
      <c r="M276" s="155"/>
      <c r="T276" s="156"/>
      <c r="AT276" s="151" t="s">
        <v>276</v>
      </c>
      <c r="AU276" s="151" t="s">
        <v>90</v>
      </c>
      <c r="AV276" s="12" t="s">
        <v>90</v>
      </c>
      <c r="AW276" s="12" t="s">
        <v>32</v>
      </c>
      <c r="AX276" s="12" t="s">
        <v>77</v>
      </c>
      <c r="AY276" s="151" t="s">
        <v>268</v>
      </c>
    </row>
    <row r="277" spans="2:51" s="12" customFormat="1">
      <c r="B277" s="149"/>
      <c r="D277" s="150" t="s">
        <v>276</v>
      </c>
      <c r="E277" s="151" t="s">
        <v>1</v>
      </c>
      <c r="F277" s="152" t="s">
        <v>456</v>
      </c>
      <c r="H277" s="153">
        <v>37.034999999999997</v>
      </c>
      <c r="I277" s="154"/>
      <c r="L277" s="149"/>
      <c r="M277" s="155"/>
      <c r="T277" s="156"/>
      <c r="AT277" s="151" t="s">
        <v>276</v>
      </c>
      <c r="AU277" s="151" t="s">
        <v>90</v>
      </c>
      <c r="AV277" s="12" t="s">
        <v>90</v>
      </c>
      <c r="AW277" s="12" t="s">
        <v>32</v>
      </c>
      <c r="AX277" s="12" t="s">
        <v>77</v>
      </c>
      <c r="AY277" s="151" t="s">
        <v>268</v>
      </c>
    </row>
    <row r="278" spans="2:51" s="12" customFormat="1">
      <c r="B278" s="149"/>
      <c r="D278" s="150" t="s">
        <v>276</v>
      </c>
      <c r="E278" s="151" t="s">
        <v>1</v>
      </c>
      <c r="F278" s="152" t="s">
        <v>457</v>
      </c>
      <c r="H278" s="153">
        <v>2.7450000000000001</v>
      </c>
      <c r="I278" s="154"/>
      <c r="L278" s="149"/>
      <c r="M278" s="155"/>
      <c r="T278" s="156"/>
      <c r="AT278" s="151" t="s">
        <v>276</v>
      </c>
      <c r="AU278" s="151" t="s">
        <v>90</v>
      </c>
      <c r="AV278" s="12" t="s">
        <v>90</v>
      </c>
      <c r="AW278" s="12" t="s">
        <v>32</v>
      </c>
      <c r="AX278" s="12" t="s">
        <v>77</v>
      </c>
      <c r="AY278" s="151" t="s">
        <v>268</v>
      </c>
    </row>
    <row r="279" spans="2:51" s="12" customFormat="1" ht="22.5">
      <c r="B279" s="149"/>
      <c r="D279" s="150" t="s">
        <v>276</v>
      </c>
      <c r="E279" s="151" t="s">
        <v>1</v>
      </c>
      <c r="F279" s="152" t="s">
        <v>458</v>
      </c>
      <c r="H279" s="153">
        <v>4.2089999999999996</v>
      </c>
      <c r="I279" s="154"/>
      <c r="L279" s="149"/>
      <c r="M279" s="155"/>
      <c r="T279" s="156"/>
      <c r="AT279" s="151" t="s">
        <v>276</v>
      </c>
      <c r="AU279" s="151" t="s">
        <v>90</v>
      </c>
      <c r="AV279" s="12" t="s">
        <v>90</v>
      </c>
      <c r="AW279" s="12" t="s">
        <v>32</v>
      </c>
      <c r="AX279" s="12" t="s">
        <v>77</v>
      </c>
      <c r="AY279" s="151" t="s">
        <v>268</v>
      </c>
    </row>
    <row r="280" spans="2:51" s="12" customFormat="1" ht="33.75">
      <c r="B280" s="149"/>
      <c r="D280" s="150" t="s">
        <v>276</v>
      </c>
      <c r="E280" s="151" t="s">
        <v>1</v>
      </c>
      <c r="F280" s="152" t="s">
        <v>459</v>
      </c>
      <c r="H280" s="153">
        <v>205.29499999999999</v>
      </c>
      <c r="I280" s="154"/>
      <c r="L280" s="149"/>
      <c r="M280" s="155"/>
      <c r="T280" s="156"/>
      <c r="AT280" s="151" t="s">
        <v>276</v>
      </c>
      <c r="AU280" s="151" t="s">
        <v>90</v>
      </c>
      <c r="AV280" s="12" t="s">
        <v>90</v>
      </c>
      <c r="AW280" s="12" t="s">
        <v>4</v>
      </c>
      <c r="AX280" s="12" t="s">
        <v>77</v>
      </c>
      <c r="AY280" s="151" t="s">
        <v>268</v>
      </c>
    </row>
    <row r="281" spans="2:51" s="12" customFormat="1" ht="22.5">
      <c r="B281" s="149"/>
      <c r="D281" s="150" t="s">
        <v>276</v>
      </c>
      <c r="E281" s="151" t="s">
        <v>1</v>
      </c>
      <c r="F281" s="152" t="s">
        <v>460</v>
      </c>
      <c r="H281" s="153">
        <v>27.995000000000001</v>
      </c>
      <c r="I281" s="154"/>
      <c r="L281" s="149"/>
      <c r="M281" s="155"/>
      <c r="T281" s="156"/>
      <c r="AT281" s="151" t="s">
        <v>276</v>
      </c>
      <c r="AU281" s="151" t="s">
        <v>90</v>
      </c>
      <c r="AV281" s="12" t="s">
        <v>90</v>
      </c>
      <c r="AW281" s="12" t="s">
        <v>32</v>
      </c>
      <c r="AX281" s="12" t="s">
        <v>77</v>
      </c>
      <c r="AY281" s="151" t="s">
        <v>268</v>
      </c>
    </row>
    <row r="282" spans="2:51" s="12" customFormat="1">
      <c r="B282" s="149"/>
      <c r="D282" s="150" t="s">
        <v>276</v>
      </c>
      <c r="E282" s="151" t="s">
        <v>1</v>
      </c>
      <c r="F282" s="152" t="s">
        <v>461</v>
      </c>
      <c r="H282" s="153">
        <v>8.4779999999999998</v>
      </c>
      <c r="I282" s="154"/>
      <c r="L282" s="149"/>
      <c r="M282" s="155"/>
      <c r="T282" s="156"/>
      <c r="AT282" s="151" t="s">
        <v>276</v>
      </c>
      <c r="AU282" s="151" t="s">
        <v>90</v>
      </c>
      <c r="AV282" s="12" t="s">
        <v>90</v>
      </c>
      <c r="AW282" s="12" t="s">
        <v>32</v>
      </c>
      <c r="AX282" s="12" t="s">
        <v>77</v>
      </c>
      <c r="AY282" s="151" t="s">
        <v>268</v>
      </c>
    </row>
    <row r="283" spans="2:51" s="12" customFormat="1" ht="33.75">
      <c r="B283" s="149"/>
      <c r="D283" s="150" t="s">
        <v>276</v>
      </c>
      <c r="E283" s="151" t="s">
        <v>1</v>
      </c>
      <c r="F283" s="152" t="s">
        <v>462</v>
      </c>
      <c r="H283" s="153">
        <v>39.369999999999997</v>
      </c>
      <c r="I283" s="154"/>
      <c r="L283" s="149"/>
      <c r="M283" s="155"/>
      <c r="T283" s="156"/>
      <c r="AT283" s="151" t="s">
        <v>276</v>
      </c>
      <c r="AU283" s="151" t="s">
        <v>90</v>
      </c>
      <c r="AV283" s="12" t="s">
        <v>90</v>
      </c>
      <c r="AW283" s="12" t="s">
        <v>32</v>
      </c>
      <c r="AX283" s="12" t="s">
        <v>77</v>
      </c>
      <c r="AY283" s="151" t="s">
        <v>268</v>
      </c>
    </row>
    <row r="284" spans="2:51" s="12" customFormat="1" ht="22.5">
      <c r="B284" s="149"/>
      <c r="D284" s="150" t="s">
        <v>276</v>
      </c>
      <c r="E284" s="151" t="s">
        <v>1</v>
      </c>
      <c r="F284" s="152" t="s">
        <v>463</v>
      </c>
      <c r="H284" s="153">
        <v>10.398999999999999</v>
      </c>
      <c r="I284" s="154"/>
      <c r="L284" s="149"/>
      <c r="M284" s="155"/>
      <c r="T284" s="156"/>
      <c r="AT284" s="151" t="s">
        <v>276</v>
      </c>
      <c r="AU284" s="151" t="s">
        <v>90</v>
      </c>
      <c r="AV284" s="12" t="s">
        <v>90</v>
      </c>
      <c r="AW284" s="12" t="s">
        <v>32</v>
      </c>
      <c r="AX284" s="12" t="s">
        <v>77</v>
      </c>
      <c r="AY284" s="151" t="s">
        <v>268</v>
      </c>
    </row>
    <row r="285" spans="2:51" s="12" customFormat="1">
      <c r="B285" s="149"/>
      <c r="D285" s="150" t="s">
        <v>276</v>
      </c>
      <c r="E285" s="151" t="s">
        <v>1</v>
      </c>
      <c r="F285" s="152" t="s">
        <v>464</v>
      </c>
      <c r="H285" s="153">
        <v>142.874</v>
      </c>
      <c r="I285" s="154"/>
      <c r="L285" s="149"/>
      <c r="M285" s="155"/>
      <c r="T285" s="156"/>
      <c r="AT285" s="151" t="s">
        <v>276</v>
      </c>
      <c r="AU285" s="151" t="s">
        <v>90</v>
      </c>
      <c r="AV285" s="12" t="s">
        <v>90</v>
      </c>
      <c r="AW285" s="12" t="s">
        <v>32</v>
      </c>
      <c r="AX285" s="12" t="s">
        <v>77</v>
      </c>
      <c r="AY285" s="151" t="s">
        <v>268</v>
      </c>
    </row>
    <row r="286" spans="2:51" s="12" customFormat="1">
      <c r="B286" s="149"/>
      <c r="D286" s="150" t="s">
        <v>276</v>
      </c>
      <c r="E286" s="151" t="s">
        <v>1</v>
      </c>
      <c r="F286" s="152" t="s">
        <v>465</v>
      </c>
      <c r="H286" s="153">
        <v>32.924999999999997</v>
      </c>
      <c r="I286" s="154"/>
      <c r="L286" s="149"/>
      <c r="M286" s="155"/>
      <c r="T286" s="156"/>
      <c r="AT286" s="151" t="s">
        <v>276</v>
      </c>
      <c r="AU286" s="151" t="s">
        <v>90</v>
      </c>
      <c r="AV286" s="12" t="s">
        <v>90</v>
      </c>
      <c r="AW286" s="12" t="s">
        <v>32</v>
      </c>
      <c r="AX286" s="12" t="s">
        <v>77</v>
      </c>
      <c r="AY286" s="151" t="s">
        <v>268</v>
      </c>
    </row>
    <row r="287" spans="2:51" s="12" customFormat="1">
      <c r="B287" s="149"/>
      <c r="D287" s="150" t="s">
        <v>276</v>
      </c>
      <c r="E287" s="151" t="s">
        <v>1</v>
      </c>
      <c r="F287" s="152" t="s">
        <v>466</v>
      </c>
      <c r="H287" s="153">
        <v>6.6890000000000001</v>
      </c>
      <c r="I287" s="154"/>
      <c r="L287" s="149"/>
      <c r="M287" s="155"/>
      <c r="T287" s="156"/>
      <c r="AT287" s="151" t="s">
        <v>276</v>
      </c>
      <c r="AU287" s="151" t="s">
        <v>90</v>
      </c>
      <c r="AV287" s="12" t="s">
        <v>90</v>
      </c>
      <c r="AW287" s="12" t="s">
        <v>32</v>
      </c>
      <c r="AX287" s="12" t="s">
        <v>77</v>
      </c>
      <c r="AY287" s="151" t="s">
        <v>268</v>
      </c>
    </row>
    <row r="288" spans="2:51" s="12" customFormat="1">
      <c r="B288" s="149"/>
      <c r="D288" s="150" t="s">
        <v>276</v>
      </c>
      <c r="E288" s="151" t="s">
        <v>1</v>
      </c>
      <c r="F288" s="152" t="s">
        <v>467</v>
      </c>
      <c r="H288" s="153">
        <v>9.1479999999999997</v>
      </c>
      <c r="I288" s="154"/>
      <c r="L288" s="149"/>
      <c r="M288" s="155"/>
      <c r="T288" s="156"/>
      <c r="AT288" s="151" t="s">
        <v>276</v>
      </c>
      <c r="AU288" s="151" t="s">
        <v>90</v>
      </c>
      <c r="AV288" s="12" t="s">
        <v>90</v>
      </c>
      <c r="AW288" s="12" t="s">
        <v>32</v>
      </c>
      <c r="AX288" s="12" t="s">
        <v>77</v>
      </c>
      <c r="AY288" s="151" t="s">
        <v>268</v>
      </c>
    </row>
    <row r="289" spans="2:65" s="12" customFormat="1" ht="22.5">
      <c r="B289" s="149"/>
      <c r="D289" s="150" t="s">
        <v>276</v>
      </c>
      <c r="E289" s="151" t="s">
        <v>1</v>
      </c>
      <c r="F289" s="152" t="s">
        <v>468</v>
      </c>
      <c r="H289" s="153">
        <v>31.826000000000001</v>
      </c>
      <c r="I289" s="154"/>
      <c r="L289" s="149"/>
      <c r="M289" s="155"/>
      <c r="T289" s="156"/>
      <c r="AT289" s="151" t="s">
        <v>276</v>
      </c>
      <c r="AU289" s="151" t="s">
        <v>90</v>
      </c>
      <c r="AV289" s="12" t="s">
        <v>90</v>
      </c>
      <c r="AW289" s="12" t="s">
        <v>32</v>
      </c>
      <c r="AX289" s="12" t="s">
        <v>77</v>
      </c>
      <c r="AY289" s="151" t="s">
        <v>268</v>
      </c>
    </row>
    <row r="290" spans="2:65" s="12" customFormat="1">
      <c r="B290" s="149"/>
      <c r="D290" s="150" t="s">
        <v>276</v>
      </c>
      <c r="E290" s="151" t="s">
        <v>1</v>
      </c>
      <c r="F290" s="152" t="s">
        <v>469</v>
      </c>
      <c r="H290" s="153">
        <v>28.343</v>
      </c>
      <c r="I290" s="154"/>
      <c r="L290" s="149"/>
      <c r="M290" s="155"/>
      <c r="T290" s="156"/>
      <c r="AT290" s="151" t="s">
        <v>276</v>
      </c>
      <c r="AU290" s="151" t="s">
        <v>90</v>
      </c>
      <c r="AV290" s="12" t="s">
        <v>90</v>
      </c>
      <c r="AW290" s="12" t="s">
        <v>32</v>
      </c>
      <c r="AX290" s="12" t="s">
        <v>77</v>
      </c>
      <c r="AY290" s="151" t="s">
        <v>268</v>
      </c>
    </row>
    <row r="291" spans="2:65" s="12" customFormat="1">
      <c r="B291" s="149"/>
      <c r="D291" s="150" t="s">
        <v>276</v>
      </c>
      <c r="E291" s="151" t="s">
        <v>1</v>
      </c>
      <c r="F291" s="152" t="s">
        <v>470</v>
      </c>
      <c r="H291" s="153">
        <v>70.400999999999996</v>
      </c>
      <c r="I291" s="154"/>
      <c r="L291" s="149"/>
      <c r="M291" s="155"/>
      <c r="T291" s="156"/>
      <c r="AT291" s="151" t="s">
        <v>276</v>
      </c>
      <c r="AU291" s="151" t="s">
        <v>90</v>
      </c>
      <c r="AV291" s="12" t="s">
        <v>90</v>
      </c>
      <c r="AW291" s="12" t="s">
        <v>32</v>
      </c>
      <c r="AX291" s="12" t="s">
        <v>77</v>
      </c>
      <c r="AY291" s="151" t="s">
        <v>268</v>
      </c>
    </row>
    <row r="292" spans="2:65" s="15" customFormat="1">
      <c r="B292" s="170"/>
      <c r="D292" s="150" t="s">
        <v>276</v>
      </c>
      <c r="E292" s="171" t="s">
        <v>1</v>
      </c>
      <c r="F292" s="172" t="s">
        <v>325</v>
      </c>
      <c r="H292" s="173">
        <v>824.654</v>
      </c>
      <c r="I292" s="174"/>
      <c r="L292" s="170"/>
      <c r="M292" s="175"/>
      <c r="T292" s="176"/>
      <c r="AT292" s="171" t="s">
        <v>276</v>
      </c>
      <c r="AU292" s="171" t="s">
        <v>90</v>
      </c>
      <c r="AV292" s="15" t="s">
        <v>97</v>
      </c>
      <c r="AW292" s="15" t="s">
        <v>32</v>
      </c>
      <c r="AX292" s="15" t="s">
        <v>77</v>
      </c>
      <c r="AY292" s="171" t="s">
        <v>268</v>
      </c>
    </row>
    <row r="293" spans="2:65" s="13" customFormat="1">
      <c r="B293" s="157"/>
      <c r="D293" s="150" t="s">
        <v>276</v>
      </c>
      <c r="E293" s="158" t="s">
        <v>1</v>
      </c>
      <c r="F293" s="159" t="s">
        <v>278</v>
      </c>
      <c r="H293" s="160">
        <v>824.654</v>
      </c>
      <c r="I293" s="161"/>
      <c r="L293" s="157"/>
      <c r="M293" s="162"/>
      <c r="T293" s="163"/>
      <c r="AT293" s="158" t="s">
        <v>276</v>
      </c>
      <c r="AU293" s="158" t="s">
        <v>90</v>
      </c>
      <c r="AV293" s="13" t="s">
        <v>101</v>
      </c>
      <c r="AW293" s="13" t="s">
        <v>32</v>
      </c>
      <c r="AX293" s="13" t="s">
        <v>84</v>
      </c>
      <c r="AY293" s="158" t="s">
        <v>268</v>
      </c>
    </row>
    <row r="294" spans="2:65" s="1" customFormat="1" ht="55.5" customHeight="1">
      <c r="B294" s="32"/>
      <c r="C294" s="136" t="s">
        <v>471</v>
      </c>
      <c r="D294" s="136" t="s">
        <v>270</v>
      </c>
      <c r="E294" s="137" t="s">
        <v>472</v>
      </c>
      <c r="F294" s="138" t="s">
        <v>473</v>
      </c>
      <c r="G294" s="139" t="s">
        <v>445</v>
      </c>
      <c r="H294" s="140">
        <v>1</v>
      </c>
      <c r="I294" s="141"/>
      <c r="J294" s="142">
        <f>ROUND(I294*H294,2)</f>
        <v>0</v>
      </c>
      <c r="K294" s="138" t="s">
        <v>1</v>
      </c>
      <c r="L294" s="32"/>
      <c r="M294" s="143" t="s">
        <v>1</v>
      </c>
      <c r="N294" s="144" t="s">
        <v>43</v>
      </c>
      <c r="P294" s="145">
        <f>O294*H294</f>
        <v>0</v>
      </c>
      <c r="Q294" s="145">
        <v>0</v>
      </c>
      <c r="R294" s="145">
        <f>Q294*H294</f>
        <v>0</v>
      </c>
      <c r="S294" s="145">
        <v>0</v>
      </c>
      <c r="T294" s="146">
        <f>S294*H294</f>
        <v>0</v>
      </c>
      <c r="AR294" s="147" t="s">
        <v>101</v>
      </c>
      <c r="AT294" s="147" t="s">
        <v>270</v>
      </c>
      <c r="AU294" s="147" t="s">
        <v>90</v>
      </c>
      <c r="AY294" s="17" t="s">
        <v>268</v>
      </c>
      <c r="BE294" s="148">
        <f>IF(N294="základní",J294,0)</f>
        <v>0</v>
      </c>
      <c r="BF294" s="148">
        <f>IF(N294="snížená",J294,0)</f>
        <v>0</v>
      </c>
      <c r="BG294" s="148">
        <f>IF(N294="zákl. přenesená",J294,0)</f>
        <v>0</v>
      </c>
      <c r="BH294" s="148">
        <f>IF(N294="sníž. přenesená",J294,0)</f>
        <v>0</v>
      </c>
      <c r="BI294" s="148">
        <f>IF(N294="nulová",J294,0)</f>
        <v>0</v>
      </c>
      <c r="BJ294" s="17" t="s">
        <v>90</v>
      </c>
      <c r="BK294" s="148">
        <f>ROUND(I294*H294,2)</f>
        <v>0</v>
      </c>
      <c r="BL294" s="17" t="s">
        <v>101</v>
      </c>
      <c r="BM294" s="147" t="s">
        <v>474</v>
      </c>
    </row>
    <row r="295" spans="2:65" s="1" customFormat="1" ht="68.25">
      <c r="B295" s="32"/>
      <c r="D295" s="150" t="s">
        <v>475</v>
      </c>
      <c r="F295" s="178" t="s">
        <v>476</v>
      </c>
      <c r="I295" s="179"/>
      <c r="L295" s="32"/>
      <c r="M295" s="180"/>
      <c r="T295" s="56"/>
      <c r="AT295" s="17" t="s">
        <v>475</v>
      </c>
      <c r="AU295" s="17" t="s">
        <v>90</v>
      </c>
    </row>
    <row r="296" spans="2:65" s="1" customFormat="1" ht="24.2" customHeight="1">
      <c r="B296" s="32"/>
      <c r="C296" s="136" t="s">
        <v>477</v>
      </c>
      <c r="D296" s="136" t="s">
        <v>270</v>
      </c>
      <c r="E296" s="137" t="s">
        <v>478</v>
      </c>
      <c r="F296" s="138" t="s">
        <v>479</v>
      </c>
      <c r="G296" s="139" t="s">
        <v>445</v>
      </c>
      <c r="H296" s="140">
        <v>1</v>
      </c>
      <c r="I296" s="141"/>
      <c r="J296" s="142">
        <f t="shared" ref="J296:J301" si="0">ROUND(I296*H296,2)</f>
        <v>0</v>
      </c>
      <c r="K296" s="138" t="s">
        <v>1</v>
      </c>
      <c r="L296" s="32"/>
      <c r="M296" s="143" t="s">
        <v>1</v>
      </c>
      <c r="N296" s="144" t="s">
        <v>43</v>
      </c>
      <c r="P296" s="145">
        <f t="shared" ref="P296:P301" si="1">O296*H296</f>
        <v>0</v>
      </c>
      <c r="Q296" s="145">
        <v>0</v>
      </c>
      <c r="R296" s="145">
        <f t="shared" ref="R296:R301" si="2">Q296*H296</f>
        <v>0</v>
      </c>
      <c r="S296" s="145">
        <v>0</v>
      </c>
      <c r="T296" s="146">
        <f t="shared" ref="T296:T301" si="3">S296*H296</f>
        <v>0</v>
      </c>
      <c r="AR296" s="147" t="s">
        <v>101</v>
      </c>
      <c r="AT296" s="147" t="s">
        <v>270</v>
      </c>
      <c r="AU296" s="147" t="s">
        <v>90</v>
      </c>
      <c r="AY296" s="17" t="s">
        <v>268</v>
      </c>
      <c r="BE296" s="148">
        <f t="shared" ref="BE296:BE301" si="4">IF(N296="základní",J296,0)</f>
        <v>0</v>
      </c>
      <c r="BF296" s="148">
        <f t="shared" ref="BF296:BF301" si="5">IF(N296="snížená",J296,0)</f>
        <v>0</v>
      </c>
      <c r="BG296" s="148">
        <f t="shared" ref="BG296:BG301" si="6">IF(N296="zákl. přenesená",J296,0)</f>
        <v>0</v>
      </c>
      <c r="BH296" s="148">
        <f t="shared" ref="BH296:BH301" si="7">IF(N296="sníž. přenesená",J296,0)</f>
        <v>0</v>
      </c>
      <c r="BI296" s="148">
        <f t="shared" ref="BI296:BI301" si="8">IF(N296="nulová",J296,0)</f>
        <v>0</v>
      </c>
      <c r="BJ296" s="17" t="s">
        <v>90</v>
      </c>
      <c r="BK296" s="148">
        <f t="shared" ref="BK296:BK301" si="9">ROUND(I296*H296,2)</f>
        <v>0</v>
      </c>
      <c r="BL296" s="17" t="s">
        <v>101</v>
      </c>
      <c r="BM296" s="147" t="s">
        <v>480</v>
      </c>
    </row>
    <row r="297" spans="2:65" s="1" customFormat="1" ht="21.75" customHeight="1">
      <c r="B297" s="32"/>
      <c r="C297" s="136" t="s">
        <v>314</v>
      </c>
      <c r="D297" s="136" t="s">
        <v>270</v>
      </c>
      <c r="E297" s="137" t="s">
        <v>481</v>
      </c>
      <c r="F297" s="138" t="s">
        <v>482</v>
      </c>
      <c r="G297" s="139" t="s">
        <v>445</v>
      </c>
      <c r="H297" s="140">
        <v>1</v>
      </c>
      <c r="I297" s="141"/>
      <c r="J297" s="142">
        <f t="shared" si="0"/>
        <v>0</v>
      </c>
      <c r="K297" s="138" t="s">
        <v>1</v>
      </c>
      <c r="L297" s="32"/>
      <c r="M297" s="143" t="s">
        <v>1</v>
      </c>
      <c r="N297" s="144" t="s">
        <v>43</v>
      </c>
      <c r="P297" s="145">
        <f t="shared" si="1"/>
        <v>0</v>
      </c>
      <c r="Q297" s="145">
        <v>0</v>
      </c>
      <c r="R297" s="145">
        <f t="shared" si="2"/>
        <v>0</v>
      </c>
      <c r="S297" s="145">
        <v>0</v>
      </c>
      <c r="T297" s="146">
        <f t="shared" si="3"/>
        <v>0</v>
      </c>
      <c r="AR297" s="147" t="s">
        <v>101</v>
      </c>
      <c r="AT297" s="147" t="s">
        <v>270</v>
      </c>
      <c r="AU297" s="147" t="s">
        <v>90</v>
      </c>
      <c r="AY297" s="17" t="s">
        <v>268</v>
      </c>
      <c r="BE297" s="148">
        <f t="shared" si="4"/>
        <v>0</v>
      </c>
      <c r="BF297" s="148">
        <f t="shared" si="5"/>
        <v>0</v>
      </c>
      <c r="BG297" s="148">
        <f t="shared" si="6"/>
        <v>0</v>
      </c>
      <c r="BH297" s="148">
        <f t="shared" si="7"/>
        <v>0</v>
      </c>
      <c r="BI297" s="148">
        <f t="shared" si="8"/>
        <v>0</v>
      </c>
      <c r="BJ297" s="17" t="s">
        <v>90</v>
      </c>
      <c r="BK297" s="148">
        <f t="shared" si="9"/>
        <v>0</v>
      </c>
      <c r="BL297" s="17" t="s">
        <v>101</v>
      </c>
      <c r="BM297" s="147" t="s">
        <v>483</v>
      </c>
    </row>
    <row r="298" spans="2:65" s="1" customFormat="1" ht="24.2" customHeight="1">
      <c r="B298" s="32"/>
      <c r="C298" s="136" t="s">
        <v>484</v>
      </c>
      <c r="D298" s="136" t="s">
        <v>270</v>
      </c>
      <c r="E298" s="137" t="s">
        <v>485</v>
      </c>
      <c r="F298" s="138" t="s">
        <v>486</v>
      </c>
      <c r="G298" s="139" t="s">
        <v>445</v>
      </c>
      <c r="H298" s="140">
        <v>1</v>
      </c>
      <c r="I298" s="141"/>
      <c r="J298" s="142">
        <f t="shared" si="0"/>
        <v>0</v>
      </c>
      <c r="K298" s="138" t="s">
        <v>1</v>
      </c>
      <c r="L298" s="32"/>
      <c r="M298" s="143" t="s">
        <v>1</v>
      </c>
      <c r="N298" s="144" t="s">
        <v>43</v>
      </c>
      <c r="P298" s="145">
        <f t="shared" si="1"/>
        <v>0</v>
      </c>
      <c r="Q298" s="145">
        <v>0</v>
      </c>
      <c r="R298" s="145">
        <f t="shared" si="2"/>
        <v>0</v>
      </c>
      <c r="S298" s="145">
        <v>0</v>
      </c>
      <c r="T298" s="146">
        <f t="shared" si="3"/>
        <v>0</v>
      </c>
      <c r="AR298" s="147" t="s">
        <v>101</v>
      </c>
      <c r="AT298" s="147" t="s">
        <v>270</v>
      </c>
      <c r="AU298" s="147" t="s">
        <v>90</v>
      </c>
      <c r="AY298" s="17" t="s">
        <v>268</v>
      </c>
      <c r="BE298" s="148">
        <f t="shared" si="4"/>
        <v>0</v>
      </c>
      <c r="BF298" s="148">
        <f t="shared" si="5"/>
        <v>0</v>
      </c>
      <c r="BG298" s="148">
        <f t="shared" si="6"/>
        <v>0</v>
      </c>
      <c r="BH298" s="148">
        <f t="shared" si="7"/>
        <v>0</v>
      </c>
      <c r="BI298" s="148">
        <f t="shared" si="8"/>
        <v>0</v>
      </c>
      <c r="BJ298" s="17" t="s">
        <v>90</v>
      </c>
      <c r="BK298" s="148">
        <f t="shared" si="9"/>
        <v>0</v>
      </c>
      <c r="BL298" s="17" t="s">
        <v>101</v>
      </c>
      <c r="BM298" s="147" t="s">
        <v>487</v>
      </c>
    </row>
    <row r="299" spans="2:65" s="1" customFormat="1" ht="16.5" customHeight="1">
      <c r="B299" s="32"/>
      <c r="C299" s="136" t="s">
        <v>488</v>
      </c>
      <c r="D299" s="136" t="s">
        <v>270</v>
      </c>
      <c r="E299" s="137" t="s">
        <v>489</v>
      </c>
      <c r="F299" s="138" t="s">
        <v>490</v>
      </c>
      <c r="G299" s="139" t="s">
        <v>445</v>
      </c>
      <c r="H299" s="140">
        <v>1</v>
      </c>
      <c r="I299" s="141"/>
      <c r="J299" s="142">
        <f t="shared" si="0"/>
        <v>0</v>
      </c>
      <c r="K299" s="138" t="s">
        <v>1</v>
      </c>
      <c r="L299" s="32"/>
      <c r="M299" s="143" t="s">
        <v>1</v>
      </c>
      <c r="N299" s="144" t="s">
        <v>43</v>
      </c>
      <c r="P299" s="145">
        <f t="shared" si="1"/>
        <v>0</v>
      </c>
      <c r="Q299" s="145">
        <v>0</v>
      </c>
      <c r="R299" s="145">
        <f t="shared" si="2"/>
        <v>0</v>
      </c>
      <c r="S299" s="145">
        <v>0</v>
      </c>
      <c r="T299" s="146">
        <f t="shared" si="3"/>
        <v>0</v>
      </c>
      <c r="AR299" s="147" t="s">
        <v>101</v>
      </c>
      <c r="AT299" s="147" t="s">
        <v>270</v>
      </c>
      <c r="AU299" s="147" t="s">
        <v>90</v>
      </c>
      <c r="AY299" s="17" t="s">
        <v>268</v>
      </c>
      <c r="BE299" s="148">
        <f t="shared" si="4"/>
        <v>0</v>
      </c>
      <c r="BF299" s="148">
        <f t="shared" si="5"/>
        <v>0</v>
      </c>
      <c r="BG299" s="148">
        <f t="shared" si="6"/>
        <v>0</v>
      </c>
      <c r="BH299" s="148">
        <f t="shared" si="7"/>
        <v>0</v>
      </c>
      <c r="BI299" s="148">
        <f t="shared" si="8"/>
        <v>0</v>
      </c>
      <c r="BJ299" s="17" t="s">
        <v>90</v>
      </c>
      <c r="BK299" s="148">
        <f t="shared" si="9"/>
        <v>0</v>
      </c>
      <c r="BL299" s="17" t="s">
        <v>101</v>
      </c>
      <c r="BM299" s="147" t="s">
        <v>491</v>
      </c>
    </row>
    <row r="300" spans="2:65" s="1" customFormat="1" ht="24.2" customHeight="1">
      <c r="B300" s="32"/>
      <c r="C300" s="136" t="s">
        <v>492</v>
      </c>
      <c r="D300" s="136" t="s">
        <v>270</v>
      </c>
      <c r="E300" s="137" t="s">
        <v>493</v>
      </c>
      <c r="F300" s="138" t="s">
        <v>494</v>
      </c>
      <c r="G300" s="139" t="s">
        <v>445</v>
      </c>
      <c r="H300" s="140">
        <v>1</v>
      </c>
      <c r="I300" s="141"/>
      <c r="J300" s="142">
        <f t="shared" si="0"/>
        <v>0</v>
      </c>
      <c r="K300" s="138" t="s">
        <v>1</v>
      </c>
      <c r="L300" s="32"/>
      <c r="M300" s="143" t="s">
        <v>1</v>
      </c>
      <c r="N300" s="144" t="s">
        <v>43</v>
      </c>
      <c r="P300" s="145">
        <f t="shared" si="1"/>
        <v>0</v>
      </c>
      <c r="Q300" s="145">
        <v>0</v>
      </c>
      <c r="R300" s="145">
        <f t="shared" si="2"/>
        <v>0</v>
      </c>
      <c r="S300" s="145">
        <v>0</v>
      </c>
      <c r="T300" s="146">
        <f t="shared" si="3"/>
        <v>0</v>
      </c>
      <c r="AR300" s="147" t="s">
        <v>101</v>
      </c>
      <c r="AT300" s="147" t="s">
        <v>270</v>
      </c>
      <c r="AU300" s="147" t="s">
        <v>90</v>
      </c>
      <c r="AY300" s="17" t="s">
        <v>268</v>
      </c>
      <c r="BE300" s="148">
        <f t="shared" si="4"/>
        <v>0</v>
      </c>
      <c r="BF300" s="148">
        <f t="shared" si="5"/>
        <v>0</v>
      </c>
      <c r="BG300" s="148">
        <f t="shared" si="6"/>
        <v>0</v>
      </c>
      <c r="BH300" s="148">
        <f t="shared" si="7"/>
        <v>0</v>
      </c>
      <c r="BI300" s="148">
        <f t="shared" si="8"/>
        <v>0</v>
      </c>
      <c r="BJ300" s="17" t="s">
        <v>90</v>
      </c>
      <c r="BK300" s="148">
        <f t="shared" si="9"/>
        <v>0</v>
      </c>
      <c r="BL300" s="17" t="s">
        <v>101</v>
      </c>
      <c r="BM300" s="147" t="s">
        <v>495</v>
      </c>
    </row>
    <row r="301" spans="2:65" s="1" customFormat="1" ht="37.9" customHeight="1">
      <c r="B301" s="32"/>
      <c r="C301" s="136" t="s">
        <v>496</v>
      </c>
      <c r="D301" s="136" t="s">
        <v>270</v>
      </c>
      <c r="E301" s="137" t="s">
        <v>497</v>
      </c>
      <c r="F301" s="138" t="s">
        <v>498</v>
      </c>
      <c r="G301" s="139" t="s">
        <v>445</v>
      </c>
      <c r="H301" s="140">
        <v>1</v>
      </c>
      <c r="I301" s="141"/>
      <c r="J301" s="142">
        <f t="shared" si="0"/>
        <v>0</v>
      </c>
      <c r="K301" s="138" t="s">
        <v>1</v>
      </c>
      <c r="L301" s="32"/>
      <c r="M301" s="143" t="s">
        <v>1</v>
      </c>
      <c r="N301" s="144" t="s">
        <v>43</v>
      </c>
      <c r="P301" s="145">
        <f t="shared" si="1"/>
        <v>0</v>
      </c>
      <c r="Q301" s="145">
        <v>0</v>
      </c>
      <c r="R301" s="145">
        <f t="shared" si="2"/>
        <v>0</v>
      </c>
      <c r="S301" s="145">
        <v>0</v>
      </c>
      <c r="T301" s="146">
        <f t="shared" si="3"/>
        <v>0</v>
      </c>
      <c r="AR301" s="147" t="s">
        <v>101</v>
      </c>
      <c r="AT301" s="147" t="s">
        <v>270</v>
      </c>
      <c r="AU301" s="147" t="s">
        <v>90</v>
      </c>
      <c r="AY301" s="17" t="s">
        <v>268</v>
      </c>
      <c r="BE301" s="148">
        <f t="shared" si="4"/>
        <v>0</v>
      </c>
      <c r="BF301" s="148">
        <f t="shared" si="5"/>
        <v>0</v>
      </c>
      <c r="BG301" s="148">
        <f t="shared" si="6"/>
        <v>0</v>
      </c>
      <c r="BH301" s="148">
        <f t="shared" si="7"/>
        <v>0</v>
      </c>
      <c r="BI301" s="148">
        <f t="shared" si="8"/>
        <v>0</v>
      </c>
      <c r="BJ301" s="17" t="s">
        <v>90</v>
      </c>
      <c r="BK301" s="148">
        <f t="shared" si="9"/>
        <v>0</v>
      </c>
      <c r="BL301" s="17" t="s">
        <v>101</v>
      </c>
      <c r="BM301" s="147" t="s">
        <v>499</v>
      </c>
    </row>
    <row r="302" spans="2:65" s="11" customFormat="1" ht="22.9" customHeight="1">
      <c r="B302" s="124"/>
      <c r="D302" s="125" t="s">
        <v>76</v>
      </c>
      <c r="E302" s="134" t="s">
        <v>500</v>
      </c>
      <c r="F302" s="134" t="s">
        <v>501</v>
      </c>
      <c r="I302" s="127"/>
      <c r="J302" s="135">
        <f>BK302</f>
        <v>0</v>
      </c>
      <c r="L302" s="124"/>
      <c r="M302" s="129"/>
      <c r="P302" s="130">
        <f>SUM(P303:P342)</f>
        <v>0</v>
      </c>
      <c r="R302" s="130">
        <f>SUM(R303:R342)</f>
        <v>0</v>
      </c>
      <c r="T302" s="131">
        <f>SUM(T303:T342)</f>
        <v>0</v>
      </c>
      <c r="AR302" s="125" t="s">
        <v>84</v>
      </c>
      <c r="AT302" s="132" t="s">
        <v>76</v>
      </c>
      <c r="AU302" s="132" t="s">
        <v>84</v>
      </c>
      <c r="AY302" s="125" t="s">
        <v>268</v>
      </c>
      <c r="BK302" s="133">
        <f>SUM(BK303:BK342)</f>
        <v>0</v>
      </c>
    </row>
    <row r="303" spans="2:65" s="1" customFormat="1" ht="16.5" customHeight="1">
      <c r="B303" s="32"/>
      <c r="C303" s="136" t="s">
        <v>502</v>
      </c>
      <c r="D303" s="136" t="s">
        <v>270</v>
      </c>
      <c r="E303" s="137" t="s">
        <v>503</v>
      </c>
      <c r="F303" s="138" t="s">
        <v>504</v>
      </c>
      <c r="G303" s="139" t="s">
        <v>413</v>
      </c>
      <c r="H303" s="140">
        <v>1049.915</v>
      </c>
      <c r="I303" s="141"/>
      <c r="J303" s="142">
        <f>ROUND(I303*H303,2)</f>
        <v>0</v>
      </c>
      <c r="K303" s="138" t="s">
        <v>274</v>
      </c>
      <c r="L303" s="32"/>
      <c r="M303" s="143" t="s">
        <v>1</v>
      </c>
      <c r="N303" s="144" t="s">
        <v>43</v>
      </c>
      <c r="P303" s="145">
        <f>O303*H303</f>
        <v>0</v>
      </c>
      <c r="Q303" s="145">
        <v>0</v>
      </c>
      <c r="R303" s="145">
        <f>Q303*H303</f>
        <v>0</v>
      </c>
      <c r="S303" s="145">
        <v>0</v>
      </c>
      <c r="T303" s="146">
        <f>S303*H303</f>
        <v>0</v>
      </c>
      <c r="AR303" s="147" t="s">
        <v>101</v>
      </c>
      <c r="AT303" s="147" t="s">
        <v>270</v>
      </c>
      <c r="AU303" s="147" t="s">
        <v>90</v>
      </c>
      <c r="AY303" s="17" t="s">
        <v>268</v>
      </c>
      <c r="BE303" s="148">
        <f>IF(N303="základní",J303,0)</f>
        <v>0</v>
      </c>
      <c r="BF303" s="148">
        <f>IF(N303="snížená",J303,0)</f>
        <v>0</v>
      </c>
      <c r="BG303" s="148">
        <f>IF(N303="zákl. přenesená",J303,0)</f>
        <v>0</v>
      </c>
      <c r="BH303" s="148">
        <f>IF(N303="sníž. přenesená",J303,0)</f>
        <v>0</v>
      </c>
      <c r="BI303" s="148">
        <f>IF(N303="nulová",J303,0)</f>
        <v>0</v>
      </c>
      <c r="BJ303" s="17" t="s">
        <v>90</v>
      </c>
      <c r="BK303" s="148">
        <f>ROUND(I303*H303,2)</f>
        <v>0</v>
      </c>
      <c r="BL303" s="17" t="s">
        <v>101</v>
      </c>
      <c r="BM303" s="147" t="s">
        <v>505</v>
      </c>
    </row>
    <row r="304" spans="2:65" s="14" customFormat="1">
      <c r="B304" s="164"/>
      <c r="D304" s="150" t="s">
        <v>276</v>
      </c>
      <c r="E304" s="165" t="s">
        <v>1</v>
      </c>
      <c r="F304" s="166" t="s">
        <v>506</v>
      </c>
      <c r="H304" s="165" t="s">
        <v>1</v>
      </c>
      <c r="I304" s="167"/>
      <c r="L304" s="164"/>
      <c r="M304" s="168"/>
      <c r="T304" s="169"/>
      <c r="AT304" s="165" t="s">
        <v>276</v>
      </c>
      <c r="AU304" s="165" t="s">
        <v>90</v>
      </c>
      <c r="AV304" s="14" t="s">
        <v>84</v>
      </c>
      <c r="AW304" s="14" t="s">
        <v>32</v>
      </c>
      <c r="AX304" s="14" t="s">
        <v>77</v>
      </c>
      <c r="AY304" s="165" t="s">
        <v>268</v>
      </c>
    </row>
    <row r="305" spans="2:65" s="12" customFormat="1" ht="22.5">
      <c r="B305" s="149"/>
      <c r="D305" s="150" t="s">
        <v>276</v>
      </c>
      <c r="E305" s="151" t="s">
        <v>1</v>
      </c>
      <c r="F305" s="152" t="s">
        <v>507</v>
      </c>
      <c r="H305" s="153">
        <v>1049.915</v>
      </c>
      <c r="I305" s="154"/>
      <c r="L305" s="149"/>
      <c r="M305" s="155"/>
      <c r="T305" s="156"/>
      <c r="AT305" s="151" t="s">
        <v>276</v>
      </c>
      <c r="AU305" s="151" t="s">
        <v>90</v>
      </c>
      <c r="AV305" s="12" t="s">
        <v>90</v>
      </c>
      <c r="AW305" s="12" t="s">
        <v>32</v>
      </c>
      <c r="AX305" s="12" t="s">
        <v>77</v>
      </c>
      <c r="AY305" s="151" t="s">
        <v>268</v>
      </c>
    </row>
    <row r="306" spans="2:65" s="13" customFormat="1">
      <c r="B306" s="157"/>
      <c r="D306" s="150" t="s">
        <v>276</v>
      </c>
      <c r="E306" s="158" t="s">
        <v>1</v>
      </c>
      <c r="F306" s="159" t="s">
        <v>278</v>
      </c>
      <c r="H306" s="160">
        <v>1049.915</v>
      </c>
      <c r="I306" s="161"/>
      <c r="L306" s="157"/>
      <c r="M306" s="162"/>
      <c r="T306" s="163"/>
      <c r="AT306" s="158" t="s">
        <v>276</v>
      </c>
      <c r="AU306" s="158" t="s">
        <v>90</v>
      </c>
      <c r="AV306" s="13" t="s">
        <v>101</v>
      </c>
      <c r="AW306" s="13" t="s">
        <v>32</v>
      </c>
      <c r="AX306" s="13" t="s">
        <v>84</v>
      </c>
      <c r="AY306" s="158" t="s">
        <v>268</v>
      </c>
    </row>
    <row r="307" spans="2:65" s="1" customFormat="1" ht="24.2" customHeight="1">
      <c r="B307" s="32"/>
      <c r="C307" s="136" t="s">
        <v>508</v>
      </c>
      <c r="D307" s="136" t="s">
        <v>270</v>
      </c>
      <c r="E307" s="137" t="s">
        <v>509</v>
      </c>
      <c r="F307" s="138" t="s">
        <v>510</v>
      </c>
      <c r="G307" s="139" t="s">
        <v>413</v>
      </c>
      <c r="H307" s="140">
        <v>372.82</v>
      </c>
      <c r="I307" s="141"/>
      <c r="J307" s="142">
        <f>ROUND(I307*H307,2)</f>
        <v>0</v>
      </c>
      <c r="K307" s="138" t="s">
        <v>274</v>
      </c>
      <c r="L307" s="32"/>
      <c r="M307" s="143" t="s">
        <v>1</v>
      </c>
      <c r="N307" s="144" t="s">
        <v>43</v>
      </c>
      <c r="P307" s="145">
        <f>O307*H307</f>
        <v>0</v>
      </c>
      <c r="Q307" s="145">
        <v>0</v>
      </c>
      <c r="R307" s="145">
        <f>Q307*H307</f>
        <v>0</v>
      </c>
      <c r="S307" s="145">
        <v>0</v>
      </c>
      <c r="T307" s="146">
        <f>S307*H307</f>
        <v>0</v>
      </c>
      <c r="AR307" s="147" t="s">
        <v>101</v>
      </c>
      <c r="AT307" s="147" t="s">
        <v>270</v>
      </c>
      <c r="AU307" s="147" t="s">
        <v>90</v>
      </c>
      <c r="AY307" s="17" t="s">
        <v>268</v>
      </c>
      <c r="BE307" s="148">
        <f>IF(N307="základní",J307,0)</f>
        <v>0</v>
      </c>
      <c r="BF307" s="148">
        <f>IF(N307="snížená",J307,0)</f>
        <v>0</v>
      </c>
      <c r="BG307" s="148">
        <f>IF(N307="zákl. přenesená",J307,0)</f>
        <v>0</v>
      </c>
      <c r="BH307" s="148">
        <f>IF(N307="sníž. přenesená",J307,0)</f>
        <v>0</v>
      </c>
      <c r="BI307" s="148">
        <f>IF(N307="nulová",J307,0)</f>
        <v>0</v>
      </c>
      <c r="BJ307" s="17" t="s">
        <v>90</v>
      </c>
      <c r="BK307" s="148">
        <f>ROUND(I307*H307,2)</f>
        <v>0</v>
      </c>
      <c r="BL307" s="17" t="s">
        <v>101</v>
      </c>
      <c r="BM307" s="147" t="s">
        <v>511</v>
      </c>
    </row>
    <row r="308" spans="2:65" s="12" customFormat="1">
      <c r="B308" s="149"/>
      <c r="D308" s="150" t="s">
        <v>276</v>
      </c>
      <c r="E308" s="151" t="s">
        <v>1</v>
      </c>
      <c r="F308" s="152" t="s">
        <v>512</v>
      </c>
      <c r="H308" s="153">
        <v>372.82</v>
      </c>
      <c r="I308" s="154"/>
      <c r="L308" s="149"/>
      <c r="M308" s="155"/>
      <c r="T308" s="156"/>
      <c r="AT308" s="151" t="s">
        <v>276</v>
      </c>
      <c r="AU308" s="151" t="s">
        <v>90</v>
      </c>
      <c r="AV308" s="12" t="s">
        <v>90</v>
      </c>
      <c r="AW308" s="12" t="s">
        <v>32</v>
      </c>
      <c r="AX308" s="12" t="s">
        <v>84</v>
      </c>
      <c r="AY308" s="151" t="s">
        <v>268</v>
      </c>
    </row>
    <row r="309" spans="2:65" s="1" customFormat="1" ht="24.2" customHeight="1">
      <c r="B309" s="32"/>
      <c r="C309" s="136" t="s">
        <v>513</v>
      </c>
      <c r="D309" s="136" t="s">
        <v>270</v>
      </c>
      <c r="E309" s="137" t="s">
        <v>514</v>
      </c>
      <c r="F309" s="138" t="s">
        <v>515</v>
      </c>
      <c r="G309" s="139" t="s">
        <v>413</v>
      </c>
      <c r="H309" s="140">
        <v>681.11099999999999</v>
      </c>
      <c r="I309" s="141"/>
      <c r="J309" s="142">
        <f>ROUND(I309*H309,2)</f>
        <v>0</v>
      </c>
      <c r="K309" s="138" t="s">
        <v>274</v>
      </c>
      <c r="L309" s="32"/>
      <c r="M309" s="143" t="s">
        <v>1</v>
      </c>
      <c r="N309" s="144" t="s">
        <v>43</v>
      </c>
      <c r="P309" s="145">
        <f>O309*H309</f>
        <v>0</v>
      </c>
      <c r="Q309" s="145">
        <v>0</v>
      </c>
      <c r="R309" s="145">
        <f>Q309*H309</f>
        <v>0</v>
      </c>
      <c r="S309" s="145">
        <v>0</v>
      </c>
      <c r="T309" s="146">
        <f>S309*H309</f>
        <v>0</v>
      </c>
      <c r="AR309" s="147" t="s">
        <v>101</v>
      </c>
      <c r="AT309" s="147" t="s">
        <v>270</v>
      </c>
      <c r="AU309" s="147" t="s">
        <v>90</v>
      </c>
      <c r="AY309" s="17" t="s">
        <v>268</v>
      </c>
      <c r="BE309" s="148">
        <f>IF(N309="základní",J309,0)</f>
        <v>0</v>
      </c>
      <c r="BF309" s="148">
        <f>IF(N309="snížená",J309,0)</f>
        <v>0</v>
      </c>
      <c r="BG309" s="148">
        <f>IF(N309="zákl. přenesená",J309,0)</f>
        <v>0</v>
      </c>
      <c r="BH309" s="148">
        <f>IF(N309="sníž. přenesená",J309,0)</f>
        <v>0</v>
      </c>
      <c r="BI309" s="148">
        <f>IF(N309="nulová",J309,0)</f>
        <v>0</v>
      </c>
      <c r="BJ309" s="17" t="s">
        <v>90</v>
      </c>
      <c r="BK309" s="148">
        <f>ROUND(I309*H309,2)</f>
        <v>0</v>
      </c>
      <c r="BL309" s="17" t="s">
        <v>101</v>
      </c>
      <c r="BM309" s="147" t="s">
        <v>516</v>
      </c>
    </row>
    <row r="310" spans="2:65" s="12" customFormat="1">
      <c r="B310" s="149"/>
      <c r="D310" s="150" t="s">
        <v>276</v>
      </c>
      <c r="E310" s="151" t="s">
        <v>1</v>
      </c>
      <c r="F310" s="152" t="s">
        <v>517</v>
      </c>
      <c r="H310" s="153">
        <v>681.11099999999999</v>
      </c>
      <c r="I310" s="154"/>
      <c r="L310" s="149"/>
      <c r="M310" s="155"/>
      <c r="T310" s="156"/>
      <c r="AT310" s="151" t="s">
        <v>276</v>
      </c>
      <c r="AU310" s="151" t="s">
        <v>90</v>
      </c>
      <c r="AV310" s="12" t="s">
        <v>90</v>
      </c>
      <c r="AW310" s="12" t="s">
        <v>32</v>
      </c>
      <c r="AX310" s="12" t="s">
        <v>84</v>
      </c>
      <c r="AY310" s="151" t="s">
        <v>268</v>
      </c>
    </row>
    <row r="311" spans="2:65" s="1" customFormat="1" ht="24.2" customHeight="1">
      <c r="B311" s="32"/>
      <c r="C311" s="136" t="s">
        <v>518</v>
      </c>
      <c r="D311" s="136" t="s">
        <v>270</v>
      </c>
      <c r="E311" s="137" t="s">
        <v>519</v>
      </c>
      <c r="F311" s="138" t="s">
        <v>520</v>
      </c>
      <c r="G311" s="139" t="s">
        <v>413</v>
      </c>
      <c r="H311" s="140">
        <v>96.24</v>
      </c>
      <c r="I311" s="141"/>
      <c r="J311" s="142">
        <f>ROUND(I311*H311,2)</f>
        <v>0</v>
      </c>
      <c r="K311" s="138" t="s">
        <v>274</v>
      </c>
      <c r="L311" s="32"/>
      <c r="M311" s="143" t="s">
        <v>1</v>
      </c>
      <c r="N311" s="144" t="s">
        <v>43</v>
      </c>
      <c r="P311" s="145">
        <f>O311*H311</f>
        <v>0</v>
      </c>
      <c r="Q311" s="145">
        <v>0</v>
      </c>
      <c r="R311" s="145">
        <f>Q311*H311</f>
        <v>0</v>
      </c>
      <c r="S311" s="145">
        <v>0</v>
      </c>
      <c r="T311" s="146">
        <f>S311*H311</f>
        <v>0</v>
      </c>
      <c r="AR311" s="147" t="s">
        <v>101</v>
      </c>
      <c r="AT311" s="147" t="s">
        <v>270</v>
      </c>
      <c r="AU311" s="147" t="s">
        <v>90</v>
      </c>
      <c r="AY311" s="17" t="s">
        <v>268</v>
      </c>
      <c r="BE311" s="148">
        <f>IF(N311="základní",J311,0)</f>
        <v>0</v>
      </c>
      <c r="BF311" s="148">
        <f>IF(N311="snížená",J311,0)</f>
        <v>0</v>
      </c>
      <c r="BG311" s="148">
        <f>IF(N311="zákl. přenesená",J311,0)</f>
        <v>0</v>
      </c>
      <c r="BH311" s="148">
        <f>IF(N311="sníž. přenesená",J311,0)</f>
        <v>0</v>
      </c>
      <c r="BI311" s="148">
        <f>IF(N311="nulová",J311,0)</f>
        <v>0</v>
      </c>
      <c r="BJ311" s="17" t="s">
        <v>90</v>
      </c>
      <c r="BK311" s="148">
        <f>ROUND(I311*H311,2)</f>
        <v>0</v>
      </c>
      <c r="BL311" s="17" t="s">
        <v>101</v>
      </c>
      <c r="BM311" s="147" t="s">
        <v>521</v>
      </c>
    </row>
    <row r="312" spans="2:65" s="12" customFormat="1">
      <c r="B312" s="149"/>
      <c r="D312" s="150" t="s">
        <v>276</v>
      </c>
      <c r="E312" s="151" t="s">
        <v>1</v>
      </c>
      <c r="F312" s="152" t="s">
        <v>522</v>
      </c>
      <c r="H312" s="153">
        <v>96.24</v>
      </c>
      <c r="I312" s="154"/>
      <c r="L312" s="149"/>
      <c r="M312" s="155"/>
      <c r="T312" s="156"/>
      <c r="AT312" s="151" t="s">
        <v>276</v>
      </c>
      <c r="AU312" s="151" t="s">
        <v>90</v>
      </c>
      <c r="AV312" s="12" t="s">
        <v>90</v>
      </c>
      <c r="AW312" s="12" t="s">
        <v>32</v>
      </c>
      <c r="AX312" s="12" t="s">
        <v>84</v>
      </c>
      <c r="AY312" s="151" t="s">
        <v>268</v>
      </c>
    </row>
    <row r="313" spans="2:65" s="1" customFormat="1" ht="16.5" customHeight="1">
      <c r="B313" s="32"/>
      <c r="C313" s="136" t="s">
        <v>523</v>
      </c>
      <c r="D313" s="136" t="s">
        <v>270</v>
      </c>
      <c r="E313" s="137" t="s">
        <v>524</v>
      </c>
      <c r="F313" s="138" t="s">
        <v>525</v>
      </c>
      <c r="G313" s="139" t="s">
        <v>413</v>
      </c>
      <c r="H313" s="140">
        <v>349.97199999999998</v>
      </c>
      <c r="I313" s="141"/>
      <c r="J313" s="142">
        <f>ROUND(I313*H313,2)</f>
        <v>0</v>
      </c>
      <c r="K313" s="138" t="s">
        <v>274</v>
      </c>
      <c r="L313" s="32"/>
      <c r="M313" s="143" t="s">
        <v>1</v>
      </c>
      <c r="N313" s="144" t="s">
        <v>43</v>
      </c>
      <c r="P313" s="145">
        <f>O313*H313</f>
        <v>0</v>
      </c>
      <c r="Q313" s="145">
        <v>0</v>
      </c>
      <c r="R313" s="145">
        <f>Q313*H313</f>
        <v>0</v>
      </c>
      <c r="S313" s="145">
        <v>0</v>
      </c>
      <c r="T313" s="146">
        <f>S313*H313</f>
        <v>0</v>
      </c>
      <c r="AR313" s="147" t="s">
        <v>101</v>
      </c>
      <c r="AT313" s="147" t="s">
        <v>270</v>
      </c>
      <c r="AU313" s="147" t="s">
        <v>90</v>
      </c>
      <c r="AY313" s="17" t="s">
        <v>268</v>
      </c>
      <c r="BE313" s="148">
        <f>IF(N313="základní",J313,0)</f>
        <v>0</v>
      </c>
      <c r="BF313" s="148">
        <f>IF(N313="snížená",J313,0)</f>
        <v>0</v>
      </c>
      <c r="BG313" s="148">
        <f>IF(N313="zákl. přenesená",J313,0)</f>
        <v>0</v>
      </c>
      <c r="BH313" s="148">
        <f>IF(N313="sníž. přenesená",J313,0)</f>
        <v>0</v>
      </c>
      <c r="BI313" s="148">
        <f>IF(N313="nulová",J313,0)</f>
        <v>0</v>
      </c>
      <c r="BJ313" s="17" t="s">
        <v>90</v>
      </c>
      <c r="BK313" s="148">
        <f>ROUND(I313*H313,2)</f>
        <v>0</v>
      </c>
      <c r="BL313" s="17" t="s">
        <v>101</v>
      </c>
      <c r="BM313" s="147" t="s">
        <v>526</v>
      </c>
    </row>
    <row r="314" spans="2:65" s="14" customFormat="1">
      <c r="B314" s="164"/>
      <c r="D314" s="150" t="s">
        <v>276</v>
      </c>
      <c r="E314" s="165" t="s">
        <v>1</v>
      </c>
      <c r="F314" s="166" t="s">
        <v>527</v>
      </c>
      <c r="H314" s="165" t="s">
        <v>1</v>
      </c>
      <c r="I314" s="167"/>
      <c r="L314" s="164"/>
      <c r="M314" s="168"/>
      <c r="T314" s="169"/>
      <c r="AT314" s="165" t="s">
        <v>276</v>
      </c>
      <c r="AU314" s="165" t="s">
        <v>90</v>
      </c>
      <c r="AV314" s="14" t="s">
        <v>84</v>
      </c>
      <c r="AW314" s="14" t="s">
        <v>32</v>
      </c>
      <c r="AX314" s="14" t="s">
        <v>77</v>
      </c>
      <c r="AY314" s="165" t="s">
        <v>268</v>
      </c>
    </row>
    <row r="315" spans="2:65" s="12" customFormat="1" ht="22.5">
      <c r="B315" s="149"/>
      <c r="D315" s="150" t="s">
        <v>276</v>
      </c>
      <c r="E315" s="151" t="s">
        <v>1</v>
      </c>
      <c r="F315" s="152" t="s">
        <v>528</v>
      </c>
      <c r="H315" s="153">
        <v>349.97199999999998</v>
      </c>
      <c r="I315" s="154"/>
      <c r="L315" s="149"/>
      <c r="M315" s="155"/>
      <c r="T315" s="156"/>
      <c r="AT315" s="151" t="s">
        <v>276</v>
      </c>
      <c r="AU315" s="151" t="s">
        <v>90</v>
      </c>
      <c r="AV315" s="12" t="s">
        <v>90</v>
      </c>
      <c r="AW315" s="12" t="s">
        <v>32</v>
      </c>
      <c r="AX315" s="12" t="s">
        <v>77</v>
      </c>
      <c r="AY315" s="151" t="s">
        <v>268</v>
      </c>
    </row>
    <row r="316" spans="2:65" s="13" customFormat="1">
      <c r="B316" s="157"/>
      <c r="D316" s="150" t="s">
        <v>276</v>
      </c>
      <c r="E316" s="158" t="s">
        <v>1</v>
      </c>
      <c r="F316" s="159" t="s">
        <v>278</v>
      </c>
      <c r="H316" s="160">
        <v>349.97199999999998</v>
      </c>
      <c r="I316" s="161"/>
      <c r="L316" s="157"/>
      <c r="M316" s="162"/>
      <c r="T316" s="163"/>
      <c r="AT316" s="158" t="s">
        <v>276</v>
      </c>
      <c r="AU316" s="158" t="s">
        <v>90</v>
      </c>
      <c r="AV316" s="13" t="s">
        <v>101</v>
      </c>
      <c r="AW316" s="13" t="s">
        <v>32</v>
      </c>
      <c r="AX316" s="13" t="s">
        <v>84</v>
      </c>
      <c r="AY316" s="158" t="s">
        <v>268</v>
      </c>
    </row>
    <row r="317" spans="2:65" s="1" customFormat="1" ht="24.2" customHeight="1">
      <c r="B317" s="32"/>
      <c r="C317" s="136" t="s">
        <v>529</v>
      </c>
      <c r="D317" s="136" t="s">
        <v>270</v>
      </c>
      <c r="E317" s="137" t="s">
        <v>530</v>
      </c>
      <c r="F317" s="138" t="s">
        <v>531</v>
      </c>
      <c r="G317" s="139" t="s">
        <v>413</v>
      </c>
      <c r="H317" s="140">
        <v>1399.886</v>
      </c>
      <c r="I317" s="141"/>
      <c r="J317" s="142">
        <f>ROUND(I317*H317,2)</f>
        <v>0</v>
      </c>
      <c r="K317" s="138" t="s">
        <v>274</v>
      </c>
      <c r="L317" s="32"/>
      <c r="M317" s="143" t="s">
        <v>1</v>
      </c>
      <c r="N317" s="144" t="s">
        <v>43</v>
      </c>
      <c r="P317" s="145">
        <f>O317*H317</f>
        <v>0</v>
      </c>
      <c r="Q317" s="145">
        <v>0</v>
      </c>
      <c r="R317" s="145">
        <f>Q317*H317</f>
        <v>0</v>
      </c>
      <c r="S317" s="145">
        <v>0</v>
      </c>
      <c r="T317" s="146">
        <f>S317*H317</f>
        <v>0</v>
      </c>
      <c r="AR317" s="147" t="s">
        <v>101</v>
      </c>
      <c r="AT317" s="147" t="s">
        <v>270</v>
      </c>
      <c r="AU317" s="147" t="s">
        <v>90</v>
      </c>
      <c r="AY317" s="17" t="s">
        <v>268</v>
      </c>
      <c r="BE317" s="148">
        <f>IF(N317="základní",J317,0)</f>
        <v>0</v>
      </c>
      <c r="BF317" s="148">
        <f>IF(N317="snížená",J317,0)</f>
        <v>0</v>
      </c>
      <c r="BG317" s="148">
        <f>IF(N317="zákl. přenesená",J317,0)</f>
        <v>0</v>
      </c>
      <c r="BH317" s="148">
        <f>IF(N317="sníž. přenesená",J317,0)</f>
        <v>0</v>
      </c>
      <c r="BI317" s="148">
        <f>IF(N317="nulová",J317,0)</f>
        <v>0</v>
      </c>
      <c r="BJ317" s="17" t="s">
        <v>90</v>
      </c>
      <c r="BK317" s="148">
        <f>ROUND(I317*H317,2)</f>
        <v>0</v>
      </c>
      <c r="BL317" s="17" t="s">
        <v>101</v>
      </c>
      <c r="BM317" s="147" t="s">
        <v>532</v>
      </c>
    </row>
    <row r="318" spans="2:65" s="12" customFormat="1">
      <c r="B318" s="149"/>
      <c r="D318" s="150" t="s">
        <v>276</v>
      </c>
      <c r="E318" s="151" t="s">
        <v>1</v>
      </c>
      <c r="F318" s="152" t="s">
        <v>533</v>
      </c>
      <c r="H318" s="153">
        <v>1399.886</v>
      </c>
      <c r="I318" s="154"/>
      <c r="L318" s="149"/>
      <c r="M318" s="155"/>
      <c r="T318" s="156"/>
      <c r="AT318" s="151" t="s">
        <v>276</v>
      </c>
      <c r="AU318" s="151" t="s">
        <v>90</v>
      </c>
      <c r="AV318" s="12" t="s">
        <v>90</v>
      </c>
      <c r="AW318" s="12" t="s">
        <v>32</v>
      </c>
      <c r="AX318" s="12" t="s">
        <v>77</v>
      </c>
      <c r="AY318" s="151" t="s">
        <v>268</v>
      </c>
    </row>
    <row r="319" spans="2:65" s="13" customFormat="1">
      <c r="B319" s="157"/>
      <c r="D319" s="150" t="s">
        <v>276</v>
      </c>
      <c r="E319" s="158" t="s">
        <v>1</v>
      </c>
      <c r="F319" s="159" t="s">
        <v>278</v>
      </c>
      <c r="H319" s="160">
        <v>1399.886</v>
      </c>
      <c r="I319" s="161"/>
      <c r="L319" s="157"/>
      <c r="M319" s="162"/>
      <c r="T319" s="163"/>
      <c r="AT319" s="158" t="s">
        <v>276</v>
      </c>
      <c r="AU319" s="158" t="s">
        <v>90</v>
      </c>
      <c r="AV319" s="13" t="s">
        <v>101</v>
      </c>
      <c r="AW319" s="13" t="s">
        <v>32</v>
      </c>
      <c r="AX319" s="13" t="s">
        <v>84</v>
      </c>
      <c r="AY319" s="158" t="s">
        <v>268</v>
      </c>
    </row>
    <row r="320" spans="2:65" s="1" customFormat="1" ht="24.2" customHeight="1">
      <c r="B320" s="32"/>
      <c r="C320" s="136" t="s">
        <v>534</v>
      </c>
      <c r="D320" s="136" t="s">
        <v>270</v>
      </c>
      <c r="E320" s="137" t="s">
        <v>535</v>
      </c>
      <c r="F320" s="138" t="s">
        <v>536</v>
      </c>
      <c r="G320" s="139" t="s">
        <v>413</v>
      </c>
      <c r="H320" s="140">
        <v>26597.833999999999</v>
      </c>
      <c r="I320" s="141"/>
      <c r="J320" s="142">
        <f>ROUND(I320*H320,2)</f>
        <v>0</v>
      </c>
      <c r="K320" s="138" t="s">
        <v>274</v>
      </c>
      <c r="L320" s="32"/>
      <c r="M320" s="143" t="s">
        <v>1</v>
      </c>
      <c r="N320" s="144" t="s">
        <v>43</v>
      </c>
      <c r="P320" s="145">
        <f>O320*H320</f>
        <v>0</v>
      </c>
      <c r="Q320" s="145">
        <v>0</v>
      </c>
      <c r="R320" s="145">
        <f>Q320*H320</f>
        <v>0</v>
      </c>
      <c r="S320" s="145">
        <v>0</v>
      </c>
      <c r="T320" s="146">
        <f>S320*H320</f>
        <v>0</v>
      </c>
      <c r="AR320" s="147" t="s">
        <v>101</v>
      </c>
      <c r="AT320" s="147" t="s">
        <v>270</v>
      </c>
      <c r="AU320" s="147" t="s">
        <v>90</v>
      </c>
      <c r="AY320" s="17" t="s">
        <v>268</v>
      </c>
      <c r="BE320" s="148">
        <f>IF(N320="základní",J320,0)</f>
        <v>0</v>
      </c>
      <c r="BF320" s="148">
        <f>IF(N320="snížená",J320,0)</f>
        <v>0</v>
      </c>
      <c r="BG320" s="148">
        <f>IF(N320="zákl. přenesená",J320,0)</f>
        <v>0</v>
      </c>
      <c r="BH320" s="148">
        <f>IF(N320="sníž. přenesená",J320,0)</f>
        <v>0</v>
      </c>
      <c r="BI320" s="148">
        <f>IF(N320="nulová",J320,0)</f>
        <v>0</v>
      </c>
      <c r="BJ320" s="17" t="s">
        <v>90</v>
      </c>
      <c r="BK320" s="148">
        <f>ROUND(I320*H320,2)</f>
        <v>0</v>
      </c>
      <c r="BL320" s="17" t="s">
        <v>101</v>
      </c>
      <c r="BM320" s="147" t="s">
        <v>537</v>
      </c>
    </row>
    <row r="321" spans="2:65" s="12" customFormat="1">
      <c r="B321" s="149"/>
      <c r="D321" s="150" t="s">
        <v>276</v>
      </c>
      <c r="E321" s="151" t="s">
        <v>1</v>
      </c>
      <c r="F321" s="152" t="s">
        <v>533</v>
      </c>
      <c r="H321" s="153">
        <v>1399.886</v>
      </c>
      <c r="I321" s="154"/>
      <c r="L321" s="149"/>
      <c r="M321" s="155"/>
      <c r="T321" s="156"/>
      <c r="AT321" s="151" t="s">
        <v>276</v>
      </c>
      <c r="AU321" s="151" t="s">
        <v>90</v>
      </c>
      <c r="AV321" s="12" t="s">
        <v>90</v>
      </c>
      <c r="AW321" s="12" t="s">
        <v>32</v>
      </c>
      <c r="AX321" s="12" t="s">
        <v>77</v>
      </c>
      <c r="AY321" s="151" t="s">
        <v>268</v>
      </c>
    </row>
    <row r="322" spans="2:65" s="13" customFormat="1">
      <c r="B322" s="157"/>
      <c r="D322" s="150" t="s">
        <v>276</v>
      </c>
      <c r="E322" s="158" t="s">
        <v>1</v>
      </c>
      <c r="F322" s="159" t="s">
        <v>278</v>
      </c>
      <c r="H322" s="160">
        <v>1399.886</v>
      </c>
      <c r="I322" s="161"/>
      <c r="L322" s="157"/>
      <c r="M322" s="162"/>
      <c r="T322" s="163"/>
      <c r="AT322" s="158" t="s">
        <v>276</v>
      </c>
      <c r="AU322" s="158" t="s">
        <v>90</v>
      </c>
      <c r="AV322" s="13" t="s">
        <v>101</v>
      </c>
      <c r="AW322" s="13" t="s">
        <v>32</v>
      </c>
      <c r="AX322" s="13" t="s">
        <v>84</v>
      </c>
      <c r="AY322" s="158" t="s">
        <v>268</v>
      </c>
    </row>
    <row r="323" spans="2:65" s="12" customFormat="1">
      <c r="B323" s="149"/>
      <c r="D323" s="150" t="s">
        <v>276</v>
      </c>
      <c r="F323" s="152" t="s">
        <v>538</v>
      </c>
      <c r="H323" s="153">
        <v>26597.833999999999</v>
      </c>
      <c r="I323" s="154"/>
      <c r="L323" s="149"/>
      <c r="M323" s="155"/>
      <c r="T323" s="156"/>
      <c r="AT323" s="151" t="s">
        <v>276</v>
      </c>
      <c r="AU323" s="151" t="s">
        <v>90</v>
      </c>
      <c r="AV323" s="12" t="s">
        <v>90</v>
      </c>
      <c r="AW323" s="12" t="s">
        <v>4</v>
      </c>
      <c r="AX323" s="12" t="s">
        <v>84</v>
      </c>
      <c r="AY323" s="151" t="s">
        <v>268</v>
      </c>
    </row>
    <row r="324" spans="2:65" s="1" customFormat="1" ht="16.5" customHeight="1">
      <c r="B324" s="32"/>
      <c r="C324" s="136" t="s">
        <v>539</v>
      </c>
      <c r="D324" s="136" t="s">
        <v>270</v>
      </c>
      <c r="E324" s="137" t="s">
        <v>540</v>
      </c>
      <c r="F324" s="138" t="s">
        <v>541</v>
      </c>
      <c r="G324" s="139" t="s">
        <v>413</v>
      </c>
      <c r="H324" s="140">
        <v>1399.886</v>
      </c>
      <c r="I324" s="141"/>
      <c r="J324" s="142">
        <f>ROUND(I324*H324,2)</f>
        <v>0</v>
      </c>
      <c r="K324" s="138" t="s">
        <v>274</v>
      </c>
      <c r="L324" s="32"/>
      <c r="M324" s="143" t="s">
        <v>1</v>
      </c>
      <c r="N324" s="144" t="s">
        <v>43</v>
      </c>
      <c r="P324" s="145">
        <f>O324*H324</f>
        <v>0</v>
      </c>
      <c r="Q324" s="145">
        <v>0</v>
      </c>
      <c r="R324" s="145">
        <f>Q324*H324</f>
        <v>0</v>
      </c>
      <c r="S324" s="145">
        <v>0</v>
      </c>
      <c r="T324" s="146">
        <f>S324*H324</f>
        <v>0</v>
      </c>
      <c r="AR324" s="147" t="s">
        <v>101</v>
      </c>
      <c r="AT324" s="147" t="s">
        <v>270</v>
      </c>
      <c r="AU324" s="147" t="s">
        <v>90</v>
      </c>
      <c r="AY324" s="17" t="s">
        <v>268</v>
      </c>
      <c r="BE324" s="148">
        <f>IF(N324="základní",J324,0)</f>
        <v>0</v>
      </c>
      <c r="BF324" s="148">
        <f>IF(N324="snížená",J324,0)</f>
        <v>0</v>
      </c>
      <c r="BG324" s="148">
        <f>IF(N324="zákl. přenesená",J324,0)</f>
        <v>0</v>
      </c>
      <c r="BH324" s="148">
        <f>IF(N324="sníž. přenesená",J324,0)</f>
        <v>0</v>
      </c>
      <c r="BI324" s="148">
        <f>IF(N324="nulová",J324,0)</f>
        <v>0</v>
      </c>
      <c r="BJ324" s="17" t="s">
        <v>90</v>
      </c>
      <c r="BK324" s="148">
        <f>ROUND(I324*H324,2)</f>
        <v>0</v>
      </c>
      <c r="BL324" s="17" t="s">
        <v>101</v>
      </c>
      <c r="BM324" s="147" t="s">
        <v>542</v>
      </c>
    </row>
    <row r="325" spans="2:65" s="12" customFormat="1">
      <c r="B325" s="149"/>
      <c r="D325" s="150" t="s">
        <v>276</v>
      </c>
      <c r="E325" s="151" t="s">
        <v>1</v>
      </c>
      <c r="F325" s="152" t="s">
        <v>533</v>
      </c>
      <c r="H325" s="153">
        <v>1399.886</v>
      </c>
      <c r="I325" s="154"/>
      <c r="L325" s="149"/>
      <c r="M325" s="155"/>
      <c r="T325" s="156"/>
      <c r="AT325" s="151" t="s">
        <v>276</v>
      </c>
      <c r="AU325" s="151" t="s">
        <v>90</v>
      </c>
      <c r="AV325" s="12" t="s">
        <v>90</v>
      </c>
      <c r="AW325" s="12" t="s">
        <v>32</v>
      </c>
      <c r="AX325" s="12" t="s">
        <v>77</v>
      </c>
      <c r="AY325" s="151" t="s">
        <v>268</v>
      </c>
    </row>
    <row r="326" spans="2:65" s="13" customFormat="1">
      <c r="B326" s="157"/>
      <c r="D326" s="150" t="s">
        <v>276</v>
      </c>
      <c r="E326" s="158" t="s">
        <v>1</v>
      </c>
      <c r="F326" s="159" t="s">
        <v>278</v>
      </c>
      <c r="H326" s="160">
        <v>1399.886</v>
      </c>
      <c r="I326" s="161"/>
      <c r="L326" s="157"/>
      <c r="M326" s="162"/>
      <c r="T326" s="163"/>
      <c r="AT326" s="158" t="s">
        <v>276</v>
      </c>
      <c r="AU326" s="158" t="s">
        <v>90</v>
      </c>
      <c r="AV326" s="13" t="s">
        <v>101</v>
      </c>
      <c r="AW326" s="13" t="s">
        <v>32</v>
      </c>
      <c r="AX326" s="13" t="s">
        <v>84</v>
      </c>
      <c r="AY326" s="158" t="s">
        <v>268</v>
      </c>
    </row>
    <row r="327" spans="2:65" s="1" customFormat="1" ht="33" customHeight="1">
      <c r="B327" s="32"/>
      <c r="C327" s="136" t="s">
        <v>543</v>
      </c>
      <c r="D327" s="136" t="s">
        <v>270</v>
      </c>
      <c r="E327" s="137" t="s">
        <v>544</v>
      </c>
      <c r="F327" s="138" t="s">
        <v>545</v>
      </c>
      <c r="G327" s="139" t="s">
        <v>413</v>
      </c>
      <c r="H327" s="140">
        <v>1399.886</v>
      </c>
      <c r="I327" s="141"/>
      <c r="J327" s="142">
        <f>ROUND(I327*H327,2)</f>
        <v>0</v>
      </c>
      <c r="K327" s="138" t="s">
        <v>274</v>
      </c>
      <c r="L327" s="32"/>
      <c r="M327" s="143" t="s">
        <v>1</v>
      </c>
      <c r="N327" s="144" t="s">
        <v>43</v>
      </c>
      <c r="P327" s="145">
        <f>O327*H327</f>
        <v>0</v>
      </c>
      <c r="Q327" s="145">
        <v>0</v>
      </c>
      <c r="R327" s="145">
        <f>Q327*H327</f>
        <v>0</v>
      </c>
      <c r="S327" s="145">
        <v>0</v>
      </c>
      <c r="T327" s="146">
        <f>S327*H327</f>
        <v>0</v>
      </c>
      <c r="AR327" s="147" t="s">
        <v>101</v>
      </c>
      <c r="AT327" s="147" t="s">
        <v>270</v>
      </c>
      <c r="AU327" s="147" t="s">
        <v>90</v>
      </c>
      <c r="AY327" s="17" t="s">
        <v>268</v>
      </c>
      <c r="BE327" s="148">
        <f>IF(N327="základní",J327,0)</f>
        <v>0</v>
      </c>
      <c r="BF327" s="148">
        <f>IF(N327="snížená",J327,0)</f>
        <v>0</v>
      </c>
      <c r="BG327" s="148">
        <f>IF(N327="zákl. přenesená",J327,0)</f>
        <v>0</v>
      </c>
      <c r="BH327" s="148">
        <f>IF(N327="sníž. přenesená",J327,0)</f>
        <v>0</v>
      </c>
      <c r="BI327" s="148">
        <f>IF(N327="nulová",J327,0)</f>
        <v>0</v>
      </c>
      <c r="BJ327" s="17" t="s">
        <v>90</v>
      </c>
      <c r="BK327" s="148">
        <f>ROUND(I327*H327,2)</f>
        <v>0</v>
      </c>
      <c r="BL327" s="17" t="s">
        <v>101</v>
      </c>
      <c r="BM327" s="147" t="s">
        <v>546</v>
      </c>
    </row>
    <row r="328" spans="2:65" s="12" customFormat="1">
      <c r="B328" s="149"/>
      <c r="D328" s="150" t="s">
        <v>276</v>
      </c>
      <c r="E328" s="151" t="s">
        <v>1</v>
      </c>
      <c r="F328" s="152" t="s">
        <v>533</v>
      </c>
      <c r="H328" s="153">
        <v>1399.886</v>
      </c>
      <c r="I328" s="154"/>
      <c r="L328" s="149"/>
      <c r="M328" s="155"/>
      <c r="T328" s="156"/>
      <c r="AT328" s="151" t="s">
        <v>276</v>
      </c>
      <c r="AU328" s="151" t="s">
        <v>90</v>
      </c>
      <c r="AV328" s="12" t="s">
        <v>90</v>
      </c>
      <c r="AW328" s="12" t="s">
        <v>32</v>
      </c>
      <c r="AX328" s="12" t="s">
        <v>84</v>
      </c>
      <c r="AY328" s="151" t="s">
        <v>268</v>
      </c>
    </row>
    <row r="329" spans="2:65" s="1" customFormat="1" ht="33" customHeight="1">
      <c r="B329" s="32"/>
      <c r="C329" s="136" t="s">
        <v>304</v>
      </c>
      <c r="D329" s="136" t="s">
        <v>270</v>
      </c>
      <c r="E329" s="137" t="s">
        <v>547</v>
      </c>
      <c r="F329" s="138" t="s">
        <v>548</v>
      </c>
      <c r="G329" s="139" t="s">
        <v>413</v>
      </c>
      <c r="H329" s="140">
        <v>47.003</v>
      </c>
      <c r="I329" s="141"/>
      <c r="J329" s="142">
        <f t="shared" ref="J329:J335" si="10">ROUND(I329*H329,2)</f>
        <v>0</v>
      </c>
      <c r="K329" s="138" t="s">
        <v>274</v>
      </c>
      <c r="L329" s="32"/>
      <c r="M329" s="143" t="s">
        <v>1</v>
      </c>
      <c r="N329" s="144" t="s">
        <v>43</v>
      </c>
      <c r="P329" s="145">
        <f t="shared" ref="P329:P335" si="11">O329*H329</f>
        <v>0</v>
      </c>
      <c r="Q329" s="145">
        <v>0</v>
      </c>
      <c r="R329" s="145">
        <f t="shared" ref="R329:R335" si="12">Q329*H329</f>
        <v>0</v>
      </c>
      <c r="S329" s="145">
        <v>0</v>
      </c>
      <c r="T329" s="146">
        <f t="shared" ref="T329:T335" si="13">S329*H329</f>
        <v>0</v>
      </c>
      <c r="AR329" s="147" t="s">
        <v>101</v>
      </c>
      <c r="AT329" s="147" t="s">
        <v>270</v>
      </c>
      <c r="AU329" s="147" t="s">
        <v>90</v>
      </c>
      <c r="AY329" s="17" t="s">
        <v>268</v>
      </c>
      <c r="BE329" s="148">
        <f t="shared" ref="BE329:BE335" si="14">IF(N329="základní",J329,0)</f>
        <v>0</v>
      </c>
      <c r="BF329" s="148">
        <f t="shared" ref="BF329:BF335" si="15">IF(N329="snížená",J329,0)</f>
        <v>0</v>
      </c>
      <c r="BG329" s="148">
        <f t="shared" ref="BG329:BG335" si="16">IF(N329="zákl. přenesená",J329,0)</f>
        <v>0</v>
      </c>
      <c r="BH329" s="148">
        <f t="shared" ref="BH329:BH335" si="17">IF(N329="sníž. přenesená",J329,0)</f>
        <v>0</v>
      </c>
      <c r="BI329" s="148">
        <f t="shared" ref="BI329:BI335" si="18">IF(N329="nulová",J329,0)</f>
        <v>0</v>
      </c>
      <c r="BJ329" s="17" t="s">
        <v>90</v>
      </c>
      <c r="BK329" s="148">
        <f t="shared" ref="BK329:BK335" si="19">ROUND(I329*H329,2)</f>
        <v>0</v>
      </c>
      <c r="BL329" s="17" t="s">
        <v>101</v>
      </c>
      <c r="BM329" s="147" t="s">
        <v>549</v>
      </c>
    </row>
    <row r="330" spans="2:65" s="1" customFormat="1" ht="37.9" customHeight="1">
      <c r="B330" s="32"/>
      <c r="C330" s="136" t="s">
        <v>550</v>
      </c>
      <c r="D330" s="136" t="s">
        <v>270</v>
      </c>
      <c r="E330" s="137" t="s">
        <v>551</v>
      </c>
      <c r="F330" s="138" t="s">
        <v>552</v>
      </c>
      <c r="G330" s="139" t="s">
        <v>413</v>
      </c>
      <c r="H330" s="140">
        <v>0.754</v>
      </c>
      <c r="I330" s="141"/>
      <c r="J330" s="142">
        <f t="shared" si="10"/>
        <v>0</v>
      </c>
      <c r="K330" s="138" t="s">
        <v>274</v>
      </c>
      <c r="L330" s="32"/>
      <c r="M330" s="143" t="s">
        <v>1</v>
      </c>
      <c r="N330" s="144" t="s">
        <v>43</v>
      </c>
      <c r="P330" s="145">
        <f t="shared" si="11"/>
        <v>0</v>
      </c>
      <c r="Q330" s="145">
        <v>0</v>
      </c>
      <c r="R330" s="145">
        <f t="shared" si="12"/>
        <v>0</v>
      </c>
      <c r="S330" s="145">
        <v>0</v>
      </c>
      <c r="T330" s="146">
        <f t="shared" si="13"/>
        <v>0</v>
      </c>
      <c r="AR330" s="147" t="s">
        <v>101</v>
      </c>
      <c r="AT330" s="147" t="s">
        <v>270</v>
      </c>
      <c r="AU330" s="147" t="s">
        <v>90</v>
      </c>
      <c r="AY330" s="17" t="s">
        <v>268</v>
      </c>
      <c r="BE330" s="148">
        <f t="shared" si="14"/>
        <v>0</v>
      </c>
      <c r="BF330" s="148">
        <f t="shared" si="15"/>
        <v>0</v>
      </c>
      <c r="BG330" s="148">
        <f t="shared" si="16"/>
        <v>0</v>
      </c>
      <c r="BH330" s="148">
        <f t="shared" si="17"/>
        <v>0</v>
      </c>
      <c r="BI330" s="148">
        <f t="shared" si="18"/>
        <v>0</v>
      </c>
      <c r="BJ330" s="17" t="s">
        <v>90</v>
      </c>
      <c r="BK330" s="148">
        <f t="shared" si="19"/>
        <v>0</v>
      </c>
      <c r="BL330" s="17" t="s">
        <v>101</v>
      </c>
      <c r="BM330" s="147" t="s">
        <v>553</v>
      </c>
    </row>
    <row r="331" spans="2:65" s="1" customFormat="1" ht="33" customHeight="1">
      <c r="B331" s="32"/>
      <c r="C331" s="136" t="s">
        <v>554</v>
      </c>
      <c r="D331" s="136" t="s">
        <v>270</v>
      </c>
      <c r="E331" s="137" t="s">
        <v>555</v>
      </c>
      <c r="F331" s="138" t="s">
        <v>556</v>
      </c>
      <c r="G331" s="139" t="s">
        <v>413</v>
      </c>
      <c r="H331" s="140">
        <v>5.0389999999999997</v>
      </c>
      <c r="I331" s="141"/>
      <c r="J331" s="142">
        <f t="shared" si="10"/>
        <v>0</v>
      </c>
      <c r="K331" s="138" t="s">
        <v>274</v>
      </c>
      <c r="L331" s="32"/>
      <c r="M331" s="143" t="s">
        <v>1</v>
      </c>
      <c r="N331" s="144" t="s">
        <v>43</v>
      </c>
      <c r="P331" s="145">
        <f t="shared" si="11"/>
        <v>0</v>
      </c>
      <c r="Q331" s="145">
        <v>0</v>
      </c>
      <c r="R331" s="145">
        <f t="shared" si="12"/>
        <v>0</v>
      </c>
      <c r="S331" s="145">
        <v>0</v>
      </c>
      <c r="T331" s="146">
        <f t="shared" si="13"/>
        <v>0</v>
      </c>
      <c r="AR331" s="147" t="s">
        <v>101</v>
      </c>
      <c r="AT331" s="147" t="s">
        <v>270</v>
      </c>
      <c r="AU331" s="147" t="s">
        <v>90</v>
      </c>
      <c r="AY331" s="17" t="s">
        <v>268</v>
      </c>
      <c r="BE331" s="148">
        <f t="shared" si="14"/>
        <v>0</v>
      </c>
      <c r="BF331" s="148">
        <f t="shared" si="15"/>
        <v>0</v>
      </c>
      <c r="BG331" s="148">
        <f t="shared" si="16"/>
        <v>0</v>
      </c>
      <c r="BH331" s="148">
        <f t="shared" si="17"/>
        <v>0</v>
      </c>
      <c r="BI331" s="148">
        <f t="shared" si="18"/>
        <v>0</v>
      </c>
      <c r="BJ331" s="17" t="s">
        <v>90</v>
      </c>
      <c r="BK331" s="148">
        <f t="shared" si="19"/>
        <v>0</v>
      </c>
      <c r="BL331" s="17" t="s">
        <v>101</v>
      </c>
      <c r="BM331" s="147" t="s">
        <v>557</v>
      </c>
    </row>
    <row r="332" spans="2:65" s="1" customFormat="1" ht="37.9" customHeight="1">
      <c r="B332" s="32"/>
      <c r="C332" s="136" t="s">
        <v>558</v>
      </c>
      <c r="D332" s="136" t="s">
        <v>270</v>
      </c>
      <c r="E332" s="137" t="s">
        <v>559</v>
      </c>
      <c r="F332" s="138" t="s">
        <v>560</v>
      </c>
      <c r="G332" s="139" t="s">
        <v>413</v>
      </c>
      <c r="H332" s="140">
        <v>1</v>
      </c>
      <c r="I332" s="141"/>
      <c r="J332" s="142">
        <f t="shared" si="10"/>
        <v>0</v>
      </c>
      <c r="K332" s="138" t="s">
        <v>274</v>
      </c>
      <c r="L332" s="32"/>
      <c r="M332" s="143" t="s">
        <v>1</v>
      </c>
      <c r="N332" s="144" t="s">
        <v>43</v>
      </c>
      <c r="P332" s="145">
        <f t="shared" si="11"/>
        <v>0</v>
      </c>
      <c r="Q332" s="145">
        <v>0</v>
      </c>
      <c r="R332" s="145">
        <f t="shared" si="12"/>
        <v>0</v>
      </c>
      <c r="S332" s="145">
        <v>0</v>
      </c>
      <c r="T332" s="146">
        <f t="shared" si="13"/>
        <v>0</v>
      </c>
      <c r="AR332" s="147" t="s">
        <v>101</v>
      </c>
      <c r="AT332" s="147" t="s">
        <v>270</v>
      </c>
      <c r="AU332" s="147" t="s">
        <v>90</v>
      </c>
      <c r="AY332" s="17" t="s">
        <v>268</v>
      </c>
      <c r="BE332" s="148">
        <f t="shared" si="14"/>
        <v>0</v>
      </c>
      <c r="BF332" s="148">
        <f t="shared" si="15"/>
        <v>0</v>
      </c>
      <c r="BG332" s="148">
        <f t="shared" si="16"/>
        <v>0</v>
      </c>
      <c r="BH332" s="148">
        <f t="shared" si="17"/>
        <v>0</v>
      </c>
      <c r="BI332" s="148">
        <f t="shared" si="18"/>
        <v>0</v>
      </c>
      <c r="BJ332" s="17" t="s">
        <v>90</v>
      </c>
      <c r="BK332" s="148">
        <f t="shared" si="19"/>
        <v>0</v>
      </c>
      <c r="BL332" s="17" t="s">
        <v>101</v>
      </c>
      <c r="BM332" s="147" t="s">
        <v>561</v>
      </c>
    </row>
    <row r="333" spans="2:65" s="1" customFormat="1" ht="37.9" customHeight="1">
      <c r="B333" s="32"/>
      <c r="C333" s="136" t="s">
        <v>562</v>
      </c>
      <c r="D333" s="136" t="s">
        <v>270</v>
      </c>
      <c r="E333" s="137" t="s">
        <v>563</v>
      </c>
      <c r="F333" s="138" t="s">
        <v>564</v>
      </c>
      <c r="G333" s="139" t="s">
        <v>413</v>
      </c>
      <c r="H333" s="140">
        <v>681.11099999999999</v>
      </c>
      <c r="I333" s="141"/>
      <c r="J333" s="142">
        <f t="shared" si="10"/>
        <v>0</v>
      </c>
      <c r="K333" s="138" t="s">
        <v>274</v>
      </c>
      <c r="L333" s="32"/>
      <c r="M333" s="143" t="s">
        <v>1</v>
      </c>
      <c r="N333" s="144" t="s">
        <v>43</v>
      </c>
      <c r="P333" s="145">
        <f t="shared" si="11"/>
        <v>0</v>
      </c>
      <c r="Q333" s="145">
        <v>0</v>
      </c>
      <c r="R333" s="145">
        <f t="shared" si="12"/>
        <v>0</v>
      </c>
      <c r="S333" s="145">
        <v>0</v>
      </c>
      <c r="T333" s="146">
        <f t="shared" si="13"/>
        <v>0</v>
      </c>
      <c r="AR333" s="147" t="s">
        <v>101</v>
      </c>
      <c r="AT333" s="147" t="s">
        <v>270</v>
      </c>
      <c r="AU333" s="147" t="s">
        <v>90</v>
      </c>
      <c r="AY333" s="17" t="s">
        <v>268</v>
      </c>
      <c r="BE333" s="148">
        <f t="shared" si="14"/>
        <v>0</v>
      </c>
      <c r="BF333" s="148">
        <f t="shared" si="15"/>
        <v>0</v>
      </c>
      <c r="BG333" s="148">
        <f t="shared" si="16"/>
        <v>0</v>
      </c>
      <c r="BH333" s="148">
        <f t="shared" si="17"/>
        <v>0</v>
      </c>
      <c r="BI333" s="148">
        <f t="shared" si="18"/>
        <v>0</v>
      </c>
      <c r="BJ333" s="17" t="s">
        <v>90</v>
      </c>
      <c r="BK333" s="148">
        <f t="shared" si="19"/>
        <v>0</v>
      </c>
      <c r="BL333" s="17" t="s">
        <v>101</v>
      </c>
      <c r="BM333" s="147" t="s">
        <v>565</v>
      </c>
    </row>
    <row r="334" spans="2:65" s="1" customFormat="1" ht="37.9" customHeight="1">
      <c r="B334" s="32"/>
      <c r="C334" s="136" t="s">
        <v>566</v>
      </c>
      <c r="D334" s="136" t="s">
        <v>270</v>
      </c>
      <c r="E334" s="137" t="s">
        <v>567</v>
      </c>
      <c r="F334" s="138" t="s">
        <v>568</v>
      </c>
      <c r="G334" s="139" t="s">
        <v>413</v>
      </c>
      <c r="H334" s="140">
        <v>96.24</v>
      </c>
      <c r="I334" s="141"/>
      <c r="J334" s="142">
        <f t="shared" si="10"/>
        <v>0</v>
      </c>
      <c r="K334" s="138" t="s">
        <v>274</v>
      </c>
      <c r="L334" s="32"/>
      <c r="M334" s="143" t="s">
        <v>1</v>
      </c>
      <c r="N334" s="144" t="s">
        <v>43</v>
      </c>
      <c r="P334" s="145">
        <f t="shared" si="11"/>
        <v>0</v>
      </c>
      <c r="Q334" s="145">
        <v>0</v>
      </c>
      <c r="R334" s="145">
        <f t="shared" si="12"/>
        <v>0</v>
      </c>
      <c r="S334" s="145">
        <v>0</v>
      </c>
      <c r="T334" s="146">
        <f t="shared" si="13"/>
        <v>0</v>
      </c>
      <c r="AR334" s="147" t="s">
        <v>101</v>
      </c>
      <c r="AT334" s="147" t="s">
        <v>270</v>
      </c>
      <c r="AU334" s="147" t="s">
        <v>90</v>
      </c>
      <c r="AY334" s="17" t="s">
        <v>268</v>
      </c>
      <c r="BE334" s="148">
        <f t="shared" si="14"/>
        <v>0</v>
      </c>
      <c r="BF334" s="148">
        <f t="shared" si="15"/>
        <v>0</v>
      </c>
      <c r="BG334" s="148">
        <f t="shared" si="16"/>
        <v>0</v>
      </c>
      <c r="BH334" s="148">
        <f t="shared" si="17"/>
        <v>0</v>
      </c>
      <c r="BI334" s="148">
        <f t="shared" si="18"/>
        <v>0</v>
      </c>
      <c r="BJ334" s="17" t="s">
        <v>90</v>
      </c>
      <c r="BK334" s="148">
        <f t="shared" si="19"/>
        <v>0</v>
      </c>
      <c r="BL334" s="17" t="s">
        <v>101</v>
      </c>
      <c r="BM334" s="147" t="s">
        <v>569</v>
      </c>
    </row>
    <row r="335" spans="2:65" s="1" customFormat="1" ht="33" customHeight="1">
      <c r="B335" s="32"/>
      <c r="C335" s="136" t="s">
        <v>570</v>
      </c>
      <c r="D335" s="136" t="s">
        <v>270</v>
      </c>
      <c r="E335" s="137" t="s">
        <v>571</v>
      </c>
      <c r="F335" s="138" t="s">
        <v>572</v>
      </c>
      <c r="G335" s="139" t="s">
        <v>413</v>
      </c>
      <c r="H335" s="140">
        <v>372.82</v>
      </c>
      <c r="I335" s="141"/>
      <c r="J335" s="142">
        <f t="shared" si="10"/>
        <v>0</v>
      </c>
      <c r="K335" s="138" t="s">
        <v>274</v>
      </c>
      <c r="L335" s="32"/>
      <c r="M335" s="143" t="s">
        <v>1</v>
      </c>
      <c r="N335" s="144" t="s">
        <v>43</v>
      </c>
      <c r="P335" s="145">
        <f t="shared" si="11"/>
        <v>0</v>
      </c>
      <c r="Q335" s="145">
        <v>0</v>
      </c>
      <c r="R335" s="145">
        <f t="shared" si="12"/>
        <v>0</v>
      </c>
      <c r="S335" s="145">
        <v>0</v>
      </c>
      <c r="T335" s="146">
        <f t="shared" si="13"/>
        <v>0</v>
      </c>
      <c r="AR335" s="147" t="s">
        <v>101</v>
      </c>
      <c r="AT335" s="147" t="s">
        <v>270</v>
      </c>
      <c r="AU335" s="147" t="s">
        <v>90</v>
      </c>
      <c r="AY335" s="17" t="s">
        <v>268</v>
      </c>
      <c r="BE335" s="148">
        <f t="shared" si="14"/>
        <v>0</v>
      </c>
      <c r="BF335" s="148">
        <f t="shared" si="15"/>
        <v>0</v>
      </c>
      <c r="BG335" s="148">
        <f t="shared" si="16"/>
        <v>0</v>
      </c>
      <c r="BH335" s="148">
        <f t="shared" si="17"/>
        <v>0</v>
      </c>
      <c r="BI335" s="148">
        <f t="shared" si="18"/>
        <v>0</v>
      </c>
      <c r="BJ335" s="17" t="s">
        <v>90</v>
      </c>
      <c r="BK335" s="148">
        <f t="shared" si="19"/>
        <v>0</v>
      </c>
      <c r="BL335" s="17" t="s">
        <v>101</v>
      </c>
      <c r="BM335" s="147" t="s">
        <v>573</v>
      </c>
    </row>
    <row r="336" spans="2:65" s="12" customFormat="1">
      <c r="B336" s="149"/>
      <c r="D336" s="150" t="s">
        <v>276</v>
      </c>
      <c r="E336" s="151" t="s">
        <v>1</v>
      </c>
      <c r="F336" s="152" t="s">
        <v>574</v>
      </c>
      <c r="H336" s="153">
        <v>372.82</v>
      </c>
      <c r="I336" s="154"/>
      <c r="L336" s="149"/>
      <c r="M336" s="155"/>
      <c r="T336" s="156"/>
      <c r="AT336" s="151" t="s">
        <v>276</v>
      </c>
      <c r="AU336" s="151" t="s">
        <v>90</v>
      </c>
      <c r="AV336" s="12" t="s">
        <v>90</v>
      </c>
      <c r="AW336" s="12" t="s">
        <v>32</v>
      </c>
      <c r="AX336" s="12" t="s">
        <v>77</v>
      </c>
      <c r="AY336" s="151" t="s">
        <v>268</v>
      </c>
    </row>
    <row r="337" spans="2:65" s="13" customFormat="1">
      <c r="B337" s="157"/>
      <c r="D337" s="150" t="s">
        <v>276</v>
      </c>
      <c r="E337" s="158" t="s">
        <v>1</v>
      </c>
      <c r="F337" s="159" t="s">
        <v>278</v>
      </c>
      <c r="H337" s="160">
        <v>372.82</v>
      </c>
      <c r="I337" s="161"/>
      <c r="L337" s="157"/>
      <c r="M337" s="162"/>
      <c r="T337" s="163"/>
      <c r="AT337" s="158" t="s">
        <v>276</v>
      </c>
      <c r="AU337" s="158" t="s">
        <v>90</v>
      </c>
      <c r="AV337" s="13" t="s">
        <v>101</v>
      </c>
      <c r="AW337" s="13" t="s">
        <v>32</v>
      </c>
      <c r="AX337" s="13" t="s">
        <v>84</v>
      </c>
      <c r="AY337" s="158" t="s">
        <v>268</v>
      </c>
    </row>
    <row r="338" spans="2:65" s="1" customFormat="1" ht="37.9" customHeight="1">
      <c r="B338" s="32"/>
      <c r="C338" s="136" t="s">
        <v>575</v>
      </c>
      <c r="D338" s="136" t="s">
        <v>270</v>
      </c>
      <c r="E338" s="137" t="s">
        <v>576</v>
      </c>
      <c r="F338" s="138" t="s">
        <v>577</v>
      </c>
      <c r="G338" s="139" t="s">
        <v>413</v>
      </c>
      <c r="H338" s="140">
        <v>45.92</v>
      </c>
      <c r="I338" s="141"/>
      <c r="J338" s="142">
        <f>ROUND(I338*H338,2)</f>
        <v>0</v>
      </c>
      <c r="K338" s="138" t="s">
        <v>274</v>
      </c>
      <c r="L338" s="32"/>
      <c r="M338" s="143" t="s">
        <v>1</v>
      </c>
      <c r="N338" s="144" t="s">
        <v>43</v>
      </c>
      <c r="P338" s="145">
        <f>O338*H338</f>
        <v>0</v>
      </c>
      <c r="Q338" s="145">
        <v>0</v>
      </c>
      <c r="R338" s="145">
        <f>Q338*H338</f>
        <v>0</v>
      </c>
      <c r="S338" s="145">
        <v>0</v>
      </c>
      <c r="T338" s="146">
        <f>S338*H338</f>
        <v>0</v>
      </c>
      <c r="AR338" s="147" t="s">
        <v>101</v>
      </c>
      <c r="AT338" s="147" t="s">
        <v>270</v>
      </c>
      <c r="AU338" s="147" t="s">
        <v>90</v>
      </c>
      <c r="AY338" s="17" t="s">
        <v>268</v>
      </c>
      <c r="BE338" s="148">
        <f>IF(N338="základní",J338,0)</f>
        <v>0</v>
      </c>
      <c r="BF338" s="148">
        <f>IF(N338="snížená",J338,0)</f>
        <v>0</v>
      </c>
      <c r="BG338" s="148">
        <f>IF(N338="zákl. přenesená",J338,0)</f>
        <v>0</v>
      </c>
      <c r="BH338" s="148">
        <f>IF(N338="sníž. přenesená",J338,0)</f>
        <v>0</v>
      </c>
      <c r="BI338" s="148">
        <f>IF(N338="nulová",J338,0)</f>
        <v>0</v>
      </c>
      <c r="BJ338" s="17" t="s">
        <v>90</v>
      </c>
      <c r="BK338" s="148">
        <f>ROUND(I338*H338,2)</f>
        <v>0</v>
      </c>
      <c r="BL338" s="17" t="s">
        <v>101</v>
      </c>
      <c r="BM338" s="147" t="s">
        <v>578</v>
      </c>
    </row>
    <row r="339" spans="2:65" s="12" customFormat="1">
      <c r="B339" s="149"/>
      <c r="D339" s="150" t="s">
        <v>276</v>
      </c>
      <c r="E339" s="151" t="s">
        <v>1</v>
      </c>
      <c r="F339" s="152" t="s">
        <v>579</v>
      </c>
      <c r="H339" s="153">
        <v>45.92</v>
      </c>
      <c r="I339" s="154"/>
      <c r="L339" s="149"/>
      <c r="M339" s="155"/>
      <c r="T339" s="156"/>
      <c r="AT339" s="151" t="s">
        <v>276</v>
      </c>
      <c r="AU339" s="151" t="s">
        <v>90</v>
      </c>
      <c r="AV339" s="12" t="s">
        <v>90</v>
      </c>
      <c r="AW339" s="12" t="s">
        <v>32</v>
      </c>
      <c r="AX339" s="12" t="s">
        <v>77</v>
      </c>
      <c r="AY339" s="151" t="s">
        <v>268</v>
      </c>
    </row>
    <row r="340" spans="2:65" s="13" customFormat="1">
      <c r="B340" s="157"/>
      <c r="D340" s="150" t="s">
        <v>276</v>
      </c>
      <c r="E340" s="158" t="s">
        <v>1</v>
      </c>
      <c r="F340" s="159" t="s">
        <v>278</v>
      </c>
      <c r="H340" s="160">
        <v>45.92</v>
      </c>
      <c r="I340" s="161"/>
      <c r="L340" s="157"/>
      <c r="M340" s="162"/>
      <c r="T340" s="163"/>
      <c r="AT340" s="158" t="s">
        <v>276</v>
      </c>
      <c r="AU340" s="158" t="s">
        <v>90</v>
      </c>
      <c r="AV340" s="13" t="s">
        <v>101</v>
      </c>
      <c r="AW340" s="13" t="s">
        <v>32</v>
      </c>
      <c r="AX340" s="13" t="s">
        <v>84</v>
      </c>
      <c r="AY340" s="158" t="s">
        <v>268</v>
      </c>
    </row>
    <row r="341" spans="2:65" s="1" customFormat="1" ht="44.25" customHeight="1">
      <c r="B341" s="32"/>
      <c r="C341" s="136" t="s">
        <v>580</v>
      </c>
      <c r="D341" s="136" t="s">
        <v>270</v>
      </c>
      <c r="E341" s="137" t="s">
        <v>581</v>
      </c>
      <c r="F341" s="138" t="s">
        <v>582</v>
      </c>
      <c r="G341" s="139" t="s">
        <v>413</v>
      </c>
      <c r="H341" s="140">
        <v>150</v>
      </c>
      <c r="I341" s="141"/>
      <c r="J341" s="142">
        <f>ROUND(I341*H341,2)</f>
        <v>0</v>
      </c>
      <c r="K341" s="138" t="s">
        <v>274</v>
      </c>
      <c r="L341" s="32"/>
      <c r="M341" s="143" t="s">
        <v>1</v>
      </c>
      <c r="N341" s="144" t="s">
        <v>43</v>
      </c>
      <c r="P341" s="145">
        <f>O341*H341</f>
        <v>0</v>
      </c>
      <c r="Q341" s="145">
        <v>0</v>
      </c>
      <c r="R341" s="145">
        <f>Q341*H341</f>
        <v>0</v>
      </c>
      <c r="S341" s="145">
        <v>0</v>
      </c>
      <c r="T341" s="146">
        <f>S341*H341</f>
        <v>0</v>
      </c>
      <c r="AR341" s="147" t="s">
        <v>101</v>
      </c>
      <c r="AT341" s="147" t="s">
        <v>270</v>
      </c>
      <c r="AU341" s="147" t="s">
        <v>90</v>
      </c>
      <c r="AY341" s="17" t="s">
        <v>268</v>
      </c>
      <c r="BE341" s="148">
        <f>IF(N341="základní",J341,0)</f>
        <v>0</v>
      </c>
      <c r="BF341" s="148">
        <f>IF(N341="snížená",J341,0)</f>
        <v>0</v>
      </c>
      <c r="BG341" s="148">
        <f>IF(N341="zákl. přenesená",J341,0)</f>
        <v>0</v>
      </c>
      <c r="BH341" s="148">
        <f>IF(N341="sníž. přenesená",J341,0)</f>
        <v>0</v>
      </c>
      <c r="BI341" s="148">
        <f>IF(N341="nulová",J341,0)</f>
        <v>0</v>
      </c>
      <c r="BJ341" s="17" t="s">
        <v>90</v>
      </c>
      <c r="BK341" s="148">
        <f>ROUND(I341*H341,2)</f>
        <v>0</v>
      </c>
      <c r="BL341" s="17" t="s">
        <v>101</v>
      </c>
      <c r="BM341" s="147" t="s">
        <v>583</v>
      </c>
    </row>
    <row r="342" spans="2:65" s="12" customFormat="1">
      <c r="B342" s="149"/>
      <c r="D342" s="150" t="s">
        <v>276</v>
      </c>
      <c r="E342" s="151" t="s">
        <v>1</v>
      </c>
      <c r="F342" s="152" t="s">
        <v>584</v>
      </c>
      <c r="H342" s="153">
        <v>150</v>
      </c>
      <c r="I342" s="154"/>
      <c r="L342" s="149"/>
      <c r="M342" s="155"/>
      <c r="T342" s="156"/>
      <c r="AT342" s="151" t="s">
        <v>276</v>
      </c>
      <c r="AU342" s="151" t="s">
        <v>90</v>
      </c>
      <c r="AV342" s="12" t="s">
        <v>90</v>
      </c>
      <c r="AW342" s="12" t="s">
        <v>32</v>
      </c>
      <c r="AX342" s="12" t="s">
        <v>84</v>
      </c>
      <c r="AY342" s="151" t="s">
        <v>268</v>
      </c>
    </row>
    <row r="343" spans="2:65" s="11" customFormat="1" ht="25.9" customHeight="1">
      <c r="B343" s="124"/>
      <c r="D343" s="125" t="s">
        <v>76</v>
      </c>
      <c r="E343" s="126" t="s">
        <v>585</v>
      </c>
      <c r="F343" s="126" t="s">
        <v>586</v>
      </c>
      <c r="I343" s="127"/>
      <c r="J343" s="128">
        <f>BK343</f>
        <v>0</v>
      </c>
      <c r="L343" s="124"/>
      <c r="M343" s="129"/>
      <c r="P343" s="130">
        <f>P344+P350+P363+P386</f>
        <v>0</v>
      </c>
      <c r="R343" s="130">
        <f>R344+R350+R363+R386</f>
        <v>7.9350000000000011E-3</v>
      </c>
      <c r="T343" s="131">
        <f>T344+T350+T363+T386</f>
        <v>2.4840899999999997</v>
      </c>
      <c r="AR343" s="125" t="s">
        <v>90</v>
      </c>
      <c r="AT343" s="132" t="s">
        <v>76</v>
      </c>
      <c r="AU343" s="132" t="s">
        <v>77</v>
      </c>
      <c r="AY343" s="125" t="s">
        <v>268</v>
      </c>
      <c r="BK343" s="133">
        <f>BK344+BK350+BK363+BK386</f>
        <v>0</v>
      </c>
    </row>
    <row r="344" spans="2:65" s="11" customFormat="1" ht="22.9" customHeight="1">
      <c r="B344" s="124"/>
      <c r="D344" s="125" t="s">
        <v>76</v>
      </c>
      <c r="E344" s="134" t="s">
        <v>587</v>
      </c>
      <c r="F344" s="134" t="s">
        <v>588</v>
      </c>
      <c r="I344" s="127"/>
      <c r="J344" s="135">
        <f>BK344</f>
        <v>0</v>
      </c>
      <c r="L344" s="124"/>
      <c r="M344" s="129"/>
      <c r="P344" s="130">
        <f>SUM(P345:P349)</f>
        <v>0</v>
      </c>
      <c r="R344" s="130">
        <f>SUM(R345:R349)</f>
        <v>0</v>
      </c>
      <c r="T344" s="131">
        <f>SUM(T345:T349)</f>
        <v>0</v>
      </c>
      <c r="AR344" s="125" t="s">
        <v>84</v>
      </c>
      <c r="AT344" s="132" t="s">
        <v>76</v>
      </c>
      <c r="AU344" s="132" t="s">
        <v>84</v>
      </c>
      <c r="AY344" s="125" t="s">
        <v>268</v>
      </c>
      <c r="BK344" s="133">
        <f>SUM(BK345:BK349)</f>
        <v>0</v>
      </c>
    </row>
    <row r="345" spans="2:65" s="1" customFormat="1" ht="21.75" customHeight="1">
      <c r="B345" s="32"/>
      <c r="C345" s="136" t="s">
        <v>589</v>
      </c>
      <c r="D345" s="136" t="s">
        <v>270</v>
      </c>
      <c r="E345" s="137" t="s">
        <v>590</v>
      </c>
      <c r="F345" s="138" t="s">
        <v>591</v>
      </c>
      <c r="G345" s="139" t="s">
        <v>445</v>
      </c>
      <c r="H345" s="140">
        <v>1</v>
      </c>
      <c r="I345" s="141"/>
      <c r="J345" s="142">
        <f>ROUND(I345*H345,2)</f>
        <v>0</v>
      </c>
      <c r="K345" s="138" t="s">
        <v>1</v>
      </c>
      <c r="L345" s="32"/>
      <c r="M345" s="143" t="s">
        <v>1</v>
      </c>
      <c r="N345" s="144" t="s">
        <v>43</v>
      </c>
      <c r="P345" s="145">
        <f>O345*H345</f>
        <v>0</v>
      </c>
      <c r="Q345" s="145">
        <v>0</v>
      </c>
      <c r="R345" s="145">
        <f>Q345*H345</f>
        <v>0</v>
      </c>
      <c r="S345" s="145">
        <v>0</v>
      </c>
      <c r="T345" s="146">
        <f>S345*H345</f>
        <v>0</v>
      </c>
      <c r="AR345" s="147" t="s">
        <v>101</v>
      </c>
      <c r="AT345" s="147" t="s">
        <v>270</v>
      </c>
      <c r="AU345" s="147" t="s">
        <v>90</v>
      </c>
      <c r="AY345" s="17" t="s">
        <v>268</v>
      </c>
      <c r="BE345" s="148">
        <f>IF(N345="základní",J345,0)</f>
        <v>0</v>
      </c>
      <c r="BF345" s="148">
        <f>IF(N345="snížená",J345,0)</f>
        <v>0</v>
      </c>
      <c r="BG345" s="148">
        <f>IF(N345="zákl. přenesená",J345,0)</f>
        <v>0</v>
      </c>
      <c r="BH345" s="148">
        <f>IF(N345="sníž. přenesená",J345,0)</f>
        <v>0</v>
      </c>
      <c r="BI345" s="148">
        <f>IF(N345="nulová",J345,0)</f>
        <v>0</v>
      </c>
      <c r="BJ345" s="17" t="s">
        <v>90</v>
      </c>
      <c r="BK345" s="148">
        <f>ROUND(I345*H345,2)</f>
        <v>0</v>
      </c>
      <c r="BL345" s="17" t="s">
        <v>101</v>
      </c>
      <c r="BM345" s="147" t="s">
        <v>592</v>
      </c>
    </row>
    <row r="346" spans="2:65" s="1" customFormat="1" ht="16.5" customHeight="1">
      <c r="B346" s="32"/>
      <c r="C346" s="136" t="s">
        <v>593</v>
      </c>
      <c r="D346" s="136" t="s">
        <v>270</v>
      </c>
      <c r="E346" s="137" t="s">
        <v>594</v>
      </c>
      <c r="F346" s="138" t="s">
        <v>595</v>
      </c>
      <c r="G346" s="139" t="s">
        <v>445</v>
      </c>
      <c r="H346" s="140">
        <v>1</v>
      </c>
      <c r="I346" s="141"/>
      <c r="J346" s="142">
        <f>ROUND(I346*H346,2)</f>
        <v>0</v>
      </c>
      <c r="K346" s="138" t="s">
        <v>1</v>
      </c>
      <c r="L346" s="32"/>
      <c r="M346" s="143" t="s">
        <v>1</v>
      </c>
      <c r="N346" s="144" t="s">
        <v>43</v>
      </c>
      <c r="P346" s="145">
        <f>O346*H346</f>
        <v>0</v>
      </c>
      <c r="Q346" s="145">
        <v>0</v>
      </c>
      <c r="R346" s="145">
        <f>Q346*H346</f>
        <v>0</v>
      </c>
      <c r="S346" s="145">
        <v>0</v>
      </c>
      <c r="T346" s="146">
        <f>S346*H346</f>
        <v>0</v>
      </c>
      <c r="AR346" s="147" t="s">
        <v>101</v>
      </c>
      <c r="AT346" s="147" t="s">
        <v>270</v>
      </c>
      <c r="AU346" s="147" t="s">
        <v>90</v>
      </c>
      <c r="AY346" s="17" t="s">
        <v>268</v>
      </c>
      <c r="BE346" s="148">
        <f>IF(N346="základní",J346,0)</f>
        <v>0</v>
      </c>
      <c r="BF346" s="148">
        <f>IF(N346="snížená",J346,0)</f>
        <v>0</v>
      </c>
      <c r="BG346" s="148">
        <f>IF(N346="zákl. přenesená",J346,0)</f>
        <v>0</v>
      </c>
      <c r="BH346" s="148">
        <f>IF(N346="sníž. přenesená",J346,0)</f>
        <v>0</v>
      </c>
      <c r="BI346" s="148">
        <f>IF(N346="nulová",J346,0)</f>
        <v>0</v>
      </c>
      <c r="BJ346" s="17" t="s">
        <v>90</v>
      </c>
      <c r="BK346" s="148">
        <f>ROUND(I346*H346,2)</f>
        <v>0</v>
      </c>
      <c r="BL346" s="17" t="s">
        <v>101</v>
      </c>
      <c r="BM346" s="147" t="s">
        <v>596</v>
      </c>
    </row>
    <row r="347" spans="2:65" s="1" customFormat="1" ht="16.5" customHeight="1">
      <c r="B347" s="32"/>
      <c r="C347" s="136" t="s">
        <v>597</v>
      </c>
      <c r="D347" s="136" t="s">
        <v>270</v>
      </c>
      <c r="E347" s="137" t="s">
        <v>598</v>
      </c>
      <c r="F347" s="138" t="s">
        <v>599</v>
      </c>
      <c r="G347" s="139" t="s">
        <v>445</v>
      </c>
      <c r="H347" s="140">
        <v>1</v>
      </c>
      <c r="I347" s="141"/>
      <c r="J347" s="142">
        <f>ROUND(I347*H347,2)</f>
        <v>0</v>
      </c>
      <c r="K347" s="138" t="s">
        <v>1</v>
      </c>
      <c r="L347" s="32"/>
      <c r="M347" s="143" t="s">
        <v>1</v>
      </c>
      <c r="N347" s="144" t="s">
        <v>43</v>
      </c>
      <c r="P347" s="145">
        <f>O347*H347</f>
        <v>0</v>
      </c>
      <c r="Q347" s="145">
        <v>0</v>
      </c>
      <c r="R347" s="145">
        <f>Q347*H347</f>
        <v>0</v>
      </c>
      <c r="S347" s="145">
        <v>0</v>
      </c>
      <c r="T347" s="146">
        <f>S347*H347</f>
        <v>0</v>
      </c>
      <c r="AR347" s="147" t="s">
        <v>101</v>
      </c>
      <c r="AT347" s="147" t="s">
        <v>270</v>
      </c>
      <c r="AU347" s="147" t="s">
        <v>90</v>
      </c>
      <c r="AY347" s="17" t="s">
        <v>268</v>
      </c>
      <c r="BE347" s="148">
        <f>IF(N347="základní",J347,0)</f>
        <v>0</v>
      </c>
      <c r="BF347" s="148">
        <f>IF(N347="snížená",J347,0)</f>
        <v>0</v>
      </c>
      <c r="BG347" s="148">
        <f>IF(N347="zákl. přenesená",J347,0)</f>
        <v>0</v>
      </c>
      <c r="BH347" s="148">
        <f>IF(N347="sníž. přenesená",J347,0)</f>
        <v>0</v>
      </c>
      <c r="BI347" s="148">
        <f>IF(N347="nulová",J347,0)</f>
        <v>0</v>
      </c>
      <c r="BJ347" s="17" t="s">
        <v>90</v>
      </c>
      <c r="BK347" s="148">
        <f>ROUND(I347*H347,2)</f>
        <v>0</v>
      </c>
      <c r="BL347" s="17" t="s">
        <v>101</v>
      </c>
      <c r="BM347" s="147" t="s">
        <v>600</v>
      </c>
    </row>
    <row r="348" spans="2:65" s="1" customFormat="1" ht="16.5" customHeight="1">
      <c r="B348" s="32"/>
      <c r="C348" s="136" t="s">
        <v>601</v>
      </c>
      <c r="D348" s="136" t="s">
        <v>270</v>
      </c>
      <c r="E348" s="137" t="s">
        <v>602</v>
      </c>
      <c r="F348" s="138" t="s">
        <v>603</v>
      </c>
      <c r="G348" s="139" t="s">
        <v>445</v>
      </c>
      <c r="H348" s="140">
        <v>1</v>
      </c>
      <c r="I348" s="141"/>
      <c r="J348" s="142">
        <f>ROUND(I348*H348,2)</f>
        <v>0</v>
      </c>
      <c r="K348" s="138" t="s">
        <v>1</v>
      </c>
      <c r="L348" s="32"/>
      <c r="M348" s="143" t="s">
        <v>1</v>
      </c>
      <c r="N348" s="144" t="s">
        <v>43</v>
      </c>
      <c r="P348" s="145">
        <f>O348*H348</f>
        <v>0</v>
      </c>
      <c r="Q348" s="145">
        <v>0</v>
      </c>
      <c r="R348" s="145">
        <f>Q348*H348</f>
        <v>0</v>
      </c>
      <c r="S348" s="145">
        <v>0</v>
      </c>
      <c r="T348" s="146">
        <f>S348*H348</f>
        <v>0</v>
      </c>
      <c r="AR348" s="147" t="s">
        <v>101</v>
      </c>
      <c r="AT348" s="147" t="s">
        <v>270</v>
      </c>
      <c r="AU348" s="147" t="s">
        <v>90</v>
      </c>
      <c r="AY348" s="17" t="s">
        <v>268</v>
      </c>
      <c r="BE348" s="148">
        <f>IF(N348="základní",J348,0)</f>
        <v>0</v>
      </c>
      <c r="BF348" s="148">
        <f>IF(N348="snížená",J348,0)</f>
        <v>0</v>
      </c>
      <c r="BG348" s="148">
        <f>IF(N348="zákl. přenesená",J348,0)</f>
        <v>0</v>
      </c>
      <c r="BH348" s="148">
        <f>IF(N348="sníž. přenesená",J348,0)</f>
        <v>0</v>
      </c>
      <c r="BI348" s="148">
        <f>IF(N348="nulová",J348,0)</f>
        <v>0</v>
      </c>
      <c r="BJ348" s="17" t="s">
        <v>90</v>
      </c>
      <c r="BK348" s="148">
        <f>ROUND(I348*H348,2)</f>
        <v>0</v>
      </c>
      <c r="BL348" s="17" t="s">
        <v>101</v>
      </c>
      <c r="BM348" s="147" t="s">
        <v>604</v>
      </c>
    </row>
    <row r="349" spans="2:65" s="1" customFormat="1" ht="16.5" customHeight="1">
      <c r="B349" s="32"/>
      <c r="C349" s="136" t="s">
        <v>605</v>
      </c>
      <c r="D349" s="136" t="s">
        <v>270</v>
      </c>
      <c r="E349" s="137" t="s">
        <v>606</v>
      </c>
      <c r="F349" s="138" t="s">
        <v>607</v>
      </c>
      <c r="G349" s="139" t="s">
        <v>445</v>
      </c>
      <c r="H349" s="140">
        <v>1</v>
      </c>
      <c r="I349" s="141"/>
      <c r="J349" s="142">
        <f>ROUND(I349*H349,2)</f>
        <v>0</v>
      </c>
      <c r="K349" s="138" t="s">
        <v>1</v>
      </c>
      <c r="L349" s="32"/>
      <c r="M349" s="143" t="s">
        <v>1</v>
      </c>
      <c r="N349" s="144" t="s">
        <v>43</v>
      </c>
      <c r="P349" s="145">
        <f>O349*H349</f>
        <v>0</v>
      </c>
      <c r="Q349" s="145">
        <v>0</v>
      </c>
      <c r="R349" s="145">
        <f>Q349*H349</f>
        <v>0</v>
      </c>
      <c r="S349" s="145">
        <v>0</v>
      </c>
      <c r="T349" s="146">
        <f>S349*H349</f>
        <v>0</v>
      </c>
      <c r="AR349" s="147" t="s">
        <v>101</v>
      </c>
      <c r="AT349" s="147" t="s">
        <v>270</v>
      </c>
      <c r="AU349" s="147" t="s">
        <v>90</v>
      </c>
      <c r="AY349" s="17" t="s">
        <v>268</v>
      </c>
      <c r="BE349" s="148">
        <f>IF(N349="základní",J349,0)</f>
        <v>0</v>
      </c>
      <c r="BF349" s="148">
        <f>IF(N349="snížená",J349,0)</f>
        <v>0</v>
      </c>
      <c r="BG349" s="148">
        <f>IF(N349="zákl. přenesená",J349,0)</f>
        <v>0</v>
      </c>
      <c r="BH349" s="148">
        <f>IF(N349="sníž. přenesená",J349,0)</f>
        <v>0</v>
      </c>
      <c r="BI349" s="148">
        <f>IF(N349="nulová",J349,0)</f>
        <v>0</v>
      </c>
      <c r="BJ349" s="17" t="s">
        <v>90</v>
      </c>
      <c r="BK349" s="148">
        <f>ROUND(I349*H349,2)</f>
        <v>0</v>
      </c>
      <c r="BL349" s="17" t="s">
        <v>101</v>
      </c>
      <c r="BM349" s="147" t="s">
        <v>608</v>
      </c>
    </row>
    <row r="350" spans="2:65" s="11" customFormat="1" ht="22.9" customHeight="1">
      <c r="B350" s="124"/>
      <c r="D350" s="125" t="s">
        <v>76</v>
      </c>
      <c r="E350" s="134" t="s">
        <v>609</v>
      </c>
      <c r="F350" s="134" t="s">
        <v>610</v>
      </c>
      <c r="I350" s="127"/>
      <c r="J350" s="135">
        <f>BK350</f>
        <v>0</v>
      </c>
      <c r="L350" s="124"/>
      <c r="M350" s="129"/>
      <c r="P350" s="130">
        <f>SUM(P351:P362)</f>
        <v>0</v>
      </c>
      <c r="R350" s="130">
        <f>SUM(R351:R362)</f>
        <v>0</v>
      </c>
      <c r="T350" s="131">
        <f>SUM(T351:T362)</f>
        <v>4.5999999999999999E-2</v>
      </c>
      <c r="AR350" s="125" t="s">
        <v>84</v>
      </c>
      <c r="AT350" s="132" t="s">
        <v>76</v>
      </c>
      <c r="AU350" s="132" t="s">
        <v>84</v>
      </c>
      <c r="AY350" s="125" t="s">
        <v>268</v>
      </c>
      <c r="BK350" s="133">
        <f>SUM(BK351:BK362)</f>
        <v>0</v>
      </c>
    </row>
    <row r="351" spans="2:65" s="1" customFormat="1" ht="16.5" customHeight="1">
      <c r="B351" s="32"/>
      <c r="C351" s="136" t="s">
        <v>611</v>
      </c>
      <c r="D351" s="136" t="s">
        <v>270</v>
      </c>
      <c r="E351" s="137" t="s">
        <v>612</v>
      </c>
      <c r="F351" s="138" t="s">
        <v>613</v>
      </c>
      <c r="G351" s="139" t="s">
        <v>445</v>
      </c>
      <c r="H351" s="140">
        <v>1</v>
      </c>
      <c r="I351" s="141"/>
      <c r="J351" s="142">
        <f>ROUND(I351*H351,2)</f>
        <v>0</v>
      </c>
      <c r="K351" s="138" t="s">
        <v>1</v>
      </c>
      <c r="L351" s="32"/>
      <c r="M351" s="143" t="s">
        <v>1</v>
      </c>
      <c r="N351" s="144" t="s">
        <v>43</v>
      </c>
      <c r="P351" s="145">
        <f>O351*H351</f>
        <v>0</v>
      </c>
      <c r="Q351" s="145">
        <v>0</v>
      </c>
      <c r="R351" s="145">
        <f>Q351*H351</f>
        <v>0</v>
      </c>
      <c r="S351" s="145">
        <v>0</v>
      </c>
      <c r="T351" s="146">
        <f>S351*H351</f>
        <v>0</v>
      </c>
      <c r="AR351" s="147" t="s">
        <v>101</v>
      </c>
      <c r="AT351" s="147" t="s">
        <v>270</v>
      </c>
      <c r="AU351" s="147" t="s">
        <v>90</v>
      </c>
      <c r="AY351" s="17" t="s">
        <v>268</v>
      </c>
      <c r="BE351" s="148">
        <f>IF(N351="základní",J351,0)</f>
        <v>0</v>
      </c>
      <c r="BF351" s="148">
        <f>IF(N351="snížená",J351,0)</f>
        <v>0</v>
      </c>
      <c r="BG351" s="148">
        <f>IF(N351="zákl. přenesená",J351,0)</f>
        <v>0</v>
      </c>
      <c r="BH351" s="148">
        <f>IF(N351="sníž. přenesená",J351,0)</f>
        <v>0</v>
      </c>
      <c r="BI351" s="148">
        <f>IF(N351="nulová",J351,0)</f>
        <v>0</v>
      </c>
      <c r="BJ351" s="17" t="s">
        <v>90</v>
      </c>
      <c r="BK351" s="148">
        <f>ROUND(I351*H351,2)</f>
        <v>0</v>
      </c>
      <c r="BL351" s="17" t="s">
        <v>101</v>
      </c>
      <c r="BM351" s="147" t="s">
        <v>614</v>
      </c>
    </row>
    <row r="352" spans="2:65" s="1" customFormat="1" ht="16.5" customHeight="1">
      <c r="B352" s="32"/>
      <c r="C352" s="136" t="s">
        <v>615</v>
      </c>
      <c r="D352" s="136" t="s">
        <v>270</v>
      </c>
      <c r="E352" s="137" t="s">
        <v>616</v>
      </c>
      <c r="F352" s="138" t="s">
        <v>617</v>
      </c>
      <c r="G352" s="139" t="s">
        <v>281</v>
      </c>
      <c r="H352" s="140">
        <v>2</v>
      </c>
      <c r="I352" s="141"/>
      <c r="J352" s="142">
        <f>ROUND(I352*H352,2)</f>
        <v>0</v>
      </c>
      <c r="K352" s="138" t="s">
        <v>274</v>
      </c>
      <c r="L352" s="32"/>
      <c r="M352" s="143" t="s">
        <v>1</v>
      </c>
      <c r="N352" s="144" t="s">
        <v>43</v>
      </c>
      <c r="P352" s="145">
        <f>O352*H352</f>
        <v>0</v>
      </c>
      <c r="Q352" s="145">
        <v>0</v>
      </c>
      <c r="R352" s="145">
        <f>Q352*H352</f>
        <v>0</v>
      </c>
      <c r="S352" s="145">
        <v>2.3E-2</v>
      </c>
      <c r="T352" s="146">
        <f>S352*H352</f>
        <v>4.5999999999999999E-2</v>
      </c>
      <c r="AR352" s="147" t="s">
        <v>101</v>
      </c>
      <c r="AT352" s="147" t="s">
        <v>270</v>
      </c>
      <c r="AU352" s="147" t="s">
        <v>90</v>
      </c>
      <c r="AY352" s="17" t="s">
        <v>268</v>
      </c>
      <c r="BE352" s="148">
        <f>IF(N352="základní",J352,0)</f>
        <v>0</v>
      </c>
      <c r="BF352" s="148">
        <f>IF(N352="snížená",J352,0)</f>
        <v>0</v>
      </c>
      <c r="BG352" s="148">
        <f>IF(N352="zákl. přenesená",J352,0)</f>
        <v>0</v>
      </c>
      <c r="BH352" s="148">
        <f>IF(N352="sníž. přenesená",J352,0)</f>
        <v>0</v>
      </c>
      <c r="BI352" s="148">
        <f>IF(N352="nulová",J352,0)</f>
        <v>0</v>
      </c>
      <c r="BJ352" s="17" t="s">
        <v>90</v>
      </c>
      <c r="BK352" s="148">
        <f>ROUND(I352*H352,2)</f>
        <v>0</v>
      </c>
      <c r="BL352" s="17" t="s">
        <v>101</v>
      </c>
      <c r="BM352" s="147" t="s">
        <v>618</v>
      </c>
    </row>
    <row r="353" spans="2:65" s="1" customFormat="1" ht="16.5" customHeight="1">
      <c r="B353" s="32"/>
      <c r="C353" s="136" t="s">
        <v>619</v>
      </c>
      <c r="D353" s="136" t="s">
        <v>270</v>
      </c>
      <c r="E353" s="137" t="s">
        <v>620</v>
      </c>
      <c r="F353" s="138" t="s">
        <v>621</v>
      </c>
      <c r="G353" s="139" t="s">
        <v>445</v>
      </c>
      <c r="H353" s="140">
        <v>1</v>
      </c>
      <c r="I353" s="141"/>
      <c r="J353" s="142">
        <f>ROUND(I353*H353,2)</f>
        <v>0</v>
      </c>
      <c r="K353" s="138" t="s">
        <v>1</v>
      </c>
      <c r="L353" s="32"/>
      <c r="M353" s="143" t="s">
        <v>1</v>
      </c>
      <c r="N353" s="144" t="s">
        <v>43</v>
      </c>
      <c r="P353" s="145">
        <f>O353*H353</f>
        <v>0</v>
      </c>
      <c r="Q353" s="145">
        <v>0</v>
      </c>
      <c r="R353" s="145">
        <f>Q353*H353</f>
        <v>0</v>
      </c>
      <c r="S353" s="145">
        <v>0</v>
      </c>
      <c r="T353" s="146">
        <f>S353*H353</f>
        <v>0</v>
      </c>
      <c r="AR353" s="147" t="s">
        <v>101</v>
      </c>
      <c r="AT353" s="147" t="s">
        <v>270</v>
      </c>
      <c r="AU353" s="147" t="s">
        <v>90</v>
      </c>
      <c r="AY353" s="17" t="s">
        <v>268</v>
      </c>
      <c r="BE353" s="148">
        <f>IF(N353="základní",J353,0)</f>
        <v>0</v>
      </c>
      <c r="BF353" s="148">
        <f>IF(N353="snížená",J353,0)</f>
        <v>0</v>
      </c>
      <c r="BG353" s="148">
        <f>IF(N353="zákl. přenesená",J353,0)</f>
        <v>0</v>
      </c>
      <c r="BH353" s="148">
        <f>IF(N353="sníž. přenesená",J353,0)</f>
        <v>0</v>
      </c>
      <c r="BI353" s="148">
        <f>IF(N353="nulová",J353,0)</f>
        <v>0</v>
      </c>
      <c r="BJ353" s="17" t="s">
        <v>90</v>
      </c>
      <c r="BK353" s="148">
        <f>ROUND(I353*H353,2)</f>
        <v>0</v>
      </c>
      <c r="BL353" s="17" t="s">
        <v>101</v>
      </c>
      <c r="BM353" s="147" t="s">
        <v>622</v>
      </c>
    </row>
    <row r="354" spans="2:65" s="1" customFormat="1" ht="16.5" customHeight="1">
      <c r="B354" s="32"/>
      <c r="C354" s="136" t="s">
        <v>623</v>
      </c>
      <c r="D354" s="136" t="s">
        <v>270</v>
      </c>
      <c r="E354" s="137" t="s">
        <v>624</v>
      </c>
      <c r="F354" s="138" t="s">
        <v>625</v>
      </c>
      <c r="G354" s="139" t="s">
        <v>281</v>
      </c>
      <c r="H354" s="140">
        <v>76</v>
      </c>
      <c r="I354" s="141"/>
      <c r="J354" s="142">
        <f>ROUND(I354*H354,2)</f>
        <v>0</v>
      </c>
      <c r="K354" s="138" t="s">
        <v>1</v>
      </c>
      <c r="L354" s="32"/>
      <c r="M354" s="143" t="s">
        <v>1</v>
      </c>
      <c r="N354" s="144" t="s">
        <v>43</v>
      </c>
      <c r="P354" s="145">
        <f>O354*H354</f>
        <v>0</v>
      </c>
      <c r="Q354" s="145">
        <v>0</v>
      </c>
      <c r="R354" s="145">
        <f>Q354*H354</f>
        <v>0</v>
      </c>
      <c r="S354" s="145">
        <v>0</v>
      </c>
      <c r="T354" s="146">
        <f>S354*H354</f>
        <v>0</v>
      </c>
      <c r="AR354" s="147" t="s">
        <v>101</v>
      </c>
      <c r="AT354" s="147" t="s">
        <v>270</v>
      </c>
      <c r="AU354" s="147" t="s">
        <v>90</v>
      </c>
      <c r="AY354" s="17" t="s">
        <v>268</v>
      </c>
      <c r="BE354" s="148">
        <f>IF(N354="základní",J354,0)</f>
        <v>0</v>
      </c>
      <c r="BF354" s="148">
        <f>IF(N354="snížená",J354,0)</f>
        <v>0</v>
      </c>
      <c r="BG354" s="148">
        <f>IF(N354="zákl. přenesená",J354,0)</f>
        <v>0</v>
      </c>
      <c r="BH354" s="148">
        <f>IF(N354="sníž. přenesená",J354,0)</f>
        <v>0</v>
      </c>
      <c r="BI354" s="148">
        <f>IF(N354="nulová",J354,0)</f>
        <v>0</v>
      </c>
      <c r="BJ354" s="17" t="s">
        <v>90</v>
      </c>
      <c r="BK354" s="148">
        <f>ROUND(I354*H354,2)</f>
        <v>0</v>
      </c>
      <c r="BL354" s="17" t="s">
        <v>101</v>
      </c>
      <c r="BM354" s="147" t="s">
        <v>626</v>
      </c>
    </row>
    <row r="355" spans="2:65" s="14" customFormat="1">
      <c r="B355" s="164"/>
      <c r="D355" s="150" t="s">
        <v>276</v>
      </c>
      <c r="E355" s="165" t="s">
        <v>1</v>
      </c>
      <c r="F355" s="166" t="s">
        <v>627</v>
      </c>
      <c r="H355" s="165" t="s">
        <v>1</v>
      </c>
      <c r="I355" s="167"/>
      <c r="L355" s="164"/>
      <c r="M355" s="168"/>
      <c r="T355" s="169"/>
      <c r="AT355" s="165" t="s">
        <v>276</v>
      </c>
      <c r="AU355" s="165" t="s">
        <v>90</v>
      </c>
      <c r="AV355" s="14" t="s">
        <v>84</v>
      </c>
      <c r="AW355" s="14" t="s">
        <v>32</v>
      </c>
      <c r="AX355" s="14" t="s">
        <v>77</v>
      </c>
      <c r="AY355" s="165" t="s">
        <v>268</v>
      </c>
    </row>
    <row r="356" spans="2:65" s="12" customFormat="1">
      <c r="B356" s="149"/>
      <c r="D356" s="150" t="s">
        <v>276</v>
      </c>
      <c r="E356" s="151" t="s">
        <v>1</v>
      </c>
      <c r="F356" s="152" t="s">
        <v>628</v>
      </c>
      <c r="H356" s="153">
        <v>16</v>
      </c>
      <c r="I356" s="154"/>
      <c r="L356" s="149"/>
      <c r="M356" s="155"/>
      <c r="T356" s="156"/>
      <c r="AT356" s="151" t="s">
        <v>276</v>
      </c>
      <c r="AU356" s="151" t="s">
        <v>90</v>
      </c>
      <c r="AV356" s="12" t="s">
        <v>90</v>
      </c>
      <c r="AW356" s="12" t="s">
        <v>32</v>
      </c>
      <c r="AX356" s="12" t="s">
        <v>77</v>
      </c>
      <c r="AY356" s="151" t="s">
        <v>268</v>
      </c>
    </row>
    <row r="357" spans="2:65" s="14" customFormat="1">
      <c r="B357" s="164"/>
      <c r="D357" s="150" t="s">
        <v>276</v>
      </c>
      <c r="E357" s="165" t="s">
        <v>1</v>
      </c>
      <c r="F357" s="166" t="s">
        <v>629</v>
      </c>
      <c r="H357" s="165" t="s">
        <v>1</v>
      </c>
      <c r="I357" s="167"/>
      <c r="L357" s="164"/>
      <c r="M357" s="168"/>
      <c r="T357" s="169"/>
      <c r="AT357" s="165" t="s">
        <v>276</v>
      </c>
      <c r="AU357" s="165" t="s">
        <v>90</v>
      </c>
      <c r="AV357" s="14" t="s">
        <v>84</v>
      </c>
      <c r="AW357" s="14" t="s">
        <v>32</v>
      </c>
      <c r="AX357" s="14" t="s">
        <v>77</v>
      </c>
      <c r="AY357" s="165" t="s">
        <v>268</v>
      </c>
    </row>
    <row r="358" spans="2:65" s="12" customFormat="1">
      <c r="B358" s="149"/>
      <c r="D358" s="150" t="s">
        <v>276</v>
      </c>
      <c r="E358" s="151" t="s">
        <v>1</v>
      </c>
      <c r="F358" s="152" t="s">
        <v>630</v>
      </c>
      <c r="H358" s="153">
        <v>47</v>
      </c>
      <c r="I358" s="154"/>
      <c r="L358" s="149"/>
      <c r="M358" s="155"/>
      <c r="T358" s="156"/>
      <c r="AT358" s="151" t="s">
        <v>276</v>
      </c>
      <c r="AU358" s="151" t="s">
        <v>90</v>
      </c>
      <c r="AV358" s="12" t="s">
        <v>90</v>
      </c>
      <c r="AW358" s="12" t="s">
        <v>32</v>
      </c>
      <c r="AX358" s="12" t="s">
        <v>77</v>
      </c>
      <c r="AY358" s="151" t="s">
        <v>268</v>
      </c>
    </row>
    <row r="359" spans="2:65" s="14" customFormat="1">
      <c r="B359" s="164"/>
      <c r="D359" s="150" t="s">
        <v>276</v>
      </c>
      <c r="E359" s="165" t="s">
        <v>1</v>
      </c>
      <c r="F359" s="166" t="s">
        <v>631</v>
      </c>
      <c r="H359" s="165" t="s">
        <v>1</v>
      </c>
      <c r="I359" s="167"/>
      <c r="L359" s="164"/>
      <c r="M359" s="168"/>
      <c r="T359" s="169"/>
      <c r="AT359" s="165" t="s">
        <v>276</v>
      </c>
      <c r="AU359" s="165" t="s">
        <v>90</v>
      </c>
      <c r="AV359" s="14" t="s">
        <v>84</v>
      </c>
      <c r="AW359" s="14" t="s">
        <v>32</v>
      </c>
      <c r="AX359" s="14" t="s">
        <v>77</v>
      </c>
      <c r="AY359" s="165" t="s">
        <v>268</v>
      </c>
    </row>
    <row r="360" spans="2:65" s="12" customFormat="1">
      <c r="B360" s="149"/>
      <c r="D360" s="150" t="s">
        <v>276</v>
      </c>
      <c r="E360" s="151" t="s">
        <v>1</v>
      </c>
      <c r="F360" s="152" t="s">
        <v>356</v>
      </c>
      <c r="H360" s="153">
        <v>13</v>
      </c>
      <c r="I360" s="154"/>
      <c r="L360" s="149"/>
      <c r="M360" s="155"/>
      <c r="T360" s="156"/>
      <c r="AT360" s="151" t="s">
        <v>276</v>
      </c>
      <c r="AU360" s="151" t="s">
        <v>90</v>
      </c>
      <c r="AV360" s="12" t="s">
        <v>90</v>
      </c>
      <c r="AW360" s="12" t="s">
        <v>32</v>
      </c>
      <c r="AX360" s="12" t="s">
        <v>77</v>
      </c>
      <c r="AY360" s="151" t="s">
        <v>268</v>
      </c>
    </row>
    <row r="361" spans="2:65" s="13" customFormat="1">
      <c r="B361" s="157"/>
      <c r="D361" s="150" t="s">
        <v>276</v>
      </c>
      <c r="E361" s="158" t="s">
        <v>1</v>
      </c>
      <c r="F361" s="159" t="s">
        <v>278</v>
      </c>
      <c r="H361" s="160">
        <v>76</v>
      </c>
      <c r="I361" s="161"/>
      <c r="L361" s="157"/>
      <c r="M361" s="162"/>
      <c r="T361" s="163"/>
      <c r="AT361" s="158" t="s">
        <v>276</v>
      </c>
      <c r="AU361" s="158" t="s">
        <v>90</v>
      </c>
      <c r="AV361" s="13" t="s">
        <v>101</v>
      </c>
      <c r="AW361" s="13" t="s">
        <v>32</v>
      </c>
      <c r="AX361" s="13" t="s">
        <v>84</v>
      </c>
      <c r="AY361" s="158" t="s">
        <v>268</v>
      </c>
    </row>
    <row r="362" spans="2:65" s="1" customFormat="1" ht="16.5" customHeight="1">
      <c r="B362" s="32"/>
      <c r="C362" s="136" t="s">
        <v>632</v>
      </c>
      <c r="D362" s="136" t="s">
        <v>270</v>
      </c>
      <c r="E362" s="137" t="s">
        <v>633</v>
      </c>
      <c r="F362" s="138" t="s">
        <v>634</v>
      </c>
      <c r="G362" s="139" t="s">
        <v>445</v>
      </c>
      <c r="H362" s="140">
        <v>1</v>
      </c>
      <c r="I362" s="141"/>
      <c r="J362" s="142">
        <f>ROUND(I362*H362,2)</f>
        <v>0</v>
      </c>
      <c r="K362" s="138" t="s">
        <v>1</v>
      </c>
      <c r="L362" s="32"/>
      <c r="M362" s="143" t="s">
        <v>1</v>
      </c>
      <c r="N362" s="144" t="s">
        <v>43</v>
      </c>
      <c r="P362" s="145">
        <f>O362*H362</f>
        <v>0</v>
      </c>
      <c r="Q362" s="145">
        <v>0</v>
      </c>
      <c r="R362" s="145">
        <f>Q362*H362</f>
        <v>0</v>
      </c>
      <c r="S362" s="145">
        <v>0</v>
      </c>
      <c r="T362" s="146">
        <f>S362*H362</f>
        <v>0</v>
      </c>
      <c r="AR362" s="147" t="s">
        <v>101</v>
      </c>
      <c r="AT362" s="147" t="s">
        <v>270</v>
      </c>
      <c r="AU362" s="147" t="s">
        <v>90</v>
      </c>
      <c r="AY362" s="17" t="s">
        <v>268</v>
      </c>
      <c r="BE362" s="148">
        <f>IF(N362="základní",J362,0)</f>
        <v>0</v>
      </c>
      <c r="BF362" s="148">
        <f>IF(N362="snížená",J362,0)</f>
        <v>0</v>
      </c>
      <c r="BG362" s="148">
        <f>IF(N362="zákl. přenesená",J362,0)</f>
        <v>0</v>
      </c>
      <c r="BH362" s="148">
        <f>IF(N362="sníž. přenesená",J362,0)</f>
        <v>0</v>
      </c>
      <c r="BI362" s="148">
        <f>IF(N362="nulová",J362,0)</f>
        <v>0</v>
      </c>
      <c r="BJ362" s="17" t="s">
        <v>90</v>
      </c>
      <c r="BK362" s="148">
        <f>ROUND(I362*H362,2)</f>
        <v>0</v>
      </c>
      <c r="BL362" s="17" t="s">
        <v>101</v>
      </c>
      <c r="BM362" s="147" t="s">
        <v>635</v>
      </c>
    </row>
    <row r="363" spans="2:65" s="11" customFormat="1" ht="22.9" customHeight="1">
      <c r="B363" s="124"/>
      <c r="D363" s="125" t="s">
        <v>76</v>
      </c>
      <c r="E363" s="134" t="s">
        <v>636</v>
      </c>
      <c r="F363" s="134" t="s">
        <v>637</v>
      </c>
      <c r="I363" s="127"/>
      <c r="J363" s="135">
        <f>BK363</f>
        <v>0</v>
      </c>
      <c r="L363" s="124"/>
      <c r="M363" s="129"/>
      <c r="P363" s="130">
        <f>SUM(P364:P385)</f>
        <v>0</v>
      </c>
      <c r="R363" s="130">
        <f>SUM(R364:R385)</f>
        <v>0</v>
      </c>
      <c r="T363" s="131">
        <f>SUM(T364:T385)</f>
        <v>1.8659199999999998</v>
      </c>
      <c r="AR363" s="125" t="s">
        <v>84</v>
      </c>
      <c r="AT363" s="132" t="s">
        <v>76</v>
      </c>
      <c r="AU363" s="132" t="s">
        <v>84</v>
      </c>
      <c r="AY363" s="125" t="s">
        <v>268</v>
      </c>
      <c r="BK363" s="133">
        <f>SUM(BK364:BK385)</f>
        <v>0</v>
      </c>
    </row>
    <row r="364" spans="2:65" s="1" customFormat="1" ht="16.5" customHeight="1">
      <c r="B364" s="32"/>
      <c r="C364" s="136" t="s">
        <v>638</v>
      </c>
      <c r="D364" s="136" t="s">
        <v>270</v>
      </c>
      <c r="E364" s="137" t="s">
        <v>639</v>
      </c>
      <c r="F364" s="138" t="s">
        <v>640</v>
      </c>
      <c r="G364" s="139" t="s">
        <v>445</v>
      </c>
      <c r="H364" s="140">
        <v>1</v>
      </c>
      <c r="I364" s="141"/>
      <c r="J364" s="142">
        <f>ROUND(I364*H364,2)</f>
        <v>0</v>
      </c>
      <c r="K364" s="138" t="s">
        <v>1</v>
      </c>
      <c r="L364" s="32"/>
      <c r="M364" s="143" t="s">
        <v>1</v>
      </c>
      <c r="N364" s="144" t="s">
        <v>43</v>
      </c>
      <c r="P364" s="145">
        <f>O364*H364</f>
        <v>0</v>
      </c>
      <c r="Q364" s="145">
        <v>0</v>
      </c>
      <c r="R364" s="145">
        <f>Q364*H364</f>
        <v>0</v>
      </c>
      <c r="S364" s="145">
        <v>0</v>
      </c>
      <c r="T364" s="146">
        <f>S364*H364</f>
        <v>0</v>
      </c>
      <c r="AR364" s="147" t="s">
        <v>101</v>
      </c>
      <c r="AT364" s="147" t="s">
        <v>270</v>
      </c>
      <c r="AU364" s="147" t="s">
        <v>90</v>
      </c>
      <c r="AY364" s="17" t="s">
        <v>268</v>
      </c>
      <c r="BE364" s="148">
        <f>IF(N364="základní",J364,0)</f>
        <v>0</v>
      </c>
      <c r="BF364" s="148">
        <f>IF(N364="snížená",J364,0)</f>
        <v>0</v>
      </c>
      <c r="BG364" s="148">
        <f>IF(N364="zákl. přenesená",J364,0)</f>
        <v>0</v>
      </c>
      <c r="BH364" s="148">
        <f>IF(N364="sníž. přenesená",J364,0)</f>
        <v>0</v>
      </c>
      <c r="BI364" s="148">
        <f>IF(N364="nulová",J364,0)</f>
        <v>0</v>
      </c>
      <c r="BJ364" s="17" t="s">
        <v>90</v>
      </c>
      <c r="BK364" s="148">
        <f>ROUND(I364*H364,2)</f>
        <v>0</v>
      </c>
      <c r="BL364" s="17" t="s">
        <v>101</v>
      </c>
      <c r="BM364" s="147" t="s">
        <v>641</v>
      </c>
    </row>
    <row r="365" spans="2:65" s="1" customFormat="1" ht="21.75" customHeight="1">
      <c r="B365" s="32"/>
      <c r="C365" s="136" t="s">
        <v>642</v>
      </c>
      <c r="D365" s="136" t="s">
        <v>270</v>
      </c>
      <c r="E365" s="137" t="s">
        <v>643</v>
      </c>
      <c r="F365" s="138" t="s">
        <v>644</v>
      </c>
      <c r="G365" s="139" t="s">
        <v>318</v>
      </c>
      <c r="H365" s="140">
        <v>53</v>
      </c>
      <c r="I365" s="141"/>
      <c r="J365" s="142">
        <f>ROUND(I365*H365,2)</f>
        <v>0</v>
      </c>
      <c r="K365" s="138" t="s">
        <v>274</v>
      </c>
      <c r="L365" s="32"/>
      <c r="M365" s="143" t="s">
        <v>1</v>
      </c>
      <c r="N365" s="144" t="s">
        <v>43</v>
      </c>
      <c r="P365" s="145">
        <f>O365*H365</f>
        <v>0</v>
      </c>
      <c r="Q365" s="145">
        <v>0</v>
      </c>
      <c r="R365" s="145">
        <f>Q365*H365</f>
        <v>0</v>
      </c>
      <c r="S365" s="145">
        <v>2.6700000000000002E-2</v>
      </c>
      <c r="T365" s="146">
        <f>S365*H365</f>
        <v>1.4151</v>
      </c>
      <c r="AR365" s="147" t="s">
        <v>101</v>
      </c>
      <c r="AT365" s="147" t="s">
        <v>270</v>
      </c>
      <c r="AU365" s="147" t="s">
        <v>90</v>
      </c>
      <c r="AY365" s="17" t="s">
        <v>268</v>
      </c>
      <c r="BE365" s="148">
        <f>IF(N365="základní",J365,0)</f>
        <v>0</v>
      </c>
      <c r="BF365" s="148">
        <f>IF(N365="snížená",J365,0)</f>
        <v>0</v>
      </c>
      <c r="BG365" s="148">
        <f>IF(N365="zákl. přenesená",J365,0)</f>
        <v>0</v>
      </c>
      <c r="BH365" s="148">
        <f>IF(N365="sníž. přenesená",J365,0)</f>
        <v>0</v>
      </c>
      <c r="BI365" s="148">
        <f>IF(N365="nulová",J365,0)</f>
        <v>0</v>
      </c>
      <c r="BJ365" s="17" t="s">
        <v>90</v>
      </c>
      <c r="BK365" s="148">
        <f>ROUND(I365*H365,2)</f>
        <v>0</v>
      </c>
      <c r="BL365" s="17" t="s">
        <v>101</v>
      </c>
      <c r="BM365" s="147" t="s">
        <v>645</v>
      </c>
    </row>
    <row r="366" spans="2:65" s="14" customFormat="1">
      <c r="B366" s="164"/>
      <c r="D366" s="150" t="s">
        <v>276</v>
      </c>
      <c r="E366" s="165" t="s">
        <v>1</v>
      </c>
      <c r="F366" s="166" t="s">
        <v>646</v>
      </c>
      <c r="H366" s="165" t="s">
        <v>1</v>
      </c>
      <c r="I366" s="167"/>
      <c r="L366" s="164"/>
      <c r="M366" s="168"/>
      <c r="T366" s="169"/>
      <c r="AT366" s="165" t="s">
        <v>276</v>
      </c>
      <c r="AU366" s="165" t="s">
        <v>90</v>
      </c>
      <c r="AV366" s="14" t="s">
        <v>84</v>
      </c>
      <c r="AW366" s="14" t="s">
        <v>32</v>
      </c>
      <c r="AX366" s="14" t="s">
        <v>77</v>
      </c>
      <c r="AY366" s="165" t="s">
        <v>268</v>
      </c>
    </row>
    <row r="367" spans="2:65" s="12" customFormat="1">
      <c r="B367" s="149"/>
      <c r="D367" s="150" t="s">
        <v>276</v>
      </c>
      <c r="E367" s="151" t="s">
        <v>1</v>
      </c>
      <c r="F367" s="152" t="s">
        <v>299</v>
      </c>
      <c r="H367" s="153">
        <v>7</v>
      </c>
      <c r="I367" s="154"/>
      <c r="L367" s="149"/>
      <c r="M367" s="155"/>
      <c r="T367" s="156"/>
      <c r="AT367" s="151" t="s">
        <v>276</v>
      </c>
      <c r="AU367" s="151" t="s">
        <v>90</v>
      </c>
      <c r="AV367" s="12" t="s">
        <v>90</v>
      </c>
      <c r="AW367" s="12" t="s">
        <v>32</v>
      </c>
      <c r="AX367" s="12" t="s">
        <v>77</v>
      </c>
      <c r="AY367" s="151" t="s">
        <v>268</v>
      </c>
    </row>
    <row r="368" spans="2:65" s="14" customFormat="1">
      <c r="B368" s="164"/>
      <c r="D368" s="150" t="s">
        <v>276</v>
      </c>
      <c r="E368" s="165" t="s">
        <v>1</v>
      </c>
      <c r="F368" s="166" t="s">
        <v>647</v>
      </c>
      <c r="H368" s="165" t="s">
        <v>1</v>
      </c>
      <c r="I368" s="167"/>
      <c r="L368" s="164"/>
      <c r="M368" s="168"/>
      <c r="T368" s="169"/>
      <c r="AT368" s="165" t="s">
        <v>276</v>
      </c>
      <c r="AU368" s="165" t="s">
        <v>90</v>
      </c>
      <c r="AV368" s="14" t="s">
        <v>84</v>
      </c>
      <c r="AW368" s="14" t="s">
        <v>32</v>
      </c>
      <c r="AX368" s="14" t="s">
        <v>77</v>
      </c>
      <c r="AY368" s="165" t="s">
        <v>268</v>
      </c>
    </row>
    <row r="369" spans="2:65" s="12" customFormat="1">
      <c r="B369" s="149"/>
      <c r="D369" s="150" t="s">
        <v>276</v>
      </c>
      <c r="E369" s="151" t="s">
        <v>1</v>
      </c>
      <c r="F369" s="152" t="s">
        <v>326</v>
      </c>
      <c r="H369" s="153">
        <v>11</v>
      </c>
      <c r="I369" s="154"/>
      <c r="L369" s="149"/>
      <c r="M369" s="155"/>
      <c r="T369" s="156"/>
      <c r="AT369" s="151" t="s">
        <v>276</v>
      </c>
      <c r="AU369" s="151" t="s">
        <v>90</v>
      </c>
      <c r="AV369" s="12" t="s">
        <v>90</v>
      </c>
      <c r="AW369" s="12" t="s">
        <v>32</v>
      </c>
      <c r="AX369" s="12" t="s">
        <v>77</v>
      </c>
      <c r="AY369" s="151" t="s">
        <v>268</v>
      </c>
    </row>
    <row r="370" spans="2:65" s="14" customFormat="1">
      <c r="B370" s="164"/>
      <c r="D370" s="150" t="s">
        <v>276</v>
      </c>
      <c r="E370" s="165" t="s">
        <v>1</v>
      </c>
      <c r="F370" s="166" t="s">
        <v>648</v>
      </c>
      <c r="H370" s="165" t="s">
        <v>1</v>
      </c>
      <c r="I370" s="167"/>
      <c r="L370" s="164"/>
      <c r="M370" s="168"/>
      <c r="T370" s="169"/>
      <c r="AT370" s="165" t="s">
        <v>276</v>
      </c>
      <c r="AU370" s="165" t="s">
        <v>90</v>
      </c>
      <c r="AV370" s="14" t="s">
        <v>84</v>
      </c>
      <c r="AW370" s="14" t="s">
        <v>32</v>
      </c>
      <c r="AX370" s="14" t="s">
        <v>77</v>
      </c>
      <c r="AY370" s="165" t="s">
        <v>268</v>
      </c>
    </row>
    <row r="371" spans="2:65" s="12" customFormat="1">
      <c r="B371" s="149"/>
      <c r="D371" s="150" t="s">
        <v>276</v>
      </c>
      <c r="E371" s="151" t="s">
        <v>1</v>
      </c>
      <c r="F371" s="152" t="s">
        <v>314</v>
      </c>
      <c r="H371" s="153">
        <v>35</v>
      </c>
      <c r="I371" s="154"/>
      <c r="L371" s="149"/>
      <c r="M371" s="155"/>
      <c r="T371" s="156"/>
      <c r="AT371" s="151" t="s">
        <v>276</v>
      </c>
      <c r="AU371" s="151" t="s">
        <v>90</v>
      </c>
      <c r="AV371" s="12" t="s">
        <v>90</v>
      </c>
      <c r="AW371" s="12" t="s">
        <v>32</v>
      </c>
      <c r="AX371" s="12" t="s">
        <v>77</v>
      </c>
      <c r="AY371" s="151" t="s">
        <v>268</v>
      </c>
    </row>
    <row r="372" spans="2:65" s="13" customFormat="1">
      <c r="B372" s="157"/>
      <c r="D372" s="150" t="s">
        <v>276</v>
      </c>
      <c r="E372" s="158" t="s">
        <v>1</v>
      </c>
      <c r="F372" s="159" t="s">
        <v>278</v>
      </c>
      <c r="H372" s="160">
        <v>53</v>
      </c>
      <c r="I372" s="161"/>
      <c r="L372" s="157"/>
      <c r="M372" s="162"/>
      <c r="T372" s="163"/>
      <c r="AT372" s="158" t="s">
        <v>276</v>
      </c>
      <c r="AU372" s="158" t="s">
        <v>90</v>
      </c>
      <c r="AV372" s="13" t="s">
        <v>101</v>
      </c>
      <c r="AW372" s="13" t="s">
        <v>32</v>
      </c>
      <c r="AX372" s="13" t="s">
        <v>84</v>
      </c>
      <c r="AY372" s="158" t="s">
        <v>268</v>
      </c>
    </row>
    <row r="373" spans="2:65" s="1" customFormat="1" ht="24.2" customHeight="1">
      <c r="B373" s="32"/>
      <c r="C373" s="136" t="s">
        <v>649</v>
      </c>
      <c r="D373" s="136" t="s">
        <v>270</v>
      </c>
      <c r="E373" s="137" t="s">
        <v>650</v>
      </c>
      <c r="F373" s="138" t="s">
        <v>651</v>
      </c>
      <c r="G373" s="139" t="s">
        <v>445</v>
      </c>
      <c r="H373" s="140">
        <v>1</v>
      </c>
      <c r="I373" s="141"/>
      <c r="J373" s="142">
        <f>ROUND(I373*H373,2)</f>
        <v>0</v>
      </c>
      <c r="K373" s="138" t="s">
        <v>1</v>
      </c>
      <c r="L373" s="32"/>
      <c r="M373" s="143" t="s">
        <v>1</v>
      </c>
      <c r="N373" s="144" t="s">
        <v>43</v>
      </c>
      <c r="P373" s="145">
        <f>O373*H373</f>
        <v>0</v>
      </c>
      <c r="Q373" s="145">
        <v>0</v>
      </c>
      <c r="R373" s="145">
        <f>Q373*H373</f>
        <v>0</v>
      </c>
      <c r="S373" s="145">
        <v>0</v>
      </c>
      <c r="T373" s="146">
        <f>S373*H373</f>
        <v>0</v>
      </c>
      <c r="AR373" s="147" t="s">
        <v>101</v>
      </c>
      <c r="AT373" s="147" t="s">
        <v>270</v>
      </c>
      <c r="AU373" s="147" t="s">
        <v>90</v>
      </c>
      <c r="AY373" s="17" t="s">
        <v>268</v>
      </c>
      <c r="BE373" s="148">
        <f>IF(N373="základní",J373,0)</f>
        <v>0</v>
      </c>
      <c r="BF373" s="148">
        <f>IF(N373="snížená",J373,0)</f>
        <v>0</v>
      </c>
      <c r="BG373" s="148">
        <f>IF(N373="zákl. přenesená",J373,0)</f>
        <v>0</v>
      </c>
      <c r="BH373" s="148">
        <f>IF(N373="sníž. přenesená",J373,0)</f>
        <v>0</v>
      </c>
      <c r="BI373" s="148">
        <f>IF(N373="nulová",J373,0)</f>
        <v>0</v>
      </c>
      <c r="BJ373" s="17" t="s">
        <v>90</v>
      </c>
      <c r="BK373" s="148">
        <f>ROUND(I373*H373,2)</f>
        <v>0</v>
      </c>
      <c r="BL373" s="17" t="s">
        <v>101</v>
      </c>
      <c r="BM373" s="147" t="s">
        <v>652</v>
      </c>
    </row>
    <row r="374" spans="2:65" s="1" customFormat="1" ht="24.2" customHeight="1">
      <c r="B374" s="32"/>
      <c r="C374" s="136" t="s">
        <v>653</v>
      </c>
      <c r="D374" s="136" t="s">
        <v>270</v>
      </c>
      <c r="E374" s="137" t="s">
        <v>654</v>
      </c>
      <c r="F374" s="138" t="s">
        <v>655</v>
      </c>
      <c r="G374" s="139" t="s">
        <v>318</v>
      </c>
      <c r="H374" s="140">
        <v>24</v>
      </c>
      <c r="I374" s="141"/>
      <c r="J374" s="142">
        <f>ROUND(I374*H374,2)</f>
        <v>0</v>
      </c>
      <c r="K374" s="138" t="s">
        <v>274</v>
      </c>
      <c r="L374" s="32"/>
      <c r="M374" s="143" t="s">
        <v>1</v>
      </c>
      <c r="N374" s="144" t="s">
        <v>43</v>
      </c>
      <c r="P374" s="145">
        <f>O374*H374</f>
        <v>0</v>
      </c>
      <c r="Q374" s="145">
        <v>0</v>
      </c>
      <c r="R374" s="145">
        <f>Q374*H374</f>
        <v>0</v>
      </c>
      <c r="S374" s="145">
        <v>4.9699999999999996E-3</v>
      </c>
      <c r="T374" s="146">
        <f>S374*H374</f>
        <v>0.11928</v>
      </c>
      <c r="AR374" s="147" t="s">
        <v>101</v>
      </c>
      <c r="AT374" s="147" t="s">
        <v>270</v>
      </c>
      <c r="AU374" s="147" t="s">
        <v>90</v>
      </c>
      <c r="AY374" s="17" t="s">
        <v>268</v>
      </c>
      <c r="BE374" s="148">
        <f>IF(N374="základní",J374,0)</f>
        <v>0</v>
      </c>
      <c r="BF374" s="148">
        <f>IF(N374="snížená",J374,0)</f>
        <v>0</v>
      </c>
      <c r="BG374" s="148">
        <f>IF(N374="zákl. přenesená",J374,0)</f>
        <v>0</v>
      </c>
      <c r="BH374" s="148">
        <f>IF(N374="sníž. přenesená",J374,0)</f>
        <v>0</v>
      </c>
      <c r="BI374" s="148">
        <f>IF(N374="nulová",J374,0)</f>
        <v>0</v>
      </c>
      <c r="BJ374" s="17" t="s">
        <v>90</v>
      </c>
      <c r="BK374" s="148">
        <f>ROUND(I374*H374,2)</f>
        <v>0</v>
      </c>
      <c r="BL374" s="17" t="s">
        <v>101</v>
      </c>
      <c r="BM374" s="147" t="s">
        <v>656</v>
      </c>
    </row>
    <row r="375" spans="2:65" s="14" customFormat="1">
      <c r="B375" s="164"/>
      <c r="D375" s="150" t="s">
        <v>276</v>
      </c>
      <c r="E375" s="165" t="s">
        <v>1</v>
      </c>
      <c r="F375" s="166" t="s">
        <v>657</v>
      </c>
      <c r="H375" s="165" t="s">
        <v>1</v>
      </c>
      <c r="I375" s="167"/>
      <c r="L375" s="164"/>
      <c r="M375" s="168"/>
      <c r="T375" s="169"/>
      <c r="AT375" s="165" t="s">
        <v>276</v>
      </c>
      <c r="AU375" s="165" t="s">
        <v>90</v>
      </c>
      <c r="AV375" s="14" t="s">
        <v>84</v>
      </c>
      <c r="AW375" s="14" t="s">
        <v>32</v>
      </c>
      <c r="AX375" s="14" t="s">
        <v>77</v>
      </c>
      <c r="AY375" s="165" t="s">
        <v>268</v>
      </c>
    </row>
    <row r="376" spans="2:65" s="12" customFormat="1">
      <c r="B376" s="149"/>
      <c r="D376" s="150" t="s">
        <v>276</v>
      </c>
      <c r="E376" s="151" t="s">
        <v>1</v>
      </c>
      <c r="F376" s="152" t="s">
        <v>406</v>
      </c>
      <c r="H376" s="153">
        <v>24</v>
      </c>
      <c r="I376" s="154"/>
      <c r="L376" s="149"/>
      <c r="M376" s="155"/>
      <c r="T376" s="156"/>
      <c r="AT376" s="151" t="s">
        <v>276</v>
      </c>
      <c r="AU376" s="151" t="s">
        <v>90</v>
      </c>
      <c r="AV376" s="12" t="s">
        <v>90</v>
      </c>
      <c r="AW376" s="12" t="s">
        <v>32</v>
      </c>
      <c r="AX376" s="12" t="s">
        <v>77</v>
      </c>
      <c r="AY376" s="151" t="s">
        <v>268</v>
      </c>
    </row>
    <row r="377" spans="2:65" s="13" customFormat="1">
      <c r="B377" s="157"/>
      <c r="D377" s="150" t="s">
        <v>276</v>
      </c>
      <c r="E377" s="158" t="s">
        <v>1</v>
      </c>
      <c r="F377" s="159" t="s">
        <v>278</v>
      </c>
      <c r="H377" s="160">
        <v>24</v>
      </c>
      <c r="I377" s="161"/>
      <c r="L377" s="157"/>
      <c r="M377" s="162"/>
      <c r="T377" s="163"/>
      <c r="AT377" s="158" t="s">
        <v>276</v>
      </c>
      <c r="AU377" s="158" t="s">
        <v>90</v>
      </c>
      <c r="AV377" s="13" t="s">
        <v>101</v>
      </c>
      <c r="AW377" s="13" t="s">
        <v>32</v>
      </c>
      <c r="AX377" s="13" t="s">
        <v>84</v>
      </c>
      <c r="AY377" s="158" t="s">
        <v>268</v>
      </c>
    </row>
    <row r="378" spans="2:65" s="1" customFormat="1" ht="16.5" customHeight="1">
      <c r="B378" s="32"/>
      <c r="C378" s="136" t="s">
        <v>658</v>
      </c>
      <c r="D378" s="136" t="s">
        <v>270</v>
      </c>
      <c r="E378" s="137" t="s">
        <v>659</v>
      </c>
      <c r="F378" s="138" t="s">
        <v>660</v>
      </c>
      <c r="G378" s="139" t="s">
        <v>445</v>
      </c>
      <c r="H378" s="140">
        <v>1</v>
      </c>
      <c r="I378" s="141"/>
      <c r="J378" s="142">
        <f t="shared" ref="J378:J385" si="20">ROUND(I378*H378,2)</f>
        <v>0</v>
      </c>
      <c r="K378" s="138" t="s">
        <v>1</v>
      </c>
      <c r="L378" s="32"/>
      <c r="M378" s="143" t="s">
        <v>1</v>
      </c>
      <c r="N378" s="144" t="s">
        <v>43</v>
      </c>
      <c r="P378" s="145">
        <f t="shared" ref="P378:P385" si="21">O378*H378</f>
        <v>0</v>
      </c>
      <c r="Q378" s="145">
        <v>0</v>
      </c>
      <c r="R378" s="145">
        <f t="shared" ref="R378:R385" si="22">Q378*H378</f>
        <v>0</v>
      </c>
      <c r="S378" s="145">
        <v>0</v>
      </c>
      <c r="T378" s="146">
        <f t="shared" ref="T378:T385" si="23">S378*H378</f>
        <v>0</v>
      </c>
      <c r="AR378" s="147" t="s">
        <v>101</v>
      </c>
      <c r="AT378" s="147" t="s">
        <v>270</v>
      </c>
      <c r="AU378" s="147" t="s">
        <v>90</v>
      </c>
      <c r="AY378" s="17" t="s">
        <v>268</v>
      </c>
      <c r="BE378" s="148">
        <f t="shared" ref="BE378:BE385" si="24">IF(N378="základní",J378,0)</f>
        <v>0</v>
      </c>
      <c r="BF378" s="148">
        <f t="shared" ref="BF378:BF385" si="25">IF(N378="snížená",J378,0)</f>
        <v>0</v>
      </c>
      <c r="BG378" s="148">
        <f t="shared" ref="BG378:BG385" si="26">IF(N378="zákl. přenesená",J378,0)</f>
        <v>0</v>
      </c>
      <c r="BH378" s="148">
        <f t="shared" ref="BH378:BH385" si="27">IF(N378="sníž. přenesená",J378,0)</f>
        <v>0</v>
      </c>
      <c r="BI378" s="148">
        <f t="shared" ref="BI378:BI385" si="28">IF(N378="nulová",J378,0)</f>
        <v>0</v>
      </c>
      <c r="BJ378" s="17" t="s">
        <v>90</v>
      </c>
      <c r="BK378" s="148">
        <f t="shared" ref="BK378:BK385" si="29">ROUND(I378*H378,2)</f>
        <v>0</v>
      </c>
      <c r="BL378" s="17" t="s">
        <v>101</v>
      </c>
      <c r="BM378" s="147" t="s">
        <v>661</v>
      </c>
    </row>
    <row r="379" spans="2:65" s="1" customFormat="1" ht="16.5" customHeight="1">
      <c r="B379" s="32"/>
      <c r="C379" s="136" t="s">
        <v>662</v>
      </c>
      <c r="D379" s="136" t="s">
        <v>270</v>
      </c>
      <c r="E379" s="137" t="s">
        <v>663</v>
      </c>
      <c r="F379" s="138" t="s">
        <v>664</v>
      </c>
      <c r="G379" s="139" t="s">
        <v>665</v>
      </c>
      <c r="H379" s="140">
        <v>5</v>
      </c>
      <c r="I379" s="141"/>
      <c r="J379" s="142">
        <f t="shared" si="20"/>
        <v>0</v>
      </c>
      <c r="K379" s="138" t="s">
        <v>274</v>
      </c>
      <c r="L379" s="32"/>
      <c r="M379" s="143" t="s">
        <v>1</v>
      </c>
      <c r="N379" s="144" t="s">
        <v>43</v>
      </c>
      <c r="P379" s="145">
        <f t="shared" si="21"/>
        <v>0</v>
      </c>
      <c r="Q379" s="145">
        <v>0</v>
      </c>
      <c r="R379" s="145">
        <f t="shared" si="22"/>
        <v>0</v>
      </c>
      <c r="S379" s="145">
        <v>1.933E-2</v>
      </c>
      <c r="T379" s="146">
        <f t="shared" si="23"/>
        <v>9.665E-2</v>
      </c>
      <c r="AR379" s="147" t="s">
        <v>101</v>
      </c>
      <c r="AT379" s="147" t="s">
        <v>270</v>
      </c>
      <c r="AU379" s="147" t="s">
        <v>90</v>
      </c>
      <c r="AY379" s="17" t="s">
        <v>268</v>
      </c>
      <c r="BE379" s="148">
        <f t="shared" si="24"/>
        <v>0</v>
      </c>
      <c r="BF379" s="148">
        <f t="shared" si="25"/>
        <v>0</v>
      </c>
      <c r="BG379" s="148">
        <f t="shared" si="26"/>
        <v>0</v>
      </c>
      <c r="BH379" s="148">
        <f t="shared" si="27"/>
        <v>0</v>
      </c>
      <c r="BI379" s="148">
        <f t="shared" si="28"/>
        <v>0</v>
      </c>
      <c r="BJ379" s="17" t="s">
        <v>90</v>
      </c>
      <c r="BK379" s="148">
        <f t="shared" si="29"/>
        <v>0</v>
      </c>
      <c r="BL379" s="17" t="s">
        <v>101</v>
      </c>
      <c r="BM379" s="147" t="s">
        <v>666</v>
      </c>
    </row>
    <row r="380" spans="2:65" s="1" customFormat="1" ht="16.5" customHeight="1">
      <c r="B380" s="32"/>
      <c r="C380" s="136" t="s">
        <v>667</v>
      </c>
      <c r="D380" s="136" t="s">
        <v>270</v>
      </c>
      <c r="E380" s="137" t="s">
        <v>668</v>
      </c>
      <c r="F380" s="138" t="s">
        <v>669</v>
      </c>
      <c r="G380" s="139" t="s">
        <v>665</v>
      </c>
      <c r="H380" s="140">
        <v>4</v>
      </c>
      <c r="I380" s="141"/>
      <c r="J380" s="142">
        <f t="shared" si="20"/>
        <v>0</v>
      </c>
      <c r="K380" s="138" t="s">
        <v>274</v>
      </c>
      <c r="L380" s="32"/>
      <c r="M380" s="143" t="s">
        <v>1</v>
      </c>
      <c r="N380" s="144" t="s">
        <v>43</v>
      </c>
      <c r="P380" s="145">
        <f t="shared" si="21"/>
        <v>0</v>
      </c>
      <c r="Q380" s="145">
        <v>0</v>
      </c>
      <c r="R380" s="145">
        <f t="shared" si="22"/>
        <v>0</v>
      </c>
      <c r="S380" s="145">
        <v>1.9460000000000002E-2</v>
      </c>
      <c r="T380" s="146">
        <f t="shared" si="23"/>
        <v>7.7840000000000006E-2</v>
      </c>
      <c r="AR380" s="147" t="s">
        <v>101</v>
      </c>
      <c r="AT380" s="147" t="s">
        <v>270</v>
      </c>
      <c r="AU380" s="147" t="s">
        <v>90</v>
      </c>
      <c r="AY380" s="17" t="s">
        <v>268</v>
      </c>
      <c r="BE380" s="148">
        <f t="shared" si="24"/>
        <v>0</v>
      </c>
      <c r="BF380" s="148">
        <f t="shared" si="25"/>
        <v>0</v>
      </c>
      <c r="BG380" s="148">
        <f t="shared" si="26"/>
        <v>0</v>
      </c>
      <c r="BH380" s="148">
        <f t="shared" si="27"/>
        <v>0</v>
      </c>
      <c r="BI380" s="148">
        <f t="shared" si="28"/>
        <v>0</v>
      </c>
      <c r="BJ380" s="17" t="s">
        <v>90</v>
      </c>
      <c r="BK380" s="148">
        <f t="shared" si="29"/>
        <v>0</v>
      </c>
      <c r="BL380" s="17" t="s">
        <v>101</v>
      </c>
      <c r="BM380" s="147" t="s">
        <v>670</v>
      </c>
    </row>
    <row r="381" spans="2:65" s="1" customFormat="1" ht="16.5" customHeight="1">
      <c r="B381" s="32"/>
      <c r="C381" s="136" t="s">
        <v>671</v>
      </c>
      <c r="D381" s="136" t="s">
        <v>270</v>
      </c>
      <c r="E381" s="137" t="s">
        <v>672</v>
      </c>
      <c r="F381" s="138" t="s">
        <v>673</v>
      </c>
      <c r="G381" s="139" t="s">
        <v>665</v>
      </c>
      <c r="H381" s="140">
        <v>1</v>
      </c>
      <c r="I381" s="141"/>
      <c r="J381" s="142">
        <f t="shared" si="20"/>
        <v>0</v>
      </c>
      <c r="K381" s="138" t="s">
        <v>274</v>
      </c>
      <c r="L381" s="32"/>
      <c r="M381" s="143" t="s">
        <v>1</v>
      </c>
      <c r="N381" s="144" t="s">
        <v>43</v>
      </c>
      <c r="P381" s="145">
        <f t="shared" si="21"/>
        <v>0</v>
      </c>
      <c r="Q381" s="145">
        <v>0</v>
      </c>
      <c r="R381" s="145">
        <f t="shared" si="22"/>
        <v>0</v>
      </c>
      <c r="S381" s="145">
        <v>3.2899999999999999E-2</v>
      </c>
      <c r="T381" s="146">
        <f t="shared" si="23"/>
        <v>3.2899999999999999E-2</v>
      </c>
      <c r="AR381" s="147" t="s">
        <v>101</v>
      </c>
      <c r="AT381" s="147" t="s">
        <v>270</v>
      </c>
      <c r="AU381" s="147" t="s">
        <v>90</v>
      </c>
      <c r="AY381" s="17" t="s">
        <v>268</v>
      </c>
      <c r="BE381" s="148">
        <f t="shared" si="24"/>
        <v>0</v>
      </c>
      <c r="BF381" s="148">
        <f t="shared" si="25"/>
        <v>0</v>
      </c>
      <c r="BG381" s="148">
        <f t="shared" si="26"/>
        <v>0</v>
      </c>
      <c r="BH381" s="148">
        <f t="shared" si="27"/>
        <v>0</v>
      </c>
      <c r="BI381" s="148">
        <f t="shared" si="28"/>
        <v>0</v>
      </c>
      <c r="BJ381" s="17" t="s">
        <v>90</v>
      </c>
      <c r="BK381" s="148">
        <f t="shared" si="29"/>
        <v>0</v>
      </c>
      <c r="BL381" s="17" t="s">
        <v>101</v>
      </c>
      <c r="BM381" s="147" t="s">
        <v>674</v>
      </c>
    </row>
    <row r="382" spans="2:65" s="1" customFormat="1" ht="21.75" customHeight="1">
      <c r="B382" s="32"/>
      <c r="C382" s="136" t="s">
        <v>675</v>
      </c>
      <c r="D382" s="136" t="s">
        <v>270</v>
      </c>
      <c r="E382" s="137" t="s">
        <v>676</v>
      </c>
      <c r="F382" s="138" t="s">
        <v>677</v>
      </c>
      <c r="G382" s="139" t="s">
        <v>665</v>
      </c>
      <c r="H382" s="140">
        <v>1</v>
      </c>
      <c r="I382" s="141"/>
      <c r="J382" s="142">
        <f t="shared" si="20"/>
        <v>0</v>
      </c>
      <c r="K382" s="138" t="s">
        <v>274</v>
      </c>
      <c r="L382" s="32"/>
      <c r="M382" s="143" t="s">
        <v>1</v>
      </c>
      <c r="N382" s="144" t="s">
        <v>43</v>
      </c>
      <c r="P382" s="145">
        <f t="shared" si="21"/>
        <v>0</v>
      </c>
      <c r="Q382" s="145">
        <v>0</v>
      </c>
      <c r="R382" s="145">
        <f t="shared" si="22"/>
        <v>0</v>
      </c>
      <c r="S382" s="145">
        <v>8.7999999999999995E-2</v>
      </c>
      <c r="T382" s="146">
        <f t="shared" si="23"/>
        <v>8.7999999999999995E-2</v>
      </c>
      <c r="AR382" s="147" t="s">
        <v>101</v>
      </c>
      <c r="AT382" s="147" t="s">
        <v>270</v>
      </c>
      <c r="AU382" s="147" t="s">
        <v>90</v>
      </c>
      <c r="AY382" s="17" t="s">
        <v>268</v>
      </c>
      <c r="BE382" s="148">
        <f t="shared" si="24"/>
        <v>0</v>
      </c>
      <c r="BF382" s="148">
        <f t="shared" si="25"/>
        <v>0</v>
      </c>
      <c r="BG382" s="148">
        <f t="shared" si="26"/>
        <v>0</v>
      </c>
      <c r="BH382" s="148">
        <f t="shared" si="27"/>
        <v>0</v>
      </c>
      <c r="BI382" s="148">
        <f t="shared" si="28"/>
        <v>0</v>
      </c>
      <c r="BJ382" s="17" t="s">
        <v>90</v>
      </c>
      <c r="BK382" s="148">
        <f t="shared" si="29"/>
        <v>0</v>
      </c>
      <c r="BL382" s="17" t="s">
        <v>101</v>
      </c>
      <c r="BM382" s="147" t="s">
        <v>678</v>
      </c>
    </row>
    <row r="383" spans="2:65" s="1" customFormat="1" ht="21.75" customHeight="1">
      <c r="B383" s="32"/>
      <c r="C383" s="136" t="s">
        <v>679</v>
      </c>
      <c r="D383" s="136" t="s">
        <v>270</v>
      </c>
      <c r="E383" s="137" t="s">
        <v>680</v>
      </c>
      <c r="F383" s="138" t="s">
        <v>681</v>
      </c>
      <c r="G383" s="139" t="s">
        <v>665</v>
      </c>
      <c r="H383" s="140">
        <v>1</v>
      </c>
      <c r="I383" s="141"/>
      <c r="J383" s="142">
        <f t="shared" si="20"/>
        <v>0</v>
      </c>
      <c r="K383" s="138" t="s">
        <v>274</v>
      </c>
      <c r="L383" s="32"/>
      <c r="M383" s="143" t="s">
        <v>1</v>
      </c>
      <c r="N383" s="144" t="s">
        <v>43</v>
      </c>
      <c r="P383" s="145">
        <f t="shared" si="21"/>
        <v>0</v>
      </c>
      <c r="Q383" s="145">
        <v>0</v>
      </c>
      <c r="R383" s="145">
        <f t="shared" si="22"/>
        <v>0</v>
      </c>
      <c r="S383" s="145">
        <v>2.4500000000000001E-2</v>
      </c>
      <c r="T383" s="146">
        <f t="shared" si="23"/>
        <v>2.4500000000000001E-2</v>
      </c>
      <c r="AR383" s="147" t="s">
        <v>101</v>
      </c>
      <c r="AT383" s="147" t="s">
        <v>270</v>
      </c>
      <c r="AU383" s="147" t="s">
        <v>90</v>
      </c>
      <c r="AY383" s="17" t="s">
        <v>268</v>
      </c>
      <c r="BE383" s="148">
        <f t="shared" si="24"/>
        <v>0</v>
      </c>
      <c r="BF383" s="148">
        <f t="shared" si="25"/>
        <v>0</v>
      </c>
      <c r="BG383" s="148">
        <f t="shared" si="26"/>
        <v>0</v>
      </c>
      <c r="BH383" s="148">
        <f t="shared" si="27"/>
        <v>0</v>
      </c>
      <c r="BI383" s="148">
        <f t="shared" si="28"/>
        <v>0</v>
      </c>
      <c r="BJ383" s="17" t="s">
        <v>90</v>
      </c>
      <c r="BK383" s="148">
        <f t="shared" si="29"/>
        <v>0</v>
      </c>
      <c r="BL383" s="17" t="s">
        <v>101</v>
      </c>
      <c r="BM383" s="147" t="s">
        <v>682</v>
      </c>
    </row>
    <row r="384" spans="2:65" s="1" customFormat="1" ht="16.5" customHeight="1">
      <c r="B384" s="32"/>
      <c r="C384" s="136" t="s">
        <v>683</v>
      </c>
      <c r="D384" s="136" t="s">
        <v>270</v>
      </c>
      <c r="E384" s="137" t="s">
        <v>684</v>
      </c>
      <c r="F384" s="138" t="s">
        <v>685</v>
      </c>
      <c r="G384" s="139" t="s">
        <v>281</v>
      </c>
      <c r="H384" s="140">
        <v>15</v>
      </c>
      <c r="I384" s="141"/>
      <c r="J384" s="142">
        <f t="shared" si="20"/>
        <v>0</v>
      </c>
      <c r="K384" s="138" t="s">
        <v>274</v>
      </c>
      <c r="L384" s="32"/>
      <c r="M384" s="143" t="s">
        <v>1</v>
      </c>
      <c r="N384" s="144" t="s">
        <v>43</v>
      </c>
      <c r="P384" s="145">
        <f t="shared" si="21"/>
        <v>0</v>
      </c>
      <c r="Q384" s="145">
        <v>0</v>
      </c>
      <c r="R384" s="145">
        <f t="shared" si="22"/>
        <v>0</v>
      </c>
      <c r="S384" s="145">
        <v>4.8999999999999998E-4</v>
      </c>
      <c r="T384" s="146">
        <f t="shared" si="23"/>
        <v>7.3499999999999998E-3</v>
      </c>
      <c r="AR384" s="147" t="s">
        <v>101</v>
      </c>
      <c r="AT384" s="147" t="s">
        <v>270</v>
      </c>
      <c r="AU384" s="147" t="s">
        <v>90</v>
      </c>
      <c r="AY384" s="17" t="s">
        <v>268</v>
      </c>
      <c r="BE384" s="148">
        <f t="shared" si="24"/>
        <v>0</v>
      </c>
      <c r="BF384" s="148">
        <f t="shared" si="25"/>
        <v>0</v>
      </c>
      <c r="BG384" s="148">
        <f t="shared" si="26"/>
        <v>0</v>
      </c>
      <c r="BH384" s="148">
        <f t="shared" si="27"/>
        <v>0</v>
      </c>
      <c r="BI384" s="148">
        <f t="shared" si="28"/>
        <v>0</v>
      </c>
      <c r="BJ384" s="17" t="s">
        <v>90</v>
      </c>
      <c r="BK384" s="148">
        <f t="shared" si="29"/>
        <v>0</v>
      </c>
      <c r="BL384" s="17" t="s">
        <v>101</v>
      </c>
      <c r="BM384" s="147" t="s">
        <v>686</v>
      </c>
    </row>
    <row r="385" spans="2:65" s="1" customFormat="1" ht="16.5" customHeight="1">
      <c r="B385" s="32"/>
      <c r="C385" s="136" t="s">
        <v>687</v>
      </c>
      <c r="D385" s="136" t="s">
        <v>270</v>
      </c>
      <c r="E385" s="137" t="s">
        <v>688</v>
      </c>
      <c r="F385" s="138" t="s">
        <v>689</v>
      </c>
      <c r="G385" s="139" t="s">
        <v>665</v>
      </c>
      <c r="H385" s="140">
        <v>5</v>
      </c>
      <c r="I385" s="141"/>
      <c r="J385" s="142">
        <f t="shared" si="20"/>
        <v>0</v>
      </c>
      <c r="K385" s="138" t="s">
        <v>274</v>
      </c>
      <c r="L385" s="32"/>
      <c r="M385" s="143" t="s">
        <v>1</v>
      </c>
      <c r="N385" s="144" t="s">
        <v>43</v>
      </c>
      <c r="P385" s="145">
        <f t="shared" si="21"/>
        <v>0</v>
      </c>
      <c r="Q385" s="145">
        <v>0</v>
      </c>
      <c r="R385" s="145">
        <f t="shared" si="22"/>
        <v>0</v>
      </c>
      <c r="S385" s="145">
        <v>8.5999999999999998E-4</v>
      </c>
      <c r="T385" s="146">
        <f t="shared" si="23"/>
        <v>4.3E-3</v>
      </c>
      <c r="AR385" s="147" t="s">
        <v>101</v>
      </c>
      <c r="AT385" s="147" t="s">
        <v>270</v>
      </c>
      <c r="AU385" s="147" t="s">
        <v>90</v>
      </c>
      <c r="AY385" s="17" t="s">
        <v>268</v>
      </c>
      <c r="BE385" s="148">
        <f t="shared" si="24"/>
        <v>0</v>
      </c>
      <c r="BF385" s="148">
        <f t="shared" si="25"/>
        <v>0</v>
      </c>
      <c r="BG385" s="148">
        <f t="shared" si="26"/>
        <v>0</v>
      </c>
      <c r="BH385" s="148">
        <f t="shared" si="27"/>
        <v>0</v>
      </c>
      <c r="BI385" s="148">
        <f t="shared" si="28"/>
        <v>0</v>
      </c>
      <c r="BJ385" s="17" t="s">
        <v>90</v>
      </c>
      <c r="BK385" s="148">
        <f t="shared" si="29"/>
        <v>0</v>
      </c>
      <c r="BL385" s="17" t="s">
        <v>101</v>
      </c>
      <c r="BM385" s="147" t="s">
        <v>690</v>
      </c>
    </row>
    <row r="386" spans="2:65" s="11" customFormat="1" ht="22.9" customHeight="1">
      <c r="B386" s="124"/>
      <c r="D386" s="125" t="s">
        <v>76</v>
      </c>
      <c r="E386" s="134" t="s">
        <v>691</v>
      </c>
      <c r="F386" s="134" t="s">
        <v>692</v>
      </c>
      <c r="I386" s="127"/>
      <c r="J386" s="135">
        <f>BK386</f>
        <v>0</v>
      </c>
      <c r="L386" s="124"/>
      <c r="M386" s="129"/>
      <c r="P386" s="130">
        <f>SUM(P387:P403)</f>
        <v>0</v>
      </c>
      <c r="R386" s="130">
        <f>SUM(R387:R403)</f>
        <v>7.9350000000000011E-3</v>
      </c>
      <c r="T386" s="131">
        <f>SUM(T387:T403)</f>
        <v>0.57216999999999996</v>
      </c>
      <c r="AR386" s="125" t="s">
        <v>84</v>
      </c>
      <c r="AT386" s="132" t="s">
        <v>76</v>
      </c>
      <c r="AU386" s="132" t="s">
        <v>84</v>
      </c>
      <c r="AY386" s="125" t="s">
        <v>268</v>
      </c>
      <c r="BK386" s="133">
        <f>SUM(BK387:BK403)</f>
        <v>0</v>
      </c>
    </row>
    <row r="387" spans="2:65" s="1" customFormat="1" ht="24.2" customHeight="1">
      <c r="B387" s="32"/>
      <c r="C387" s="136" t="s">
        <v>693</v>
      </c>
      <c r="D387" s="136" t="s">
        <v>270</v>
      </c>
      <c r="E387" s="137" t="s">
        <v>694</v>
      </c>
      <c r="F387" s="138" t="s">
        <v>695</v>
      </c>
      <c r="G387" s="139" t="s">
        <v>318</v>
      </c>
      <c r="H387" s="140">
        <v>18.5</v>
      </c>
      <c r="I387" s="141"/>
      <c r="J387" s="142">
        <f>ROUND(I387*H387,2)</f>
        <v>0</v>
      </c>
      <c r="K387" s="138" t="s">
        <v>274</v>
      </c>
      <c r="L387" s="32"/>
      <c r="M387" s="143" t="s">
        <v>1</v>
      </c>
      <c r="N387" s="144" t="s">
        <v>43</v>
      </c>
      <c r="P387" s="145">
        <f>O387*H387</f>
        <v>0</v>
      </c>
      <c r="Q387" s="145">
        <v>3.8999999999999999E-4</v>
      </c>
      <c r="R387" s="145">
        <f>Q387*H387</f>
        <v>7.2150000000000001E-3</v>
      </c>
      <c r="S387" s="145">
        <v>3.4199999999999999E-3</v>
      </c>
      <c r="T387" s="146">
        <f>S387*H387</f>
        <v>6.3269999999999993E-2</v>
      </c>
      <c r="AR387" s="147" t="s">
        <v>101</v>
      </c>
      <c r="AT387" s="147" t="s">
        <v>270</v>
      </c>
      <c r="AU387" s="147" t="s">
        <v>90</v>
      </c>
      <c r="AY387" s="17" t="s">
        <v>268</v>
      </c>
      <c r="BE387" s="148">
        <f>IF(N387="základní",J387,0)</f>
        <v>0</v>
      </c>
      <c r="BF387" s="148">
        <f>IF(N387="snížená",J387,0)</f>
        <v>0</v>
      </c>
      <c r="BG387" s="148">
        <f>IF(N387="zákl. přenesená",J387,0)</f>
        <v>0</v>
      </c>
      <c r="BH387" s="148">
        <f>IF(N387="sníž. přenesená",J387,0)</f>
        <v>0</v>
      </c>
      <c r="BI387" s="148">
        <f>IF(N387="nulová",J387,0)</f>
        <v>0</v>
      </c>
      <c r="BJ387" s="17" t="s">
        <v>90</v>
      </c>
      <c r="BK387" s="148">
        <f>ROUND(I387*H387,2)</f>
        <v>0</v>
      </c>
      <c r="BL387" s="17" t="s">
        <v>101</v>
      </c>
      <c r="BM387" s="147" t="s">
        <v>696</v>
      </c>
    </row>
    <row r="388" spans="2:65" s="14" customFormat="1">
      <c r="B388" s="164"/>
      <c r="D388" s="150" t="s">
        <v>276</v>
      </c>
      <c r="E388" s="165" t="s">
        <v>1</v>
      </c>
      <c r="F388" s="166" t="s">
        <v>697</v>
      </c>
      <c r="H388" s="165" t="s">
        <v>1</v>
      </c>
      <c r="I388" s="167"/>
      <c r="L388" s="164"/>
      <c r="M388" s="168"/>
      <c r="T388" s="169"/>
      <c r="AT388" s="165" t="s">
        <v>276</v>
      </c>
      <c r="AU388" s="165" t="s">
        <v>90</v>
      </c>
      <c r="AV388" s="14" t="s">
        <v>84</v>
      </c>
      <c r="AW388" s="14" t="s">
        <v>32</v>
      </c>
      <c r="AX388" s="14" t="s">
        <v>77</v>
      </c>
      <c r="AY388" s="165" t="s">
        <v>268</v>
      </c>
    </row>
    <row r="389" spans="2:65" s="12" customFormat="1">
      <c r="B389" s="149"/>
      <c r="D389" s="150" t="s">
        <v>276</v>
      </c>
      <c r="E389" s="151" t="s">
        <v>1</v>
      </c>
      <c r="F389" s="152" t="s">
        <v>698</v>
      </c>
      <c r="H389" s="153">
        <v>18.5</v>
      </c>
      <c r="I389" s="154"/>
      <c r="L389" s="149"/>
      <c r="M389" s="155"/>
      <c r="T389" s="156"/>
      <c r="AT389" s="151" t="s">
        <v>276</v>
      </c>
      <c r="AU389" s="151" t="s">
        <v>90</v>
      </c>
      <c r="AV389" s="12" t="s">
        <v>90</v>
      </c>
      <c r="AW389" s="12" t="s">
        <v>32</v>
      </c>
      <c r="AX389" s="12" t="s">
        <v>77</v>
      </c>
      <c r="AY389" s="151" t="s">
        <v>268</v>
      </c>
    </row>
    <row r="390" spans="2:65" s="13" customFormat="1">
      <c r="B390" s="157"/>
      <c r="D390" s="150" t="s">
        <v>276</v>
      </c>
      <c r="E390" s="158" t="s">
        <v>1</v>
      </c>
      <c r="F390" s="159" t="s">
        <v>278</v>
      </c>
      <c r="H390" s="160">
        <v>18.5</v>
      </c>
      <c r="I390" s="161"/>
      <c r="L390" s="157"/>
      <c r="M390" s="162"/>
      <c r="T390" s="163"/>
      <c r="AT390" s="158" t="s">
        <v>276</v>
      </c>
      <c r="AU390" s="158" t="s">
        <v>90</v>
      </c>
      <c r="AV390" s="13" t="s">
        <v>101</v>
      </c>
      <c r="AW390" s="13" t="s">
        <v>32</v>
      </c>
      <c r="AX390" s="13" t="s">
        <v>84</v>
      </c>
      <c r="AY390" s="158" t="s">
        <v>268</v>
      </c>
    </row>
    <row r="391" spans="2:65" s="1" customFormat="1" ht="16.5" customHeight="1">
      <c r="B391" s="32"/>
      <c r="C391" s="136" t="s">
        <v>699</v>
      </c>
      <c r="D391" s="136" t="s">
        <v>270</v>
      </c>
      <c r="E391" s="137" t="s">
        <v>700</v>
      </c>
      <c r="F391" s="138" t="s">
        <v>701</v>
      </c>
      <c r="G391" s="139" t="s">
        <v>445</v>
      </c>
      <c r="H391" s="140">
        <v>1</v>
      </c>
      <c r="I391" s="141"/>
      <c r="J391" s="142">
        <f t="shared" ref="J391:J400" si="30">ROUND(I391*H391,2)</f>
        <v>0</v>
      </c>
      <c r="K391" s="138" t="s">
        <v>1</v>
      </c>
      <c r="L391" s="32"/>
      <c r="M391" s="143" t="s">
        <v>1</v>
      </c>
      <c r="N391" s="144" t="s">
        <v>43</v>
      </c>
      <c r="P391" s="145">
        <f t="shared" ref="P391:P400" si="31">O391*H391</f>
        <v>0</v>
      </c>
      <c r="Q391" s="145">
        <v>0</v>
      </c>
      <c r="R391" s="145">
        <f t="shared" ref="R391:R400" si="32">Q391*H391</f>
        <v>0</v>
      </c>
      <c r="S391" s="145">
        <v>0</v>
      </c>
      <c r="T391" s="146">
        <f t="shared" ref="T391:T400" si="33">S391*H391</f>
        <v>0</v>
      </c>
      <c r="AR391" s="147" t="s">
        <v>101</v>
      </c>
      <c r="AT391" s="147" t="s">
        <v>270</v>
      </c>
      <c r="AU391" s="147" t="s">
        <v>90</v>
      </c>
      <c r="AY391" s="17" t="s">
        <v>268</v>
      </c>
      <c r="BE391" s="148">
        <f t="shared" ref="BE391:BE400" si="34">IF(N391="základní",J391,0)</f>
        <v>0</v>
      </c>
      <c r="BF391" s="148">
        <f t="shared" ref="BF391:BF400" si="35">IF(N391="snížená",J391,0)</f>
        <v>0</v>
      </c>
      <c r="BG391" s="148">
        <f t="shared" ref="BG391:BG400" si="36">IF(N391="zákl. přenesená",J391,0)</f>
        <v>0</v>
      </c>
      <c r="BH391" s="148">
        <f t="shared" ref="BH391:BH400" si="37">IF(N391="sníž. přenesená",J391,0)</f>
        <v>0</v>
      </c>
      <c r="BI391" s="148">
        <f t="shared" ref="BI391:BI400" si="38">IF(N391="nulová",J391,0)</f>
        <v>0</v>
      </c>
      <c r="BJ391" s="17" t="s">
        <v>90</v>
      </c>
      <c r="BK391" s="148">
        <f t="shared" ref="BK391:BK400" si="39">ROUND(I391*H391,2)</f>
        <v>0</v>
      </c>
      <c r="BL391" s="17" t="s">
        <v>101</v>
      </c>
      <c r="BM391" s="147" t="s">
        <v>702</v>
      </c>
    </row>
    <row r="392" spans="2:65" s="1" customFormat="1" ht="16.5" customHeight="1">
      <c r="B392" s="32"/>
      <c r="C392" s="136" t="s">
        <v>703</v>
      </c>
      <c r="D392" s="136" t="s">
        <v>270</v>
      </c>
      <c r="E392" s="137" t="s">
        <v>704</v>
      </c>
      <c r="F392" s="138" t="s">
        <v>705</v>
      </c>
      <c r="G392" s="139" t="s">
        <v>445</v>
      </c>
      <c r="H392" s="140">
        <v>1</v>
      </c>
      <c r="I392" s="141"/>
      <c r="J392" s="142">
        <f t="shared" si="30"/>
        <v>0</v>
      </c>
      <c r="K392" s="138" t="s">
        <v>1</v>
      </c>
      <c r="L392" s="32"/>
      <c r="M392" s="143" t="s">
        <v>1</v>
      </c>
      <c r="N392" s="144" t="s">
        <v>43</v>
      </c>
      <c r="P392" s="145">
        <f t="shared" si="31"/>
        <v>0</v>
      </c>
      <c r="Q392" s="145">
        <v>0</v>
      </c>
      <c r="R392" s="145">
        <f t="shared" si="32"/>
        <v>0</v>
      </c>
      <c r="S392" s="145">
        <v>0</v>
      </c>
      <c r="T392" s="146">
        <f t="shared" si="33"/>
        <v>0</v>
      </c>
      <c r="AR392" s="147" t="s">
        <v>101</v>
      </c>
      <c r="AT392" s="147" t="s">
        <v>270</v>
      </c>
      <c r="AU392" s="147" t="s">
        <v>90</v>
      </c>
      <c r="AY392" s="17" t="s">
        <v>268</v>
      </c>
      <c r="BE392" s="148">
        <f t="shared" si="34"/>
        <v>0</v>
      </c>
      <c r="BF392" s="148">
        <f t="shared" si="35"/>
        <v>0</v>
      </c>
      <c r="BG392" s="148">
        <f t="shared" si="36"/>
        <v>0</v>
      </c>
      <c r="BH392" s="148">
        <f t="shared" si="37"/>
        <v>0</v>
      </c>
      <c r="BI392" s="148">
        <f t="shared" si="38"/>
        <v>0</v>
      </c>
      <c r="BJ392" s="17" t="s">
        <v>90</v>
      </c>
      <c r="BK392" s="148">
        <f t="shared" si="39"/>
        <v>0</v>
      </c>
      <c r="BL392" s="17" t="s">
        <v>101</v>
      </c>
      <c r="BM392" s="147" t="s">
        <v>706</v>
      </c>
    </row>
    <row r="393" spans="2:65" s="1" customFormat="1" ht="16.5" customHeight="1">
      <c r="B393" s="32"/>
      <c r="C393" s="136" t="s">
        <v>707</v>
      </c>
      <c r="D393" s="136" t="s">
        <v>270</v>
      </c>
      <c r="E393" s="137" t="s">
        <v>708</v>
      </c>
      <c r="F393" s="138" t="s">
        <v>709</v>
      </c>
      <c r="G393" s="139" t="s">
        <v>445</v>
      </c>
      <c r="H393" s="140">
        <v>1</v>
      </c>
      <c r="I393" s="141"/>
      <c r="J393" s="142">
        <f t="shared" si="30"/>
        <v>0</v>
      </c>
      <c r="K393" s="138" t="s">
        <v>1</v>
      </c>
      <c r="L393" s="32"/>
      <c r="M393" s="143" t="s">
        <v>1</v>
      </c>
      <c r="N393" s="144" t="s">
        <v>43</v>
      </c>
      <c r="P393" s="145">
        <f t="shared" si="31"/>
        <v>0</v>
      </c>
      <c r="Q393" s="145">
        <v>0</v>
      </c>
      <c r="R393" s="145">
        <f t="shared" si="32"/>
        <v>0</v>
      </c>
      <c r="S393" s="145">
        <v>0</v>
      </c>
      <c r="T393" s="146">
        <f t="shared" si="33"/>
        <v>0</v>
      </c>
      <c r="AR393" s="147" t="s">
        <v>101</v>
      </c>
      <c r="AT393" s="147" t="s">
        <v>270</v>
      </c>
      <c r="AU393" s="147" t="s">
        <v>90</v>
      </c>
      <c r="AY393" s="17" t="s">
        <v>268</v>
      </c>
      <c r="BE393" s="148">
        <f t="shared" si="34"/>
        <v>0</v>
      </c>
      <c r="BF393" s="148">
        <f t="shared" si="35"/>
        <v>0</v>
      </c>
      <c r="BG393" s="148">
        <f t="shared" si="36"/>
        <v>0</v>
      </c>
      <c r="BH393" s="148">
        <f t="shared" si="37"/>
        <v>0</v>
      </c>
      <c r="BI393" s="148">
        <f t="shared" si="38"/>
        <v>0</v>
      </c>
      <c r="BJ393" s="17" t="s">
        <v>90</v>
      </c>
      <c r="BK393" s="148">
        <f t="shared" si="39"/>
        <v>0</v>
      </c>
      <c r="BL393" s="17" t="s">
        <v>101</v>
      </c>
      <c r="BM393" s="147" t="s">
        <v>710</v>
      </c>
    </row>
    <row r="394" spans="2:65" s="1" customFormat="1" ht="16.5" customHeight="1">
      <c r="B394" s="32"/>
      <c r="C394" s="136" t="s">
        <v>711</v>
      </c>
      <c r="D394" s="136" t="s">
        <v>270</v>
      </c>
      <c r="E394" s="137" t="s">
        <v>712</v>
      </c>
      <c r="F394" s="138" t="s">
        <v>713</v>
      </c>
      <c r="G394" s="139" t="s">
        <v>445</v>
      </c>
      <c r="H394" s="140">
        <v>1</v>
      </c>
      <c r="I394" s="141"/>
      <c r="J394" s="142">
        <f t="shared" si="30"/>
        <v>0</v>
      </c>
      <c r="K394" s="138" t="s">
        <v>1</v>
      </c>
      <c r="L394" s="32"/>
      <c r="M394" s="143" t="s">
        <v>1</v>
      </c>
      <c r="N394" s="144" t="s">
        <v>43</v>
      </c>
      <c r="P394" s="145">
        <f t="shared" si="31"/>
        <v>0</v>
      </c>
      <c r="Q394" s="145">
        <v>0</v>
      </c>
      <c r="R394" s="145">
        <f t="shared" si="32"/>
        <v>0</v>
      </c>
      <c r="S394" s="145">
        <v>0</v>
      </c>
      <c r="T394" s="146">
        <f t="shared" si="33"/>
        <v>0</v>
      </c>
      <c r="AR394" s="147" t="s">
        <v>101</v>
      </c>
      <c r="AT394" s="147" t="s">
        <v>270</v>
      </c>
      <c r="AU394" s="147" t="s">
        <v>90</v>
      </c>
      <c r="AY394" s="17" t="s">
        <v>268</v>
      </c>
      <c r="BE394" s="148">
        <f t="shared" si="34"/>
        <v>0</v>
      </c>
      <c r="BF394" s="148">
        <f t="shared" si="35"/>
        <v>0</v>
      </c>
      <c r="BG394" s="148">
        <f t="shared" si="36"/>
        <v>0</v>
      </c>
      <c r="BH394" s="148">
        <f t="shared" si="37"/>
        <v>0</v>
      </c>
      <c r="BI394" s="148">
        <f t="shared" si="38"/>
        <v>0</v>
      </c>
      <c r="BJ394" s="17" t="s">
        <v>90</v>
      </c>
      <c r="BK394" s="148">
        <f t="shared" si="39"/>
        <v>0</v>
      </c>
      <c r="BL394" s="17" t="s">
        <v>101</v>
      </c>
      <c r="BM394" s="147" t="s">
        <v>714</v>
      </c>
    </row>
    <row r="395" spans="2:65" s="1" customFormat="1" ht="16.5" customHeight="1">
      <c r="B395" s="32"/>
      <c r="C395" s="136" t="s">
        <v>715</v>
      </c>
      <c r="D395" s="136" t="s">
        <v>270</v>
      </c>
      <c r="E395" s="137" t="s">
        <v>716</v>
      </c>
      <c r="F395" s="138" t="s">
        <v>717</v>
      </c>
      <c r="G395" s="139" t="s">
        <v>281</v>
      </c>
      <c r="H395" s="140">
        <v>2</v>
      </c>
      <c r="I395" s="141"/>
      <c r="J395" s="142">
        <f t="shared" si="30"/>
        <v>0</v>
      </c>
      <c r="K395" s="138" t="s">
        <v>1</v>
      </c>
      <c r="L395" s="32"/>
      <c r="M395" s="143" t="s">
        <v>1</v>
      </c>
      <c r="N395" s="144" t="s">
        <v>43</v>
      </c>
      <c r="P395" s="145">
        <f t="shared" si="31"/>
        <v>0</v>
      </c>
      <c r="Q395" s="145">
        <v>0</v>
      </c>
      <c r="R395" s="145">
        <f t="shared" si="32"/>
        <v>0</v>
      </c>
      <c r="S395" s="145">
        <v>0</v>
      </c>
      <c r="T395" s="146">
        <f t="shared" si="33"/>
        <v>0</v>
      </c>
      <c r="AR395" s="147" t="s">
        <v>101</v>
      </c>
      <c r="AT395" s="147" t="s">
        <v>270</v>
      </c>
      <c r="AU395" s="147" t="s">
        <v>90</v>
      </c>
      <c r="AY395" s="17" t="s">
        <v>268</v>
      </c>
      <c r="BE395" s="148">
        <f t="shared" si="34"/>
        <v>0</v>
      </c>
      <c r="BF395" s="148">
        <f t="shared" si="35"/>
        <v>0</v>
      </c>
      <c r="BG395" s="148">
        <f t="shared" si="36"/>
        <v>0</v>
      </c>
      <c r="BH395" s="148">
        <f t="shared" si="37"/>
        <v>0</v>
      </c>
      <c r="BI395" s="148">
        <f t="shared" si="38"/>
        <v>0</v>
      </c>
      <c r="BJ395" s="17" t="s">
        <v>90</v>
      </c>
      <c r="BK395" s="148">
        <f t="shared" si="39"/>
        <v>0</v>
      </c>
      <c r="BL395" s="17" t="s">
        <v>101</v>
      </c>
      <c r="BM395" s="147" t="s">
        <v>718</v>
      </c>
    </row>
    <row r="396" spans="2:65" s="1" customFormat="1" ht="16.5" customHeight="1">
      <c r="B396" s="32"/>
      <c r="C396" s="136" t="s">
        <v>719</v>
      </c>
      <c r="D396" s="136" t="s">
        <v>270</v>
      </c>
      <c r="E396" s="137" t="s">
        <v>720</v>
      </c>
      <c r="F396" s="138" t="s">
        <v>721</v>
      </c>
      <c r="G396" s="139" t="s">
        <v>281</v>
      </c>
      <c r="H396" s="140">
        <v>3</v>
      </c>
      <c r="I396" s="141"/>
      <c r="J396" s="142">
        <f t="shared" si="30"/>
        <v>0</v>
      </c>
      <c r="K396" s="138" t="s">
        <v>1</v>
      </c>
      <c r="L396" s="32"/>
      <c r="M396" s="143" t="s">
        <v>1</v>
      </c>
      <c r="N396" s="144" t="s">
        <v>43</v>
      </c>
      <c r="P396" s="145">
        <f t="shared" si="31"/>
        <v>0</v>
      </c>
      <c r="Q396" s="145">
        <v>0</v>
      </c>
      <c r="R396" s="145">
        <f t="shared" si="32"/>
        <v>0</v>
      </c>
      <c r="S396" s="145">
        <v>0</v>
      </c>
      <c r="T396" s="146">
        <f t="shared" si="33"/>
        <v>0</v>
      </c>
      <c r="AR396" s="147" t="s">
        <v>101</v>
      </c>
      <c r="AT396" s="147" t="s">
        <v>270</v>
      </c>
      <c r="AU396" s="147" t="s">
        <v>90</v>
      </c>
      <c r="AY396" s="17" t="s">
        <v>268</v>
      </c>
      <c r="BE396" s="148">
        <f t="shared" si="34"/>
        <v>0</v>
      </c>
      <c r="BF396" s="148">
        <f t="shared" si="35"/>
        <v>0</v>
      </c>
      <c r="BG396" s="148">
        <f t="shared" si="36"/>
        <v>0</v>
      </c>
      <c r="BH396" s="148">
        <f t="shared" si="37"/>
        <v>0</v>
      </c>
      <c r="BI396" s="148">
        <f t="shared" si="38"/>
        <v>0</v>
      </c>
      <c r="BJ396" s="17" t="s">
        <v>90</v>
      </c>
      <c r="BK396" s="148">
        <f t="shared" si="39"/>
        <v>0</v>
      </c>
      <c r="BL396" s="17" t="s">
        <v>101</v>
      </c>
      <c r="BM396" s="147" t="s">
        <v>722</v>
      </c>
    </row>
    <row r="397" spans="2:65" s="1" customFormat="1" ht="24.2" customHeight="1">
      <c r="B397" s="32"/>
      <c r="C397" s="136" t="s">
        <v>723</v>
      </c>
      <c r="D397" s="136" t="s">
        <v>270</v>
      </c>
      <c r="E397" s="137" t="s">
        <v>724</v>
      </c>
      <c r="F397" s="138" t="s">
        <v>725</v>
      </c>
      <c r="G397" s="139" t="s">
        <v>445</v>
      </c>
      <c r="H397" s="140">
        <v>1</v>
      </c>
      <c r="I397" s="141"/>
      <c r="J397" s="142">
        <f t="shared" si="30"/>
        <v>0</v>
      </c>
      <c r="K397" s="138" t="s">
        <v>1</v>
      </c>
      <c r="L397" s="32"/>
      <c r="M397" s="143" t="s">
        <v>1</v>
      </c>
      <c r="N397" s="144" t="s">
        <v>43</v>
      </c>
      <c r="P397" s="145">
        <f t="shared" si="31"/>
        <v>0</v>
      </c>
      <c r="Q397" s="145">
        <v>0</v>
      </c>
      <c r="R397" s="145">
        <f t="shared" si="32"/>
        <v>0</v>
      </c>
      <c r="S397" s="145">
        <v>0</v>
      </c>
      <c r="T397" s="146">
        <f t="shared" si="33"/>
        <v>0</v>
      </c>
      <c r="AR397" s="147" t="s">
        <v>101</v>
      </c>
      <c r="AT397" s="147" t="s">
        <v>270</v>
      </c>
      <c r="AU397" s="147" t="s">
        <v>90</v>
      </c>
      <c r="AY397" s="17" t="s">
        <v>268</v>
      </c>
      <c r="BE397" s="148">
        <f t="shared" si="34"/>
        <v>0</v>
      </c>
      <c r="BF397" s="148">
        <f t="shared" si="35"/>
        <v>0</v>
      </c>
      <c r="BG397" s="148">
        <f t="shared" si="36"/>
        <v>0</v>
      </c>
      <c r="BH397" s="148">
        <f t="shared" si="37"/>
        <v>0</v>
      </c>
      <c r="BI397" s="148">
        <f t="shared" si="38"/>
        <v>0</v>
      </c>
      <c r="BJ397" s="17" t="s">
        <v>90</v>
      </c>
      <c r="BK397" s="148">
        <f t="shared" si="39"/>
        <v>0</v>
      </c>
      <c r="BL397" s="17" t="s">
        <v>101</v>
      </c>
      <c r="BM397" s="147" t="s">
        <v>726</v>
      </c>
    </row>
    <row r="398" spans="2:65" s="1" customFormat="1" ht="16.5" customHeight="1">
      <c r="B398" s="32"/>
      <c r="C398" s="136" t="s">
        <v>727</v>
      </c>
      <c r="D398" s="136" t="s">
        <v>270</v>
      </c>
      <c r="E398" s="137" t="s">
        <v>728</v>
      </c>
      <c r="F398" s="138" t="s">
        <v>729</v>
      </c>
      <c r="G398" s="139" t="s">
        <v>281</v>
      </c>
      <c r="H398" s="140">
        <v>1</v>
      </c>
      <c r="I398" s="141"/>
      <c r="J398" s="142">
        <f t="shared" si="30"/>
        <v>0</v>
      </c>
      <c r="K398" s="138" t="s">
        <v>1</v>
      </c>
      <c r="L398" s="32"/>
      <c r="M398" s="143" t="s">
        <v>1</v>
      </c>
      <c r="N398" s="144" t="s">
        <v>43</v>
      </c>
      <c r="P398" s="145">
        <f t="shared" si="31"/>
        <v>0</v>
      </c>
      <c r="Q398" s="145">
        <v>0</v>
      </c>
      <c r="R398" s="145">
        <f t="shared" si="32"/>
        <v>0</v>
      </c>
      <c r="S398" s="145">
        <v>0</v>
      </c>
      <c r="T398" s="146">
        <f t="shared" si="33"/>
        <v>0</v>
      </c>
      <c r="AR398" s="147" t="s">
        <v>101</v>
      </c>
      <c r="AT398" s="147" t="s">
        <v>270</v>
      </c>
      <c r="AU398" s="147" t="s">
        <v>90</v>
      </c>
      <c r="AY398" s="17" t="s">
        <v>268</v>
      </c>
      <c r="BE398" s="148">
        <f t="shared" si="34"/>
        <v>0</v>
      </c>
      <c r="BF398" s="148">
        <f t="shared" si="35"/>
        <v>0</v>
      </c>
      <c r="BG398" s="148">
        <f t="shared" si="36"/>
        <v>0</v>
      </c>
      <c r="BH398" s="148">
        <f t="shared" si="37"/>
        <v>0</v>
      </c>
      <c r="BI398" s="148">
        <f t="shared" si="38"/>
        <v>0</v>
      </c>
      <c r="BJ398" s="17" t="s">
        <v>90</v>
      </c>
      <c r="BK398" s="148">
        <f t="shared" si="39"/>
        <v>0</v>
      </c>
      <c r="BL398" s="17" t="s">
        <v>101</v>
      </c>
      <c r="BM398" s="147" t="s">
        <v>730</v>
      </c>
    </row>
    <row r="399" spans="2:65" s="1" customFormat="1" ht="16.5" customHeight="1">
      <c r="B399" s="32"/>
      <c r="C399" s="136" t="s">
        <v>731</v>
      </c>
      <c r="D399" s="136" t="s">
        <v>270</v>
      </c>
      <c r="E399" s="137" t="s">
        <v>732</v>
      </c>
      <c r="F399" s="138" t="s">
        <v>733</v>
      </c>
      <c r="G399" s="139" t="s">
        <v>273</v>
      </c>
      <c r="H399" s="140">
        <v>28</v>
      </c>
      <c r="I399" s="141"/>
      <c r="J399" s="142">
        <f t="shared" si="30"/>
        <v>0</v>
      </c>
      <c r="K399" s="138" t="s">
        <v>274</v>
      </c>
      <c r="L399" s="32"/>
      <c r="M399" s="143" t="s">
        <v>1</v>
      </c>
      <c r="N399" s="144" t="s">
        <v>43</v>
      </c>
      <c r="P399" s="145">
        <f t="shared" si="31"/>
        <v>0</v>
      </c>
      <c r="Q399" s="145">
        <v>0</v>
      </c>
      <c r="R399" s="145">
        <f t="shared" si="32"/>
        <v>0</v>
      </c>
      <c r="S399" s="145">
        <v>1.057E-2</v>
      </c>
      <c r="T399" s="146">
        <f t="shared" si="33"/>
        <v>0.29596</v>
      </c>
      <c r="AR399" s="147" t="s">
        <v>101</v>
      </c>
      <c r="AT399" s="147" t="s">
        <v>270</v>
      </c>
      <c r="AU399" s="147" t="s">
        <v>90</v>
      </c>
      <c r="AY399" s="17" t="s">
        <v>268</v>
      </c>
      <c r="BE399" s="148">
        <f t="shared" si="34"/>
        <v>0</v>
      </c>
      <c r="BF399" s="148">
        <f t="shared" si="35"/>
        <v>0</v>
      </c>
      <c r="BG399" s="148">
        <f t="shared" si="36"/>
        <v>0</v>
      </c>
      <c r="BH399" s="148">
        <f t="shared" si="37"/>
        <v>0</v>
      </c>
      <c r="BI399" s="148">
        <f t="shared" si="38"/>
        <v>0</v>
      </c>
      <c r="BJ399" s="17" t="s">
        <v>90</v>
      </c>
      <c r="BK399" s="148">
        <f t="shared" si="39"/>
        <v>0</v>
      </c>
      <c r="BL399" s="17" t="s">
        <v>101</v>
      </c>
      <c r="BM399" s="147" t="s">
        <v>734</v>
      </c>
    </row>
    <row r="400" spans="2:65" s="1" customFormat="1" ht="24.2" customHeight="1">
      <c r="B400" s="32"/>
      <c r="C400" s="136" t="s">
        <v>735</v>
      </c>
      <c r="D400" s="136" t="s">
        <v>270</v>
      </c>
      <c r="E400" s="137" t="s">
        <v>736</v>
      </c>
      <c r="F400" s="138" t="s">
        <v>737</v>
      </c>
      <c r="G400" s="139" t="s">
        <v>281</v>
      </c>
      <c r="H400" s="140">
        <v>8</v>
      </c>
      <c r="I400" s="141"/>
      <c r="J400" s="142">
        <f t="shared" si="30"/>
        <v>0</v>
      </c>
      <c r="K400" s="138" t="s">
        <v>274</v>
      </c>
      <c r="L400" s="32"/>
      <c r="M400" s="143" t="s">
        <v>1</v>
      </c>
      <c r="N400" s="144" t="s">
        <v>43</v>
      </c>
      <c r="P400" s="145">
        <f t="shared" si="31"/>
        <v>0</v>
      </c>
      <c r="Q400" s="145">
        <v>8.0000000000000007E-5</v>
      </c>
      <c r="R400" s="145">
        <f t="shared" si="32"/>
        <v>6.4000000000000005E-4</v>
      </c>
      <c r="S400" s="145">
        <v>2.4930000000000001E-2</v>
      </c>
      <c r="T400" s="146">
        <f t="shared" si="33"/>
        <v>0.19944000000000001</v>
      </c>
      <c r="AR400" s="147" t="s">
        <v>101</v>
      </c>
      <c r="AT400" s="147" t="s">
        <v>270</v>
      </c>
      <c r="AU400" s="147" t="s">
        <v>90</v>
      </c>
      <c r="AY400" s="17" t="s">
        <v>268</v>
      </c>
      <c r="BE400" s="148">
        <f t="shared" si="34"/>
        <v>0</v>
      </c>
      <c r="BF400" s="148">
        <f t="shared" si="35"/>
        <v>0</v>
      </c>
      <c r="BG400" s="148">
        <f t="shared" si="36"/>
        <v>0</v>
      </c>
      <c r="BH400" s="148">
        <f t="shared" si="37"/>
        <v>0</v>
      </c>
      <c r="BI400" s="148">
        <f t="shared" si="38"/>
        <v>0</v>
      </c>
      <c r="BJ400" s="17" t="s">
        <v>90</v>
      </c>
      <c r="BK400" s="148">
        <f t="shared" si="39"/>
        <v>0</v>
      </c>
      <c r="BL400" s="17" t="s">
        <v>101</v>
      </c>
      <c r="BM400" s="147" t="s">
        <v>738</v>
      </c>
    </row>
    <row r="401" spans="2:65" s="12" customFormat="1">
      <c r="B401" s="149"/>
      <c r="D401" s="150" t="s">
        <v>276</v>
      </c>
      <c r="E401" s="151" t="s">
        <v>1</v>
      </c>
      <c r="F401" s="152" t="s">
        <v>309</v>
      </c>
      <c r="H401" s="153">
        <v>8</v>
      </c>
      <c r="I401" s="154"/>
      <c r="L401" s="149"/>
      <c r="M401" s="155"/>
      <c r="T401" s="156"/>
      <c r="AT401" s="151" t="s">
        <v>276</v>
      </c>
      <c r="AU401" s="151" t="s">
        <v>90</v>
      </c>
      <c r="AV401" s="12" t="s">
        <v>90</v>
      </c>
      <c r="AW401" s="12" t="s">
        <v>32</v>
      </c>
      <c r="AX401" s="12" t="s">
        <v>77</v>
      </c>
      <c r="AY401" s="151" t="s">
        <v>268</v>
      </c>
    </row>
    <row r="402" spans="2:65" s="13" customFormat="1">
      <c r="B402" s="157"/>
      <c r="D402" s="150" t="s">
        <v>276</v>
      </c>
      <c r="E402" s="158" t="s">
        <v>1</v>
      </c>
      <c r="F402" s="159" t="s">
        <v>278</v>
      </c>
      <c r="H402" s="160">
        <v>8</v>
      </c>
      <c r="I402" s="161"/>
      <c r="L402" s="157"/>
      <c r="M402" s="162"/>
      <c r="T402" s="163"/>
      <c r="AT402" s="158" t="s">
        <v>276</v>
      </c>
      <c r="AU402" s="158" t="s">
        <v>90</v>
      </c>
      <c r="AV402" s="13" t="s">
        <v>101</v>
      </c>
      <c r="AW402" s="13" t="s">
        <v>32</v>
      </c>
      <c r="AX402" s="13" t="s">
        <v>84</v>
      </c>
      <c r="AY402" s="158" t="s">
        <v>268</v>
      </c>
    </row>
    <row r="403" spans="2:65" s="1" customFormat="1" ht="24.2" customHeight="1">
      <c r="B403" s="32"/>
      <c r="C403" s="136" t="s">
        <v>739</v>
      </c>
      <c r="D403" s="136" t="s">
        <v>270</v>
      </c>
      <c r="E403" s="137" t="s">
        <v>740</v>
      </c>
      <c r="F403" s="138" t="s">
        <v>741</v>
      </c>
      <c r="G403" s="139" t="s">
        <v>281</v>
      </c>
      <c r="H403" s="140">
        <v>1</v>
      </c>
      <c r="I403" s="141"/>
      <c r="J403" s="142">
        <f>ROUND(I403*H403,2)</f>
        <v>0</v>
      </c>
      <c r="K403" s="138" t="s">
        <v>274</v>
      </c>
      <c r="L403" s="32"/>
      <c r="M403" s="181" t="s">
        <v>1</v>
      </c>
      <c r="N403" s="182" t="s">
        <v>43</v>
      </c>
      <c r="O403" s="183"/>
      <c r="P403" s="184">
        <f>O403*H403</f>
        <v>0</v>
      </c>
      <c r="Q403" s="184">
        <v>8.0000000000000007E-5</v>
      </c>
      <c r="R403" s="184">
        <f>Q403*H403</f>
        <v>8.0000000000000007E-5</v>
      </c>
      <c r="S403" s="184">
        <v>1.35E-2</v>
      </c>
      <c r="T403" s="185">
        <f>S403*H403</f>
        <v>1.35E-2</v>
      </c>
      <c r="AR403" s="147" t="s">
        <v>101</v>
      </c>
      <c r="AT403" s="147" t="s">
        <v>270</v>
      </c>
      <c r="AU403" s="147" t="s">
        <v>90</v>
      </c>
      <c r="AY403" s="17" t="s">
        <v>268</v>
      </c>
      <c r="BE403" s="148">
        <f>IF(N403="základní",J403,0)</f>
        <v>0</v>
      </c>
      <c r="BF403" s="148">
        <f>IF(N403="snížená",J403,0)</f>
        <v>0</v>
      </c>
      <c r="BG403" s="148">
        <f>IF(N403="zákl. přenesená",J403,0)</f>
        <v>0</v>
      </c>
      <c r="BH403" s="148">
        <f>IF(N403="sníž. přenesená",J403,0)</f>
        <v>0</v>
      </c>
      <c r="BI403" s="148">
        <f>IF(N403="nulová",J403,0)</f>
        <v>0</v>
      </c>
      <c r="BJ403" s="17" t="s">
        <v>90</v>
      </c>
      <c r="BK403" s="148">
        <f>ROUND(I403*H403,2)</f>
        <v>0</v>
      </c>
      <c r="BL403" s="17" t="s">
        <v>101</v>
      </c>
      <c r="BM403" s="147" t="s">
        <v>742</v>
      </c>
    </row>
    <row r="404" spans="2:65" s="1" customFormat="1" ht="6.95" customHeight="1">
      <c r="B404" s="44"/>
      <c r="C404" s="45"/>
      <c r="D404" s="45"/>
      <c r="E404" s="45"/>
      <c r="F404" s="45"/>
      <c r="G404" s="45"/>
      <c r="H404" s="45"/>
      <c r="I404" s="45"/>
      <c r="J404" s="45"/>
      <c r="K404" s="45"/>
      <c r="L404" s="32"/>
    </row>
  </sheetData>
  <sheetProtection algorithmName="SHA-512" hashValue="+JCbS6bIytDd+cOtk/l8+NkZSKCD6WqKLLe0lfzcD0j19dqEcNxlLgCwl1Fc17vILZV0847obMrYzXmn9DHu7Q==" saltValue="eBJf1qUHAjdoOmoGH/7Ee3Zywqou/Wb0m4mowrDuY/bXflcPitLFk7Q3VUYE2e8Z5X+THVGn10hU3rAxAcx5qg==" spinCount="100000" sheet="1" objects="1" scenarios="1" formatColumns="0" formatRows="0" autoFilter="0"/>
  <autoFilter ref="C129:K403"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2:BM1918"/>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102</v>
      </c>
      <c r="AZ2" s="92" t="s">
        <v>743</v>
      </c>
      <c r="BA2" s="92" t="s">
        <v>1</v>
      </c>
      <c r="BB2" s="92" t="s">
        <v>215</v>
      </c>
      <c r="BC2" s="92" t="s">
        <v>744</v>
      </c>
      <c r="BD2" s="92" t="s">
        <v>90</v>
      </c>
    </row>
    <row r="3" spans="2:56" ht="6.95" customHeight="1">
      <c r="B3" s="18"/>
      <c r="C3" s="19"/>
      <c r="D3" s="19"/>
      <c r="E3" s="19"/>
      <c r="F3" s="19"/>
      <c r="G3" s="19"/>
      <c r="H3" s="19"/>
      <c r="I3" s="19"/>
      <c r="J3" s="19"/>
      <c r="K3" s="19"/>
      <c r="L3" s="20"/>
      <c r="AT3" s="17" t="s">
        <v>84</v>
      </c>
      <c r="AZ3" s="92" t="s">
        <v>745</v>
      </c>
      <c r="BA3" s="92" t="s">
        <v>1</v>
      </c>
      <c r="BB3" s="92" t="s">
        <v>215</v>
      </c>
      <c r="BC3" s="92" t="s">
        <v>746</v>
      </c>
      <c r="BD3" s="92" t="s">
        <v>90</v>
      </c>
    </row>
    <row r="4" spans="2:56" ht="24.95" customHeight="1">
      <c r="B4" s="20"/>
      <c r="D4" s="21" t="s">
        <v>219</v>
      </c>
      <c r="L4" s="20"/>
      <c r="M4" s="93" t="s">
        <v>10</v>
      </c>
      <c r="AT4" s="17" t="s">
        <v>4</v>
      </c>
      <c r="AZ4" s="92" t="s">
        <v>747</v>
      </c>
      <c r="BA4" s="92" t="s">
        <v>1</v>
      </c>
      <c r="BB4" s="92" t="s">
        <v>215</v>
      </c>
      <c r="BC4" s="92" t="s">
        <v>748</v>
      </c>
      <c r="BD4" s="92" t="s">
        <v>90</v>
      </c>
    </row>
    <row r="5" spans="2:56" ht="6.95" customHeight="1">
      <c r="B5" s="20"/>
      <c r="L5" s="20"/>
      <c r="AZ5" s="92" t="s">
        <v>749</v>
      </c>
      <c r="BA5" s="92" t="s">
        <v>1</v>
      </c>
      <c r="BB5" s="92" t="s">
        <v>215</v>
      </c>
      <c r="BC5" s="92" t="s">
        <v>750</v>
      </c>
      <c r="BD5" s="92" t="s">
        <v>90</v>
      </c>
    </row>
    <row r="6" spans="2:56" ht="12" customHeight="1">
      <c r="B6" s="20"/>
      <c r="D6" s="27" t="s">
        <v>16</v>
      </c>
      <c r="L6" s="20"/>
      <c r="AZ6" s="92" t="s">
        <v>751</v>
      </c>
      <c r="BA6" s="92" t="s">
        <v>1</v>
      </c>
      <c r="BB6" s="92" t="s">
        <v>215</v>
      </c>
      <c r="BC6" s="92" t="s">
        <v>752</v>
      </c>
      <c r="BD6" s="92" t="s">
        <v>90</v>
      </c>
    </row>
    <row r="7" spans="2:56" ht="16.5" customHeight="1">
      <c r="B7" s="20"/>
      <c r="E7" s="258" t="str">
        <f>'Rekapitulace stavby'!K6</f>
        <v>VÝSTAVBA CHRÁNĚNÉHO BYDLENÍ V NOVÉ PACE</v>
      </c>
      <c r="F7" s="259"/>
      <c r="G7" s="259"/>
      <c r="H7" s="259"/>
      <c r="L7" s="20"/>
    </row>
    <row r="8" spans="2:56" ht="12.75">
      <c r="B8" s="20"/>
      <c r="D8" s="27" t="s">
        <v>228</v>
      </c>
      <c r="L8" s="20"/>
    </row>
    <row r="9" spans="2:56" ht="16.5" customHeight="1">
      <c r="B9" s="20"/>
      <c r="E9" s="258" t="s">
        <v>231</v>
      </c>
      <c r="F9" s="242"/>
      <c r="G9" s="242"/>
      <c r="H9" s="242"/>
      <c r="L9" s="20"/>
    </row>
    <row r="10" spans="2:56" ht="12" customHeight="1">
      <c r="B10" s="20"/>
      <c r="D10" s="27" t="s">
        <v>234</v>
      </c>
      <c r="L10" s="20"/>
    </row>
    <row r="11" spans="2:56" s="1" customFormat="1" ht="16.5" customHeight="1">
      <c r="B11" s="32"/>
      <c r="E11" s="222" t="s">
        <v>753</v>
      </c>
      <c r="F11" s="257"/>
      <c r="G11" s="257"/>
      <c r="H11" s="257"/>
      <c r="L11" s="32"/>
    </row>
    <row r="12" spans="2:56" s="1" customFormat="1" ht="12" customHeight="1">
      <c r="B12" s="32"/>
      <c r="D12" s="27" t="s">
        <v>754</v>
      </c>
      <c r="L12" s="32"/>
    </row>
    <row r="13" spans="2:56" s="1" customFormat="1" ht="16.5" customHeight="1">
      <c r="B13" s="32"/>
      <c r="E13" s="235" t="s">
        <v>755</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ROUND((SUM(BE151:BE1917)),  2)</f>
        <v>0</v>
      </c>
      <c r="I37" s="96">
        <v>0.21</v>
      </c>
      <c r="J37" s="85">
        <f>ROUND(((SUM(BE151:BE1917))*I37),  2)</f>
        <v>0</v>
      </c>
      <c r="L37" s="32"/>
    </row>
    <row r="38" spans="2:12" s="1" customFormat="1" ht="14.45" customHeight="1">
      <c r="B38" s="32"/>
      <c r="E38" s="27" t="s">
        <v>43</v>
      </c>
      <c r="F38" s="85">
        <f>ROUND((SUM(BF151:BF1917)),  2)</f>
        <v>0</v>
      </c>
      <c r="I38" s="96">
        <v>0.15</v>
      </c>
      <c r="J38" s="85">
        <f>ROUND(((SUM(BF151:BF1917))*I38),  2)</f>
        <v>0</v>
      </c>
      <c r="L38" s="32"/>
    </row>
    <row r="39" spans="2:12" s="1" customFormat="1" ht="14.45" hidden="1" customHeight="1">
      <c r="B39" s="32"/>
      <c r="E39" s="27" t="s">
        <v>44</v>
      </c>
      <c r="F39" s="85">
        <f>ROUND((SUM(BG151:BG1917)),  2)</f>
        <v>0</v>
      </c>
      <c r="I39" s="96">
        <v>0.21</v>
      </c>
      <c r="J39" s="85">
        <f>0</f>
        <v>0</v>
      </c>
      <c r="L39" s="32"/>
    </row>
    <row r="40" spans="2:12" s="1" customFormat="1" ht="14.45" hidden="1" customHeight="1">
      <c r="B40" s="32"/>
      <c r="E40" s="27" t="s">
        <v>45</v>
      </c>
      <c r="F40" s="85">
        <f>ROUND((SUM(BH151:BH1917)),  2)</f>
        <v>0</v>
      </c>
      <c r="I40" s="96">
        <v>0.15</v>
      </c>
      <c r="J40" s="85">
        <f>0</f>
        <v>0</v>
      </c>
      <c r="L40" s="32"/>
    </row>
    <row r="41" spans="2:12" s="1" customFormat="1" ht="14.45" hidden="1" customHeight="1">
      <c r="B41" s="32"/>
      <c r="E41" s="27" t="s">
        <v>46</v>
      </c>
      <c r="F41" s="85">
        <f>ROUND((SUM(BI151:BI1917)),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D.1.1.A - Objekt 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J222</f>
        <v>0</v>
      </c>
      <c r="L103" s="112"/>
    </row>
    <row r="104" spans="2:47" s="9" customFormat="1" ht="19.899999999999999" customHeight="1">
      <c r="B104" s="112"/>
      <c r="D104" s="113" t="s">
        <v>756</v>
      </c>
      <c r="E104" s="114"/>
      <c r="F104" s="114"/>
      <c r="G104" s="114"/>
      <c r="H104" s="114"/>
      <c r="I104" s="114"/>
      <c r="J104" s="115">
        <f>J248</f>
        <v>0</v>
      </c>
      <c r="L104" s="112"/>
    </row>
    <row r="105" spans="2:47" s="9" customFormat="1" ht="19.899999999999999" customHeight="1">
      <c r="B105" s="112"/>
      <c r="D105" s="113" t="s">
        <v>757</v>
      </c>
      <c r="E105" s="114"/>
      <c r="F105" s="114"/>
      <c r="G105" s="114"/>
      <c r="H105" s="114"/>
      <c r="I105" s="114"/>
      <c r="J105" s="115">
        <f>J335</f>
        <v>0</v>
      </c>
      <c r="L105" s="112"/>
    </row>
    <row r="106" spans="2:47" s="9" customFormat="1" ht="19.899999999999999" customHeight="1">
      <c r="B106" s="112"/>
      <c r="D106" s="113" t="s">
        <v>246</v>
      </c>
      <c r="E106" s="114"/>
      <c r="F106" s="114"/>
      <c r="G106" s="114"/>
      <c r="H106" s="114"/>
      <c r="I106" s="114"/>
      <c r="J106" s="115">
        <f>J723</f>
        <v>0</v>
      </c>
      <c r="L106" s="112"/>
    </row>
    <row r="107" spans="2:47" s="9" customFormat="1" ht="19.899999999999999" customHeight="1">
      <c r="B107" s="112"/>
      <c r="D107" s="113" t="s">
        <v>758</v>
      </c>
      <c r="E107" s="114"/>
      <c r="F107" s="114"/>
      <c r="G107" s="114"/>
      <c r="H107" s="114"/>
      <c r="I107" s="114"/>
      <c r="J107" s="115">
        <f>J822</f>
        <v>0</v>
      </c>
      <c r="L107" s="112"/>
    </row>
    <row r="108" spans="2:47" s="8" customFormat="1" ht="24.95" customHeight="1">
      <c r="B108" s="108"/>
      <c r="D108" s="109" t="s">
        <v>248</v>
      </c>
      <c r="E108" s="110"/>
      <c r="F108" s="110"/>
      <c r="G108" s="110"/>
      <c r="H108" s="110"/>
      <c r="I108" s="110"/>
      <c r="J108" s="111">
        <f>J824</f>
        <v>0</v>
      </c>
      <c r="L108" s="108"/>
    </row>
    <row r="109" spans="2:47" s="9" customFormat="1" ht="19.899999999999999" customHeight="1">
      <c r="B109" s="112"/>
      <c r="D109" s="113" t="s">
        <v>759</v>
      </c>
      <c r="E109" s="114"/>
      <c r="F109" s="114"/>
      <c r="G109" s="114"/>
      <c r="H109" s="114"/>
      <c r="I109" s="114"/>
      <c r="J109" s="115">
        <f>J825</f>
        <v>0</v>
      </c>
      <c r="L109" s="112"/>
    </row>
    <row r="110" spans="2:47" s="9" customFormat="1" ht="19.899999999999999" customHeight="1">
      <c r="B110" s="112"/>
      <c r="D110" s="113" t="s">
        <v>760</v>
      </c>
      <c r="E110" s="114"/>
      <c r="F110" s="114"/>
      <c r="G110" s="114"/>
      <c r="H110" s="114"/>
      <c r="I110" s="114"/>
      <c r="J110" s="115">
        <f>J885</f>
        <v>0</v>
      </c>
      <c r="L110" s="112"/>
    </row>
    <row r="111" spans="2:47" s="9" customFormat="1" ht="19.899999999999999" customHeight="1">
      <c r="B111" s="112"/>
      <c r="D111" s="113" t="s">
        <v>761</v>
      </c>
      <c r="E111" s="114"/>
      <c r="F111" s="114"/>
      <c r="G111" s="114"/>
      <c r="H111" s="114"/>
      <c r="I111" s="114"/>
      <c r="J111" s="115">
        <f>J969</f>
        <v>0</v>
      </c>
      <c r="L111" s="112"/>
    </row>
    <row r="112" spans="2:47" s="9" customFormat="1" ht="19.899999999999999" customHeight="1">
      <c r="B112" s="112"/>
      <c r="D112" s="113" t="s">
        <v>762</v>
      </c>
      <c r="E112" s="114"/>
      <c r="F112" s="114"/>
      <c r="G112" s="114"/>
      <c r="H112" s="114"/>
      <c r="I112" s="114"/>
      <c r="J112" s="115">
        <f>J1038</f>
        <v>0</v>
      </c>
      <c r="L112" s="112"/>
    </row>
    <row r="113" spans="2:12" s="9" customFormat="1" ht="19.899999999999999" customHeight="1">
      <c r="B113" s="112"/>
      <c r="D113" s="113" t="s">
        <v>763</v>
      </c>
      <c r="E113" s="114"/>
      <c r="F113" s="114"/>
      <c r="G113" s="114"/>
      <c r="H113" s="114"/>
      <c r="I113" s="114"/>
      <c r="J113" s="115">
        <f>J1056</f>
        <v>0</v>
      </c>
      <c r="L113" s="112"/>
    </row>
    <row r="114" spans="2:12" s="9" customFormat="1" ht="19.899999999999999" customHeight="1">
      <c r="B114" s="112"/>
      <c r="D114" s="113" t="s">
        <v>764</v>
      </c>
      <c r="E114" s="114"/>
      <c r="F114" s="114"/>
      <c r="G114" s="114"/>
      <c r="H114" s="114"/>
      <c r="I114" s="114"/>
      <c r="J114" s="115">
        <f>J1067</f>
        <v>0</v>
      </c>
      <c r="L114" s="112"/>
    </row>
    <row r="115" spans="2:12" s="9" customFormat="1" ht="19.899999999999999" customHeight="1">
      <c r="B115" s="112"/>
      <c r="D115" s="113" t="s">
        <v>765</v>
      </c>
      <c r="E115" s="114"/>
      <c r="F115" s="114"/>
      <c r="G115" s="114"/>
      <c r="H115" s="114"/>
      <c r="I115" s="114"/>
      <c r="J115" s="115">
        <f>J1079</f>
        <v>0</v>
      </c>
      <c r="L115" s="112"/>
    </row>
    <row r="116" spans="2:12" s="9" customFormat="1" ht="19.899999999999999" customHeight="1">
      <c r="B116" s="112"/>
      <c r="D116" s="113" t="s">
        <v>766</v>
      </c>
      <c r="E116" s="114"/>
      <c r="F116" s="114"/>
      <c r="G116" s="114"/>
      <c r="H116" s="114"/>
      <c r="I116" s="114"/>
      <c r="J116" s="115">
        <f>J1367</f>
        <v>0</v>
      </c>
      <c r="L116" s="112"/>
    </row>
    <row r="117" spans="2:12" s="9" customFormat="1" ht="19.899999999999999" customHeight="1">
      <c r="B117" s="112"/>
      <c r="D117" s="113" t="s">
        <v>767</v>
      </c>
      <c r="E117" s="114"/>
      <c r="F117" s="114"/>
      <c r="G117" s="114"/>
      <c r="H117" s="114"/>
      <c r="I117" s="114"/>
      <c r="J117" s="115">
        <f>J1417</f>
        <v>0</v>
      </c>
      <c r="L117" s="112"/>
    </row>
    <row r="118" spans="2:12" s="9" customFormat="1" ht="19.899999999999999" customHeight="1">
      <c r="B118" s="112"/>
      <c r="D118" s="113" t="s">
        <v>768</v>
      </c>
      <c r="E118" s="114"/>
      <c r="F118" s="114"/>
      <c r="G118" s="114"/>
      <c r="H118" s="114"/>
      <c r="I118" s="114"/>
      <c r="J118" s="115">
        <f>J1471</f>
        <v>0</v>
      </c>
      <c r="L118" s="112"/>
    </row>
    <row r="119" spans="2:12" s="9" customFormat="1" ht="19.899999999999999" customHeight="1">
      <c r="B119" s="112"/>
      <c r="D119" s="113" t="s">
        <v>769</v>
      </c>
      <c r="E119" s="114"/>
      <c r="F119" s="114"/>
      <c r="G119" s="114"/>
      <c r="H119" s="114"/>
      <c r="I119" s="114"/>
      <c r="J119" s="115">
        <f>J1500</f>
        <v>0</v>
      </c>
      <c r="L119" s="112"/>
    </row>
    <row r="120" spans="2:12" s="9" customFormat="1" ht="19.899999999999999" customHeight="1">
      <c r="B120" s="112"/>
      <c r="D120" s="113" t="s">
        <v>770</v>
      </c>
      <c r="E120" s="114"/>
      <c r="F120" s="114"/>
      <c r="G120" s="114"/>
      <c r="H120" s="114"/>
      <c r="I120" s="114"/>
      <c r="J120" s="115">
        <f>J1568</f>
        <v>0</v>
      </c>
      <c r="L120" s="112"/>
    </row>
    <row r="121" spans="2:12" s="9" customFormat="1" ht="19.899999999999999" customHeight="1">
      <c r="B121" s="112"/>
      <c r="D121" s="113" t="s">
        <v>771</v>
      </c>
      <c r="E121" s="114"/>
      <c r="F121" s="114"/>
      <c r="G121" s="114"/>
      <c r="H121" s="114"/>
      <c r="I121" s="114"/>
      <c r="J121" s="115">
        <f>J1581</f>
        <v>0</v>
      </c>
      <c r="L121" s="112"/>
    </row>
    <row r="122" spans="2:12" s="9" customFormat="1" ht="19.899999999999999" customHeight="1">
      <c r="B122" s="112"/>
      <c r="D122" s="113" t="s">
        <v>772</v>
      </c>
      <c r="E122" s="114"/>
      <c r="F122" s="114"/>
      <c r="G122" s="114"/>
      <c r="H122" s="114"/>
      <c r="I122" s="114"/>
      <c r="J122" s="115">
        <f>J1599</f>
        <v>0</v>
      </c>
      <c r="L122" s="112"/>
    </row>
    <row r="123" spans="2:12" s="9" customFormat="1" ht="19.899999999999999" customHeight="1">
      <c r="B123" s="112"/>
      <c r="D123" s="113" t="s">
        <v>773</v>
      </c>
      <c r="E123" s="114"/>
      <c r="F123" s="114"/>
      <c r="G123" s="114"/>
      <c r="H123" s="114"/>
      <c r="I123" s="114"/>
      <c r="J123" s="115">
        <f>J1666</f>
        <v>0</v>
      </c>
      <c r="L123" s="112"/>
    </row>
    <row r="124" spans="2:12" s="9" customFormat="1" ht="19.899999999999999" customHeight="1">
      <c r="B124" s="112"/>
      <c r="D124" s="113" t="s">
        <v>774</v>
      </c>
      <c r="E124" s="114"/>
      <c r="F124" s="114"/>
      <c r="G124" s="114"/>
      <c r="H124" s="114"/>
      <c r="I124" s="114"/>
      <c r="J124" s="115">
        <f>J1704</f>
        <v>0</v>
      </c>
      <c r="L124" s="112"/>
    </row>
    <row r="125" spans="2:12" s="9" customFormat="1" ht="19.899999999999999" customHeight="1">
      <c r="B125" s="112"/>
      <c r="D125" s="113" t="s">
        <v>775</v>
      </c>
      <c r="E125" s="114"/>
      <c r="F125" s="114"/>
      <c r="G125" s="114"/>
      <c r="H125" s="114"/>
      <c r="I125" s="114"/>
      <c r="J125" s="115">
        <f>J1755</f>
        <v>0</v>
      </c>
      <c r="L125" s="112"/>
    </row>
    <row r="126" spans="2:12" s="9" customFormat="1" ht="19.899999999999999" customHeight="1">
      <c r="B126" s="112"/>
      <c r="D126" s="113" t="s">
        <v>776</v>
      </c>
      <c r="E126" s="114"/>
      <c r="F126" s="114"/>
      <c r="G126" s="114"/>
      <c r="H126" s="114"/>
      <c r="I126" s="114"/>
      <c r="J126" s="115">
        <f>J1805</f>
        <v>0</v>
      </c>
      <c r="L126" s="112"/>
    </row>
    <row r="127" spans="2:12" s="9" customFormat="1" ht="19.899999999999999" customHeight="1">
      <c r="B127" s="112"/>
      <c r="D127" s="113" t="s">
        <v>777</v>
      </c>
      <c r="E127" s="114"/>
      <c r="F127" s="114"/>
      <c r="G127" s="114"/>
      <c r="H127" s="114"/>
      <c r="I127" s="114"/>
      <c r="J127" s="115">
        <f>J1883</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58" t="str">
        <f>E7</f>
        <v>VÝSTAVBA CHRÁNĚNÉHO BYDLENÍ V NOVÉ PACE</v>
      </c>
      <c r="F137" s="259"/>
      <c r="G137" s="259"/>
      <c r="H137" s="259"/>
      <c r="L137" s="32"/>
    </row>
    <row r="138" spans="2:12" ht="12" customHeight="1">
      <c r="B138" s="20"/>
      <c r="C138" s="27" t="s">
        <v>228</v>
      </c>
      <c r="L138" s="20"/>
    </row>
    <row r="139" spans="2:12" ht="16.5" customHeight="1">
      <c r="B139" s="20"/>
      <c r="E139" s="258" t="s">
        <v>231</v>
      </c>
      <c r="F139" s="242"/>
      <c r="G139" s="242"/>
      <c r="H139" s="242"/>
      <c r="L139" s="20"/>
    </row>
    <row r="140" spans="2:12" ht="12" customHeight="1">
      <c r="B140" s="20"/>
      <c r="C140" s="27" t="s">
        <v>234</v>
      </c>
      <c r="L140" s="20"/>
    </row>
    <row r="141" spans="2:12" s="1" customFormat="1" ht="16.5" customHeight="1">
      <c r="B141" s="32"/>
      <c r="E141" s="222" t="s">
        <v>753</v>
      </c>
      <c r="F141" s="257"/>
      <c r="G141" s="257"/>
      <c r="H141" s="257"/>
      <c r="L141" s="32"/>
    </row>
    <row r="142" spans="2:12" s="1" customFormat="1" ht="12" customHeight="1">
      <c r="B142" s="32"/>
      <c r="C142" s="27" t="s">
        <v>754</v>
      </c>
      <c r="L142" s="32"/>
    </row>
    <row r="143" spans="2:12" s="1" customFormat="1" ht="16.5" customHeight="1">
      <c r="B143" s="32"/>
      <c r="E143" s="235" t="str">
        <f>E13</f>
        <v>D.1.1.A - Objekt A</v>
      </c>
      <c r="F143" s="257"/>
      <c r="G143" s="257"/>
      <c r="H143" s="257"/>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P152+P824</f>
        <v>0</v>
      </c>
      <c r="Q151" s="53"/>
      <c r="R151" s="121">
        <f>R152+R824</f>
        <v>228.74201356</v>
      </c>
      <c r="S151" s="53"/>
      <c r="T151" s="122">
        <f>T152+T824</f>
        <v>0</v>
      </c>
      <c r="AT151" s="17" t="s">
        <v>76</v>
      </c>
      <c r="AU151" s="17" t="s">
        <v>242</v>
      </c>
      <c r="BK151" s="123">
        <f>BK152+BK824</f>
        <v>0</v>
      </c>
    </row>
    <row r="152" spans="2:65" s="11" customFormat="1" ht="25.9" customHeight="1">
      <c r="B152" s="124"/>
      <c r="D152" s="125" t="s">
        <v>76</v>
      </c>
      <c r="E152" s="126" t="s">
        <v>266</v>
      </c>
      <c r="F152" s="126" t="s">
        <v>267</v>
      </c>
      <c r="I152" s="127"/>
      <c r="J152" s="128">
        <f>BK152</f>
        <v>0</v>
      </c>
      <c r="L152" s="124"/>
      <c r="M152" s="129"/>
      <c r="P152" s="130">
        <f>P153+P222+P248+P335+P723+P822</f>
        <v>0</v>
      </c>
      <c r="R152" s="130">
        <f>R153+R222+R248+R335+R723+R822</f>
        <v>202.23871894000001</v>
      </c>
      <c r="T152" s="131">
        <f>T153+T222+T248+T335+T723+T822</f>
        <v>0</v>
      </c>
      <c r="AR152" s="125" t="s">
        <v>84</v>
      </c>
      <c r="AT152" s="132" t="s">
        <v>76</v>
      </c>
      <c r="AU152" s="132" t="s">
        <v>77</v>
      </c>
      <c r="AY152" s="125" t="s">
        <v>268</v>
      </c>
      <c r="BK152" s="133">
        <f>BK153+BK222+BK248+BK335+BK723+BK822</f>
        <v>0</v>
      </c>
    </row>
    <row r="153" spans="2:65" s="11" customFormat="1" ht="22.9" customHeight="1">
      <c r="B153" s="124"/>
      <c r="D153" s="125" t="s">
        <v>76</v>
      </c>
      <c r="E153" s="134" t="s">
        <v>84</v>
      </c>
      <c r="F153" s="134" t="s">
        <v>269</v>
      </c>
      <c r="I153" s="127"/>
      <c r="J153" s="135">
        <f>BK153</f>
        <v>0</v>
      </c>
      <c r="L153" s="124"/>
      <c r="M153" s="129"/>
      <c r="P153" s="130">
        <f>SUM(P154:P221)</f>
        <v>0</v>
      </c>
      <c r="R153" s="130">
        <f>SUM(R154:R221)</f>
        <v>0</v>
      </c>
      <c r="T153" s="131">
        <f>SUM(T154:T221)</f>
        <v>0</v>
      </c>
      <c r="AR153" s="125" t="s">
        <v>84</v>
      </c>
      <c r="AT153" s="132" t="s">
        <v>76</v>
      </c>
      <c r="AU153" s="132" t="s">
        <v>84</v>
      </c>
      <c r="AY153" s="125" t="s">
        <v>268</v>
      </c>
      <c r="BK153" s="133">
        <f>SUM(BK154:BK221)</f>
        <v>0</v>
      </c>
    </row>
    <row r="154" spans="2:65" s="1" customFormat="1" ht="24.2" customHeight="1">
      <c r="B154" s="32"/>
      <c r="C154" s="136" t="s">
        <v>84</v>
      </c>
      <c r="D154" s="136" t="s">
        <v>270</v>
      </c>
      <c r="E154" s="137" t="s">
        <v>778</v>
      </c>
      <c r="F154" s="138" t="s">
        <v>779</v>
      </c>
      <c r="G154" s="139" t="s">
        <v>215</v>
      </c>
      <c r="H154" s="140">
        <v>8.9060000000000006</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780</v>
      </c>
    </row>
    <row r="155" spans="2:65" s="12" customFormat="1">
      <c r="B155" s="149"/>
      <c r="D155" s="150" t="s">
        <v>276</v>
      </c>
      <c r="E155" s="151" t="s">
        <v>1</v>
      </c>
      <c r="F155" s="152" t="s">
        <v>781</v>
      </c>
      <c r="H155" s="153">
        <v>8.9060000000000006</v>
      </c>
      <c r="I155" s="154"/>
      <c r="L155" s="149"/>
      <c r="M155" s="155"/>
      <c r="T155" s="156"/>
      <c r="AT155" s="151" t="s">
        <v>276</v>
      </c>
      <c r="AU155" s="151" t="s">
        <v>90</v>
      </c>
      <c r="AV155" s="12" t="s">
        <v>90</v>
      </c>
      <c r="AW155" s="12" t="s">
        <v>32</v>
      </c>
      <c r="AX155" s="12" t="s">
        <v>77</v>
      </c>
      <c r="AY155" s="151" t="s">
        <v>268</v>
      </c>
    </row>
    <row r="156" spans="2:65" s="15" customFormat="1">
      <c r="B156" s="170"/>
      <c r="D156" s="150" t="s">
        <v>276</v>
      </c>
      <c r="E156" s="171" t="s">
        <v>745</v>
      </c>
      <c r="F156" s="172" t="s">
        <v>325</v>
      </c>
      <c r="H156" s="173">
        <v>8.9060000000000006</v>
      </c>
      <c r="I156" s="174"/>
      <c r="L156" s="170"/>
      <c r="M156" s="175"/>
      <c r="T156" s="176"/>
      <c r="AT156" s="171" t="s">
        <v>276</v>
      </c>
      <c r="AU156" s="171" t="s">
        <v>90</v>
      </c>
      <c r="AV156" s="15" t="s">
        <v>97</v>
      </c>
      <c r="AW156" s="15" t="s">
        <v>32</v>
      </c>
      <c r="AX156" s="15" t="s">
        <v>77</v>
      </c>
      <c r="AY156" s="171" t="s">
        <v>268</v>
      </c>
    </row>
    <row r="157" spans="2:65" s="13" customFormat="1">
      <c r="B157" s="157"/>
      <c r="D157" s="150" t="s">
        <v>276</v>
      </c>
      <c r="E157" s="158" t="s">
        <v>1</v>
      </c>
      <c r="F157" s="159" t="s">
        <v>278</v>
      </c>
      <c r="H157" s="160">
        <v>8.9060000000000006</v>
      </c>
      <c r="I157" s="161"/>
      <c r="L157" s="157"/>
      <c r="M157" s="162"/>
      <c r="T157" s="163"/>
      <c r="AT157" s="158" t="s">
        <v>276</v>
      </c>
      <c r="AU157" s="158" t="s">
        <v>90</v>
      </c>
      <c r="AV157" s="13" t="s">
        <v>101</v>
      </c>
      <c r="AW157" s="13" t="s">
        <v>32</v>
      </c>
      <c r="AX157" s="13" t="s">
        <v>84</v>
      </c>
      <c r="AY157" s="158" t="s">
        <v>268</v>
      </c>
    </row>
    <row r="158" spans="2:65" s="1" customFormat="1" ht="33" customHeight="1">
      <c r="B158" s="32"/>
      <c r="C158" s="136" t="s">
        <v>90</v>
      </c>
      <c r="D158" s="136" t="s">
        <v>270</v>
      </c>
      <c r="E158" s="137" t="s">
        <v>782</v>
      </c>
      <c r="F158" s="138" t="s">
        <v>783</v>
      </c>
      <c r="G158" s="139" t="s">
        <v>215</v>
      </c>
      <c r="H158" s="140">
        <v>17.59</v>
      </c>
      <c r="I158" s="141"/>
      <c r="J158" s="142">
        <f>ROUND(I158*H158,2)</f>
        <v>0</v>
      </c>
      <c r="K158" s="138" t="s">
        <v>274</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784</v>
      </c>
    </row>
    <row r="159" spans="2:65" s="12" customFormat="1" ht="33.75">
      <c r="B159" s="149"/>
      <c r="D159" s="150" t="s">
        <v>276</v>
      </c>
      <c r="E159" s="151" t="s">
        <v>1</v>
      </c>
      <c r="F159" s="152" t="s">
        <v>785</v>
      </c>
      <c r="H159" s="153">
        <v>17.59</v>
      </c>
      <c r="I159" s="154"/>
      <c r="L159" s="149"/>
      <c r="M159" s="155"/>
      <c r="T159" s="156"/>
      <c r="AT159" s="151" t="s">
        <v>276</v>
      </c>
      <c r="AU159" s="151" t="s">
        <v>90</v>
      </c>
      <c r="AV159" s="12" t="s">
        <v>90</v>
      </c>
      <c r="AW159" s="12" t="s">
        <v>32</v>
      </c>
      <c r="AX159" s="12" t="s">
        <v>77</v>
      </c>
      <c r="AY159" s="151" t="s">
        <v>268</v>
      </c>
    </row>
    <row r="160" spans="2:65" s="15" customFormat="1">
      <c r="B160" s="170"/>
      <c r="D160" s="150" t="s">
        <v>276</v>
      </c>
      <c r="E160" s="171" t="s">
        <v>747</v>
      </c>
      <c r="F160" s="172" t="s">
        <v>325</v>
      </c>
      <c r="H160" s="173">
        <v>17.59</v>
      </c>
      <c r="I160" s="174"/>
      <c r="L160" s="170"/>
      <c r="M160" s="175"/>
      <c r="T160" s="176"/>
      <c r="AT160" s="171" t="s">
        <v>276</v>
      </c>
      <c r="AU160" s="171" t="s">
        <v>90</v>
      </c>
      <c r="AV160" s="15" t="s">
        <v>97</v>
      </c>
      <c r="AW160" s="15" t="s">
        <v>32</v>
      </c>
      <c r="AX160" s="15" t="s">
        <v>77</v>
      </c>
      <c r="AY160" s="171" t="s">
        <v>268</v>
      </c>
    </row>
    <row r="161" spans="2:65" s="13" customFormat="1">
      <c r="B161" s="157"/>
      <c r="D161" s="150" t="s">
        <v>276</v>
      </c>
      <c r="E161" s="158" t="s">
        <v>1</v>
      </c>
      <c r="F161" s="159" t="s">
        <v>278</v>
      </c>
      <c r="H161" s="160">
        <v>17.59</v>
      </c>
      <c r="I161" s="161"/>
      <c r="L161" s="157"/>
      <c r="M161" s="162"/>
      <c r="T161" s="163"/>
      <c r="AT161" s="158" t="s">
        <v>276</v>
      </c>
      <c r="AU161" s="158" t="s">
        <v>90</v>
      </c>
      <c r="AV161" s="13" t="s">
        <v>101</v>
      </c>
      <c r="AW161" s="13" t="s">
        <v>32</v>
      </c>
      <c r="AX161" s="13" t="s">
        <v>84</v>
      </c>
      <c r="AY161" s="158" t="s">
        <v>268</v>
      </c>
    </row>
    <row r="162" spans="2:65" s="1" customFormat="1" ht="33" customHeight="1">
      <c r="B162" s="32"/>
      <c r="C162" s="136" t="s">
        <v>97</v>
      </c>
      <c r="D162" s="136" t="s">
        <v>270</v>
      </c>
      <c r="E162" s="137" t="s">
        <v>786</v>
      </c>
      <c r="F162" s="138" t="s">
        <v>787</v>
      </c>
      <c r="G162" s="139" t="s">
        <v>215</v>
      </c>
      <c r="H162" s="140">
        <v>55.540999999999997</v>
      </c>
      <c r="I162" s="141"/>
      <c r="J162" s="142">
        <f>ROUND(I162*H162,2)</f>
        <v>0</v>
      </c>
      <c r="K162" s="138" t="s">
        <v>274</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788</v>
      </c>
    </row>
    <row r="163" spans="2:65" s="14" customFormat="1">
      <c r="B163" s="164"/>
      <c r="D163" s="150" t="s">
        <v>276</v>
      </c>
      <c r="E163" s="165" t="s">
        <v>1</v>
      </c>
      <c r="F163" s="166" t="s">
        <v>789</v>
      </c>
      <c r="H163" s="165" t="s">
        <v>1</v>
      </c>
      <c r="I163" s="167"/>
      <c r="L163" s="164"/>
      <c r="M163" s="168"/>
      <c r="T163" s="169"/>
      <c r="AT163" s="165" t="s">
        <v>276</v>
      </c>
      <c r="AU163" s="165" t="s">
        <v>90</v>
      </c>
      <c r="AV163" s="14" t="s">
        <v>84</v>
      </c>
      <c r="AW163" s="14" t="s">
        <v>32</v>
      </c>
      <c r="AX163" s="14" t="s">
        <v>77</v>
      </c>
      <c r="AY163" s="165" t="s">
        <v>268</v>
      </c>
    </row>
    <row r="164" spans="2:65" s="12" customFormat="1">
      <c r="B164" s="149"/>
      <c r="D164" s="150" t="s">
        <v>276</v>
      </c>
      <c r="E164" s="151" t="s">
        <v>1</v>
      </c>
      <c r="F164" s="152" t="s">
        <v>790</v>
      </c>
      <c r="H164" s="153">
        <v>32.625</v>
      </c>
      <c r="I164" s="154"/>
      <c r="L164" s="149"/>
      <c r="M164" s="155"/>
      <c r="T164" s="156"/>
      <c r="AT164" s="151" t="s">
        <v>276</v>
      </c>
      <c r="AU164" s="151" t="s">
        <v>90</v>
      </c>
      <c r="AV164" s="12" t="s">
        <v>90</v>
      </c>
      <c r="AW164" s="12" t="s">
        <v>32</v>
      </c>
      <c r="AX164" s="12" t="s">
        <v>77</v>
      </c>
      <c r="AY164" s="151" t="s">
        <v>268</v>
      </c>
    </row>
    <row r="165" spans="2:65" s="12" customFormat="1">
      <c r="B165" s="149"/>
      <c r="D165" s="150" t="s">
        <v>276</v>
      </c>
      <c r="E165" s="151" t="s">
        <v>1</v>
      </c>
      <c r="F165" s="152" t="s">
        <v>791</v>
      </c>
      <c r="H165" s="153">
        <v>0.4</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792</v>
      </c>
      <c r="H166" s="153">
        <v>15.138</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793</v>
      </c>
      <c r="H167" s="153">
        <v>1.845</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794</v>
      </c>
      <c r="H168" s="153">
        <v>0.25</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795</v>
      </c>
      <c r="H169" s="153">
        <v>1.63</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796</v>
      </c>
      <c r="H170" s="153">
        <v>0.45</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797</v>
      </c>
      <c r="H171" s="153">
        <v>10.715</v>
      </c>
      <c r="I171" s="154"/>
      <c r="L171" s="149"/>
      <c r="M171" s="155"/>
      <c r="T171" s="156"/>
      <c r="AT171" s="151" t="s">
        <v>276</v>
      </c>
      <c r="AU171" s="151" t="s">
        <v>90</v>
      </c>
      <c r="AV171" s="12" t="s">
        <v>90</v>
      </c>
      <c r="AW171" s="12" t="s">
        <v>32</v>
      </c>
      <c r="AX171" s="12" t="s">
        <v>77</v>
      </c>
      <c r="AY171" s="151" t="s">
        <v>268</v>
      </c>
    </row>
    <row r="172" spans="2:65" s="12" customFormat="1" ht="22.5">
      <c r="B172" s="149"/>
      <c r="D172" s="150" t="s">
        <v>276</v>
      </c>
      <c r="E172" s="151" t="s">
        <v>1</v>
      </c>
      <c r="F172" s="152" t="s">
        <v>798</v>
      </c>
      <c r="H172" s="153">
        <v>0.5</v>
      </c>
      <c r="I172" s="154"/>
      <c r="L172" s="149"/>
      <c r="M172" s="155"/>
      <c r="T172" s="156"/>
      <c r="AT172" s="151" t="s">
        <v>276</v>
      </c>
      <c r="AU172" s="151" t="s">
        <v>90</v>
      </c>
      <c r="AV172" s="12" t="s">
        <v>90</v>
      </c>
      <c r="AW172" s="12" t="s">
        <v>32</v>
      </c>
      <c r="AX172" s="12" t="s">
        <v>77</v>
      </c>
      <c r="AY172" s="151" t="s">
        <v>268</v>
      </c>
    </row>
    <row r="173" spans="2:65" s="12" customFormat="1">
      <c r="B173" s="149"/>
      <c r="D173" s="150" t="s">
        <v>276</v>
      </c>
      <c r="E173" s="151" t="s">
        <v>1</v>
      </c>
      <c r="F173" s="152" t="s">
        <v>799</v>
      </c>
      <c r="H173" s="153">
        <v>0.625</v>
      </c>
      <c r="I173" s="154"/>
      <c r="L173" s="149"/>
      <c r="M173" s="155"/>
      <c r="T173" s="156"/>
      <c r="AT173" s="151" t="s">
        <v>276</v>
      </c>
      <c r="AU173" s="151" t="s">
        <v>90</v>
      </c>
      <c r="AV173" s="12" t="s">
        <v>90</v>
      </c>
      <c r="AW173" s="12" t="s">
        <v>32</v>
      </c>
      <c r="AX173" s="12" t="s">
        <v>77</v>
      </c>
      <c r="AY173" s="151" t="s">
        <v>268</v>
      </c>
    </row>
    <row r="174" spans="2:65" s="14" customFormat="1">
      <c r="B174" s="164"/>
      <c r="D174" s="150" t="s">
        <v>276</v>
      </c>
      <c r="E174" s="165" t="s">
        <v>1</v>
      </c>
      <c r="F174" s="166" t="s">
        <v>800</v>
      </c>
      <c r="H174" s="165" t="s">
        <v>1</v>
      </c>
      <c r="I174" s="167"/>
      <c r="L174" s="164"/>
      <c r="M174" s="168"/>
      <c r="T174" s="169"/>
      <c r="AT174" s="165" t="s">
        <v>276</v>
      </c>
      <c r="AU174" s="165" t="s">
        <v>90</v>
      </c>
      <c r="AV174" s="14" t="s">
        <v>84</v>
      </c>
      <c r="AW174" s="14" t="s">
        <v>32</v>
      </c>
      <c r="AX174" s="14" t="s">
        <v>77</v>
      </c>
      <c r="AY174" s="165" t="s">
        <v>268</v>
      </c>
    </row>
    <row r="175" spans="2:65" s="12" customFormat="1">
      <c r="B175" s="149"/>
      <c r="D175" s="150" t="s">
        <v>276</v>
      </c>
      <c r="E175" s="151" t="s">
        <v>1</v>
      </c>
      <c r="F175" s="152" t="s">
        <v>801</v>
      </c>
      <c r="H175" s="153">
        <v>1.2789999999999999</v>
      </c>
      <c r="I175" s="154"/>
      <c r="L175" s="149"/>
      <c r="M175" s="155"/>
      <c r="T175" s="156"/>
      <c r="AT175" s="151" t="s">
        <v>276</v>
      </c>
      <c r="AU175" s="151" t="s">
        <v>90</v>
      </c>
      <c r="AV175" s="12" t="s">
        <v>90</v>
      </c>
      <c r="AW175" s="12" t="s">
        <v>32</v>
      </c>
      <c r="AX175" s="12" t="s">
        <v>77</v>
      </c>
      <c r="AY175" s="151" t="s">
        <v>268</v>
      </c>
    </row>
    <row r="176" spans="2:65" s="12" customFormat="1">
      <c r="B176" s="149"/>
      <c r="D176" s="150" t="s">
        <v>276</v>
      </c>
      <c r="E176" s="151" t="s">
        <v>1</v>
      </c>
      <c r="F176" s="152" t="s">
        <v>802</v>
      </c>
      <c r="H176" s="153">
        <v>0.28999999999999998</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803</v>
      </c>
      <c r="H177" s="153">
        <v>0.218</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804</v>
      </c>
      <c r="H178" s="153">
        <v>0.68500000000000005</v>
      </c>
      <c r="I178" s="154"/>
      <c r="L178" s="149"/>
      <c r="M178" s="155"/>
      <c r="T178" s="156"/>
      <c r="AT178" s="151" t="s">
        <v>276</v>
      </c>
      <c r="AU178" s="151" t="s">
        <v>90</v>
      </c>
      <c r="AV178" s="12" t="s">
        <v>90</v>
      </c>
      <c r="AW178" s="12" t="s">
        <v>32</v>
      </c>
      <c r="AX178" s="12" t="s">
        <v>77</v>
      </c>
      <c r="AY178" s="151" t="s">
        <v>268</v>
      </c>
    </row>
    <row r="179" spans="2:65" s="12" customFormat="1" ht="33.75">
      <c r="B179" s="149"/>
      <c r="D179" s="150" t="s">
        <v>276</v>
      </c>
      <c r="E179" s="151" t="s">
        <v>1</v>
      </c>
      <c r="F179" s="152" t="s">
        <v>805</v>
      </c>
      <c r="H179" s="153">
        <v>15.387</v>
      </c>
      <c r="I179" s="154"/>
      <c r="L179" s="149"/>
      <c r="M179" s="155"/>
      <c r="T179" s="156"/>
      <c r="AT179" s="151" t="s">
        <v>276</v>
      </c>
      <c r="AU179" s="151" t="s">
        <v>90</v>
      </c>
      <c r="AV179" s="12" t="s">
        <v>90</v>
      </c>
      <c r="AW179" s="12" t="s">
        <v>32</v>
      </c>
      <c r="AX179" s="12" t="s">
        <v>77</v>
      </c>
      <c r="AY179" s="151" t="s">
        <v>268</v>
      </c>
    </row>
    <row r="180" spans="2:65" s="12" customFormat="1" ht="22.5">
      <c r="B180" s="149"/>
      <c r="D180" s="150" t="s">
        <v>276</v>
      </c>
      <c r="E180" s="151" t="s">
        <v>1</v>
      </c>
      <c r="F180" s="152" t="s">
        <v>806</v>
      </c>
      <c r="H180" s="153">
        <v>-8.9060000000000006</v>
      </c>
      <c r="I180" s="154"/>
      <c r="L180" s="149"/>
      <c r="M180" s="155"/>
      <c r="T180" s="156"/>
      <c r="AT180" s="151" t="s">
        <v>276</v>
      </c>
      <c r="AU180" s="151" t="s">
        <v>90</v>
      </c>
      <c r="AV180" s="12" t="s">
        <v>90</v>
      </c>
      <c r="AW180" s="12" t="s">
        <v>32</v>
      </c>
      <c r="AX180" s="12" t="s">
        <v>77</v>
      </c>
      <c r="AY180" s="151" t="s">
        <v>268</v>
      </c>
    </row>
    <row r="181" spans="2:65" s="12" customFormat="1" ht="33.75">
      <c r="B181" s="149"/>
      <c r="D181" s="150" t="s">
        <v>276</v>
      </c>
      <c r="E181" s="151" t="s">
        <v>1</v>
      </c>
      <c r="F181" s="152" t="s">
        <v>807</v>
      </c>
      <c r="H181" s="153">
        <v>-17.59</v>
      </c>
      <c r="I181" s="154"/>
      <c r="L181" s="149"/>
      <c r="M181" s="155"/>
      <c r="T181" s="156"/>
      <c r="AT181" s="151" t="s">
        <v>276</v>
      </c>
      <c r="AU181" s="151" t="s">
        <v>90</v>
      </c>
      <c r="AV181" s="12" t="s">
        <v>90</v>
      </c>
      <c r="AW181" s="12" t="s">
        <v>32</v>
      </c>
      <c r="AX181" s="12" t="s">
        <v>77</v>
      </c>
      <c r="AY181" s="151" t="s">
        <v>268</v>
      </c>
    </row>
    <row r="182" spans="2:65" s="15" customFormat="1">
      <c r="B182" s="170"/>
      <c r="D182" s="150" t="s">
        <v>276</v>
      </c>
      <c r="E182" s="171" t="s">
        <v>749</v>
      </c>
      <c r="F182" s="172" t="s">
        <v>325</v>
      </c>
      <c r="H182" s="173">
        <v>55.540999999999997</v>
      </c>
      <c r="I182" s="174"/>
      <c r="L182" s="170"/>
      <c r="M182" s="175"/>
      <c r="T182" s="176"/>
      <c r="AT182" s="171" t="s">
        <v>276</v>
      </c>
      <c r="AU182" s="171" t="s">
        <v>90</v>
      </c>
      <c r="AV182" s="15" t="s">
        <v>97</v>
      </c>
      <c r="AW182" s="15" t="s">
        <v>32</v>
      </c>
      <c r="AX182" s="15" t="s">
        <v>77</v>
      </c>
      <c r="AY182" s="171" t="s">
        <v>268</v>
      </c>
    </row>
    <row r="183" spans="2:65" s="13" customFormat="1">
      <c r="B183" s="157"/>
      <c r="D183" s="150" t="s">
        <v>276</v>
      </c>
      <c r="E183" s="158" t="s">
        <v>1</v>
      </c>
      <c r="F183" s="159" t="s">
        <v>278</v>
      </c>
      <c r="H183" s="160">
        <v>55.540999999999997</v>
      </c>
      <c r="I183" s="161"/>
      <c r="L183" s="157"/>
      <c r="M183" s="162"/>
      <c r="T183" s="163"/>
      <c r="AT183" s="158" t="s">
        <v>276</v>
      </c>
      <c r="AU183" s="158" t="s">
        <v>90</v>
      </c>
      <c r="AV183" s="13" t="s">
        <v>101</v>
      </c>
      <c r="AW183" s="13" t="s">
        <v>32</v>
      </c>
      <c r="AX183" s="13" t="s">
        <v>84</v>
      </c>
      <c r="AY183" s="158" t="s">
        <v>268</v>
      </c>
    </row>
    <row r="184" spans="2:65" s="1" customFormat="1" ht="24.2" customHeight="1">
      <c r="B184" s="32"/>
      <c r="C184" s="136" t="s">
        <v>101</v>
      </c>
      <c r="D184" s="136" t="s">
        <v>270</v>
      </c>
      <c r="E184" s="137" t="s">
        <v>808</v>
      </c>
      <c r="F184" s="138" t="s">
        <v>809</v>
      </c>
      <c r="G184" s="139" t="s">
        <v>215</v>
      </c>
      <c r="H184" s="140">
        <v>53.372</v>
      </c>
      <c r="I184" s="141"/>
      <c r="J184" s="142">
        <f>ROUND(I184*H184,2)</f>
        <v>0</v>
      </c>
      <c r="K184" s="138" t="s">
        <v>274</v>
      </c>
      <c r="L184" s="32"/>
      <c r="M184" s="143" t="s">
        <v>1</v>
      </c>
      <c r="N184" s="144" t="s">
        <v>43</v>
      </c>
      <c r="P184" s="145">
        <f>O184*H184</f>
        <v>0</v>
      </c>
      <c r="Q184" s="145">
        <v>0</v>
      </c>
      <c r="R184" s="145">
        <f>Q184*H184</f>
        <v>0</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810</v>
      </c>
    </row>
    <row r="185" spans="2:65" s="12" customFormat="1">
      <c r="B185" s="149"/>
      <c r="D185" s="150" t="s">
        <v>276</v>
      </c>
      <c r="E185" s="151" t="s">
        <v>1</v>
      </c>
      <c r="F185" s="152" t="s">
        <v>811</v>
      </c>
      <c r="H185" s="153">
        <v>53.372</v>
      </c>
      <c r="I185" s="154"/>
      <c r="L185" s="149"/>
      <c r="M185" s="155"/>
      <c r="T185" s="156"/>
      <c r="AT185" s="151" t="s">
        <v>276</v>
      </c>
      <c r="AU185" s="151" t="s">
        <v>90</v>
      </c>
      <c r="AV185" s="12" t="s">
        <v>90</v>
      </c>
      <c r="AW185" s="12" t="s">
        <v>32</v>
      </c>
      <c r="AX185" s="12" t="s">
        <v>77</v>
      </c>
      <c r="AY185" s="151" t="s">
        <v>268</v>
      </c>
    </row>
    <row r="186" spans="2:65" s="13" customFormat="1">
      <c r="B186" s="157"/>
      <c r="D186" s="150" t="s">
        <v>276</v>
      </c>
      <c r="E186" s="158" t="s">
        <v>1</v>
      </c>
      <c r="F186" s="159" t="s">
        <v>278</v>
      </c>
      <c r="H186" s="160">
        <v>53.372</v>
      </c>
      <c r="I186" s="161"/>
      <c r="L186" s="157"/>
      <c r="M186" s="162"/>
      <c r="T186" s="163"/>
      <c r="AT186" s="158" t="s">
        <v>276</v>
      </c>
      <c r="AU186" s="158" t="s">
        <v>90</v>
      </c>
      <c r="AV186" s="13" t="s">
        <v>101</v>
      </c>
      <c r="AW186" s="13" t="s">
        <v>32</v>
      </c>
      <c r="AX186" s="13" t="s">
        <v>84</v>
      </c>
      <c r="AY186" s="158" t="s">
        <v>268</v>
      </c>
    </row>
    <row r="187" spans="2:65" s="1" customFormat="1" ht="37.9" customHeight="1">
      <c r="B187" s="32"/>
      <c r="C187" s="136" t="s">
        <v>289</v>
      </c>
      <c r="D187" s="136" t="s">
        <v>270</v>
      </c>
      <c r="E187" s="137" t="s">
        <v>397</v>
      </c>
      <c r="F187" s="138" t="s">
        <v>398</v>
      </c>
      <c r="G187" s="139" t="s">
        <v>215</v>
      </c>
      <c r="H187" s="140">
        <v>55.350999999999999</v>
      </c>
      <c r="I187" s="141"/>
      <c r="J187" s="142">
        <f>ROUND(I187*H187,2)</f>
        <v>0</v>
      </c>
      <c r="K187" s="138" t="s">
        <v>274</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812</v>
      </c>
    </row>
    <row r="188" spans="2:65" s="12" customFormat="1">
      <c r="B188" s="149"/>
      <c r="D188" s="150" t="s">
        <v>276</v>
      </c>
      <c r="E188" s="151" t="s">
        <v>1</v>
      </c>
      <c r="F188" s="152" t="s">
        <v>745</v>
      </c>
      <c r="H188" s="153">
        <v>8.9060000000000006</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747</v>
      </c>
      <c r="H189" s="153">
        <v>17.59</v>
      </c>
      <c r="I189" s="154"/>
      <c r="L189" s="149"/>
      <c r="M189" s="155"/>
      <c r="T189" s="156"/>
      <c r="AT189" s="151" t="s">
        <v>276</v>
      </c>
      <c r="AU189" s="151" t="s">
        <v>90</v>
      </c>
      <c r="AV189" s="12" t="s">
        <v>90</v>
      </c>
      <c r="AW189" s="12" t="s">
        <v>32</v>
      </c>
      <c r="AX189" s="12" t="s">
        <v>77</v>
      </c>
      <c r="AY189" s="151" t="s">
        <v>268</v>
      </c>
    </row>
    <row r="190" spans="2:65" s="12" customFormat="1">
      <c r="B190" s="149"/>
      <c r="D190" s="150" t="s">
        <v>276</v>
      </c>
      <c r="E190" s="151" t="s">
        <v>1</v>
      </c>
      <c r="F190" s="152" t="s">
        <v>749</v>
      </c>
      <c r="H190" s="153">
        <v>55.540999999999997</v>
      </c>
      <c r="I190" s="154"/>
      <c r="L190" s="149"/>
      <c r="M190" s="155"/>
      <c r="T190" s="156"/>
      <c r="AT190" s="151" t="s">
        <v>276</v>
      </c>
      <c r="AU190" s="151" t="s">
        <v>90</v>
      </c>
      <c r="AV190" s="12" t="s">
        <v>90</v>
      </c>
      <c r="AW190" s="12" t="s">
        <v>32</v>
      </c>
      <c r="AX190" s="12" t="s">
        <v>77</v>
      </c>
      <c r="AY190" s="151" t="s">
        <v>268</v>
      </c>
    </row>
    <row r="191" spans="2:65" s="12" customFormat="1">
      <c r="B191" s="149"/>
      <c r="D191" s="150" t="s">
        <v>276</v>
      </c>
      <c r="E191" s="151" t="s">
        <v>1</v>
      </c>
      <c r="F191" s="152" t="s">
        <v>813</v>
      </c>
      <c r="H191" s="153">
        <v>-26.686</v>
      </c>
      <c r="I191" s="154"/>
      <c r="L191" s="149"/>
      <c r="M191" s="155"/>
      <c r="T191" s="156"/>
      <c r="AT191" s="151" t="s">
        <v>276</v>
      </c>
      <c r="AU191" s="151" t="s">
        <v>90</v>
      </c>
      <c r="AV191" s="12" t="s">
        <v>90</v>
      </c>
      <c r="AW191" s="12" t="s">
        <v>32</v>
      </c>
      <c r="AX191" s="12" t="s">
        <v>77</v>
      </c>
      <c r="AY191" s="151" t="s">
        <v>268</v>
      </c>
    </row>
    <row r="192" spans="2:65" s="13" customFormat="1">
      <c r="B192" s="157"/>
      <c r="D192" s="150" t="s">
        <v>276</v>
      </c>
      <c r="E192" s="158" t="s">
        <v>1</v>
      </c>
      <c r="F192" s="159" t="s">
        <v>278</v>
      </c>
      <c r="H192" s="160">
        <v>55.350999999999999</v>
      </c>
      <c r="I192" s="161"/>
      <c r="L192" s="157"/>
      <c r="M192" s="162"/>
      <c r="T192" s="163"/>
      <c r="AT192" s="158" t="s">
        <v>276</v>
      </c>
      <c r="AU192" s="158" t="s">
        <v>90</v>
      </c>
      <c r="AV192" s="13" t="s">
        <v>101</v>
      </c>
      <c r="AW192" s="13" t="s">
        <v>32</v>
      </c>
      <c r="AX192" s="13" t="s">
        <v>84</v>
      </c>
      <c r="AY192" s="158" t="s">
        <v>268</v>
      </c>
    </row>
    <row r="193" spans="2:65" s="1" customFormat="1" ht="37.9" customHeight="1">
      <c r="B193" s="32"/>
      <c r="C193" s="136" t="s">
        <v>293</v>
      </c>
      <c r="D193" s="136" t="s">
        <v>270</v>
      </c>
      <c r="E193" s="137" t="s">
        <v>402</v>
      </c>
      <c r="F193" s="138" t="s">
        <v>403</v>
      </c>
      <c r="G193" s="139" t="s">
        <v>215</v>
      </c>
      <c r="H193" s="140">
        <v>553.51</v>
      </c>
      <c r="I193" s="141"/>
      <c r="J193" s="142">
        <f>ROUND(I193*H193,2)</f>
        <v>0</v>
      </c>
      <c r="K193" s="138" t="s">
        <v>274</v>
      </c>
      <c r="L193" s="32"/>
      <c r="M193" s="143" t="s">
        <v>1</v>
      </c>
      <c r="N193" s="144" t="s">
        <v>43</v>
      </c>
      <c r="P193" s="145">
        <f>O193*H193</f>
        <v>0</v>
      </c>
      <c r="Q193" s="145">
        <v>0</v>
      </c>
      <c r="R193" s="145">
        <f>Q193*H193</f>
        <v>0</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814</v>
      </c>
    </row>
    <row r="194" spans="2:65" s="12" customFormat="1">
      <c r="B194" s="149"/>
      <c r="D194" s="150" t="s">
        <v>276</v>
      </c>
      <c r="E194" s="151" t="s">
        <v>1</v>
      </c>
      <c r="F194" s="152" t="s">
        <v>746</v>
      </c>
      <c r="H194" s="153">
        <v>8.9060000000000006</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748</v>
      </c>
      <c r="H195" s="153">
        <v>17.59</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750</v>
      </c>
      <c r="H196" s="153">
        <v>55.540999999999997</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815</v>
      </c>
      <c r="H197" s="153">
        <v>-26.686</v>
      </c>
      <c r="I197" s="154"/>
      <c r="L197" s="149"/>
      <c r="M197" s="155"/>
      <c r="T197" s="156"/>
      <c r="AT197" s="151" t="s">
        <v>276</v>
      </c>
      <c r="AU197" s="151" t="s">
        <v>90</v>
      </c>
      <c r="AV197" s="12" t="s">
        <v>90</v>
      </c>
      <c r="AW197" s="12" t="s">
        <v>32</v>
      </c>
      <c r="AX197" s="12" t="s">
        <v>77</v>
      </c>
      <c r="AY197" s="151" t="s">
        <v>268</v>
      </c>
    </row>
    <row r="198" spans="2:65" s="13" customFormat="1">
      <c r="B198" s="157"/>
      <c r="D198" s="150" t="s">
        <v>276</v>
      </c>
      <c r="E198" s="158" t="s">
        <v>1</v>
      </c>
      <c r="F198" s="159" t="s">
        <v>278</v>
      </c>
      <c r="H198" s="160">
        <v>55.350999999999999</v>
      </c>
      <c r="I198" s="161"/>
      <c r="L198" s="157"/>
      <c r="M198" s="162"/>
      <c r="T198" s="163"/>
      <c r="AT198" s="158" t="s">
        <v>276</v>
      </c>
      <c r="AU198" s="158" t="s">
        <v>90</v>
      </c>
      <c r="AV198" s="13" t="s">
        <v>101</v>
      </c>
      <c r="AW198" s="13" t="s">
        <v>32</v>
      </c>
      <c r="AX198" s="13" t="s">
        <v>84</v>
      </c>
      <c r="AY198" s="158" t="s">
        <v>268</v>
      </c>
    </row>
    <row r="199" spans="2:65" s="12" customFormat="1">
      <c r="B199" s="149"/>
      <c r="D199" s="150" t="s">
        <v>276</v>
      </c>
      <c r="F199" s="152" t="s">
        <v>816</v>
      </c>
      <c r="H199" s="153">
        <v>553.51</v>
      </c>
      <c r="I199" s="154"/>
      <c r="L199" s="149"/>
      <c r="M199" s="155"/>
      <c r="T199" s="156"/>
      <c r="AT199" s="151" t="s">
        <v>276</v>
      </c>
      <c r="AU199" s="151" t="s">
        <v>90</v>
      </c>
      <c r="AV199" s="12" t="s">
        <v>90</v>
      </c>
      <c r="AW199" s="12" t="s">
        <v>4</v>
      </c>
      <c r="AX199" s="12" t="s">
        <v>84</v>
      </c>
      <c r="AY199" s="151" t="s">
        <v>268</v>
      </c>
    </row>
    <row r="200" spans="2:65" s="1" customFormat="1" ht="24.2" customHeight="1">
      <c r="B200" s="32"/>
      <c r="C200" s="136" t="s">
        <v>299</v>
      </c>
      <c r="D200" s="136" t="s">
        <v>270</v>
      </c>
      <c r="E200" s="137" t="s">
        <v>817</v>
      </c>
      <c r="F200" s="138" t="s">
        <v>818</v>
      </c>
      <c r="G200" s="139" t="s">
        <v>215</v>
      </c>
      <c r="H200" s="140">
        <v>26.686</v>
      </c>
      <c r="I200" s="141"/>
      <c r="J200" s="142">
        <f>ROUND(I200*H200,2)</f>
        <v>0</v>
      </c>
      <c r="K200" s="138" t="s">
        <v>274</v>
      </c>
      <c r="L200" s="32"/>
      <c r="M200" s="143" t="s">
        <v>1</v>
      </c>
      <c r="N200" s="144" t="s">
        <v>43</v>
      </c>
      <c r="P200" s="145">
        <f>O200*H200</f>
        <v>0</v>
      </c>
      <c r="Q200" s="145">
        <v>0</v>
      </c>
      <c r="R200" s="145">
        <f>Q200*H200</f>
        <v>0</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819</v>
      </c>
    </row>
    <row r="201" spans="2:65" s="12" customFormat="1">
      <c r="B201" s="149"/>
      <c r="D201" s="150" t="s">
        <v>276</v>
      </c>
      <c r="E201" s="151" t="s">
        <v>1</v>
      </c>
      <c r="F201" s="152" t="s">
        <v>751</v>
      </c>
      <c r="H201" s="153">
        <v>26.686</v>
      </c>
      <c r="I201" s="154"/>
      <c r="L201" s="149"/>
      <c r="M201" s="155"/>
      <c r="T201" s="156"/>
      <c r="AT201" s="151" t="s">
        <v>276</v>
      </c>
      <c r="AU201" s="151" t="s">
        <v>90</v>
      </c>
      <c r="AV201" s="12" t="s">
        <v>90</v>
      </c>
      <c r="AW201" s="12" t="s">
        <v>32</v>
      </c>
      <c r="AX201" s="12" t="s">
        <v>77</v>
      </c>
      <c r="AY201" s="151" t="s">
        <v>268</v>
      </c>
    </row>
    <row r="202" spans="2:65" s="13" customFormat="1">
      <c r="B202" s="157"/>
      <c r="D202" s="150" t="s">
        <v>276</v>
      </c>
      <c r="E202" s="158" t="s">
        <v>1</v>
      </c>
      <c r="F202" s="159" t="s">
        <v>278</v>
      </c>
      <c r="H202" s="160">
        <v>26.686</v>
      </c>
      <c r="I202" s="161"/>
      <c r="L202" s="157"/>
      <c r="M202" s="162"/>
      <c r="T202" s="163"/>
      <c r="AT202" s="158" t="s">
        <v>276</v>
      </c>
      <c r="AU202" s="158" t="s">
        <v>90</v>
      </c>
      <c r="AV202" s="13" t="s">
        <v>101</v>
      </c>
      <c r="AW202" s="13" t="s">
        <v>32</v>
      </c>
      <c r="AX202" s="13" t="s">
        <v>84</v>
      </c>
      <c r="AY202" s="158" t="s">
        <v>268</v>
      </c>
    </row>
    <row r="203" spans="2:65" s="1" customFormat="1" ht="33" customHeight="1">
      <c r="B203" s="32"/>
      <c r="C203" s="136" t="s">
        <v>309</v>
      </c>
      <c r="D203" s="136" t="s">
        <v>270</v>
      </c>
      <c r="E203" s="137" t="s">
        <v>411</v>
      </c>
      <c r="F203" s="138" t="s">
        <v>412</v>
      </c>
      <c r="G203" s="139" t="s">
        <v>413</v>
      </c>
      <c r="H203" s="140">
        <v>99.632000000000005</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820</v>
      </c>
    </row>
    <row r="204" spans="2:65" s="12" customFormat="1">
      <c r="B204" s="149"/>
      <c r="D204" s="150" t="s">
        <v>276</v>
      </c>
      <c r="E204" s="151" t="s">
        <v>1</v>
      </c>
      <c r="F204" s="152" t="s">
        <v>745</v>
      </c>
      <c r="H204" s="153">
        <v>8.9060000000000006</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747</v>
      </c>
      <c r="H205" s="153">
        <v>17.59</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749</v>
      </c>
      <c r="H206" s="153">
        <v>55.540999999999997</v>
      </c>
      <c r="I206" s="154"/>
      <c r="L206" s="149"/>
      <c r="M206" s="155"/>
      <c r="T206" s="156"/>
      <c r="AT206" s="151" t="s">
        <v>276</v>
      </c>
      <c r="AU206" s="151" t="s">
        <v>90</v>
      </c>
      <c r="AV206" s="12" t="s">
        <v>90</v>
      </c>
      <c r="AW206" s="12" t="s">
        <v>32</v>
      </c>
      <c r="AX206" s="12" t="s">
        <v>77</v>
      </c>
      <c r="AY206" s="151" t="s">
        <v>268</v>
      </c>
    </row>
    <row r="207" spans="2:65" s="12" customFormat="1">
      <c r="B207" s="149"/>
      <c r="D207" s="150" t="s">
        <v>276</v>
      </c>
      <c r="E207" s="151" t="s">
        <v>1</v>
      </c>
      <c r="F207" s="152" t="s">
        <v>813</v>
      </c>
      <c r="H207" s="153">
        <v>-26.686</v>
      </c>
      <c r="I207" s="154"/>
      <c r="L207" s="149"/>
      <c r="M207" s="155"/>
      <c r="T207" s="156"/>
      <c r="AT207" s="151" t="s">
        <v>276</v>
      </c>
      <c r="AU207" s="151" t="s">
        <v>90</v>
      </c>
      <c r="AV207" s="12" t="s">
        <v>90</v>
      </c>
      <c r="AW207" s="12" t="s">
        <v>32</v>
      </c>
      <c r="AX207" s="12" t="s">
        <v>77</v>
      </c>
      <c r="AY207" s="151" t="s">
        <v>268</v>
      </c>
    </row>
    <row r="208" spans="2:65" s="13" customFormat="1">
      <c r="B208" s="157"/>
      <c r="D208" s="150" t="s">
        <v>276</v>
      </c>
      <c r="E208" s="158" t="s">
        <v>1</v>
      </c>
      <c r="F208" s="159" t="s">
        <v>278</v>
      </c>
      <c r="H208" s="160">
        <v>55.350999999999999</v>
      </c>
      <c r="I208" s="161"/>
      <c r="L208" s="157"/>
      <c r="M208" s="162"/>
      <c r="T208" s="163"/>
      <c r="AT208" s="158" t="s">
        <v>276</v>
      </c>
      <c r="AU208" s="158" t="s">
        <v>90</v>
      </c>
      <c r="AV208" s="13" t="s">
        <v>101</v>
      </c>
      <c r="AW208" s="13" t="s">
        <v>32</v>
      </c>
      <c r="AX208" s="13" t="s">
        <v>84</v>
      </c>
      <c r="AY208" s="158" t="s">
        <v>268</v>
      </c>
    </row>
    <row r="209" spans="2:65" s="12" customFormat="1">
      <c r="B209" s="149"/>
      <c r="D209" s="150" t="s">
        <v>276</v>
      </c>
      <c r="F209" s="152" t="s">
        <v>821</v>
      </c>
      <c r="H209" s="153">
        <v>99.632000000000005</v>
      </c>
      <c r="I209" s="154"/>
      <c r="L209" s="149"/>
      <c r="M209" s="155"/>
      <c r="T209" s="156"/>
      <c r="AT209" s="151" t="s">
        <v>276</v>
      </c>
      <c r="AU209" s="151" t="s">
        <v>90</v>
      </c>
      <c r="AV209" s="12" t="s">
        <v>90</v>
      </c>
      <c r="AW209" s="12" t="s">
        <v>4</v>
      </c>
      <c r="AX209" s="12" t="s">
        <v>84</v>
      </c>
      <c r="AY209" s="151" t="s">
        <v>268</v>
      </c>
    </row>
    <row r="210" spans="2:65" s="1" customFormat="1" ht="24.2" customHeight="1">
      <c r="B210" s="32"/>
      <c r="C210" s="136" t="s">
        <v>315</v>
      </c>
      <c r="D210" s="136" t="s">
        <v>270</v>
      </c>
      <c r="E210" s="137" t="s">
        <v>420</v>
      </c>
      <c r="F210" s="138" t="s">
        <v>421</v>
      </c>
      <c r="G210" s="139" t="s">
        <v>215</v>
      </c>
      <c r="H210" s="140">
        <v>26.686</v>
      </c>
      <c r="I210" s="141"/>
      <c r="J210" s="142">
        <f>ROUND(I210*H210,2)</f>
        <v>0</v>
      </c>
      <c r="K210" s="138" t="s">
        <v>274</v>
      </c>
      <c r="L210" s="32"/>
      <c r="M210" s="143" t="s">
        <v>1</v>
      </c>
      <c r="N210" s="144" t="s">
        <v>43</v>
      </c>
      <c r="P210" s="145">
        <f>O210*H210</f>
        <v>0</v>
      </c>
      <c r="Q210" s="145">
        <v>0</v>
      </c>
      <c r="R210" s="145">
        <f>Q210*H210</f>
        <v>0</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822</v>
      </c>
    </row>
    <row r="211" spans="2:65" s="12" customFormat="1">
      <c r="B211" s="149"/>
      <c r="D211" s="150" t="s">
        <v>276</v>
      </c>
      <c r="E211" s="151" t="s">
        <v>1</v>
      </c>
      <c r="F211" s="152" t="s">
        <v>745</v>
      </c>
      <c r="H211" s="153">
        <v>8.9060000000000006</v>
      </c>
      <c r="I211" s="154"/>
      <c r="L211" s="149"/>
      <c r="M211" s="155"/>
      <c r="T211" s="156"/>
      <c r="AT211" s="151" t="s">
        <v>276</v>
      </c>
      <c r="AU211" s="151" t="s">
        <v>90</v>
      </c>
      <c r="AV211" s="12" t="s">
        <v>90</v>
      </c>
      <c r="AW211" s="12" t="s">
        <v>32</v>
      </c>
      <c r="AX211" s="12" t="s">
        <v>77</v>
      </c>
      <c r="AY211" s="151" t="s">
        <v>268</v>
      </c>
    </row>
    <row r="212" spans="2:65" s="12" customFormat="1">
      <c r="B212" s="149"/>
      <c r="D212" s="150" t="s">
        <v>276</v>
      </c>
      <c r="E212" s="151" t="s">
        <v>1</v>
      </c>
      <c r="F212" s="152" t="s">
        <v>747</v>
      </c>
      <c r="H212" s="153">
        <v>17.59</v>
      </c>
      <c r="I212" s="154"/>
      <c r="L212" s="149"/>
      <c r="M212" s="155"/>
      <c r="T212" s="156"/>
      <c r="AT212" s="151" t="s">
        <v>276</v>
      </c>
      <c r="AU212" s="151" t="s">
        <v>90</v>
      </c>
      <c r="AV212" s="12" t="s">
        <v>90</v>
      </c>
      <c r="AW212" s="12" t="s">
        <v>32</v>
      </c>
      <c r="AX212" s="12" t="s">
        <v>77</v>
      </c>
      <c r="AY212" s="151" t="s">
        <v>268</v>
      </c>
    </row>
    <row r="213" spans="2:65" s="12" customFormat="1">
      <c r="B213" s="149"/>
      <c r="D213" s="150" t="s">
        <v>276</v>
      </c>
      <c r="E213" s="151" t="s">
        <v>1</v>
      </c>
      <c r="F213" s="152" t="s">
        <v>749</v>
      </c>
      <c r="H213" s="153">
        <v>55.540999999999997</v>
      </c>
      <c r="I213" s="154"/>
      <c r="L213" s="149"/>
      <c r="M213" s="155"/>
      <c r="T213" s="156"/>
      <c r="AT213" s="151" t="s">
        <v>276</v>
      </c>
      <c r="AU213" s="151" t="s">
        <v>90</v>
      </c>
      <c r="AV213" s="12" t="s">
        <v>90</v>
      </c>
      <c r="AW213" s="12" t="s">
        <v>32</v>
      </c>
      <c r="AX213" s="12" t="s">
        <v>77</v>
      </c>
      <c r="AY213" s="151" t="s">
        <v>268</v>
      </c>
    </row>
    <row r="214" spans="2:65" s="12" customFormat="1" ht="22.5">
      <c r="B214" s="149"/>
      <c r="D214" s="150" t="s">
        <v>276</v>
      </c>
      <c r="E214" s="151" t="s">
        <v>1</v>
      </c>
      <c r="F214" s="152" t="s">
        <v>823</v>
      </c>
      <c r="H214" s="153">
        <v>-22.867000000000001</v>
      </c>
      <c r="I214" s="154"/>
      <c r="L214" s="149"/>
      <c r="M214" s="155"/>
      <c r="T214" s="156"/>
      <c r="AT214" s="151" t="s">
        <v>276</v>
      </c>
      <c r="AU214" s="151" t="s">
        <v>90</v>
      </c>
      <c r="AV214" s="12" t="s">
        <v>90</v>
      </c>
      <c r="AW214" s="12" t="s">
        <v>32</v>
      </c>
      <c r="AX214" s="12" t="s">
        <v>77</v>
      </c>
      <c r="AY214" s="151" t="s">
        <v>268</v>
      </c>
    </row>
    <row r="215" spans="2:65" s="12" customFormat="1" ht="22.5">
      <c r="B215" s="149"/>
      <c r="D215" s="150" t="s">
        <v>276</v>
      </c>
      <c r="E215" s="151" t="s">
        <v>1</v>
      </c>
      <c r="F215" s="152" t="s">
        <v>824</v>
      </c>
      <c r="H215" s="153">
        <v>-32.484000000000002</v>
      </c>
      <c r="I215" s="154"/>
      <c r="L215" s="149"/>
      <c r="M215" s="155"/>
      <c r="T215" s="156"/>
      <c r="AT215" s="151" t="s">
        <v>276</v>
      </c>
      <c r="AU215" s="151" t="s">
        <v>90</v>
      </c>
      <c r="AV215" s="12" t="s">
        <v>90</v>
      </c>
      <c r="AW215" s="12" t="s">
        <v>32</v>
      </c>
      <c r="AX215" s="12" t="s">
        <v>77</v>
      </c>
      <c r="AY215" s="151" t="s">
        <v>268</v>
      </c>
    </row>
    <row r="216" spans="2:65" s="15" customFormat="1">
      <c r="B216" s="170"/>
      <c r="D216" s="150" t="s">
        <v>276</v>
      </c>
      <c r="E216" s="171" t="s">
        <v>751</v>
      </c>
      <c r="F216" s="172" t="s">
        <v>325</v>
      </c>
      <c r="H216" s="173">
        <v>26.686</v>
      </c>
      <c r="I216" s="174"/>
      <c r="L216" s="170"/>
      <c r="M216" s="175"/>
      <c r="T216" s="176"/>
      <c r="AT216" s="171" t="s">
        <v>276</v>
      </c>
      <c r="AU216" s="171" t="s">
        <v>90</v>
      </c>
      <c r="AV216" s="15" t="s">
        <v>97</v>
      </c>
      <c r="AW216" s="15" t="s">
        <v>32</v>
      </c>
      <c r="AX216" s="15" t="s">
        <v>77</v>
      </c>
      <c r="AY216" s="171" t="s">
        <v>268</v>
      </c>
    </row>
    <row r="217" spans="2:65" s="13" customFormat="1">
      <c r="B217" s="157"/>
      <c r="D217" s="150" t="s">
        <v>276</v>
      </c>
      <c r="E217" s="158" t="s">
        <v>1</v>
      </c>
      <c r="F217" s="159" t="s">
        <v>278</v>
      </c>
      <c r="H217" s="160">
        <v>26.686</v>
      </c>
      <c r="I217" s="161"/>
      <c r="L217" s="157"/>
      <c r="M217" s="162"/>
      <c r="T217" s="163"/>
      <c r="AT217" s="158" t="s">
        <v>276</v>
      </c>
      <c r="AU217" s="158" t="s">
        <v>90</v>
      </c>
      <c r="AV217" s="13" t="s">
        <v>101</v>
      </c>
      <c r="AW217" s="13" t="s">
        <v>32</v>
      </c>
      <c r="AX217" s="13" t="s">
        <v>84</v>
      </c>
      <c r="AY217" s="158" t="s">
        <v>268</v>
      </c>
    </row>
    <row r="218" spans="2:65" s="12" customFormat="1">
      <c r="B218" s="149"/>
      <c r="D218" s="150" t="s">
        <v>276</v>
      </c>
      <c r="E218" s="151" t="s">
        <v>1</v>
      </c>
      <c r="F218" s="152" t="s">
        <v>825</v>
      </c>
      <c r="H218" s="153">
        <v>-81.400000000000006</v>
      </c>
      <c r="I218" s="154"/>
      <c r="L218" s="149"/>
      <c r="M218" s="155"/>
      <c r="T218" s="156"/>
      <c r="AT218" s="151" t="s">
        <v>276</v>
      </c>
      <c r="AU218" s="151" t="s">
        <v>90</v>
      </c>
      <c r="AV218" s="12" t="s">
        <v>90</v>
      </c>
      <c r="AW218" s="12" t="s">
        <v>32</v>
      </c>
      <c r="AX218" s="12" t="s">
        <v>77</v>
      </c>
      <c r="AY218" s="151" t="s">
        <v>268</v>
      </c>
    </row>
    <row r="219" spans="2:65" s="1" customFormat="1" ht="24.2" customHeight="1">
      <c r="B219" s="32"/>
      <c r="C219" s="136" t="s">
        <v>321</v>
      </c>
      <c r="D219" s="136" t="s">
        <v>270</v>
      </c>
      <c r="E219" s="137" t="s">
        <v>826</v>
      </c>
      <c r="F219" s="138" t="s">
        <v>827</v>
      </c>
      <c r="G219" s="139" t="s">
        <v>273</v>
      </c>
      <c r="H219" s="140">
        <v>18.59</v>
      </c>
      <c r="I219" s="141"/>
      <c r="J219" s="142">
        <f>ROUND(I219*H219,2)</f>
        <v>0</v>
      </c>
      <c r="K219" s="138" t="s">
        <v>274</v>
      </c>
      <c r="L219" s="32"/>
      <c r="M219" s="143" t="s">
        <v>1</v>
      </c>
      <c r="N219" s="144" t="s">
        <v>43</v>
      </c>
      <c r="P219" s="145">
        <f>O219*H219</f>
        <v>0</v>
      </c>
      <c r="Q219" s="145">
        <v>0</v>
      </c>
      <c r="R219" s="145">
        <f>Q219*H219</f>
        <v>0</v>
      </c>
      <c r="S219" s="145">
        <v>0</v>
      </c>
      <c r="T219" s="146">
        <f>S219*H219</f>
        <v>0</v>
      </c>
      <c r="AR219" s="147" t="s">
        <v>101</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101</v>
      </c>
      <c r="BM219" s="147" t="s">
        <v>828</v>
      </c>
    </row>
    <row r="220" spans="2:65" s="12" customFormat="1">
      <c r="B220" s="149"/>
      <c r="D220" s="150" t="s">
        <v>276</v>
      </c>
      <c r="E220" s="151" t="s">
        <v>1</v>
      </c>
      <c r="F220" s="152" t="s">
        <v>829</v>
      </c>
      <c r="H220" s="153">
        <v>18.59</v>
      </c>
      <c r="I220" s="154"/>
      <c r="L220" s="149"/>
      <c r="M220" s="155"/>
      <c r="T220" s="156"/>
      <c r="AT220" s="151" t="s">
        <v>276</v>
      </c>
      <c r="AU220" s="151" t="s">
        <v>90</v>
      </c>
      <c r="AV220" s="12" t="s">
        <v>90</v>
      </c>
      <c r="AW220" s="12" t="s">
        <v>32</v>
      </c>
      <c r="AX220" s="12" t="s">
        <v>77</v>
      </c>
      <c r="AY220" s="151" t="s">
        <v>268</v>
      </c>
    </row>
    <row r="221" spans="2:65" s="13" customFormat="1">
      <c r="B221" s="157"/>
      <c r="D221" s="150" t="s">
        <v>276</v>
      </c>
      <c r="E221" s="158" t="s">
        <v>1</v>
      </c>
      <c r="F221" s="159" t="s">
        <v>278</v>
      </c>
      <c r="H221" s="160">
        <v>18.59</v>
      </c>
      <c r="I221" s="161"/>
      <c r="L221" s="157"/>
      <c r="M221" s="162"/>
      <c r="T221" s="163"/>
      <c r="AT221" s="158" t="s">
        <v>276</v>
      </c>
      <c r="AU221" s="158" t="s">
        <v>90</v>
      </c>
      <c r="AV221" s="13" t="s">
        <v>101</v>
      </c>
      <c r="AW221" s="13" t="s">
        <v>32</v>
      </c>
      <c r="AX221" s="13" t="s">
        <v>84</v>
      </c>
      <c r="AY221" s="158" t="s">
        <v>268</v>
      </c>
    </row>
    <row r="222" spans="2:65" s="11" customFormat="1" ht="22.9" customHeight="1">
      <c r="B222" s="124"/>
      <c r="D222" s="125" t="s">
        <v>76</v>
      </c>
      <c r="E222" s="134" t="s">
        <v>90</v>
      </c>
      <c r="F222" s="134" t="s">
        <v>430</v>
      </c>
      <c r="I222" s="127"/>
      <c r="J222" s="135">
        <f>BK222</f>
        <v>0</v>
      </c>
      <c r="L222" s="124"/>
      <c r="M222" s="129"/>
      <c r="P222" s="130">
        <f>SUM(P223:P247)</f>
        <v>0</v>
      </c>
      <c r="R222" s="130">
        <f>SUM(R223:R247)</f>
        <v>78.544830000000005</v>
      </c>
      <c r="T222" s="131">
        <f>SUM(T223:T247)</f>
        <v>0</v>
      </c>
      <c r="AR222" s="125" t="s">
        <v>84</v>
      </c>
      <c r="AT222" s="132" t="s">
        <v>76</v>
      </c>
      <c r="AU222" s="132" t="s">
        <v>84</v>
      </c>
      <c r="AY222" s="125" t="s">
        <v>268</v>
      </c>
      <c r="BK222" s="133">
        <f>SUM(BK223:BK247)</f>
        <v>0</v>
      </c>
    </row>
    <row r="223" spans="2:65" s="1" customFormat="1" ht="37.9" customHeight="1">
      <c r="B223" s="32"/>
      <c r="C223" s="136" t="s">
        <v>326</v>
      </c>
      <c r="D223" s="136" t="s">
        <v>270</v>
      </c>
      <c r="E223" s="137" t="s">
        <v>830</v>
      </c>
      <c r="F223" s="138" t="s">
        <v>831</v>
      </c>
      <c r="G223" s="139" t="s">
        <v>318</v>
      </c>
      <c r="H223" s="140">
        <v>130.86000000000001</v>
      </c>
      <c r="I223" s="141"/>
      <c r="J223" s="142">
        <f>ROUND(I223*H223,2)</f>
        <v>0</v>
      </c>
      <c r="K223" s="138" t="s">
        <v>274</v>
      </c>
      <c r="L223" s="32"/>
      <c r="M223" s="143" t="s">
        <v>1</v>
      </c>
      <c r="N223" s="144" t="s">
        <v>43</v>
      </c>
      <c r="P223" s="145">
        <f>O223*H223</f>
        <v>0</v>
      </c>
      <c r="Q223" s="145">
        <v>5.0000000000000001E-4</v>
      </c>
      <c r="R223" s="145">
        <f>Q223*H223</f>
        <v>6.5430000000000002E-2</v>
      </c>
      <c r="S223" s="145">
        <v>0</v>
      </c>
      <c r="T223" s="146">
        <f>S223*H223</f>
        <v>0</v>
      </c>
      <c r="AR223" s="147" t="s">
        <v>101</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101</v>
      </c>
      <c r="BM223" s="147" t="s">
        <v>832</v>
      </c>
    </row>
    <row r="224" spans="2:65" s="14" customFormat="1">
      <c r="B224" s="164"/>
      <c r="D224" s="150" t="s">
        <v>276</v>
      </c>
      <c r="E224" s="165" t="s">
        <v>1</v>
      </c>
      <c r="F224" s="166" t="s">
        <v>833</v>
      </c>
      <c r="H224" s="165" t="s">
        <v>1</v>
      </c>
      <c r="I224" s="167"/>
      <c r="L224" s="164"/>
      <c r="M224" s="168"/>
      <c r="T224" s="169"/>
      <c r="AT224" s="165" t="s">
        <v>276</v>
      </c>
      <c r="AU224" s="165" t="s">
        <v>90</v>
      </c>
      <c r="AV224" s="14" t="s">
        <v>84</v>
      </c>
      <c r="AW224" s="14" t="s">
        <v>32</v>
      </c>
      <c r="AX224" s="14" t="s">
        <v>77</v>
      </c>
      <c r="AY224" s="165" t="s">
        <v>268</v>
      </c>
    </row>
    <row r="225" spans="2:65" s="12" customFormat="1">
      <c r="B225" s="149"/>
      <c r="D225" s="150" t="s">
        <v>276</v>
      </c>
      <c r="E225" s="151" t="s">
        <v>1</v>
      </c>
      <c r="F225" s="152" t="s">
        <v>834</v>
      </c>
      <c r="H225" s="153">
        <v>130.86000000000001</v>
      </c>
      <c r="I225" s="154"/>
      <c r="L225" s="149"/>
      <c r="M225" s="155"/>
      <c r="T225" s="156"/>
      <c r="AT225" s="151" t="s">
        <v>276</v>
      </c>
      <c r="AU225" s="151" t="s">
        <v>90</v>
      </c>
      <c r="AV225" s="12" t="s">
        <v>90</v>
      </c>
      <c r="AW225" s="12" t="s">
        <v>32</v>
      </c>
      <c r="AX225" s="12" t="s">
        <v>77</v>
      </c>
      <c r="AY225" s="151" t="s">
        <v>268</v>
      </c>
    </row>
    <row r="226" spans="2:65" s="13" customFormat="1">
      <c r="B226" s="157"/>
      <c r="D226" s="150" t="s">
        <v>276</v>
      </c>
      <c r="E226" s="158" t="s">
        <v>1</v>
      </c>
      <c r="F226" s="159" t="s">
        <v>278</v>
      </c>
      <c r="H226" s="160">
        <v>130.86000000000001</v>
      </c>
      <c r="I226" s="161"/>
      <c r="L226" s="157"/>
      <c r="M226" s="162"/>
      <c r="T226" s="163"/>
      <c r="AT226" s="158" t="s">
        <v>276</v>
      </c>
      <c r="AU226" s="158" t="s">
        <v>90</v>
      </c>
      <c r="AV226" s="13" t="s">
        <v>101</v>
      </c>
      <c r="AW226" s="13" t="s">
        <v>32</v>
      </c>
      <c r="AX226" s="13" t="s">
        <v>84</v>
      </c>
      <c r="AY226" s="158" t="s">
        <v>268</v>
      </c>
    </row>
    <row r="227" spans="2:65" s="1" customFormat="1" ht="37.9" customHeight="1">
      <c r="B227" s="32"/>
      <c r="C227" s="136" t="s">
        <v>346</v>
      </c>
      <c r="D227" s="136" t="s">
        <v>270</v>
      </c>
      <c r="E227" s="137" t="s">
        <v>835</v>
      </c>
      <c r="F227" s="138" t="s">
        <v>836</v>
      </c>
      <c r="G227" s="139" t="s">
        <v>318</v>
      </c>
      <c r="H227" s="140">
        <v>60</v>
      </c>
      <c r="I227" s="141"/>
      <c r="J227" s="142">
        <f>ROUND(I227*H227,2)</f>
        <v>0</v>
      </c>
      <c r="K227" s="138" t="s">
        <v>274</v>
      </c>
      <c r="L227" s="32"/>
      <c r="M227" s="143" t="s">
        <v>1</v>
      </c>
      <c r="N227" s="144" t="s">
        <v>43</v>
      </c>
      <c r="P227" s="145">
        <f>O227*H227</f>
        <v>0</v>
      </c>
      <c r="Q227" s="145">
        <v>1.6299999999999999E-3</v>
      </c>
      <c r="R227" s="145">
        <f>Q227*H227</f>
        <v>9.7799999999999998E-2</v>
      </c>
      <c r="S227" s="145">
        <v>0</v>
      </c>
      <c r="T227" s="146">
        <f>S227*H227</f>
        <v>0</v>
      </c>
      <c r="AR227" s="147" t="s">
        <v>101</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101</v>
      </c>
      <c r="BM227" s="147" t="s">
        <v>837</v>
      </c>
    </row>
    <row r="228" spans="2:65" s="14" customFormat="1">
      <c r="B228" s="164"/>
      <c r="D228" s="150" t="s">
        <v>276</v>
      </c>
      <c r="E228" s="165" t="s">
        <v>1</v>
      </c>
      <c r="F228" s="166" t="s">
        <v>833</v>
      </c>
      <c r="H228" s="165" t="s">
        <v>1</v>
      </c>
      <c r="I228" s="167"/>
      <c r="L228" s="164"/>
      <c r="M228" s="168"/>
      <c r="T228" s="169"/>
      <c r="AT228" s="165" t="s">
        <v>276</v>
      </c>
      <c r="AU228" s="165" t="s">
        <v>90</v>
      </c>
      <c r="AV228" s="14" t="s">
        <v>84</v>
      </c>
      <c r="AW228" s="14" t="s">
        <v>32</v>
      </c>
      <c r="AX228" s="14" t="s">
        <v>77</v>
      </c>
      <c r="AY228" s="165" t="s">
        <v>268</v>
      </c>
    </row>
    <row r="229" spans="2:65" s="12" customFormat="1">
      <c r="B229" s="149"/>
      <c r="D229" s="150" t="s">
        <v>276</v>
      </c>
      <c r="E229" s="151" t="s">
        <v>1</v>
      </c>
      <c r="F229" s="152" t="s">
        <v>838</v>
      </c>
      <c r="H229" s="153">
        <v>60</v>
      </c>
      <c r="I229" s="154"/>
      <c r="L229" s="149"/>
      <c r="M229" s="155"/>
      <c r="T229" s="156"/>
      <c r="AT229" s="151" t="s">
        <v>276</v>
      </c>
      <c r="AU229" s="151" t="s">
        <v>90</v>
      </c>
      <c r="AV229" s="12" t="s">
        <v>90</v>
      </c>
      <c r="AW229" s="12" t="s">
        <v>32</v>
      </c>
      <c r="AX229" s="12" t="s">
        <v>77</v>
      </c>
      <c r="AY229" s="151" t="s">
        <v>268</v>
      </c>
    </row>
    <row r="230" spans="2:65" s="13" customFormat="1">
      <c r="B230" s="157"/>
      <c r="D230" s="150" t="s">
        <v>276</v>
      </c>
      <c r="E230" s="158" t="s">
        <v>1</v>
      </c>
      <c r="F230" s="159" t="s">
        <v>278</v>
      </c>
      <c r="H230" s="160">
        <v>60</v>
      </c>
      <c r="I230" s="161"/>
      <c r="L230" s="157"/>
      <c r="M230" s="162"/>
      <c r="T230" s="163"/>
      <c r="AT230" s="158" t="s">
        <v>276</v>
      </c>
      <c r="AU230" s="158" t="s">
        <v>90</v>
      </c>
      <c r="AV230" s="13" t="s">
        <v>101</v>
      </c>
      <c r="AW230" s="13" t="s">
        <v>32</v>
      </c>
      <c r="AX230" s="13" t="s">
        <v>84</v>
      </c>
      <c r="AY230" s="158" t="s">
        <v>268</v>
      </c>
    </row>
    <row r="231" spans="2:65" s="1" customFormat="1" ht="24.2" customHeight="1">
      <c r="B231" s="32"/>
      <c r="C231" s="136" t="s">
        <v>356</v>
      </c>
      <c r="D231" s="136" t="s">
        <v>270</v>
      </c>
      <c r="E231" s="137" t="s">
        <v>839</v>
      </c>
      <c r="F231" s="138" t="s">
        <v>840</v>
      </c>
      <c r="G231" s="139" t="s">
        <v>318</v>
      </c>
      <c r="H231" s="140">
        <v>10</v>
      </c>
      <c r="I231" s="141"/>
      <c r="J231" s="142">
        <f>ROUND(I231*H231,2)</f>
        <v>0</v>
      </c>
      <c r="K231" s="138" t="s">
        <v>274</v>
      </c>
      <c r="L231" s="32"/>
      <c r="M231" s="143" t="s">
        <v>1</v>
      </c>
      <c r="N231" s="144" t="s">
        <v>43</v>
      </c>
      <c r="P231" s="145">
        <f>O231*H231</f>
        <v>0</v>
      </c>
      <c r="Q231" s="145">
        <v>2.1900000000000001E-3</v>
      </c>
      <c r="R231" s="145">
        <f>Q231*H231</f>
        <v>2.1900000000000003E-2</v>
      </c>
      <c r="S231" s="145">
        <v>0</v>
      </c>
      <c r="T231" s="146">
        <f>S231*H231</f>
        <v>0</v>
      </c>
      <c r="AR231" s="147" t="s">
        <v>101</v>
      </c>
      <c r="AT231" s="147" t="s">
        <v>270</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841</v>
      </c>
    </row>
    <row r="232" spans="2:65" s="14" customFormat="1">
      <c r="B232" s="164"/>
      <c r="D232" s="150" t="s">
        <v>276</v>
      </c>
      <c r="E232" s="165" t="s">
        <v>1</v>
      </c>
      <c r="F232" s="166" t="s">
        <v>833</v>
      </c>
      <c r="H232" s="165" t="s">
        <v>1</v>
      </c>
      <c r="I232" s="167"/>
      <c r="L232" s="164"/>
      <c r="M232" s="168"/>
      <c r="T232" s="169"/>
      <c r="AT232" s="165" t="s">
        <v>276</v>
      </c>
      <c r="AU232" s="165" t="s">
        <v>90</v>
      </c>
      <c r="AV232" s="14" t="s">
        <v>84</v>
      </c>
      <c r="AW232" s="14" t="s">
        <v>32</v>
      </c>
      <c r="AX232" s="14" t="s">
        <v>77</v>
      </c>
      <c r="AY232" s="165" t="s">
        <v>268</v>
      </c>
    </row>
    <row r="233" spans="2:65" s="12" customFormat="1">
      <c r="B233" s="149"/>
      <c r="D233" s="150" t="s">
        <v>276</v>
      </c>
      <c r="E233" s="151" t="s">
        <v>1</v>
      </c>
      <c r="F233" s="152" t="s">
        <v>842</v>
      </c>
      <c r="H233" s="153">
        <v>10</v>
      </c>
      <c r="I233" s="154"/>
      <c r="L233" s="149"/>
      <c r="M233" s="155"/>
      <c r="T233" s="156"/>
      <c r="AT233" s="151" t="s">
        <v>276</v>
      </c>
      <c r="AU233" s="151" t="s">
        <v>90</v>
      </c>
      <c r="AV233" s="12" t="s">
        <v>90</v>
      </c>
      <c r="AW233" s="12" t="s">
        <v>32</v>
      </c>
      <c r="AX233" s="12" t="s">
        <v>77</v>
      </c>
      <c r="AY233" s="151" t="s">
        <v>268</v>
      </c>
    </row>
    <row r="234" spans="2:65" s="13" customFormat="1">
      <c r="B234" s="157"/>
      <c r="D234" s="150" t="s">
        <v>276</v>
      </c>
      <c r="E234" s="158" t="s">
        <v>1</v>
      </c>
      <c r="F234" s="159" t="s">
        <v>278</v>
      </c>
      <c r="H234" s="160">
        <v>10</v>
      </c>
      <c r="I234" s="161"/>
      <c r="L234" s="157"/>
      <c r="M234" s="162"/>
      <c r="T234" s="163"/>
      <c r="AT234" s="158" t="s">
        <v>276</v>
      </c>
      <c r="AU234" s="158" t="s">
        <v>90</v>
      </c>
      <c r="AV234" s="13" t="s">
        <v>101</v>
      </c>
      <c r="AW234" s="13" t="s">
        <v>32</v>
      </c>
      <c r="AX234" s="13" t="s">
        <v>84</v>
      </c>
      <c r="AY234" s="158" t="s">
        <v>268</v>
      </c>
    </row>
    <row r="235" spans="2:65" s="1" customFormat="1" ht="24.2" customHeight="1">
      <c r="B235" s="32"/>
      <c r="C235" s="136" t="s">
        <v>361</v>
      </c>
      <c r="D235" s="136" t="s">
        <v>270</v>
      </c>
      <c r="E235" s="137" t="s">
        <v>843</v>
      </c>
      <c r="F235" s="138" t="s">
        <v>844</v>
      </c>
      <c r="G235" s="139" t="s">
        <v>281</v>
      </c>
      <c r="H235" s="140">
        <v>113</v>
      </c>
      <c r="I235" s="141"/>
      <c r="J235" s="142">
        <f>ROUND(I235*H235,2)</f>
        <v>0</v>
      </c>
      <c r="K235" s="138" t="s">
        <v>274</v>
      </c>
      <c r="L235" s="32"/>
      <c r="M235" s="143" t="s">
        <v>1</v>
      </c>
      <c r="N235" s="144" t="s">
        <v>43</v>
      </c>
      <c r="P235" s="145">
        <f>O235*H235</f>
        <v>0</v>
      </c>
      <c r="Q235" s="145">
        <v>3.3E-3</v>
      </c>
      <c r="R235" s="145">
        <f>Q235*H235</f>
        <v>0.37290000000000001</v>
      </c>
      <c r="S235" s="145">
        <v>0</v>
      </c>
      <c r="T235" s="146">
        <f>S235*H235</f>
        <v>0</v>
      </c>
      <c r="AR235" s="147" t="s">
        <v>101</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101</v>
      </c>
      <c r="BM235" s="147" t="s">
        <v>845</v>
      </c>
    </row>
    <row r="236" spans="2:65" s="12" customFormat="1">
      <c r="B236" s="149"/>
      <c r="D236" s="150" t="s">
        <v>276</v>
      </c>
      <c r="E236" s="151" t="s">
        <v>1</v>
      </c>
      <c r="F236" s="152" t="s">
        <v>846</v>
      </c>
      <c r="H236" s="153">
        <v>113</v>
      </c>
      <c r="I236" s="154"/>
      <c r="L236" s="149"/>
      <c r="M236" s="155"/>
      <c r="T236" s="156"/>
      <c r="AT236" s="151" t="s">
        <v>276</v>
      </c>
      <c r="AU236" s="151" t="s">
        <v>90</v>
      </c>
      <c r="AV236" s="12" t="s">
        <v>90</v>
      </c>
      <c r="AW236" s="12" t="s">
        <v>32</v>
      </c>
      <c r="AX236" s="12" t="s">
        <v>77</v>
      </c>
      <c r="AY236" s="151" t="s">
        <v>268</v>
      </c>
    </row>
    <row r="237" spans="2:65" s="13" customFormat="1">
      <c r="B237" s="157"/>
      <c r="D237" s="150" t="s">
        <v>276</v>
      </c>
      <c r="E237" s="158" t="s">
        <v>1</v>
      </c>
      <c r="F237" s="159" t="s">
        <v>278</v>
      </c>
      <c r="H237" s="160">
        <v>113</v>
      </c>
      <c r="I237" s="161"/>
      <c r="L237" s="157"/>
      <c r="M237" s="162"/>
      <c r="T237" s="163"/>
      <c r="AT237" s="158" t="s">
        <v>276</v>
      </c>
      <c r="AU237" s="158" t="s">
        <v>90</v>
      </c>
      <c r="AV237" s="13" t="s">
        <v>101</v>
      </c>
      <c r="AW237" s="13" t="s">
        <v>32</v>
      </c>
      <c r="AX237" s="13" t="s">
        <v>84</v>
      </c>
      <c r="AY237" s="158" t="s">
        <v>268</v>
      </c>
    </row>
    <row r="238" spans="2:65" s="1" customFormat="1" ht="24.2" customHeight="1">
      <c r="B238" s="32"/>
      <c r="C238" s="136" t="s">
        <v>8</v>
      </c>
      <c r="D238" s="136" t="s">
        <v>270</v>
      </c>
      <c r="E238" s="137" t="s">
        <v>847</v>
      </c>
      <c r="F238" s="138" t="s">
        <v>848</v>
      </c>
      <c r="G238" s="139" t="s">
        <v>215</v>
      </c>
      <c r="H238" s="140">
        <v>36.104999999999997</v>
      </c>
      <c r="I238" s="141"/>
      <c r="J238" s="142">
        <f>ROUND(I238*H238,2)</f>
        <v>0</v>
      </c>
      <c r="K238" s="138" t="s">
        <v>274</v>
      </c>
      <c r="L238" s="32"/>
      <c r="M238" s="143" t="s">
        <v>1</v>
      </c>
      <c r="N238" s="144" t="s">
        <v>43</v>
      </c>
      <c r="P238" s="145">
        <f>O238*H238</f>
        <v>0</v>
      </c>
      <c r="Q238" s="145">
        <v>2.16</v>
      </c>
      <c r="R238" s="145">
        <f>Q238*H238</f>
        <v>77.986800000000002</v>
      </c>
      <c r="S238" s="145">
        <v>0</v>
      </c>
      <c r="T238" s="146">
        <f>S238*H238</f>
        <v>0</v>
      </c>
      <c r="AR238" s="147" t="s">
        <v>101</v>
      </c>
      <c r="AT238" s="147" t="s">
        <v>270</v>
      </c>
      <c r="AU238" s="147" t="s">
        <v>90</v>
      </c>
      <c r="AY238" s="17" t="s">
        <v>268</v>
      </c>
      <c r="BE238" s="148">
        <f>IF(N238="základní",J238,0)</f>
        <v>0</v>
      </c>
      <c r="BF238" s="148">
        <f>IF(N238="snížená",J238,0)</f>
        <v>0</v>
      </c>
      <c r="BG238" s="148">
        <f>IF(N238="zákl. přenesená",J238,0)</f>
        <v>0</v>
      </c>
      <c r="BH238" s="148">
        <f>IF(N238="sníž. přenesená",J238,0)</f>
        <v>0</v>
      </c>
      <c r="BI238" s="148">
        <f>IF(N238="nulová",J238,0)</f>
        <v>0</v>
      </c>
      <c r="BJ238" s="17" t="s">
        <v>90</v>
      </c>
      <c r="BK238" s="148">
        <f>ROUND(I238*H238,2)</f>
        <v>0</v>
      </c>
      <c r="BL238" s="17" t="s">
        <v>101</v>
      </c>
      <c r="BM238" s="147" t="s">
        <v>849</v>
      </c>
    </row>
    <row r="239" spans="2:65" s="14" customFormat="1">
      <c r="B239" s="164"/>
      <c r="D239" s="150" t="s">
        <v>276</v>
      </c>
      <c r="E239" s="165" t="s">
        <v>1</v>
      </c>
      <c r="F239" s="166" t="s">
        <v>850</v>
      </c>
      <c r="H239" s="165" t="s">
        <v>1</v>
      </c>
      <c r="I239" s="167"/>
      <c r="L239" s="164"/>
      <c r="M239" s="168"/>
      <c r="T239" s="169"/>
      <c r="AT239" s="165" t="s">
        <v>276</v>
      </c>
      <c r="AU239" s="165" t="s">
        <v>90</v>
      </c>
      <c r="AV239" s="14" t="s">
        <v>84</v>
      </c>
      <c r="AW239" s="14" t="s">
        <v>32</v>
      </c>
      <c r="AX239" s="14" t="s">
        <v>77</v>
      </c>
      <c r="AY239" s="165" t="s">
        <v>268</v>
      </c>
    </row>
    <row r="240" spans="2:65" s="14" customFormat="1">
      <c r="B240" s="164"/>
      <c r="D240" s="150" t="s">
        <v>276</v>
      </c>
      <c r="E240" s="165" t="s">
        <v>1</v>
      </c>
      <c r="F240" s="166" t="s">
        <v>833</v>
      </c>
      <c r="H240" s="165" t="s">
        <v>1</v>
      </c>
      <c r="I240" s="167"/>
      <c r="L240" s="164"/>
      <c r="M240" s="168"/>
      <c r="T240" s="169"/>
      <c r="AT240" s="165" t="s">
        <v>276</v>
      </c>
      <c r="AU240" s="165" t="s">
        <v>90</v>
      </c>
      <c r="AV240" s="14" t="s">
        <v>84</v>
      </c>
      <c r="AW240" s="14" t="s">
        <v>32</v>
      </c>
      <c r="AX240" s="14" t="s">
        <v>77</v>
      </c>
      <c r="AY240" s="165" t="s">
        <v>268</v>
      </c>
    </row>
    <row r="241" spans="2:65" s="12" customFormat="1">
      <c r="B241" s="149"/>
      <c r="D241" s="150" t="s">
        <v>276</v>
      </c>
      <c r="E241" s="151" t="s">
        <v>1</v>
      </c>
      <c r="F241" s="152" t="s">
        <v>851</v>
      </c>
      <c r="H241" s="153">
        <v>32.715000000000003</v>
      </c>
      <c r="I241" s="154"/>
      <c r="L241" s="149"/>
      <c r="M241" s="155"/>
      <c r="T241" s="156"/>
      <c r="AT241" s="151" t="s">
        <v>276</v>
      </c>
      <c r="AU241" s="151" t="s">
        <v>90</v>
      </c>
      <c r="AV241" s="12" t="s">
        <v>90</v>
      </c>
      <c r="AW241" s="12" t="s">
        <v>32</v>
      </c>
      <c r="AX241" s="12" t="s">
        <v>77</v>
      </c>
      <c r="AY241" s="151" t="s">
        <v>268</v>
      </c>
    </row>
    <row r="242" spans="2:65" s="15" customFormat="1">
      <c r="B242" s="170"/>
      <c r="D242" s="150" t="s">
        <v>276</v>
      </c>
      <c r="E242" s="171" t="s">
        <v>1</v>
      </c>
      <c r="F242" s="172" t="s">
        <v>325</v>
      </c>
      <c r="H242" s="173">
        <v>32.715000000000003</v>
      </c>
      <c r="I242" s="174"/>
      <c r="L242" s="170"/>
      <c r="M242" s="175"/>
      <c r="T242" s="176"/>
      <c r="AT242" s="171" t="s">
        <v>276</v>
      </c>
      <c r="AU242" s="171" t="s">
        <v>90</v>
      </c>
      <c r="AV242" s="15" t="s">
        <v>97</v>
      </c>
      <c r="AW242" s="15" t="s">
        <v>32</v>
      </c>
      <c r="AX242" s="15" t="s">
        <v>77</v>
      </c>
      <c r="AY242" s="171" t="s">
        <v>268</v>
      </c>
    </row>
    <row r="243" spans="2:65" s="14" customFormat="1">
      <c r="B243" s="164"/>
      <c r="D243" s="150" t="s">
        <v>276</v>
      </c>
      <c r="E243" s="165" t="s">
        <v>1</v>
      </c>
      <c r="F243" s="166" t="s">
        <v>852</v>
      </c>
      <c r="H243" s="165" t="s">
        <v>1</v>
      </c>
      <c r="I243" s="167"/>
      <c r="L243" s="164"/>
      <c r="M243" s="168"/>
      <c r="T243" s="169"/>
      <c r="AT243" s="165" t="s">
        <v>276</v>
      </c>
      <c r="AU243" s="165" t="s">
        <v>90</v>
      </c>
      <c r="AV243" s="14" t="s">
        <v>84</v>
      </c>
      <c r="AW243" s="14" t="s">
        <v>32</v>
      </c>
      <c r="AX243" s="14" t="s">
        <v>77</v>
      </c>
      <c r="AY243" s="165" t="s">
        <v>268</v>
      </c>
    </row>
    <row r="244" spans="2:65" s="14" customFormat="1">
      <c r="B244" s="164"/>
      <c r="D244" s="150" t="s">
        <v>276</v>
      </c>
      <c r="E244" s="165" t="s">
        <v>1</v>
      </c>
      <c r="F244" s="166" t="s">
        <v>853</v>
      </c>
      <c r="H244" s="165" t="s">
        <v>1</v>
      </c>
      <c r="I244" s="167"/>
      <c r="L244" s="164"/>
      <c r="M244" s="168"/>
      <c r="T244" s="169"/>
      <c r="AT244" s="165" t="s">
        <v>276</v>
      </c>
      <c r="AU244" s="165" t="s">
        <v>90</v>
      </c>
      <c r="AV244" s="14" t="s">
        <v>84</v>
      </c>
      <c r="AW244" s="14" t="s">
        <v>32</v>
      </c>
      <c r="AX244" s="14" t="s">
        <v>77</v>
      </c>
      <c r="AY244" s="165" t="s">
        <v>268</v>
      </c>
    </row>
    <row r="245" spans="2:65" s="12" customFormat="1">
      <c r="B245" s="149"/>
      <c r="D245" s="150" t="s">
        <v>276</v>
      </c>
      <c r="E245" s="151" t="s">
        <v>1</v>
      </c>
      <c r="F245" s="152" t="s">
        <v>854</v>
      </c>
      <c r="H245" s="153">
        <v>3.39</v>
      </c>
      <c r="I245" s="154"/>
      <c r="L245" s="149"/>
      <c r="M245" s="155"/>
      <c r="T245" s="156"/>
      <c r="AT245" s="151" t="s">
        <v>276</v>
      </c>
      <c r="AU245" s="151" t="s">
        <v>90</v>
      </c>
      <c r="AV245" s="12" t="s">
        <v>90</v>
      </c>
      <c r="AW245" s="12" t="s">
        <v>32</v>
      </c>
      <c r="AX245" s="12" t="s">
        <v>77</v>
      </c>
      <c r="AY245" s="151" t="s">
        <v>268</v>
      </c>
    </row>
    <row r="246" spans="2:65" s="15" customFormat="1">
      <c r="B246" s="170"/>
      <c r="D246" s="150" t="s">
        <v>276</v>
      </c>
      <c r="E246" s="171" t="s">
        <v>1</v>
      </c>
      <c r="F246" s="172" t="s">
        <v>325</v>
      </c>
      <c r="H246" s="173">
        <v>3.39</v>
      </c>
      <c r="I246" s="174"/>
      <c r="L246" s="170"/>
      <c r="M246" s="175"/>
      <c r="T246" s="176"/>
      <c r="AT246" s="171" t="s">
        <v>276</v>
      </c>
      <c r="AU246" s="171" t="s">
        <v>90</v>
      </c>
      <c r="AV246" s="15" t="s">
        <v>97</v>
      </c>
      <c r="AW246" s="15" t="s">
        <v>32</v>
      </c>
      <c r="AX246" s="15" t="s">
        <v>77</v>
      </c>
      <c r="AY246" s="171" t="s">
        <v>268</v>
      </c>
    </row>
    <row r="247" spans="2:65" s="13" customFormat="1">
      <c r="B247" s="157"/>
      <c r="D247" s="150" t="s">
        <v>276</v>
      </c>
      <c r="E247" s="158" t="s">
        <v>1</v>
      </c>
      <c r="F247" s="159" t="s">
        <v>278</v>
      </c>
      <c r="H247" s="160">
        <v>36.104999999999997</v>
      </c>
      <c r="I247" s="161"/>
      <c r="L247" s="157"/>
      <c r="M247" s="162"/>
      <c r="T247" s="163"/>
      <c r="AT247" s="158" t="s">
        <v>276</v>
      </c>
      <c r="AU247" s="158" t="s">
        <v>90</v>
      </c>
      <c r="AV247" s="13" t="s">
        <v>101</v>
      </c>
      <c r="AW247" s="13" t="s">
        <v>32</v>
      </c>
      <c r="AX247" s="13" t="s">
        <v>84</v>
      </c>
      <c r="AY247" s="158" t="s">
        <v>268</v>
      </c>
    </row>
    <row r="248" spans="2:65" s="11" customFormat="1" ht="22.9" customHeight="1">
      <c r="B248" s="124"/>
      <c r="D248" s="125" t="s">
        <v>76</v>
      </c>
      <c r="E248" s="134" t="s">
        <v>97</v>
      </c>
      <c r="F248" s="134" t="s">
        <v>855</v>
      </c>
      <c r="I248" s="127"/>
      <c r="J248" s="135">
        <f>BK248</f>
        <v>0</v>
      </c>
      <c r="L248" s="124"/>
      <c r="M248" s="129"/>
      <c r="P248" s="130">
        <f>SUM(P249:P334)</f>
        <v>0</v>
      </c>
      <c r="R248" s="130">
        <f>SUM(R249:R334)</f>
        <v>59.545767639999994</v>
      </c>
      <c r="T248" s="131">
        <f>SUM(T249:T334)</f>
        <v>0</v>
      </c>
      <c r="AR248" s="125" t="s">
        <v>84</v>
      </c>
      <c r="AT248" s="132" t="s">
        <v>76</v>
      </c>
      <c r="AU248" s="132" t="s">
        <v>84</v>
      </c>
      <c r="AY248" s="125" t="s">
        <v>268</v>
      </c>
      <c r="BK248" s="133">
        <f>SUM(BK249:BK334)</f>
        <v>0</v>
      </c>
    </row>
    <row r="249" spans="2:65" s="1" customFormat="1" ht="24.2" customHeight="1">
      <c r="B249" s="32"/>
      <c r="C249" s="136" t="s">
        <v>370</v>
      </c>
      <c r="D249" s="136" t="s">
        <v>270</v>
      </c>
      <c r="E249" s="137" t="s">
        <v>856</v>
      </c>
      <c r="F249" s="138" t="s">
        <v>857</v>
      </c>
      <c r="G249" s="139" t="s">
        <v>215</v>
      </c>
      <c r="H249" s="140">
        <v>1</v>
      </c>
      <c r="I249" s="141"/>
      <c r="J249" s="142">
        <f>ROUND(I249*H249,2)</f>
        <v>0</v>
      </c>
      <c r="K249" s="138" t="s">
        <v>1</v>
      </c>
      <c r="L249" s="32"/>
      <c r="M249" s="143" t="s">
        <v>1</v>
      </c>
      <c r="N249" s="144" t="s">
        <v>43</v>
      </c>
      <c r="P249" s="145">
        <f>O249*H249</f>
        <v>0</v>
      </c>
      <c r="Q249" s="145">
        <v>0.23102</v>
      </c>
      <c r="R249" s="145">
        <f>Q249*H249</f>
        <v>0.23102</v>
      </c>
      <c r="S249" s="145">
        <v>0</v>
      </c>
      <c r="T249" s="146">
        <f>S249*H249</f>
        <v>0</v>
      </c>
      <c r="AR249" s="147" t="s">
        <v>101</v>
      </c>
      <c r="AT249" s="147" t="s">
        <v>270</v>
      </c>
      <c r="AU249" s="147" t="s">
        <v>90</v>
      </c>
      <c r="AY249" s="17" t="s">
        <v>268</v>
      </c>
      <c r="BE249" s="148">
        <f>IF(N249="základní",J249,0)</f>
        <v>0</v>
      </c>
      <c r="BF249" s="148">
        <f>IF(N249="snížená",J249,0)</f>
        <v>0</v>
      </c>
      <c r="BG249" s="148">
        <f>IF(N249="zákl. přenesená",J249,0)</f>
        <v>0</v>
      </c>
      <c r="BH249" s="148">
        <f>IF(N249="sníž. přenesená",J249,0)</f>
        <v>0</v>
      </c>
      <c r="BI249" s="148">
        <f>IF(N249="nulová",J249,0)</f>
        <v>0</v>
      </c>
      <c r="BJ249" s="17" t="s">
        <v>90</v>
      </c>
      <c r="BK249" s="148">
        <f>ROUND(I249*H249,2)</f>
        <v>0</v>
      </c>
      <c r="BL249" s="17" t="s">
        <v>101</v>
      </c>
      <c r="BM249" s="147" t="s">
        <v>858</v>
      </c>
    </row>
    <row r="250" spans="2:65" s="1" customFormat="1" ht="24.2" customHeight="1">
      <c r="B250" s="32"/>
      <c r="C250" s="136" t="s">
        <v>374</v>
      </c>
      <c r="D250" s="136" t="s">
        <v>270</v>
      </c>
      <c r="E250" s="137" t="s">
        <v>859</v>
      </c>
      <c r="F250" s="138" t="s">
        <v>860</v>
      </c>
      <c r="G250" s="139" t="s">
        <v>273</v>
      </c>
      <c r="H250" s="140">
        <v>69.396000000000001</v>
      </c>
      <c r="I250" s="141"/>
      <c r="J250" s="142">
        <f>ROUND(I250*H250,2)</f>
        <v>0</v>
      </c>
      <c r="K250" s="138" t="s">
        <v>274</v>
      </c>
      <c r="L250" s="32"/>
      <c r="M250" s="143" t="s">
        <v>1</v>
      </c>
      <c r="N250" s="144" t="s">
        <v>43</v>
      </c>
      <c r="P250" s="145">
        <f>O250*H250</f>
        <v>0</v>
      </c>
      <c r="Q250" s="145">
        <v>0.1651</v>
      </c>
      <c r="R250" s="145">
        <f>Q250*H250</f>
        <v>11.4572796</v>
      </c>
      <c r="S250" s="145">
        <v>0</v>
      </c>
      <c r="T250" s="146">
        <f>S250*H250</f>
        <v>0</v>
      </c>
      <c r="AR250" s="147" t="s">
        <v>101</v>
      </c>
      <c r="AT250" s="147" t="s">
        <v>270</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101</v>
      </c>
      <c r="BM250" s="147" t="s">
        <v>861</v>
      </c>
    </row>
    <row r="251" spans="2:65" s="14" customFormat="1" ht="22.5">
      <c r="B251" s="164"/>
      <c r="D251" s="150" t="s">
        <v>276</v>
      </c>
      <c r="E251" s="165" t="s">
        <v>1</v>
      </c>
      <c r="F251" s="166" t="s">
        <v>862</v>
      </c>
      <c r="H251" s="165" t="s">
        <v>1</v>
      </c>
      <c r="I251" s="167"/>
      <c r="L251" s="164"/>
      <c r="M251" s="168"/>
      <c r="T251" s="169"/>
      <c r="AT251" s="165" t="s">
        <v>276</v>
      </c>
      <c r="AU251" s="165" t="s">
        <v>90</v>
      </c>
      <c r="AV251" s="14" t="s">
        <v>84</v>
      </c>
      <c r="AW251" s="14" t="s">
        <v>32</v>
      </c>
      <c r="AX251" s="14" t="s">
        <v>77</v>
      </c>
      <c r="AY251" s="165" t="s">
        <v>268</v>
      </c>
    </row>
    <row r="252" spans="2:65" s="14" customFormat="1">
      <c r="B252" s="164"/>
      <c r="D252" s="150" t="s">
        <v>276</v>
      </c>
      <c r="E252" s="165" t="s">
        <v>1</v>
      </c>
      <c r="F252" s="166" t="s">
        <v>863</v>
      </c>
      <c r="H252" s="165" t="s">
        <v>1</v>
      </c>
      <c r="I252" s="167"/>
      <c r="L252" s="164"/>
      <c r="M252" s="168"/>
      <c r="T252" s="169"/>
      <c r="AT252" s="165" t="s">
        <v>276</v>
      </c>
      <c r="AU252" s="165" t="s">
        <v>90</v>
      </c>
      <c r="AV252" s="14" t="s">
        <v>84</v>
      </c>
      <c r="AW252" s="14" t="s">
        <v>32</v>
      </c>
      <c r="AX252" s="14" t="s">
        <v>77</v>
      </c>
      <c r="AY252" s="165" t="s">
        <v>268</v>
      </c>
    </row>
    <row r="253" spans="2:65" s="12" customFormat="1" ht="22.5">
      <c r="B253" s="149"/>
      <c r="D253" s="150" t="s">
        <v>276</v>
      </c>
      <c r="E253" s="151" t="s">
        <v>1</v>
      </c>
      <c r="F253" s="152" t="s">
        <v>864</v>
      </c>
      <c r="H253" s="153">
        <v>80.120999999999995</v>
      </c>
      <c r="I253" s="154"/>
      <c r="L253" s="149"/>
      <c r="M253" s="155"/>
      <c r="T253" s="156"/>
      <c r="AT253" s="151" t="s">
        <v>276</v>
      </c>
      <c r="AU253" s="151" t="s">
        <v>90</v>
      </c>
      <c r="AV253" s="12" t="s">
        <v>90</v>
      </c>
      <c r="AW253" s="12" t="s">
        <v>32</v>
      </c>
      <c r="AX253" s="12" t="s">
        <v>77</v>
      </c>
      <c r="AY253" s="151" t="s">
        <v>268</v>
      </c>
    </row>
    <row r="254" spans="2:65" s="12" customFormat="1">
      <c r="B254" s="149"/>
      <c r="D254" s="150" t="s">
        <v>276</v>
      </c>
      <c r="E254" s="151" t="s">
        <v>1</v>
      </c>
      <c r="F254" s="152" t="s">
        <v>865</v>
      </c>
      <c r="H254" s="153">
        <v>-10.725</v>
      </c>
      <c r="I254" s="154"/>
      <c r="L254" s="149"/>
      <c r="M254" s="155"/>
      <c r="T254" s="156"/>
      <c r="AT254" s="151" t="s">
        <v>276</v>
      </c>
      <c r="AU254" s="151" t="s">
        <v>90</v>
      </c>
      <c r="AV254" s="12" t="s">
        <v>90</v>
      </c>
      <c r="AW254" s="12" t="s">
        <v>32</v>
      </c>
      <c r="AX254" s="12" t="s">
        <v>77</v>
      </c>
      <c r="AY254" s="151" t="s">
        <v>268</v>
      </c>
    </row>
    <row r="255" spans="2:65" s="13" customFormat="1">
      <c r="B255" s="157"/>
      <c r="D255" s="150" t="s">
        <v>276</v>
      </c>
      <c r="E255" s="158" t="s">
        <v>1</v>
      </c>
      <c r="F255" s="159" t="s">
        <v>278</v>
      </c>
      <c r="H255" s="160">
        <v>69.396000000000001</v>
      </c>
      <c r="I255" s="161"/>
      <c r="L255" s="157"/>
      <c r="M255" s="162"/>
      <c r="T255" s="163"/>
      <c r="AT255" s="158" t="s">
        <v>276</v>
      </c>
      <c r="AU255" s="158" t="s">
        <v>90</v>
      </c>
      <c r="AV255" s="13" t="s">
        <v>101</v>
      </c>
      <c r="AW255" s="13" t="s">
        <v>32</v>
      </c>
      <c r="AX255" s="13" t="s">
        <v>84</v>
      </c>
      <c r="AY255" s="158" t="s">
        <v>268</v>
      </c>
    </row>
    <row r="256" spans="2:65" s="1" customFormat="1" ht="24.2" customHeight="1">
      <c r="B256" s="32"/>
      <c r="C256" s="136" t="s">
        <v>378</v>
      </c>
      <c r="D256" s="136" t="s">
        <v>270</v>
      </c>
      <c r="E256" s="137" t="s">
        <v>866</v>
      </c>
      <c r="F256" s="138" t="s">
        <v>867</v>
      </c>
      <c r="G256" s="139" t="s">
        <v>273</v>
      </c>
      <c r="H256" s="140">
        <v>13.042</v>
      </c>
      <c r="I256" s="141"/>
      <c r="J256" s="142">
        <f>ROUND(I256*H256,2)</f>
        <v>0</v>
      </c>
      <c r="K256" s="138" t="s">
        <v>274</v>
      </c>
      <c r="L256" s="32"/>
      <c r="M256" s="143" t="s">
        <v>1</v>
      </c>
      <c r="N256" s="144" t="s">
        <v>43</v>
      </c>
      <c r="P256" s="145">
        <f>O256*H256</f>
        <v>0</v>
      </c>
      <c r="Q256" s="145">
        <v>0.26021</v>
      </c>
      <c r="R256" s="145">
        <f>Q256*H256</f>
        <v>3.3936588199999997</v>
      </c>
      <c r="S256" s="145">
        <v>0</v>
      </c>
      <c r="T256" s="146">
        <f>S256*H256</f>
        <v>0</v>
      </c>
      <c r="AR256" s="147" t="s">
        <v>101</v>
      </c>
      <c r="AT256" s="147" t="s">
        <v>270</v>
      </c>
      <c r="AU256" s="147" t="s">
        <v>90</v>
      </c>
      <c r="AY256" s="17" t="s">
        <v>268</v>
      </c>
      <c r="BE256" s="148">
        <f>IF(N256="základní",J256,0)</f>
        <v>0</v>
      </c>
      <c r="BF256" s="148">
        <f>IF(N256="snížená",J256,0)</f>
        <v>0</v>
      </c>
      <c r="BG256" s="148">
        <f>IF(N256="zákl. přenesená",J256,0)</f>
        <v>0</v>
      </c>
      <c r="BH256" s="148">
        <f>IF(N256="sníž. přenesená",J256,0)</f>
        <v>0</v>
      </c>
      <c r="BI256" s="148">
        <f>IF(N256="nulová",J256,0)</f>
        <v>0</v>
      </c>
      <c r="BJ256" s="17" t="s">
        <v>90</v>
      </c>
      <c r="BK256" s="148">
        <f>ROUND(I256*H256,2)</f>
        <v>0</v>
      </c>
      <c r="BL256" s="17" t="s">
        <v>101</v>
      </c>
      <c r="BM256" s="147" t="s">
        <v>868</v>
      </c>
    </row>
    <row r="257" spans="2:65" s="14" customFormat="1">
      <c r="B257" s="164"/>
      <c r="D257" s="150" t="s">
        <v>276</v>
      </c>
      <c r="E257" s="165" t="s">
        <v>1</v>
      </c>
      <c r="F257" s="166" t="s">
        <v>869</v>
      </c>
      <c r="H257" s="165" t="s">
        <v>1</v>
      </c>
      <c r="I257" s="167"/>
      <c r="L257" s="164"/>
      <c r="M257" s="168"/>
      <c r="T257" s="169"/>
      <c r="AT257" s="165" t="s">
        <v>276</v>
      </c>
      <c r="AU257" s="165" t="s">
        <v>90</v>
      </c>
      <c r="AV257" s="14" t="s">
        <v>84</v>
      </c>
      <c r="AW257" s="14" t="s">
        <v>32</v>
      </c>
      <c r="AX257" s="14" t="s">
        <v>77</v>
      </c>
      <c r="AY257" s="165" t="s">
        <v>268</v>
      </c>
    </row>
    <row r="258" spans="2:65" s="14" customFormat="1">
      <c r="B258" s="164"/>
      <c r="D258" s="150" t="s">
        <v>276</v>
      </c>
      <c r="E258" s="165" t="s">
        <v>1</v>
      </c>
      <c r="F258" s="166" t="s">
        <v>863</v>
      </c>
      <c r="H258" s="165" t="s">
        <v>1</v>
      </c>
      <c r="I258" s="167"/>
      <c r="L258" s="164"/>
      <c r="M258" s="168"/>
      <c r="T258" s="169"/>
      <c r="AT258" s="165" t="s">
        <v>276</v>
      </c>
      <c r="AU258" s="165" t="s">
        <v>90</v>
      </c>
      <c r="AV258" s="14" t="s">
        <v>84</v>
      </c>
      <c r="AW258" s="14" t="s">
        <v>32</v>
      </c>
      <c r="AX258" s="14" t="s">
        <v>77</v>
      </c>
      <c r="AY258" s="165" t="s">
        <v>268</v>
      </c>
    </row>
    <row r="259" spans="2:65" s="12" customFormat="1">
      <c r="B259" s="149"/>
      <c r="D259" s="150" t="s">
        <v>276</v>
      </c>
      <c r="E259" s="151" t="s">
        <v>1</v>
      </c>
      <c r="F259" s="152" t="s">
        <v>870</v>
      </c>
      <c r="H259" s="153">
        <v>13.042</v>
      </c>
      <c r="I259" s="154"/>
      <c r="L259" s="149"/>
      <c r="M259" s="155"/>
      <c r="T259" s="156"/>
      <c r="AT259" s="151" t="s">
        <v>276</v>
      </c>
      <c r="AU259" s="151" t="s">
        <v>90</v>
      </c>
      <c r="AV259" s="12" t="s">
        <v>90</v>
      </c>
      <c r="AW259" s="12" t="s">
        <v>32</v>
      </c>
      <c r="AX259" s="12" t="s">
        <v>77</v>
      </c>
      <c r="AY259" s="151" t="s">
        <v>268</v>
      </c>
    </row>
    <row r="260" spans="2:65" s="13" customFormat="1">
      <c r="B260" s="157"/>
      <c r="D260" s="150" t="s">
        <v>276</v>
      </c>
      <c r="E260" s="158" t="s">
        <v>1</v>
      </c>
      <c r="F260" s="159" t="s">
        <v>278</v>
      </c>
      <c r="H260" s="160">
        <v>13.042</v>
      </c>
      <c r="I260" s="161"/>
      <c r="L260" s="157"/>
      <c r="M260" s="162"/>
      <c r="T260" s="163"/>
      <c r="AT260" s="158" t="s">
        <v>276</v>
      </c>
      <c r="AU260" s="158" t="s">
        <v>90</v>
      </c>
      <c r="AV260" s="13" t="s">
        <v>101</v>
      </c>
      <c r="AW260" s="13" t="s">
        <v>32</v>
      </c>
      <c r="AX260" s="13" t="s">
        <v>84</v>
      </c>
      <c r="AY260" s="158" t="s">
        <v>268</v>
      </c>
    </row>
    <row r="261" spans="2:65" s="1" customFormat="1" ht="24.2" customHeight="1">
      <c r="B261" s="32"/>
      <c r="C261" s="136" t="s">
        <v>382</v>
      </c>
      <c r="D261" s="177" t="s">
        <v>270</v>
      </c>
      <c r="E261" s="137" t="s">
        <v>871</v>
      </c>
      <c r="F261" s="138" t="s">
        <v>872</v>
      </c>
      <c r="G261" s="139" t="s">
        <v>273</v>
      </c>
      <c r="H261" s="140">
        <v>87.616</v>
      </c>
      <c r="I261" s="141"/>
      <c r="J261" s="142">
        <f>ROUND(I261*H261,2)</f>
        <v>0</v>
      </c>
      <c r="K261" s="138" t="s">
        <v>274</v>
      </c>
      <c r="L261" s="32"/>
      <c r="M261" s="143" t="s">
        <v>1</v>
      </c>
      <c r="N261" s="144" t="s">
        <v>43</v>
      </c>
      <c r="P261" s="145">
        <f>O261*H261</f>
        <v>0</v>
      </c>
      <c r="Q261" s="145">
        <v>0.26905000000000001</v>
      </c>
      <c r="R261" s="145">
        <f>Q261*H261</f>
        <v>23.5730848</v>
      </c>
      <c r="S261" s="145">
        <v>0</v>
      </c>
      <c r="T261" s="146">
        <f>S261*H261</f>
        <v>0</v>
      </c>
      <c r="AR261" s="147" t="s">
        <v>101</v>
      </c>
      <c r="AT261" s="147" t="s">
        <v>270</v>
      </c>
      <c r="AU261" s="147" t="s">
        <v>90</v>
      </c>
      <c r="AY261" s="17" t="s">
        <v>268</v>
      </c>
      <c r="BE261" s="148">
        <f>IF(N261="základní",J261,0)</f>
        <v>0</v>
      </c>
      <c r="BF261" s="148">
        <f>IF(N261="snížená",J261,0)</f>
        <v>0</v>
      </c>
      <c r="BG261" s="148">
        <f>IF(N261="zákl. přenesená",J261,0)</f>
        <v>0</v>
      </c>
      <c r="BH261" s="148">
        <f>IF(N261="sníž. přenesená",J261,0)</f>
        <v>0</v>
      </c>
      <c r="BI261" s="148">
        <f>IF(N261="nulová",J261,0)</f>
        <v>0</v>
      </c>
      <c r="BJ261" s="17" t="s">
        <v>90</v>
      </c>
      <c r="BK261" s="148">
        <f>ROUND(I261*H261,2)</f>
        <v>0</v>
      </c>
      <c r="BL261" s="17" t="s">
        <v>101</v>
      </c>
      <c r="BM261" s="147" t="s">
        <v>873</v>
      </c>
    </row>
    <row r="262" spans="2:65" s="14" customFormat="1" ht="22.5">
      <c r="B262" s="164"/>
      <c r="D262" s="150" t="s">
        <v>276</v>
      </c>
      <c r="E262" s="165" t="s">
        <v>1</v>
      </c>
      <c r="F262" s="166" t="s">
        <v>874</v>
      </c>
      <c r="H262" s="165" t="s">
        <v>1</v>
      </c>
      <c r="I262" s="167"/>
      <c r="L262" s="164"/>
      <c r="M262" s="168"/>
      <c r="T262" s="169"/>
      <c r="AT262" s="165" t="s">
        <v>276</v>
      </c>
      <c r="AU262" s="165" t="s">
        <v>90</v>
      </c>
      <c r="AV262" s="14" t="s">
        <v>84</v>
      </c>
      <c r="AW262" s="14" t="s">
        <v>32</v>
      </c>
      <c r="AX262" s="14" t="s">
        <v>77</v>
      </c>
      <c r="AY262" s="165" t="s">
        <v>268</v>
      </c>
    </row>
    <row r="263" spans="2:65" s="14" customFormat="1">
      <c r="B263" s="164"/>
      <c r="D263" s="150" t="s">
        <v>276</v>
      </c>
      <c r="E263" s="165" t="s">
        <v>1</v>
      </c>
      <c r="F263" s="166" t="s">
        <v>863</v>
      </c>
      <c r="H263" s="165" t="s">
        <v>1</v>
      </c>
      <c r="I263" s="167"/>
      <c r="L263" s="164"/>
      <c r="M263" s="168"/>
      <c r="T263" s="169"/>
      <c r="AT263" s="165" t="s">
        <v>276</v>
      </c>
      <c r="AU263" s="165" t="s">
        <v>90</v>
      </c>
      <c r="AV263" s="14" t="s">
        <v>84</v>
      </c>
      <c r="AW263" s="14" t="s">
        <v>32</v>
      </c>
      <c r="AX263" s="14" t="s">
        <v>77</v>
      </c>
      <c r="AY263" s="165" t="s">
        <v>268</v>
      </c>
    </row>
    <row r="264" spans="2:65" s="12" customFormat="1" ht="22.5">
      <c r="B264" s="149"/>
      <c r="D264" s="150" t="s">
        <v>276</v>
      </c>
      <c r="E264" s="151" t="s">
        <v>1</v>
      </c>
      <c r="F264" s="152" t="s">
        <v>875</v>
      </c>
      <c r="H264" s="153">
        <v>116.43600000000001</v>
      </c>
      <c r="I264" s="154"/>
      <c r="L264" s="149"/>
      <c r="M264" s="155"/>
      <c r="T264" s="156"/>
      <c r="AT264" s="151" t="s">
        <v>276</v>
      </c>
      <c r="AU264" s="151" t="s">
        <v>90</v>
      </c>
      <c r="AV264" s="12" t="s">
        <v>90</v>
      </c>
      <c r="AW264" s="12" t="s">
        <v>32</v>
      </c>
      <c r="AX264" s="12" t="s">
        <v>77</v>
      </c>
      <c r="AY264" s="151" t="s">
        <v>268</v>
      </c>
    </row>
    <row r="265" spans="2:65" s="12" customFormat="1" ht="22.5">
      <c r="B265" s="149"/>
      <c r="D265" s="150" t="s">
        <v>276</v>
      </c>
      <c r="E265" s="151" t="s">
        <v>1</v>
      </c>
      <c r="F265" s="152" t="s">
        <v>876</v>
      </c>
      <c r="H265" s="153">
        <v>-32.369999999999997</v>
      </c>
      <c r="I265" s="154"/>
      <c r="L265" s="149"/>
      <c r="M265" s="155"/>
      <c r="T265" s="156"/>
      <c r="AT265" s="151" t="s">
        <v>276</v>
      </c>
      <c r="AU265" s="151" t="s">
        <v>90</v>
      </c>
      <c r="AV265" s="12" t="s">
        <v>90</v>
      </c>
      <c r="AW265" s="12" t="s">
        <v>32</v>
      </c>
      <c r="AX265" s="12" t="s">
        <v>77</v>
      </c>
      <c r="AY265" s="151" t="s">
        <v>268</v>
      </c>
    </row>
    <row r="266" spans="2:65" s="12" customFormat="1">
      <c r="B266" s="149"/>
      <c r="D266" s="150" t="s">
        <v>276</v>
      </c>
      <c r="E266" s="151" t="s">
        <v>1</v>
      </c>
      <c r="F266" s="152" t="s">
        <v>877</v>
      </c>
      <c r="H266" s="153">
        <v>15.608000000000001</v>
      </c>
      <c r="I266" s="154"/>
      <c r="L266" s="149"/>
      <c r="M266" s="155"/>
      <c r="T266" s="156"/>
      <c r="AT266" s="151" t="s">
        <v>276</v>
      </c>
      <c r="AU266" s="151" t="s">
        <v>90</v>
      </c>
      <c r="AV266" s="12" t="s">
        <v>90</v>
      </c>
      <c r="AW266" s="12" t="s">
        <v>32</v>
      </c>
      <c r="AX266" s="12" t="s">
        <v>77</v>
      </c>
      <c r="AY266" s="151" t="s">
        <v>268</v>
      </c>
    </row>
    <row r="267" spans="2:65" s="12" customFormat="1">
      <c r="B267" s="149"/>
      <c r="D267" s="150" t="s">
        <v>276</v>
      </c>
      <c r="E267" s="151" t="s">
        <v>1</v>
      </c>
      <c r="F267" s="152" t="s">
        <v>878</v>
      </c>
      <c r="H267" s="153">
        <v>-12.058</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87.616</v>
      </c>
      <c r="I268" s="161"/>
      <c r="L268" s="157"/>
      <c r="M268" s="162"/>
      <c r="T268" s="163"/>
      <c r="AT268" s="158" t="s">
        <v>276</v>
      </c>
      <c r="AU268" s="158" t="s">
        <v>90</v>
      </c>
      <c r="AV268" s="13" t="s">
        <v>101</v>
      </c>
      <c r="AW268" s="13" t="s">
        <v>32</v>
      </c>
      <c r="AX268" s="13" t="s">
        <v>84</v>
      </c>
      <c r="AY268" s="158" t="s">
        <v>268</v>
      </c>
    </row>
    <row r="269" spans="2:65" s="1" customFormat="1" ht="33" customHeight="1">
      <c r="B269" s="32"/>
      <c r="C269" s="136" t="s">
        <v>387</v>
      </c>
      <c r="D269" s="136" t="s">
        <v>270</v>
      </c>
      <c r="E269" s="137" t="s">
        <v>879</v>
      </c>
      <c r="F269" s="138" t="s">
        <v>880</v>
      </c>
      <c r="G269" s="139" t="s">
        <v>273</v>
      </c>
      <c r="H269" s="140">
        <v>5.625</v>
      </c>
      <c r="I269" s="141"/>
      <c r="J269" s="142">
        <f>ROUND(I269*H269,2)</f>
        <v>0</v>
      </c>
      <c r="K269" s="138" t="s">
        <v>274</v>
      </c>
      <c r="L269" s="32"/>
      <c r="M269" s="143" t="s">
        <v>1</v>
      </c>
      <c r="N269" s="144" t="s">
        <v>43</v>
      </c>
      <c r="P269" s="145">
        <f>O269*H269</f>
        <v>0</v>
      </c>
      <c r="Q269" s="145">
        <v>0.19692000000000001</v>
      </c>
      <c r="R269" s="145">
        <f>Q269*H269</f>
        <v>1.107675</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881</v>
      </c>
    </row>
    <row r="270" spans="2:65" s="14" customFormat="1" ht="22.5">
      <c r="B270" s="164"/>
      <c r="D270" s="150" t="s">
        <v>276</v>
      </c>
      <c r="E270" s="165" t="s">
        <v>1</v>
      </c>
      <c r="F270" s="166" t="s">
        <v>882</v>
      </c>
      <c r="H270" s="165" t="s">
        <v>1</v>
      </c>
      <c r="I270" s="167"/>
      <c r="L270" s="164"/>
      <c r="M270" s="168"/>
      <c r="T270" s="169"/>
      <c r="AT270" s="165" t="s">
        <v>276</v>
      </c>
      <c r="AU270" s="165" t="s">
        <v>90</v>
      </c>
      <c r="AV270" s="14" t="s">
        <v>84</v>
      </c>
      <c r="AW270" s="14" t="s">
        <v>32</v>
      </c>
      <c r="AX270" s="14" t="s">
        <v>77</v>
      </c>
      <c r="AY270" s="165" t="s">
        <v>268</v>
      </c>
    </row>
    <row r="271" spans="2:65" s="12" customFormat="1">
      <c r="B271" s="149"/>
      <c r="D271" s="150" t="s">
        <v>276</v>
      </c>
      <c r="E271" s="151" t="s">
        <v>1</v>
      </c>
      <c r="F271" s="152" t="s">
        <v>883</v>
      </c>
      <c r="H271" s="153">
        <v>6.6150000000000002</v>
      </c>
      <c r="I271" s="154"/>
      <c r="L271" s="149"/>
      <c r="M271" s="155"/>
      <c r="T271" s="156"/>
      <c r="AT271" s="151" t="s">
        <v>276</v>
      </c>
      <c r="AU271" s="151" t="s">
        <v>90</v>
      </c>
      <c r="AV271" s="12" t="s">
        <v>90</v>
      </c>
      <c r="AW271" s="12" t="s">
        <v>32</v>
      </c>
      <c r="AX271" s="12" t="s">
        <v>77</v>
      </c>
      <c r="AY271" s="151" t="s">
        <v>268</v>
      </c>
    </row>
    <row r="272" spans="2:65" s="12" customFormat="1">
      <c r="B272" s="149"/>
      <c r="D272" s="150" t="s">
        <v>276</v>
      </c>
      <c r="E272" s="151" t="s">
        <v>1</v>
      </c>
      <c r="F272" s="152" t="s">
        <v>884</v>
      </c>
      <c r="H272" s="153">
        <v>-0.99</v>
      </c>
      <c r="I272" s="154"/>
      <c r="L272" s="149"/>
      <c r="M272" s="155"/>
      <c r="T272" s="156"/>
      <c r="AT272" s="151" t="s">
        <v>276</v>
      </c>
      <c r="AU272" s="151" t="s">
        <v>90</v>
      </c>
      <c r="AV272" s="12" t="s">
        <v>90</v>
      </c>
      <c r="AW272" s="12" t="s">
        <v>32</v>
      </c>
      <c r="AX272" s="12" t="s">
        <v>77</v>
      </c>
      <c r="AY272" s="151" t="s">
        <v>268</v>
      </c>
    </row>
    <row r="273" spans="2:65" s="15" customFormat="1">
      <c r="B273" s="170"/>
      <c r="D273" s="150" t="s">
        <v>276</v>
      </c>
      <c r="E273" s="171" t="s">
        <v>1</v>
      </c>
      <c r="F273" s="172" t="s">
        <v>325</v>
      </c>
      <c r="H273" s="173">
        <v>5.625</v>
      </c>
      <c r="I273" s="174"/>
      <c r="L273" s="170"/>
      <c r="M273" s="175"/>
      <c r="T273" s="176"/>
      <c r="AT273" s="171" t="s">
        <v>276</v>
      </c>
      <c r="AU273" s="171" t="s">
        <v>90</v>
      </c>
      <c r="AV273" s="15" t="s">
        <v>97</v>
      </c>
      <c r="AW273" s="15" t="s">
        <v>32</v>
      </c>
      <c r="AX273" s="15" t="s">
        <v>77</v>
      </c>
      <c r="AY273" s="171" t="s">
        <v>268</v>
      </c>
    </row>
    <row r="274" spans="2:65" s="13" customFormat="1">
      <c r="B274" s="157"/>
      <c r="D274" s="150" t="s">
        <v>276</v>
      </c>
      <c r="E274" s="158" t="s">
        <v>1</v>
      </c>
      <c r="F274" s="159" t="s">
        <v>278</v>
      </c>
      <c r="H274" s="160">
        <v>5.625</v>
      </c>
      <c r="I274" s="161"/>
      <c r="L274" s="157"/>
      <c r="M274" s="162"/>
      <c r="T274" s="163"/>
      <c r="AT274" s="158" t="s">
        <v>276</v>
      </c>
      <c r="AU274" s="158" t="s">
        <v>90</v>
      </c>
      <c r="AV274" s="13" t="s">
        <v>101</v>
      </c>
      <c r="AW274" s="13" t="s">
        <v>32</v>
      </c>
      <c r="AX274" s="13" t="s">
        <v>84</v>
      </c>
      <c r="AY274" s="158" t="s">
        <v>268</v>
      </c>
    </row>
    <row r="275" spans="2:65" s="1" customFormat="1" ht="37.9" customHeight="1">
      <c r="B275" s="32"/>
      <c r="C275" s="136" t="s">
        <v>7</v>
      </c>
      <c r="D275" s="136" t="s">
        <v>270</v>
      </c>
      <c r="E275" s="137" t="s">
        <v>885</v>
      </c>
      <c r="F275" s="138" t="s">
        <v>886</v>
      </c>
      <c r="G275" s="139" t="s">
        <v>318</v>
      </c>
      <c r="H275" s="140">
        <v>48.23</v>
      </c>
      <c r="I275" s="141"/>
      <c r="J275" s="142">
        <f>ROUND(I275*H275,2)</f>
        <v>0</v>
      </c>
      <c r="K275" s="138" t="s">
        <v>274</v>
      </c>
      <c r="L275" s="32"/>
      <c r="M275" s="143" t="s">
        <v>1</v>
      </c>
      <c r="N275" s="144" t="s">
        <v>43</v>
      </c>
      <c r="P275" s="145">
        <f>O275*H275</f>
        <v>0</v>
      </c>
      <c r="Q275" s="145">
        <v>6.6919999999999993E-2</v>
      </c>
      <c r="R275" s="145">
        <f>Q275*H275</f>
        <v>3.2275515999999995</v>
      </c>
      <c r="S275" s="145">
        <v>0</v>
      </c>
      <c r="T275" s="146">
        <f>S275*H275</f>
        <v>0</v>
      </c>
      <c r="AR275" s="147" t="s">
        <v>101</v>
      </c>
      <c r="AT275" s="147" t="s">
        <v>270</v>
      </c>
      <c r="AU275" s="147" t="s">
        <v>90</v>
      </c>
      <c r="AY275" s="17" t="s">
        <v>268</v>
      </c>
      <c r="BE275" s="148">
        <f>IF(N275="základní",J275,0)</f>
        <v>0</v>
      </c>
      <c r="BF275" s="148">
        <f>IF(N275="snížená",J275,0)</f>
        <v>0</v>
      </c>
      <c r="BG275" s="148">
        <f>IF(N275="zákl. přenesená",J275,0)</f>
        <v>0</v>
      </c>
      <c r="BH275" s="148">
        <f>IF(N275="sníž. přenesená",J275,0)</f>
        <v>0</v>
      </c>
      <c r="BI275" s="148">
        <f>IF(N275="nulová",J275,0)</f>
        <v>0</v>
      </c>
      <c r="BJ275" s="17" t="s">
        <v>90</v>
      </c>
      <c r="BK275" s="148">
        <f>ROUND(I275*H275,2)</f>
        <v>0</v>
      </c>
      <c r="BL275" s="17" t="s">
        <v>101</v>
      </c>
      <c r="BM275" s="147" t="s">
        <v>887</v>
      </c>
    </row>
    <row r="276" spans="2:65" s="14" customFormat="1" ht="22.5">
      <c r="B276" s="164"/>
      <c r="D276" s="150" t="s">
        <v>276</v>
      </c>
      <c r="E276" s="165" t="s">
        <v>1</v>
      </c>
      <c r="F276" s="166" t="s">
        <v>888</v>
      </c>
      <c r="H276" s="165" t="s">
        <v>1</v>
      </c>
      <c r="I276" s="167"/>
      <c r="L276" s="164"/>
      <c r="M276" s="168"/>
      <c r="T276" s="169"/>
      <c r="AT276" s="165" t="s">
        <v>276</v>
      </c>
      <c r="AU276" s="165" t="s">
        <v>90</v>
      </c>
      <c r="AV276" s="14" t="s">
        <v>84</v>
      </c>
      <c r="AW276" s="14" t="s">
        <v>32</v>
      </c>
      <c r="AX276" s="14" t="s">
        <v>77</v>
      </c>
      <c r="AY276" s="165" t="s">
        <v>268</v>
      </c>
    </row>
    <row r="277" spans="2:65" s="12" customFormat="1" ht="22.5">
      <c r="B277" s="149"/>
      <c r="D277" s="150" t="s">
        <v>276</v>
      </c>
      <c r="E277" s="151" t="s">
        <v>1</v>
      </c>
      <c r="F277" s="152" t="s">
        <v>889</v>
      </c>
      <c r="H277" s="153">
        <v>48.23</v>
      </c>
      <c r="I277" s="154"/>
      <c r="L277" s="149"/>
      <c r="M277" s="155"/>
      <c r="T277" s="156"/>
      <c r="AT277" s="151" t="s">
        <v>276</v>
      </c>
      <c r="AU277" s="151" t="s">
        <v>90</v>
      </c>
      <c r="AV277" s="12" t="s">
        <v>90</v>
      </c>
      <c r="AW277" s="12" t="s">
        <v>32</v>
      </c>
      <c r="AX277" s="12" t="s">
        <v>77</v>
      </c>
      <c r="AY277" s="151" t="s">
        <v>268</v>
      </c>
    </row>
    <row r="278" spans="2:65" s="13" customFormat="1">
      <c r="B278" s="157"/>
      <c r="D278" s="150" t="s">
        <v>276</v>
      </c>
      <c r="E278" s="158" t="s">
        <v>1</v>
      </c>
      <c r="F278" s="159" t="s">
        <v>278</v>
      </c>
      <c r="H278" s="160">
        <v>48.23</v>
      </c>
      <c r="I278" s="161"/>
      <c r="L278" s="157"/>
      <c r="M278" s="162"/>
      <c r="T278" s="163"/>
      <c r="AT278" s="158" t="s">
        <v>276</v>
      </c>
      <c r="AU278" s="158" t="s">
        <v>90</v>
      </c>
      <c r="AV278" s="13" t="s">
        <v>101</v>
      </c>
      <c r="AW278" s="13" t="s">
        <v>32</v>
      </c>
      <c r="AX278" s="13" t="s">
        <v>84</v>
      </c>
      <c r="AY278" s="158" t="s">
        <v>268</v>
      </c>
    </row>
    <row r="279" spans="2:65" s="1" customFormat="1" ht="33" customHeight="1">
      <c r="B279" s="32"/>
      <c r="C279" s="136" t="s">
        <v>396</v>
      </c>
      <c r="D279" s="136" t="s">
        <v>270</v>
      </c>
      <c r="E279" s="137" t="s">
        <v>890</v>
      </c>
      <c r="F279" s="138" t="s">
        <v>891</v>
      </c>
      <c r="G279" s="139" t="s">
        <v>273</v>
      </c>
      <c r="H279" s="140">
        <v>1.4</v>
      </c>
      <c r="I279" s="141"/>
      <c r="J279" s="142">
        <f>ROUND(I279*H279,2)</f>
        <v>0</v>
      </c>
      <c r="K279" s="138" t="s">
        <v>274</v>
      </c>
      <c r="L279" s="32"/>
      <c r="M279" s="143" t="s">
        <v>1</v>
      </c>
      <c r="N279" s="144" t="s">
        <v>43</v>
      </c>
      <c r="P279" s="145">
        <f>O279*H279</f>
        <v>0</v>
      </c>
      <c r="Q279" s="145">
        <v>0.1774</v>
      </c>
      <c r="R279" s="145">
        <f>Q279*H279</f>
        <v>0.24836</v>
      </c>
      <c r="S279" s="145">
        <v>0</v>
      </c>
      <c r="T279" s="146">
        <f>S279*H279</f>
        <v>0</v>
      </c>
      <c r="AR279" s="147" t="s">
        <v>101</v>
      </c>
      <c r="AT279" s="147" t="s">
        <v>270</v>
      </c>
      <c r="AU279" s="147" t="s">
        <v>90</v>
      </c>
      <c r="AY279" s="17" t="s">
        <v>268</v>
      </c>
      <c r="BE279" s="148">
        <f>IF(N279="základní",J279,0)</f>
        <v>0</v>
      </c>
      <c r="BF279" s="148">
        <f>IF(N279="snížená",J279,0)</f>
        <v>0</v>
      </c>
      <c r="BG279" s="148">
        <f>IF(N279="zákl. přenesená",J279,0)</f>
        <v>0</v>
      </c>
      <c r="BH279" s="148">
        <f>IF(N279="sníž. přenesená",J279,0)</f>
        <v>0</v>
      </c>
      <c r="BI279" s="148">
        <f>IF(N279="nulová",J279,0)</f>
        <v>0</v>
      </c>
      <c r="BJ279" s="17" t="s">
        <v>90</v>
      </c>
      <c r="BK279" s="148">
        <f>ROUND(I279*H279,2)</f>
        <v>0</v>
      </c>
      <c r="BL279" s="17" t="s">
        <v>101</v>
      </c>
      <c r="BM279" s="147" t="s">
        <v>892</v>
      </c>
    </row>
    <row r="280" spans="2:65" s="12" customFormat="1">
      <c r="B280" s="149"/>
      <c r="D280" s="150" t="s">
        <v>276</v>
      </c>
      <c r="E280" s="151" t="s">
        <v>1</v>
      </c>
      <c r="F280" s="152" t="s">
        <v>893</v>
      </c>
      <c r="H280" s="153">
        <v>1.4</v>
      </c>
      <c r="I280" s="154"/>
      <c r="L280" s="149"/>
      <c r="M280" s="155"/>
      <c r="T280" s="156"/>
      <c r="AT280" s="151" t="s">
        <v>276</v>
      </c>
      <c r="AU280" s="151" t="s">
        <v>90</v>
      </c>
      <c r="AV280" s="12" t="s">
        <v>90</v>
      </c>
      <c r="AW280" s="12" t="s">
        <v>32</v>
      </c>
      <c r="AX280" s="12" t="s">
        <v>77</v>
      </c>
      <c r="AY280" s="151" t="s">
        <v>268</v>
      </c>
    </row>
    <row r="281" spans="2:65" s="13" customFormat="1">
      <c r="B281" s="157"/>
      <c r="D281" s="150" t="s">
        <v>276</v>
      </c>
      <c r="E281" s="158" t="s">
        <v>1</v>
      </c>
      <c r="F281" s="159" t="s">
        <v>278</v>
      </c>
      <c r="H281" s="160">
        <v>1.4</v>
      </c>
      <c r="I281" s="161"/>
      <c r="L281" s="157"/>
      <c r="M281" s="162"/>
      <c r="T281" s="163"/>
      <c r="AT281" s="158" t="s">
        <v>276</v>
      </c>
      <c r="AU281" s="158" t="s">
        <v>90</v>
      </c>
      <c r="AV281" s="13" t="s">
        <v>101</v>
      </c>
      <c r="AW281" s="13" t="s">
        <v>32</v>
      </c>
      <c r="AX281" s="13" t="s">
        <v>84</v>
      </c>
      <c r="AY281" s="158" t="s">
        <v>268</v>
      </c>
    </row>
    <row r="282" spans="2:65" s="1" customFormat="1" ht="21.75" customHeight="1">
      <c r="B282" s="32"/>
      <c r="C282" s="136" t="s">
        <v>401</v>
      </c>
      <c r="D282" s="136" t="s">
        <v>270</v>
      </c>
      <c r="E282" s="137" t="s">
        <v>894</v>
      </c>
      <c r="F282" s="138" t="s">
        <v>895</v>
      </c>
      <c r="G282" s="139" t="s">
        <v>281</v>
      </c>
      <c r="H282" s="140">
        <v>2</v>
      </c>
      <c r="I282" s="141"/>
      <c r="J282" s="142">
        <f>ROUND(I282*H282,2)</f>
        <v>0</v>
      </c>
      <c r="K282" s="138" t="s">
        <v>274</v>
      </c>
      <c r="L282" s="32"/>
      <c r="M282" s="143" t="s">
        <v>1</v>
      </c>
      <c r="N282" s="144" t="s">
        <v>43</v>
      </c>
      <c r="P282" s="145">
        <f>O282*H282</f>
        <v>0</v>
      </c>
      <c r="Q282" s="145">
        <v>2.2780000000000002E-2</v>
      </c>
      <c r="R282" s="145">
        <f>Q282*H282</f>
        <v>4.5560000000000003E-2</v>
      </c>
      <c r="S282" s="145">
        <v>0</v>
      </c>
      <c r="T282" s="146">
        <f>S282*H282</f>
        <v>0</v>
      </c>
      <c r="AR282" s="147" t="s">
        <v>101</v>
      </c>
      <c r="AT282" s="147" t="s">
        <v>270</v>
      </c>
      <c r="AU282" s="147" t="s">
        <v>90</v>
      </c>
      <c r="AY282" s="17" t="s">
        <v>268</v>
      </c>
      <c r="BE282" s="148">
        <f>IF(N282="základní",J282,0)</f>
        <v>0</v>
      </c>
      <c r="BF282" s="148">
        <f>IF(N282="snížená",J282,0)</f>
        <v>0</v>
      </c>
      <c r="BG282" s="148">
        <f>IF(N282="zákl. přenesená",J282,0)</f>
        <v>0</v>
      </c>
      <c r="BH282" s="148">
        <f>IF(N282="sníž. přenesená",J282,0)</f>
        <v>0</v>
      </c>
      <c r="BI282" s="148">
        <f>IF(N282="nulová",J282,0)</f>
        <v>0</v>
      </c>
      <c r="BJ282" s="17" t="s">
        <v>90</v>
      </c>
      <c r="BK282" s="148">
        <f>ROUND(I282*H282,2)</f>
        <v>0</v>
      </c>
      <c r="BL282" s="17" t="s">
        <v>101</v>
      </c>
      <c r="BM282" s="147" t="s">
        <v>896</v>
      </c>
    </row>
    <row r="283" spans="2:65" s="14" customFormat="1">
      <c r="B283" s="164"/>
      <c r="D283" s="150" t="s">
        <v>276</v>
      </c>
      <c r="E283" s="165" t="s">
        <v>1</v>
      </c>
      <c r="F283" s="166" t="s">
        <v>897</v>
      </c>
      <c r="H283" s="165" t="s">
        <v>1</v>
      </c>
      <c r="I283" s="167"/>
      <c r="L283" s="164"/>
      <c r="M283" s="168"/>
      <c r="T283" s="169"/>
      <c r="AT283" s="165" t="s">
        <v>276</v>
      </c>
      <c r="AU283" s="165" t="s">
        <v>90</v>
      </c>
      <c r="AV283" s="14" t="s">
        <v>84</v>
      </c>
      <c r="AW283" s="14" t="s">
        <v>32</v>
      </c>
      <c r="AX283" s="14" t="s">
        <v>77</v>
      </c>
      <c r="AY283" s="165" t="s">
        <v>268</v>
      </c>
    </row>
    <row r="284" spans="2:65" s="12" customFormat="1">
      <c r="B284" s="149"/>
      <c r="D284" s="150" t="s">
        <v>276</v>
      </c>
      <c r="E284" s="151" t="s">
        <v>1</v>
      </c>
      <c r="F284" s="152" t="s">
        <v>898</v>
      </c>
      <c r="H284" s="153">
        <v>1</v>
      </c>
      <c r="I284" s="154"/>
      <c r="L284" s="149"/>
      <c r="M284" s="155"/>
      <c r="T284" s="156"/>
      <c r="AT284" s="151" t="s">
        <v>276</v>
      </c>
      <c r="AU284" s="151" t="s">
        <v>90</v>
      </c>
      <c r="AV284" s="12" t="s">
        <v>90</v>
      </c>
      <c r="AW284" s="12" t="s">
        <v>32</v>
      </c>
      <c r="AX284" s="12" t="s">
        <v>77</v>
      </c>
      <c r="AY284" s="151" t="s">
        <v>268</v>
      </c>
    </row>
    <row r="285" spans="2:65" s="15" customFormat="1">
      <c r="B285" s="170"/>
      <c r="D285" s="150" t="s">
        <v>276</v>
      </c>
      <c r="E285" s="171" t="s">
        <v>1</v>
      </c>
      <c r="F285" s="172" t="s">
        <v>325</v>
      </c>
      <c r="H285" s="173">
        <v>1</v>
      </c>
      <c r="I285" s="174"/>
      <c r="L285" s="170"/>
      <c r="M285" s="175"/>
      <c r="T285" s="176"/>
      <c r="AT285" s="171" t="s">
        <v>276</v>
      </c>
      <c r="AU285" s="171" t="s">
        <v>90</v>
      </c>
      <c r="AV285" s="15" t="s">
        <v>97</v>
      </c>
      <c r="AW285" s="15" t="s">
        <v>32</v>
      </c>
      <c r="AX285" s="15" t="s">
        <v>77</v>
      </c>
      <c r="AY285" s="171" t="s">
        <v>268</v>
      </c>
    </row>
    <row r="286" spans="2:65" s="14" customFormat="1">
      <c r="B286" s="164"/>
      <c r="D286" s="150" t="s">
        <v>276</v>
      </c>
      <c r="E286" s="165" t="s">
        <v>1</v>
      </c>
      <c r="F286" s="166" t="s">
        <v>899</v>
      </c>
      <c r="H286" s="165" t="s">
        <v>1</v>
      </c>
      <c r="I286" s="167"/>
      <c r="L286" s="164"/>
      <c r="M286" s="168"/>
      <c r="T286" s="169"/>
      <c r="AT286" s="165" t="s">
        <v>276</v>
      </c>
      <c r="AU286" s="165" t="s">
        <v>90</v>
      </c>
      <c r="AV286" s="14" t="s">
        <v>84</v>
      </c>
      <c r="AW286" s="14" t="s">
        <v>32</v>
      </c>
      <c r="AX286" s="14" t="s">
        <v>77</v>
      </c>
      <c r="AY286" s="165" t="s">
        <v>268</v>
      </c>
    </row>
    <row r="287" spans="2:65" s="12" customFormat="1">
      <c r="B287" s="149"/>
      <c r="D287" s="150" t="s">
        <v>276</v>
      </c>
      <c r="E287" s="151" t="s">
        <v>1</v>
      </c>
      <c r="F287" s="152" t="s">
        <v>898</v>
      </c>
      <c r="H287" s="153">
        <v>1</v>
      </c>
      <c r="I287" s="154"/>
      <c r="L287" s="149"/>
      <c r="M287" s="155"/>
      <c r="T287" s="156"/>
      <c r="AT287" s="151" t="s">
        <v>276</v>
      </c>
      <c r="AU287" s="151" t="s">
        <v>90</v>
      </c>
      <c r="AV287" s="12" t="s">
        <v>90</v>
      </c>
      <c r="AW287" s="12" t="s">
        <v>32</v>
      </c>
      <c r="AX287" s="12" t="s">
        <v>77</v>
      </c>
      <c r="AY287" s="151" t="s">
        <v>268</v>
      </c>
    </row>
    <row r="288" spans="2:65" s="15" customFormat="1">
      <c r="B288" s="170"/>
      <c r="D288" s="150" t="s">
        <v>276</v>
      </c>
      <c r="E288" s="171" t="s">
        <v>1</v>
      </c>
      <c r="F288" s="172" t="s">
        <v>325</v>
      </c>
      <c r="H288" s="173">
        <v>1</v>
      </c>
      <c r="I288" s="174"/>
      <c r="L288" s="170"/>
      <c r="M288" s="175"/>
      <c r="T288" s="176"/>
      <c r="AT288" s="171" t="s">
        <v>276</v>
      </c>
      <c r="AU288" s="171" t="s">
        <v>90</v>
      </c>
      <c r="AV288" s="15" t="s">
        <v>97</v>
      </c>
      <c r="AW288" s="15" t="s">
        <v>32</v>
      </c>
      <c r="AX288" s="15" t="s">
        <v>77</v>
      </c>
      <c r="AY288" s="171" t="s">
        <v>268</v>
      </c>
    </row>
    <row r="289" spans="2:65" s="13" customFormat="1">
      <c r="B289" s="157"/>
      <c r="D289" s="150" t="s">
        <v>276</v>
      </c>
      <c r="E289" s="158" t="s">
        <v>1</v>
      </c>
      <c r="F289" s="159" t="s">
        <v>278</v>
      </c>
      <c r="H289" s="160">
        <v>2</v>
      </c>
      <c r="I289" s="161"/>
      <c r="L289" s="157"/>
      <c r="M289" s="162"/>
      <c r="T289" s="163"/>
      <c r="AT289" s="158" t="s">
        <v>276</v>
      </c>
      <c r="AU289" s="158" t="s">
        <v>90</v>
      </c>
      <c r="AV289" s="13" t="s">
        <v>101</v>
      </c>
      <c r="AW289" s="13" t="s">
        <v>32</v>
      </c>
      <c r="AX289" s="13" t="s">
        <v>84</v>
      </c>
      <c r="AY289" s="158" t="s">
        <v>268</v>
      </c>
    </row>
    <row r="290" spans="2:65" s="1" customFormat="1" ht="21.75" customHeight="1">
      <c r="B290" s="32"/>
      <c r="C290" s="136" t="s">
        <v>406</v>
      </c>
      <c r="D290" s="136" t="s">
        <v>270</v>
      </c>
      <c r="E290" s="137" t="s">
        <v>900</v>
      </c>
      <c r="F290" s="138" t="s">
        <v>901</v>
      </c>
      <c r="G290" s="139" t="s">
        <v>281</v>
      </c>
      <c r="H290" s="140">
        <v>5</v>
      </c>
      <c r="I290" s="141"/>
      <c r="J290" s="142">
        <f>ROUND(I290*H290,2)</f>
        <v>0</v>
      </c>
      <c r="K290" s="138" t="s">
        <v>274</v>
      </c>
      <c r="L290" s="32"/>
      <c r="M290" s="143" t="s">
        <v>1</v>
      </c>
      <c r="N290" s="144" t="s">
        <v>43</v>
      </c>
      <c r="P290" s="145">
        <f>O290*H290</f>
        <v>0</v>
      </c>
      <c r="Q290" s="145">
        <v>2.7109999999999999E-2</v>
      </c>
      <c r="R290" s="145">
        <f>Q290*H290</f>
        <v>0.13555</v>
      </c>
      <c r="S290" s="145">
        <v>0</v>
      </c>
      <c r="T290" s="146">
        <f>S290*H290</f>
        <v>0</v>
      </c>
      <c r="AR290" s="147" t="s">
        <v>101</v>
      </c>
      <c r="AT290" s="147" t="s">
        <v>270</v>
      </c>
      <c r="AU290" s="147" t="s">
        <v>90</v>
      </c>
      <c r="AY290" s="17" t="s">
        <v>268</v>
      </c>
      <c r="BE290" s="148">
        <f>IF(N290="základní",J290,0)</f>
        <v>0</v>
      </c>
      <c r="BF290" s="148">
        <f>IF(N290="snížená",J290,0)</f>
        <v>0</v>
      </c>
      <c r="BG290" s="148">
        <f>IF(N290="zákl. přenesená",J290,0)</f>
        <v>0</v>
      </c>
      <c r="BH290" s="148">
        <f>IF(N290="sníž. přenesená",J290,0)</f>
        <v>0</v>
      </c>
      <c r="BI290" s="148">
        <f>IF(N290="nulová",J290,0)</f>
        <v>0</v>
      </c>
      <c r="BJ290" s="17" t="s">
        <v>90</v>
      </c>
      <c r="BK290" s="148">
        <f>ROUND(I290*H290,2)</f>
        <v>0</v>
      </c>
      <c r="BL290" s="17" t="s">
        <v>101</v>
      </c>
      <c r="BM290" s="147" t="s">
        <v>902</v>
      </c>
    </row>
    <row r="291" spans="2:65" s="14" customFormat="1">
      <c r="B291" s="164"/>
      <c r="D291" s="150" t="s">
        <v>276</v>
      </c>
      <c r="E291" s="165" t="s">
        <v>1</v>
      </c>
      <c r="F291" s="166" t="s">
        <v>903</v>
      </c>
      <c r="H291" s="165" t="s">
        <v>1</v>
      </c>
      <c r="I291" s="167"/>
      <c r="L291" s="164"/>
      <c r="M291" s="168"/>
      <c r="T291" s="169"/>
      <c r="AT291" s="165" t="s">
        <v>276</v>
      </c>
      <c r="AU291" s="165" t="s">
        <v>90</v>
      </c>
      <c r="AV291" s="14" t="s">
        <v>84</v>
      </c>
      <c r="AW291" s="14" t="s">
        <v>32</v>
      </c>
      <c r="AX291" s="14" t="s">
        <v>77</v>
      </c>
      <c r="AY291" s="165" t="s">
        <v>268</v>
      </c>
    </row>
    <row r="292" spans="2:65" s="12" customFormat="1">
      <c r="B292" s="149"/>
      <c r="D292" s="150" t="s">
        <v>276</v>
      </c>
      <c r="E292" s="151" t="s">
        <v>1</v>
      </c>
      <c r="F292" s="152" t="s">
        <v>904</v>
      </c>
      <c r="H292" s="153">
        <v>5</v>
      </c>
      <c r="I292" s="154"/>
      <c r="L292" s="149"/>
      <c r="M292" s="155"/>
      <c r="T292" s="156"/>
      <c r="AT292" s="151" t="s">
        <v>276</v>
      </c>
      <c r="AU292" s="151" t="s">
        <v>90</v>
      </c>
      <c r="AV292" s="12" t="s">
        <v>90</v>
      </c>
      <c r="AW292" s="12" t="s">
        <v>32</v>
      </c>
      <c r="AX292" s="12" t="s">
        <v>77</v>
      </c>
      <c r="AY292" s="151" t="s">
        <v>268</v>
      </c>
    </row>
    <row r="293" spans="2:65" s="15" customFormat="1">
      <c r="B293" s="170"/>
      <c r="D293" s="150" t="s">
        <v>276</v>
      </c>
      <c r="E293" s="171" t="s">
        <v>1</v>
      </c>
      <c r="F293" s="172" t="s">
        <v>325</v>
      </c>
      <c r="H293" s="173">
        <v>5</v>
      </c>
      <c r="I293" s="174"/>
      <c r="L293" s="170"/>
      <c r="M293" s="175"/>
      <c r="T293" s="176"/>
      <c r="AT293" s="171" t="s">
        <v>276</v>
      </c>
      <c r="AU293" s="171" t="s">
        <v>90</v>
      </c>
      <c r="AV293" s="15" t="s">
        <v>97</v>
      </c>
      <c r="AW293" s="15" t="s">
        <v>32</v>
      </c>
      <c r="AX293" s="15" t="s">
        <v>77</v>
      </c>
      <c r="AY293" s="171" t="s">
        <v>268</v>
      </c>
    </row>
    <row r="294" spans="2:65" s="13" customFormat="1">
      <c r="B294" s="157"/>
      <c r="D294" s="150" t="s">
        <v>276</v>
      </c>
      <c r="E294" s="158" t="s">
        <v>1</v>
      </c>
      <c r="F294" s="159" t="s">
        <v>278</v>
      </c>
      <c r="H294" s="160">
        <v>5</v>
      </c>
      <c r="I294" s="161"/>
      <c r="L294" s="157"/>
      <c r="M294" s="162"/>
      <c r="T294" s="163"/>
      <c r="AT294" s="158" t="s">
        <v>276</v>
      </c>
      <c r="AU294" s="158" t="s">
        <v>90</v>
      </c>
      <c r="AV294" s="13" t="s">
        <v>101</v>
      </c>
      <c r="AW294" s="13" t="s">
        <v>32</v>
      </c>
      <c r="AX294" s="13" t="s">
        <v>84</v>
      </c>
      <c r="AY294" s="158" t="s">
        <v>268</v>
      </c>
    </row>
    <row r="295" spans="2:65" s="1" customFormat="1" ht="21.75" customHeight="1">
      <c r="B295" s="32"/>
      <c r="C295" s="136" t="s">
        <v>410</v>
      </c>
      <c r="D295" s="136" t="s">
        <v>270</v>
      </c>
      <c r="E295" s="137" t="s">
        <v>905</v>
      </c>
      <c r="F295" s="138" t="s">
        <v>906</v>
      </c>
      <c r="G295" s="139" t="s">
        <v>281</v>
      </c>
      <c r="H295" s="140">
        <v>2</v>
      </c>
      <c r="I295" s="141"/>
      <c r="J295" s="142">
        <f>ROUND(I295*H295,2)</f>
        <v>0</v>
      </c>
      <c r="K295" s="138" t="s">
        <v>274</v>
      </c>
      <c r="L295" s="32"/>
      <c r="M295" s="143" t="s">
        <v>1</v>
      </c>
      <c r="N295" s="144" t="s">
        <v>43</v>
      </c>
      <c r="P295" s="145">
        <f>O295*H295</f>
        <v>0</v>
      </c>
      <c r="Q295" s="145">
        <v>3.1320000000000001E-2</v>
      </c>
      <c r="R295" s="145">
        <f>Q295*H295</f>
        <v>6.2640000000000001E-2</v>
      </c>
      <c r="S295" s="145">
        <v>0</v>
      </c>
      <c r="T295" s="146">
        <f>S295*H295</f>
        <v>0</v>
      </c>
      <c r="AR295" s="147" t="s">
        <v>101</v>
      </c>
      <c r="AT295" s="147" t="s">
        <v>270</v>
      </c>
      <c r="AU295" s="147" t="s">
        <v>90</v>
      </c>
      <c r="AY295" s="17" t="s">
        <v>268</v>
      </c>
      <c r="BE295" s="148">
        <f>IF(N295="základní",J295,0)</f>
        <v>0</v>
      </c>
      <c r="BF295" s="148">
        <f>IF(N295="snížená",J295,0)</f>
        <v>0</v>
      </c>
      <c r="BG295" s="148">
        <f>IF(N295="zákl. přenesená",J295,0)</f>
        <v>0</v>
      </c>
      <c r="BH295" s="148">
        <f>IF(N295="sníž. přenesená",J295,0)</f>
        <v>0</v>
      </c>
      <c r="BI295" s="148">
        <f>IF(N295="nulová",J295,0)</f>
        <v>0</v>
      </c>
      <c r="BJ295" s="17" t="s">
        <v>90</v>
      </c>
      <c r="BK295" s="148">
        <f>ROUND(I295*H295,2)</f>
        <v>0</v>
      </c>
      <c r="BL295" s="17" t="s">
        <v>101</v>
      </c>
      <c r="BM295" s="147" t="s">
        <v>907</v>
      </c>
    </row>
    <row r="296" spans="2:65" s="14" customFormat="1">
      <c r="B296" s="164"/>
      <c r="D296" s="150" t="s">
        <v>276</v>
      </c>
      <c r="E296" s="165" t="s">
        <v>1</v>
      </c>
      <c r="F296" s="166" t="s">
        <v>908</v>
      </c>
      <c r="H296" s="165" t="s">
        <v>1</v>
      </c>
      <c r="I296" s="167"/>
      <c r="L296" s="164"/>
      <c r="M296" s="168"/>
      <c r="T296" s="169"/>
      <c r="AT296" s="165" t="s">
        <v>276</v>
      </c>
      <c r="AU296" s="165" t="s">
        <v>90</v>
      </c>
      <c r="AV296" s="14" t="s">
        <v>84</v>
      </c>
      <c r="AW296" s="14" t="s">
        <v>32</v>
      </c>
      <c r="AX296" s="14" t="s">
        <v>77</v>
      </c>
      <c r="AY296" s="165" t="s">
        <v>268</v>
      </c>
    </row>
    <row r="297" spans="2:65" s="12" customFormat="1">
      <c r="B297" s="149"/>
      <c r="D297" s="150" t="s">
        <v>276</v>
      </c>
      <c r="E297" s="151" t="s">
        <v>1</v>
      </c>
      <c r="F297" s="152" t="s">
        <v>898</v>
      </c>
      <c r="H297" s="153">
        <v>1</v>
      </c>
      <c r="I297" s="154"/>
      <c r="L297" s="149"/>
      <c r="M297" s="155"/>
      <c r="T297" s="156"/>
      <c r="AT297" s="151" t="s">
        <v>276</v>
      </c>
      <c r="AU297" s="151" t="s">
        <v>90</v>
      </c>
      <c r="AV297" s="12" t="s">
        <v>90</v>
      </c>
      <c r="AW297" s="12" t="s">
        <v>32</v>
      </c>
      <c r="AX297" s="12" t="s">
        <v>77</v>
      </c>
      <c r="AY297" s="151" t="s">
        <v>268</v>
      </c>
    </row>
    <row r="298" spans="2:65" s="15" customFormat="1">
      <c r="B298" s="170"/>
      <c r="D298" s="150" t="s">
        <v>276</v>
      </c>
      <c r="E298" s="171" t="s">
        <v>1</v>
      </c>
      <c r="F298" s="172" t="s">
        <v>325</v>
      </c>
      <c r="H298" s="173">
        <v>1</v>
      </c>
      <c r="I298" s="174"/>
      <c r="L298" s="170"/>
      <c r="M298" s="175"/>
      <c r="T298" s="176"/>
      <c r="AT298" s="171" t="s">
        <v>276</v>
      </c>
      <c r="AU298" s="171" t="s">
        <v>90</v>
      </c>
      <c r="AV298" s="15" t="s">
        <v>97</v>
      </c>
      <c r="AW298" s="15" t="s">
        <v>32</v>
      </c>
      <c r="AX298" s="15" t="s">
        <v>77</v>
      </c>
      <c r="AY298" s="171" t="s">
        <v>268</v>
      </c>
    </row>
    <row r="299" spans="2:65" s="14" customFormat="1">
      <c r="B299" s="164"/>
      <c r="D299" s="150" t="s">
        <v>276</v>
      </c>
      <c r="E299" s="165" t="s">
        <v>1</v>
      </c>
      <c r="F299" s="166" t="s">
        <v>909</v>
      </c>
      <c r="H299" s="165" t="s">
        <v>1</v>
      </c>
      <c r="I299" s="167"/>
      <c r="L299" s="164"/>
      <c r="M299" s="168"/>
      <c r="T299" s="169"/>
      <c r="AT299" s="165" t="s">
        <v>276</v>
      </c>
      <c r="AU299" s="165" t="s">
        <v>90</v>
      </c>
      <c r="AV299" s="14" t="s">
        <v>84</v>
      </c>
      <c r="AW299" s="14" t="s">
        <v>32</v>
      </c>
      <c r="AX299" s="14" t="s">
        <v>77</v>
      </c>
      <c r="AY299" s="165" t="s">
        <v>268</v>
      </c>
    </row>
    <row r="300" spans="2:65" s="12" customFormat="1">
      <c r="B300" s="149"/>
      <c r="D300" s="150" t="s">
        <v>276</v>
      </c>
      <c r="E300" s="151" t="s">
        <v>1</v>
      </c>
      <c r="F300" s="152" t="s">
        <v>898</v>
      </c>
      <c r="H300" s="153">
        <v>1</v>
      </c>
      <c r="I300" s="154"/>
      <c r="L300" s="149"/>
      <c r="M300" s="155"/>
      <c r="T300" s="156"/>
      <c r="AT300" s="151" t="s">
        <v>276</v>
      </c>
      <c r="AU300" s="151" t="s">
        <v>90</v>
      </c>
      <c r="AV300" s="12" t="s">
        <v>90</v>
      </c>
      <c r="AW300" s="12" t="s">
        <v>32</v>
      </c>
      <c r="AX300" s="12" t="s">
        <v>77</v>
      </c>
      <c r="AY300" s="151" t="s">
        <v>268</v>
      </c>
    </row>
    <row r="301" spans="2:65" s="15" customFormat="1">
      <c r="B301" s="170"/>
      <c r="D301" s="150" t="s">
        <v>276</v>
      </c>
      <c r="E301" s="171" t="s">
        <v>1</v>
      </c>
      <c r="F301" s="172" t="s">
        <v>325</v>
      </c>
      <c r="H301" s="173">
        <v>1</v>
      </c>
      <c r="I301" s="174"/>
      <c r="L301" s="170"/>
      <c r="M301" s="175"/>
      <c r="T301" s="176"/>
      <c r="AT301" s="171" t="s">
        <v>276</v>
      </c>
      <c r="AU301" s="171" t="s">
        <v>90</v>
      </c>
      <c r="AV301" s="15" t="s">
        <v>97</v>
      </c>
      <c r="AW301" s="15" t="s">
        <v>32</v>
      </c>
      <c r="AX301" s="15" t="s">
        <v>77</v>
      </c>
      <c r="AY301" s="171" t="s">
        <v>268</v>
      </c>
    </row>
    <row r="302" spans="2:65" s="13" customFormat="1">
      <c r="B302" s="157"/>
      <c r="D302" s="150" t="s">
        <v>276</v>
      </c>
      <c r="E302" s="158" t="s">
        <v>1</v>
      </c>
      <c r="F302" s="159" t="s">
        <v>278</v>
      </c>
      <c r="H302" s="160">
        <v>2</v>
      </c>
      <c r="I302" s="161"/>
      <c r="L302" s="157"/>
      <c r="M302" s="162"/>
      <c r="T302" s="163"/>
      <c r="AT302" s="158" t="s">
        <v>276</v>
      </c>
      <c r="AU302" s="158" t="s">
        <v>90</v>
      </c>
      <c r="AV302" s="13" t="s">
        <v>101</v>
      </c>
      <c r="AW302" s="13" t="s">
        <v>32</v>
      </c>
      <c r="AX302" s="13" t="s">
        <v>84</v>
      </c>
      <c r="AY302" s="158" t="s">
        <v>268</v>
      </c>
    </row>
    <row r="303" spans="2:65" s="1" customFormat="1" ht="21.75" customHeight="1">
      <c r="B303" s="32"/>
      <c r="C303" s="136" t="s">
        <v>416</v>
      </c>
      <c r="D303" s="136" t="s">
        <v>270</v>
      </c>
      <c r="E303" s="137" t="s">
        <v>910</v>
      </c>
      <c r="F303" s="138" t="s">
        <v>911</v>
      </c>
      <c r="G303" s="139" t="s">
        <v>281</v>
      </c>
      <c r="H303" s="140">
        <v>1</v>
      </c>
      <c r="I303" s="141"/>
      <c r="J303" s="142">
        <f>ROUND(I303*H303,2)</f>
        <v>0</v>
      </c>
      <c r="K303" s="138" t="s">
        <v>274</v>
      </c>
      <c r="L303" s="32"/>
      <c r="M303" s="143" t="s">
        <v>1</v>
      </c>
      <c r="N303" s="144" t="s">
        <v>43</v>
      </c>
      <c r="P303" s="145">
        <f>O303*H303</f>
        <v>0</v>
      </c>
      <c r="Q303" s="145">
        <v>3.5639999999999998E-2</v>
      </c>
      <c r="R303" s="145">
        <f>Q303*H303</f>
        <v>3.5639999999999998E-2</v>
      </c>
      <c r="S303" s="145">
        <v>0</v>
      </c>
      <c r="T303" s="146">
        <f>S303*H303</f>
        <v>0</v>
      </c>
      <c r="AR303" s="147" t="s">
        <v>101</v>
      </c>
      <c r="AT303" s="147" t="s">
        <v>270</v>
      </c>
      <c r="AU303" s="147" t="s">
        <v>90</v>
      </c>
      <c r="AY303" s="17" t="s">
        <v>268</v>
      </c>
      <c r="BE303" s="148">
        <f>IF(N303="základní",J303,0)</f>
        <v>0</v>
      </c>
      <c r="BF303" s="148">
        <f>IF(N303="snížená",J303,0)</f>
        <v>0</v>
      </c>
      <c r="BG303" s="148">
        <f>IF(N303="zákl. přenesená",J303,0)</f>
        <v>0</v>
      </c>
      <c r="BH303" s="148">
        <f>IF(N303="sníž. přenesená",J303,0)</f>
        <v>0</v>
      </c>
      <c r="BI303" s="148">
        <f>IF(N303="nulová",J303,0)</f>
        <v>0</v>
      </c>
      <c r="BJ303" s="17" t="s">
        <v>90</v>
      </c>
      <c r="BK303" s="148">
        <f>ROUND(I303*H303,2)</f>
        <v>0</v>
      </c>
      <c r="BL303" s="17" t="s">
        <v>101</v>
      </c>
      <c r="BM303" s="147" t="s">
        <v>912</v>
      </c>
    </row>
    <row r="304" spans="2:65" s="14" customFormat="1">
      <c r="B304" s="164"/>
      <c r="D304" s="150" t="s">
        <v>276</v>
      </c>
      <c r="E304" s="165" t="s">
        <v>1</v>
      </c>
      <c r="F304" s="166" t="s">
        <v>913</v>
      </c>
      <c r="H304" s="165" t="s">
        <v>1</v>
      </c>
      <c r="I304" s="167"/>
      <c r="L304" s="164"/>
      <c r="M304" s="168"/>
      <c r="T304" s="169"/>
      <c r="AT304" s="165" t="s">
        <v>276</v>
      </c>
      <c r="AU304" s="165" t="s">
        <v>90</v>
      </c>
      <c r="AV304" s="14" t="s">
        <v>84</v>
      </c>
      <c r="AW304" s="14" t="s">
        <v>32</v>
      </c>
      <c r="AX304" s="14" t="s">
        <v>77</v>
      </c>
      <c r="AY304" s="165" t="s">
        <v>268</v>
      </c>
    </row>
    <row r="305" spans="2:65" s="12" customFormat="1">
      <c r="B305" s="149"/>
      <c r="D305" s="150" t="s">
        <v>276</v>
      </c>
      <c r="E305" s="151" t="s">
        <v>1</v>
      </c>
      <c r="F305" s="152" t="s">
        <v>898</v>
      </c>
      <c r="H305" s="153">
        <v>1</v>
      </c>
      <c r="I305" s="154"/>
      <c r="L305" s="149"/>
      <c r="M305" s="155"/>
      <c r="T305" s="156"/>
      <c r="AT305" s="151" t="s">
        <v>276</v>
      </c>
      <c r="AU305" s="151" t="s">
        <v>90</v>
      </c>
      <c r="AV305" s="12" t="s">
        <v>90</v>
      </c>
      <c r="AW305" s="12" t="s">
        <v>32</v>
      </c>
      <c r="AX305" s="12" t="s">
        <v>77</v>
      </c>
      <c r="AY305" s="151" t="s">
        <v>268</v>
      </c>
    </row>
    <row r="306" spans="2:65" s="15" customFormat="1">
      <c r="B306" s="170"/>
      <c r="D306" s="150" t="s">
        <v>276</v>
      </c>
      <c r="E306" s="171" t="s">
        <v>1</v>
      </c>
      <c r="F306" s="172" t="s">
        <v>325</v>
      </c>
      <c r="H306" s="173">
        <v>1</v>
      </c>
      <c r="I306" s="174"/>
      <c r="L306" s="170"/>
      <c r="M306" s="175"/>
      <c r="T306" s="176"/>
      <c r="AT306" s="171" t="s">
        <v>276</v>
      </c>
      <c r="AU306" s="171" t="s">
        <v>90</v>
      </c>
      <c r="AV306" s="15" t="s">
        <v>97</v>
      </c>
      <c r="AW306" s="15" t="s">
        <v>32</v>
      </c>
      <c r="AX306" s="15" t="s">
        <v>77</v>
      </c>
      <c r="AY306" s="171" t="s">
        <v>268</v>
      </c>
    </row>
    <row r="307" spans="2:65" s="13" customFormat="1">
      <c r="B307" s="157"/>
      <c r="D307" s="150" t="s">
        <v>276</v>
      </c>
      <c r="E307" s="158" t="s">
        <v>1</v>
      </c>
      <c r="F307" s="159" t="s">
        <v>278</v>
      </c>
      <c r="H307" s="160">
        <v>1</v>
      </c>
      <c r="I307" s="161"/>
      <c r="L307" s="157"/>
      <c r="M307" s="162"/>
      <c r="T307" s="163"/>
      <c r="AT307" s="158" t="s">
        <v>276</v>
      </c>
      <c r="AU307" s="158" t="s">
        <v>90</v>
      </c>
      <c r="AV307" s="13" t="s">
        <v>101</v>
      </c>
      <c r="AW307" s="13" t="s">
        <v>32</v>
      </c>
      <c r="AX307" s="13" t="s">
        <v>84</v>
      </c>
      <c r="AY307" s="158" t="s">
        <v>268</v>
      </c>
    </row>
    <row r="308" spans="2:65" s="1" customFormat="1" ht="21.75" customHeight="1">
      <c r="B308" s="32"/>
      <c r="C308" s="136" t="s">
        <v>298</v>
      </c>
      <c r="D308" s="136" t="s">
        <v>270</v>
      </c>
      <c r="E308" s="137" t="s">
        <v>914</v>
      </c>
      <c r="F308" s="138" t="s">
        <v>915</v>
      </c>
      <c r="G308" s="139" t="s">
        <v>281</v>
      </c>
      <c r="H308" s="140">
        <v>2</v>
      </c>
      <c r="I308" s="141"/>
      <c r="J308" s="142">
        <f>ROUND(I308*H308,2)</f>
        <v>0</v>
      </c>
      <c r="K308" s="138" t="s">
        <v>274</v>
      </c>
      <c r="L308" s="32"/>
      <c r="M308" s="143" t="s">
        <v>1</v>
      </c>
      <c r="N308" s="144" t="s">
        <v>43</v>
      </c>
      <c r="P308" s="145">
        <f>O308*H308</f>
        <v>0</v>
      </c>
      <c r="Q308" s="145">
        <v>3.6549999999999999E-2</v>
      </c>
      <c r="R308" s="145">
        <f>Q308*H308</f>
        <v>7.3099999999999998E-2</v>
      </c>
      <c r="S308" s="145">
        <v>0</v>
      </c>
      <c r="T308" s="146">
        <f>S308*H308</f>
        <v>0</v>
      </c>
      <c r="AR308" s="147" t="s">
        <v>101</v>
      </c>
      <c r="AT308" s="147" t="s">
        <v>270</v>
      </c>
      <c r="AU308" s="147" t="s">
        <v>90</v>
      </c>
      <c r="AY308" s="17" t="s">
        <v>268</v>
      </c>
      <c r="BE308" s="148">
        <f>IF(N308="základní",J308,0)</f>
        <v>0</v>
      </c>
      <c r="BF308" s="148">
        <f>IF(N308="snížená",J308,0)</f>
        <v>0</v>
      </c>
      <c r="BG308" s="148">
        <f>IF(N308="zákl. přenesená",J308,0)</f>
        <v>0</v>
      </c>
      <c r="BH308" s="148">
        <f>IF(N308="sníž. přenesená",J308,0)</f>
        <v>0</v>
      </c>
      <c r="BI308" s="148">
        <f>IF(N308="nulová",J308,0)</f>
        <v>0</v>
      </c>
      <c r="BJ308" s="17" t="s">
        <v>90</v>
      </c>
      <c r="BK308" s="148">
        <f>ROUND(I308*H308,2)</f>
        <v>0</v>
      </c>
      <c r="BL308" s="17" t="s">
        <v>101</v>
      </c>
      <c r="BM308" s="147" t="s">
        <v>916</v>
      </c>
    </row>
    <row r="309" spans="2:65" s="12" customFormat="1">
      <c r="B309" s="149"/>
      <c r="D309" s="150" t="s">
        <v>276</v>
      </c>
      <c r="E309" s="151" t="s">
        <v>1</v>
      </c>
      <c r="F309" s="152" t="s">
        <v>917</v>
      </c>
      <c r="H309" s="153">
        <v>2</v>
      </c>
      <c r="I309" s="154"/>
      <c r="L309" s="149"/>
      <c r="M309" s="155"/>
      <c r="T309" s="156"/>
      <c r="AT309" s="151" t="s">
        <v>276</v>
      </c>
      <c r="AU309" s="151" t="s">
        <v>90</v>
      </c>
      <c r="AV309" s="12" t="s">
        <v>90</v>
      </c>
      <c r="AW309" s="12" t="s">
        <v>32</v>
      </c>
      <c r="AX309" s="12" t="s">
        <v>77</v>
      </c>
      <c r="AY309" s="151" t="s">
        <v>268</v>
      </c>
    </row>
    <row r="310" spans="2:65" s="13" customFormat="1">
      <c r="B310" s="157"/>
      <c r="D310" s="150" t="s">
        <v>276</v>
      </c>
      <c r="E310" s="158" t="s">
        <v>1</v>
      </c>
      <c r="F310" s="159" t="s">
        <v>278</v>
      </c>
      <c r="H310" s="160">
        <v>2</v>
      </c>
      <c r="I310" s="161"/>
      <c r="L310" s="157"/>
      <c r="M310" s="162"/>
      <c r="T310" s="163"/>
      <c r="AT310" s="158" t="s">
        <v>276</v>
      </c>
      <c r="AU310" s="158" t="s">
        <v>90</v>
      </c>
      <c r="AV310" s="13" t="s">
        <v>101</v>
      </c>
      <c r="AW310" s="13" t="s">
        <v>32</v>
      </c>
      <c r="AX310" s="13" t="s">
        <v>84</v>
      </c>
      <c r="AY310" s="158" t="s">
        <v>268</v>
      </c>
    </row>
    <row r="311" spans="2:65" s="1" customFormat="1" ht="21.75" customHeight="1">
      <c r="B311" s="32"/>
      <c r="C311" s="136" t="s">
        <v>308</v>
      </c>
      <c r="D311" s="136" t="s">
        <v>270</v>
      </c>
      <c r="E311" s="137" t="s">
        <v>918</v>
      </c>
      <c r="F311" s="138" t="s">
        <v>919</v>
      </c>
      <c r="G311" s="139" t="s">
        <v>281</v>
      </c>
      <c r="H311" s="140">
        <v>4</v>
      </c>
      <c r="I311" s="141"/>
      <c r="J311" s="142">
        <f>ROUND(I311*H311,2)</f>
        <v>0</v>
      </c>
      <c r="K311" s="138" t="s">
        <v>274</v>
      </c>
      <c r="L311" s="32"/>
      <c r="M311" s="143" t="s">
        <v>1</v>
      </c>
      <c r="N311" s="144" t="s">
        <v>43</v>
      </c>
      <c r="P311" s="145">
        <f>O311*H311</f>
        <v>0</v>
      </c>
      <c r="Q311" s="145">
        <v>7.2849999999999998E-2</v>
      </c>
      <c r="R311" s="145">
        <f>Q311*H311</f>
        <v>0.29139999999999999</v>
      </c>
      <c r="S311" s="145">
        <v>0</v>
      </c>
      <c r="T311" s="146">
        <f>S311*H311</f>
        <v>0</v>
      </c>
      <c r="AR311" s="147" t="s">
        <v>101</v>
      </c>
      <c r="AT311" s="147" t="s">
        <v>270</v>
      </c>
      <c r="AU311" s="147" t="s">
        <v>90</v>
      </c>
      <c r="AY311" s="17" t="s">
        <v>268</v>
      </c>
      <c r="BE311" s="148">
        <f>IF(N311="základní",J311,0)</f>
        <v>0</v>
      </c>
      <c r="BF311" s="148">
        <f>IF(N311="snížená",J311,0)</f>
        <v>0</v>
      </c>
      <c r="BG311" s="148">
        <f>IF(N311="zákl. přenesená",J311,0)</f>
        <v>0</v>
      </c>
      <c r="BH311" s="148">
        <f>IF(N311="sníž. přenesená",J311,0)</f>
        <v>0</v>
      </c>
      <c r="BI311" s="148">
        <f>IF(N311="nulová",J311,0)</f>
        <v>0</v>
      </c>
      <c r="BJ311" s="17" t="s">
        <v>90</v>
      </c>
      <c r="BK311" s="148">
        <f>ROUND(I311*H311,2)</f>
        <v>0</v>
      </c>
      <c r="BL311" s="17" t="s">
        <v>101</v>
      </c>
      <c r="BM311" s="147" t="s">
        <v>920</v>
      </c>
    </row>
    <row r="312" spans="2:65" s="12" customFormat="1">
      <c r="B312" s="149"/>
      <c r="D312" s="150" t="s">
        <v>276</v>
      </c>
      <c r="E312" s="151" t="s">
        <v>1</v>
      </c>
      <c r="F312" s="152" t="s">
        <v>921</v>
      </c>
      <c r="H312" s="153">
        <v>4</v>
      </c>
      <c r="I312" s="154"/>
      <c r="L312" s="149"/>
      <c r="M312" s="155"/>
      <c r="T312" s="156"/>
      <c r="AT312" s="151" t="s">
        <v>276</v>
      </c>
      <c r="AU312" s="151" t="s">
        <v>90</v>
      </c>
      <c r="AV312" s="12" t="s">
        <v>90</v>
      </c>
      <c r="AW312" s="12" t="s">
        <v>32</v>
      </c>
      <c r="AX312" s="12" t="s">
        <v>77</v>
      </c>
      <c r="AY312" s="151" t="s">
        <v>268</v>
      </c>
    </row>
    <row r="313" spans="2:65" s="13" customFormat="1">
      <c r="B313" s="157"/>
      <c r="D313" s="150" t="s">
        <v>276</v>
      </c>
      <c r="E313" s="158" t="s">
        <v>1</v>
      </c>
      <c r="F313" s="159" t="s">
        <v>278</v>
      </c>
      <c r="H313" s="160">
        <v>4</v>
      </c>
      <c r="I313" s="161"/>
      <c r="L313" s="157"/>
      <c r="M313" s="162"/>
      <c r="T313" s="163"/>
      <c r="AT313" s="158" t="s">
        <v>276</v>
      </c>
      <c r="AU313" s="158" t="s">
        <v>90</v>
      </c>
      <c r="AV313" s="13" t="s">
        <v>101</v>
      </c>
      <c r="AW313" s="13" t="s">
        <v>32</v>
      </c>
      <c r="AX313" s="13" t="s">
        <v>84</v>
      </c>
      <c r="AY313" s="158" t="s">
        <v>268</v>
      </c>
    </row>
    <row r="314" spans="2:65" s="1" customFormat="1" ht="21.75" customHeight="1">
      <c r="B314" s="32"/>
      <c r="C314" s="136" t="s">
        <v>431</v>
      </c>
      <c r="D314" s="136" t="s">
        <v>270</v>
      </c>
      <c r="E314" s="137" t="s">
        <v>922</v>
      </c>
      <c r="F314" s="138" t="s">
        <v>923</v>
      </c>
      <c r="G314" s="139" t="s">
        <v>273</v>
      </c>
      <c r="H314" s="140">
        <v>3.54</v>
      </c>
      <c r="I314" s="141"/>
      <c r="J314" s="142">
        <f>ROUND(I314*H314,2)</f>
        <v>0</v>
      </c>
      <c r="K314" s="138" t="s">
        <v>274</v>
      </c>
      <c r="L314" s="32"/>
      <c r="M314" s="143" t="s">
        <v>1</v>
      </c>
      <c r="N314" s="144" t="s">
        <v>43</v>
      </c>
      <c r="P314" s="145">
        <f>O314*H314</f>
        <v>0</v>
      </c>
      <c r="Q314" s="145">
        <v>2.8570000000000002E-2</v>
      </c>
      <c r="R314" s="145">
        <f>Q314*H314</f>
        <v>0.1011378</v>
      </c>
      <c r="S314" s="145">
        <v>0</v>
      </c>
      <c r="T314" s="146">
        <f>S314*H314</f>
        <v>0</v>
      </c>
      <c r="AR314" s="147" t="s">
        <v>101</v>
      </c>
      <c r="AT314" s="147" t="s">
        <v>270</v>
      </c>
      <c r="AU314" s="147" t="s">
        <v>90</v>
      </c>
      <c r="AY314" s="17" t="s">
        <v>268</v>
      </c>
      <c r="BE314" s="148">
        <f>IF(N314="základní",J314,0)</f>
        <v>0</v>
      </c>
      <c r="BF314" s="148">
        <f>IF(N314="snížená",J314,0)</f>
        <v>0</v>
      </c>
      <c r="BG314" s="148">
        <f>IF(N314="zákl. přenesená",J314,0)</f>
        <v>0</v>
      </c>
      <c r="BH314" s="148">
        <f>IF(N314="sníž. přenesená",J314,0)</f>
        <v>0</v>
      </c>
      <c r="BI314" s="148">
        <f>IF(N314="nulová",J314,0)</f>
        <v>0</v>
      </c>
      <c r="BJ314" s="17" t="s">
        <v>90</v>
      </c>
      <c r="BK314" s="148">
        <f>ROUND(I314*H314,2)</f>
        <v>0</v>
      </c>
      <c r="BL314" s="17" t="s">
        <v>101</v>
      </c>
      <c r="BM314" s="147" t="s">
        <v>924</v>
      </c>
    </row>
    <row r="315" spans="2:65" s="14" customFormat="1">
      <c r="B315" s="164"/>
      <c r="D315" s="150" t="s">
        <v>276</v>
      </c>
      <c r="E315" s="165" t="s">
        <v>1</v>
      </c>
      <c r="F315" s="166" t="s">
        <v>925</v>
      </c>
      <c r="H315" s="165" t="s">
        <v>1</v>
      </c>
      <c r="I315" s="167"/>
      <c r="L315" s="164"/>
      <c r="M315" s="168"/>
      <c r="T315" s="169"/>
      <c r="AT315" s="165" t="s">
        <v>276</v>
      </c>
      <c r="AU315" s="165" t="s">
        <v>90</v>
      </c>
      <c r="AV315" s="14" t="s">
        <v>84</v>
      </c>
      <c r="AW315" s="14" t="s">
        <v>32</v>
      </c>
      <c r="AX315" s="14" t="s">
        <v>77</v>
      </c>
      <c r="AY315" s="165" t="s">
        <v>268</v>
      </c>
    </row>
    <row r="316" spans="2:65" s="12" customFormat="1">
      <c r="B316" s="149"/>
      <c r="D316" s="150" t="s">
        <v>276</v>
      </c>
      <c r="E316" s="151" t="s">
        <v>1</v>
      </c>
      <c r="F316" s="152" t="s">
        <v>926</v>
      </c>
      <c r="H316" s="153">
        <v>3.54</v>
      </c>
      <c r="I316" s="154"/>
      <c r="L316" s="149"/>
      <c r="M316" s="155"/>
      <c r="T316" s="156"/>
      <c r="AT316" s="151" t="s">
        <v>276</v>
      </c>
      <c r="AU316" s="151" t="s">
        <v>90</v>
      </c>
      <c r="AV316" s="12" t="s">
        <v>90</v>
      </c>
      <c r="AW316" s="12" t="s">
        <v>32</v>
      </c>
      <c r="AX316" s="12" t="s">
        <v>77</v>
      </c>
      <c r="AY316" s="151" t="s">
        <v>268</v>
      </c>
    </row>
    <row r="317" spans="2:65" s="13" customFormat="1">
      <c r="B317" s="157"/>
      <c r="D317" s="150" t="s">
        <v>276</v>
      </c>
      <c r="E317" s="158" t="s">
        <v>1</v>
      </c>
      <c r="F317" s="159" t="s">
        <v>278</v>
      </c>
      <c r="H317" s="160">
        <v>3.54</v>
      </c>
      <c r="I317" s="161"/>
      <c r="L317" s="157"/>
      <c r="M317" s="162"/>
      <c r="T317" s="163"/>
      <c r="AT317" s="158" t="s">
        <v>276</v>
      </c>
      <c r="AU317" s="158" t="s">
        <v>90</v>
      </c>
      <c r="AV317" s="13" t="s">
        <v>101</v>
      </c>
      <c r="AW317" s="13" t="s">
        <v>32</v>
      </c>
      <c r="AX317" s="13" t="s">
        <v>84</v>
      </c>
      <c r="AY317" s="158" t="s">
        <v>268</v>
      </c>
    </row>
    <row r="318" spans="2:65" s="1" customFormat="1" ht="24.2" customHeight="1">
      <c r="B318" s="32"/>
      <c r="C318" s="136" t="s">
        <v>437</v>
      </c>
      <c r="D318" s="136" t="s">
        <v>270</v>
      </c>
      <c r="E318" s="137" t="s">
        <v>927</v>
      </c>
      <c r="F318" s="138" t="s">
        <v>928</v>
      </c>
      <c r="G318" s="139" t="s">
        <v>273</v>
      </c>
      <c r="H318" s="140">
        <v>36.052</v>
      </c>
      <c r="I318" s="141"/>
      <c r="J318" s="142">
        <f>ROUND(I318*H318,2)</f>
        <v>0</v>
      </c>
      <c r="K318" s="138" t="s">
        <v>274</v>
      </c>
      <c r="L318" s="32"/>
      <c r="M318" s="143" t="s">
        <v>1</v>
      </c>
      <c r="N318" s="144" t="s">
        <v>43</v>
      </c>
      <c r="P318" s="145">
        <f>O318*H318</f>
        <v>0</v>
      </c>
      <c r="Q318" s="145">
        <v>0.12021</v>
      </c>
      <c r="R318" s="145">
        <f>Q318*H318</f>
        <v>4.3338109199999995</v>
      </c>
      <c r="S318" s="145">
        <v>0</v>
      </c>
      <c r="T318" s="146">
        <f>S318*H318</f>
        <v>0</v>
      </c>
      <c r="AR318" s="147" t="s">
        <v>101</v>
      </c>
      <c r="AT318" s="147" t="s">
        <v>270</v>
      </c>
      <c r="AU318" s="147" t="s">
        <v>90</v>
      </c>
      <c r="AY318" s="17" t="s">
        <v>268</v>
      </c>
      <c r="BE318" s="148">
        <f>IF(N318="základní",J318,0)</f>
        <v>0</v>
      </c>
      <c r="BF318" s="148">
        <f>IF(N318="snížená",J318,0)</f>
        <v>0</v>
      </c>
      <c r="BG318" s="148">
        <f>IF(N318="zákl. přenesená",J318,0)</f>
        <v>0</v>
      </c>
      <c r="BH318" s="148">
        <f>IF(N318="sníž. přenesená",J318,0)</f>
        <v>0</v>
      </c>
      <c r="BI318" s="148">
        <f>IF(N318="nulová",J318,0)</f>
        <v>0</v>
      </c>
      <c r="BJ318" s="17" t="s">
        <v>90</v>
      </c>
      <c r="BK318" s="148">
        <f>ROUND(I318*H318,2)</f>
        <v>0</v>
      </c>
      <c r="BL318" s="17" t="s">
        <v>101</v>
      </c>
      <c r="BM318" s="147" t="s">
        <v>929</v>
      </c>
    </row>
    <row r="319" spans="2:65" s="14" customFormat="1" ht="22.5">
      <c r="B319" s="164"/>
      <c r="D319" s="150" t="s">
        <v>276</v>
      </c>
      <c r="E319" s="165" t="s">
        <v>1</v>
      </c>
      <c r="F319" s="166" t="s">
        <v>930</v>
      </c>
      <c r="H319" s="165" t="s">
        <v>1</v>
      </c>
      <c r="I319" s="167"/>
      <c r="L319" s="164"/>
      <c r="M319" s="168"/>
      <c r="T319" s="169"/>
      <c r="AT319" s="165" t="s">
        <v>276</v>
      </c>
      <c r="AU319" s="165" t="s">
        <v>90</v>
      </c>
      <c r="AV319" s="14" t="s">
        <v>84</v>
      </c>
      <c r="AW319" s="14" t="s">
        <v>32</v>
      </c>
      <c r="AX319" s="14" t="s">
        <v>77</v>
      </c>
      <c r="AY319" s="165" t="s">
        <v>268</v>
      </c>
    </row>
    <row r="320" spans="2:65" s="12" customFormat="1">
      <c r="B320" s="149"/>
      <c r="D320" s="150" t="s">
        <v>276</v>
      </c>
      <c r="E320" s="151" t="s">
        <v>1</v>
      </c>
      <c r="F320" s="152" t="s">
        <v>931</v>
      </c>
      <c r="H320" s="153">
        <v>34.29</v>
      </c>
      <c r="I320" s="154"/>
      <c r="L320" s="149"/>
      <c r="M320" s="155"/>
      <c r="T320" s="156"/>
      <c r="AT320" s="151" t="s">
        <v>276</v>
      </c>
      <c r="AU320" s="151" t="s">
        <v>90</v>
      </c>
      <c r="AV320" s="12" t="s">
        <v>90</v>
      </c>
      <c r="AW320" s="12" t="s">
        <v>32</v>
      </c>
      <c r="AX320" s="12" t="s">
        <v>77</v>
      </c>
      <c r="AY320" s="151" t="s">
        <v>268</v>
      </c>
    </row>
    <row r="321" spans="2:65" s="12" customFormat="1">
      <c r="B321" s="149"/>
      <c r="D321" s="150" t="s">
        <v>276</v>
      </c>
      <c r="E321" s="151" t="s">
        <v>1</v>
      </c>
      <c r="F321" s="152" t="s">
        <v>932</v>
      </c>
      <c r="H321" s="153">
        <v>10.162000000000001</v>
      </c>
      <c r="I321" s="154"/>
      <c r="L321" s="149"/>
      <c r="M321" s="155"/>
      <c r="T321" s="156"/>
      <c r="AT321" s="151" t="s">
        <v>276</v>
      </c>
      <c r="AU321" s="151" t="s">
        <v>90</v>
      </c>
      <c r="AV321" s="12" t="s">
        <v>90</v>
      </c>
      <c r="AW321" s="12" t="s">
        <v>32</v>
      </c>
      <c r="AX321" s="12" t="s">
        <v>77</v>
      </c>
      <c r="AY321" s="151" t="s">
        <v>268</v>
      </c>
    </row>
    <row r="322" spans="2:65" s="12" customFormat="1">
      <c r="B322" s="149"/>
      <c r="D322" s="150" t="s">
        <v>276</v>
      </c>
      <c r="E322" s="151" t="s">
        <v>1</v>
      </c>
      <c r="F322" s="152" t="s">
        <v>933</v>
      </c>
      <c r="H322" s="153">
        <v>-8.4</v>
      </c>
      <c r="I322" s="154"/>
      <c r="L322" s="149"/>
      <c r="M322" s="155"/>
      <c r="T322" s="156"/>
      <c r="AT322" s="151" t="s">
        <v>276</v>
      </c>
      <c r="AU322" s="151" t="s">
        <v>90</v>
      </c>
      <c r="AV322" s="12" t="s">
        <v>90</v>
      </c>
      <c r="AW322" s="12" t="s">
        <v>32</v>
      </c>
      <c r="AX322" s="12" t="s">
        <v>77</v>
      </c>
      <c r="AY322" s="151" t="s">
        <v>268</v>
      </c>
    </row>
    <row r="323" spans="2:65" s="15" customFormat="1">
      <c r="B323" s="170"/>
      <c r="D323" s="150" t="s">
        <v>276</v>
      </c>
      <c r="E323" s="171" t="s">
        <v>1</v>
      </c>
      <c r="F323" s="172" t="s">
        <v>325</v>
      </c>
      <c r="H323" s="173">
        <v>36.052</v>
      </c>
      <c r="I323" s="174"/>
      <c r="L323" s="170"/>
      <c r="M323" s="175"/>
      <c r="T323" s="176"/>
      <c r="AT323" s="171" t="s">
        <v>276</v>
      </c>
      <c r="AU323" s="171" t="s">
        <v>90</v>
      </c>
      <c r="AV323" s="15" t="s">
        <v>97</v>
      </c>
      <c r="AW323" s="15" t="s">
        <v>32</v>
      </c>
      <c r="AX323" s="15" t="s">
        <v>77</v>
      </c>
      <c r="AY323" s="171" t="s">
        <v>268</v>
      </c>
    </row>
    <row r="324" spans="2:65" s="13" customFormat="1">
      <c r="B324" s="157"/>
      <c r="D324" s="150" t="s">
        <v>276</v>
      </c>
      <c r="E324" s="158" t="s">
        <v>1</v>
      </c>
      <c r="F324" s="159" t="s">
        <v>278</v>
      </c>
      <c r="H324" s="160">
        <v>36.052</v>
      </c>
      <c r="I324" s="161"/>
      <c r="L324" s="157"/>
      <c r="M324" s="162"/>
      <c r="T324" s="163"/>
      <c r="AT324" s="158" t="s">
        <v>276</v>
      </c>
      <c r="AU324" s="158" t="s">
        <v>90</v>
      </c>
      <c r="AV324" s="13" t="s">
        <v>101</v>
      </c>
      <c r="AW324" s="13" t="s">
        <v>32</v>
      </c>
      <c r="AX324" s="13" t="s">
        <v>84</v>
      </c>
      <c r="AY324" s="158" t="s">
        <v>268</v>
      </c>
    </row>
    <row r="325" spans="2:65" s="1" customFormat="1" ht="24.2" customHeight="1">
      <c r="B325" s="32"/>
      <c r="C325" s="136" t="s">
        <v>442</v>
      </c>
      <c r="D325" s="136" t="s">
        <v>270</v>
      </c>
      <c r="E325" s="137" t="s">
        <v>934</v>
      </c>
      <c r="F325" s="138" t="s">
        <v>935</v>
      </c>
      <c r="G325" s="139" t="s">
        <v>273</v>
      </c>
      <c r="H325" s="140">
        <v>77.494</v>
      </c>
      <c r="I325" s="141"/>
      <c r="J325" s="142">
        <f>ROUND(I325*H325,2)</f>
        <v>0</v>
      </c>
      <c r="K325" s="138" t="s">
        <v>274</v>
      </c>
      <c r="L325" s="32"/>
      <c r="M325" s="143" t="s">
        <v>1</v>
      </c>
      <c r="N325" s="144" t="s">
        <v>43</v>
      </c>
      <c r="P325" s="145">
        <f>O325*H325</f>
        <v>0</v>
      </c>
      <c r="Q325" s="145">
        <v>0.14482999999999999</v>
      </c>
      <c r="R325" s="145">
        <f>Q325*H325</f>
        <v>11.223456019999999</v>
      </c>
      <c r="S325" s="145">
        <v>0</v>
      </c>
      <c r="T325" s="146">
        <f>S325*H325</f>
        <v>0</v>
      </c>
      <c r="AR325" s="147" t="s">
        <v>101</v>
      </c>
      <c r="AT325" s="147" t="s">
        <v>270</v>
      </c>
      <c r="AU325" s="147" t="s">
        <v>90</v>
      </c>
      <c r="AY325" s="17" t="s">
        <v>268</v>
      </c>
      <c r="BE325" s="148">
        <f>IF(N325="základní",J325,0)</f>
        <v>0</v>
      </c>
      <c r="BF325" s="148">
        <f>IF(N325="snížená",J325,0)</f>
        <v>0</v>
      </c>
      <c r="BG325" s="148">
        <f>IF(N325="zákl. přenesená",J325,0)</f>
        <v>0</v>
      </c>
      <c r="BH325" s="148">
        <f>IF(N325="sníž. přenesená",J325,0)</f>
        <v>0</v>
      </c>
      <c r="BI325" s="148">
        <f>IF(N325="nulová",J325,0)</f>
        <v>0</v>
      </c>
      <c r="BJ325" s="17" t="s">
        <v>90</v>
      </c>
      <c r="BK325" s="148">
        <f>ROUND(I325*H325,2)</f>
        <v>0</v>
      </c>
      <c r="BL325" s="17" t="s">
        <v>101</v>
      </c>
      <c r="BM325" s="147" t="s">
        <v>936</v>
      </c>
    </row>
    <row r="326" spans="2:65" s="14" customFormat="1" ht="22.5">
      <c r="B326" s="164"/>
      <c r="D326" s="150" t="s">
        <v>276</v>
      </c>
      <c r="E326" s="165" t="s">
        <v>1</v>
      </c>
      <c r="F326" s="166" t="s">
        <v>937</v>
      </c>
      <c r="H326" s="165" t="s">
        <v>1</v>
      </c>
      <c r="I326" s="167"/>
      <c r="L326" s="164"/>
      <c r="M326" s="168"/>
      <c r="T326" s="169"/>
      <c r="AT326" s="165" t="s">
        <v>276</v>
      </c>
      <c r="AU326" s="165" t="s">
        <v>90</v>
      </c>
      <c r="AV326" s="14" t="s">
        <v>84</v>
      </c>
      <c r="AW326" s="14" t="s">
        <v>32</v>
      </c>
      <c r="AX326" s="14" t="s">
        <v>77</v>
      </c>
      <c r="AY326" s="165" t="s">
        <v>268</v>
      </c>
    </row>
    <row r="327" spans="2:65" s="12" customFormat="1" ht="22.5">
      <c r="B327" s="149"/>
      <c r="D327" s="150" t="s">
        <v>276</v>
      </c>
      <c r="E327" s="151" t="s">
        <v>1</v>
      </c>
      <c r="F327" s="152" t="s">
        <v>938</v>
      </c>
      <c r="H327" s="153">
        <v>67.5</v>
      </c>
      <c r="I327" s="154"/>
      <c r="L327" s="149"/>
      <c r="M327" s="155"/>
      <c r="T327" s="156"/>
      <c r="AT327" s="151" t="s">
        <v>276</v>
      </c>
      <c r="AU327" s="151" t="s">
        <v>90</v>
      </c>
      <c r="AV327" s="12" t="s">
        <v>90</v>
      </c>
      <c r="AW327" s="12" t="s">
        <v>32</v>
      </c>
      <c r="AX327" s="12" t="s">
        <v>77</v>
      </c>
      <c r="AY327" s="151" t="s">
        <v>268</v>
      </c>
    </row>
    <row r="328" spans="2:65" s="12" customFormat="1" ht="33.75">
      <c r="B328" s="149"/>
      <c r="D328" s="150" t="s">
        <v>276</v>
      </c>
      <c r="E328" s="151" t="s">
        <v>1</v>
      </c>
      <c r="F328" s="152" t="s">
        <v>939</v>
      </c>
      <c r="H328" s="153">
        <v>23.434000000000001</v>
      </c>
      <c r="I328" s="154"/>
      <c r="L328" s="149"/>
      <c r="M328" s="155"/>
      <c r="T328" s="156"/>
      <c r="AT328" s="151" t="s">
        <v>276</v>
      </c>
      <c r="AU328" s="151" t="s">
        <v>90</v>
      </c>
      <c r="AV328" s="12" t="s">
        <v>90</v>
      </c>
      <c r="AW328" s="12" t="s">
        <v>32</v>
      </c>
      <c r="AX328" s="12" t="s">
        <v>77</v>
      </c>
      <c r="AY328" s="151" t="s">
        <v>268</v>
      </c>
    </row>
    <row r="329" spans="2:65" s="12" customFormat="1">
      <c r="B329" s="149"/>
      <c r="D329" s="150" t="s">
        <v>276</v>
      </c>
      <c r="E329" s="151" t="s">
        <v>1</v>
      </c>
      <c r="F329" s="152" t="s">
        <v>940</v>
      </c>
      <c r="H329" s="153">
        <v>-13.44</v>
      </c>
      <c r="I329" s="154"/>
      <c r="L329" s="149"/>
      <c r="M329" s="155"/>
      <c r="T329" s="156"/>
      <c r="AT329" s="151" t="s">
        <v>276</v>
      </c>
      <c r="AU329" s="151" t="s">
        <v>90</v>
      </c>
      <c r="AV329" s="12" t="s">
        <v>90</v>
      </c>
      <c r="AW329" s="12" t="s">
        <v>32</v>
      </c>
      <c r="AX329" s="12" t="s">
        <v>77</v>
      </c>
      <c r="AY329" s="151" t="s">
        <v>268</v>
      </c>
    </row>
    <row r="330" spans="2:65" s="15" customFormat="1">
      <c r="B330" s="170"/>
      <c r="D330" s="150" t="s">
        <v>276</v>
      </c>
      <c r="E330" s="171" t="s">
        <v>1</v>
      </c>
      <c r="F330" s="172" t="s">
        <v>325</v>
      </c>
      <c r="H330" s="173">
        <v>77.494</v>
      </c>
      <c r="I330" s="174"/>
      <c r="L330" s="170"/>
      <c r="M330" s="175"/>
      <c r="T330" s="176"/>
      <c r="AT330" s="171" t="s">
        <v>276</v>
      </c>
      <c r="AU330" s="171" t="s">
        <v>90</v>
      </c>
      <c r="AV330" s="15" t="s">
        <v>97</v>
      </c>
      <c r="AW330" s="15" t="s">
        <v>32</v>
      </c>
      <c r="AX330" s="15" t="s">
        <v>77</v>
      </c>
      <c r="AY330" s="171" t="s">
        <v>268</v>
      </c>
    </row>
    <row r="331" spans="2:65" s="13" customFormat="1">
      <c r="B331" s="157"/>
      <c r="D331" s="150" t="s">
        <v>276</v>
      </c>
      <c r="E331" s="158" t="s">
        <v>1</v>
      </c>
      <c r="F331" s="159" t="s">
        <v>278</v>
      </c>
      <c r="H331" s="160">
        <v>77.494</v>
      </c>
      <c r="I331" s="161"/>
      <c r="L331" s="157"/>
      <c r="M331" s="162"/>
      <c r="T331" s="163"/>
      <c r="AT331" s="158" t="s">
        <v>276</v>
      </c>
      <c r="AU331" s="158" t="s">
        <v>90</v>
      </c>
      <c r="AV331" s="13" t="s">
        <v>101</v>
      </c>
      <c r="AW331" s="13" t="s">
        <v>32</v>
      </c>
      <c r="AX331" s="13" t="s">
        <v>84</v>
      </c>
      <c r="AY331" s="158" t="s">
        <v>268</v>
      </c>
    </row>
    <row r="332" spans="2:65" s="1" customFormat="1" ht="24.2" customHeight="1">
      <c r="B332" s="32"/>
      <c r="C332" s="136" t="s">
        <v>448</v>
      </c>
      <c r="D332" s="136" t="s">
        <v>270</v>
      </c>
      <c r="E332" s="137" t="s">
        <v>941</v>
      </c>
      <c r="F332" s="138" t="s">
        <v>942</v>
      </c>
      <c r="G332" s="139" t="s">
        <v>318</v>
      </c>
      <c r="H332" s="140">
        <v>40.359000000000002</v>
      </c>
      <c r="I332" s="141"/>
      <c r="J332" s="142">
        <f>ROUND(I332*H332,2)</f>
        <v>0</v>
      </c>
      <c r="K332" s="138" t="s">
        <v>274</v>
      </c>
      <c r="L332" s="32"/>
      <c r="M332" s="143" t="s">
        <v>1</v>
      </c>
      <c r="N332" s="144" t="s">
        <v>43</v>
      </c>
      <c r="P332" s="145">
        <f>O332*H332</f>
        <v>0</v>
      </c>
      <c r="Q332" s="145">
        <v>1.2E-4</v>
      </c>
      <c r="R332" s="145">
        <f>Q332*H332</f>
        <v>4.8430800000000005E-3</v>
      </c>
      <c r="S332" s="145">
        <v>0</v>
      </c>
      <c r="T332" s="146">
        <f>S332*H332</f>
        <v>0</v>
      </c>
      <c r="AR332" s="147" t="s">
        <v>101</v>
      </c>
      <c r="AT332" s="147" t="s">
        <v>270</v>
      </c>
      <c r="AU332" s="147" t="s">
        <v>90</v>
      </c>
      <c r="AY332" s="17" t="s">
        <v>268</v>
      </c>
      <c r="BE332" s="148">
        <f>IF(N332="základní",J332,0)</f>
        <v>0</v>
      </c>
      <c r="BF332" s="148">
        <f>IF(N332="snížená",J332,0)</f>
        <v>0</v>
      </c>
      <c r="BG332" s="148">
        <f>IF(N332="zákl. přenesená",J332,0)</f>
        <v>0</v>
      </c>
      <c r="BH332" s="148">
        <f>IF(N332="sníž. přenesená",J332,0)</f>
        <v>0</v>
      </c>
      <c r="BI332" s="148">
        <f>IF(N332="nulová",J332,0)</f>
        <v>0</v>
      </c>
      <c r="BJ332" s="17" t="s">
        <v>90</v>
      </c>
      <c r="BK332" s="148">
        <f>ROUND(I332*H332,2)</f>
        <v>0</v>
      </c>
      <c r="BL332" s="17" t="s">
        <v>101</v>
      </c>
      <c r="BM332" s="147" t="s">
        <v>943</v>
      </c>
    </row>
    <row r="333" spans="2:65" s="12" customFormat="1">
      <c r="B333" s="149"/>
      <c r="D333" s="150" t="s">
        <v>276</v>
      </c>
      <c r="E333" s="151" t="s">
        <v>1</v>
      </c>
      <c r="F333" s="152" t="s">
        <v>944</v>
      </c>
      <c r="H333" s="153">
        <v>40.359000000000002</v>
      </c>
      <c r="I333" s="154"/>
      <c r="L333" s="149"/>
      <c r="M333" s="155"/>
      <c r="T333" s="156"/>
      <c r="AT333" s="151" t="s">
        <v>276</v>
      </c>
      <c r="AU333" s="151" t="s">
        <v>90</v>
      </c>
      <c r="AV333" s="12" t="s">
        <v>90</v>
      </c>
      <c r="AW333" s="12" t="s">
        <v>32</v>
      </c>
      <c r="AX333" s="12" t="s">
        <v>77</v>
      </c>
      <c r="AY333" s="151" t="s">
        <v>268</v>
      </c>
    </row>
    <row r="334" spans="2:65" s="13" customFormat="1">
      <c r="B334" s="157"/>
      <c r="D334" s="150" t="s">
        <v>276</v>
      </c>
      <c r="E334" s="158" t="s">
        <v>1</v>
      </c>
      <c r="F334" s="159" t="s">
        <v>278</v>
      </c>
      <c r="H334" s="160">
        <v>40.359000000000002</v>
      </c>
      <c r="I334" s="161"/>
      <c r="L334" s="157"/>
      <c r="M334" s="162"/>
      <c r="T334" s="163"/>
      <c r="AT334" s="158" t="s">
        <v>276</v>
      </c>
      <c r="AU334" s="158" t="s">
        <v>90</v>
      </c>
      <c r="AV334" s="13" t="s">
        <v>101</v>
      </c>
      <c r="AW334" s="13" t="s">
        <v>32</v>
      </c>
      <c r="AX334" s="13" t="s">
        <v>84</v>
      </c>
      <c r="AY334" s="158" t="s">
        <v>268</v>
      </c>
    </row>
    <row r="335" spans="2:65" s="11" customFormat="1" ht="22.9" customHeight="1">
      <c r="B335" s="124"/>
      <c r="D335" s="125" t="s">
        <v>76</v>
      </c>
      <c r="E335" s="134" t="s">
        <v>293</v>
      </c>
      <c r="F335" s="134" t="s">
        <v>945</v>
      </c>
      <c r="I335" s="127"/>
      <c r="J335" s="135">
        <f>BK335</f>
        <v>0</v>
      </c>
      <c r="L335" s="124"/>
      <c r="M335" s="129"/>
      <c r="P335" s="130">
        <f>SUM(P336:P722)</f>
        <v>0</v>
      </c>
      <c r="R335" s="130">
        <f>SUM(R336:R722)</f>
        <v>64.083684500000004</v>
      </c>
      <c r="T335" s="131">
        <f>SUM(T336:T722)</f>
        <v>0</v>
      </c>
      <c r="AR335" s="125" t="s">
        <v>84</v>
      </c>
      <c r="AT335" s="132" t="s">
        <v>76</v>
      </c>
      <c r="AU335" s="132" t="s">
        <v>84</v>
      </c>
      <c r="AY335" s="125" t="s">
        <v>268</v>
      </c>
      <c r="BK335" s="133">
        <f>SUM(BK336:BK722)</f>
        <v>0</v>
      </c>
    </row>
    <row r="336" spans="2:65" s="1" customFormat="1" ht="24.2" customHeight="1">
      <c r="B336" s="32"/>
      <c r="C336" s="136" t="s">
        <v>471</v>
      </c>
      <c r="D336" s="136" t="s">
        <v>270</v>
      </c>
      <c r="E336" s="137" t="s">
        <v>946</v>
      </c>
      <c r="F336" s="138" t="s">
        <v>947</v>
      </c>
      <c r="G336" s="139" t="s">
        <v>273</v>
      </c>
      <c r="H336" s="140">
        <v>43.271999999999998</v>
      </c>
      <c r="I336" s="141"/>
      <c r="J336" s="142">
        <f>ROUND(I336*H336,2)</f>
        <v>0</v>
      </c>
      <c r="K336" s="138" t="s">
        <v>274</v>
      </c>
      <c r="L336" s="32"/>
      <c r="M336" s="143" t="s">
        <v>1</v>
      </c>
      <c r="N336" s="144" t="s">
        <v>43</v>
      </c>
      <c r="P336" s="145">
        <f>O336*H336</f>
        <v>0</v>
      </c>
      <c r="Q336" s="145">
        <v>2.5999999999999998E-4</v>
      </c>
      <c r="R336" s="145">
        <f>Q336*H336</f>
        <v>1.1250719999999999E-2</v>
      </c>
      <c r="S336" s="145">
        <v>0</v>
      </c>
      <c r="T336" s="146">
        <f>S336*H336</f>
        <v>0</v>
      </c>
      <c r="AR336" s="147" t="s">
        <v>101</v>
      </c>
      <c r="AT336" s="147" t="s">
        <v>270</v>
      </c>
      <c r="AU336" s="147" t="s">
        <v>90</v>
      </c>
      <c r="AY336" s="17" t="s">
        <v>268</v>
      </c>
      <c r="BE336" s="148">
        <f>IF(N336="základní",J336,0)</f>
        <v>0</v>
      </c>
      <c r="BF336" s="148">
        <f>IF(N336="snížená",J336,0)</f>
        <v>0</v>
      </c>
      <c r="BG336" s="148">
        <f>IF(N336="zákl. přenesená",J336,0)</f>
        <v>0</v>
      </c>
      <c r="BH336" s="148">
        <f>IF(N336="sníž. přenesená",J336,0)</f>
        <v>0</v>
      </c>
      <c r="BI336" s="148">
        <f>IF(N336="nulová",J336,0)</f>
        <v>0</v>
      </c>
      <c r="BJ336" s="17" t="s">
        <v>90</v>
      </c>
      <c r="BK336" s="148">
        <f>ROUND(I336*H336,2)</f>
        <v>0</v>
      </c>
      <c r="BL336" s="17" t="s">
        <v>101</v>
      </c>
      <c r="BM336" s="147" t="s">
        <v>948</v>
      </c>
    </row>
    <row r="337" spans="2:65" s="14" customFormat="1">
      <c r="B337" s="164"/>
      <c r="D337" s="150" t="s">
        <v>276</v>
      </c>
      <c r="E337" s="165" t="s">
        <v>1</v>
      </c>
      <c r="F337" s="166" t="s">
        <v>949</v>
      </c>
      <c r="H337" s="165" t="s">
        <v>1</v>
      </c>
      <c r="I337" s="167"/>
      <c r="L337" s="164"/>
      <c r="M337" s="168"/>
      <c r="T337" s="169"/>
      <c r="AT337" s="165" t="s">
        <v>276</v>
      </c>
      <c r="AU337" s="165" t="s">
        <v>90</v>
      </c>
      <c r="AV337" s="14" t="s">
        <v>84</v>
      </c>
      <c r="AW337" s="14" t="s">
        <v>32</v>
      </c>
      <c r="AX337" s="14" t="s">
        <v>77</v>
      </c>
      <c r="AY337" s="165" t="s">
        <v>268</v>
      </c>
    </row>
    <row r="338" spans="2:65" s="14" customFormat="1">
      <c r="B338" s="164"/>
      <c r="D338" s="150" t="s">
        <v>276</v>
      </c>
      <c r="E338" s="165" t="s">
        <v>1</v>
      </c>
      <c r="F338" s="166" t="s">
        <v>950</v>
      </c>
      <c r="H338" s="165" t="s">
        <v>1</v>
      </c>
      <c r="I338" s="167"/>
      <c r="L338" s="164"/>
      <c r="M338" s="168"/>
      <c r="T338" s="169"/>
      <c r="AT338" s="165" t="s">
        <v>276</v>
      </c>
      <c r="AU338" s="165" t="s">
        <v>90</v>
      </c>
      <c r="AV338" s="14" t="s">
        <v>84</v>
      </c>
      <c r="AW338" s="14" t="s">
        <v>32</v>
      </c>
      <c r="AX338" s="14" t="s">
        <v>77</v>
      </c>
      <c r="AY338" s="165" t="s">
        <v>268</v>
      </c>
    </row>
    <row r="339" spans="2:65" s="14" customFormat="1">
      <c r="B339" s="164"/>
      <c r="D339" s="150" t="s">
        <v>276</v>
      </c>
      <c r="E339" s="165" t="s">
        <v>1</v>
      </c>
      <c r="F339" s="166" t="s">
        <v>863</v>
      </c>
      <c r="H339" s="165" t="s">
        <v>1</v>
      </c>
      <c r="I339" s="167"/>
      <c r="L339" s="164"/>
      <c r="M339" s="168"/>
      <c r="T339" s="169"/>
      <c r="AT339" s="165" t="s">
        <v>276</v>
      </c>
      <c r="AU339" s="165" t="s">
        <v>90</v>
      </c>
      <c r="AV339" s="14" t="s">
        <v>84</v>
      </c>
      <c r="AW339" s="14" t="s">
        <v>32</v>
      </c>
      <c r="AX339" s="14" t="s">
        <v>77</v>
      </c>
      <c r="AY339" s="165" t="s">
        <v>268</v>
      </c>
    </row>
    <row r="340" spans="2:65" s="12" customFormat="1">
      <c r="B340" s="149"/>
      <c r="D340" s="150" t="s">
        <v>276</v>
      </c>
      <c r="E340" s="151" t="s">
        <v>1</v>
      </c>
      <c r="F340" s="152" t="s">
        <v>951</v>
      </c>
      <c r="H340" s="153">
        <v>19.596</v>
      </c>
      <c r="I340" s="154"/>
      <c r="L340" s="149"/>
      <c r="M340" s="155"/>
      <c r="T340" s="156"/>
      <c r="AT340" s="151" t="s">
        <v>276</v>
      </c>
      <c r="AU340" s="151" t="s">
        <v>90</v>
      </c>
      <c r="AV340" s="12" t="s">
        <v>90</v>
      </c>
      <c r="AW340" s="12" t="s">
        <v>32</v>
      </c>
      <c r="AX340" s="12" t="s">
        <v>77</v>
      </c>
      <c r="AY340" s="151" t="s">
        <v>268</v>
      </c>
    </row>
    <row r="341" spans="2:65" s="12" customFormat="1">
      <c r="B341" s="149"/>
      <c r="D341" s="150" t="s">
        <v>276</v>
      </c>
      <c r="E341" s="151" t="s">
        <v>1</v>
      </c>
      <c r="F341" s="152" t="s">
        <v>952</v>
      </c>
      <c r="H341" s="153">
        <v>4.18</v>
      </c>
      <c r="I341" s="154"/>
      <c r="L341" s="149"/>
      <c r="M341" s="155"/>
      <c r="T341" s="156"/>
      <c r="AT341" s="151" t="s">
        <v>276</v>
      </c>
      <c r="AU341" s="151" t="s">
        <v>90</v>
      </c>
      <c r="AV341" s="12" t="s">
        <v>90</v>
      </c>
      <c r="AW341" s="12" t="s">
        <v>32</v>
      </c>
      <c r="AX341" s="12" t="s">
        <v>77</v>
      </c>
      <c r="AY341" s="151" t="s">
        <v>268</v>
      </c>
    </row>
    <row r="342" spans="2:65" s="12" customFormat="1">
      <c r="B342" s="149"/>
      <c r="D342" s="150" t="s">
        <v>276</v>
      </c>
      <c r="E342" s="151" t="s">
        <v>1</v>
      </c>
      <c r="F342" s="152" t="s">
        <v>953</v>
      </c>
      <c r="H342" s="153">
        <v>2.976</v>
      </c>
      <c r="I342" s="154"/>
      <c r="L342" s="149"/>
      <c r="M342" s="155"/>
      <c r="T342" s="156"/>
      <c r="AT342" s="151" t="s">
        <v>276</v>
      </c>
      <c r="AU342" s="151" t="s">
        <v>90</v>
      </c>
      <c r="AV342" s="12" t="s">
        <v>90</v>
      </c>
      <c r="AW342" s="12" t="s">
        <v>32</v>
      </c>
      <c r="AX342" s="12" t="s">
        <v>77</v>
      </c>
      <c r="AY342" s="151" t="s">
        <v>268</v>
      </c>
    </row>
    <row r="343" spans="2:65" s="12" customFormat="1">
      <c r="B343" s="149"/>
      <c r="D343" s="150" t="s">
        <v>276</v>
      </c>
      <c r="E343" s="151" t="s">
        <v>1</v>
      </c>
      <c r="F343" s="152" t="s">
        <v>954</v>
      </c>
      <c r="H343" s="153">
        <v>7.7039999999999997</v>
      </c>
      <c r="I343" s="154"/>
      <c r="L343" s="149"/>
      <c r="M343" s="155"/>
      <c r="T343" s="156"/>
      <c r="AT343" s="151" t="s">
        <v>276</v>
      </c>
      <c r="AU343" s="151" t="s">
        <v>90</v>
      </c>
      <c r="AV343" s="12" t="s">
        <v>90</v>
      </c>
      <c r="AW343" s="12" t="s">
        <v>32</v>
      </c>
      <c r="AX343" s="12" t="s">
        <v>77</v>
      </c>
      <c r="AY343" s="151" t="s">
        <v>268</v>
      </c>
    </row>
    <row r="344" spans="2:65" s="12" customFormat="1">
      <c r="B344" s="149"/>
      <c r="D344" s="150" t="s">
        <v>276</v>
      </c>
      <c r="E344" s="151" t="s">
        <v>1</v>
      </c>
      <c r="F344" s="152" t="s">
        <v>955</v>
      </c>
      <c r="H344" s="153">
        <v>1.216</v>
      </c>
      <c r="I344" s="154"/>
      <c r="L344" s="149"/>
      <c r="M344" s="155"/>
      <c r="T344" s="156"/>
      <c r="AT344" s="151" t="s">
        <v>276</v>
      </c>
      <c r="AU344" s="151" t="s">
        <v>90</v>
      </c>
      <c r="AV344" s="12" t="s">
        <v>90</v>
      </c>
      <c r="AW344" s="12" t="s">
        <v>32</v>
      </c>
      <c r="AX344" s="12" t="s">
        <v>77</v>
      </c>
      <c r="AY344" s="151" t="s">
        <v>268</v>
      </c>
    </row>
    <row r="345" spans="2:65" s="12" customFormat="1">
      <c r="B345" s="149"/>
      <c r="D345" s="150" t="s">
        <v>276</v>
      </c>
      <c r="E345" s="151" t="s">
        <v>1</v>
      </c>
      <c r="F345" s="152" t="s">
        <v>956</v>
      </c>
      <c r="H345" s="153">
        <v>2.1</v>
      </c>
      <c r="I345" s="154"/>
      <c r="L345" s="149"/>
      <c r="M345" s="155"/>
      <c r="T345" s="156"/>
      <c r="AT345" s="151" t="s">
        <v>276</v>
      </c>
      <c r="AU345" s="151" t="s">
        <v>90</v>
      </c>
      <c r="AV345" s="12" t="s">
        <v>90</v>
      </c>
      <c r="AW345" s="12" t="s">
        <v>32</v>
      </c>
      <c r="AX345" s="12" t="s">
        <v>77</v>
      </c>
      <c r="AY345" s="151" t="s">
        <v>268</v>
      </c>
    </row>
    <row r="346" spans="2:65" s="15" customFormat="1">
      <c r="B346" s="170"/>
      <c r="D346" s="150" t="s">
        <v>276</v>
      </c>
      <c r="E346" s="171" t="s">
        <v>1</v>
      </c>
      <c r="F346" s="172" t="s">
        <v>325</v>
      </c>
      <c r="H346" s="173">
        <v>37.771999999999998</v>
      </c>
      <c r="I346" s="174"/>
      <c r="L346" s="170"/>
      <c r="M346" s="175"/>
      <c r="T346" s="176"/>
      <c r="AT346" s="171" t="s">
        <v>276</v>
      </c>
      <c r="AU346" s="171" t="s">
        <v>90</v>
      </c>
      <c r="AV346" s="15" t="s">
        <v>97</v>
      </c>
      <c r="AW346" s="15" t="s">
        <v>32</v>
      </c>
      <c r="AX346" s="15" t="s">
        <v>77</v>
      </c>
      <c r="AY346" s="171" t="s">
        <v>268</v>
      </c>
    </row>
    <row r="347" spans="2:65" s="14" customFormat="1">
      <c r="B347" s="164"/>
      <c r="D347" s="150" t="s">
        <v>276</v>
      </c>
      <c r="E347" s="165" t="s">
        <v>1</v>
      </c>
      <c r="F347" s="166" t="s">
        <v>957</v>
      </c>
      <c r="H347" s="165" t="s">
        <v>1</v>
      </c>
      <c r="I347" s="167"/>
      <c r="L347" s="164"/>
      <c r="M347" s="168"/>
      <c r="T347" s="169"/>
      <c r="AT347" s="165" t="s">
        <v>276</v>
      </c>
      <c r="AU347" s="165" t="s">
        <v>90</v>
      </c>
      <c r="AV347" s="14" t="s">
        <v>84</v>
      </c>
      <c r="AW347" s="14" t="s">
        <v>32</v>
      </c>
      <c r="AX347" s="14" t="s">
        <v>77</v>
      </c>
      <c r="AY347" s="165" t="s">
        <v>268</v>
      </c>
    </row>
    <row r="348" spans="2:65" s="14" customFormat="1">
      <c r="B348" s="164"/>
      <c r="D348" s="150" t="s">
        <v>276</v>
      </c>
      <c r="E348" s="165" t="s">
        <v>1</v>
      </c>
      <c r="F348" s="166" t="s">
        <v>863</v>
      </c>
      <c r="H348" s="165" t="s">
        <v>1</v>
      </c>
      <c r="I348" s="167"/>
      <c r="L348" s="164"/>
      <c r="M348" s="168"/>
      <c r="T348" s="169"/>
      <c r="AT348" s="165" t="s">
        <v>276</v>
      </c>
      <c r="AU348" s="165" t="s">
        <v>90</v>
      </c>
      <c r="AV348" s="14" t="s">
        <v>84</v>
      </c>
      <c r="AW348" s="14" t="s">
        <v>32</v>
      </c>
      <c r="AX348" s="14" t="s">
        <v>77</v>
      </c>
      <c r="AY348" s="165" t="s">
        <v>268</v>
      </c>
    </row>
    <row r="349" spans="2:65" s="12" customFormat="1">
      <c r="B349" s="149"/>
      <c r="D349" s="150" t="s">
        <v>276</v>
      </c>
      <c r="E349" s="151" t="s">
        <v>1</v>
      </c>
      <c r="F349" s="152" t="s">
        <v>958</v>
      </c>
      <c r="H349" s="153">
        <v>5.5</v>
      </c>
      <c r="I349" s="154"/>
      <c r="L349" s="149"/>
      <c r="M349" s="155"/>
      <c r="T349" s="156"/>
      <c r="AT349" s="151" t="s">
        <v>276</v>
      </c>
      <c r="AU349" s="151" t="s">
        <v>90</v>
      </c>
      <c r="AV349" s="12" t="s">
        <v>90</v>
      </c>
      <c r="AW349" s="12" t="s">
        <v>32</v>
      </c>
      <c r="AX349" s="12" t="s">
        <v>77</v>
      </c>
      <c r="AY349" s="151" t="s">
        <v>268</v>
      </c>
    </row>
    <row r="350" spans="2:65" s="15" customFormat="1">
      <c r="B350" s="170"/>
      <c r="D350" s="150" t="s">
        <v>276</v>
      </c>
      <c r="E350" s="171" t="s">
        <v>1</v>
      </c>
      <c r="F350" s="172" t="s">
        <v>325</v>
      </c>
      <c r="H350" s="173">
        <v>5.5</v>
      </c>
      <c r="I350" s="174"/>
      <c r="L350" s="170"/>
      <c r="M350" s="175"/>
      <c r="T350" s="176"/>
      <c r="AT350" s="171" t="s">
        <v>276</v>
      </c>
      <c r="AU350" s="171" t="s">
        <v>90</v>
      </c>
      <c r="AV350" s="15" t="s">
        <v>97</v>
      </c>
      <c r="AW350" s="15" t="s">
        <v>32</v>
      </c>
      <c r="AX350" s="15" t="s">
        <v>77</v>
      </c>
      <c r="AY350" s="171" t="s">
        <v>268</v>
      </c>
    </row>
    <row r="351" spans="2:65" s="13" customFormat="1">
      <c r="B351" s="157"/>
      <c r="D351" s="150" t="s">
        <v>276</v>
      </c>
      <c r="E351" s="158" t="s">
        <v>1</v>
      </c>
      <c r="F351" s="159" t="s">
        <v>278</v>
      </c>
      <c r="H351" s="160">
        <v>43.271999999999998</v>
      </c>
      <c r="I351" s="161"/>
      <c r="L351" s="157"/>
      <c r="M351" s="162"/>
      <c r="T351" s="163"/>
      <c r="AT351" s="158" t="s">
        <v>276</v>
      </c>
      <c r="AU351" s="158" t="s">
        <v>90</v>
      </c>
      <c r="AV351" s="13" t="s">
        <v>101</v>
      </c>
      <c r="AW351" s="13" t="s">
        <v>32</v>
      </c>
      <c r="AX351" s="13" t="s">
        <v>84</v>
      </c>
      <c r="AY351" s="158" t="s">
        <v>268</v>
      </c>
    </row>
    <row r="352" spans="2:65" s="1" customFormat="1" ht="24.2" customHeight="1">
      <c r="B352" s="32"/>
      <c r="C352" s="136" t="s">
        <v>477</v>
      </c>
      <c r="D352" s="136" t="s">
        <v>270</v>
      </c>
      <c r="E352" s="137" t="s">
        <v>959</v>
      </c>
      <c r="F352" s="138" t="s">
        <v>960</v>
      </c>
      <c r="G352" s="139" t="s">
        <v>273</v>
      </c>
      <c r="H352" s="140">
        <v>511.50599999999997</v>
      </c>
      <c r="I352" s="141"/>
      <c r="J352" s="142">
        <f>ROUND(I352*H352,2)</f>
        <v>0</v>
      </c>
      <c r="K352" s="138" t="s">
        <v>274</v>
      </c>
      <c r="L352" s="32"/>
      <c r="M352" s="143" t="s">
        <v>1</v>
      </c>
      <c r="N352" s="144" t="s">
        <v>43</v>
      </c>
      <c r="P352" s="145">
        <f>O352*H352</f>
        <v>0</v>
      </c>
      <c r="Q352" s="145">
        <v>7.3499999999999998E-3</v>
      </c>
      <c r="R352" s="145">
        <f>Q352*H352</f>
        <v>3.7595690999999998</v>
      </c>
      <c r="S352" s="145">
        <v>0</v>
      </c>
      <c r="T352" s="146">
        <f>S352*H352</f>
        <v>0</v>
      </c>
      <c r="AR352" s="147" t="s">
        <v>101</v>
      </c>
      <c r="AT352" s="147" t="s">
        <v>270</v>
      </c>
      <c r="AU352" s="147" t="s">
        <v>90</v>
      </c>
      <c r="AY352" s="17" t="s">
        <v>268</v>
      </c>
      <c r="BE352" s="148">
        <f>IF(N352="základní",J352,0)</f>
        <v>0</v>
      </c>
      <c r="BF352" s="148">
        <f>IF(N352="snížená",J352,0)</f>
        <v>0</v>
      </c>
      <c r="BG352" s="148">
        <f>IF(N352="zákl. přenesená",J352,0)</f>
        <v>0</v>
      </c>
      <c r="BH352" s="148">
        <f>IF(N352="sníž. přenesená",J352,0)</f>
        <v>0</v>
      </c>
      <c r="BI352" s="148">
        <f>IF(N352="nulová",J352,0)</f>
        <v>0</v>
      </c>
      <c r="BJ352" s="17" t="s">
        <v>90</v>
      </c>
      <c r="BK352" s="148">
        <f>ROUND(I352*H352,2)</f>
        <v>0</v>
      </c>
      <c r="BL352" s="17" t="s">
        <v>101</v>
      </c>
      <c r="BM352" s="147" t="s">
        <v>961</v>
      </c>
    </row>
    <row r="353" spans="2:51" s="14" customFormat="1">
      <c r="B353" s="164"/>
      <c r="D353" s="150" t="s">
        <v>276</v>
      </c>
      <c r="E353" s="165" t="s">
        <v>1</v>
      </c>
      <c r="F353" s="166" t="s">
        <v>949</v>
      </c>
      <c r="H353" s="165" t="s">
        <v>1</v>
      </c>
      <c r="I353" s="167"/>
      <c r="L353" s="164"/>
      <c r="M353" s="168"/>
      <c r="T353" s="169"/>
      <c r="AT353" s="165" t="s">
        <v>276</v>
      </c>
      <c r="AU353" s="165" t="s">
        <v>90</v>
      </c>
      <c r="AV353" s="14" t="s">
        <v>84</v>
      </c>
      <c r="AW353" s="14" t="s">
        <v>32</v>
      </c>
      <c r="AX353" s="14" t="s">
        <v>77</v>
      </c>
      <c r="AY353" s="165" t="s">
        <v>268</v>
      </c>
    </row>
    <row r="354" spans="2:51" s="14" customFormat="1">
      <c r="B354" s="164"/>
      <c r="D354" s="150" t="s">
        <v>276</v>
      </c>
      <c r="E354" s="165" t="s">
        <v>1</v>
      </c>
      <c r="F354" s="166" t="s">
        <v>962</v>
      </c>
      <c r="H354" s="165" t="s">
        <v>1</v>
      </c>
      <c r="I354" s="167"/>
      <c r="L354" s="164"/>
      <c r="M354" s="168"/>
      <c r="T354" s="169"/>
      <c r="AT354" s="165" t="s">
        <v>276</v>
      </c>
      <c r="AU354" s="165" t="s">
        <v>90</v>
      </c>
      <c r="AV354" s="14" t="s">
        <v>84</v>
      </c>
      <c r="AW354" s="14" t="s">
        <v>32</v>
      </c>
      <c r="AX354" s="14" t="s">
        <v>77</v>
      </c>
      <c r="AY354" s="165" t="s">
        <v>268</v>
      </c>
    </row>
    <row r="355" spans="2:51" s="12" customFormat="1">
      <c r="B355" s="149"/>
      <c r="D355" s="150" t="s">
        <v>276</v>
      </c>
      <c r="E355" s="151" t="s">
        <v>1</v>
      </c>
      <c r="F355" s="152" t="s">
        <v>963</v>
      </c>
      <c r="H355" s="153">
        <v>366.27300000000002</v>
      </c>
      <c r="I355" s="154"/>
      <c r="L355" s="149"/>
      <c r="M355" s="155"/>
      <c r="T355" s="156"/>
      <c r="AT355" s="151" t="s">
        <v>276</v>
      </c>
      <c r="AU355" s="151" t="s">
        <v>90</v>
      </c>
      <c r="AV355" s="12" t="s">
        <v>90</v>
      </c>
      <c r="AW355" s="12" t="s">
        <v>32</v>
      </c>
      <c r="AX355" s="12" t="s">
        <v>77</v>
      </c>
      <c r="AY355" s="151" t="s">
        <v>268</v>
      </c>
    </row>
    <row r="356" spans="2:51" s="12" customFormat="1" ht="33.75">
      <c r="B356" s="149"/>
      <c r="D356" s="150" t="s">
        <v>276</v>
      </c>
      <c r="E356" s="151" t="s">
        <v>1</v>
      </c>
      <c r="F356" s="152" t="s">
        <v>964</v>
      </c>
      <c r="H356" s="153">
        <v>-65.34</v>
      </c>
      <c r="I356" s="154"/>
      <c r="L356" s="149"/>
      <c r="M356" s="155"/>
      <c r="T356" s="156"/>
      <c r="AT356" s="151" t="s">
        <v>276</v>
      </c>
      <c r="AU356" s="151" t="s">
        <v>90</v>
      </c>
      <c r="AV356" s="12" t="s">
        <v>90</v>
      </c>
      <c r="AW356" s="12" t="s">
        <v>32</v>
      </c>
      <c r="AX356" s="12" t="s">
        <v>77</v>
      </c>
      <c r="AY356" s="151" t="s">
        <v>268</v>
      </c>
    </row>
    <row r="357" spans="2:51" s="12" customFormat="1" ht="33.75">
      <c r="B357" s="149"/>
      <c r="D357" s="150" t="s">
        <v>276</v>
      </c>
      <c r="E357" s="151" t="s">
        <v>1</v>
      </c>
      <c r="F357" s="152" t="s">
        <v>965</v>
      </c>
      <c r="H357" s="153">
        <v>-35.643000000000001</v>
      </c>
      <c r="I357" s="154"/>
      <c r="L357" s="149"/>
      <c r="M357" s="155"/>
      <c r="T357" s="156"/>
      <c r="AT357" s="151" t="s">
        <v>276</v>
      </c>
      <c r="AU357" s="151" t="s">
        <v>90</v>
      </c>
      <c r="AV357" s="12" t="s">
        <v>90</v>
      </c>
      <c r="AW357" s="12" t="s">
        <v>32</v>
      </c>
      <c r="AX357" s="12" t="s">
        <v>77</v>
      </c>
      <c r="AY357" s="151" t="s">
        <v>268</v>
      </c>
    </row>
    <row r="358" spans="2:51" s="15" customFormat="1">
      <c r="B358" s="170"/>
      <c r="D358" s="150" t="s">
        <v>276</v>
      </c>
      <c r="E358" s="171" t="s">
        <v>1</v>
      </c>
      <c r="F358" s="172" t="s">
        <v>325</v>
      </c>
      <c r="H358" s="173">
        <v>265.29000000000002</v>
      </c>
      <c r="I358" s="174"/>
      <c r="L358" s="170"/>
      <c r="M358" s="175"/>
      <c r="T358" s="176"/>
      <c r="AT358" s="171" t="s">
        <v>276</v>
      </c>
      <c r="AU358" s="171" t="s">
        <v>90</v>
      </c>
      <c r="AV358" s="15" t="s">
        <v>97</v>
      </c>
      <c r="AW358" s="15" t="s">
        <v>32</v>
      </c>
      <c r="AX358" s="15" t="s">
        <v>77</v>
      </c>
      <c r="AY358" s="171" t="s">
        <v>268</v>
      </c>
    </row>
    <row r="359" spans="2:51" s="14" customFormat="1">
      <c r="B359" s="164"/>
      <c r="D359" s="150" t="s">
        <v>276</v>
      </c>
      <c r="E359" s="165" t="s">
        <v>1</v>
      </c>
      <c r="F359" s="166" t="s">
        <v>962</v>
      </c>
      <c r="H359" s="165" t="s">
        <v>1</v>
      </c>
      <c r="I359" s="167"/>
      <c r="L359" s="164"/>
      <c r="M359" s="168"/>
      <c r="T359" s="169"/>
      <c r="AT359" s="165" t="s">
        <v>276</v>
      </c>
      <c r="AU359" s="165" t="s">
        <v>90</v>
      </c>
      <c r="AV359" s="14" t="s">
        <v>84</v>
      </c>
      <c r="AW359" s="14" t="s">
        <v>32</v>
      </c>
      <c r="AX359" s="14" t="s">
        <v>77</v>
      </c>
      <c r="AY359" s="165" t="s">
        <v>268</v>
      </c>
    </row>
    <row r="360" spans="2:51" s="12" customFormat="1" ht="33.75">
      <c r="B360" s="149"/>
      <c r="D360" s="150" t="s">
        <v>276</v>
      </c>
      <c r="E360" s="151" t="s">
        <v>1</v>
      </c>
      <c r="F360" s="152" t="s">
        <v>966</v>
      </c>
      <c r="H360" s="153">
        <v>27.312999999999999</v>
      </c>
      <c r="I360" s="154"/>
      <c r="L360" s="149"/>
      <c r="M360" s="155"/>
      <c r="T360" s="156"/>
      <c r="AT360" s="151" t="s">
        <v>276</v>
      </c>
      <c r="AU360" s="151" t="s">
        <v>90</v>
      </c>
      <c r="AV360" s="12" t="s">
        <v>90</v>
      </c>
      <c r="AW360" s="12" t="s">
        <v>32</v>
      </c>
      <c r="AX360" s="12" t="s">
        <v>77</v>
      </c>
      <c r="AY360" s="151" t="s">
        <v>268</v>
      </c>
    </row>
    <row r="361" spans="2:51" s="12" customFormat="1" ht="22.5">
      <c r="B361" s="149"/>
      <c r="D361" s="150" t="s">
        <v>276</v>
      </c>
      <c r="E361" s="151" t="s">
        <v>1</v>
      </c>
      <c r="F361" s="152" t="s">
        <v>967</v>
      </c>
      <c r="H361" s="153">
        <v>39.645000000000003</v>
      </c>
      <c r="I361" s="154"/>
      <c r="L361" s="149"/>
      <c r="M361" s="155"/>
      <c r="T361" s="156"/>
      <c r="AT361" s="151" t="s">
        <v>276</v>
      </c>
      <c r="AU361" s="151" t="s">
        <v>90</v>
      </c>
      <c r="AV361" s="12" t="s">
        <v>90</v>
      </c>
      <c r="AW361" s="12" t="s">
        <v>32</v>
      </c>
      <c r="AX361" s="12" t="s">
        <v>77</v>
      </c>
      <c r="AY361" s="151" t="s">
        <v>268</v>
      </c>
    </row>
    <row r="362" spans="2:51" s="14" customFormat="1">
      <c r="B362" s="164"/>
      <c r="D362" s="150" t="s">
        <v>276</v>
      </c>
      <c r="E362" s="165" t="s">
        <v>1</v>
      </c>
      <c r="F362" s="166" t="s">
        <v>968</v>
      </c>
      <c r="H362" s="165" t="s">
        <v>1</v>
      </c>
      <c r="I362" s="167"/>
      <c r="L362" s="164"/>
      <c r="M362" s="168"/>
      <c r="T362" s="169"/>
      <c r="AT362" s="165" t="s">
        <v>276</v>
      </c>
      <c r="AU362" s="165" t="s">
        <v>90</v>
      </c>
      <c r="AV362" s="14" t="s">
        <v>84</v>
      </c>
      <c r="AW362" s="14" t="s">
        <v>32</v>
      </c>
      <c r="AX362" s="14" t="s">
        <v>77</v>
      </c>
      <c r="AY362" s="165" t="s">
        <v>268</v>
      </c>
    </row>
    <row r="363" spans="2:51" s="12" customFormat="1">
      <c r="B363" s="149"/>
      <c r="D363" s="150" t="s">
        <v>276</v>
      </c>
      <c r="E363" s="151" t="s">
        <v>1</v>
      </c>
      <c r="F363" s="152" t="s">
        <v>969</v>
      </c>
      <c r="H363" s="153">
        <v>61.47</v>
      </c>
      <c r="I363" s="154"/>
      <c r="L363" s="149"/>
      <c r="M363" s="155"/>
      <c r="T363" s="156"/>
      <c r="AT363" s="151" t="s">
        <v>276</v>
      </c>
      <c r="AU363" s="151" t="s">
        <v>90</v>
      </c>
      <c r="AV363" s="12" t="s">
        <v>90</v>
      </c>
      <c r="AW363" s="12" t="s">
        <v>32</v>
      </c>
      <c r="AX363" s="12" t="s">
        <v>77</v>
      </c>
      <c r="AY363" s="151" t="s">
        <v>268</v>
      </c>
    </row>
    <row r="364" spans="2:51" s="15" customFormat="1">
      <c r="B364" s="170"/>
      <c r="D364" s="150" t="s">
        <v>276</v>
      </c>
      <c r="E364" s="171" t="s">
        <v>1</v>
      </c>
      <c r="F364" s="172" t="s">
        <v>325</v>
      </c>
      <c r="H364" s="173">
        <v>128.428</v>
      </c>
      <c r="I364" s="174"/>
      <c r="L364" s="170"/>
      <c r="M364" s="175"/>
      <c r="T364" s="176"/>
      <c r="AT364" s="171" t="s">
        <v>276</v>
      </c>
      <c r="AU364" s="171" t="s">
        <v>90</v>
      </c>
      <c r="AV364" s="15" t="s">
        <v>97</v>
      </c>
      <c r="AW364" s="15" t="s">
        <v>32</v>
      </c>
      <c r="AX364" s="15" t="s">
        <v>77</v>
      </c>
      <c r="AY364" s="171" t="s">
        <v>268</v>
      </c>
    </row>
    <row r="365" spans="2:51" s="14" customFormat="1">
      <c r="B365" s="164"/>
      <c r="D365" s="150" t="s">
        <v>276</v>
      </c>
      <c r="E365" s="165" t="s">
        <v>1</v>
      </c>
      <c r="F365" s="166" t="s">
        <v>949</v>
      </c>
      <c r="H365" s="165" t="s">
        <v>1</v>
      </c>
      <c r="I365" s="167"/>
      <c r="L365" s="164"/>
      <c r="M365" s="168"/>
      <c r="T365" s="169"/>
      <c r="AT365" s="165" t="s">
        <v>276</v>
      </c>
      <c r="AU365" s="165" t="s">
        <v>90</v>
      </c>
      <c r="AV365" s="14" t="s">
        <v>84</v>
      </c>
      <c r="AW365" s="14" t="s">
        <v>32</v>
      </c>
      <c r="AX365" s="14" t="s">
        <v>77</v>
      </c>
      <c r="AY365" s="165" t="s">
        <v>268</v>
      </c>
    </row>
    <row r="366" spans="2:51" s="14" customFormat="1">
      <c r="B366" s="164"/>
      <c r="D366" s="150" t="s">
        <v>276</v>
      </c>
      <c r="E366" s="165" t="s">
        <v>1</v>
      </c>
      <c r="F366" s="166" t="s">
        <v>950</v>
      </c>
      <c r="H366" s="165" t="s">
        <v>1</v>
      </c>
      <c r="I366" s="167"/>
      <c r="L366" s="164"/>
      <c r="M366" s="168"/>
      <c r="T366" s="169"/>
      <c r="AT366" s="165" t="s">
        <v>276</v>
      </c>
      <c r="AU366" s="165" t="s">
        <v>90</v>
      </c>
      <c r="AV366" s="14" t="s">
        <v>84</v>
      </c>
      <c r="AW366" s="14" t="s">
        <v>32</v>
      </c>
      <c r="AX366" s="14" t="s">
        <v>77</v>
      </c>
      <c r="AY366" s="165" t="s">
        <v>268</v>
      </c>
    </row>
    <row r="367" spans="2:51" s="14" customFormat="1">
      <c r="B367" s="164"/>
      <c r="D367" s="150" t="s">
        <v>276</v>
      </c>
      <c r="E367" s="165" t="s">
        <v>1</v>
      </c>
      <c r="F367" s="166" t="s">
        <v>863</v>
      </c>
      <c r="H367" s="165" t="s">
        <v>1</v>
      </c>
      <c r="I367" s="167"/>
      <c r="L367" s="164"/>
      <c r="M367" s="168"/>
      <c r="T367" s="169"/>
      <c r="AT367" s="165" t="s">
        <v>276</v>
      </c>
      <c r="AU367" s="165" t="s">
        <v>90</v>
      </c>
      <c r="AV367" s="14" t="s">
        <v>84</v>
      </c>
      <c r="AW367" s="14" t="s">
        <v>32</v>
      </c>
      <c r="AX367" s="14" t="s">
        <v>77</v>
      </c>
      <c r="AY367" s="165" t="s">
        <v>268</v>
      </c>
    </row>
    <row r="368" spans="2:51" s="12" customFormat="1">
      <c r="B368" s="149"/>
      <c r="D368" s="150" t="s">
        <v>276</v>
      </c>
      <c r="E368" s="151" t="s">
        <v>1</v>
      </c>
      <c r="F368" s="152" t="s">
        <v>951</v>
      </c>
      <c r="H368" s="153">
        <v>19.596</v>
      </c>
      <c r="I368" s="154"/>
      <c r="L368" s="149"/>
      <c r="M368" s="155"/>
      <c r="T368" s="156"/>
      <c r="AT368" s="151" t="s">
        <v>276</v>
      </c>
      <c r="AU368" s="151" t="s">
        <v>90</v>
      </c>
      <c r="AV368" s="12" t="s">
        <v>90</v>
      </c>
      <c r="AW368" s="12" t="s">
        <v>32</v>
      </c>
      <c r="AX368" s="12" t="s">
        <v>77</v>
      </c>
      <c r="AY368" s="151" t="s">
        <v>268</v>
      </c>
    </row>
    <row r="369" spans="2:51" s="12" customFormat="1">
      <c r="B369" s="149"/>
      <c r="D369" s="150" t="s">
        <v>276</v>
      </c>
      <c r="E369" s="151" t="s">
        <v>1</v>
      </c>
      <c r="F369" s="152" t="s">
        <v>952</v>
      </c>
      <c r="H369" s="153">
        <v>4.18</v>
      </c>
      <c r="I369" s="154"/>
      <c r="L369" s="149"/>
      <c r="M369" s="155"/>
      <c r="T369" s="156"/>
      <c r="AT369" s="151" t="s">
        <v>276</v>
      </c>
      <c r="AU369" s="151" t="s">
        <v>90</v>
      </c>
      <c r="AV369" s="12" t="s">
        <v>90</v>
      </c>
      <c r="AW369" s="12" t="s">
        <v>32</v>
      </c>
      <c r="AX369" s="12" t="s">
        <v>77</v>
      </c>
      <c r="AY369" s="151" t="s">
        <v>268</v>
      </c>
    </row>
    <row r="370" spans="2:51" s="12" customFormat="1">
      <c r="B370" s="149"/>
      <c r="D370" s="150" t="s">
        <v>276</v>
      </c>
      <c r="E370" s="151" t="s">
        <v>1</v>
      </c>
      <c r="F370" s="152" t="s">
        <v>953</v>
      </c>
      <c r="H370" s="153">
        <v>2.976</v>
      </c>
      <c r="I370" s="154"/>
      <c r="L370" s="149"/>
      <c r="M370" s="155"/>
      <c r="T370" s="156"/>
      <c r="AT370" s="151" t="s">
        <v>276</v>
      </c>
      <c r="AU370" s="151" t="s">
        <v>90</v>
      </c>
      <c r="AV370" s="12" t="s">
        <v>90</v>
      </c>
      <c r="AW370" s="12" t="s">
        <v>32</v>
      </c>
      <c r="AX370" s="12" t="s">
        <v>77</v>
      </c>
      <c r="AY370" s="151" t="s">
        <v>268</v>
      </c>
    </row>
    <row r="371" spans="2:51" s="12" customFormat="1">
      <c r="B371" s="149"/>
      <c r="D371" s="150" t="s">
        <v>276</v>
      </c>
      <c r="E371" s="151" t="s">
        <v>1</v>
      </c>
      <c r="F371" s="152" t="s">
        <v>954</v>
      </c>
      <c r="H371" s="153">
        <v>7.7039999999999997</v>
      </c>
      <c r="I371" s="154"/>
      <c r="L371" s="149"/>
      <c r="M371" s="155"/>
      <c r="T371" s="156"/>
      <c r="AT371" s="151" t="s">
        <v>276</v>
      </c>
      <c r="AU371" s="151" t="s">
        <v>90</v>
      </c>
      <c r="AV371" s="12" t="s">
        <v>90</v>
      </c>
      <c r="AW371" s="12" t="s">
        <v>32</v>
      </c>
      <c r="AX371" s="12" t="s">
        <v>77</v>
      </c>
      <c r="AY371" s="151" t="s">
        <v>268</v>
      </c>
    </row>
    <row r="372" spans="2:51" s="12" customFormat="1">
      <c r="B372" s="149"/>
      <c r="D372" s="150" t="s">
        <v>276</v>
      </c>
      <c r="E372" s="151" t="s">
        <v>1</v>
      </c>
      <c r="F372" s="152" t="s">
        <v>955</v>
      </c>
      <c r="H372" s="153">
        <v>1.216</v>
      </c>
      <c r="I372" s="154"/>
      <c r="L372" s="149"/>
      <c r="M372" s="155"/>
      <c r="T372" s="156"/>
      <c r="AT372" s="151" t="s">
        <v>276</v>
      </c>
      <c r="AU372" s="151" t="s">
        <v>90</v>
      </c>
      <c r="AV372" s="12" t="s">
        <v>90</v>
      </c>
      <c r="AW372" s="12" t="s">
        <v>32</v>
      </c>
      <c r="AX372" s="12" t="s">
        <v>77</v>
      </c>
      <c r="AY372" s="151" t="s">
        <v>268</v>
      </c>
    </row>
    <row r="373" spans="2:51" s="12" customFormat="1">
      <c r="B373" s="149"/>
      <c r="D373" s="150" t="s">
        <v>276</v>
      </c>
      <c r="E373" s="151" t="s">
        <v>1</v>
      </c>
      <c r="F373" s="152" t="s">
        <v>956</v>
      </c>
      <c r="H373" s="153">
        <v>2.1</v>
      </c>
      <c r="I373" s="154"/>
      <c r="L373" s="149"/>
      <c r="M373" s="155"/>
      <c r="T373" s="156"/>
      <c r="AT373" s="151" t="s">
        <v>276</v>
      </c>
      <c r="AU373" s="151" t="s">
        <v>90</v>
      </c>
      <c r="AV373" s="12" t="s">
        <v>90</v>
      </c>
      <c r="AW373" s="12" t="s">
        <v>32</v>
      </c>
      <c r="AX373" s="12" t="s">
        <v>77</v>
      </c>
      <c r="AY373" s="151" t="s">
        <v>268</v>
      </c>
    </row>
    <row r="374" spans="2:51" s="15" customFormat="1">
      <c r="B374" s="170"/>
      <c r="D374" s="150" t="s">
        <v>276</v>
      </c>
      <c r="E374" s="171" t="s">
        <v>1</v>
      </c>
      <c r="F374" s="172" t="s">
        <v>325</v>
      </c>
      <c r="H374" s="173">
        <v>37.771999999999998</v>
      </c>
      <c r="I374" s="174"/>
      <c r="L374" s="170"/>
      <c r="M374" s="175"/>
      <c r="T374" s="176"/>
      <c r="AT374" s="171" t="s">
        <v>276</v>
      </c>
      <c r="AU374" s="171" t="s">
        <v>90</v>
      </c>
      <c r="AV374" s="15" t="s">
        <v>97</v>
      </c>
      <c r="AW374" s="15" t="s">
        <v>32</v>
      </c>
      <c r="AX374" s="15" t="s">
        <v>77</v>
      </c>
      <c r="AY374" s="171" t="s">
        <v>268</v>
      </c>
    </row>
    <row r="375" spans="2:51" s="14" customFormat="1">
      <c r="B375" s="164"/>
      <c r="D375" s="150" t="s">
        <v>276</v>
      </c>
      <c r="E375" s="165" t="s">
        <v>1</v>
      </c>
      <c r="F375" s="166" t="s">
        <v>970</v>
      </c>
      <c r="H375" s="165" t="s">
        <v>1</v>
      </c>
      <c r="I375" s="167"/>
      <c r="L375" s="164"/>
      <c r="M375" s="168"/>
      <c r="T375" s="169"/>
      <c r="AT375" s="165" t="s">
        <v>276</v>
      </c>
      <c r="AU375" s="165" t="s">
        <v>90</v>
      </c>
      <c r="AV375" s="14" t="s">
        <v>84</v>
      </c>
      <c r="AW375" s="14" t="s">
        <v>32</v>
      </c>
      <c r="AX375" s="14" t="s">
        <v>77</v>
      </c>
      <c r="AY375" s="165" t="s">
        <v>268</v>
      </c>
    </row>
    <row r="376" spans="2:51" s="12" customFormat="1">
      <c r="B376" s="149"/>
      <c r="D376" s="150" t="s">
        <v>276</v>
      </c>
      <c r="E376" s="151" t="s">
        <v>1</v>
      </c>
      <c r="F376" s="152" t="s">
        <v>971</v>
      </c>
      <c r="H376" s="153">
        <v>15.19</v>
      </c>
      <c r="I376" s="154"/>
      <c r="L376" s="149"/>
      <c r="M376" s="155"/>
      <c r="T376" s="156"/>
      <c r="AT376" s="151" t="s">
        <v>276</v>
      </c>
      <c r="AU376" s="151" t="s">
        <v>90</v>
      </c>
      <c r="AV376" s="12" t="s">
        <v>90</v>
      </c>
      <c r="AW376" s="12" t="s">
        <v>32</v>
      </c>
      <c r="AX376" s="12" t="s">
        <v>77</v>
      </c>
      <c r="AY376" s="151" t="s">
        <v>268</v>
      </c>
    </row>
    <row r="377" spans="2:51" s="15" customFormat="1">
      <c r="B377" s="170"/>
      <c r="D377" s="150" t="s">
        <v>276</v>
      </c>
      <c r="E377" s="171" t="s">
        <v>1</v>
      </c>
      <c r="F377" s="172" t="s">
        <v>325</v>
      </c>
      <c r="H377" s="173">
        <v>15.19</v>
      </c>
      <c r="I377" s="174"/>
      <c r="L377" s="170"/>
      <c r="M377" s="175"/>
      <c r="T377" s="176"/>
      <c r="AT377" s="171" t="s">
        <v>276</v>
      </c>
      <c r="AU377" s="171" t="s">
        <v>90</v>
      </c>
      <c r="AV377" s="15" t="s">
        <v>97</v>
      </c>
      <c r="AW377" s="15" t="s">
        <v>32</v>
      </c>
      <c r="AX377" s="15" t="s">
        <v>77</v>
      </c>
      <c r="AY377" s="171" t="s">
        <v>268</v>
      </c>
    </row>
    <row r="378" spans="2:51" s="14" customFormat="1">
      <c r="B378" s="164"/>
      <c r="D378" s="150" t="s">
        <v>276</v>
      </c>
      <c r="E378" s="165" t="s">
        <v>1</v>
      </c>
      <c r="F378" s="166" t="s">
        <v>972</v>
      </c>
      <c r="H378" s="165" t="s">
        <v>1</v>
      </c>
      <c r="I378" s="167"/>
      <c r="L378" s="164"/>
      <c r="M378" s="168"/>
      <c r="T378" s="169"/>
      <c r="AT378" s="165" t="s">
        <v>276</v>
      </c>
      <c r="AU378" s="165" t="s">
        <v>90</v>
      </c>
      <c r="AV378" s="14" t="s">
        <v>84</v>
      </c>
      <c r="AW378" s="14" t="s">
        <v>32</v>
      </c>
      <c r="AX378" s="14" t="s">
        <v>77</v>
      </c>
      <c r="AY378" s="165" t="s">
        <v>268</v>
      </c>
    </row>
    <row r="379" spans="2:51" s="14" customFormat="1">
      <c r="B379" s="164"/>
      <c r="D379" s="150" t="s">
        <v>276</v>
      </c>
      <c r="E379" s="165" t="s">
        <v>1</v>
      </c>
      <c r="F379" s="166" t="s">
        <v>863</v>
      </c>
      <c r="H379" s="165" t="s">
        <v>1</v>
      </c>
      <c r="I379" s="167"/>
      <c r="L379" s="164"/>
      <c r="M379" s="168"/>
      <c r="T379" s="169"/>
      <c r="AT379" s="165" t="s">
        <v>276</v>
      </c>
      <c r="AU379" s="165" t="s">
        <v>90</v>
      </c>
      <c r="AV379" s="14" t="s">
        <v>84</v>
      </c>
      <c r="AW379" s="14" t="s">
        <v>32</v>
      </c>
      <c r="AX379" s="14" t="s">
        <v>77</v>
      </c>
      <c r="AY379" s="165" t="s">
        <v>268</v>
      </c>
    </row>
    <row r="380" spans="2:51" s="12" customFormat="1">
      <c r="B380" s="149"/>
      <c r="D380" s="150" t="s">
        <v>276</v>
      </c>
      <c r="E380" s="151" t="s">
        <v>1</v>
      </c>
      <c r="F380" s="152" t="s">
        <v>958</v>
      </c>
      <c r="H380" s="153">
        <v>5.5</v>
      </c>
      <c r="I380" s="154"/>
      <c r="L380" s="149"/>
      <c r="M380" s="155"/>
      <c r="T380" s="156"/>
      <c r="AT380" s="151" t="s">
        <v>276</v>
      </c>
      <c r="AU380" s="151" t="s">
        <v>90</v>
      </c>
      <c r="AV380" s="12" t="s">
        <v>90</v>
      </c>
      <c r="AW380" s="12" t="s">
        <v>32</v>
      </c>
      <c r="AX380" s="12" t="s">
        <v>77</v>
      </c>
      <c r="AY380" s="151" t="s">
        <v>268</v>
      </c>
    </row>
    <row r="381" spans="2:51" s="12" customFormat="1" ht="22.5">
      <c r="B381" s="149"/>
      <c r="D381" s="150" t="s">
        <v>276</v>
      </c>
      <c r="E381" s="151" t="s">
        <v>1</v>
      </c>
      <c r="F381" s="152" t="s">
        <v>973</v>
      </c>
      <c r="H381" s="153">
        <v>26.010999999999999</v>
      </c>
      <c r="I381" s="154"/>
      <c r="L381" s="149"/>
      <c r="M381" s="155"/>
      <c r="T381" s="156"/>
      <c r="AT381" s="151" t="s">
        <v>276</v>
      </c>
      <c r="AU381" s="151" t="s">
        <v>90</v>
      </c>
      <c r="AV381" s="12" t="s">
        <v>90</v>
      </c>
      <c r="AW381" s="12" t="s">
        <v>32</v>
      </c>
      <c r="AX381" s="12" t="s">
        <v>77</v>
      </c>
      <c r="AY381" s="151" t="s">
        <v>268</v>
      </c>
    </row>
    <row r="382" spans="2:51" s="12" customFormat="1">
      <c r="B382" s="149"/>
      <c r="D382" s="150" t="s">
        <v>276</v>
      </c>
      <c r="E382" s="151" t="s">
        <v>1</v>
      </c>
      <c r="F382" s="152" t="s">
        <v>974</v>
      </c>
      <c r="H382" s="153">
        <v>9.57</v>
      </c>
      <c r="I382" s="154"/>
      <c r="L382" s="149"/>
      <c r="M382" s="155"/>
      <c r="T382" s="156"/>
      <c r="AT382" s="151" t="s">
        <v>276</v>
      </c>
      <c r="AU382" s="151" t="s">
        <v>90</v>
      </c>
      <c r="AV382" s="12" t="s">
        <v>90</v>
      </c>
      <c r="AW382" s="12" t="s">
        <v>32</v>
      </c>
      <c r="AX382" s="12" t="s">
        <v>77</v>
      </c>
      <c r="AY382" s="151" t="s">
        <v>268</v>
      </c>
    </row>
    <row r="383" spans="2:51" s="12" customFormat="1" ht="22.5">
      <c r="B383" s="149"/>
      <c r="D383" s="150" t="s">
        <v>276</v>
      </c>
      <c r="E383" s="151" t="s">
        <v>1</v>
      </c>
      <c r="F383" s="152" t="s">
        <v>975</v>
      </c>
      <c r="H383" s="153">
        <v>23.745000000000001</v>
      </c>
      <c r="I383" s="154"/>
      <c r="L383" s="149"/>
      <c r="M383" s="155"/>
      <c r="T383" s="156"/>
      <c r="AT383" s="151" t="s">
        <v>276</v>
      </c>
      <c r="AU383" s="151" t="s">
        <v>90</v>
      </c>
      <c r="AV383" s="12" t="s">
        <v>90</v>
      </c>
      <c r="AW383" s="12" t="s">
        <v>32</v>
      </c>
      <c r="AX383" s="12" t="s">
        <v>77</v>
      </c>
      <c r="AY383" s="151" t="s">
        <v>268</v>
      </c>
    </row>
    <row r="384" spans="2:51" s="15" customFormat="1">
      <c r="B384" s="170"/>
      <c r="D384" s="150" t="s">
        <v>276</v>
      </c>
      <c r="E384" s="171" t="s">
        <v>1</v>
      </c>
      <c r="F384" s="172" t="s">
        <v>325</v>
      </c>
      <c r="H384" s="173">
        <v>64.825999999999993</v>
      </c>
      <c r="I384" s="174"/>
      <c r="L384" s="170"/>
      <c r="M384" s="175"/>
      <c r="T384" s="176"/>
      <c r="AT384" s="171" t="s">
        <v>276</v>
      </c>
      <c r="AU384" s="171" t="s">
        <v>90</v>
      </c>
      <c r="AV384" s="15" t="s">
        <v>97</v>
      </c>
      <c r="AW384" s="15" t="s">
        <v>32</v>
      </c>
      <c r="AX384" s="15" t="s">
        <v>77</v>
      </c>
      <c r="AY384" s="171" t="s">
        <v>268</v>
      </c>
    </row>
    <row r="385" spans="2:65" s="13" customFormat="1">
      <c r="B385" s="157"/>
      <c r="D385" s="150" t="s">
        <v>276</v>
      </c>
      <c r="E385" s="158" t="s">
        <v>1</v>
      </c>
      <c r="F385" s="159" t="s">
        <v>278</v>
      </c>
      <c r="H385" s="160">
        <v>511.50599999999997</v>
      </c>
      <c r="I385" s="161"/>
      <c r="L385" s="157"/>
      <c r="M385" s="162"/>
      <c r="T385" s="163"/>
      <c r="AT385" s="158" t="s">
        <v>276</v>
      </c>
      <c r="AU385" s="158" t="s">
        <v>90</v>
      </c>
      <c r="AV385" s="13" t="s">
        <v>101</v>
      </c>
      <c r="AW385" s="13" t="s">
        <v>32</v>
      </c>
      <c r="AX385" s="13" t="s">
        <v>84</v>
      </c>
      <c r="AY385" s="158" t="s">
        <v>268</v>
      </c>
    </row>
    <row r="386" spans="2:65" s="1" customFormat="1" ht="24.2" customHeight="1">
      <c r="B386" s="32"/>
      <c r="C386" s="136" t="s">
        <v>314</v>
      </c>
      <c r="D386" s="136" t="s">
        <v>270</v>
      </c>
      <c r="E386" s="137" t="s">
        <v>976</v>
      </c>
      <c r="F386" s="138" t="s">
        <v>977</v>
      </c>
      <c r="G386" s="139" t="s">
        <v>273</v>
      </c>
      <c r="H386" s="140">
        <v>80.016000000000005</v>
      </c>
      <c r="I386" s="141"/>
      <c r="J386" s="142">
        <f>ROUND(I386*H386,2)</f>
        <v>0</v>
      </c>
      <c r="K386" s="138" t="s">
        <v>274</v>
      </c>
      <c r="L386" s="32"/>
      <c r="M386" s="143" t="s">
        <v>1</v>
      </c>
      <c r="N386" s="144" t="s">
        <v>43</v>
      </c>
      <c r="P386" s="145">
        <f>O386*H386</f>
        <v>0</v>
      </c>
      <c r="Q386" s="145">
        <v>1.3599999999999999E-2</v>
      </c>
      <c r="R386" s="145">
        <f>Q386*H386</f>
        <v>1.0882176000000001</v>
      </c>
      <c r="S386" s="145">
        <v>0</v>
      </c>
      <c r="T386" s="146">
        <f>S386*H386</f>
        <v>0</v>
      </c>
      <c r="AR386" s="147" t="s">
        <v>101</v>
      </c>
      <c r="AT386" s="147" t="s">
        <v>270</v>
      </c>
      <c r="AU386" s="147" t="s">
        <v>90</v>
      </c>
      <c r="AY386" s="17" t="s">
        <v>268</v>
      </c>
      <c r="BE386" s="148">
        <f>IF(N386="základní",J386,0)</f>
        <v>0</v>
      </c>
      <c r="BF386" s="148">
        <f>IF(N386="snížená",J386,0)</f>
        <v>0</v>
      </c>
      <c r="BG386" s="148">
        <f>IF(N386="zákl. přenesená",J386,0)</f>
        <v>0</v>
      </c>
      <c r="BH386" s="148">
        <f>IF(N386="sníž. přenesená",J386,0)</f>
        <v>0</v>
      </c>
      <c r="BI386" s="148">
        <f>IF(N386="nulová",J386,0)</f>
        <v>0</v>
      </c>
      <c r="BJ386" s="17" t="s">
        <v>90</v>
      </c>
      <c r="BK386" s="148">
        <f>ROUND(I386*H386,2)</f>
        <v>0</v>
      </c>
      <c r="BL386" s="17" t="s">
        <v>101</v>
      </c>
      <c r="BM386" s="147" t="s">
        <v>978</v>
      </c>
    </row>
    <row r="387" spans="2:65" s="14" customFormat="1">
      <c r="B387" s="164"/>
      <c r="D387" s="150" t="s">
        <v>276</v>
      </c>
      <c r="E387" s="165" t="s">
        <v>1</v>
      </c>
      <c r="F387" s="166" t="s">
        <v>970</v>
      </c>
      <c r="H387" s="165" t="s">
        <v>1</v>
      </c>
      <c r="I387" s="167"/>
      <c r="L387" s="164"/>
      <c r="M387" s="168"/>
      <c r="T387" s="169"/>
      <c r="AT387" s="165" t="s">
        <v>276</v>
      </c>
      <c r="AU387" s="165" t="s">
        <v>90</v>
      </c>
      <c r="AV387" s="14" t="s">
        <v>84</v>
      </c>
      <c r="AW387" s="14" t="s">
        <v>32</v>
      </c>
      <c r="AX387" s="14" t="s">
        <v>77</v>
      </c>
      <c r="AY387" s="165" t="s">
        <v>268</v>
      </c>
    </row>
    <row r="388" spans="2:65" s="12" customFormat="1">
      <c r="B388" s="149"/>
      <c r="D388" s="150" t="s">
        <v>276</v>
      </c>
      <c r="E388" s="151" t="s">
        <v>1</v>
      </c>
      <c r="F388" s="152" t="s">
        <v>971</v>
      </c>
      <c r="H388" s="153">
        <v>15.19</v>
      </c>
      <c r="I388" s="154"/>
      <c r="L388" s="149"/>
      <c r="M388" s="155"/>
      <c r="T388" s="156"/>
      <c r="AT388" s="151" t="s">
        <v>276</v>
      </c>
      <c r="AU388" s="151" t="s">
        <v>90</v>
      </c>
      <c r="AV388" s="12" t="s">
        <v>90</v>
      </c>
      <c r="AW388" s="12" t="s">
        <v>32</v>
      </c>
      <c r="AX388" s="12" t="s">
        <v>77</v>
      </c>
      <c r="AY388" s="151" t="s">
        <v>268</v>
      </c>
    </row>
    <row r="389" spans="2:65" s="15" customFormat="1">
      <c r="B389" s="170"/>
      <c r="D389" s="150" t="s">
        <v>276</v>
      </c>
      <c r="E389" s="171" t="s">
        <v>1</v>
      </c>
      <c r="F389" s="172" t="s">
        <v>325</v>
      </c>
      <c r="H389" s="173">
        <v>15.19</v>
      </c>
      <c r="I389" s="174"/>
      <c r="L389" s="170"/>
      <c r="M389" s="175"/>
      <c r="T389" s="176"/>
      <c r="AT389" s="171" t="s">
        <v>276</v>
      </c>
      <c r="AU389" s="171" t="s">
        <v>90</v>
      </c>
      <c r="AV389" s="15" t="s">
        <v>97</v>
      </c>
      <c r="AW389" s="15" t="s">
        <v>32</v>
      </c>
      <c r="AX389" s="15" t="s">
        <v>77</v>
      </c>
      <c r="AY389" s="171" t="s">
        <v>268</v>
      </c>
    </row>
    <row r="390" spans="2:65" s="14" customFormat="1">
      <c r="B390" s="164"/>
      <c r="D390" s="150" t="s">
        <v>276</v>
      </c>
      <c r="E390" s="165" t="s">
        <v>1</v>
      </c>
      <c r="F390" s="166" t="s">
        <v>972</v>
      </c>
      <c r="H390" s="165" t="s">
        <v>1</v>
      </c>
      <c r="I390" s="167"/>
      <c r="L390" s="164"/>
      <c r="M390" s="168"/>
      <c r="T390" s="169"/>
      <c r="AT390" s="165" t="s">
        <v>276</v>
      </c>
      <c r="AU390" s="165" t="s">
        <v>90</v>
      </c>
      <c r="AV390" s="14" t="s">
        <v>84</v>
      </c>
      <c r="AW390" s="14" t="s">
        <v>32</v>
      </c>
      <c r="AX390" s="14" t="s">
        <v>77</v>
      </c>
      <c r="AY390" s="165" t="s">
        <v>268</v>
      </c>
    </row>
    <row r="391" spans="2:65" s="14" customFormat="1">
      <c r="B391" s="164"/>
      <c r="D391" s="150" t="s">
        <v>276</v>
      </c>
      <c r="E391" s="165" t="s">
        <v>1</v>
      </c>
      <c r="F391" s="166" t="s">
        <v>863</v>
      </c>
      <c r="H391" s="165" t="s">
        <v>1</v>
      </c>
      <c r="I391" s="167"/>
      <c r="L391" s="164"/>
      <c r="M391" s="168"/>
      <c r="T391" s="169"/>
      <c r="AT391" s="165" t="s">
        <v>276</v>
      </c>
      <c r="AU391" s="165" t="s">
        <v>90</v>
      </c>
      <c r="AV391" s="14" t="s">
        <v>84</v>
      </c>
      <c r="AW391" s="14" t="s">
        <v>32</v>
      </c>
      <c r="AX391" s="14" t="s">
        <v>77</v>
      </c>
      <c r="AY391" s="165" t="s">
        <v>268</v>
      </c>
    </row>
    <row r="392" spans="2:65" s="12" customFormat="1">
      <c r="B392" s="149"/>
      <c r="D392" s="150" t="s">
        <v>276</v>
      </c>
      <c r="E392" s="151" t="s">
        <v>1</v>
      </c>
      <c r="F392" s="152" t="s">
        <v>958</v>
      </c>
      <c r="H392" s="153">
        <v>5.5</v>
      </c>
      <c r="I392" s="154"/>
      <c r="L392" s="149"/>
      <c r="M392" s="155"/>
      <c r="T392" s="156"/>
      <c r="AT392" s="151" t="s">
        <v>276</v>
      </c>
      <c r="AU392" s="151" t="s">
        <v>90</v>
      </c>
      <c r="AV392" s="12" t="s">
        <v>90</v>
      </c>
      <c r="AW392" s="12" t="s">
        <v>32</v>
      </c>
      <c r="AX392" s="12" t="s">
        <v>77</v>
      </c>
      <c r="AY392" s="151" t="s">
        <v>268</v>
      </c>
    </row>
    <row r="393" spans="2:65" s="12" customFormat="1" ht="22.5">
      <c r="B393" s="149"/>
      <c r="D393" s="150" t="s">
        <v>276</v>
      </c>
      <c r="E393" s="151" t="s">
        <v>1</v>
      </c>
      <c r="F393" s="152" t="s">
        <v>973</v>
      </c>
      <c r="H393" s="153">
        <v>26.010999999999999</v>
      </c>
      <c r="I393" s="154"/>
      <c r="L393" s="149"/>
      <c r="M393" s="155"/>
      <c r="T393" s="156"/>
      <c r="AT393" s="151" t="s">
        <v>276</v>
      </c>
      <c r="AU393" s="151" t="s">
        <v>90</v>
      </c>
      <c r="AV393" s="12" t="s">
        <v>90</v>
      </c>
      <c r="AW393" s="12" t="s">
        <v>32</v>
      </c>
      <c r="AX393" s="12" t="s">
        <v>77</v>
      </c>
      <c r="AY393" s="151" t="s">
        <v>268</v>
      </c>
    </row>
    <row r="394" spans="2:65" s="12" customFormat="1">
      <c r="B394" s="149"/>
      <c r="D394" s="150" t="s">
        <v>276</v>
      </c>
      <c r="E394" s="151" t="s">
        <v>1</v>
      </c>
      <c r="F394" s="152" t="s">
        <v>974</v>
      </c>
      <c r="H394" s="153">
        <v>9.57</v>
      </c>
      <c r="I394" s="154"/>
      <c r="L394" s="149"/>
      <c r="M394" s="155"/>
      <c r="T394" s="156"/>
      <c r="AT394" s="151" t="s">
        <v>276</v>
      </c>
      <c r="AU394" s="151" t="s">
        <v>90</v>
      </c>
      <c r="AV394" s="12" t="s">
        <v>90</v>
      </c>
      <c r="AW394" s="12" t="s">
        <v>32</v>
      </c>
      <c r="AX394" s="12" t="s">
        <v>77</v>
      </c>
      <c r="AY394" s="151" t="s">
        <v>268</v>
      </c>
    </row>
    <row r="395" spans="2:65" s="12" customFormat="1" ht="22.5">
      <c r="B395" s="149"/>
      <c r="D395" s="150" t="s">
        <v>276</v>
      </c>
      <c r="E395" s="151" t="s">
        <v>1</v>
      </c>
      <c r="F395" s="152" t="s">
        <v>975</v>
      </c>
      <c r="H395" s="153">
        <v>23.745000000000001</v>
      </c>
      <c r="I395" s="154"/>
      <c r="L395" s="149"/>
      <c r="M395" s="155"/>
      <c r="T395" s="156"/>
      <c r="AT395" s="151" t="s">
        <v>276</v>
      </c>
      <c r="AU395" s="151" t="s">
        <v>90</v>
      </c>
      <c r="AV395" s="12" t="s">
        <v>90</v>
      </c>
      <c r="AW395" s="12" t="s">
        <v>32</v>
      </c>
      <c r="AX395" s="12" t="s">
        <v>77</v>
      </c>
      <c r="AY395" s="151" t="s">
        <v>268</v>
      </c>
    </row>
    <row r="396" spans="2:65" s="15" customFormat="1">
      <c r="B396" s="170"/>
      <c r="D396" s="150" t="s">
        <v>276</v>
      </c>
      <c r="E396" s="171" t="s">
        <v>1</v>
      </c>
      <c r="F396" s="172" t="s">
        <v>325</v>
      </c>
      <c r="H396" s="173">
        <v>64.825999999999993</v>
      </c>
      <c r="I396" s="174"/>
      <c r="L396" s="170"/>
      <c r="M396" s="175"/>
      <c r="T396" s="176"/>
      <c r="AT396" s="171" t="s">
        <v>276</v>
      </c>
      <c r="AU396" s="171" t="s">
        <v>90</v>
      </c>
      <c r="AV396" s="15" t="s">
        <v>97</v>
      </c>
      <c r="AW396" s="15" t="s">
        <v>32</v>
      </c>
      <c r="AX396" s="15" t="s">
        <v>77</v>
      </c>
      <c r="AY396" s="171" t="s">
        <v>268</v>
      </c>
    </row>
    <row r="397" spans="2:65" s="13" customFormat="1">
      <c r="B397" s="157"/>
      <c r="D397" s="150" t="s">
        <v>276</v>
      </c>
      <c r="E397" s="158" t="s">
        <v>1</v>
      </c>
      <c r="F397" s="159" t="s">
        <v>278</v>
      </c>
      <c r="H397" s="160">
        <v>80.016000000000005</v>
      </c>
      <c r="I397" s="161"/>
      <c r="L397" s="157"/>
      <c r="M397" s="162"/>
      <c r="T397" s="163"/>
      <c r="AT397" s="158" t="s">
        <v>276</v>
      </c>
      <c r="AU397" s="158" t="s">
        <v>90</v>
      </c>
      <c r="AV397" s="13" t="s">
        <v>101</v>
      </c>
      <c r="AW397" s="13" t="s">
        <v>32</v>
      </c>
      <c r="AX397" s="13" t="s">
        <v>84</v>
      </c>
      <c r="AY397" s="158" t="s">
        <v>268</v>
      </c>
    </row>
    <row r="398" spans="2:65" s="1" customFormat="1" ht="24.2" customHeight="1">
      <c r="B398" s="32"/>
      <c r="C398" s="136" t="s">
        <v>484</v>
      </c>
      <c r="D398" s="136" t="s">
        <v>270</v>
      </c>
      <c r="E398" s="137" t="s">
        <v>979</v>
      </c>
      <c r="F398" s="138" t="s">
        <v>980</v>
      </c>
      <c r="G398" s="139" t="s">
        <v>273</v>
      </c>
      <c r="H398" s="140">
        <v>431.49</v>
      </c>
      <c r="I398" s="141"/>
      <c r="J398" s="142">
        <f>ROUND(I398*H398,2)</f>
        <v>0</v>
      </c>
      <c r="K398" s="138" t="s">
        <v>274</v>
      </c>
      <c r="L398" s="32"/>
      <c r="M398" s="143" t="s">
        <v>1</v>
      </c>
      <c r="N398" s="144" t="s">
        <v>43</v>
      </c>
      <c r="P398" s="145">
        <f>O398*H398</f>
        <v>0</v>
      </c>
      <c r="Q398" s="145">
        <v>1.6279999999999999E-2</v>
      </c>
      <c r="R398" s="145">
        <f>Q398*H398</f>
        <v>7.0246572</v>
      </c>
      <c r="S398" s="145">
        <v>0</v>
      </c>
      <c r="T398" s="146">
        <f>S398*H398</f>
        <v>0</v>
      </c>
      <c r="AR398" s="147" t="s">
        <v>101</v>
      </c>
      <c r="AT398" s="147" t="s">
        <v>270</v>
      </c>
      <c r="AU398" s="147" t="s">
        <v>90</v>
      </c>
      <c r="AY398" s="17" t="s">
        <v>268</v>
      </c>
      <c r="BE398" s="148">
        <f>IF(N398="základní",J398,0)</f>
        <v>0</v>
      </c>
      <c r="BF398" s="148">
        <f>IF(N398="snížená",J398,0)</f>
        <v>0</v>
      </c>
      <c r="BG398" s="148">
        <f>IF(N398="zákl. přenesená",J398,0)</f>
        <v>0</v>
      </c>
      <c r="BH398" s="148">
        <f>IF(N398="sníž. přenesená",J398,0)</f>
        <v>0</v>
      </c>
      <c r="BI398" s="148">
        <f>IF(N398="nulová",J398,0)</f>
        <v>0</v>
      </c>
      <c r="BJ398" s="17" t="s">
        <v>90</v>
      </c>
      <c r="BK398" s="148">
        <f>ROUND(I398*H398,2)</f>
        <v>0</v>
      </c>
      <c r="BL398" s="17" t="s">
        <v>101</v>
      </c>
      <c r="BM398" s="147" t="s">
        <v>981</v>
      </c>
    </row>
    <row r="399" spans="2:65" s="14" customFormat="1">
      <c r="B399" s="164"/>
      <c r="D399" s="150" t="s">
        <v>276</v>
      </c>
      <c r="E399" s="165" t="s">
        <v>1</v>
      </c>
      <c r="F399" s="166" t="s">
        <v>949</v>
      </c>
      <c r="H399" s="165" t="s">
        <v>1</v>
      </c>
      <c r="I399" s="167"/>
      <c r="L399" s="164"/>
      <c r="M399" s="168"/>
      <c r="T399" s="169"/>
      <c r="AT399" s="165" t="s">
        <v>276</v>
      </c>
      <c r="AU399" s="165" t="s">
        <v>90</v>
      </c>
      <c r="AV399" s="14" t="s">
        <v>84</v>
      </c>
      <c r="AW399" s="14" t="s">
        <v>32</v>
      </c>
      <c r="AX399" s="14" t="s">
        <v>77</v>
      </c>
      <c r="AY399" s="165" t="s">
        <v>268</v>
      </c>
    </row>
    <row r="400" spans="2:65" s="14" customFormat="1">
      <c r="B400" s="164"/>
      <c r="D400" s="150" t="s">
        <v>276</v>
      </c>
      <c r="E400" s="165" t="s">
        <v>1</v>
      </c>
      <c r="F400" s="166" t="s">
        <v>962</v>
      </c>
      <c r="H400" s="165" t="s">
        <v>1</v>
      </c>
      <c r="I400" s="167"/>
      <c r="L400" s="164"/>
      <c r="M400" s="168"/>
      <c r="T400" s="169"/>
      <c r="AT400" s="165" t="s">
        <v>276</v>
      </c>
      <c r="AU400" s="165" t="s">
        <v>90</v>
      </c>
      <c r="AV400" s="14" t="s">
        <v>84</v>
      </c>
      <c r="AW400" s="14" t="s">
        <v>32</v>
      </c>
      <c r="AX400" s="14" t="s">
        <v>77</v>
      </c>
      <c r="AY400" s="165" t="s">
        <v>268</v>
      </c>
    </row>
    <row r="401" spans="2:51" s="12" customFormat="1">
      <c r="B401" s="149"/>
      <c r="D401" s="150" t="s">
        <v>276</v>
      </c>
      <c r="E401" s="151" t="s">
        <v>1</v>
      </c>
      <c r="F401" s="152" t="s">
        <v>963</v>
      </c>
      <c r="H401" s="153">
        <v>366.27300000000002</v>
      </c>
      <c r="I401" s="154"/>
      <c r="L401" s="149"/>
      <c r="M401" s="155"/>
      <c r="T401" s="156"/>
      <c r="AT401" s="151" t="s">
        <v>276</v>
      </c>
      <c r="AU401" s="151" t="s">
        <v>90</v>
      </c>
      <c r="AV401" s="12" t="s">
        <v>90</v>
      </c>
      <c r="AW401" s="12" t="s">
        <v>32</v>
      </c>
      <c r="AX401" s="12" t="s">
        <v>77</v>
      </c>
      <c r="AY401" s="151" t="s">
        <v>268</v>
      </c>
    </row>
    <row r="402" spans="2:51" s="12" customFormat="1" ht="33.75">
      <c r="B402" s="149"/>
      <c r="D402" s="150" t="s">
        <v>276</v>
      </c>
      <c r="E402" s="151" t="s">
        <v>1</v>
      </c>
      <c r="F402" s="152" t="s">
        <v>964</v>
      </c>
      <c r="H402" s="153">
        <v>-65.34</v>
      </c>
      <c r="I402" s="154"/>
      <c r="L402" s="149"/>
      <c r="M402" s="155"/>
      <c r="T402" s="156"/>
      <c r="AT402" s="151" t="s">
        <v>276</v>
      </c>
      <c r="AU402" s="151" t="s">
        <v>90</v>
      </c>
      <c r="AV402" s="12" t="s">
        <v>90</v>
      </c>
      <c r="AW402" s="12" t="s">
        <v>32</v>
      </c>
      <c r="AX402" s="12" t="s">
        <v>77</v>
      </c>
      <c r="AY402" s="151" t="s">
        <v>268</v>
      </c>
    </row>
    <row r="403" spans="2:51" s="12" customFormat="1" ht="33.75">
      <c r="B403" s="149"/>
      <c r="D403" s="150" t="s">
        <v>276</v>
      </c>
      <c r="E403" s="151" t="s">
        <v>1</v>
      </c>
      <c r="F403" s="152" t="s">
        <v>965</v>
      </c>
      <c r="H403" s="153">
        <v>-35.643000000000001</v>
      </c>
      <c r="I403" s="154"/>
      <c r="L403" s="149"/>
      <c r="M403" s="155"/>
      <c r="T403" s="156"/>
      <c r="AT403" s="151" t="s">
        <v>276</v>
      </c>
      <c r="AU403" s="151" t="s">
        <v>90</v>
      </c>
      <c r="AV403" s="12" t="s">
        <v>90</v>
      </c>
      <c r="AW403" s="12" t="s">
        <v>32</v>
      </c>
      <c r="AX403" s="12" t="s">
        <v>77</v>
      </c>
      <c r="AY403" s="151" t="s">
        <v>268</v>
      </c>
    </row>
    <row r="404" spans="2:51" s="15" customFormat="1">
      <c r="B404" s="170"/>
      <c r="D404" s="150" t="s">
        <v>276</v>
      </c>
      <c r="E404" s="171" t="s">
        <v>1</v>
      </c>
      <c r="F404" s="172" t="s">
        <v>325</v>
      </c>
      <c r="H404" s="173">
        <v>265.29000000000002</v>
      </c>
      <c r="I404" s="174"/>
      <c r="L404" s="170"/>
      <c r="M404" s="175"/>
      <c r="T404" s="176"/>
      <c r="AT404" s="171" t="s">
        <v>276</v>
      </c>
      <c r="AU404" s="171" t="s">
        <v>90</v>
      </c>
      <c r="AV404" s="15" t="s">
        <v>97</v>
      </c>
      <c r="AW404" s="15" t="s">
        <v>32</v>
      </c>
      <c r="AX404" s="15" t="s">
        <v>77</v>
      </c>
      <c r="AY404" s="171" t="s">
        <v>268</v>
      </c>
    </row>
    <row r="405" spans="2:51" s="14" customFormat="1">
      <c r="B405" s="164"/>
      <c r="D405" s="150" t="s">
        <v>276</v>
      </c>
      <c r="E405" s="165" t="s">
        <v>1</v>
      </c>
      <c r="F405" s="166" t="s">
        <v>962</v>
      </c>
      <c r="H405" s="165" t="s">
        <v>1</v>
      </c>
      <c r="I405" s="167"/>
      <c r="L405" s="164"/>
      <c r="M405" s="168"/>
      <c r="T405" s="169"/>
      <c r="AT405" s="165" t="s">
        <v>276</v>
      </c>
      <c r="AU405" s="165" t="s">
        <v>90</v>
      </c>
      <c r="AV405" s="14" t="s">
        <v>84</v>
      </c>
      <c r="AW405" s="14" t="s">
        <v>32</v>
      </c>
      <c r="AX405" s="14" t="s">
        <v>77</v>
      </c>
      <c r="AY405" s="165" t="s">
        <v>268</v>
      </c>
    </row>
    <row r="406" spans="2:51" s="12" customFormat="1" ht="33.75">
      <c r="B406" s="149"/>
      <c r="D406" s="150" t="s">
        <v>276</v>
      </c>
      <c r="E406" s="151" t="s">
        <v>1</v>
      </c>
      <c r="F406" s="152" t="s">
        <v>966</v>
      </c>
      <c r="H406" s="153">
        <v>27.312999999999999</v>
      </c>
      <c r="I406" s="154"/>
      <c r="L406" s="149"/>
      <c r="M406" s="155"/>
      <c r="T406" s="156"/>
      <c r="AT406" s="151" t="s">
        <v>276</v>
      </c>
      <c r="AU406" s="151" t="s">
        <v>90</v>
      </c>
      <c r="AV406" s="12" t="s">
        <v>90</v>
      </c>
      <c r="AW406" s="12" t="s">
        <v>32</v>
      </c>
      <c r="AX406" s="12" t="s">
        <v>77</v>
      </c>
      <c r="AY406" s="151" t="s">
        <v>268</v>
      </c>
    </row>
    <row r="407" spans="2:51" s="12" customFormat="1" ht="22.5">
      <c r="B407" s="149"/>
      <c r="D407" s="150" t="s">
        <v>276</v>
      </c>
      <c r="E407" s="151" t="s">
        <v>1</v>
      </c>
      <c r="F407" s="152" t="s">
        <v>967</v>
      </c>
      <c r="H407" s="153">
        <v>39.645000000000003</v>
      </c>
      <c r="I407" s="154"/>
      <c r="L407" s="149"/>
      <c r="M407" s="155"/>
      <c r="T407" s="156"/>
      <c r="AT407" s="151" t="s">
        <v>276</v>
      </c>
      <c r="AU407" s="151" t="s">
        <v>90</v>
      </c>
      <c r="AV407" s="12" t="s">
        <v>90</v>
      </c>
      <c r="AW407" s="12" t="s">
        <v>32</v>
      </c>
      <c r="AX407" s="12" t="s">
        <v>77</v>
      </c>
      <c r="AY407" s="151" t="s">
        <v>268</v>
      </c>
    </row>
    <row r="408" spans="2:51" s="14" customFormat="1">
      <c r="B408" s="164"/>
      <c r="D408" s="150" t="s">
        <v>276</v>
      </c>
      <c r="E408" s="165" t="s">
        <v>1</v>
      </c>
      <c r="F408" s="166" t="s">
        <v>968</v>
      </c>
      <c r="H408" s="165" t="s">
        <v>1</v>
      </c>
      <c r="I408" s="167"/>
      <c r="L408" s="164"/>
      <c r="M408" s="168"/>
      <c r="T408" s="169"/>
      <c r="AT408" s="165" t="s">
        <v>276</v>
      </c>
      <c r="AU408" s="165" t="s">
        <v>90</v>
      </c>
      <c r="AV408" s="14" t="s">
        <v>84</v>
      </c>
      <c r="AW408" s="14" t="s">
        <v>32</v>
      </c>
      <c r="AX408" s="14" t="s">
        <v>77</v>
      </c>
      <c r="AY408" s="165" t="s">
        <v>268</v>
      </c>
    </row>
    <row r="409" spans="2:51" s="12" customFormat="1">
      <c r="B409" s="149"/>
      <c r="D409" s="150" t="s">
        <v>276</v>
      </c>
      <c r="E409" s="151" t="s">
        <v>1</v>
      </c>
      <c r="F409" s="152" t="s">
        <v>969</v>
      </c>
      <c r="H409" s="153">
        <v>61.47</v>
      </c>
      <c r="I409" s="154"/>
      <c r="L409" s="149"/>
      <c r="M409" s="155"/>
      <c r="T409" s="156"/>
      <c r="AT409" s="151" t="s">
        <v>276</v>
      </c>
      <c r="AU409" s="151" t="s">
        <v>90</v>
      </c>
      <c r="AV409" s="12" t="s">
        <v>90</v>
      </c>
      <c r="AW409" s="12" t="s">
        <v>32</v>
      </c>
      <c r="AX409" s="12" t="s">
        <v>77</v>
      </c>
      <c r="AY409" s="151" t="s">
        <v>268</v>
      </c>
    </row>
    <row r="410" spans="2:51" s="15" customFormat="1">
      <c r="B410" s="170"/>
      <c r="D410" s="150" t="s">
        <v>276</v>
      </c>
      <c r="E410" s="171" t="s">
        <v>1</v>
      </c>
      <c r="F410" s="172" t="s">
        <v>325</v>
      </c>
      <c r="H410" s="173">
        <v>128.428</v>
      </c>
      <c r="I410" s="174"/>
      <c r="L410" s="170"/>
      <c r="M410" s="175"/>
      <c r="T410" s="176"/>
      <c r="AT410" s="171" t="s">
        <v>276</v>
      </c>
      <c r="AU410" s="171" t="s">
        <v>90</v>
      </c>
      <c r="AV410" s="15" t="s">
        <v>97</v>
      </c>
      <c r="AW410" s="15" t="s">
        <v>32</v>
      </c>
      <c r="AX410" s="15" t="s">
        <v>77</v>
      </c>
      <c r="AY410" s="171" t="s">
        <v>268</v>
      </c>
    </row>
    <row r="411" spans="2:51" s="14" customFormat="1">
      <c r="B411" s="164"/>
      <c r="D411" s="150" t="s">
        <v>276</v>
      </c>
      <c r="E411" s="165" t="s">
        <v>1</v>
      </c>
      <c r="F411" s="166" t="s">
        <v>949</v>
      </c>
      <c r="H411" s="165" t="s">
        <v>1</v>
      </c>
      <c r="I411" s="167"/>
      <c r="L411" s="164"/>
      <c r="M411" s="168"/>
      <c r="T411" s="169"/>
      <c r="AT411" s="165" t="s">
        <v>276</v>
      </c>
      <c r="AU411" s="165" t="s">
        <v>90</v>
      </c>
      <c r="AV411" s="14" t="s">
        <v>84</v>
      </c>
      <c r="AW411" s="14" t="s">
        <v>32</v>
      </c>
      <c r="AX411" s="14" t="s">
        <v>77</v>
      </c>
      <c r="AY411" s="165" t="s">
        <v>268</v>
      </c>
    </row>
    <row r="412" spans="2:51" s="14" customFormat="1">
      <c r="B412" s="164"/>
      <c r="D412" s="150" t="s">
        <v>276</v>
      </c>
      <c r="E412" s="165" t="s">
        <v>1</v>
      </c>
      <c r="F412" s="166" t="s">
        <v>950</v>
      </c>
      <c r="H412" s="165" t="s">
        <v>1</v>
      </c>
      <c r="I412" s="167"/>
      <c r="L412" s="164"/>
      <c r="M412" s="168"/>
      <c r="T412" s="169"/>
      <c r="AT412" s="165" t="s">
        <v>276</v>
      </c>
      <c r="AU412" s="165" t="s">
        <v>90</v>
      </c>
      <c r="AV412" s="14" t="s">
        <v>84</v>
      </c>
      <c r="AW412" s="14" t="s">
        <v>32</v>
      </c>
      <c r="AX412" s="14" t="s">
        <v>77</v>
      </c>
      <c r="AY412" s="165" t="s">
        <v>268</v>
      </c>
    </row>
    <row r="413" spans="2:51" s="14" customFormat="1">
      <c r="B413" s="164"/>
      <c r="D413" s="150" t="s">
        <v>276</v>
      </c>
      <c r="E413" s="165" t="s">
        <v>1</v>
      </c>
      <c r="F413" s="166" t="s">
        <v>863</v>
      </c>
      <c r="H413" s="165" t="s">
        <v>1</v>
      </c>
      <c r="I413" s="167"/>
      <c r="L413" s="164"/>
      <c r="M413" s="168"/>
      <c r="T413" s="169"/>
      <c r="AT413" s="165" t="s">
        <v>276</v>
      </c>
      <c r="AU413" s="165" t="s">
        <v>90</v>
      </c>
      <c r="AV413" s="14" t="s">
        <v>84</v>
      </c>
      <c r="AW413" s="14" t="s">
        <v>32</v>
      </c>
      <c r="AX413" s="14" t="s">
        <v>77</v>
      </c>
      <c r="AY413" s="165" t="s">
        <v>268</v>
      </c>
    </row>
    <row r="414" spans="2:51" s="12" customFormat="1">
      <c r="B414" s="149"/>
      <c r="D414" s="150" t="s">
        <v>276</v>
      </c>
      <c r="E414" s="151" t="s">
        <v>1</v>
      </c>
      <c r="F414" s="152" t="s">
        <v>951</v>
      </c>
      <c r="H414" s="153">
        <v>19.596</v>
      </c>
      <c r="I414" s="154"/>
      <c r="L414" s="149"/>
      <c r="M414" s="155"/>
      <c r="T414" s="156"/>
      <c r="AT414" s="151" t="s">
        <v>276</v>
      </c>
      <c r="AU414" s="151" t="s">
        <v>90</v>
      </c>
      <c r="AV414" s="12" t="s">
        <v>90</v>
      </c>
      <c r="AW414" s="12" t="s">
        <v>32</v>
      </c>
      <c r="AX414" s="12" t="s">
        <v>77</v>
      </c>
      <c r="AY414" s="151" t="s">
        <v>268</v>
      </c>
    </row>
    <row r="415" spans="2:51" s="12" customFormat="1">
      <c r="B415" s="149"/>
      <c r="D415" s="150" t="s">
        <v>276</v>
      </c>
      <c r="E415" s="151" t="s">
        <v>1</v>
      </c>
      <c r="F415" s="152" t="s">
        <v>952</v>
      </c>
      <c r="H415" s="153">
        <v>4.18</v>
      </c>
      <c r="I415" s="154"/>
      <c r="L415" s="149"/>
      <c r="M415" s="155"/>
      <c r="T415" s="156"/>
      <c r="AT415" s="151" t="s">
        <v>276</v>
      </c>
      <c r="AU415" s="151" t="s">
        <v>90</v>
      </c>
      <c r="AV415" s="12" t="s">
        <v>90</v>
      </c>
      <c r="AW415" s="12" t="s">
        <v>32</v>
      </c>
      <c r="AX415" s="12" t="s">
        <v>77</v>
      </c>
      <c r="AY415" s="151" t="s">
        <v>268</v>
      </c>
    </row>
    <row r="416" spans="2:51" s="12" customFormat="1">
      <c r="B416" s="149"/>
      <c r="D416" s="150" t="s">
        <v>276</v>
      </c>
      <c r="E416" s="151" t="s">
        <v>1</v>
      </c>
      <c r="F416" s="152" t="s">
        <v>953</v>
      </c>
      <c r="H416" s="153">
        <v>2.976</v>
      </c>
      <c r="I416" s="154"/>
      <c r="L416" s="149"/>
      <c r="M416" s="155"/>
      <c r="T416" s="156"/>
      <c r="AT416" s="151" t="s">
        <v>276</v>
      </c>
      <c r="AU416" s="151" t="s">
        <v>90</v>
      </c>
      <c r="AV416" s="12" t="s">
        <v>90</v>
      </c>
      <c r="AW416" s="12" t="s">
        <v>32</v>
      </c>
      <c r="AX416" s="12" t="s">
        <v>77</v>
      </c>
      <c r="AY416" s="151" t="s">
        <v>268</v>
      </c>
    </row>
    <row r="417" spans="2:65" s="12" customFormat="1">
      <c r="B417" s="149"/>
      <c r="D417" s="150" t="s">
        <v>276</v>
      </c>
      <c r="E417" s="151" t="s">
        <v>1</v>
      </c>
      <c r="F417" s="152" t="s">
        <v>954</v>
      </c>
      <c r="H417" s="153">
        <v>7.7039999999999997</v>
      </c>
      <c r="I417" s="154"/>
      <c r="L417" s="149"/>
      <c r="M417" s="155"/>
      <c r="T417" s="156"/>
      <c r="AT417" s="151" t="s">
        <v>276</v>
      </c>
      <c r="AU417" s="151" t="s">
        <v>90</v>
      </c>
      <c r="AV417" s="12" t="s">
        <v>90</v>
      </c>
      <c r="AW417" s="12" t="s">
        <v>32</v>
      </c>
      <c r="AX417" s="12" t="s">
        <v>77</v>
      </c>
      <c r="AY417" s="151" t="s">
        <v>268</v>
      </c>
    </row>
    <row r="418" spans="2:65" s="12" customFormat="1">
      <c r="B418" s="149"/>
      <c r="D418" s="150" t="s">
        <v>276</v>
      </c>
      <c r="E418" s="151" t="s">
        <v>1</v>
      </c>
      <c r="F418" s="152" t="s">
        <v>955</v>
      </c>
      <c r="H418" s="153">
        <v>1.216</v>
      </c>
      <c r="I418" s="154"/>
      <c r="L418" s="149"/>
      <c r="M418" s="155"/>
      <c r="T418" s="156"/>
      <c r="AT418" s="151" t="s">
        <v>276</v>
      </c>
      <c r="AU418" s="151" t="s">
        <v>90</v>
      </c>
      <c r="AV418" s="12" t="s">
        <v>90</v>
      </c>
      <c r="AW418" s="12" t="s">
        <v>32</v>
      </c>
      <c r="AX418" s="12" t="s">
        <v>77</v>
      </c>
      <c r="AY418" s="151" t="s">
        <v>268</v>
      </c>
    </row>
    <row r="419" spans="2:65" s="12" customFormat="1">
      <c r="B419" s="149"/>
      <c r="D419" s="150" t="s">
        <v>276</v>
      </c>
      <c r="E419" s="151" t="s">
        <v>1</v>
      </c>
      <c r="F419" s="152" t="s">
        <v>956</v>
      </c>
      <c r="H419" s="153">
        <v>2.1</v>
      </c>
      <c r="I419" s="154"/>
      <c r="L419" s="149"/>
      <c r="M419" s="155"/>
      <c r="T419" s="156"/>
      <c r="AT419" s="151" t="s">
        <v>276</v>
      </c>
      <c r="AU419" s="151" t="s">
        <v>90</v>
      </c>
      <c r="AV419" s="12" t="s">
        <v>90</v>
      </c>
      <c r="AW419" s="12" t="s">
        <v>32</v>
      </c>
      <c r="AX419" s="12" t="s">
        <v>77</v>
      </c>
      <c r="AY419" s="151" t="s">
        <v>268</v>
      </c>
    </row>
    <row r="420" spans="2:65" s="15" customFormat="1">
      <c r="B420" s="170"/>
      <c r="D420" s="150" t="s">
        <v>276</v>
      </c>
      <c r="E420" s="171" t="s">
        <v>1</v>
      </c>
      <c r="F420" s="172" t="s">
        <v>325</v>
      </c>
      <c r="H420" s="173">
        <v>37.771999999999998</v>
      </c>
      <c r="I420" s="174"/>
      <c r="L420" s="170"/>
      <c r="M420" s="175"/>
      <c r="T420" s="176"/>
      <c r="AT420" s="171" t="s">
        <v>276</v>
      </c>
      <c r="AU420" s="171" t="s">
        <v>90</v>
      </c>
      <c r="AV420" s="15" t="s">
        <v>97</v>
      </c>
      <c r="AW420" s="15" t="s">
        <v>32</v>
      </c>
      <c r="AX420" s="15" t="s">
        <v>77</v>
      </c>
      <c r="AY420" s="171" t="s">
        <v>268</v>
      </c>
    </row>
    <row r="421" spans="2:65" s="13" customFormat="1">
      <c r="B421" s="157"/>
      <c r="D421" s="150" t="s">
        <v>276</v>
      </c>
      <c r="E421" s="158" t="s">
        <v>1</v>
      </c>
      <c r="F421" s="159" t="s">
        <v>278</v>
      </c>
      <c r="H421" s="160">
        <v>431.49</v>
      </c>
      <c r="I421" s="161"/>
      <c r="L421" s="157"/>
      <c r="M421" s="162"/>
      <c r="T421" s="163"/>
      <c r="AT421" s="158" t="s">
        <v>276</v>
      </c>
      <c r="AU421" s="158" t="s">
        <v>90</v>
      </c>
      <c r="AV421" s="13" t="s">
        <v>101</v>
      </c>
      <c r="AW421" s="13" t="s">
        <v>32</v>
      </c>
      <c r="AX421" s="13" t="s">
        <v>84</v>
      </c>
      <c r="AY421" s="158" t="s">
        <v>268</v>
      </c>
    </row>
    <row r="422" spans="2:65" s="1" customFormat="1" ht="21.75" customHeight="1">
      <c r="B422" s="32"/>
      <c r="C422" s="186" t="s">
        <v>488</v>
      </c>
      <c r="D422" s="186" t="s">
        <v>982</v>
      </c>
      <c r="E422" s="187" t="s">
        <v>983</v>
      </c>
      <c r="F422" s="188" t="s">
        <v>984</v>
      </c>
      <c r="G422" s="189" t="s">
        <v>273</v>
      </c>
      <c r="H422" s="190">
        <v>76.725999999999999</v>
      </c>
      <c r="I422" s="191"/>
      <c r="J422" s="192">
        <f>ROUND(I422*H422,2)</f>
        <v>0</v>
      </c>
      <c r="K422" s="188" t="s">
        <v>274</v>
      </c>
      <c r="L422" s="193"/>
      <c r="M422" s="194" t="s">
        <v>1</v>
      </c>
      <c r="N422" s="195" t="s">
        <v>43</v>
      </c>
      <c r="P422" s="145">
        <f>O422*H422</f>
        <v>0</v>
      </c>
      <c r="Q422" s="145">
        <v>1.3999999999999999E-4</v>
      </c>
      <c r="R422" s="145">
        <f>Q422*H422</f>
        <v>1.0741639999999998E-2</v>
      </c>
      <c r="S422" s="145">
        <v>0</v>
      </c>
      <c r="T422" s="146">
        <f>S422*H422</f>
        <v>0</v>
      </c>
      <c r="AR422" s="147" t="s">
        <v>309</v>
      </c>
      <c r="AT422" s="147" t="s">
        <v>982</v>
      </c>
      <c r="AU422" s="147" t="s">
        <v>90</v>
      </c>
      <c r="AY422" s="17" t="s">
        <v>268</v>
      </c>
      <c r="BE422" s="148">
        <f>IF(N422="základní",J422,0)</f>
        <v>0</v>
      </c>
      <c r="BF422" s="148">
        <f>IF(N422="snížená",J422,0)</f>
        <v>0</v>
      </c>
      <c r="BG422" s="148">
        <f>IF(N422="zákl. přenesená",J422,0)</f>
        <v>0</v>
      </c>
      <c r="BH422" s="148">
        <f>IF(N422="sníž. přenesená",J422,0)</f>
        <v>0</v>
      </c>
      <c r="BI422" s="148">
        <f>IF(N422="nulová",J422,0)</f>
        <v>0</v>
      </c>
      <c r="BJ422" s="17" t="s">
        <v>90</v>
      </c>
      <c r="BK422" s="148">
        <f>ROUND(I422*H422,2)</f>
        <v>0</v>
      </c>
      <c r="BL422" s="17" t="s">
        <v>101</v>
      </c>
      <c r="BM422" s="147" t="s">
        <v>985</v>
      </c>
    </row>
    <row r="423" spans="2:65" s="12" customFormat="1">
      <c r="B423" s="149"/>
      <c r="D423" s="150" t="s">
        <v>276</v>
      </c>
      <c r="E423" s="151" t="s">
        <v>1</v>
      </c>
      <c r="F423" s="152" t="s">
        <v>986</v>
      </c>
      <c r="H423" s="153">
        <v>76.725999999999999</v>
      </c>
      <c r="I423" s="154"/>
      <c r="L423" s="149"/>
      <c r="M423" s="155"/>
      <c r="T423" s="156"/>
      <c r="AT423" s="151" t="s">
        <v>276</v>
      </c>
      <c r="AU423" s="151" t="s">
        <v>90</v>
      </c>
      <c r="AV423" s="12" t="s">
        <v>90</v>
      </c>
      <c r="AW423" s="12" t="s">
        <v>32</v>
      </c>
      <c r="AX423" s="12" t="s">
        <v>77</v>
      </c>
      <c r="AY423" s="151" t="s">
        <v>268</v>
      </c>
    </row>
    <row r="424" spans="2:65" s="13" customFormat="1">
      <c r="B424" s="157"/>
      <c r="D424" s="150" t="s">
        <v>276</v>
      </c>
      <c r="E424" s="158" t="s">
        <v>1</v>
      </c>
      <c r="F424" s="159" t="s">
        <v>278</v>
      </c>
      <c r="H424" s="160">
        <v>76.725999999999999</v>
      </c>
      <c r="I424" s="161"/>
      <c r="L424" s="157"/>
      <c r="M424" s="162"/>
      <c r="T424" s="163"/>
      <c r="AT424" s="158" t="s">
        <v>276</v>
      </c>
      <c r="AU424" s="158" t="s">
        <v>90</v>
      </c>
      <c r="AV424" s="13" t="s">
        <v>101</v>
      </c>
      <c r="AW424" s="13" t="s">
        <v>32</v>
      </c>
      <c r="AX424" s="13" t="s">
        <v>84</v>
      </c>
      <c r="AY424" s="158" t="s">
        <v>268</v>
      </c>
    </row>
    <row r="425" spans="2:65" s="1" customFormat="1" ht="24.2" customHeight="1">
      <c r="B425" s="32"/>
      <c r="C425" s="136" t="s">
        <v>492</v>
      </c>
      <c r="D425" s="136" t="s">
        <v>270</v>
      </c>
      <c r="E425" s="137" t="s">
        <v>987</v>
      </c>
      <c r="F425" s="138" t="s">
        <v>988</v>
      </c>
      <c r="G425" s="139" t="s">
        <v>273</v>
      </c>
      <c r="H425" s="140">
        <v>862.98</v>
      </c>
      <c r="I425" s="141"/>
      <c r="J425" s="142">
        <f>ROUND(I425*H425,2)</f>
        <v>0</v>
      </c>
      <c r="K425" s="138" t="s">
        <v>274</v>
      </c>
      <c r="L425" s="32"/>
      <c r="M425" s="143" t="s">
        <v>1</v>
      </c>
      <c r="N425" s="144" t="s">
        <v>43</v>
      </c>
      <c r="P425" s="145">
        <f>O425*H425</f>
        <v>0</v>
      </c>
      <c r="Q425" s="145">
        <v>6.7999999999999996E-3</v>
      </c>
      <c r="R425" s="145">
        <f>Q425*H425</f>
        <v>5.8682639999999999</v>
      </c>
      <c r="S425" s="145">
        <v>0</v>
      </c>
      <c r="T425" s="146">
        <f>S425*H425</f>
        <v>0</v>
      </c>
      <c r="AR425" s="147" t="s">
        <v>101</v>
      </c>
      <c r="AT425" s="147" t="s">
        <v>270</v>
      </c>
      <c r="AU425" s="147" t="s">
        <v>90</v>
      </c>
      <c r="AY425" s="17" t="s">
        <v>268</v>
      </c>
      <c r="BE425" s="148">
        <f>IF(N425="základní",J425,0)</f>
        <v>0</v>
      </c>
      <c r="BF425" s="148">
        <f>IF(N425="snížená",J425,0)</f>
        <v>0</v>
      </c>
      <c r="BG425" s="148">
        <f>IF(N425="zákl. přenesená",J425,0)</f>
        <v>0</v>
      </c>
      <c r="BH425" s="148">
        <f>IF(N425="sníž. přenesená",J425,0)</f>
        <v>0</v>
      </c>
      <c r="BI425" s="148">
        <f>IF(N425="nulová",J425,0)</f>
        <v>0</v>
      </c>
      <c r="BJ425" s="17" t="s">
        <v>90</v>
      </c>
      <c r="BK425" s="148">
        <f>ROUND(I425*H425,2)</f>
        <v>0</v>
      </c>
      <c r="BL425" s="17" t="s">
        <v>101</v>
      </c>
      <c r="BM425" s="147" t="s">
        <v>989</v>
      </c>
    </row>
    <row r="426" spans="2:65" s="14" customFormat="1">
      <c r="B426" s="164"/>
      <c r="D426" s="150" t="s">
        <v>276</v>
      </c>
      <c r="E426" s="165" t="s">
        <v>1</v>
      </c>
      <c r="F426" s="166" t="s">
        <v>949</v>
      </c>
      <c r="H426" s="165" t="s">
        <v>1</v>
      </c>
      <c r="I426" s="167"/>
      <c r="L426" s="164"/>
      <c r="M426" s="168"/>
      <c r="T426" s="169"/>
      <c r="AT426" s="165" t="s">
        <v>276</v>
      </c>
      <c r="AU426" s="165" t="s">
        <v>90</v>
      </c>
      <c r="AV426" s="14" t="s">
        <v>84</v>
      </c>
      <c r="AW426" s="14" t="s">
        <v>32</v>
      </c>
      <c r="AX426" s="14" t="s">
        <v>77</v>
      </c>
      <c r="AY426" s="165" t="s">
        <v>268</v>
      </c>
    </row>
    <row r="427" spans="2:65" s="14" customFormat="1">
      <c r="B427" s="164"/>
      <c r="D427" s="150" t="s">
        <v>276</v>
      </c>
      <c r="E427" s="165" t="s">
        <v>1</v>
      </c>
      <c r="F427" s="166" t="s">
        <v>962</v>
      </c>
      <c r="H427" s="165" t="s">
        <v>1</v>
      </c>
      <c r="I427" s="167"/>
      <c r="L427" s="164"/>
      <c r="M427" s="168"/>
      <c r="T427" s="169"/>
      <c r="AT427" s="165" t="s">
        <v>276</v>
      </c>
      <c r="AU427" s="165" t="s">
        <v>90</v>
      </c>
      <c r="AV427" s="14" t="s">
        <v>84</v>
      </c>
      <c r="AW427" s="14" t="s">
        <v>32</v>
      </c>
      <c r="AX427" s="14" t="s">
        <v>77</v>
      </c>
      <c r="AY427" s="165" t="s">
        <v>268</v>
      </c>
    </row>
    <row r="428" spans="2:65" s="12" customFormat="1">
      <c r="B428" s="149"/>
      <c r="D428" s="150" t="s">
        <v>276</v>
      </c>
      <c r="E428" s="151" t="s">
        <v>1</v>
      </c>
      <c r="F428" s="152" t="s">
        <v>963</v>
      </c>
      <c r="H428" s="153">
        <v>366.27300000000002</v>
      </c>
      <c r="I428" s="154"/>
      <c r="L428" s="149"/>
      <c r="M428" s="155"/>
      <c r="T428" s="156"/>
      <c r="AT428" s="151" t="s">
        <v>276</v>
      </c>
      <c r="AU428" s="151" t="s">
        <v>90</v>
      </c>
      <c r="AV428" s="12" t="s">
        <v>90</v>
      </c>
      <c r="AW428" s="12" t="s">
        <v>32</v>
      </c>
      <c r="AX428" s="12" t="s">
        <v>77</v>
      </c>
      <c r="AY428" s="151" t="s">
        <v>268</v>
      </c>
    </row>
    <row r="429" spans="2:65" s="12" customFormat="1" ht="33.75">
      <c r="B429" s="149"/>
      <c r="D429" s="150" t="s">
        <v>276</v>
      </c>
      <c r="E429" s="151" t="s">
        <v>1</v>
      </c>
      <c r="F429" s="152" t="s">
        <v>964</v>
      </c>
      <c r="H429" s="153">
        <v>-65.34</v>
      </c>
      <c r="I429" s="154"/>
      <c r="L429" s="149"/>
      <c r="M429" s="155"/>
      <c r="T429" s="156"/>
      <c r="AT429" s="151" t="s">
        <v>276</v>
      </c>
      <c r="AU429" s="151" t="s">
        <v>90</v>
      </c>
      <c r="AV429" s="12" t="s">
        <v>90</v>
      </c>
      <c r="AW429" s="12" t="s">
        <v>32</v>
      </c>
      <c r="AX429" s="12" t="s">
        <v>77</v>
      </c>
      <c r="AY429" s="151" t="s">
        <v>268</v>
      </c>
    </row>
    <row r="430" spans="2:65" s="12" customFormat="1" ht="33.75">
      <c r="B430" s="149"/>
      <c r="D430" s="150" t="s">
        <v>276</v>
      </c>
      <c r="E430" s="151" t="s">
        <v>1</v>
      </c>
      <c r="F430" s="152" t="s">
        <v>965</v>
      </c>
      <c r="H430" s="153">
        <v>-35.643000000000001</v>
      </c>
      <c r="I430" s="154"/>
      <c r="L430" s="149"/>
      <c r="M430" s="155"/>
      <c r="T430" s="156"/>
      <c r="AT430" s="151" t="s">
        <v>276</v>
      </c>
      <c r="AU430" s="151" t="s">
        <v>90</v>
      </c>
      <c r="AV430" s="12" t="s">
        <v>90</v>
      </c>
      <c r="AW430" s="12" t="s">
        <v>32</v>
      </c>
      <c r="AX430" s="12" t="s">
        <v>77</v>
      </c>
      <c r="AY430" s="151" t="s">
        <v>268</v>
      </c>
    </row>
    <row r="431" spans="2:65" s="15" customFormat="1">
      <c r="B431" s="170"/>
      <c r="D431" s="150" t="s">
        <v>276</v>
      </c>
      <c r="E431" s="171" t="s">
        <v>1</v>
      </c>
      <c r="F431" s="172" t="s">
        <v>325</v>
      </c>
      <c r="H431" s="173">
        <v>265.29000000000002</v>
      </c>
      <c r="I431" s="174"/>
      <c r="L431" s="170"/>
      <c r="M431" s="175"/>
      <c r="T431" s="176"/>
      <c r="AT431" s="171" t="s">
        <v>276</v>
      </c>
      <c r="AU431" s="171" t="s">
        <v>90</v>
      </c>
      <c r="AV431" s="15" t="s">
        <v>97</v>
      </c>
      <c r="AW431" s="15" t="s">
        <v>32</v>
      </c>
      <c r="AX431" s="15" t="s">
        <v>77</v>
      </c>
      <c r="AY431" s="171" t="s">
        <v>268</v>
      </c>
    </row>
    <row r="432" spans="2:65" s="14" customFormat="1">
      <c r="B432" s="164"/>
      <c r="D432" s="150" t="s">
        <v>276</v>
      </c>
      <c r="E432" s="165" t="s">
        <v>1</v>
      </c>
      <c r="F432" s="166" t="s">
        <v>962</v>
      </c>
      <c r="H432" s="165" t="s">
        <v>1</v>
      </c>
      <c r="I432" s="167"/>
      <c r="L432" s="164"/>
      <c r="M432" s="168"/>
      <c r="T432" s="169"/>
      <c r="AT432" s="165" t="s">
        <v>276</v>
      </c>
      <c r="AU432" s="165" t="s">
        <v>90</v>
      </c>
      <c r="AV432" s="14" t="s">
        <v>84</v>
      </c>
      <c r="AW432" s="14" t="s">
        <v>32</v>
      </c>
      <c r="AX432" s="14" t="s">
        <v>77</v>
      </c>
      <c r="AY432" s="165" t="s">
        <v>268</v>
      </c>
    </row>
    <row r="433" spans="2:51" s="12" customFormat="1" ht="33.75">
      <c r="B433" s="149"/>
      <c r="D433" s="150" t="s">
        <v>276</v>
      </c>
      <c r="E433" s="151" t="s">
        <v>1</v>
      </c>
      <c r="F433" s="152" t="s">
        <v>966</v>
      </c>
      <c r="H433" s="153">
        <v>27.312999999999999</v>
      </c>
      <c r="I433" s="154"/>
      <c r="L433" s="149"/>
      <c r="M433" s="155"/>
      <c r="T433" s="156"/>
      <c r="AT433" s="151" t="s">
        <v>276</v>
      </c>
      <c r="AU433" s="151" t="s">
        <v>90</v>
      </c>
      <c r="AV433" s="12" t="s">
        <v>90</v>
      </c>
      <c r="AW433" s="12" t="s">
        <v>32</v>
      </c>
      <c r="AX433" s="12" t="s">
        <v>77</v>
      </c>
      <c r="AY433" s="151" t="s">
        <v>268</v>
      </c>
    </row>
    <row r="434" spans="2:51" s="12" customFormat="1" ht="22.5">
      <c r="B434" s="149"/>
      <c r="D434" s="150" t="s">
        <v>276</v>
      </c>
      <c r="E434" s="151" t="s">
        <v>1</v>
      </c>
      <c r="F434" s="152" t="s">
        <v>967</v>
      </c>
      <c r="H434" s="153">
        <v>39.645000000000003</v>
      </c>
      <c r="I434" s="154"/>
      <c r="L434" s="149"/>
      <c r="M434" s="155"/>
      <c r="T434" s="156"/>
      <c r="AT434" s="151" t="s">
        <v>276</v>
      </c>
      <c r="AU434" s="151" t="s">
        <v>90</v>
      </c>
      <c r="AV434" s="12" t="s">
        <v>90</v>
      </c>
      <c r="AW434" s="12" t="s">
        <v>32</v>
      </c>
      <c r="AX434" s="12" t="s">
        <v>77</v>
      </c>
      <c r="AY434" s="151" t="s">
        <v>268</v>
      </c>
    </row>
    <row r="435" spans="2:51" s="14" customFormat="1">
      <c r="B435" s="164"/>
      <c r="D435" s="150" t="s">
        <v>276</v>
      </c>
      <c r="E435" s="165" t="s">
        <v>1</v>
      </c>
      <c r="F435" s="166" t="s">
        <v>968</v>
      </c>
      <c r="H435" s="165" t="s">
        <v>1</v>
      </c>
      <c r="I435" s="167"/>
      <c r="L435" s="164"/>
      <c r="M435" s="168"/>
      <c r="T435" s="169"/>
      <c r="AT435" s="165" t="s">
        <v>276</v>
      </c>
      <c r="AU435" s="165" t="s">
        <v>90</v>
      </c>
      <c r="AV435" s="14" t="s">
        <v>84</v>
      </c>
      <c r="AW435" s="14" t="s">
        <v>32</v>
      </c>
      <c r="AX435" s="14" t="s">
        <v>77</v>
      </c>
      <c r="AY435" s="165" t="s">
        <v>268</v>
      </c>
    </row>
    <row r="436" spans="2:51" s="12" customFormat="1">
      <c r="B436" s="149"/>
      <c r="D436" s="150" t="s">
        <v>276</v>
      </c>
      <c r="E436" s="151" t="s">
        <v>1</v>
      </c>
      <c r="F436" s="152" t="s">
        <v>969</v>
      </c>
      <c r="H436" s="153">
        <v>61.47</v>
      </c>
      <c r="I436" s="154"/>
      <c r="L436" s="149"/>
      <c r="M436" s="155"/>
      <c r="T436" s="156"/>
      <c r="AT436" s="151" t="s">
        <v>276</v>
      </c>
      <c r="AU436" s="151" t="s">
        <v>90</v>
      </c>
      <c r="AV436" s="12" t="s">
        <v>90</v>
      </c>
      <c r="AW436" s="12" t="s">
        <v>32</v>
      </c>
      <c r="AX436" s="12" t="s">
        <v>77</v>
      </c>
      <c r="AY436" s="151" t="s">
        <v>268</v>
      </c>
    </row>
    <row r="437" spans="2:51" s="15" customFormat="1">
      <c r="B437" s="170"/>
      <c r="D437" s="150" t="s">
        <v>276</v>
      </c>
      <c r="E437" s="171" t="s">
        <v>1</v>
      </c>
      <c r="F437" s="172" t="s">
        <v>325</v>
      </c>
      <c r="H437" s="173">
        <v>128.428</v>
      </c>
      <c r="I437" s="174"/>
      <c r="L437" s="170"/>
      <c r="M437" s="175"/>
      <c r="T437" s="176"/>
      <c r="AT437" s="171" t="s">
        <v>276</v>
      </c>
      <c r="AU437" s="171" t="s">
        <v>90</v>
      </c>
      <c r="AV437" s="15" t="s">
        <v>97</v>
      </c>
      <c r="AW437" s="15" t="s">
        <v>32</v>
      </c>
      <c r="AX437" s="15" t="s">
        <v>77</v>
      </c>
      <c r="AY437" s="171" t="s">
        <v>268</v>
      </c>
    </row>
    <row r="438" spans="2:51" s="14" customFormat="1">
      <c r="B438" s="164"/>
      <c r="D438" s="150" t="s">
        <v>276</v>
      </c>
      <c r="E438" s="165" t="s">
        <v>1</v>
      </c>
      <c r="F438" s="166" t="s">
        <v>949</v>
      </c>
      <c r="H438" s="165" t="s">
        <v>1</v>
      </c>
      <c r="I438" s="167"/>
      <c r="L438" s="164"/>
      <c r="M438" s="168"/>
      <c r="T438" s="169"/>
      <c r="AT438" s="165" t="s">
        <v>276</v>
      </c>
      <c r="AU438" s="165" t="s">
        <v>90</v>
      </c>
      <c r="AV438" s="14" t="s">
        <v>84</v>
      </c>
      <c r="AW438" s="14" t="s">
        <v>32</v>
      </c>
      <c r="AX438" s="14" t="s">
        <v>77</v>
      </c>
      <c r="AY438" s="165" t="s">
        <v>268</v>
      </c>
    </row>
    <row r="439" spans="2:51" s="14" customFormat="1">
      <c r="B439" s="164"/>
      <c r="D439" s="150" t="s">
        <v>276</v>
      </c>
      <c r="E439" s="165" t="s">
        <v>1</v>
      </c>
      <c r="F439" s="166" t="s">
        <v>950</v>
      </c>
      <c r="H439" s="165" t="s">
        <v>1</v>
      </c>
      <c r="I439" s="167"/>
      <c r="L439" s="164"/>
      <c r="M439" s="168"/>
      <c r="T439" s="169"/>
      <c r="AT439" s="165" t="s">
        <v>276</v>
      </c>
      <c r="AU439" s="165" t="s">
        <v>90</v>
      </c>
      <c r="AV439" s="14" t="s">
        <v>84</v>
      </c>
      <c r="AW439" s="14" t="s">
        <v>32</v>
      </c>
      <c r="AX439" s="14" t="s">
        <v>77</v>
      </c>
      <c r="AY439" s="165" t="s">
        <v>268</v>
      </c>
    </row>
    <row r="440" spans="2:51" s="14" customFormat="1">
      <c r="B440" s="164"/>
      <c r="D440" s="150" t="s">
        <v>276</v>
      </c>
      <c r="E440" s="165" t="s">
        <v>1</v>
      </c>
      <c r="F440" s="166" t="s">
        <v>863</v>
      </c>
      <c r="H440" s="165" t="s">
        <v>1</v>
      </c>
      <c r="I440" s="167"/>
      <c r="L440" s="164"/>
      <c r="M440" s="168"/>
      <c r="T440" s="169"/>
      <c r="AT440" s="165" t="s">
        <v>276</v>
      </c>
      <c r="AU440" s="165" t="s">
        <v>90</v>
      </c>
      <c r="AV440" s="14" t="s">
        <v>84</v>
      </c>
      <c r="AW440" s="14" t="s">
        <v>32</v>
      </c>
      <c r="AX440" s="14" t="s">
        <v>77</v>
      </c>
      <c r="AY440" s="165" t="s">
        <v>268</v>
      </c>
    </row>
    <row r="441" spans="2:51" s="12" customFormat="1">
      <c r="B441" s="149"/>
      <c r="D441" s="150" t="s">
        <v>276</v>
      </c>
      <c r="E441" s="151" t="s">
        <v>1</v>
      </c>
      <c r="F441" s="152" t="s">
        <v>951</v>
      </c>
      <c r="H441" s="153">
        <v>19.596</v>
      </c>
      <c r="I441" s="154"/>
      <c r="L441" s="149"/>
      <c r="M441" s="155"/>
      <c r="T441" s="156"/>
      <c r="AT441" s="151" t="s">
        <v>276</v>
      </c>
      <c r="AU441" s="151" t="s">
        <v>90</v>
      </c>
      <c r="AV441" s="12" t="s">
        <v>90</v>
      </c>
      <c r="AW441" s="12" t="s">
        <v>32</v>
      </c>
      <c r="AX441" s="12" t="s">
        <v>77</v>
      </c>
      <c r="AY441" s="151" t="s">
        <v>268</v>
      </c>
    </row>
    <row r="442" spans="2:51" s="12" customFormat="1">
      <c r="B442" s="149"/>
      <c r="D442" s="150" t="s">
        <v>276</v>
      </c>
      <c r="E442" s="151" t="s">
        <v>1</v>
      </c>
      <c r="F442" s="152" t="s">
        <v>952</v>
      </c>
      <c r="H442" s="153">
        <v>4.18</v>
      </c>
      <c r="I442" s="154"/>
      <c r="L442" s="149"/>
      <c r="M442" s="155"/>
      <c r="T442" s="156"/>
      <c r="AT442" s="151" t="s">
        <v>276</v>
      </c>
      <c r="AU442" s="151" t="s">
        <v>90</v>
      </c>
      <c r="AV442" s="12" t="s">
        <v>90</v>
      </c>
      <c r="AW442" s="12" t="s">
        <v>32</v>
      </c>
      <c r="AX442" s="12" t="s">
        <v>77</v>
      </c>
      <c r="AY442" s="151" t="s">
        <v>268</v>
      </c>
    </row>
    <row r="443" spans="2:51" s="12" customFormat="1">
      <c r="B443" s="149"/>
      <c r="D443" s="150" t="s">
        <v>276</v>
      </c>
      <c r="E443" s="151" t="s">
        <v>1</v>
      </c>
      <c r="F443" s="152" t="s">
        <v>953</v>
      </c>
      <c r="H443" s="153">
        <v>2.976</v>
      </c>
      <c r="I443" s="154"/>
      <c r="L443" s="149"/>
      <c r="M443" s="155"/>
      <c r="T443" s="156"/>
      <c r="AT443" s="151" t="s">
        <v>276</v>
      </c>
      <c r="AU443" s="151" t="s">
        <v>90</v>
      </c>
      <c r="AV443" s="12" t="s">
        <v>90</v>
      </c>
      <c r="AW443" s="12" t="s">
        <v>32</v>
      </c>
      <c r="AX443" s="12" t="s">
        <v>77</v>
      </c>
      <c r="AY443" s="151" t="s">
        <v>268</v>
      </c>
    </row>
    <row r="444" spans="2:51" s="12" customFormat="1">
      <c r="B444" s="149"/>
      <c r="D444" s="150" t="s">
        <v>276</v>
      </c>
      <c r="E444" s="151" t="s">
        <v>1</v>
      </c>
      <c r="F444" s="152" t="s">
        <v>954</v>
      </c>
      <c r="H444" s="153">
        <v>7.7039999999999997</v>
      </c>
      <c r="I444" s="154"/>
      <c r="L444" s="149"/>
      <c r="M444" s="155"/>
      <c r="T444" s="156"/>
      <c r="AT444" s="151" t="s">
        <v>276</v>
      </c>
      <c r="AU444" s="151" t="s">
        <v>90</v>
      </c>
      <c r="AV444" s="12" t="s">
        <v>90</v>
      </c>
      <c r="AW444" s="12" t="s">
        <v>32</v>
      </c>
      <c r="AX444" s="12" t="s">
        <v>77</v>
      </c>
      <c r="AY444" s="151" t="s">
        <v>268</v>
      </c>
    </row>
    <row r="445" spans="2:51" s="12" customFormat="1">
      <c r="B445" s="149"/>
      <c r="D445" s="150" t="s">
        <v>276</v>
      </c>
      <c r="E445" s="151" t="s">
        <v>1</v>
      </c>
      <c r="F445" s="152" t="s">
        <v>955</v>
      </c>
      <c r="H445" s="153">
        <v>1.216</v>
      </c>
      <c r="I445" s="154"/>
      <c r="L445" s="149"/>
      <c r="M445" s="155"/>
      <c r="T445" s="156"/>
      <c r="AT445" s="151" t="s">
        <v>276</v>
      </c>
      <c r="AU445" s="151" t="s">
        <v>90</v>
      </c>
      <c r="AV445" s="12" t="s">
        <v>90</v>
      </c>
      <c r="AW445" s="12" t="s">
        <v>32</v>
      </c>
      <c r="AX445" s="12" t="s">
        <v>77</v>
      </c>
      <c r="AY445" s="151" t="s">
        <v>268</v>
      </c>
    </row>
    <row r="446" spans="2:51" s="12" customFormat="1">
      <c r="B446" s="149"/>
      <c r="D446" s="150" t="s">
        <v>276</v>
      </c>
      <c r="E446" s="151" t="s">
        <v>1</v>
      </c>
      <c r="F446" s="152" t="s">
        <v>956</v>
      </c>
      <c r="H446" s="153">
        <v>2.1</v>
      </c>
      <c r="I446" s="154"/>
      <c r="L446" s="149"/>
      <c r="M446" s="155"/>
      <c r="T446" s="156"/>
      <c r="AT446" s="151" t="s">
        <v>276</v>
      </c>
      <c r="AU446" s="151" t="s">
        <v>90</v>
      </c>
      <c r="AV446" s="12" t="s">
        <v>90</v>
      </c>
      <c r="AW446" s="12" t="s">
        <v>32</v>
      </c>
      <c r="AX446" s="12" t="s">
        <v>77</v>
      </c>
      <c r="AY446" s="151" t="s">
        <v>268</v>
      </c>
    </row>
    <row r="447" spans="2:51" s="15" customFormat="1">
      <c r="B447" s="170"/>
      <c r="D447" s="150" t="s">
        <v>276</v>
      </c>
      <c r="E447" s="171" t="s">
        <v>1</v>
      </c>
      <c r="F447" s="172" t="s">
        <v>325</v>
      </c>
      <c r="H447" s="173">
        <v>37.771999999999998</v>
      </c>
      <c r="I447" s="174"/>
      <c r="L447" s="170"/>
      <c r="M447" s="175"/>
      <c r="T447" s="176"/>
      <c r="AT447" s="171" t="s">
        <v>276</v>
      </c>
      <c r="AU447" s="171" t="s">
        <v>90</v>
      </c>
      <c r="AV447" s="15" t="s">
        <v>97</v>
      </c>
      <c r="AW447" s="15" t="s">
        <v>32</v>
      </c>
      <c r="AX447" s="15" t="s">
        <v>77</v>
      </c>
      <c r="AY447" s="171" t="s">
        <v>268</v>
      </c>
    </row>
    <row r="448" spans="2:51" s="13" customFormat="1">
      <c r="B448" s="157"/>
      <c r="D448" s="150" t="s">
        <v>276</v>
      </c>
      <c r="E448" s="158" t="s">
        <v>1</v>
      </c>
      <c r="F448" s="159" t="s">
        <v>278</v>
      </c>
      <c r="H448" s="160">
        <v>431.49</v>
      </c>
      <c r="I448" s="161"/>
      <c r="L448" s="157"/>
      <c r="M448" s="162"/>
      <c r="T448" s="163"/>
      <c r="AT448" s="158" t="s">
        <v>276</v>
      </c>
      <c r="AU448" s="158" t="s">
        <v>90</v>
      </c>
      <c r="AV448" s="13" t="s">
        <v>101</v>
      </c>
      <c r="AW448" s="13" t="s">
        <v>32</v>
      </c>
      <c r="AX448" s="13" t="s">
        <v>84</v>
      </c>
      <c r="AY448" s="158" t="s">
        <v>268</v>
      </c>
    </row>
    <row r="449" spans="2:65" s="12" customFormat="1">
      <c r="B449" s="149"/>
      <c r="D449" s="150" t="s">
        <v>276</v>
      </c>
      <c r="F449" s="152" t="s">
        <v>990</v>
      </c>
      <c r="H449" s="153">
        <v>862.98</v>
      </c>
      <c r="I449" s="154"/>
      <c r="L449" s="149"/>
      <c r="M449" s="155"/>
      <c r="T449" s="156"/>
      <c r="AT449" s="151" t="s">
        <v>276</v>
      </c>
      <c r="AU449" s="151" t="s">
        <v>90</v>
      </c>
      <c r="AV449" s="12" t="s">
        <v>90</v>
      </c>
      <c r="AW449" s="12" t="s">
        <v>4</v>
      </c>
      <c r="AX449" s="12" t="s">
        <v>84</v>
      </c>
      <c r="AY449" s="151" t="s">
        <v>268</v>
      </c>
    </row>
    <row r="450" spans="2:65" s="1" customFormat="1" ht="44.25" customHeight="1">
      <c r="B450" s="32"/>
      <c r="C450" s="136" t="s">
        <v>496</v>
      </c>
      <c r="D450" s="136" t="s">
        <v>270</v>
      </c>
      <c r="E450" s="137" t="s">
        <v>991</v>
      </c>
      <c r="F450" s="138" t="s">
        <v>992</v>
      </c>
      <c r="G450" s="139" t="s">
        <v>273</v>
      </c>
      <c r="H450" s="140">
        <v>29.38</v>
      </c>
      <c r="I450" s="141"/>
      <c r="J450" s="142">
        <f>ROUND(I450*H450,2)</f>
        <v>0</v>
      </c>
      <c r="K450" s="138" t="s">
        <v>274</v>
      </c>
      <c r="L450" s="32"/>
      <c r="M450" s="143" t="s">
        <v>1</v>
      </c>
      <c r="N450" s="144" t="s">
        <v>43</v>
      </c>
      <c r="P450" s="145">
        <f>O450*H450</f>
        <v>0</v>
      </c>
      <c r="Q450" s="145">
        <v>8.6800000000000002E-3</v>
      </c>
      <c r="R450" s="145">
        <f>Q450*H450</f>
        <v>0.25501839999999998</v>
      </c>
      <c r="S450" s="145">
        <v>0</v>
      </c>
      <c r="T450" s="146">
        <f>S450*H450</f>
        <v>0</v>
      </c>
      <c r="AR450" s="147" t="s">
        <v>101</v>
      </c>
      <c r="AT450" s="147" t="s">
        <v>270</v>
      </c>
      <c r="AU450" s="147" t="s">
        <v>90</v>
      </c>
      <c r="AY450" s="17" t="s">
        <v>268</v>
      </c>
      <c r="BE450" s="148">
        <f>IF(N450="základní",J450,0)</f>
        <v>0</v>
      </c>
      <c r="BF450" s="148">
        <f>IF(N450="snížená",J450,0)</f>
        <v>0</v>
      </c>
      <c r="BG450" s="148">
        <f>IF(N450="zákl. přenesená",J450,0)</f>
        <v>0</v>
      </c>
      <c r="BH450" s="148">
        <f>IF(N450="sníž. přenesená",J450,0)</f>
        <v>0</v>
      </c>
      <c r="BI450" s="148">
        <f>IF(N450="nulová",J450,0)</f>
        <v>0</v>
      </c>
      <c r="BJ450" s="17" t="s">
        <v>90</v>
      </c>
      <c r="BK450" s="148">
        <f>ROUND(I450*H450,2)</f>
        <v>0</v>
      </c>
      <c r="BL450" s="17" t="s">
        <v>101</v>
      </c>
      <c r="BM450" s="147" t="s">
        <v>993</v>
      </c>
    </row>
    <row r="451" spans="2:65" s="1" customFormat="1" ht="24.2" customHeight="1">
      <c r="B451" s="32"/>
      <c r="C451" s="186" t="s">
        <v>502</v>
      </c>
      <c r="D451" s="186" t="s">
        <v>982</v>
      </c>
      <c r="E451" s="187" t="s">
        <v>994</v>
      </c>
      <c r="F451" s="188" t="s">
        <v>995</v>
      </c>
      <c r="G451" s="189" t="s">
        <v>273</v>
      </c>
      <c r="H451" s="190">
        <v>30.849</v>
      </c>
      <c r="I451" s="191"/>
      <c r="J451" s="192">
        <f>ROUND(I451*H451,2)</f>
        <v>0</v>
      </c>
      <c r="K451" s="188" t="s">
        <v>1</v>
      </c>
      <c r="L451" s="193"/>
      <c r="M451" s="194" t="s">
        <v>1</v>
      </c>
      <c r="N451" s="195" t="s">
        <v>43</v>
      </c>
      <c r="P451" s="145">
        <f>O451*H451</f>
        <v>0</v>
      </c>
      <c r="Q451" s="145">
        <v>6.3E-3</v>
      </c>
      <c r="R451" s="145">
        <f>Q451*H451</f>
        <v>0.19434870000000001</v>
      </c>
      <c r="S451" s="145">
        <v>0</v>
      </c>
      <c r="T451" s="146">
        <f>S451*H451</f>
        <v>0</v>
      </c>
      <c r="AR451" s="147" t="s">
        <v>309</v>
      </c>
      <c r="AT451" s="147" t="s">
        <v>982</v>
      </c>
      <c r="AU451" s="147" t="s">
        <v>90</v>
      </c>
      <c r="AY451" s="17" t="s">
        <v>268</v>
      </c>
      <c r="BE451" s="148">
        <f>IF(N451="základní",J451,0)</f>
        <v>0</v>
      </c>
      <c r="BF451" s="148">
        <f>IF(N451="snížená",J451,0)</f>
        <v>0</v>
      </c>
      <c r="BG451" s="148">
        <f>IF(N451="zákl. přenesená",J451,0)</f>
        <v>0</v>
      </c>
      <c r="BH451" s="148">
        <f>IF(N451="sníž. přenesená",J451,0)</f>
        <v>0</v>
      </c>
      <c r="BI451" s="148">
        <f>IF(N451="nulová",J451,0)</f>
        <v>0</v>
      </c>
      <c r="BJ451" s="17" t="s">
        <v>90</v>
      </c>
      <c r="BK451" s="148">
        <f>ROUND(I451*H451,2)</f>
        <v>0</v>
      </c>
      <c r="BL451" s="17" t="s">
        <v>101</v>
      </c>
      <c r="BM451" s="147" t="s">
        <v>996</v>
      </c>
    </row>
    <row r="452" spans="2:65" s="14" customFormat="1">
      <c r="B452" s="164"/>
      <c r="D452" s="150" t="s">
        <v>276</v>
      </c>
      <c r="E452" s="165" t="s">
        <v>1</v>
      </c>
      <c r="F452" s="166" t="s">
        <v>997</v>
      </c>
      <c r="H452" s="165" t="s">
        <v>1</v>
      </c>
      <c r="I452" s="167"/>
      <c r="L452" s="164"/>
      <c r="M452" s="168"/>
      <c r="T452" s="169"/>
      <c r="AT452" s="165" t="s">
        <v>276</v>
      </c>
      <c r="AU452" s="165" t="s">
        <v>90</v>
      </c>
      <c r="AV452" s="14" t="s">
        <v>84</v>
      </c>
      <c r="AW452" s="14" t="s">
        <v>32</v>
      </c>
      <c r="AX452" s="14" t="s">
        <v>77</v>
      </c>
      <c r="AY452" s="165" t="s">
        <v>268</v>
      </c>
    </row>
    <row r="453" spans="2:65" s="14" customFormat="1">
      <c r="B453" s="164"/>
      <c r="D453" s="150" t="s">
        <v>276</v>
      </c>
      <c r="E453" s="165" t="s">
        <v>1</v>
      </c>
      <c r="F453" s="166" t="s">
        <v>998</v>
      </c>
      <c r="H453" s="165" t="s">
        <v>1</v>
      </c>
      <c r="I453" s="167"/>
      <c r="L453" s="164"/>
      <c r="M453" s="168"/>
      <c r="T453" s="169"/>
      <c r="AT453" s="165" t="s">
        <v>276</v>
      </c>
      <c r="AU453" s="165" t="s">
        <v>90</v>
      </c>
      <c r="AV453" s="14" t="s">
        <v>84</v>
      </c>
      <c r="AW453" s="14" t="s">
        <v>32</v>
      </c>
      <c r="AX453" s="14" t="s">
        <v>77</v>
      </c>
      <c r="AY453" s="165" t="s">
        <v>268</v>
      </c>
    </row>
    <row r="454" spans="2:65" s="12" customFormat="1">
      <c r="B454" s="149"/>
      <c r="D454" s="150" t="s">
        <v>276</v>
      </c>
      <c r="E454" s="151" t="s">
        <v>1</v>
      </c>
      <c r="F454" s="152" t="s">
        <v>999</v>
      </c>
      <c r="H454" s="153">
        <v>33.514000000000003</v>
      </c>
      <c r="I454" s="154"/>
      <c r="L454" s="149"/>
      <c r="M454" s="155"/>
      <c r="T454" s="156"/>
      <c r="AT454" s="151" t="s">
        <v>276</v>
      </c>
      <c r="AU454" s="151" t="s">
        <v>90</v>
      </c>
      <c r="AV454" s="12" t="s">
        <v>90</v>
      </c>
      <c r="AW454" s="12" t="s">
        <v>32</v>
      </c>
      <c r="AX454" s="12" t="s">
        <v>77</v>
      </c>
      <c r="AY454" s="151" t="s">
        <v>268</v>
      </c>
    </row>
    <row r="455" spans="2:65" s="12" customFormat="1">
      <c r="B455" s="149"/>
      <c r="D455" s="150" t="s">
        <v>276</v>
      </c>
      <c r="E455" s="151" t="s">
        <v>1</v>
      </c>
      <c r="F455" s="152" t="s">
        <v>1000</v>
      </c>
      <c r="H455" s="153">
        <v>-3.15</v>
      </c>
      <c r="I455" s="154"/>
      <c r="L455" s="149"/>
      <c r="M455" s="155"/>
      <c r="T455" s="156"/>
      <c r="AT455" s="151" t="s">
        <v>276</v>
      </c>
      <c r="AU455" s="151" t="s">
        <v>90</v>
      </c>
      <c r="AV455" s="12" t="s">
        <v>90</v>
      </c>
      <c r="AW455" s="12" t="s">
        <v>32</v>
      </c>
      <c r="AX455" s="12" t="s">
        <v>77</v>
      </c>
      <c r="AY455" s="151" t="s">
        <v>268</v>
      </c>
    </row>
    <row r="456" spans="2:65" s="12" customFormat="1">
      <c r="B456" s="149"/>
      <c r="D456" s="150" t="s">
        <v>276</v>
      </c>
      <c r="E456" s="151" t="s">
        <v>1</v>
      </c>
      <c r="F456" s="152" t="s">
        <v>1001</v>
      </c>
      <c r="H456" s="153">
        <v>-0.98399999999999999</v>
      </c>
      <c r="I456" s="154"/>
      <c r="L456" s="149"/>
      <c r="M456" s="155"/>
      <c r="T456" s="156"/>
      <c r="AT456" s="151" t="s">
        <v>276</v>
      </c>
      <c r="AU456" s="151" t="s">
        <v>90</v>
      </c>
      <c r="AV456" s="12" t="s">
        <v>90</v>
      </c>
      <c r="AW456" s="12" t="s">
        <v>32</v>
      </c>
      <c r="AX456" s="12" t="s">
        <v>77</v>
      </c>
      <c r="AY456" s="151" t="s">
        <v>268</v>
      </c>
    </row>
    <row r="457" spans="2:65" s="15" customFormat="1">
      <c r="B457" s="170"/>
      <c r="D457" s="150" t="s">
        <v>276</v>
      </c>
      <c r="E457" s="171" t="s">
        <v>1</v>
      </c>
      <c r="F457" s="172" t="s">
        <v>325</v>
      </c>
      <c r="H457" s="173">
        <v>29.38</v>
      </c>
      <c r="I457" s="174"/>
      <c r="L457" s="170"/>
      <c r="M457" s="175"/>
      <c r="T457" s="176"/>
      <c r="AT457" s="171" t="s">
        <v>276</v>
      </c>
      <c r="AU457" s="171" t="s">
        <v>90</v>
      </c>
      <c r="AV457" s="15" t="s">
        <v>97</v>
      </c>
      <c r="AW457" s="15" t="s">
        <v>32</v>
      </c>
      <c r="AX457" s="15" t="s">
        <v>77</v>
      </c>
      <c r="AY457" s="171" t="s">
        <v>268</v>
      </c>
    </row>
    <row r="458" spans="2:65" s="13" customFormat="1">
      <c r="B458" s="157"/>
      <c r="D458" s="150" t="s">
        <v>276</v>
      </c>
      <c r="E458" s="158" t="s">
        <v>1</v>
      </c>
      <c r="F458" s="159" t="s">
        <v>278</v>
      </c>
      <c r="H458" s="160">
        <v>29.38</v>
      </c>
      <c r="I458" s="161"/>
      <c r="L458" s="157"/>
      <c r="M458" s="162"/>
      <c r="T458" s="163"/>
      <c r="AT458" s="158" t="s">
        <v>276</v>
      </c>
      <c r="AU458" s="158" t="s">
        <v>90</v>
      </c>
      <c r="AV458" s="13" t="s">
        <v>101</v>
      </c>
      <c r="AW458" s="13" t="s">
        <v>32</v>
      </c>
      <c r="AX458" s="13" t="s">
        <v>84</v>
      </c>
      <c r="AY458" s="158" t="s">
        <v>268</v>
      </c>
    </row>
    <row r="459" spans="2:65" s="12" customFormat="1">
      <c r="B459" s="149"/>
      <c r="D459" s="150" t="s">
        <v>276</v>
      </c>
      <c r="F459" s="152" t="s">
        <v>1002</v>
      </c>
      <c r="H459" s="153">
        <v>30.849</v>
      </c>
      <c r="I459" s="154"/>
      <c r="L459" s="149"/>
      <c r="M459" s="155"/>
      <c r="T459" s="156"/>
      <c r="AT459" s="151" t="s">
        <v>276</v>
      </c>
      <c r="AU459" s="151" t="s">
        <v>90</v>
      </c>
      <c r="AV459" s="12" t="s">
        <v>90</v>
      </c>
      <c r="AW459" s="12" t="s">
        <v>4</v>
      </c>
      <c r="AX459" s="12" t="s">
        <v>84</v>
      </c>
      <c r="AY459" s="151" t="s">
        <v>268</v>
      </c>
    </row>
    <row r="460" spans="2:65" s="1" customFormat="1" ht="24.2" customHeight="1">
      <c r="B460" s="32"/>
      <c r="C460" s="136" t="s">
        <v>508</v>
      </c>
      <c r="D460" s="136" t="s">
        <v>270</v>
      </c>
      <c r="E460" s="137" t="s">
        <v>1003</v>
      </c>
      <c r="F460" s="138" t="s">
        <v>1004</v>
      </c>
      <c r="G460" s="139" t="s">
        <v>273</v>
      </c>
      <c r="H460" s="140">
        <v>169.78800000000001</v>
      </c>
      <c r="I460" s="141"/>
      <c r="J460" s="142">
        <f>ROUND(I460*H460,2)</f>
        <v>0</v>
      </c>
      <c r="K460" s="138" t="s">
        <v>274</v>
      </c>
      <c r="L460" s="32"/>
      <c r="M460" s="143" t="s">
        <v>1</v>
      </c>
      <c r="N460" s="144" t="s">
        <v>43</v>
      </c>
      <c r="P460" s="145">
        <f>O460*H460</f>
        <v>0</v>
      </c>
      <c r="Q460" s="145">
        <v>7.3499999999999998E-3</v>
      </c>
      <c r="R460" s="145">
        <f>Q460*H460</f>
        <v>1.2479418</v>
      </c>
      <c r="S460" s="145">
        <v>0</v>
      </c>
      <c r="T460" s="146">
        <f>S460*H460</f>
        <v>0</v>
      </c>
      <c r="AR460" s="147" t="s">
        <v>101</v>
      </c>
      <c r="AT460" s="147" t="s">
        <v>270</v>
      </c>
      <c r="AU460" s="147" t="s">
        <v>90</v>
      </c>
      <c r="AY460" s="17" t="s">
        <v>268</v>
      </c>
      <c r="BE460" s="148">
        <f>IF(N460="základní",J460,0)</f>
        <v>0</v>
      </c>
      <c r="BF460" s="148">
        <f>IF(N460="snížená",J460,0)</f>
        <v>0</v>
      </c>
      <c r="BG460" s="148">
        <f>IF(N460="zákl. přenesená",J460,0)</f>
        <v>0</v>
      </c>
      <c r="BH460" s="148">
        <f>IF(N460="sníž. přenesená",J460,0)</f>
        <v>0</v>
      </c>
      <c r="BI460" s="148">
        <f>IF(N460="nulová",J460,0)</f>
        <v>0</v>
      </c>
      <c r="BJ460" s="17" t="s">
        <v>90</v>
      </c>
      <c r="BK460" s="148">
        <f>ROUND(I460*H460,2)</f>
        <v>0</v>
      </c>
      <c r="BL460" s="17" t="s">
        <v>101</v>
      </c>
      <c r="BM460" s="147" t="s">
        <v>1005</v>
      </c>
    </row>
    <row r="461" spans="2:65" s="14" customFormat="1">
      <c r="B461" s="164"/>
      <c r="D461" s="150" t="s">
        <v>276</v>
      </c>
      <c r="E461" s="165" t="s">
        <v>1</v>
      </c>
      <c r="F461" s="166" t="s">
        <v>1006</v>
      </c>
      <c r="H461" s="165" t="s">
        <v>1</v>
      </c>
      <c r="I461" s="167"/>
      <c r="L461" s="164"/>
      <c r="M461" s="168"/>
      <c r="T461" s="169"/>
      <c r="AT461" s="165" t="s">
        <v>276</v>
      </c>
      <c r="AU461" s="165" t="s">
        <v>90</v>
      </c>
      <c r="AV461" s="14" t="s">
        <v>84</v>
      </c>
      <c r="AW461" s="14" t="s">
        <v>32</v>
      </c>
      <c r="AX461" s="14" t="s">
        <v>77</v>
      </c>
      <c r="AY461" s="165" t="s">
        <v>268</v>
      </c>
    </row>
    <row r="462" spans="2:65" s="14" customFormat="1">
      <c r="B462" s="164"/>
      <c r="D462" s="150" t="s">
        <v>276</v>
      </c>
      <c r="E462" s="165" t="s">
        <v>1</v>
      </c>
      <c r="F462" s="166" t="s">
        <v>1007</v>
      </c>
      <c r="H462" s="165" t="s">
        <v>1</v>
      </c>
      <c r="I462" s="167"/>
      <c r="L462" s="164"/>
      <c r="M462" s="168"/>
      <c r="T462" s="169"/>
      <c r="AT462" s="165" t="s">
        <v>276</v>
      </c>
      <c r="AU462" s="165" t="s">
        <v>90</v>
      </c>
      <c r="AV462" s="14" t="s">
        <v>84</v>
      </c>
      <c r="AW462" s="14" t="s">
        <v>32</v>
      </c>
      <c r="AX462" s="14" t="s">
        <v>77</v>
      </c>
      <c r="AY462" s="165" t="s">
        <v>268</v>
      </c>
    </row>
    <row r="463" spans="2:65" s="14" customFormat="1">
      <c r="B463" s="164"/>
      <c r="D463" s="150" t="s">
        <v>276</v>
      </c>
      <c r="E463" s="165" t="s">
        <v>1</v>
      </c>
      <c r="F463" s="166" t="s">
        <v>998</v>
      </c>
      <c r="H463" s="165" t="s">
        <v>1</v>
      </c>
      <c r="I463" s="167"/>
      <c r="L463" s="164"/>
      <c r="M463" s="168"/>
      <c r="T463" s="169"/>
      <c r="AT463" s="165" t="s">
        <v>276</v>
      </c>
      <c r="AU463" s="165" t="s">
        <v>90</v>
      </c>
      <c r="AV463" s="14" t="s">
        <v>84</v>
      </c>
      <c r="AW463" s="14" t="s">
        <v>32</v>
      </c>
      <c r="AX463" s="14" t="s">
        <v>77</v>
      </c>
      <c r="AY463" s="165" t="s">
        <v>268</v>
      </c>
    </row>
    <row r="464" spans="2:65" s="12" customFormat="1">
      <c r="B464" s="149"/>
      <c r="D464" s="150" t="s">
        <v>276</v>
      </c>
      <c r="E464" s="151" t="s">
        <v>1</v>
      </c>
      <c r="F464" s="152" t="s">
        <v>999</v>
      </c>
      <c r="H464" s="153">
        <v>33.514000000000003</v>
      </c>
      <c r="I464" s="154"/>
      <c r="L464" s="149"/>
      <c r="M464" s="155"/>
      <c r="T464" s="156"/>
      <c r="AT464" s="151" t="s">
        <v>276</v>
      </c>
      <c r="AU464" s="151" t="s">
        <v>90</v>
      </c>
      <c r="AV464" s="12" t="s">
        <v>90</v>
      </c>
      <c r="AW464" s="12" t="s">
        <v>32</v>
      </c>
      <c r="AX464" s="12" t="s">
        <v>77</v>
      </c>
      <c r="AY464" s="151" t="s">
        <v>268</v>
      </c>
    </row>
    <row r="465" spans="2:65" s="12" customFormat="1">
      <c r="B465" s="149"/>
      <c r="D465" s="150" t="s">
        <v>276</v>
      </c>
      <c r="E465" s="151" t="s">
        <v>1</v>
      </c>
      <c r="F465" s="152" t="s">
        <v>1000</v>
      </c>
      <c r="H465" s="153">
        <v>-3.15</v>
      </c>
      <c r="I465" s="154"/>
      <c r="L465" s="149"/>
      <c r="M465" s="155"/>
      <c r="T465" s="156"/>
      <c r="AT465" s="151" t="s">
        <v>276</v>
      </c>
      <c r="AU465" s="151" t="s">
        <v>90</v>
      </c>
      <c r="AV465" s="12" t="s">
        <v>90</v>
      </c>
      <c r="AW465" s="12" t="s">
        <v>32</v>
      </c>
      <c r="AX465" s="12" t="s">
        <v>77</v>
      </c>
      <c r="AY465" s="151" t="s">
        <v>268</v>
      </c>
    </row>
    <row r="466" spans="2:65" s="15" customFormat="1">
      <c r="B466" s="170"/>
      <c r="D466" s="150" t="s">
        <v>276</v>
      </c>
      <c r="E466" s="171" t="s">
        <v>1</v>
      </c>
      <c r="F466" s="172" t="s">
        <v>325</v>
      </c>
      <c r="H466" s="173">
        <v>30.364000000000001</v>
      </c>
      <c r="I466" s="174"/>
      <c r="L466" s="170"/>
      <c r="M466" s="175"/>
      <c r="T466" s="176"/>
      <c r="AT466" s="171" t="s">
        <v>276</v>
      </c>
      <c r="AU466" s="171" t="s">
        <v>90</v>
      </c>
      <c r="AV466" s="15" t="s">
        <v>97</v>
      </c>
      <c r="AW466" s="15" t="s">
        <v>32</v>
      </c>
      <c r="AX466" s="15" t="s">
        <v>77</v>
      </c>
      <c r="AY466" s="171" t="s">
        <v>268</v>
      </c>
    </row>
    <row r="467" spans="2:65" s="14" customFormat="1">
      <c r="B467" s="164"/>
      <c r="D467" s="150" t="s">
        <v>276</v>
      </c>
      <c r="E467" s="165" t="s">
        <v>1</v>
      </c>
      <c r="F467" s="166" t="s">
        <v>1008</v>
      </c>
      <c r="H467" s="165" t="s">
        <v>1</v>
      </c>
      <c r="I467" s="167"/>
      <c r="L467" s="164"/>
      <c r="M467" s="168"/>
      <c r="T467" s="169"/>
      <c r="AT467" s="165" t="s">
        <v>276</v>
      </c>
      <c r="AU467" s="165" t="s">
        <v>90</v>
      </c>
      <c r="AV467" s="14" t="s">
        <v>84</v>
      </c>
      <c r="AW467" s="14" t="s">
        <v>32</v>
      </c>
      <c r="AX467" s="14" t="s">
        <v>77</v>
      </c>
      <c r="AY467" s="165" t="s">
        <v>268</v>
      </c>
    </row>
    <row r="468" spans="2:65" s="14" customFormat="1">
      <c r="B468" s="164"/>
      <c r="D468" s="150" t="s">
        <v>276</v>
      </c>
      <c r="E468" s="165" t="s">
        <v>1</v>
      </c>
      <c r="F468" s="166" t="s">
        <v>1009</v>
      </c>
      <c r="H468" s="165" t="s">
        <v>1</v>
      </c>
      <c r="I468" s="167"/>
      <c r="L468" s="164"/>
      <c r="M468" s="168"/>
      <c r="T468" s="169"/>
      <c r="AT468" s="165" t="s">
        <v>276</v>
      </c>
      <c r="AU468" s="165" t="s">
        <v>90</v>
      </c>
      <c r="AV468" s="14" t="s">
        <v>84</v>
      </c>
      <c r="AW468" s="14" t="s">
        <v>32</v>
      </c>
      <c r="AX468" s="14" t="s">
        <v>77</v>
      </c>
      <c r="AY468" s="165" t="s">
        <v>268</v>
      </c>
    </row>
    <row r="469" spans="2:65" s="12" customFormat="1">
      <c r="B469" s="149"/>
      <c r="D469" s="150" t="s">
        <v>276</v>
      </c>
      <c r="E469" s="151" t="s">
        <v>1</v>
      </c>
      <c r="F469" s="152" t="s">
        <v>1010</v>
      </c>
      <c r="H469" s="153">
        <v>142.30600000000001</v>
      </c>
      <c r="I469" s="154"/>
      <c r="L469" s="149"/>
      <c r="M469" s="155"/>
      <c r="T469" s="156"/>
      <c r="AT469" s="151" t="s">
        <v>276</v>
      </c>
      <c r="AU469" s="151" t="s">
        <v>90</v>
      </c>
      <c r="AV469" s="12" t="s">
        <v>90</v>
      </c>
      <c r="AW469" s="12" t="s">
        <v>32</v>
      </c>
      <c r="AX469" s="12" t="s">
        <v>77</v>
      </c>
      <c r="AY469" s="151" t="s">
        <v>268</v>
      </c>
    </row>
    <row r="470" spans="2:65" s="12" customFormat="1" ht="33.75">
      <c r="B470" s="149"/>
      <c r="D470" s="150" t="s">
        <v>276</v>
      </c>
      <c r="E470" s="151" t="s">
        <v>1</v>
      </c>
      <c r="F470" s="152" t="s">
        <v>1011</v>
      </c>
      <c r="H470" s="153">
        <v>-29.37</v>
      </c>
      <c r="I470" s="154"/>
      <c r="L470" s="149"/>
      <c r="M470" s="155"/>
      <c r="T470" s="156"/>
      <c r="AT470" s="151" t="s">
        <v>276</v>
      </c>
      <c r="AU470" s="151" t="s">
        <v>90</v>
      </c>
      <c r="AV470" s="12" t="s">
        <v>90</v>
      </c>
      <c r="AW470" s="12" t="s">
        <v>32</v>
      </c>
      <c r="AX470" s="12" t="s">
        <v>77</v>
      </c>
      <c r="AY470" s="151" t="s">
        <v>268</v>
      </c>
    </row>
    <row r="471" spans="2:65" s="15" customFormat="1">
      <c r="B471" s="170"/>
      <c r="D471" s="150" t="s">
        <v>276</v>
      </c>
      <c r="E471" s="171" t="s">
        <v>1</v>
      </c>
      <c r="F471" s="172" t="s">
        <v>325</v>
      </c>
      <c r="H471" s="173">
        <v>112.93600000000001</v>
      </c>
      <c r="I471" s="174"/>
      <c r="L471" s="170"/>
      <c r="M471" s="175"/>
      <c r="T471" s="176"/>
      <c r="AT471" s="171" t="s">
        <v>276</v>
      </c>
      <c r="AU471" s="171" t="s">
        <v>90</v>
      </c>
      <c r="AV471" s="15" t="s">
        <v>97</v>
      </c>
      <c r="AW471" s="15" t="s">
        <v>32</v>
      </c>
      <c r="AX471" s="15" t="s">
        <v>77</v>
      </c>
      <c r="AY471" s="171" t="s">
        <v>268</v>
      </c>
    </row>
    <row r="472" spans="2:65" s="14" customFormat="1">
      <c r="B472" s="164"/>
      <c r="D472" s="150" t="s">
        <v>276</v>
      </c>
      <c r="E472" s="165" t="s">
        <v>1</v>
      </c>
      <c r="F472" s="166" t="s">
        <v>1012</v>
      </c>
      <c r="H472" s="165" t="s">
        <v>1</v>
      </c>
      <c r="I472" s="167"/>
      <c r="L472" s="164"/>
      <c r="M472" s="168"/>
      <c r="T472" s="169"/>
      <c r="AT472" s="165" t="s">
        <v>276</v>
      </c>
      <c r="AU472" s="165" t="s">
        <v>90</v>
      </c>
      <c r="AV472" s="14" t="s">
        <v>84</v>
      </c>
      <c r="AW472" s="14" t="s">
        <v>32</v>
      </c>
      <c r="AX472" s="14" t="s">
        <v>77</v>
      </c>
      <c r="AY472" s="165" t="s">
        <v>268</v>
      </c>
    </row>
    <row r="473" spans="2:65" s="12" customFormat="1">
      <c r="B473" s="149"/>
      <c r="D473" s="150" t="s">
        <v>276</v>
      </c>
      <c r="E473" s="151" t="s">
        <v>1</v>
      </c>
      <c r="F473" s="152" t="s">
        <v>1013</v>
      </c>
      <c r="H473" s="153">
        <v>22.06</v>
      </c>
      <c r="I473" s="154"/>
      <c r="L473" s="149"/>
      <c r="M473" s="155"/>
      <c r="T473" s="156"/>
      <c r="AT473" s="151" t="s">
        <v>276</v>
      </c>
      <c r="AU473" s="151" t="s">
        <v>90</v>
      </c>
      <c r="AV473" s="12" t="s">
        <v>90</v>
      </c>
      <c r="AW473" s="12" t="s">
        <v>32</v>
      </c>
      <c r="AX473" s="12" t="s">
        <v>77</v>
      </c>
      <c r="AY473" s="151" t="s">
        <v>268</v>
      </c>
    </row>
    <row r="474" spans="2:65" s="15" customFormat="1">
      <c r="B474" s="170"/>
      <c r="D474" s="150" t="s">
        <v>276</v>
      </c>
      <c r="E474" s="171" t="s">
        <v>1</v>
      </c>
      <c r="F474" s="172" t="s">
        <v>325</v>
      </c>
      <c r="H474" s="173">
        <v>22.06</v>
      </c>
      <c r="I474" s="174"/>
      <c r="L474" s="170"/>
      <c r="M474" s="175"/>
      <c r="T474" s="176"/>
      <c r="AT474" s="171" t="s">
        <v>276</v>
      </c>
      <c r="AU474" s="171" t="s">
        <v>90</v>
      </c>
      <c r="AV474" s="15" t="s">
        <v>97</v>
      </c>
      <c r="AW474" s="15" t="s">
        <v>32</v>
      </c>
      <c r="AX474" s="15" t="s">
        <v>77</v>
      </c>
      <c r="AY474" s="171" t="s">
        <v>268</v>
      </c>
    </row>
    <row r="475" spans="2:65" s="14" customFormat="1">
      <c r="B475" s="164"/>
      <c r="D475" s="150" t="s">
        <v>276</v>
      </c>
      <c r="E475" s="165" t="s">
        <v>1</v>
      </c>
      <c r="F475" s="166" t="s">
        <v>1014</v>
      </c>
      <c r="H475" s="165" t="s">
        <v>1</v>
      </c>
      <c r="I475" s="167"/>
      <c r="L475" s="164"/>
      <c r="M475" s="168"/>
      <c r="T475" s="169"/>
      <c r="AT475" s="165" t="s">
        <v>276</v>
      </c>
      <c r="AU475" s="165" t="s">
        <v>90</v>
      </c>
      <c r="AV475" s="14" t="s">
        <v>84</v>
      </c>
      <c r="AW475" s="14" t="s">
        <v>32</v>
      </c>
      <c r="AX475" s="14" t="s">
        <v>77</v>
      </c>
      <c r="AY475" s="165" t="s">
        <v>268</v>
      </c>
    </row>
    <row r="476" spans="2:65" s="12" customFormat="1">
      <c r="B476" s="149"/>
      <c r="D476" s="150" t="s">
        <v>276</v>
      </c>
      <c r="E476" s="151" t="s">
        <v>1</v>
      </c>
      <c r="F476" s="152" t="s">
        <v>1015</v>
      </c>
      <c r="H476" s="153">
        <v>4.4279999999999999</v>
      </c>
      <c r="I476" s="154"/>
      <c r="L476" s="149"/>
      <c r="M476" s="155"/>
      <c r="T476" s="156"/>
      <c r="AT476" s="151" t="s">
        <v>276</v>
      </c>
      <c r="AU476" s="151" t="s">
        <v>90</v>
      </c>
      <c r="AV476" s="12" t="s">
        <v>90</v>
      </c>
      <c r="AW476" s="12" t="s">
        <v>32</v>
      </c>
      <c r="AX476" s="12" t="s">
        <v>77</v>
      </c>
      <c r="AY476" s="151" t="s">
        <v>268</v>
      </c>
    </row>
    <row r="477" spans="2:65" s="15" customFormat="1">
      <c r="B477" s="170"/>
      <c r="D477" s="150" t="s">
        <v>276</v>
      </c>
      <c r="E477" s="171" t="s">
        <v>1</v>
      </c>
      <c r="F477" s="172" t="s">
        <v>325</v>
      </c>
      <c r="H477" s="173">
        <v>4.4279999999999999</v>
      </c>
      <c r="I477" s="174"/>
      <c r="L477" s="170"/>
      <c r="M477" s="175"/>
      <c r="T477" s="176"/>
      <c r="AT477" s="171" t="s">
        <v>276</v>
      </c>
      <c r="AU477" s="171" t="s">
        <v>90</v>
      </c>
      <c r="AV477" s="15" t="s">
        <v>97</v>
      </c>
      <c r="AW477" s="15" t="s">
        <v>32</v>
      </c>
      <c r="AX477" s="15" t="s">
        <v>77</v>
      </c>
      <c r="AY477" s="171" t="s">
        <v>268</v>
      </c>
    </row>
    <row r="478" spans="2:65" s="13" customFormat="1">
      <c r="B478" s="157"/>
      <c r="D478" s="150" t="s">
        <v>276</v>
      </c>
      <c r="E478" s="158" t="s">
        <v>1</v>
      </c>
      <c r="F478" s="159" t="s">
        <v>278</v>
      </c>
      <c r="H478" s="160">
        <v>169.78800000000001</v>
      </c>
      <c r="I478" s="161"/>
      <c r="L478" s="157"/>
      <c r="M478" s="162"/>
      <c r="T478" s="163"/>
      <c r="AT478" s="158" t="s">
        <v>276</v>
      </c>
      <c r="AU478" s="158" t="s">
        <v>90</v>
      </c>
      <c r="AV478" s="13" t="s">
        <v>101</v>
      </c>
      <c r="AW478" s="13" t="s">
        <v>32</v>
      </c>
      <c r="AX478" s="13" t="s">
        <v>84</v>
      </c>
      <c r="AY478" s="158" t="s">
        <v>268</v>
      </c>
    </row>
    <row r="479" spans="2:65" s="1" customFormat="1" ht="24.2" customHeight="1">
      <c r="B479" s="32"/>
      <c r="C479" s="136" t="s">
        <v>513</v>
      </c>
      <c r="D479" s="136" t="s">
        <v>270</v>
      </c>
      <c r="E479" s="137" t="s">
        <v>1016</v>
      </c>
      <c r="F479" s="138" t="s">
        <v>1017</v>
      </c>
      <c r="G479" s="139" t="s">
        <v>273</v>
      </c>
      <c r="H479" s="140">
        <v>0.48</v>
      </c>
      <c r="I479" s="141"/>
      <c r="J479" s="142">
        <f>ROUND(I479*H479,2)</f>
        <v>0</v>
      </c>
      <c r="K479" s="138" t="s">
        <v>274</v>
      </c>
      <c r="L479" s="32"/>
      <c r="M479" s="143" t="s">
        <v>1</v>
      </c>
      <c r="N479" s="144" t="s">
        <v>43</v>
      </c>
      <c r="P479" s="145">
        <f>O479*H479</f>
        <v>0</v>
      </c>
      <c r="Q479" s="145">
        <v>4.3800000000000002E-3</v>
      </c>
      <c r="R479" s="145">
        <f>Q479*H479</f>
        <v>2.1023999999999999E-3</v>
      </c>
      <c r="S479" s="145">
        <v>0</v>
      </c>
      <c r="T479" s="146">
        <f>S479*H479</f>
        <v>0</v>
      </c>
      <c r="AR479" s="147" t="s">
        <v>101</v>
      </c>
      <c r="AT479" s="147" t="s">
        <v>270</v>
      </c>
      <c r="AU479" s="147" t="s">
        <v>90</v>
      </c>
      <c r="AY479" s="17" t="s">
        <v>268</v>
      </c>
      <c r="BE479" s="148">
        <f>IF(N479="základní",J479,0)</f>
        <v>0</v>
      </c>
      <c r="BF479" s="148">
        <f>IF(N479="snížená",J479,0)</f>
        <v>0</v>
      </c>
      <c r="BG479" s="148">
        <f>IF(N479="zákl. přenesená",J479,0)</f>
        <v>0</v>
      </c>
      <c r="BH479" s="148">
        <f>IF(N479="sníž. přenesená",J479,0)</f>
        <v>0</v>
      </c>
      <c r="BI479" s="148">
        <f>IF(N479="nulová",J479,0)</f>
        <v>0</v>
      </c>
      <c r="BJ479" s="17" t="s">
        <v>90</v>
      </c>
      <c r="BK479" s="148">
        <f>ROUND(I479*H479,2)</f>
        <v>0</v>
      </c>
      <c r="BL479" s="17" t="s">
        <v>101</v>
      </c>
      <c r="BM479" s="147" t="s">
        <v>1018</v>
      </c>
    </row>
    <row r="480" spans="2:65" s="12" customFormat="1">
      <c r="B480" s="149"/>
      <c r="D480" s="150" t="s">
        <v>276</v>
      </c>
      <c r="E480" s="151" t="s">
        <v>1</v>
      </c>
      <c r="F480" s="152" t="s">
        <v>1019</v>
      </c>
      <c r="H480" s="153">
        <v>0.48</v>
      </c>
      <c r="I480" s="154"/>
      <c r="L480" s="149"/>
      <c r="M480" s="155"/>
      <c r="T480" s="156"/>
      <c r="AT480" s="151" t="s">
        <v>276</v>
      </c>
      <c r="AU480" s="151" t="s">
        <v>90</v>
      </c>
      <c r="AV480" s="12" t="s">
        <v>90</v>
      </c>
      <c r="AW480" s="12" t="s">
        <v>32</v>
      </c>
      <c r="AX480" s="12" t="s">
        <v>77</v>
      </c>
      <c r="AY480" s="151" t="s">
        <v>268</v>
      </c>
    </row>
    <row r="481" spans="2:65" s="13" customFormat="1">
      <c r="B481" s="157"/>
      <c r="D481" s="150" t="s">
        <v>276</v>
      </c>
      <c r="E481" s="158" t="s">
        <v>1</v>
      </c>
      <c r="F481" s="159" t="s">
        <v>278</v>
      </c>
      <c r="H481" s="160">
        <v>0.48</v>
      </c>
      <c r="I481" s="161"/>
      <c r="L481" s="157"/>
      <c r="M481" s="162"/>
      <c r="T481" s="163"/>
      <c r="AT481" s="158" t="s">
        <v>276</v>
      </c>
      <c r="AU481" s="158" t="s">
        <v>90</v>
      </c>
      <c r="AV481" s="13" t="s">
        <v>101</v>
      </c>
      <c r="AW481" s="13" t="s">
        <v>32</v>
      </c>
      <c r="AX481" s="13" t="s">
        <v>84</v>
      </c>
      <c r="AY481" s="158" t="s">
        <v>268</v>
      </c>
    </row>
    <row r="482" spans="2:65" s="1" customFormat="1" ht="24.2" customHeight="1">
      <c r="B482" s="32"/>
      <c r="C482" s="136" t="s">
        <v>518</v>
      </c>
      <c r="D482" s="136" t="s">
        <v>270</v>
      </c>
      <c r="E482" s="137" t="s">
        <v>1020</v>
      </c>
      <c r="F482" s="138" t="s">
        <v>1021</v>
      </c>
      <c r="G482" s="139" t="s">
        <v>273</v>
      </c>
      <c r="H482" s="140">
        <v>165.36</v>
      </c>
      <c r="I482" s="141"/>
      <c r="J482" s="142">
        <f>ROUND(I482*H482,2)</f>
        <v>0</v>
      </c>
      <c r="K482" s="138" t="s">
        <v>274</v>
      </c>
      <c r="L482" s="32"/>
      <c r="M482" s="143" t="s">
        <v>1</v>
      </c>
      <c r="N482" s="144" t="s">
        <v>43</v>
      </c>
      <c r="P482" s="145">
        <f>O482*H482</f>
        <v>0</v>
      </c>
      <c r="Q482" s="145">
        <v>2.2000000000000001E-4</v>
      </c>
      <c r="R482" s="145">
        <f>Q482*H482</f>
        <v>3.6379200000000007E-2</v>
      </c>
      <c r="S482" s="145">
        <v>0</v>
      </c>
      <c r="T482" s="146">
        <f>S482*H482</f>
        <v>0</v>
      </c>
      <c r="AR482" s="147" t="s">
        <v>101</v>
      </c>
      <c r="AT482" s="147" t="s">
        <v>270</v>
      </c>
      <c r="AU482" s="147" t="s">
        <v>90</v>
      </c>
      <c r="AY482" s="17" t="s">
        <v>268</v>
      </c>
      <c r="BE482" s="148">
        <f>IF(N482="základní",J482,0)</f>
        <v>0</v>
      </c>
      <c r="BF482" s="148">
        <f>IF(N482="snížená",J482,0)</f>
        <v>0</v>
      </c>
      <c r="BG482" s="148">
        <f>IF(N482="zákl. přenesená",J482,0)</f>
        <v>0</v>
      </c>
      <c r="BH482" s="148">
        <f>IF(N482="sníž. přenesená",J482,0)</f>
        <v>0</v>
      </c>
      <c r="BI482" s="148">
        <f>IF(N482="nulová",J482,0)</f>
        <v>0</v>
      </c>
      <c r="BJ482" s="17" t="s">
        <v>90</v>
      </c>
      <c r="BK482" s="148">
        <f>ROUND(I482*H482,2)</f>
        <v>0</v>
      </c>
      <c r="BL482" s="17" t="s">
        <v>101</v>
      </c>
      <c r="BM482" s="147" t="s">
        <v>1022</v>
      </c>
    </row>
    <row r="483" spans="2:65" s="14" customFormat="1">
      <c r="B483" s="164"/>
      <c r="D483" s="150" t="s">
        <v>276</v>
      </c>
      <c r="E483" s="165" t="s">
        <v>1</v>
      </c>
      <c r="F483" s="166" t="s">
        <v>1006</v>
      </c>
      <c r="H483" s="165" t="s">
        <v>1</v>
      </c>
      <c r="I483" s="167"/>
      <c r="L483" s="164"/>
      <c r="M483" s="168"/>
      <c r="T483" s="169"/>
      <c r="AT483" s="165" t="s">
        <v>276</v>
      </c>
      <c r="AU483" s="165" t="s">
        <v>90</v>
      </c>
      <c r="AV483" s="14" t="s">
        <v>84</v>
      </c>
      <c r="AW483" s="14" t="s">
        <v>32</v>
      </c>
      <c r="AX483" s="14" t="s">
        <v>77</v>
      </c>
      <c r="AY483" s="165" t="s">
        <v>268</v>
      </c>
    </row>
    <row r="484" spans="2:65" s="14" customFormat="1">
      <c r="B484" s="164"/>
      <c r="D484" s="150" t="s">
        <v>276</v>
      </c>
      <c r="E484" s="165" t="s">
        <v>1</v>
      </c>
      <c r="F484" s="166" t="s">
        <v>1023</v>
      </c>
      <c r="H484" s="165" t="s">
        <v>1</v>
      </c>
      <c r="I484" s="167"/>
      <c r="L484" s="164"/>
      <c r="M484" s="168"/>
      <c r="T484" s="169"/>
      <c r="AT484" s="165" t="s">
        <v>276</v>
      </c>
      <c r="AU484" s="165" t="s">
        <v>90</v>
      </c>
      <c r="AV484" s="14" t="s">
        <v>84</v>
      </c>
      <c r="AW484" s="14" t="s">
        <v>32</v>
      </c>
      <c r="AX484" s="14" t="s">
        <v>77</v>
      </c>
      <c r="AY484" s="165" t="s">
        <v>268</v>
      </c>
    </row>
    <row r="485" spans="2:65" s="14" customFormat="1">
      <c r="B485" s="164"/>
      <c r="D485" s="150" t="s">
        <v>276</v>
      </c>
      <c r="E485" s="165" t="s">
        <v>1</v>
      </c>
      <c r="F485" s="166" t="s">
        <v>998</v>
      </c>
      <c r="H485" s="165" t="s">
        <v>1</v>
      </c>
      <c r="I485" s="167"/>
      <c r="L485" s="164"/>
      <c r="M485" s="168"/>
      <c r="T485" s="169"/>
      <c r="AT485" s="165" t="s">
        <v>276</v>
      </c>
      <c r="AU485" s="165" t="s">
        <v>90</v>
      </c>
      <c r="AV485" s="14" t="s">
        <v>84</v>
      </c>
      <c r="AW485" s="14" t="s">
        <v>32</v>
      </c>
      <c r="AX485" s="14" t="s">
        <v>77</v>
      </c>
      <c r="AY485" s="165" t="s">
        <v>268</v>
      </c>
    </row>
    <row r="486" spans="2:65" s="12" customFormat="1">
      <c r="B486" s="149"/>
      <c r="D486" s="150" t="s">
        <v>276</v>
      </c>
      <c r="E486" s="151" t="s">
        <v>1</v>
      </c>
      <c r="F486" s="152" t="s">
        <v>999</v>
      </c>
      <c r="H486" s="153">
        <v>33.514000000000003</v>
      </c>
      <c r="I486" s="154"/>
      <c r="L486" s="149"/>
      <c r="M486" s="155"/>
      <c r="T486" s="156"/>
      <c r="AT486" s="151" t="s">
        <v>276</v>
      </c>
      <c r="AU486" s="151" t="s">
        <v>90</v>
      </c>
      <c r="AV486" s="12" t="s">
        <v>90</v>
      </c>
      <c r="AW486" s="12" t="s">
        <v>32</v>
      </c>
      <c r="AX486" s="12" t="s">
        <v>77</v>
      </c>
      <c r="AY486" s="151" t="s">
        <v>268</v>
      </c>
    </row>
    <row r="487" spans="2:65" s="12" customFormat="1">
      <c r="B487" s="149"/>
      <c r="D487" s="150" t="s">
        <v>276</v>
      </c>
      <c r="E487" s="151" t="s">
        <v>1</v>
      </c>
      <c r="F487" s="152" t="s">
        <v>1000</v>
      </c>
      <c r="H487" s="153">
        <v>-3.15</v>
      </c>
      <c r="I487" s="154"/>
      <c r="L487" s="149"/>
      <c r="M487" s="155"/>
      <c r="T487" s="156"/>
      <c r="AT487" s="151" t="s">
        <v>276</v>
      </c>
      <c r="AU487" s="151" t="s">
        <v>90</v>
      </c>
      <c r="AV487" s="12" t="s">
        <v>90</v>
      </c>
      <c r="AW487" s="12" t="s">
        <v>32</v>
      </c>
      <c r="AX487" s="12" t="s">
        <v>77</v>
      </c>
      <c r="AY487" s="151" t="s">
        <v>268</v>
      </c>
    </row>
    <row r="488" spans="2:65" s="15" customFormat="1">
      <c r="B488" s="170"/>
      <c r="D488" s="150" t="s">
        <v>276</v>
      </c>
      <c r="E488" s="171" t="s">
        <v>1</v>
      </c>
      <c r="F488" s="172" t="s">
        <v>325</v>
      </c>
      <c r="H488" s="173">
        <v>30.364000000000001</v>
      </c>
      <c r="I488" s="174"/>
      <c r="L488" s="170"/>
      <c r="M488" s="175"/>
      <c r="T488" s="176"/>
      <c r="AT488" s="171" t="s">
        <v>276</v>
      </c>
      <c r="AU488" s="171" t="s">
        <v>90</v>
      </c>
      <c r="AV488" s="15" t="s">
        <v>97</v>
      </c>
      <c r="AW488" s="15" t="s">
        <v>32</v>
      </c>
      <c r="AX488" s="15" t="s">
        <v>77</v>
      </c>
      <c r="AY488" s="171" t="s">
        <v>268</v>
      </c>
    </row>
    <row r="489" spans="2:65" s="14" customFormat="1">
      <c r="B489" s="164"/>
      <c r="D489" s="150" t="s">
        <v>276</v>
      </c>
      <c r="E489" s="165" t="s">
        <v>1</v>
      </c>
      <c r="F489" s="166" t="s">
        <v>1024</v>
      </c>
      <c r="H489" s="165" t="s">
        <v>1</v>
      </c>
      <c r="I489" s="167"/>
      <c r="L489" s="164"/>
      <c r="M489" s="168"/>
      <c r="T489" s="169"/>
      <c r="AT489" s="165" t="s">
        <v>276</v>
      </c>
      <c r="AU489" s="165" t="s">
        <v>90</v>
      </c>
      <c r="AV489" s="14" t="s">
        <v>84</v>
      </c>
      <c r="AW489" s="14" t="s">
        <v>32</v>
      </c>
      <c r="AX489" s="14" t="s">
        <v>77</v>
      </c>
      <c r="AY489" s="165" t="s">
        <v>268</v>
      </c>
    </row>
    <row r="490" spans="2:65" s="14" customFormat="1">
      <c r="B490" s="164"/>
      <c r="D490" s="150" t="s">
        <v>276</v>
      </c>
      <c r="E490" s="165" t="s">
        <v>1</v>
      </c>
      <c r="F490" s="166" t="s">
        <v>1009</v>
      </c>
      <c r="H490" s="165" t="s">
        <v>1</v>
      </c>
      <c r="I490" s="167"/>
      <c r="L490" s="164"/>
      <c r="M490" s="168"/>
      <c r="T490" s="169"/>
      <c r="AT490" s="165" t="s">
        <v>276</v>
      </c>
      <c r="AU490" s="165" t="s">
        <v>90</v>
      </c>
      <c r="AV490" s="14" t="s">
        <v>84</v>
      </c>
      <c r="AW490" s="14" t="s">
        <v>32</v>
      </c>
      <c r="AX490" s="14" t="s">
        <v>77</v>
      </c>
      <c r="AY490" s="165" t="s">
        <v>268</v>
      </c>
    </row>
    <row r="491" spans="2:65" s="12" customFormat="1">
      <c r="B491" s="149"/>
      <c r="D491" s="150" t="s">
        <v>276</v>
      </c>
      <c r="E491" s="151" t="s">
        <v>1</v>
      </c>
      <c r="F491" s="152" t="s">
        <v>1010</v>
      </c>
      <c r="H491" s="153">
        <v>142.30600000000001</v>
      </c>
      <c r="I491" s="154"/>
      <c r="L491" s="149"/>
      <c r="M491" s="155"/>
      <c r="T491" s="156"/>
      <c r="AT491" s="151" t="s">
        <v>276</v>
      </c>
      <c r="AU491" s="151" t="s">
        <v>90</v>
      </c>
      <c r="AV491" s="12" t="s">
        <v>90</v>
      </c>
      <c r="AW491" s="12" t="s">
        <v>32</v>
      </c>
      <c r="AX491" s="12" t="s">
        <v>77</v>
      </c>
      <c r="AY491" s="151" t="s">
        <v>268</v>
      </c>
    </row>
    <row r="492" spans="2:65" s="12" customFormat="1" ht="33.75">
      <c r="B492" s="149"/>
      <c r="D492" s="150" t="s">
        <v>276</v>
      </c>
      <c r="E492" s="151" t="s">
        <v>1</v>
      </c>
      <c r="F492" s="152" t="s">
        <v>1011</v>
      </c>
      <c r="H492" s="153">
        <v>-29.37</v>
      </c>
      <c r="I492" s="154"/>
      <c r="L492" s="149"/>
      <c r="M492" s="155"/>
      <c r="T492" s="156"/>
      <c r="AT492" s="151" t="s">
        <v>276</v>
      </c>
      <c r="AU492" s="151" t="s">
        <v>90</v>
      </c>
      <c r="AV492" s="12" t="s">
        <v>90</v>
      </c>
      <c r="AW492" s="12" t="s">
        <v>32</v>
      </c>
      <c r="AX492" s="12" t="s">
        <v>77</v>
      </c>
      <c r="AY492" s="151" t="s">
        <v>268</v>
      </c>
    </row>
    <row r="493" spans="2:65" s="15" customFormat="1">
      <c r="B493" s="170"/>
      <c r="D493" s="150" t="s">
        <v>276</v>
      </c>
      <c r="E493" s="171" t="s">
        <v>1</v>
      </c>
      <c r="F493" s="172" t="s">
        <v>325</v>
      </c>
      <c r="H493" s="173">
        <v>112.93600000000001</v>
      </c>
      <c r="I493" s="174"/>
      <c r="L493" s="170"/>
      <c r="M493" s="175"/>
      <c r="T493" s="176"/>
      <c r="AT493" s="171" t="s">
        <v>276</v>
      </c>
      <c r="AU493" s="171" t="s">
        <v>90</v>
      </c>
      <c r="AV493" s="15" t="s">
        <v>97</v>
      </c>
      <c r="AW493" s="15" t="s">
        <v>32</v>
      </c>
      <c r="AX493" s="15" t="s">
        <v>77</v>
      </c>
      <c r="AY493" s="171" t="s">
        <v>268</v>
      </c>
    </row>
    <row r="494" spans="2:65" s="14" customFormat="1">
      <c r="B494" s="164"/>
      <c r="D494" s="150" t="s">
        <v>276</v>
      </c>
      <c r="E494" s="165" t="s">
        <v>1</v>
      </c>
      <c r="F494" s="166" t="s">
        <v>1012</v>
      </c>
      <c r="H494" s="165" t="s">
        <v>1</v>
      </c>
      <c r="I494" s="167"/>
      <c r="L494" s="164"/>
      <c r="M494" s="168"/>
      <c r="T494" s="169"/>
      <c r="AT494" s="165" t="s">
        <v>276</v>
      </c>
      <c r="AU494" s="165" t="s">
        <v>90</v>
      </c>
      <c r="AV494" s="14" t="s">
        <v>84</v>
      </c>
      <c r="AW494" s="14" t="s">
        <v>32</v>
      </c>
      <c r="AX494" s="14" t="s">
        <v>77</v>
      </c>
      <c r="AY494" s="165" t="s">
        <v>268</v>
      </c>
    </row>
    <row r="495" spans="2:65" s="12" customFormat="1">
      <c r="B495" s="149"/>
      <c r="D495" s="150" t="s">
        <v>276</v>
      </c>
      <c r="E495" s="151" t="s">
        <v>1</v>
      </c>
      <c r="F495" s="152" t="s">
        <v>1013</v>
      </c>
      <c r="H495" s="153">
        <v>22.06</v>
      </c>
      <c r="I495" s="154"/>
      <c r="L495" s="149"/>
      <c r="M495" s="155"/>
      <c r="T495" s="156"/>
      <c r="AT495" s="151" t="s">
        <v>276</v>
      </c>
      <c r="AU495" s="151" t="s">
        <v>90</v>
      </c>
      <c r="AV495" s="12" t="s">
        <v>90</v>
      </c>
      <c r="AW495" s="12" t="s">
        <v>32</v>
      </c>
      <c r="AX495" s="12" t="s">
        <v>77</v>
      </c>
      <c r="AY495" s="151" t="s">
        <v>268</v>
      </c>
    </row>
    <row r="496" spans="2:65" s="15" customFormat="1">
      <c r="B496" s="170"/>
      <c r="D496" s="150" t="s">
        <v>276</v>
      </c>
      <c r="E496" s="171" t="s">
        <v>1</v>
      </c>
      <c r="F496" s="172" t="s">
        <v>325</v>
      </c>
      <c r="H496" s="173">
        <v>22.06</v>
      </c>
      <c r="I496" s="174"/>
      <c r="L496" s="170"/>
      <c r="M496" s="175"/>
      <c r="T496" s="176"/>
      <c r="AT496" s="171" t="s">
        <v>276</v>
      </c>
      <c r="AU496" s="171" t="s">
        <v>90</v>
      </c>
      <c r="AV496" s="15" t="s">
        <v>97</v>
      </c>
      <c r="AW496" s="15" t="s">
        <v>32</v>
      </c>
      <c r="AX496" s="15" t="s">
        <v>77</v>
      </c>
      <c r="AY496" s="171" t="s">
        <v>268</v>
      </c>
    </row>
    <row r="497" spans="2:65" s="13" customFormat="1">
      <c r="B497" s="157"/>
      <c r="D497" s="150" t="s">
        <v>276</v>
      </c>
      <c r="E497" s="158" t="s">
        <v>1</v>
      </c>
      <c r="F497" s="159" t="s">
        <v>278</v>
      </c>
      <c r="H497" s="160">
        <v>165.36</v>
      </c>
      <c r="I497" s="161"/>
      <c r="L497" s="157"/>
      <c r="M497" s="162"/>
      <c r="T497" s="163"/>
      <c r="AT497" s="158" t="s">
        <v>276</v>
      </c>
      <c r="AU497" s="158" t="s">
        <v>90</v>
      </c>
      <c r="AV497" s="13" t="s">
        <v>101</v>
      </c>
      <c r="AW497" s="13" t="s">
        <v>32</v>
      </c>
      <c r="AX497" s="13" t="s">
        <v>84</v>
      </c>
      <c r="AY497" s="158" t="s">
        <v>268</v>
      </c>
    </row>
    <row r="498" spans="2:65" s="1" customFormat="1" ht="37.9" customHeight="1">
      <c r="B498" s="32"/>
      <c r="C498" s="136" t="s">
        <v>523</v>
      </c>
      <c r="D498" s="136" t="s">
        <v>270</v>
      </c>
      <c r="E498" s="137" t="s">
        <v>1025</v>
      </c>
      <c r="F498" s="138" t="s">
        <v>1026</v>
      </c>
      <c r="G498" s="139" t="s">
        <v>318</v>
      </c>
      <c r="H498" s="140">
        <v>2.4</v>
      </c>
      <c r="I498" s="141"/>
      <c r="J498" s="142">
        <f>ROUND(I498*H498,2)</f>
        <v>0</v>
      </c>
      <c r="K498" s="138" t="s">
        <v>274</v>
      </c>
      <c r="L498" s="32"/>
      <c r="M498" s="143" t="s">
        <v>1</v>
      </c>
      <c r="N498" s="144" t="s">
        <v>43</v>
      </c>
      <c r="P498" s="145">
        <f>O498*H498</f>
        <v>0</v>
      </c>
      <c r="Q498" s="145">
        <v>3.3899999999999998E-3</v>
      </c>
      <c r="R498" s="145">
        <f>Q498*H498</f>
        <v>8.1359999999999991E-3</v>
      </c>
      <c r="S498" s="145">
        <v>0</v>
      </c>
      <c r="T498" s="146">
        <f>S498*H498</f>
        <v>0</v>
      </c>
      <c r="AR498" s="147" t="s">
        <v>101</v>
      </c>
      <c r="AT498" s="147" t="s">
        <v>270</v>
      </c>
      <c r="AU498" s="147" t="s">
        <v>90</v>
      </c>
      <c r="AY498" s="17" t="s">
        <v>268</v>
      </c>
      <c r="BE498" s="148">
        <f>IF(N498="základní",J498,0)</f>
        <v>0</v>
      </c>
      <c r="BF498" s="148">
        <f>IF(N498="snížená",J498,0)</f>
        <v>0</v>
      </c>
      <c r="BG498" s="148">
        <f>IF(N498="zákl. přenesená",J498,0)</f>
        <v>0</v>
      </c>
      <c r="BH498" s="148">
        <f>IF(N498="sníž. přenesená",J498,0)</f>
        <v>0</v>
      </c>
      <c r="BI498" s="148">
        <f>IF(N498="nulová",J498,0)</f>
        <v>0</v>
      </c>
      <c r="BJ498" s="17" t="s">
        <v>90</v>
      </c>
      <c r="BK498" s="148">
        <f>ROUND(I498*H498,2)</f>
        <v>0</v>
      </c>
      <c r="BL498" s="17" t="s">
        <v>101</v>
      </c>
      <c r="BM498" s="147" t="s">
        <v>1027</v>
      </c>
    </row>
    <row r="499" spans="2:65" s="1" customFormat="1" ht="24.2" customHeight="1">
      <c r="B499" s="32"/>
      <c r="C499" s="186" t="s">
        <v>529</v>
      </c>
      <c r="D499" s="186" t="s">
        <v>982</v>
      </c>
      <c r="E499" s="187" t="s">
        <v>1028</v>
      </c>
      <c r="F499" s="188" t="s">
        <v>1029</v>
      </c>
      <c r="G499" s="189" t="s">
        <v>273</v>
      </c>
      <c r="H499" s="190">
        <v>2.88</v>
      </c>
      <c r="I499" s="191"/>
      <c r="J499" s="192">
        <f>ROUND(I499*H499,2)</f>
        <v>0</v>
      </c>
      <c r="K499" s="188" t="s">
        <v>274</v>
      </c>
      <c r="L499" s="193"/>
      <c r="M499" s="194" t="s">
        <v>1</v>
      </c>
      <c r="N499" s="195" t="s">
        <v>43</v>
      </c>
      <c r="P499" s="145">
        <f>O499*H499</f>
        <v>0</v>
      </c>
      <c r="Q499" s="145">
        <v>8.9999999999999998E-4</v>
      </c>
      <c r="R499" s="145">
        <f>Q499*H499</f>
        <v>2.5919999999999997E-3</v>
      </c>
      <c r="S499" s="145">
        <v>0</v>
      </c>
      <c r="T499" s="146">
        <f>S499*H499</f>
        <v>0</v>
      </c>
      <c r="AR499" s="147" t="s">
        <v>309</v>
      </c>
      <c r="AT499" s="147" t="s">
        <v>982</v>
      </c>
      <c r="AU499" s="147" t="s">
        <v>90</v>
      </c>
      <c r="AY499" s="17" t="s">
        <v>268</v>
      </c>
      <c r="BE499" s="148">
        <f>IF(N499="základní",J499,0)</f>
        <v>0</v>
      </c>
      <c r="BF499" s="148">
        <f>IF(N499="snížená",J499,0)</f>
        <v>0</v>
      </c>
      <c r="BG499" s="148">
        <f>IF(N499="zákl. přenesená",J499,0)</f>
        <v>0</v>
      </c>
      <c r="BH499" s="148">
        <f>IF(N499="sníž. přenesená",J499,0)</f>
        <v>0</v>
      </c>
      <c r="BI499" s="148">
        <f>IF(N499="nulová",J499,0)</f>
        <v>0</v>
      </c>
      <c r="BJ499" s="17" t="s">
        <v>90</v>
      </c>
      <c r="BK499" s="148">
        <f>ROUND(I499*H499,2)</f>
        <v>0</v>
      </c>
      <c r="BL499" s="17" t="s">
        <v>101</v>
      </c>
      <c r="BM499" s="147" t="s">
        <v>1030</v>
      </c>
    </row>
    <row r="500" spans="2:65" s="14" customFormat="1">
      <c r="B500" s="164"/>
      <c r="D500" s="150" t="s">
        <v>276</v>
      </c>
      <c r="E500" s="165" t="s">
        <v>1</v>
      </c>
      <c r="F500" s="166" t="s">
        <v>1031</v>
      </c>
      <c r="H500" s="165" t="s">
        <v>1</v>
      </c>
      <c r="I500" s="167"/>
      <c r="L500" s="164"/>
      <c r="M500" s="168"/>
      <c r="T500" s="169"/>
      <c r="AT500" s="165" t="s">
        <v>276</v>
      </c>
      <c r="AU500" s="165" t="s">
        <v>90</v>
      </c>
      <c r="AV500" s="14" t="s">
        <v>84</v>
      </c>
      <c r="AW500" s="14" t="s">
        <v>32</v>
      </c>
      <c r="AX500" s="14" t="s">
        <v>77</v>
      </c>
      <c r="AY500" s="165" t="s">
        <v>268</v>
      </c>
    </row>
    <row r="501" spans="2:65" s="12" customFormat="1">
      <c r="B501" s="149"/>
      <c r="D501" s="150" t="s">
        <v>276</v>
      </c>
      <c r="E501" s="151" t="s">
        <v>1</v>
      </c>
      <c r="F501" s="152" t="s">
        <v>1032</v>
      </c>
      <c r="H501" s="153">
        <v>2.4</v>
      </c>
      <c r="I501" s="154"/>
      <c r="L501" s="149"/>
      <c r="M501" s="155"/>
      <c r="T501" s="156"/>
      <c r="AT501" s="151" t="s">
        <v>276</v>
      </c>
      <c r="AU501" s="151" t="s">
        <v>90</v>
      </c>
      <c r="AV501" s="12" t="s">
        <v>90</v>
      </c>
      <c r="AW501" s="12" t="s">
        <v>32</v>
      </c>
      <c r="AX501" s="12" t="s">
        <v>77</v>
      </c>
      <c r="AY501" s="151" t="s">
        <v>268</v>
      </c>
    </row>
    <row r="502" spans="2:65" s="13" customFormat="1">
      <c r="B502" s="157"/>
      <c r="D502" s="150" t="s">
        <v>276</v>
      </c>
      <c r="E502" s="158" t="s">
        <v>1</v>
      </c>
      <c r="F502" s="159" t="s">
        <v>278</v>
      </c>
      <c r="H502" s="160">
        <v>2.4</v>
      </c>
      <c r="I502" s="161"/>
      <c r="L502" s="157"/>
      <c r="M502" s="162"/>
      <c r="T502" s="163"/>
      <c r="AT502" s="158" t="s">
        <v>276</v>
      </c>
      <c r="AU502" s="158" t="s">
        <v>90</v>
      </c>
      <c r="AV502" s="13" t="s">
        <v>101</v>
      </c>
      <c r="AW502" s="13" t="s">
        <v>32</v>
      </c>
      <c r="AX502" s="13" t="s">
        <v>84</v>
      </c>
      <c r="AY502" s="158" t="s">
        <v>268</v>
      </c>
    </row>
    <row r="503" spans="2:65" s="12" customFormat="1">
      <c r="B503" s="149"/>
      <c r="D503" s="150" t="s">
        <v>276</v>
      </c>
      <c r="F503" s="152" t="s">
        <v>1033</v>
      </c>
      <c r="H503" s="153">
        <v>2.88</v>
      </c>
      <c r="I503" s="154"/>
      <c r="L503" s="149"/>
      <c r="M503" s="155"/>
      <c r="T503" s="156"/>
      <c r="AT503" s="151" t="s">
        <v>276</v>
      </c>
      <c r="AU503" s="151" t="s">
        <v>90</v>
      </c>
      <c r="AV503" s="12" t="s">
        <v>90</v>
      </c>
      <c r="AW503" s="12" t="s">
        <v>4</v>
      </c>
      <c r="AX503" s="12" t="s">
        <v>84</v>
      </c>
      <c r="AY503" s="151" t="s">
        <v>268</v>
      </c>
    </row>
    <row r="504" spans="2:65" s="1" customFormat="1" ht="37.9" customHeight="1">
      <c r="B504" s="32"/>
      <c r="C504" s="136" t="s">
        <v>534</v>
      </c>
      <c r="D504" s="177" t="s">
        <v>270</v>
      </c>
      <c r="E504" s="137" t="s">
        <v>1034</v>
      </c>
      <c r="F504" s="138" t="s">
        <v>1035</v>
      </c>
      <c r="G504" s="139" t="s">
        <v>318</v>
      </c>
      <c r="H504" s="140">
        <v>99.546999999999997</v>
      </c>
      <c r="I504" s="141"/>
      <c r="J504" s="142">
        <f>ROUND(I504*H504,2)</f>
        <v>0</v>
      </c>
      <c r="K504" s="138" t="s">
        <v>274</v>
      </c>
      <c r="L504" s="32"/>
      <c r="M504" s="143" t="s">
        <v>1</v>
      </c>
      <c r="N504" s="144" t="s">
        <v>43</v>
      </c>
      <c r="P504" s="145">
        <f>O504*H504</f>
        <v>0</v>
      </c>
      <c r="Q504" s="145">
        <v>3.3899999999999998E-3</v>
      </c>
      <c r="R504" s="145">
        <f>Q504*H504</f>
        <v>0.33746432999999998</v>
      </c>
      <c r="S504" s="145">
        <v>0</v>
      </c>
      <c r="T504" s="146">
        <f>S504*H504</f>
        <v>0</v>
      </c>
      <c r="AR504" s="147" t="s">
        <v>101</v>
      </c>
      <c r="AT504" s="147" t="s">
        <v>270</v>
      </c>
      <c r="AU504" s="147" t="s">
        <v>90</v>
      </c>
      <c r="AY504" s="17" t="s">
        <v>268</v>
      </c>
      <c r="BE504" s="148">
        <f>IF(N504="základní",J504,0)</f>
        <v>0</v>
      </c>
      <c r="BF504" s="148">
        <f>IF(N504="snížená",J504,0)</f>
        <v>0</v>
      </c>
      <c r="BG504" s="148">
        <f>IF(N504="zákl. přenesená",J504,0)</f>
        <v>0</v>
      </c>
      <c r="BH504" s="148">
        <f>IF(N504="sníž. přenesená",J504,0)</f>
        <v>0</v>
      </c>
      <c r="BI504" s="148">
        <f>IF(N504="nulová",J504,0)</f>
        <v>0</v>
      </c>
      <c r="BJ504" s="17" t="s">
        <v>90</v>
      </c>
      <c r="BK504" s="148">
        <f>ROUND(I504*H504,2)</f>
        <v>0</v>
      </c>
      <c r="BL504" s="17" t="s">
        <v>101</v>
      </c>
      <c r="BM504" s="147" t="s">
        <v>1036</v>
      </c>
    </row>
    <row r="505" spans="2:65" s="1" customFormat="1" ht="24.2" customHeight="1">
      <c r="B505" s="32"/>
      <c r="C505" s="186" t="s">
        <v>539</v>
      </c>
      <c r="D505" s="186" t="s">
        <v>982</v>
      </c>
      <c r="E505" s="187" t="s">
        <v>1037</v>
      </c>
      <c r="F505" s="188" t="s">
        <v>1038</v>
      </c>
      <c r="G505" s="189" t="s">
        <v>273</v>
      </c>
      <c r="H505" s="190">
        <v>95.52</v>
      </c>
      <c r="I505" s="191"/>
      <c r="J505" s="192">
        <f>ROUND(I505*H505,2)</f>
        <v>0</v>
      </c>
      <c r="K505" s="188" t="s">
        <v>274</v>
      </c>
      <c r="L505" s="193"/>
      <c r="M505" s="194" t="s">
        <v>1</v>
      </c>
      <c r="N505" s="195" t="s">
        <v>43</v>
      </c>
      <c r="P505" s="145">
        <f>O505*H505</f>
        <v>0</v>
      </c>
      <c r="Q505" s="145">
        <v>1.5E-3</v>
      </c>
      <c r="R505" s="145">
        <f>Q505*H505</f>
        <v>0.14327999999999999</v>
      </c>
      <c r="S505" s="145">
        <v>0</v>
      </c>
      <c r="T505" s="146">
        <f>S505*H505</f>
        <v>0</v>
      </c>
      <c r="AR505" s="147" t="s">
        <v>309</v>
      </c>
      <c r="AT505" s="147" t="s">
        <v>982</v>
      </c>
      <c r="AU505" s="147" t="s">
        <v>90</v>
      </c>
      <c r="AY505" s="17" t="s">
        <v>268</v>
      </c>
      <c r="BE505" s="148">
        <f>IF(N505="základní",J505,0)</f>
        <v>0</v>
      </c>
      <c r="BF505" s="148">
        <f>IF(N505="snížená",J505,0)</f>
        <v>0</v>
      </c>
      <c r="BG505" s="148">
        <f>IF(N505="zákl. přenesená",J505,0)</f>
        <v>0</v>
      </c>
      <c r="BH505" s="148">
        <f>IF(N505="sníž. přenesená",J505,0)</f>
        <v>0</v>
      </c>
      <c r="BI505" s="148">
        <f>IF(N505="nulová",J505,0)</f>
        <v>0</v>
      </c>
      <c r="BJ505" s="17" t="s">
        <v>90</v>
      </c>
      <c r="BK505" s="148">
        <f>ROUND(I505*H505,2)</f>
        <v>0</v>
      </c>
      <c r="BL505" s="17" t="s">
        <v>101</v>
      </c>
      <c r="BM505" s="147" t="s">
        <v>1039</v>
      </c>
    </row>
    <row r="506" spans="2:65" s="14" customFormat="1">
      <c r="B506" s="164"/>
      <c r="D506" s="150" t="s">
        <v>276</v>
      </c>
      <c r="E506" s="165" t="s">
        <v>1</v>
      </c>
      <c r="F506" s="166" t="s">
        <v>1040</v>
      </c>
      <c r="H506" s="165" t="s">
        <v>1</v>
      </c>
      <c r="I506" s="167"/>
      <c r="L506" s="164"/>
      <c r="M506" s="168"/>
      <c r="T506" s="169"/>
      <c r="AT506" s="165" t="s">
        <v>276</v>
      </c>
      <c r="AU506" s="165" t="s">
        <v>90</v>
      </c>
      <c r="AV506" s="14" t="s">
        <v>84</v>
      </c>
      <c r="AW506" s="14" t="s">
        <v>32</v>
      </c>
      <c r="AX506" s="14" t="s">
        <v>77</v>
      </c>
      <c r="AY506" s="165" t="s">
        <v>268</v>
      </c>
    </row>
    <row r="507" spans="2:65" s="12" customFormat="1">
      <c r="B507" s="149"/>
      <c r="D507" s="150" t="s">
        <v>276</v>
      </c>
      <c r="E507" s="151" t="s">
        <v>1</v>
      </c>
      <c r="F507" s="152" t="s">
        <v>1041</v>
      </c>
      <c r="H507" s="153">
        <v>3.4</v>
      </c>
      <c r="I507" s="154"/>
      <c r="L507" s="149"/>
      <c r="M507" s="155"/>
      <c r="T507" s="156"/>
      <c r="AT507" s="151" t="s">
        <v>276</v>
      </c>
      <c r="AU507" s="151" t="s">
        <v>90</v>
      </c>
      <c r="AV507" s="12" t="s">
        <v>90</v>
      </c>
      <c r="AW507" s="12" t="s">
        <v>32</v>
      </c>
      <c r="AX507" s="12" t="s">
        <v>77</v>
      </c>
      <c r="AY507" s="151" t="s">
        <v>268</v>
      </c>
    </row>
    <row r="508" spans="2:65" s="12" customFormat="1">
      <c r="B508" s="149"/>
      <c r="D508" s="150" t="s">
        <v>276</v>
      </c>
      <c r="E508" s="151" t="s">
        <v>1</v>
      </c>
      <c r="F508" s="152" t="s">
        <v>1042</v>
      </c>
      <c r="H508" s="153">
        <v>2</v>
      </c>
      <c r="I508" s="154"/>
      <c r="L508" s="149"/>
      <c r="M508" s="155"/>
      <c r="T508" s="156"/>
      <c r="AT508" s="151" t="s">
        <v>276</v>
      </c>
      <c r="AU508" s="151" t="s">
        <v>90</v>
      </c>
      <c r="AV508" s="12" t="s">
        <v>90</v>
      </c>
      <c r="AW508" s="12" t="s">
        <v>32</v>
      </c>
      <c r="AX508" s="12" t="s">
        <v>77</v>
      </c>
      <c r="AY508" s="151" t="s">
        <v>268</v>
      </c>
    </row>
    <row r="509" spans="2:65" s="12" customFormat="1">
      <c r="B509" s="149"/>
      <c r="D509" s="150" t="s">
        <v>276</v>
      </c>
      <c r="E509" s="151" t="s">
        <v>1</v>
      </c>
      <c r="F509" s="152" t="s">
        <v>1043</v>
      </c>
      <c r="H509" s="153">
        <v>2.4</v>
      </c>
      <c r="I509" s="154"/>
      <c r="L509" s="149"/>
      <c r="M509" s="155"/>
      <c r="T509" s="156"/>
      <c r="AT509" s="151" t="s">
        <v>276</v>
      </c>
      <c r="AU509" s="151" t="s">
        <v>90</v>
      </c>
      <c r="AV509" s="12" t="s">
        <v>90</v>
      </c>
      <c r="AW509" s="12" t="s">
        <v>32</v>
      </c>
      <c r="AX509" s="12" t="s">
        <v>77</v>
      </c>
      <c r="AY509" s="151" t="s">
        <v>268</v>
      </c>
    </row>
    <row r="510" spans="2:65" s="12" customFormat="1">
      <c r="B510" s="149"/>
      <c r="D510" s="150" t="s">
        <v>276</v>
      </c>
      <c r="E510" s="151" t="s">
        <v>1</v>
      </c>
      <c r="F510" s="152" t="s">
        <v>1044</v>
      </c>
      <c r="H510" s="153">
        <v>0.6</v>
      </c>
      <c r="I510" s="154"/>
      <c r="L510" s="149"/>
      <c r="M510" s="155"/>
      <c r="T510" s="156"/>
      <c r="AT510" s="151" t="s">
        <v>276</v>
      </c>
      <c r="AU510" s="151" t="s">
        <v>90</v>
      </c>
      <c r="AV510" s="12" t="s">
        <v>90</v>
      </c>
      <c r="AW510" s="12" t="s">
        <v>32</v>
      </c>
      <c r="AX510" s="12" t="s">
        <v>77</v>
      </c>
      <c r="AY510" s="151" t="s">
        <v>268</v>
      </c>
    </row>
    <row r="511" spans="2:65" s="12" customFormat="1">
      <c r="B511" s="149"/>
      <c r="D511" s="150" t="s">
        <v>276</v>
      </c>
      <c r="E511" s="151" t="s">
        <v>1</v>
      </c>
      <c r="F511" s="152" t="s">
        <v>1045</v>
      </c>
      <c r="H511" s="153">
        <v>2.4</v>
      </c>
      <c r="I511" s="154"/>
      <c r="L511" s="149"/>
      <c r="M511" s="155"/>
      <c r="T511" s="156"/>
      <c r="AT511" s="151" t="s">
        <v>276</v>
      </c>
      <c r="AU511" s="151" t="s">
        <v>90</v>
      </c>
      <c r="AV511" s="12" t="s">
        <v>90</v>
      </c>
      <c r="AW511" s="12" t="s">
        <v>32</v>
      </c>
      <c r="AX511" s="12" t="s">
        <v>77</v>
      </c>
      <c r="AY511" s="151" t="s">
        <v>268</v>
      </c>
    </row>
    <row r="512" spans="2:65" s="15" customFormat="1">
      <c r="B512" s="170"/>
      <c r="D512" s="150" t="s">
        <v>276</v>
      </c>
      <c r="E512" s="171" t="s">
        <v>1</v>
      </c>
      <c r="F512" s="172" t="s">
        <v>325</v>
      </c>
      <c r="H512" s="173">
        <v>10.8</v>
      </c>
      <c r="I512" s="174"/>
      <c r="L512" s="170"/>
      <c r="M512" s="175"/>
      <c r="T512" s="176"/>
      <c r="AT512" s="171" t="s">
        <v>276</v>
      </c>
      <c r="AU512" s="171" t="s">
        <v>90</v>
      </c>
      <c r="AV512" s="15" t="s">
        <v>97</v>
      </c>
      <c r="AW512" s="15" t="s">
        <v>32</v>
      </c>
      <c r="AX512" s="15" t="s">
        <v>77</v>
      </c>
      <c r="AY512" s="171" t="s">
        <v>268</v>
      </c>
    </row>
    <row r="513" spans="2:65" s="12" customFormat="1" ht="33.75">
      <c r="B513" s="149"/>
      <c r="D513" s="150" t="s">
        <v>276</v>
      </c>
      <c r="E513" s="151" t="s">
        <v>1</v>
      </c>
      <c r="F513" s="152" t="s">
        <v>1046</v>
      </c>
      <c r="H513" s="153">
        <v>51</v>
      </c>
      <c r="I513" s="154"/>
      <c r="L513" s="149"/>
      <c r="M513" s="155"/>
      <c r="T513" s="156"/>
      <c r="AT513" s="151" t="s">
        <v>276</v>
      </c>
      <c r="AU513" s="151" t="s">
        <v>90</v>
      </c>
      <c r="AV513" s="12" t="s">
        <v>90</v>
      </c>
      <c r="AW513" s="12" t="s">
        <v>32</v>
      </c>
      <c r="AX513" s="12" t="s">
        <v>77</v>
      </c>
      <c r="AY513" s="151" t="s">
        <v>268</v>
      </c>
    </row>
    <row r="514" spans="2:65" s="12" customFormat="1">
      <c r="B514" s="149"/>
      <c r="D514" s="150" t="s">
        <v>276</v>
      </c>
      <c r="E514" s="151" t="s">
        <v>1</v>
      </c>
      <c r="F514" s="152" t="s">
        <v>1047</v>
      </c>
      <c r="H514" s="153">
        <v>17.8</v>
      </c>
      <c r="I514" s="154"/>
      <c r="L514" s="149"/>
      <c r="M514" s="155"/>
      <c r="T514" s="156"/>
      <c r="AT514" s="151" t="s">
        <v>276</v>
      </c>
      <c r="AU514" s="151" t="s">
        <v>90</v>
      </c>
      <c r="AV514" s="12" t="s">
        <v>90</v>
      </c>
      <c r="AW514" s="12" t="s">
        <v>32</v>
      </c>
      <c r="AX514" s="12" t="s">
        <v>77</v>
      </c>
      <c r="AY514" s="151" t="s">
        <v>268</v>
      </c>
    </row>
    <row r="515" spans="2:65" s="15" customFormat="1">
      <c r="B515" s="170"/>
      <c r="D515" s="150" t="s">
        <v>276</v>
      </c>
      <c r="E515" s="171" t="s">
        <v>1</v>
      </c>
      <c r="F515" s="172" t="s">
        <v>325</v>
      </c>
      <c r="H515" s="173">
        <v>68.8</v>
      </c>
      <c r="I515" s="174"/>
      <c r="L515" s="170"/>
      <c r="M515" s="175"/>
      <c r="T515" s="176"/>
      <c r="AT515" s="171" t="s">
        <v>276</v>
      </c>
      <c r="AU515" s="171" t="s">
        <v>90</v>
      </c>
      <c r="AV515" s="15" t="s">
        <v>97</v>
      </c>
      <c r="AW515" s="15" t="s">
        <v>32</v>
      </c>
      <c r="AX515" s="15" t="s">
        <v>77</v>
      </c>
      <c r="AY515" s="171" t="s">
        <v>268</v>
      </c>
    </row>
    <row r="516" spans="2:65" s="13" customFormat="1">
      <c r="B516" s="157"/>
      <c r="D516" s="150" t="s">
        <v>276</v>
      </c>
      <c r="E516" s="158" t="s">
        <v>1</v>
      </c>
      <c r="F516" s="159" t="s">
        <v>278</v>
      </c>
      <c r="H516" s="160">
        <v>79.599999999999994</v>
      </c>
      <c r="I516" s="161"/>
      <c r="L516" s="157"/>
      <c r="M516" s="162"/>
      <c r="T516" s="163"/>
      <c r="AT516" s="158" t="s">
        <v>276</v>
      </c>
      <c r="AU516" s="158" t="s">
        <v>90</v>
      </c>
      <c r="AV516" s="13" t="s">
        <v>101</v>
      </c>
      <c r="AW516" s="13" t="s">
        <v>32</v>
      </c>
      <c r="AX516" s="13" t="s">
        <v>84</v>
      </c>
      <c r="AY516" s="158" t="s">
        <v>268</v>
      </c>
    </row>
    <row r="517" spans="2:65" s="12" customFormat="1">
      <c r="B517" s="149"/>
      <c r="D517" s="150" t="s">
        <v>276</v>
      </c>
      <c r="F517" s="152" t="s">
        <v>1048</v>
      </c>
      <c r="H517" s="153">
        <v>95.52</v>
      </c>
      <c r="I517" s="154"/>
      <c r="L517" s="149"/>
      <c r="M517" s="155"/>
      <c r="T517" s="156"/>
      <c r="AT517" s="151" t="s">
        <v>276</v>
      </c>
      <c r="AU517" s="151" t="s">
        <v>90</v>
      </c>
      <c r="AV517" s="12" t="s">
        <v>90</v>
      </c>
      <c r="AW517" s="12" t="s">
        <v>4</v>
      </c>
      <c r="AX517" s="12" t="s">
        <v>84</v>
      </c>
      <c r="AY517" s="151" t="s">
        <v>268</v>
      </c>
    </row>
    <row r="518" spans="2:65" s="1" customFormat="1" ht="24.2" customHeight="1">
      <c r="B518" s="32"/>
      <c r="C518" s="186" t="s">
        <v>543</v>
      </c>
      <c r="D518" s="196" t="s">
        <v>982</v>
      </c>
      <c r="E518" s="187" t="s">
        <v>1049</v>
      </c>
      <c r="F518" s="188" t="s">
        <v>1050</v>
      </c>
      <c r="G518" s="189" t="s">
        <v>273</v>
      </c>
      <c r="H518" s="190">
        <v>20.943999999999999</v>
      </c>
      <c r="I518" s="191"/>
      <c r="J518" s="192">
        <f>ROUND(I518*H518,2)</f>
        <v>0</v>
      </c>
      <c r="K518" s="188" t="s">
        <v>274</v>
      </c>
      <c r="L518" s="193"/>
      <c r="M518" s="194" t="s">
        <v>1</v>
      </c>
      <c r="N518" s="195" t="s">
        <v>43</v>
      </c>
      <c r="P518" s="145">
        <f>O518*H518</f>
        <v>0</v>
      </c>
      <c r="Q518" s="145">
        <v>2.3999999999999998E-3</v>
      </c>
      <c r="R518" s="145">
        <f>Q518*H518</f>
        <v>5.0265599999999994E-2</v>
      </c>
      <c r="S518" s="145">
        <v>0</v>
      </c>
      <c r="T518" s="146">
        <f>S518*H518</f>
        <v>0</v>
      </c>
      <c r="AR518" s="147" t="s">
        <v>309</v>
      </c>
      <c r="AT518" s="147" t="s">
        <v>982</v>
      </c>
      <c r="AU518" s="147" t="s">
        <v>90</v>
      </c>
      <c r="AY518" s="17" t="s">
        <v>268</v>
      </c>
      <c r="BE518" s="148">
        <f>IF(N518="základní",J518,0)</f>
        <v>0</v>
      </c>
      <c r="BF518" s="148">
        <f>IF(N518="snížená",J518,0)</f>
        <v>0</v>
      </c>
      <c r="BG518" s="148">
        <f>IF(N518="zákl. přenesená",J518,0)</f>
        <v>0</v>
      </c>
      <c r="BH518" s="148">
        <f>IF(N518="sníž. přenesená",J518,0)</f>
        <v>0</v>
      </c>
      <c r="BI518" s="148">
        <f>IF(N518="nulová",J518,0)</f>
        <v>0</v>
      </c>
      <c r="BJ518" s="17" t="s">
        <v>90</v>
      </c>
      <c r="BK518" s="148">
        <f>ROUND(I518*H518,2)</f>
        <v>0</v>
      </c>
      <c r="BL518" s="17" t="s">
        <v>101</v>
      </c>
      <c r="BM518" s="147" t="s">
        <v>1051</v>
      </c>
    </row>
    <row r="519" spans="2:65" s="12" customFormat="1">
      <c r="B519" s="149"/>
      <c r="D519" s="150" t="s">
        <v>276</v>
      </c>
      <c r="E519" s="151" t="s">
        <v>1</v>
      </c>
      <c r="F519" s="152" t="s">
        <v>1052</v>
      </c>
      <c r="H519" s="153">
        <v>0.35699999999999998</v>
      </c>
      <c r="I519" s="154"/>
      <c r="L519" s="149"/>
      <c r="M519" s="155"/>
      <c r="T519" s="156"/>
      <c r="AT519" s="151" t="s">
        <v>276</v>
      </c>
      <c r="AU519" s="151" t="s">
        <v>90</v>
      </c>
      <c r="AV519" s="12" t="s">
        <v>90</v>
      </c>
      <c r="AW519" s="12" t="s">
        <v>32</v>
      </c>
      <c r="AX519" s="12" t="s">
        <v>77</v>
      </c>
      <c r="AY519" s="151" t="s">
        <v>268</v>
      </c>
    </row>
    <row r="520" spans="2:65" s="12" customFormat="1" ht="22.5">
      <c r="B520" s="149"/>
      <c r="D520" s="150" t="s">
        <v>276</v>
      </c>
      <c r="E520" s="151" t="s">
        <v>1</v>
      </c>
      <c r="F520" s="152" t="s">
        <v>1053</v>
      </c>
      <c r="H520" s="153">
        <v>19.59</v>
      </c>
      <c r="I520" s="154"/>
      <c r="L520" s="149"/>
      <c r="M520" s="155"/>
      <c r="T520" s="156"/>
      <c r="AT520" s="151" t="s">
        <v>276</v>
      </c>
      <c r="AU520" s="151" t="s">
        <v>90</v>
      </c>
      <c r="AV520" s="12" t="s">
        <v>90</v>
      </c>
      <c r="AW520" s="12" t="s">
        <v>32</v>
      </c>
      <c r="AX520" s="12" t="s">
        <v>77</v>
      </c>
      <c r="AY520" s="151" t="s">
        <v>268</v>
      </c>
    </row>
    <row r="521" spans="2:65" s="13" customFormat="1">
      <c r="B521" s="157"/>
      <c r="D521" s="150" t="s">
        <v>276</v>
      </c>
      <c r="E521" s="158" t="s">
        <v>1</v>
      </c>
      <c r="F521" s="159" t="s">
        <v>278</v>
      </c>
      <c r="H521" s="160">
        <v>19.946999999999999</v>
      </c>
      <c r="I521" s="161"/>
      <c r="L521" s="157"/>
      <c r="M521" s="162"/>
      <c r="T521" s="163"/>
      <c r="AT521" s="158" t="s">
        <v>276</v>
      </c>
      <c r="AU521" s="158" t="s">
        <v>90</v>
      </c>
      <c r="AV521" s="13" t="s">
        <v>101</v>
      </c>
      <c r="AW521" s="13" t="s">
        <v>32</v>
      </c>
      <c r="AX521" s="13" t="s">
        <v>84</v>
      </c>
      <c r="AY521" s="158" t="s">
        <v>268</v>
      </c>
    </row>
    <row r="522" spans="2:65" s="12" customFormat="1">
      <c r="B522" s="149"/>
      <c r="D522" s="150" t="s">
        <v>276</v>
      </c>
      <c r="F522" s="152" t="s">
        <v>1054</v>
      </c>
      <c r="H522" s="153">
        <v>20.943999999999999</v>
      </c>
      <c r="I522" s="154"/>
      <c r="L522" s="149"/>
      <c r="M522" s="155"/>
      <c r="T522" s="156"/>
      <c r="AT522" s="151" t="s">
        <v>276</v>
      </c>
      <c r="AU522" s="151" t="s">
        <v>90</v>
      </c>
      <c r="AV522" s="12" t="s">
        <v>90</v>
      </c>
      <c r="AW522" s="12" t="s">
        <v>4</v>
      </c>
      <c r="AX522" s="12" t="s">
        <v>84</v>
      </c>
      <c r="AY522" s="151" t="s">
        <v>268</v>
      </c>
    </row>
    <row r="523" spans="2:65" s="1" customFormat="1" ht="37.9" customHeight="1">
      <c r="B523" s="32"/>
      <c r="C523" s="136" t="s">
        <v>304</v>
      </c>
      <c r="D523" s="136" t="s">
        <v>270</v>
      </c>
      <c r="E523" s="137" t="s">
        <v>1055</v>
      </c>
      <c r="F523" s="138" t="s">
        <v>1056</v>
      </c>
      <c r="G523" s="139" t="s">
        <v>318</v>
      </c>
      <c r="H523" s="140">
        <v>1.4</v>
      </c>
      <c r="I523" s="141"/>
      <c r="J523" s="142">
        <f>ROUND(I523*H523,2)</f>
        <v>0</v>
      </c>
      <c r="K523" s="138" t="s">
        <v>274</v>
      </c>
      <c r="L523" s="32"/>
      <c r="M523" s="143" t="s">
        <v>1</v>
      </c>
      <c r="N523" s="144" t="s">
        <v>43</v>
      </c>
      <c r="P523" s="145">
        <f>O523*H523</f>
        <v>0</v>
      </c>
      <c r="Q523" s="145">
        <v>3.3899999999999998E-3</v>
      </c>
      <c r="R523" s="145">
        <f>Q523*H523</f>
        <v>4.7459999999999994E-3</v>
      </c>
      <c r="S523" s="145">
        <v>0</v>
      </c>
      <c r="T523" s="146">
        <f>S523*H523</f>
        <v>0</v>
      </c>
      <c r="AR523" s="147" t="s">
        <v>101</v>
      </c>
      <c r="AT523" s="147" t="s">
        <v>270</v>
      </c>
      <c r="AU523" s="147" t="s">
        <v>90</v>
      </c>
      <c r="AY523" s="17" t="s">
        <v>268</v>
      </c>
      <c r="BE523" s="148">
        <f>IF(N523="základní",J523,0)</f>
        <v>0</v>
      </c>
      <c r="BF523" s="148">
        <f>IF(N523="snížená",J523,0)</f>
        <v>0</v>
      </c>
      <c r="BG523" s="148">
        <f>IF(N523="zákl. přenesená",J523,0)</f>
        <v>0</v>
      </c>
      <c r="BH523" s="148">
        <f>IF(N523="sníž. přenesená",J523,0)</f>
        <v>0</v>
      </c>
      <c r="BI523" s="148">
        <f>IF(N523="nulová",J523,0)</f>
        <v>0</v>
      </c>
      <c r="BJ523" s="17" t="s">
        <v>90</v>
      </c>
      <c r="BK523" s="148">
        <f>ROUND(I523*H523,2)</f>
        <v>0</v>
      </c>
      <c r="BL523" s="17" t="s">
        <v>101</v>
      </c>
      <c r="BM523" s="147" t="s">
        <v>1057</v>
      </c>
    </row>
    <row r="524" spans="2:65" s="1" customFormat="1" ht="24.2" customHeight="1">
      <c r="B524" s="32"/>
      <c r="C524" s="186" t="s">
        <v>550</v>
      </c>
      <c r="D524" s="186" t="s">
        <v>982</v>
      </c>
      <c r="E524" s="187" t="s">
        <v>1058</v>
      </c>
      <c r="F524" s="188" t="s">
        <v>1059</v>
      </c>
      <c r="G524" s="189" t="s">
        <v>273</v>
      </c>
      <c r="H524" s="190">
        <v>2.1</v>
      </c>
      <c r="I524" s="191"/>
      <c r="J524" s="192">
        <f>ROUND(I524*H524,2)</f>
        <v>0</v>
      </c>
      <c r="K524" s="188" t="s">
        <v>274</v>
      </c>
      <c r="L524" s="193"/>
      <c r="M524" s="194" t="s">
        <v>1</v>
      </c>
      <c r="N524" s="195" t="s">
        <v>43</v>
      </c>
      <c r="P524" s="145">
        <f>O524*H524</f>
        <v>0</v>
      </c>
      <c r="Q524" s="145">
        <v>6.0000000000000001E-3</v>
      </c>
      <c r="R524" s="145">
        <f>Q524*H524</f>
        <v>1.26E-2</v>
      </c>
      <c r="S524" s="145">
        <v>0</v>
      </c>
      <c r="T524" s="146">
        <f>S524*H524</f>
        <v>0</v>
      </c>
      <c r="AR524" s="147" t="s">
        <v>309</v>
      </c>
      <c r="AT524" s="147" t="s">
        <v>982</v>
      </c>
      <c r="AU524" s="147" t="s">
        <v>90</v>
      </c>
      <c r="AY524" s="17" t="s">
        <v>268</v>
      </c>
      <c r="BE524" s="148">
        <f>IF(N524="základní",J524,0)</f>
        <v>0</v>
      </c>
      <c r="BF524" s="148">
        <f>IF(N524="snížená",J524,0)</f>
        <v>0</v>
      </c>
      <c r="BG524" s="148">
        <f>IF(N524="zákl. přenesená",J524,0)</f>
        <v>0</v>
      </c>
      <c r="BH524" s="148">
        <f>IF(N524="sníž. přenesená",J524,0)</f>
        <v>0</v>
      </c>
      <c r="BI524" s="148">
        <f>IF(N524="nulová",J524,0)</f>
        <v>0</v>
      </c>
      <c r="BJ524" s="17" t="s">
        <v>90</v>
      </c>
      <c r="BK524" s="148">
        <f>ROUND(I524*H524,2)</f>
        <v>0</v>
      </c>
      <c r="BL524" s="17" t="s">
        <v>101</v>
      </c>
      <c r="BM524" s="147" t="s">
        <v>1060</v>
      </c>
    </row>
    <row r="525" spans="2:65" s="12" customFormat="1">
      <c r="B525" s="149"/>
      <c r="D525" s="150" t="s">
        <v>276</v>
      </c>
      <c r="E525" s="151" t="s">
        <v>1</v>
      </c>
      <c r="F525" s="152" t="s">
        <v>1061</v>
      </c>
      <c r="H525" s="153">
        <v>1.4</v>
      </c>
      <c r="I525" s="154"/>
      <c r="L525" s="149"/>
      <c r="M525" s="155"/>
      <c r="T525" s="156"/>
      <c r="AT525" s="151" t="s">
        <v>276</v>
      </c>
      <c r="AU525" s="151" t="s">
        <v>90</v>
      </c>
      <c r="AV525" s="12" t="s">
        <v>90</v>
      </c>
      <c r="AW525" s="12" t="s">
        <v>32</v>
      </c>
      <c r="AX525" s="12" t="s">
        <v>77</v>
      </c>
      <c r="AY525" s="151" t="s">
        <v>268</v>
      </c>
    </row>
    <row r="526" spans="2:65" s="13" customFormat="1">
      <c r="B526" s="157"/>
      <c r="D526" s="150" t="s">
        <v>276</v>
      </c>
      <c r="E526" s="158" t="s">
        <v>1</v>
      </c>
      <c r="F526" s="159" t="s">
        <v>278</v>
      </c>
      <c r="H526" s="160">
        <v>1.4</v>
      </c>
      <c r="I526" s="161"/>
      <c r="L526" s="157"/>
      <c r="M526" s="162"/>
      <c r="T526" s="163"/>
      <c r="AT526" s="158" t="s">
        <v>276</v>
      </c>
      <c r="AU526" s="158" t="s">
        <v>90</v>
      </c>
      <c r="AV526" s="13" t="s">
        <v>101</v>
      </c>
      <c r="AW526" s="13" t="s">
        <v>32</v>
      </c>
      <c r="AX526" s="13" t="s">
        <v>84</v>
      </c>
      <c r="AY526" s="158" t="s">
        <v>268</v>
      </c>
    </row>
    <row r="527" spans="2:65" s="12" customFormat="1">
      <c r="B527" s="149"/>
      <c r="D527" s="150" t="s">
        <v>276</v>
      </c>
      <c r="F527" s="152" t="s">
        <v>1062</v>
      </c>
      <c r="H527" s="153">
        <v>2.1</v>
      </c>
      <c r="I527" s="154"/>
      <c r="L527" s="149"/>
      <c r="M527" s="155"/>
      <c r="T527" s="156"/>
      <c r="AT527" s="151" t="s">
        <v>276</v>
      </c>
      <c r="AU527" s="151" t="s">
        <v>90</v>
      </c>
      <c r="AV527" s="12" t="s">
        <v>90</v>
      </c>
      <c r="AW527" s="12" t="s">
        <v>4</v>
      </c>
      <c r="AX527" s="12" t="s">
        <v>84</v>
      </c>
      <c r="AY527" s="151" t="s">
        <v>268</v>
      </c>
    </row>
    <row r="528" spans="2:65" s="1" customFormat="1" ht="44.25" customHeight="1">
      <c r="B528" s="32"/>
      <c r="C528" s="136" t="s">
        <v>554</v>
      </c>
      <c r="D528" s="136" t="s">
        <v>270</v>
      </c>
      <c r="E528" s="137" t="s">
        <v>1063</v>
      </c>
      <c r="F528" s="138" t="s">
        <v>1064</v>
      </c>
      <c r="G528" s="139" t="s">
        <v>273</v>
      </c>
      <c r="H528" s="140">
        <v>11.430999999999999</v>
      </c>
      <c r="I528" s="141"/>
      <c r="J528" s="142">
        <f>ROUND(I528*H528,2)</f>
        <v>0</v>
      </c>
      <c r="K528" s="138" t="s">
        <v>274</v>
      </c>
      <c r="L528" s="32"/>
      <c r="M528" s="143" t="s">
        <v>1</v>
      </c>
      <c r="N528" s="144" t="s">
        <v>43</v>
      </c>
      <c r="P528" s="145">
        <f>O528*H528</f>
        <v>0</v>
      </c>
      <c r="Q528" s="145">
        <v>1.1350000000000001E-2</v>
      </c>
      <c r="R528" s="145">
        <f>Q528*H528</f>
        <v>0.12974184999999999</v>
      </c>
      <c r="S528" s="145">
        <v>0</v>
      </c>
      <c r="T528" s="146">
        <f>S528*H528</f>
        <v>0</v>
      </c>
      <c r="AR528" s="147" t="s">
        <v>101</v>
      </c>
      <c r="AT528" s="147" t="s">
        <v>270</v>
      </c>
      <c r="AU528" s="147" t="s">
        <v>90</v>
      </c>
      <c r="AY528" s="17" t="s">
        <v>268</v>
      </c>
      <c r="BE528" s="148">
        <f>IF(N528="základní",J528,0)</f>
        <v>0</v>
      </c>
      <c r="BF528" s="148">
        <f>IF(N528="snížená",J528,0)</f>
        <v>0</v>
      </c>
      <c r="BG528" s="148">
        <f>IF(N528="zákl. přenesená",J528,0)</f>
        <v>0</v>
      </c>
      <c r="BH528" s="148">
        <f>IF(N528="sníž. přenesená",J528,0)</f>
        <v>0</v>
      </c>
      <c r="BI528" s="148">
        <f>IF(N528="nulová",J528,0)</f>
        <v>0</v>
      </c>
      <c r="BJ528" s="17" t="s">
        <v>90</v>
      </c>
      <c r="BK528" s="148">
        <f>ROUND(I528*H528,2)</f>
        <v>0</v>
      </c>
      <c r="BL528" s="17" t="s">
        <v>101</v>
      </c>
      <c r="BM528" s="147" t="s">
        <v>1065</v>
      </c>
    </row>
    <row r="529" spans="2:65" s="1" customFormat="1" ht="24.2" customHeight="1">
      <c r="B529" s="32"/>
      <c r="C529" s="186" t="s">
        <v>558</v>
      </c>
      <c r="D529" s="186" t="s">
        <v>982</v>
      </c>
      <c r="E529" s="187" t="s">
        <v>1066</v>
      </c>
      <c r="F529" s="188" t="s">
        <v>1067</v>
      </c>
      <c r="G529" s="189" t="s">
        <v>273</v>
      </c>
      <c r="H529" s="190">
        <v>12.003</v>
      </c>
      <c r="I529" s="191"/>
      <c r="J529" s="192">
        <f>ROUND(I529*H529,2)</f>
        <v>0</v>
      </c>
      <c r="K529" s="188" t="s">
        <v>274</v>
      </c>
      <c r="L529" s="193"/>
      <c r="M529" s="194" t="s">
        <v>1</v>
      </c>
      <c r="N529" s="195" t="s">
        <v>43</v>
      </c>
      <c r="P529" s="145">
        <f>O529*H529</f>
        <v>0</v>
      </c>
      <c r="Q529" s="145">
        <v>4.7999999999999996E-3</v>
      </c>
      <c r="R529" s="145">
        <f>Q529*H529</f>
        <v>5.7614399999999996E-2</v>
      </c>
      <c r="S529" s="145">
        <v>0</v>
      </c>
      <c r="T529" s="146">
        <f>S529*H529</f>
        <v>0</v>
      </c>
      <c r="AR529" s="147" t="s">
        <v>309</v>
      </c>
      <c r="AT529" s="147" t="s">
        <v>982</v>
      </c>
      <c r="AU529" s="147" t="s">
        <v>90</v>
      </c>
      <c r="AY529" s="17" t="s">
        <v>268</v>
      </c>
      <c r="BE529" s="148">
        <f>IF(N529="základní",J529,0)</f>
        <v>0</v>
      </c>
      <c r="BF529" s="148">
        <f>IF(N529="snížená",J529,0)</f>
        <v>0</v>
      </c>
      <c r="BG529" s="148">
        <f>IF(N529="zákl. přenesená",J529,0)</f>
        <v>0</v>
      </c>
      <c r="BH529" s="148">
        <f>IF(N529="sníž. přenesená",J529,0)</f>
        <v>0</v>
      </c>
      <c r="BI529" s="148">
        <f>IF(N529="nulová",J529,0)</f>
        <v>0</v>
      </c>
      <c r="BJ529" s="17" t="s">
        <v>90</v>
      </c>
      <c r="BK529" s="148">
        <f>ROUND(I529*H529,2)</f>
        <v>0</v>
      </c>
      <c r="BL529" s="17" t="s">
        <v>101</v>
      </c>
      <c r="BM529" s="147" t="s">
        <v>1068</v>
      </c>
    </row>
    <row r="530" spans="2:65" s="14" customFormat="1">
      <c r="B530" s="164"/>
      <c r="D530" s="150" t="s">
        <v>276</v>
      </c>
      <c r="E530" s="165" t="s">
        <v>1</v>
      </c>
      <c r="F530" s="166" t="s">
        <v>1069</v>
      </c>
      <c r="H530" s="165" t="s">
        <v>1</v>
      </c>
      <c r="I530" s="167"/>
      <c r="L530" s="164"/>
      <c r="M530" s="168"/>
      <c r="T530" s="169"/>
      <c r="AT530" s="165" t="s">
        <v>276</v>
      </c>
      <c r="AU530" s="165" t="s">
        <v>90</v>
      </c>
      <c r="AV530" s="14" t="s">
        <v>84</v>
      </c>
      <c r="AW530" s="14" t="s">
        <v>32</v>
      </c>
      <c r="AX530" s="14" t="s">
        <v>77</v>
      </c>
      <c r="AY530" s="165" t="s">
        <v>268</v>
      </c>
    </row>
    <row r="531" spans="2:65" s="12" customFormat="1">
      <c r="B531" s="149"/>
      <c r="D531" s="150" t="s">
        <v>276</v>
      </c>
      <c r="E531" s="151" t="s">
        <v>1</v>
      </c>
      <c r="F531" s="152" t="s">
        <v>1070</v>
      </c>
      <c r="H531" s="153">
        <v>11.430999999999999</v>
      </c>
      <c r="I531" s="154"/>
      <c r="L531" s="149"/>
      <c r="M531" s="155"/>
      <c r="T531" s="156"/>
      <c r="AT531" s="151" t="s">
        <v>276</v>
      </c>
      <c r="AU531" s="151" t="s">
        <v>90</v>
      </c>
      <c r="AV531" s="12" t="s">
        <v>90</v>
      </c>
      <c r="AW531" s="12" t="s">
        <v>32</v>
      </c>
      <c r="AX531" s="12" t="s">
        <v>77</v>
      </c>
      <c r="AY531" s="151" t="s">
        <v>268</v>
      </c>
    </row>
    <row r="532" spans="2:65" s="13" customFormat="1">
      <c r="B532" s="157"/>
      <c r="D532" s="150" t="s">
        <v>276</v>
      </c>
      <c r="E532" s="158" t="s">
        <v>1</v>
      </c>
      <c r="F532" s="159" t="s">
        <v>278</v>
      </c>
      <c r="H532" s="160">
        <v>11.430999999999999</v>
      </c>
      <c r="I532" s="161"/>
      <c r="L532" s="157"/>
      <c r="M532" s="162"/>
      <c r="T532" s="163"/>
      <c r="AT532" s="158" t="s">
        <v>276</v>
      </c>
      <c r="AU532" s="158" t="s">
        <v>90</v>
      </c>
      <c r="AV532" s="13" t="s">
        <v>101</v>
      </c>
      <c r="AW532" s="13" t="s">
        <v>32</v>
      </c>
      <c r="AX532" s="13" t="s">
        <v>84</v>
      </c>
      <c r="AY532" s="158" t="s">
        <v>268</v>
      </c>
    </row>
    <row r="533" spans="2:65" s="12" customFormat="1">
      <c r="B533" s="149"/>
      <c r="D533" s="150" t="s">
        <v>276</v>
      </c>
      <c r="F533" s="152" t="s">
        <v>1071</v>
      </c>
      <c r="H533" s="153">
        <v>12.003</v>
      </c>
      <c r="I533" s="154"/>
      <c r="L533" s="149"/>
      <c r="M533" s="155"/>
      <c r="T533" s="156"/>
      <c r="AT533" s="151" t="s">
        <v>276</v>
      </c>
      <c r="AU533" s="151" t="s">
        <v>90</v>
      </c>
      <c r="AV533" s="12" t="s">
        <v>90</v>
      </c>
      <c r="AW533" s="12" t="s">
        <v>4</v>
      </c>
      <c r="AX533" s="12" t="s">
        <v>84</v>
      </c>
      <c r="AY533" s="151" t="s">
        <v>268</v>
      </c>
    </row>
    <row r="534" spans="2:65" s="1" customFormat="1" ht="44.25" customHeight="1">
      <c r="B534" s="32"/>
      <c r="C534" s="136" t="s">
        <v>562</v>
      </c>
      <c r="D534" s="136" t="s">
        <v>270</v>
      </c>
      <c r="E534" s="137" t="s">
        <v>1072</v>
      </c>
      <c r="F534" s="138" t="s">
        <v>1073</v>
      </c>
      <c r="G534" s="139" t="s">
        <v>273</v>
      </c>
      <c r="H534" s="140">
        <v>11.103999999999999</v>
      </c>
      <c r="I534" s="141"/>
      <c r="J534" s="142">
        <f>ROUND(I534*H534,2)</f>
        <v>0</v>
      </c>
      <c r="K534" s="138" t="s">
        <v>274</v>
      </c>
      <c r="L534" s="32"/>
      <c r="M534" s="143" t="s">
        <v>1</v>
      </c>
      <c r="N534" s="144" t="s">
        <v>43</v>
      </c>
      <c r="P534" s="145">
        <f>O534*H534</f>
        <v>0</v>
      </c>
      <c r="Q534" s="145">
        <v>1.1350000000000001E-2</v>
      </c>
      <c r="R534" s="145">
        <f>Q534*H534</f>
        <v>0.12603039999999999</v>
      </c>
      <c r="S534" s="145">
        <v>0</v>
      </c>
      <c r="T534" s="146">
        <f>S534*H534</f>
        <v>0</v>
      </c>
      <c r="AR534" s="147" t="s">
        <v>101</v>
      </c>
      <c r="AT534" s="147" t="s">
        <v>270</v>
      </c>
      <c r="AU534" s="147" t="s">
        <v>90</v>
      </c>
      <c r="AY534" s="17" t="s">
        <v>268</v>
      </c>
      <c r="BE534" s="148">
        <f>IF(N534="základní",J534,0)</f>
        <v>0</v>
      </c>
      <c r="BF534" s="148">
        <f>IF(N534="snížená",J534,0)</f>
        <v>0</v>
      </c>
      <c r="BG534" s="148">
        <f>IF(N534="zákl. přenesená",J534,0)</f>
        <v>0</v>
      </c>
      <c r="BH534" s="148">
        <f>IF(N534="sníž. přenesená",J534,0)</f>
        <v>0</v>
      </c>
      <c r="BI534" s="148">
        <f>IF(N534="nulová",J534,0)</f>
        <v>0</v>
      </c>
      <c r="BJ534" s="17" t="s">
        <v>90</v>
      </c>
      <c r="BK534" s="148">
        <f>ROUND(I534*H534,2)</f>
        <v>0</v>
      </c>
      <c r="BL534" s="17" t="s">
        <v>101</v>
      </c>
      <c r="BM534" s="147" t="s">
        <v>1074</v>
      </c>
    </row>
    <row r="535" spans="2:65" s="1" customFormat="1" ht="24.2" customHeight="1">
      <c r="B535" s="32"/>
      <c r="C535" s="186" t="s">
        <v>566</v>
      </c>
      <c r="D535" s="186" t="s">
        <v>982</v>
      </c>
      <c r="E535" s="187" t="s">
        <v>1075</v>
      </c>
      <c r="F535" s="188" t="s">
        <v>1076</v>
      </c>
      <c r="G535" s="189" t="s">
        <v>273</v>
      </c>
      <c r="H535" s="190">
        <v>11.659000000000001</v>
      </c>
      <c r="I535" s="191"/>
      <c r="J535" s="192">
        <f>ROUND(I535*H535,2)</f>
        <v>0</v>
      </c>
      <c r="K535" s="188" t="s">
        <v>274</v>
      </c>
      <c r="L535" s="193"/>
      <c r="M535" s="194" t="s">
        <v>1</v>
      </c>
      <c r="N535" s="195" t="s">
        <v>43</v>
      </c>
      <c r="P535" s="145">
        <f>O535*H535</f>
        <v>0</v>
      </c>
      <c r="Q535" s="145">
        <v>7.1999999999999998E-3</v>
      </c>
      <c r="R535" s="145">
        <f>Q535*H535</f>
        <v>8.39448E-2</v>
      </c>
      <c r="S535" s="145">
        <v>0</v>
      </c>
      <c r="T535" s="146">
        <f>S535*H535</f>
        <v>0</v>
      </c>
      <c r="AR535" s="147" t="s">
        <v>309</v>
      </c>
      <c r="AT535" s="147" t="s">
        <v>982</v>
      </c>
      <c r="AU535" s="147" t="s">
        <v>90</v>
      </c>
      <c r="AY535" s="17" t="s">
        <v>268</v>
      </c>
      <c r="BE535" s="148">
        <f>IF(N535="základní",J535,0)</f>
        <v>0</v>
      </c>
      <c r="BF535" s="148">
        <f>IF(N535="snížená",J535,0)</f>
        <v>0</v>
      </c>
      <c r="BG535" s="148">
        <f>IF(N535="zákl. přenesená",J535,0)</f>
        <v>0</v>
      </c>
      <c r="BH535" s="148">
        <f>IF(N535="sníž. přenesená",J535,0)</f>
        <v>0</v>
      </c>
      <c r="BI535" s="148">
        <f>IF(N535="nulová",J535,0)</f>
        <v>0</v>
      </c>
      <c r="BJ535" s="17" t="s">
        <v>90</v>
      </c>
      <c r="BK535" s="148">
        <f>ROUND(I535*H535,2)</f>
        <v>0</v>
      </c>
      <c r="BL535" s="17" t="s">
        <v>101</v>
      </c>
      <c r="BM535" s="147" t="s">
        <v>1077</v>
      </c>
    </row>
    <row r="536" spans="2:65" s="14" customFormat="1">
      <c r="B536" s="164"/>
      <c r="D536" s="150" t="s">
        <v>276</v>
      </c>
      <c r="E536" s="165" t="s">
        <v>1</v>
      </c>
      <c r="F536" s="166" t="s">
        <v>1069</v>
      </c>
      <c r="H536" s="165" t="s">
        <v>1</v>
      </c>
      <c r="I536" s="167"/>
      <c r="L536" s="164"/>
      <c r="M536" s="168"/>
      <c r="T536" s="169"/>
      <c r="AT536" s="165" t="s">
        <v>276</v>
      </c>
      <c r="AU536" s="165" t="s">
        <v>90</v>
      </c>
      <c r="AV536" s="14" t="s">
        <v>84</v>
      </c>
      <c r="AW536" s="14" t="s">
        <v>32</v>
      </c>
      <c r="AX536" s="14" t="s">
        <v>77</v>
      </c>
      <c r="AY536" s="165" t="s">
        <v>268</v>
      </c>
    </row>
    <row r="537" spans="2:65" s="12" customFormat="1">
      <c r="B537" s="149"/>
      <c r="D537" s="150" t="s">
        <v>276</v>
      </c>
      <c r="E537" s="151" t="s">
        <v>1</v>
      </c>
      <c r="F537" s="152" t="s">
        <v>1078</v>
      </c>
      <c r="H537" s="153">
        <v>11.103999999999999</v>
      </c>
      <c r="I537" s="154"/>
      <c r="L537" s="149"/>
      <c r="M537" s="155"/>
      <c r="T537" s="156"/>
      <c r="AT537" s="151" t="s">
        <v>276</v>
      </c>
      <c r="AU537" s="151" t="s">
        <v>90</v>
      </c>
      <c r="AV537" s="12" t="s">
        <v>90</v>
      </c>
      <c r="AW537" s="12" t="s">
        <v>32</v>
      </c>
      <c r="AX537" s="12" t="s">
        <v>77</v>
      </c>
      <c r="AY537" s="151" t="s">
        <v>268</v>
      </c>
    </row>
    <row r="538" spans="2:65" s="13" customFormat="1">
      <c r="B538" s="157"/>
      <c r="D538" s="150" t="s">
        <v>276</v>
      </c>
      <c r="E538" s="158" t="s">
        <v>1</v>
      </c>
      <c r="F538" s="159" t="s">
        <v>278</v>
      </c>
      <c r="H538" s="160">
        <v>11.103999999999999</v>
      </c>
      <c r="I538" s="161"/>
      <c r="L538" s="157"/>
      <c r="M538" s="162"/>
      <c r="T538" s="163"/>
      <c r="AT538" s="158" t="s">
        <v>276</v>
      </c>
      <c r="AU538" s="158" t="s">
        <v>90</v>
      </c>
      <c r="AV538" s="13" t="s">
        <v>101</v>
      </c>
      <c r="AW538" s="13" t="s">
        <v>32</v>
      </c>
      <c r="AX538" s="13" t="s">
        <v>84</v>
      </c>
      <c r="AY538" s="158" t="s">
        <v>268</v>
      </c>
    </row>
    <row r="539" spans="2:65" s="12" customFormat="1">
      <c r="B539" s="149"/>
      <c r="D539" s="150" t="s">
        <v>276</v>
      </c>
      <c r="F539" s="152" t="s">
        <v>1079</v>
      </c>
      <c r="H539" s="153">
        <v>11.659000000000001</v>
      </c>
      <c r="I539" s="154"/>
      <c r="L539" s="149"/>
      <c r="M539" s="155"/>
      <c r="T539" s="156"/>
      <c r="AT539" s="151" t="s">
        <v>276</v>
      </c>
      <c r="AU539" s="151" t="s">
        <v>90</v>
      </c>
      <c r="AV539" s="12" t="s">
        <v>90</v>
      </c>
      <c r="AW539" s="12" t="s">
        <v>4</v>
      </c>
      <c r="AX539" s="12" t="s">
        <v>84</v>
      </c>
      <c r="AY539" s="151" t="s">
        <v>268</v>
      </c>
    </row>
    <row r="540" spans="2:65" s="1" customFormat="1" ht="44.25" customHeight="1">
      <c r="B540" s="32"/>
      <c r="C540" s="136" t="s">
        <v>570</v>
      </c>
      <c r="D540" s="136" t="s">
        <v>270</v>
      </c>
      <c r="E540" s="137" t="s">
        <v>1080</v>
      </c>
      <c r="F540" s="138" t="s">
        <v>1081</v>
      </c>
      <c r="G540" s="139" t="s">
        <v>273</v>
      </c>
      <c r="H540" s="140">
        <v>8.8179999999999996</v>
      </c>
      <c r="I540" s="141"/>
      <c r="J540" s="142">
        <f>ROUND(I540*H540,2)</f>
        <v>0</v>
      </c>
      <c r="K540" s="138" t="s">
        <v>274</v>
      </c>
      <c r="L540" s="32"/>
      <c r="M540" s="143" t="s">
        <v>1</v>
      </c>
      <c r="N540" s="144" t="s">
        <v>43</v>
      </c>
      <c r="P540" s="145">
        <f>O540*H540</f>
        <v>0</v>
      </c>
      <c r="Q540" s="145">
        <v>1.1520000000000001E-2</v>
      </c>
      <c r="R540" s="145">
        <f>Q540*H540</f>
        <v>0.10158336</v>
      </c>
      <c r="S540" s="145">
        <v>0</v>
      </c>
      <c r="T540" s="146">
        <f>S540*H540</f>
        <v>0</v>
      </c>
      <c r="AR540" s="147" t="s">
        <v>101</v>
      </c>
      <c r="AT540" s="147" t="s">
        <v>270</v>
      </c>
      <c r="AU540" s="147" t="s">
        <v>90</v>
      </c>
      <c r="AY540" s="17" t="s">
        <v>268</v>
      </c>
      <c r="BE540" s="148">
        <f>IF(N540="základní",J540,0)</f>
        <v>0</v>
      </c>
      <c r="BF540" s="148">
        <f>IF(N540="snížená",J540,0)</f>
        <v>0</v>
      </c>
      <c r="BG540" s="148">
        <f>IF(N540="zákl. přenesená",J540,0)</f>
        <v>0</v>
      </c>
      <c r="BH540" s="148">
        <f>IF(N540="sníž. přenesená",J540,0)</f>
        <v>0</v>
      </c>
      <c r="BI540" s="148">
        <f>IF(N540="nulová",J540,0)</f>
        <v>0</v>
      </c>
      <c r="BJ540" s="17" t="s">
        <v>90</v>
      </c>
      <c r="BK540" s="148">
        <f>ROUND(I540*H540,2)</f>
        <v>0</v>
      </c>
      <c r="BL540" s="17" t="s">
        <v>101</v>
      </c>
      <c r="BM540" s="147" t="s">
        <v>1082</v>
      </c>
    </row>
    <row r="541" spans="2:65" s="1" customFormat="1" ht="24.2" customHeight="1">
      <c r="B541" s="32"/>
      <c r="C541" s="186" t="s">
        <v>575</v>
      </c>
      <c r="D541" s="186" t="s">
        <v>982</v>
      </c>
      <c r="E541" s="187" t="s">
        <v>1083</v>
      </c>
      <c r="F541" s="188" t="s">
        <v>1084</v>
      </c>
      <c r="G541" s="189" t="s">
        <v>273</v>
      </c>
      <c r="H541" s="190">
        <v>9.2590000000000003</v>
      </c>
      <c r="I541" s="191"/>
      <c r="J541" s="192">
        <f>ROUND(I541*H541,2)</f>
        <v>0</v>
      </c>
      <c r="K541" s="188" t="s">
        <v>1</v>
      </c>
      <c r="L541" s="193"/>
      <c r="M541" s="194" t="s">
        <v>1</v>
      </c>
      <c r="N541" s="195" t="s">
        <v>43</v>
      </c>
      <c r="P541" s="145">
        <f>O541*H541</f>
        <v>0</v>
      </c>
      <c r="Q541" s="145">
        <v>1.55E-2</v>
      </c>
      <c r="R541" s="145">
        <f>Q541*H541</f>
        <v>0.14351450000000002</v>
      </c>
      <c r="S541" s="145">
        <v>0</v>
      </c>
      <c r="T541" s="146">
        <f>S541*H541</f>
        <v>0</v>
      </c>
      <c r="AR541" s="147" t="s">
        <v>309</v>
      </c>
      <c r="AT541" s="147" t="s">
        <v>982</v>
      </c>
      <c r="AU541" s="147" t="s">
        <v>90</v>
      </c>
      <c r="AY541" s="17" t="s">
        <v>268</v>
      </c>
      <c r="BE541" s="148">
        <f>IF(N541="základní",J541,0)</f>
        <v>0</v>
      </c>
      <c r="BF541" s="148">
        <f>IF(N541="snížená",J541,0)</f>
        <v>0</v>
      </c>
      <c r="BG541" s="148">
        <f>IF(N541="zákl. přenesená",J541,0)</f>
        <v>0</v>
      </c>
      <c r="BH541" s="148">
        <f>IF(N541="sníž. přenesená",J541,0)</f>
        <v>0</v>
      </c>
      <c r="BI541" s="148">
        <f>IF(N541="nulová",J541,0)</f>
        <v>0</v>
      </c>
      <c r="BJ541" s="17" t="s">
        <v>90</v>
      </c>
      <c r="BK541" s="148">
        <f>ROUND(I541*H541,2)</f>
        <v>0</v>
      </c>
      <c r="BL541" s="17" t="s">
        <v>101</v>
      </c>
      <c r="BM541" s="147" t="s">
        <v>1085</v>
      </c>
    </row>
    <row r="542" spans="2:65" s="14" customFormat="1">
      <c r="B542" s="164"/>
      <c r="D542" s="150" t="s">
        <v>276</v>
      </c>
      <c r="E542" s="165" t="s">
        <v>1</v>
      </c>
      <c r="F542" s="166" t="s">
        <v>1069</v>
      </c>
      <c r="H542" s="165" t="s">
        <v>1</v>
      </c>
      <c r="I542" s="167"/>
      <c r="L542" s="164"/>
      <c r="M542" s="168"/>
      <c r="T542" s="169"/>
      <c r="AT542" s="165" t="s">
        <v>276</v>
      </c>
      <c r="AU542" s="165" t="s">
        <v>90</v>
      </c>
      <c r="AV542" s="14" t="s">
        <v>84</v>
      </c>
      <c r="AW542" s="14" t="s">
        <v>32</v>
      </c>
      <c r="AX542" s="14" t="s">
        <v>77</v>
      </c>
      <c r="AY542" s="165" t="s">
        <v>268</v>
      </c>
    </row>
    <row r="543" spans="2:65" s="12" customFormat="1">
      <c r="B543" s="149"/>
      <c r="D543" s="150" t="s">
        <v>276</v>
      </c>
      <c r="E543" s="151" t="s">
        <v>1</v>
      </c>
      <c r="F543" s="152" t="s">
        <v>1086</v>
      </c>
      <c r="H543" s="153">
        <v>8.8179999999999996</v>
      </c>
      <c r="I543" s="154"/>
      <c r="L543" s="149"/>
      <c r="M543" s="155"/>
      <c r="T543" s="156"/>
      <c r="AT543" s="151" t="s">
        <v>276</v>
      </c>
      <c r="AU543" s="151" t="s">
        <v>90</v>
      </c>
      <c r="AV543" s="12" t="s">
        <v>90</v>
      </c>
      <c r="AW543" s="12" t="s">
        <v>32</v>
      </c>
      <c r="AX543" s="12" t="s">
        <v>77</v>
      </c>
      <c r="AY543" s="151" t="s">
        <v>268</v>
      </c>
    </row>
    <row r="544" spans="2:65" s="13" customFormat="1">
      <c r="B544" s="157"/>
      <c r="D544" s="150" t="s">
        <v>276</v>
      </c>
      <c r="E544" s="158" t="s">
        <v>1</v>
      </c>
      <c r="F544" s="159" t="s">
        <v>278</v>
      </c>
      <c r="H544" s="160">
        <v>8.8179999999999996</v>
      </c>
      <c r="I544" s="161"/>
      <c r="L544" s="157"/>
      <c r="M544" s="162"/>
      <c r="T544" s="163"/>
      <c r="AT544" s="158" t="s">
        <v>276</v>
      </c>
      <c r="AU544" s="158" t="s">
        <v>90</v>
      </c>
      <c r="AV544" s="13" t="s">
        <v>101</v>
      </c>
      <c r="AW544" s="13" t="s">
        <v>32</v>
      </c>
      <c r="AX544" s="13" t="s">
        <v>84</v>
      </c>
      <c r="AY544" s="158" t="s">
        <v>268</v>
      </c>
    </row>
    <row r="545" spans="2:65" s="12" customFormat="1">
      <c r="B545" s="149"/>
      <c r="D545" s="150" t="s">
        <v>276</v>
      </c>
      <c r="F545" s="152" t="s">
        <v>1087</v>
      </c>
      <c r="H545" s="153">
        <v>9.2590000000000003</v>
      </c>
      <c r="I545" s="154"/>
      <c r="L545" s="149"/>
      <c r="M545" s="155"/>
      <c r="T545" s="156"/>
      <c r="AT545" s="151" t="s">
        <v>276</v>
      </c>
      <c r="AU545" s="151" t="s">
        <v>90</v>
      </c>
      <c r="AV545" s="12" t="s">
        <v>90</v>
      </c>
      <c r="AW545" s="12" t="s">
        <v>4</v>
      </c>
      <c r="AX545" s="12" t="s">
        <v>84</v>
      </c>
      <c r="AY545" s="151" t="s">
        <v>268</v>
      </c>
    </row>
    <row r="546" spans="2:65" s="1" customFormat="1" ht="49.15" customHeight="1">
      <c r="B546" s="32"/>
      <c r="C546" s="136" t="s">
        <v>580</v>
      </c>
      <c r="D546" s="136" t="s">
        <v>270</v>
      </c>
      <c r="E546" s="137" t="s">
        <v>1088</v>
      </c>
      <c r="F546" s="138" t="s">
        <v>1089</v>
      </c>
      <c r="G546" s="139" t="s">
        <v>273</v>
      </c>
      <c r="H546" s="140">
        <v>134.99600000000001</v>
      </c>
      <c r="I546" s="141"/>
      <c r="J546" s="142">
        <f>ROUND(I546*H546,2)</f>
        <v>0</v>
      </c>
      <c r="K546" s="138" t="s">
        <v>274</v>
      </c>
      <c r="L546" s="32"/>
      <c r="M546" s="143" t="s">
        <v>1</v>
      </c>
      <c r="N546" s="144" t="s">
        <v>43</v>
      </c>
      <c r="P546" s="145">
        <f>O546*H546</f>
        <v>0</v>
      </c>
      <c r="Q546" s="145">
        <v>1.1679999999999999E-2</v>
      </c>
      <c r="R546" s="145">
        <f>Q546*H546</f>
        <v>1.5767532799999999</v>
      </c>
      <c r="S546" s="145">
        <v>0</v>
      </c>
      <c r="T546" s="146">
        <f>S546*H546</f>
        <v>0</v>
      </c>
      <c r="AR546" s="147" t="s">
        <v>101</v>
      </c>
      <c r="AT546" s="147" t="s">
        <v>270</v>
      </c>
      <c r="AU546" s="147" t="s">
        <v>90</v>
      </c>
      <c r="AY546" s="17" t="s">
        <v>268</v>
      </c>
      <c r="BE546" s="148">
        <f>IF(N546="základní",J546,0)</f>
        <v>0</v>
      </c>
      <c r="BF546" s="148">
        <f>IF(N546="snížená",J546,0)</f>
        <v>0</v>
      </c>
      <c r="BG546" s="148">
        <f>IF(N546="zákl. přenesená",J546,0)</f>
        <v>0</v>
      </c>
      <c r="BH546" s="148">
        <f>IF(N546="sníž. přenesená",J546,0)</f>
        <v>0</v>
      </c>
      <c r="BI546" s="148">
        <f>IF(N546="nulová",J546,0)</f>
        <v>0</v>
      </c>
      <c r="BJ546" s="17" t="s">
        <v>90</v>
      </c>
      <c r="BK546" s="148">
        <f>ROUND(I546*H546,2)</f>
        <v>0</v>
      </c>
      <c r="BL546" s="17" t="s">
        <v>101</v>
      </c>
      <c r="BM546" s="147" t="s">
        <v>1090</v>
      </c>
    </row>
    <row r="547" spans="2:65" s="1" customFormat="1" ht="24.2" customHeight="1">
      <c r="B547" s="32"/>
      <c r="C547" s="186" t="s">
        <v>589</v>
      </c>
      <c r="D547" s="186" t="s">
        <v>982</v>
      </c>
      <c r="E547" s="187" t="s">
        <v>1091</v>
      </c>
      <c r="F547" s="188" t="s">
        <v>1092</v>
      </c>
      <c r="G547" s="189" t="s">
        <v>273</v>
      </c>
      <c r="H547" s="190">
        <v>141.74600000000001</v>
      </c>
      <c r="I547" s="191"/>
      <c r="J547" s="192">
        <f>ROUND(I547*H547,2)</f>
        <v>0</v>
      </c>
      <c r="K547" s="188" t="s">
        <v>274</v>
      </c>
      <c r="L547" s="193"/>
      <c r="M547" s="194" t="s">
        <v>1</v>
      </c>
      <c r="N547" s="195" t="s">
        <v>43</v>
      </c>
      <c r="P547" s="145">
        <f>O547*H547</f>
        <v>0</v>
      </c>
      <c r="Q547" s="145">
        <v>2.8000000000000001E-2</v>
      </c>
      <c r="R547" s="145">
        <f>Q547*H547</f>
        <v>3.9688880000000002</v>
      </c>
      <c r="S547" s="145">
        <v>0</v>
      </c>
      <c r="T547" s="146">
        <f>S547*H547</f>
        <v>0</v>
      </c>
      <c r="AR547" s="147" t="s">
        <v>309</v>
      </c>
      <c r="AT547" s="147" t="s">
        <v>982</v>
      </c>
      <c r="AU547" s="147" t="s">
        <v>90</v>
      </c>
      <c r="AY547" s="17" t="s">
        <v>268</v>
      </c>
      <c r="BE547" s="148">
        <f>IF(N547="základní",J547,0)</f>
        <v>0</v>
      </c>
      <c r="BF547" s="148">
        <f>IF(N547="snížená",J547,0)</f>
        <v>0</v>
      </c>
      <c r="BG547" s="148">
        <f>IF(N547="zákl. přenesená",J547,0)</f>
        <v>0</v>
      </c>
      <c r="BH547" s="148">
        <f>IF(N547="sníž. přenesená",J547,0)</f>
        <v>0</v>
      </c>
      <c r="BI547" s="148">
        <f>IF(N547="nulová",J547,0)</f>
        <v>0</v>
      </c>
      <c r="BJ547" s="17" t="s">
        <v>90</v>
      </c>
      <c r="BK547" s="148">
        <f>ROUND(I547*H547,2)</f>
        <v>0</v>
      </c>
      <c r="BL547" s="17" t="s">
        <v>101</v>
      </c>
      <c r="BM547" s="147" t="s">
        <v>1093</v>
      </c>
    </row>
    <row r="548" spans="2:65" s="14" customFormat="1">
      <c r="B548" s="164"/>
      <c r="D548" s="150" t="s">
        <v>276</v>
      </c>
      <c r="E548" s="165" t="s">
        <v>1</v>
      </c>
      <c r="F548" s="166" t="s">
        <v>1094</v>
      </c>
      <c r="H548" s="165" t="s">
        <v>1</v>
      </c>
      <c r="I548" s="167"/>
      <c r="L548" s="164"/>
      <c r="M548" s="168"/>
      <c r="T548" s="169"/>
      <c r="AT548" s="165" t="s">
        <v>276</v>
      </c>
      <c r="AU548" s="165" t="s">
        <v>90</v>
      </c>
      <c r="AV548" s="14" t="s">
        <v>84</v>
      </c>
      <c r="AW548" s="14" t="s">
        <v>32</v>
      </c>
      <c r="AX548" s="14" t="s">
        <v>77</v>
      </c>
      <c r="AY548" s="165" t="s">
        <v>268</v>
      </c>
    </row>
    <row r="549" spans="2:65" s="14" customFormat="1">
      <c r="B549" s="164"/>
      <c r="D549" s="150" t="s">
        <v>276</v>
      </c>
      <c r="E549" s="165" t="s">
        <v>1</v>
      </c>
      <c r="F549" s="166" t="s">
        <v>1009</v>
      </c>
      <c r="H549" s="165" t="s">
        <v>1</v>
      </c>
      <c r="I549" s="167"/>
      <c r="L549" s="164"/>
      <c r="M549" s="168"/>
      <c r="T549" s="169"/>
      <c r="AT549" s="165" t="s">
        <v>276</v>
      </c>
      <c r="AU549" s="165" t="s">
        <v>90</v>
      </c>
      <c r="AV549" s="14" t="s">
        <v>84</v>
      </c>
      <c r="AW549" s="14" t="s">
        <v>32</v>
      </c>
      <c r="AX549" s="14" t="s">
        <v>77</v>
      </c>
      <c r="AY549" s="165" t="s">
        <v>268</v>
      </c>
    </row>
    <row r="550" spans="2:65" s="12" customFormat="1">
      <c r="B550" s="149"/>
      <c r="D550" s="150" t="s">
        <v>276</v>
      </c>
      <c r="E550" s="151" t="s">
        <v>1</v>
      </c>
      <c r="F550" s="152" t="s">
        <v>1010</v>
      </c>
      <c r="H550" s="153">
        <v>142.30600000000001</v>
      </c>
      <c r="I550" s="154"/>
      <c r="L550" s="149"/>
      <c r="M550" s="155"/>
      <c r="T550" s="156"/>
      <c r="AT550" s="151" t="s">
        <v>276</v>
      </c>
      <c r="AU550" s="151" t="s">
        <v>90</v>
      </c>
      <c r="AV550" s="12" t="s">
        <v>90</v>
      </c>
      <c r="AW550" s="12" t="s">
        <v>32</v>
      </c>
      <c r="AX550" s="12" t="s">
        <v>77</v>
      </c>
      <c r="AY550" s="151" t="s">
        <v>268</v>
      </c>
    </row>
    <row r="551" spans="2:65" s="12" customFormat="1" ht="33.75">
      <c r="B551" s="149"/>
      <c r="D551" s="150" t="s">
        <v>276</v>
      </c>
      <c r="E551" s="151" t="s">
        <v>1</v>
      </c>
      <c r="F551" s="152" t="s">
        <v>1011</v>
      </c>
      <c r="H551" s="153">
        <v>-29.37</v>
      </c>
      <c r="I551" s="154"/>
      <c r="L551" s="149"/>
      <c r="M551" s="155"/>
      <c r="T551" s="156"/>
      <c r="AT551" s="151" t="s">
        <v>276</v>
      </c>
      <c r="AU551" s="151" t="s">
        <v>90</v>
      </c>
      <c r="AV551" s="12" t="s">
        <v>90</v>
      </c>
      <c r="AW551" s="12" t="s">
        <v>32</v>
      </c>
      <c r="AX551" s="12" t="s">
        <v>77</v>
      </c>
      <c r="AY551" s="151" t="s">
        <v>268</v>
      </c>
    </row>
    <row r="552" spans="2:65" s="15" customFormat="1">
      <c r="B552" s="170"/>
      <c r="D552" s="150" t="s">
        <v>276</v>
      </c>
      <c r="E552" s="171" t="s">
        <v>1</v>
      </c>
      <c r="F552" s="172" t="s">
        <v>325</v>
      </c>
      <c r="H552" s="173">
        <v>112.93600000000001</v>
      </c>
      <c r="I552" s="174"/>
      <c r="L552" s="170"/>
      <c r="M552" s="175"/>
      <c r="T552" s="176"/>
      <c r="AT552" s="171" t="s">
        <v>276</v>
      </c>
      <c r="AU552" s="171" t="s">
        <v>90</v>
      </c>
      <c r="AV552" s="15" t="s">
        <v>97</v>
      </c>
      <c r="AW552" s="15" t="s">
        <v>32</v>
      </c>
      <c r="AX552" s="15" t="s">
        <v>77</v>
      </c>
      <c r="AY552" s="171" t="s">
        <v>268</v>
      </c>
    </row>
    <row r="553" spans="2:65" s="14" customFormat="1">
      <c r="B553" s="164"/>
      <c r="D553" s="150" t="s">
        <v>276</v>
      </c>
      <c r="E553" s="165" t="s">
        <v>1</v>
      </c>
      <c r="F553" s="166" t="s">
        <v>1012</v>
      </c>
      <c r="H553" s="165" t="s">
        <v>1</v>
      </c>
      <c r="I553" s="167"/>
      <c r="L553" s="164"/>
      <c r="M553" s="168"/>
      <c r="T553" s="169"/>
      <c r="AT553" s="165" t="s">
        <v>276</v>
      </c>
      <c r="AU553" s="165" t="s">
        <v>90</v>
      </c>
      <c r="AV553" s="14" t="s">
        <v>84</v>
      </c>
      <c r="AW553" s="14" t="s">
        <v>32</v>
      </c>
      <c r="AX553" s="14" t="s">
        <v>77</v>
      </c>
      <c r="AY553" s="165" t="s">
        <v>268</v>
      </c>
    </row>
    <row r="554" spans="2:65" s="12" customFormat="1">
      <c r="B554" s="149"/>
      <c r="D554" s="150" t="s">
        <v>276</v>
      </c>
      <c r="E554" s="151" t="s">
        <v>1</v>
      </c>
      <c r="F554" s="152" t="s">
        <v>1013</v>
      </c>
      <c r="H554" s="153">
        <v>22.06</v>
      </c>
      <c r="I554" s="154"/>
      <c r="L554" s="149"/>
      <c r="M554" s="155"/>
      <c r="T554" s="156"/>
      <c r="AT554" s="151" t="s">
        <v>276</v>
      </c>
      <c r="AU554" s="151" t="s">
        <v>90</v>
      </c>
      <c r="AV554" s="12" t="s">
        <v>90</v>
      </c>
      <c r="AW554" s="12" t="s">
        <v>32</v>
      </c>
      <c r="AX554" s="12" t="s">
        <v>77</v>
      </c>
      <c r="AY554" s="151" t="s">
        <v>268</v>
      </c>
    </row>
    <row r="555" spans="2:65" s="15" customFormat="1">
      <c r="B555" s="170"/>
      <c r="D555" s="150" t="s">
        <v>276</v>
      </c>
      <c r="E555" s="171" t="s">
        <v>1</v>
      </c>
      <c r="F555" s="172" t="s">
        <v>325</v>
      </c>
      <c r="H555" s="173">
        <v>22.06</v>
      </c>
      <c r="I555" s="174"/>
      <c r="L555" s="170"/>
      <c r="M555" s="175"/>
      <c r="T555" s="176"/>
      <c r="AT555" s="171" t="s">
        <v>276</v>
      </c>
      <c r="AU555" s="171" t="s">
        <v>90</v>
      </c>
      <c r="AV555" s="15" t="s">
        <v>97</v>
      </c>
      <c r="AW555" s="15" t="s">
        <v>32</v>
      </c>
      <c r="AX555" s="15" t="s">
        <v>77</v>
      </c>
      <c r="AY555" s="171" t="s">
        <v>268</v>
      </c>
    </row>
    <row r="556" spans="2:65" s="13" customFormat="1">
      <c r="B556" s="157"/>
      <c r="D556" s="150" t="s">
        <v>276</v>
      </c>
      <c r="E556" s="158" t="s">
        <v>1</v>
      </c>
      <c r="F556" s="159" t="s">
        <v>278</v>
      </c>
      <c r="H556" s="160">
        <v>134.99600000000001</v>
      </c>
      <c r="I556" s="161"/>
      <c r="L556" s="157"/>
      <c r="M556" s="162"/>
      <c r="T556" s="163"/>
      <c r="AT556" s="158" t="s">
        <v>276</v>
      </c>
      <c r="AU556" s="158" t="s">
        <v>90</v>
      </c>
      <c r="AV556" s="13" t="s">
        <v>101</v>
      </c>
      <c r="AW556" s="13" t="s">
        <v>32</v>
      </c>
      <c r="AX556" s="13" t="s">
        <v>84</v>
      </c>
      <c r="AY556" s="158" t="s">
        <v>268</v>
      </c>
    </row>
    <row r="557" spans="2:65" s="12" customFormat="1">
      <c r="B557" s="149"/>
      <c r="D557" s="150" t="s">
        <v>276</v>
      </c>
      <c r="F557" s="152" t="s">
        <v>1095</v>
      </c>
      <c r="H557" s="153">
        <v>141.74600000000001</v>
      </c>
      <c r="I557" s="154"/>
      <c r="L557" s="149"/>
      <c r="M557" s="155"/>
      <c r="T557" s="156"/>
      <c r="AT557" s="151" t="s">
        <v>276</v>
      </c>
      <c r="AU557" s="151" t="s">
        <v>90</v>
      </c>
      <c r="AV557" s="12" t="s">
        <v>90</v>
      </c>
      <c r="AW557" s="12" t="s">
        <v>4</v>
      </c>
      <c r="AX557" s="12" t="s">
        <v>84</v>
      </c>
      <c r="AY557" s="151" t="s">
        <v>268</v>
      </c>
    </row>
    <row r="558" spans="2:65" s="1" customFormat="1" ht="37.9" customHeight="1">
      <c r="B558" s="32"/>
      <c r="C558" s="136" t="s">
        <v>593</v>
      </c>
      <c r="D558" s="136" t="s">
        <v>270</v>
      </c>
      <c r="E558" s="137" t="s">
        <v>1096</v>
      </c>
      <c r="F558" s="138" t="s">
        <v>1097</v>
      </c>
      <c r="G558" s="139" t="s">
        <v>273</v>
      </c>
      <c r="H558" s="140">
        <v>29.38</v>
      </c>
      <c r="I558" s="141"/>
      <c r="J558" s="142">
        <f>ROUND(I558*H558,2)</f>
        <v>0</v>
      </c>
      <c r="K558" s="138" t="s">
        <v>274</v>
      </c>
      <c r="L558" s="32"/>
      <c r="M558" s="143" t="s">
        <v>1</v>
      </c>
      <c r="N558" s="144" t="s">
        <v>43</v>
      </c>
      <c r="P558" s="145">
        <f>O558*H558</f>
        <v>0</v>
      </c>
      <c r="Q558" s="145">
        <v>8.0000000000000007E-5</v>
      </c>
      <c r="R558" s="145">
        <f>Q558*H558</f>
        <v>2.3504000000000003E-3</v>
      </c>
      <c r="S558" s="145">
        <v>0</v>
      </c>
      <c r="T558" s="146">
        <f>S558*H558</f>
        <v>0</v>
      </c>
      <c r="AR558" s="147" t="s">
        <v>101</v>
      </c>
      <c r="AT558" s="147" t="s">
        <v>270</v>
      </c>
      <c r="AU558" s="147" t="s">
        <v>90</v>
      </c>
      <c r="AY558" s="17" t="s">
        <v>268</v>
      </c>
      <c r="BE558" s="148">
        <f>IF(N558="základní",J558,0)</f>
        <v>0</v>
      </c>
      <c r="BF558" s="148">
        <f>IF(N558="snížená",J558,0)</f>
        <v>0</v>
      </c>
      <c r="BG558" s="148">
        <f>IF(N558="zákl. přenesená",J558,0)</f>
        <v>0</v>
      </c>
      <c r="BH558" s="148">
        <f>IF(N558="sníž. přenesená",J558,0)</f>
        <v>0</v>
      </c>
      <c r="BI558" s="148">
        <f>IF(N558="nulová",J558,0)</f>
        <v>0</v>
      </c>
      <c r="BJ558" s="17" t="s">
        <v>90</v>
      </c>
      <c r="BK558" s="148">
        <f>ROUND(I558*H558,2)</f>
        <v>0</v>
      </c>
      <c r="BL558" s="17" t="s">
        <v>101</v>
      </c>
      <c r="BM558" s="147" t="s">
        <v>1098</v>
      </c>
    </row>
    <row r="559" spans="2:65" s="14" customFormat="1">
      <c r="B559" s="164"/>
      <c r="D559" s="150" t="s">
        <v>276</v>
      </c>
      <c r="E559" s="165" t="s">
        <v>1</v>
      </c>
      <c r="F559" s="166" t="s">
        <v>997</v>
      </c>
      <c r="H559" s="165" t="s">
        <v>1</v>
      </c>
      <c r="I559" s="167"/>
      <c r="L559" s="164"/>
      <c r="M559" s="168"/>
      <c r="T559" s="169"/>
      <c r="AT559" s="165" t="s">
        <v>276</v>
      </c>
      <c r="AU559" s="165" t="s">
        <v>90</v>
      </c>
      <c r="AV559" s="14" t="s">
        <v>84</v>
      </c>
      <c r="AW559" s="14" t="s">
        <v>32</v>
      </c>
      <c r="AX559" s="14" t="s">
        <v>77</v>
      </c>
      <c r="AY559" s="165" t="s">
        <v>268</v>
      </c>
    </row>
    <row r="560" spans="2:65" s="14" customFormat="1">
      <c r="B560" s="164"/>
      <c r="D560" s="150" t="s">
        <v>276</v>
      </c>
      <c r="E560" s="165" t="s">
        <v>1</v>
      </c>
      <c r="F560" s="166" t="s">
        <v>998</v>
      </c>
      <c r="H560" s="165" t="s">
        <v>1</v>
      </c>
      <c r="I560" s="167"/>
      <c r="L560" s="164"/>
      <c r="M560" s="168"/>
      <c r="T560" s="169"/>
      <c r="AT560" s="165" t="s">
        <v>276</v>
      </c>
      <c r="AU560" s="165" t="s">
        <v>90</v>
      </c>
      <c r="AV560" s="14" t="s">
        <v>84</v>
      </c>
      <c r="AW560" s="14" t="s">
        <v>32</v>
      </c>
      <c r="AX560" s="14" t="s">
        <v>77</v>
      </c>
      <c r="AY560" s="165" t="s">
        <v>268</v>
      </c>
    </row>
    <row r="561" spans="2:65" s="12" customFormat="1">
      <c r="B561" s="149"/>
      <c r="D561" s="150" t="s">
        <v>276</v>
      </c>
      <c r="E561" s="151" t="s">
        <v>1</v>
      </c>
      <c r="F561" s="152" t="s">
        <v>999</v>
      </c>
      <c r="H561" s="153">
        <v>33.514000000000003</v>
      </c>
      <c r="I561" s="154"/>
      <c r="L561" s="149"/>
      <c r="M561" s="155"/>
      <c r="T561" s="156"/>
      <c r="AT561" s="151" t="s">
        <v>276</v>
      </c>
      <c r="AU561" s="151" t="s">
        <v>90</v>
      </c>
      <c r="AV561" s="12" t="s">
        <v>90</v>
      </c>
      <c r="AW561" s="12" t="s">
        <v>32</v>
      </c>
      <c r="AX561" s="12" t="s">
        <v>77</v>
      </c>
      <c r="AY561" s="151" t="s">
        <v>268</v>
      </c>
    </row>
    <row r="562" spans="2:65" s="12" customFormat="1">
      <c r="B562" s="149"/>
      <c r="D562" s="150" t="s">
        <v>276</v>
      </c>
      <c r="E562" s="151" t="s">
        <v>1</v>
      </c>
      <c r="F562" s="152" t="s">
        <v>1000</v>
      </c>
      <c r="H562" s="153">
        <v>-3.15</v>
      </c>
      <c r="I562" s="154"/>
      <c r="L562" s="149"/>
      <c r="M562" s="155"/>
      <c r="T562" s="156"/>
      <c r="AT562" s="151" t="s">
        <v>276</v>
      </c>
      <c r="AU562" s="151" t="s">
        <v>90</v>
      </c>
      <c r="AV562" s="12" t="s">
        <v>90</v>
      </c>
      <c r="AW562" s="12" t="s">
        <v>32</v>
      </c>
      <c r="AX562" s="12" t="s">
        <v>77</v>
      </c>
      <c r="AY562" s="151" t="s">
        <v>268</v>
      </c>
    </row>
    <row r="563" spans="2:65" s="12" customFormat="1">
      <c r="B563" s="149"/>
      <c r="D563" s="150" t="s">
        <v>276</v>
      </c>
      <c r="E563" s="151" t="s">
        <v>1</v>
      </c>
      <c r="F563" s="152" t="s">
        <v>1001</v>
      </c>
      <c r="H563" s="153">
        <v>-0.98399999999999999</v>
      </c>
      <c r="I563" s="154"/>
      <c r="L563" s="149"/>
      <c r="M563" s="155"/>
      <c r="T563" s="156"/>
      <c r="AT563" s="151" t="s">
        <v>276</v>
      </c>
      <c r="AU563" s="151" t="s">
        <v>90</v>
      </c>
      <c r="AV563" s="12" t="s">
        <v>90</v>
      </c>
      <c r="AW563" s="12" t="s">
        <v>32</v>
      </c>
      <c r="AX563" s="12" t="s">
        <v>77</v>
      </c>
      <c r="AY563" s="151" t="s">
        <v>268</v>
      </c>
    </row>
    <row r="564" spans="2:65" s="15" customFormat="1">
      <c r="B564" s="170"/>
      <c r="D564" s="150" t="s">
        <v>276</v>
      </c>
      <c r="E564" s="171" t="s">
        <v>1</v>
      </c>
      <c r="F564" s="172" t="s">
        <v>325</v>
      </c>
      <c r="H564" s="173">
        <v>29.38</v>
      </c>
      <c r="I564" s="174"/>
      <c r="L564" s="170"/>
      <c r="M564" s="175"/>
      <c r="T564" s="176"/>
      <c r="AT564" s="171" t="s">
        <v>276</v>
      </c>
      <c r="AU564" s="171" t="s">
        <v>90</v>
      </c>
      <c r="AV564" s="15" t="s">
        <v>97</v>
      </c>
      <c r="AW564" s="15" t="s">
        <v>32</v>
      </c>
      <c r="AX564" s="15" t="s">
        <v>77</v>
      </c>
      <c r="AY564" s="171" t="s">
        <v>268</v>
      </c>
    </row>
    <row r="565" spans="2:65" s="13" customFormat="1">
      <c r="B565" s="157"/>
      <c r="D565" s="150" t="s">
        <v>276</v>
      </c>
      <c r="E565" s="158" t="s">
        <v>1</v>
      </c>
      <c r="F565" s="159" t="s">
        <v>278</v>
      </c>
      <c r="H565" s="160">
        <v>29.38</v>
      </c>
      <c r="I565" s="161"/>
      <c r="L565" s="157"/>
      <c r="M565" s="162"/>
      <c r="T565" s="163"/>
      <c r="AT565" s="158" t="s">
        <v>276</v>
      </c>
      <c r="AU565" s="158" t="s">
        <v>90</v>
      </c>
      <c r="AV565" s="13" t="s">
        <v>101</v>
      </c>
      <c r="AW565" s="13" t="s">
        <v>32</v>
      </c>
      <c r="AX565" s="13" t="s">
        <v>84</v>
      </c>
      <c r="AY565" s="158" t="s">
        <v>268</v>
      </c>
    </row>
    <row r="566" spans="2:65" s="1" customFormat="1" ht="37.9" customHeight="1">
      <c r="B566" s="32"/>
      <c r="C566" s="136" t="s">
        <v>597</v>
      </c>
      <c r="D566" s="136" t="s">
        <v>270</v>
      </c>
      <c r="E566" s="137" t="s">
        <v>1099</v>
      </c>
      <c r="F566" s="138" t="s">
        <v>1100</v>
      </c>
      <c r="G566" s="139" t="s">
        <v>273</v>
      </c>
      <c r="H566" s="140">
        <v>175.167</v>
      </c>
      <c r="I566" s="141"/>
      <c r="J566" s="142">
        <f>ROUND(I566*H566,2)</f>
        <v>0</v>
      </c>
      <c r="K566" s="138" t="s">
        <v>274</v>
      </c>
      <c r="L566" s="32"/>
      <c r="M566" s="143" t="s">
        <v>1</v>
      </c>
      <c r="N566" s="144" t="s">
        <v>43</v>
      </c>
      <c r="P566" s="145">
        <f>O566*H566</f>
        <v>0</v>
      </c>
      <c r="Q566" s="145">
        <v>8.0000000000000007E-5</v>
      </c>
      <c r="R566" s="145">
        <f>Q566*H566</f>
        <v>1.4013360000000001E-2</v>
      </c>
      <c r="S566" s="145">
        <v>0</v>
      </c>
      <c r="T566" s="146">
        <f>S566*H566</f>
        <v>0</v>
      </c>
      <c r="AR566" s="147" t="s">
        <v>101</v>
      </c>
      <c r="AT566" s="147" t="s">
        <v>270</v>
      </c>
      <c r="AU566" s="147" t="s">
        <v>90</v>
      </c>
      <c r="AY566" s="17" t="s">
        <v>268</v>
      </c>
      <c r="BE566" s="148">
        <f>IF(N566="základní",J566,0)</f>
        <v>0</v>
      </c>
      <c r="BF566" s="148">
        <f>IF(N566="snížená",J566,0)</f>
        <v>0</v>
      </c>
      <c r="BG566" s="148">
        <f>IF(N566="zákl. přenesená",J566,0)</f>
        <v>0</v>
      </c>
      <c r="BH566" s="148">
        <f>IF(N566="sníž. přenesená",J566,0)</f>
        <v>0</v>
      </c>
      <c r="BI566" s="148">
        <f>IF(N566="nulová",J566,0)</f>
        <v>0</v>
      </c>
      <c r="BJ566" s="17" t="s">
        <v>90</v>
      </c>
      <c r="BK566" s="148">
        <f>ROUND(I566*H566,2)</f>
        <v>0</v>
      </c>
      <c r="BL566" s="17" t="s">
        <v>101</v>
      </c>
      <c r="BM566" s="147" t="s">
        <v>1101</v>
      </c>
    </row>
    <row r="567" spans="2:65" s="14" customFormat="1">
      <c r="B567" s="164"/>
      <c r="D567" s="150" t="s">
        <v>276</v>
      </c>
      <c r="E567" s="165" t="s">
        <v>1</v>
      </c>
      <c r="F567" s="166" t="s">
        <v>1069</v>
      </c>
      <c r="H567" s="165" t="s">
        <v>1</v>
      </c>
      <c r="I567" s="167"/>
      <c r="L567" s="164"/>
      <c r="M567" s="168"/>
      <c r="T567" s="169"/>
      <c r="AT567" s="165" t="s">
        <v>276</v>
      </c>
      <c r="AU567" s="165" t="s">
        <v>90</v>
      </c>
      <c r="AV567" s="14" t="s">
        <v>84</v>
      </c>
      <c r="AW567" s="14" t="s">
        <v>32</v>
      </c>
      <c r="AX567" s="14" t="s">
        <v>77</v>
      </c>
      <c r="AY567" s="165" t="s">
        <v>268</v>
      </c>
    </row>
    <row r="568" spans="2:65" s="12" customFormat="1">
      <c r="B568" s="149"/>
      <c r="D568" s="150" t="s">
        <v>276</v>
      </c>
      <c r="E568" s="151" t="s">
        <v>1</v>
      </c>
      <c r="F568" s="152" t="s">
        <v>1070</v>
      </c>
      <c r="H568" s="153">
        <v>11.430999999999999</v>
      </c>
      <c r="I568" s="154"/>
      <c r="L568" s="149"/>
      <c r="M568" s="155"/>
      <c r="T568" s="156"/>
      <c r="AT568" s="151" t="s">
        <v>276</v>
      </c>
      <c r="AU568" s="151" t="s">
        <v>90</v>
      </c>
      <c r="AV568" s="12" t="s">
        <v>90</v>
      </c>
      <c r="AW568" s="12" t="s">
        <v>32</v>
      </c>
      <c r="AX568" s="12" t="s">
        <v>77</v>
      </c>
      <c r="AY568" s="151" t="s">
        <v>268</v>
      </c>
    </row>
    <row r="569" spans="2:65" s="15" customFormat="1">
      <c r="B569" s="170"/>
      <c r="D569" s="150" t="s">
        <v>276</v>
      </c>
      <c r="E569" s="171" t="s">
        <v>1</v>
      </c>
      <c r="F569" s="172" t="s">
        <v>325</v>
      </c>
      <c r="H569" s="173">
        <v>11.430999999999999</v>
      </c>
      <c r="I569" s="174"/>
      <c r="L569" s="170"/>
      <c r="M569" s="175"/>
      <c r="T569" s="176"/>
      <c r="AT569" s="171" t="s">
        <v>276</v>
      </c>
      <c r="AU569" s="171" t="s">
        <v>90</v>
      </c>
      <c r="AV569" s="15" t="s">
        <v>97</v>
      </c>
      <c r="AW569" s="15" t="s">
        <v>32</v>
      </c>
      <c r="AX569" s="15" t="s">
        <v>77</v>
      </c>
      <c r="AY569" s="171" t="s">
        <v>268</v>
      </c>
    </row>
    <row r="570" spans="2:65" s="14" customFormat="1">
      <c r="B570" s="164"/>
      <c r="D570" s="150" t="s">
        <v>276</v>
      </c>
      <c r="E570" s="165" t="s">
        <v>1</v>
      </c>
      <c r="F570" s="166" t="s">
        <v>1069</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1078</v>
      </c>
      <c r="H571" s="153">
        <v>11.103999999999999</v>
      </c>
      <c r="I571" s="154"/>
      <c r="L571" s="149"/>
      <c r="M571" s="155"/>
      <c r="T571" s="156"/>
      <c r="AT571" s="151" t="s">
        <v>276</v>
      </c>
      <c r="AU571" s="151" t="s">
        <v>90</v>
      </c>
      <c r="AV571" s="12" t="s">
        <v>90</v>
      </c>
      <c r="AW571" s="12" t="s">
        <v>32</v>
      </c>
      <c r="AX571" s="12" t="s">
        <v>77</v>
      </c>
      <c r="AY571" s="151" t="s">
        <v>268</v>
      </c>
    </row>
    <row r="572" spans="2:65" s="15" customFormat="1">
      <c r="B572" s="170"/>
      <c r="D572" s="150" t="s">
        <v>276</v>
      </c>
      <c r="E572" s="171" t="s">
        <v>1</v>
      </c>
      <c r="F572" s="172" t="s">
        <v>325</v>
      </c>
      <c r="H572" s="173">
        <v>11.103999999999999</v>
      </c>
      <c r="I572" s="174"/>
      <c r="L572" s="170"/>
      <c r="M572" s="175"/>
      <c r="T572" s="176"/>
      <c r="AT572" s="171" t="s">
        <v>276</v>
      </c>
      <c r="AU572" s="171" t="s">
        <v>90</v>
      </c>
      <c r="AV572" s="15" t="s">
        <v>97</v>
      </c>
      <c r="AW572" s="15" t="s">
        <v>32</v>
      </c>
      <c r="AX572" s="15" t="s">
        <v>77</v>
      </c>
      <c r="AY572" s="171" t="s">
        <v>268</v>
      </c>
    </row>
    <row r="573" spans="2:65" s="14" customFormat="1">
      <c r="B573" s="164"/>
      <c r="D573" s="150" t="s">
        <v>276</v>
      </c>
      <c r="E573" s="165" t="s">
        <v>1</v>
      </c>
      <c r="F573" s="166" t="s">
        <v>1069</v>
      </c>
      <c r="H573" s="165" t="s">
        <v>1</v>
      </c>
      <c r="I573" s="167"/>
      <c r="L573" s="164"/>
      <c r="M573" s="168"/>
      <c r="T573" s="169"/>
      <c r="AT573" s="165" t="s">
        <v>276</v>
      </c>
      <c r="AU573" s="165" t="s">
        <v>90</v>
      </c>
      <c r="AV573" s="14" t="s">
        <v>84</v>
      </c>
      <c r="AW573" s="14" t="s">
        <v>32</v>
      </c>
      <c r="AX573" s="14" t="s">
        <v>77</v>
      </c>
      <c r="AY573" s="165" t="s">
        <v>268</v>
      </c>
    </row>
    <row r="574" spans="2:65" s="12" customFormat="1">
      <c r="B574" s="149"/>
      <c r="D574" s="150" t="s">
        <v>276</v>
      </c>
      <c r="E574" s="151" t="s">
        <v>1</v>
      </c>
      <c r="F574" s="152" t="s">
        <v>1086</v>
      </c>
      <c r="H574" s="153">
        <v>8.8179999999999996</v>
      </c>
      <c r="I574" s="154"/>
      <c r="L574" s="149"/>
      <c r="M574" s="155"/>
      <c r="T574" s="156"/>
      <c r="AT574" s="151" t="s">
        <v>276</v>
      </c>
      <c r="AU574" s="151" t="s">
        <v>90</v>
      </c>
      <c r="AV574" s="12" t="s">
        <v>90</v>
      </c>
      <c r="AW574" s="12" t="s">
        <v>32</v>
      </c>
      <c r="AX574" s="12" t="s">
        <v>77</v>
      </c>
      <c r="AY574" s="151" t="s">
        <v>268</v>
      </c>
    </row>
    <row r="575" spans="2:65" s="15" customFormat="1">
      <c r="B575" s="170"/>
      <c r="D575" s="150" t="s">
        <v>276</v>
      </c>
      <c r="E575" s="171" t="s">
        <v>1</v>
      </c>
      <c r="F575" s="172" t="s">
        <v>325</v>
      </c>
      <c r="H575" s="173">
        <v>8.8179999999999996</v>
      </c>
      <c r="I575" s="174"/>
      <c r="L575" s="170"/>
      <c r="M575" s="175"/>
      <c r="T575" s="176"/>
      <c r="AT575" s="171" t="s">
        <v>276</v>
      </c>
      <c r="AU575" s="171" t="s">
        <v>90</v>
      </c>
      <c r="AV575" s="15" t="s">
        <v>97</v>
      </c>
      <c r="AW575" s="15" t="s">
        <v>32</v>
      </c>
      <c r="AX575" s="15" t="s">
        <v>77</v>
      </c>
      <c r="AY575" s="171" t="s">
        <v>268</v>
      </c>
    </row>
    <row r="576" spans="2:65" s="14" customFormat="1">
      <c r="B576" s="164"/>
      <c r="D576" s="150" t="s">
        <v>276</v>
      </c>
      <c r="E576" s="165" t="s">
        <v>1</v>
      </c>
      <c r="F576" s="166" t="s">
        <v>1069</v>
      </c>
      <c r="H576" s="165" t="s">
        <v>1</v>
      </c>
      <c r="I576" s="167"/>
      <c r="L576" s="164"/>
      <c r="M576" s="168"/>
      <c r="T576" s="169"/>
      <c r="AT576" s="165" t="s">
        <v>276</v>
      </c>
      <c r="AU576" s="165" t="s">
        <v>90</v>
      </c>
      <c r="AV576" s="14" t="s">
        <v>84</v>
      </c>
      <c r="AW576" s="14" t="s">
        <v>32</v>
      </c>
      <c r="AX576" s="14" t="s">
        <v>77</v>
      </c>
      <c r="AY576" s="165" t="s">
        <v>268</v>
      </c>
    </row>
    <row r="577" spans="2:65" s="12" customFormat="1">
      <c r="B577" s="149"/>
      <c r="D577" s="150" t="s">
        <v>276</v>
      </c>
      <c r="E577" s="151" t="s">
        <v>1</v>
      </c>
      <c r="F577" s="152" t="s">
        <v>1086</v>
      </c>
      <c r="H577" s="153">
        <v>8.8179999999999996</v>
      </c>
      <c r="I577" s="154"/>
      <c r="L577" s="149"/>
      <c r="M577" s="155"/>
      <c r="T577" s="156"/>
      <c r="AT577" s="151" t="s">
        <v>276</v>
      </c>
      <c r="AU577" s="151" t="s">
        <v>90</v>
      </c>
      <c r="AV577" s="12" t="s">
        <v>90</v>
      </c>
      <c r="AW577" s="12" t="s">
        <v>32</v>
      </c>
      <c r="AX577" s="12" t="s">
        <v>77</v>
      </c>
      <c r="AY577" s="151" t="s">
        <v>268</v>
      </c>
    </row>
    <row r="578" spans="2:65" s="15" customFormat="1">
      <c r="B578" s="170"/>
      <c r="D578" s="150" t="s">
        <v>276</v>
      </c>
      <c r="E578" s="171" t="s">
        <v>1</v>
      </c>
      <c r="F578" s="172" t="s">
        <v>325</v>
      </c>
      <c r="H578" s="173">
        <v>8.8179999999999996</v>
      </c>
      <c r="I578" s="174"/>
      <c r="L578" s="170"/>
      <c r="M578" s="175"/>
      <c r="T578" s="176"/>
      <c r="AT578" s="171" t="s">
        <v>276</v>
      </c>
      <c r="AU578" s="171" t="s">
        <v>90</v>
      </c>
      <c r="AV578" s="15" t="s">
        <v>97</v>
      </c>
      <c r="AW578" s="15" t="s">
        <v>32</v>
      </c>
      <c r="AX578" s="15" t="s">
        <v>77</v>
      </c>
      <c r="AY578" s="171" t="s">
        <v>268</v>
      </c>
    </row>
    <row r="579" spans="2:65" s="14" customFormat="1">
      <c r="B579" s="164"/>
      <c r="D579" s="150" t="s">
        <v>276</v>
      </c>
      <c r="E579" s="165" t="s">
        <v>1</v>
      </c>
      <c r="F579" s="166" t="s">
        <v>1094</v>
      </c>
      <c r="H579" s="165" t="s">
        <v>1</v>
      </c>
      <c r="I579" s="167"/>
      <c r="L579" s="164"/>
      <c r="M579" s="168"/>
      <c r="T579" s="169"/>
      <c r="AT579" s="165" t="s">
        <v>276</v>
      </c>
      <c r="AU579" s="165" t="s">
        <v>90</v>
      </c>
      <c r="AV579" s="14" t="s">
        <v>84</v>
      </c>
      <c r="AW579" s="14" t="s">
        <v>32</v>
      </c>
      <c r="AX579" s="14" t="s">
        <v>77</v>
      </c>
      <c r="AY579" s="165" t="s">
        <v>268</v>
      </c>
    </row>
    <row r="580" spans="2:65" s="14" customFormat="1">
      <c r="B580" s="164"/>
      <c r="D580" s="150" t="s">
        <v>276</v>
      </c>
      <c r="E580" s="165" t="s">
        <v>1</v>
      </c>
      <c r="F580" s="166" t="s">
        <v>1009</v>
      </c>
      <c r="H580" s="165" t="s">
        <v>1</v>
      </c>
      <c r="I580" s="167"/>
      <c r="L580" s="164"/>
      <c r="M580" s="168"/>
      <c r="T580" s="169"/>
      <c r="AT580" s="165" t="s">
        <v>276</v>
      </c>
      <c r="AU580" s="165" t="s">
        <v>90</v>
      </c>
      <c r="AV580" s="14" t="s">
        <v>84</v>
      </c>
      <c r="AW580" s="14" t="s">
        <v>32</v>
      </c>
      <c r="AX580" s="14" t="s">
        <v>77</v>
      </c>
      <c r="AY580" s="165" t="s">
        <v>268</v>
      </c>
    </row>
    <row r="581" spans="2:65" s="12" customFormat="1">
      <c r="B581" s="149"/>
      <c r="D581" s="150" t="s">
        <v>276</v>
      </c>
      <c r="E581" s="151" t="s">
        <v>1</v>
      </c>
      <c r="F581" s="152" t="s">
        <v>1010</v>
      </c>
      <c r="H581" s="153">
        <v>142.30600000000001</v>
      </c>
      <c r="I581" s="154"/>
      <c r="L581" s="149"/>
      <c r="M581" s="155"/>
      <c r="T581" s="156"/>
      <c r="AT581" s="151" t="s">
        <v>276</v>
      </c>
      <c r="AU581" s="151" t="s">
        <v>90</v>
      </c>
      <c r="AV581" s="12" t="s">
        <v>90</v>
      </c>
      <c r="AW581" s="12" t="s">
        <v>32</v>
      </c>
      <c r="AX581" s="12" t="s">
        <v>77</v>
      </c>
      <c r="AY581" s="151" t="s">
        <v>268</v>
      </c>
    </row>
    <row r="582" spans="2:65" s="12" customFormat="1" ht="33.75">
      <c r="B582" s="149"/>
      <c r="D582" s="150" t="s">
        <v>276</v>
      </c>
      <c r="E582" s="151" t="s">
        <v>1</v>
      </c>
      <c r="F582" s="152" t="s">
        <v>1011</v>
      </c>
      <c r="H582" s="153">
        <v>-29.37</v>
      </c>
      <c r="I582" s="154"/>
      <c r="L582" s="149"/>
      <c r="M582" s="155"/>
      <c r="T582" s="156"/>
      <c r="AT582" s="151" t="s">
        <v>276</v>
      </c>
      <c r="AU582" s="151" t="s">
        <v>90</v>
      </c>
      <c r="AV582" s="12" t="s">
        <v>90</v>
      </c>
      <c r="AW582" s="12" t="s">
        <v>32</v>
      </c>
      <c r="AX582" s="12" t="s">
        <v>77</v>
      </c>
      <c r="AY582" s="151" t="s">
        <v>268</v>
      </c>
    </row>
    <row r="583" spans="2:65" s="15" customFormat="1">
      <c r="B583" s="170"/>
      <c r="D583" s="150" t="s">
        <v>276</v>
      </c>
      <c r="E583" s="171" t="s">
        <v>1</v>
      </c>
      <c r="F583" s="172" t="s">
        <v>325</v>
      </c>
      <c r="H583" s="173">
        <v>112.93600000000001</v>
      </c>
      <c r="I583" s="174"/>
      <c r="L583" s="170"/>
      <c r="M583" s="175"/>
      <c r="T583" s="176"/>
      <c r="AT583" s="171" t="s">
        <v>276</v>
      </c>
      <c r="AU583" s="171" t="s">
        <v>90</v>
      </c>
      <c r="AV583" s="15" t="s">
        <v>97</v>
      </c>
      <c r="AW583" s="15" t="s">
        <v>32</v>
      </c>
      <c r="AX583" s="15" t="s">
        <v>77</v>
      </c>
      <c r="AY583" s="171" t="s">
        <v>268</v>
      </c>
    </row>
    <row r="584" spans="2:65" s="14" customFormat="1">
      <c r="B584" s="164"/>
      <c r="D584" s="150" t="s">
        <v>276</v>
      </c>
      <c r="E584" s="165" t="s">
        <v>1</v>
      </c>
      <c r="F584" s="166" t="s">
        <v>1012</v>
      </c>
      <c r="H584" s="165" t="s">
        <v>1</v>
      </c>
      <c r="I584" s="167"/>
      <c r="L584" s="164"/>
      <c r="M584" s="168"/>
      <c r="T584" s="169"/>
      <c r="AT584" s="165" t="s">
        <v>276</v>
      </c>
      <c r="AU584" s="165" t="s">
        <v>90</v>
      </c>
      <c r="AV584" s="14" t="s">
        <v>84</v>
      </c>
      <c r="AW584" s="14" t="s">
        <v>32</v>
      </c>
      <c r="AX584" s="14" t="s">
        <v>77</v>
      </c>
      <c r="AY584" s="165" t="s">
        <v>268</v>
      </c>
    </row>
    <row r="585" spans="2:65" s="12" customFormat="1">
      <c r="B585" s="149"/>
      <c r="D585" s="150" t="s">
        <v>276</v>
      </c>
      <c r="E585" s="151" t="s">
        <v>1</v>
      </c>
      <c r="F585" s="152" t="s">
        <v>1013</v>
      </c>
      <c r="H585" s="153">
        <v>22.06</v>
      </c>
      <c r="I585" s="154"/>
      <c r="L585" s="149"/>
      <c r="M585" s="155"/>
      <c r="T585" s="156"/>
      <c r="AT585" s="151" t="s">
        <v>276</v>
      </c>
      <c r="AU585" s="151" t="s">
        <v>90</v>
      </c>
      <c r="AV585" s="12" t="s">
        <v>90</v>
      </c>
      <c r="AW585" s="12" t="s">
        <v>32</v>
      </c>
      <c r="AX585" s="12" t="s">
        <v>77</v>
      </c>
      <c r="AY585" s="151" t="s">
        <v>268</v>
      </c>
    </row>
    <row r="586" spans="2:65" s="15" customFormat="1">
      <c r="B586" s="170"/>
      <c r="D586" s="150" t="s">
        <v>276</v>
      </c>
      <c r="E586" s="171" t="s">
        <v>1</v>
      </c>
      <c r="F586" s="172" t="s">
        <v>325</v>
      </c>
      <c r="H586" s="173">
        <v>22.06</v>
      </c>
      <c r="I586" s="174"/>
      <c r="L586" s="170"/>
      <c r="M586" s="175"/>
      <c r="T586" s="176"/>
      <c r="AT586" s="171" t="s">
        <v>276</v>
      </c>
      <c r="AU586" s="171" t="s">
        <v>90</v>
      </c>
      <c r="AV586" s="15" t="s">
        <v>97</v>
      </c>
      <c r="AW586" s="15" t="s">
        <v>32</v>
      </c>
      <c r="AX586" s="15" t="s">
        <v>77</v>
      </c>
      <c r="AY586" s="171" t="s">
        <v>268</v>
      </c>
    </row>
    <row r="587" spans="2:65" s="13" customFormat="1">
      <c r="B587" s="157"/>
      <c r="D587" s="150" t="s">
        <v>276</v>
      </c>
      <c r="E587" s="158" t="s">
        <v>1</v>
      </c>
      <c r="F587" s="159" t="s">
        <v>278</v>
      </c>
      <c r="H587" s="160">
        <v>175.167</v>
      </c>
      <c r="I587" s="161"/>
      <c r="L587" s="157"/>
      <c r="M587" s="162"/>
      <c r="T587" s="163"/>
      <c r="AT587" s="158" t="s">
        <v>276</v>
      </c>
      <c r="AU587" s="158" t="s">
        <v>90</v>
      </c>
      <c r="AV587" s="13" t="s">
        <v>101</v>
      </c>
      <c r="AW587" s="13" t="s">
        <v>32</v>
      </c>
      <c r="AX587" s="13" t="s">
        <v>84</v>
      </c>
      <c r="AY587" s="158" t="s">
        <v>268</v>
      </c>
    </row>
    <row r="588" spans="2:65" s="1" customFormat="1" ht="24.2" customHeight="1">
      <c r="B588" s="32"/>
      <c r="C588" s="136" t="s">
        <v>601</v>
      </c>
      <c r="D588" s="177" t="s">
        <v>270</v>
      </c>
      <c r="E588" s="137" t="s">
        <v>1102</v>
      </c>
      <c r="F588" s="138" t="s">
        <v>1103</v>
      </c>
      <c r="G588" s="139" t="s">
        <v>273</v>
      </c>
      <c r="H588" s="140">
        <v>125.2</v>
      </c>
      <c r="I588" s="141"/>
      <c r="J588" s="142">
        <f>ROUND(I588*H588,2)</f>
        <v>0</v>
      </c>
      <c r="K588" s="138" t="s">
        <v>274</v>
      </c>
      <c r="L588" s="32"/>
      <c r="M588" s="143" t="s">
        <v>1</v>
      </c>
      <c r="N588" s="144" t="s">
        <v>43</v>
      </c>
      <c r="P588" s="145">
        <f>O588*H588</f>
        <v>0</v>
      </c>
      <c r="Q588" s="145">
        <v>3.7799999999999999E-3</v>
      </c>
      <c r="R588" s="145">
        <f>Q588*H588</f>
        <v>0.47325600000000001</v>
      </c>
      <c r="S588" s="145">
        <v>0</v>
      </c>
      <c r="T588" s="146">
        <f>S588*H588</f>
        <v>0</v>
      </c>
      <c r="AR588" s="147" t="s">
        <v>101</v>
      </c>
      <c r="AT588" s="147" t="s">
        <v>270</v>
      </c>
      <c r="AU588" s="147" t="s">
        <v>90</v>
      </c>
      <c r="AY588" s="17" t="s">
        <v>268</v>
      </c>
      <c r="BE588" s="148">
        <f>IF(N588="základní",J588,0)</f>
        <v>0</v>
      </c>
      <c r="BF588" s="148">
        <f>IF(N588="snížená",J588,0)</f>
        <v>0</v>
      </c>
      <c r="BG588" s="148">
        <f>IF(N588="zákl. přenesená",J588,0)</f>
        <v>0</v>
      </c>
      <c r="BH588" s="148">
        <f>IF(N588="sníž. přenesená",J588,0)</f>
        <v>0</v>
      </c>
      <c r="BI588" s="148">
        <f>IF(N588="nulová",J588,0)</f>
        <v>0</v>
      </c>
      <c r="BJ588" s="17" t="s">
        <v>90</v>
      </c>
      <c r="BK588" s="148">
        <f>ROUND(I588*H588,2)</f>
        <v>0</v>
      </c>
      <c r="BL588" s="17" t="s">
        <v>101</v>
      </c>
      <c r="BM588" s="147" t="s">
        <v>1104</v>
      </c>
    </row>
    <row r="589" spans="2:65" s="12" customFormat="1">
      <c r="B589" s="149"/>
      <c r="D589" s="150" t="s">
        <v>276</v>
      </c>
      <c r="E589" s="151" t="s">
        <v>1</v>
      </c>
      <c r="F589" s="152" t="s">
        <v>1105</v>
      </c>
      <c r="H589" s="153">
        <v>55</v>
      </c>
      <c r="I589" s="154"/>
      <c r="L589" s="149"/>
      <c r="M589" s="155"/>
      <c r="T589" s="156"/>
      <c r="AT589" s="151" t="s">
        <v>276</v>
      </c>
      <c r="AU589" s="151" t="s">
        <v>90</v>
      </c>
      <c r="AV589" s="12" t="s">
        <v>90</v>
      </c>
      <c r="AW589" s="12" t="s">
        <v>32</v>
      </c>
      <c r="AX589" s="12" t="s">
        <v>77</v>
      </c>
      <c r="AY589" s="151" t="s">
        <v>268</v>
      </c>
    </row>
    <row r="590" spans="2:65" s="12" customFormat="1" ht="22.5">
      <c r="B590" s="149"/>
      <c r="D590" s="150" t="s">
        <v>276</v>
      </c>
      <c r="E590" s="151" t="s">
        <v>1</v>
      </c>
      <c r="F590" s="152" t="s">
        <v>1106</v>
      </c>
      <c r="H590" s="153">
        <v>70.2</v>
      </c>
      <c r="I590" s="154"/>
      <c r="L590" s="149"/>
      <c r="M590" s="155"/>
      <c r="T590" s="156"/>
      <c r="AT590" s="151" t="s">
        <v>276</v>
      </c>
      <c r="AU590" s="151" t="s">
        <v>90</v>
      </c>
      <c r="AV590" s="12" t="s">
        <v>90</v>
      </c>
      <c r="AW590" s="12" t="s">
        <v>32</v>
      </c>
      <c r="AX590" s="12" t="s">
        <v>77</v>
      </c>
      <c r="AY590" s="151" t="s">
        <v>268</v>
      </c>
    </row>
    <row r="591" spans="2:65" s="13" customFormat="1">
      <c r="B591" s="157"/>
      <c r="D591" s="150" t="s">
        <v>276</v>
      </c>
      <c r="E591" s="158" t="s">
        <v>1</v>
      </c>
      <c r="F591" s="159" t="s">
        <v>278</v>
      </c>
      <c r="H591" s="160">
        <v>125.2</v>
      </c>
      <c r="I591" s="161"/>
      <c r="L591" s="157"/>
      <c r="M591" s="162"/>
      <c r="T591" s="163"/>
      <c r="AT591" s="158" t="s">
        <v>276</v>
      </c>
      <c r="AU591" s="158" t="s">
        <v>90</v>
      </c>
      <c r="AV591" s="13" t="s">
        <v>101</v>
      </c>
      <c r="AW591" s="13" t="s">
        <v>32</v>
      </c>
      <c r="AX591" s="13" t="s">
        <v>84</v>
      </c>
      <c r="AY591" s="158" t="s">
        <v>268</v>
      </c>
    </row>
    <row r="592" spans="2:65" s="1" customFormat="1" ht="24.2" customHeight="1">
      <c r="B592" s="32"/>
      <c r="C592" s="136" t="s">
        <v>605</v>
      </c>
      <c r="D592" s="136" t="s">
        <v>270</v>
      </c>
      <c r="E592" s="137" t="s">
        <v>1107</v>
      </c>
      <c r="F592" s="138" t="s">
        <v>1108</v>
      </c>
      <c r="G592" s="139" t="s">
        <v>318</v>
      </c>
      <c r="H592" s="140">
        <v>50.73</v>
      </c>
      <c r="I592" s="141"/>
      <c r="J592" s="142">
        <f>ROUND(I592*H592,2)</f>
        <v>0</v>
      </c>
      <c r="K592" s="138" t="s">
        <v>274</v>
      </c>
      <c r="L592" s="32"/>
      <c r="M592" s="143" t="s">
        <v>1</v>
      </c>
      <c r="N592" s="144" t="s">
        <v>43</v>
      </c>
      <c r="P592" s="145">
        <f>O592*H592</f>
        <v>0</v>
      </c>
      <c r="Q592" s="145">
        <v>3.0000000000000001E-5</v>
      </c>
      <c r="R592" s="145">
        <f>Q592*H592</f>
        <v>1.5218999999999999E-3</v>
      </c>
      <c r="S592" s="145">
        <v>0</v>
      </c>
      <c r="T592" s="146">
        <f>S592*H592</f>
        <v>0</v>
      </c>
      <c r="AR592" s="147" t="s">
        <v>101</v>
      </c>
      <c r="AT592" s="147" t="s">
        <v>270</v>
      </c>
      <c r="AU592" s="147" t="s">
        <v>90</v>
      </c>
      <c r="AY592" s="17" t="s">
        <v>268</v>
      </c>
      <c r="BE592" s="148">
        <f>IF(N592="základní",J592,0)</f>
        <v>0</v>
      </c>
      <c r="BF592" s="148">
        <f>IF(N592="snížená",J592,0)</f>
        <v>0</v>
      </c>
      <c r="BG592" s="148">
        <f>IF(N592="zákl. přenesená",J592,0)</f>
        <v>0</v>
      </c>
      <c r="BH592" s="148">
        <f>IF(N592="sníž. přenesená",J592,0)</f>
        <v>0</v>
      </c>
      <c r="BI592" s="148">
        <f>IF(N592="nulová",J592,0)</f>
        <v>0</v>
      </c>
      <c r="BJ592" s="17" t="s">
        <v>90</v>
      </c>
      <c r="BK592" s="148">
        <f>ROUND(I592*H592,2)</f>
        <v>0</v>
      </c>
      <c r="BL592" s="17" t="s">
        <v>101</v>
      </c>
      <c r="BM592" s="147" t="s">
        <v>1109</v>
      </c>
    </row>
    <row r="593" spans="2:65" s="1" customFormat="1" ht="24.2" customHeight="1">
      <c r="B593" s="32"/>
      <c r="C593" s="186" t="s">
        <v>611</v>
      </c>
      <c r="D593" s="186" t="s">
        <v>982</v>
      </c>
      <c r="E593" s="187" t="s">
        <v>1110</v>
      </c>
      <c r="F593" s="188" t="s">
        <v>1111</v>
      </c>
      <c r="G593" s="189" t="s">
        <v>318</v>
      </c>
      <c r="H593" s="190">
        <v>53.267000000000003</v>
      </c>
      <c r="I593" s="191"/>
      <c r="J593" s="192">
        <f>ROUND(I593*H593,2)</f>
        <v>0</v>
      </c>
      <c r="K593" s="188" t="s">
        <v>274</v>
      </c>
      <c r="L593" s="193"/>
      <c r="M593" s="194" t="s">
        <v>1</v>
      </c>
      <c r="N593" s="195" t="s">
        <v>43</v>
      </c>
      <c r="P593" s="145">
        <f>O593*H593</f>
        <v>0</v>
      </c>
      <c r="Q593" s="145">
        <v>1.6000000000000001E-4</v>
      </c>
      <c r="R593" s="145">
        <f>Q593*H593</f>
        <v>8.522720000000001E-3</v>
      </c>
      <c r="S593" s="145">
        <v>0</v>
      </c>
      <c r="T593" s="146">
        <f>S593*H593</f>
        <v>0</v>
      </c>
      <c r="AR593" s="147" t="s">
        <v>309</v>
      </c>
      <c r="AT593" s="147" t="s">
        <v>982</v>
      </c>
      <c r="AU593" s="147" t="s">
        <v>90</v>
      </c>
      <c r="AY593" s="17" t="s">
        <v>268</v>
      </c>
      <c r="BE593" s="148">
        <f>IF(N593="základní",J593,0)</f>
        <v>0</v>
      </c>
      <c r="BF593" s="148">
        <f>IF(N593="snížená",J593,0)</f>
        <v>0</v>
      </c>
      <c r="BG593" s="148">
        <f>IF(N593="zákl. přenesená",J593,0)</f>
        <v>0</v>
      </c>
      <c r="BH593" s="148">
        <f>IF(N593="sníž. přenesená",J593,0)</f>
        <v>0</v>
      </c>
      <c r="BI593" s="148">
        <f>IF(N593="nulová",J593,0)</f>
        <v>0</v>
      </c>
      <c r="BJ593" s="17" t="s">
        <v>90</v>
      </c>
      <c r="BK593" s="148">
        <f>ROUND(I593*H593,2)</f>
        <v>0</v>
      </c>
      <c r="BL593" s="17" t="s">
        <v>101</v>
      </c>
      <c r="BM593" s="147" t="s">
        <v>1112</v>
      </c>
    </row>
    <row r="594" spans="2:65" s="12" customFormat="1">
      <c r="B594" s="149"/>
      <c r="D594" s="150" t="s">
        <v>276</v>
      </c>
      <c r="E594" s="151" t="s">
        <v>1</v>
      </c>
      <c r="F594" s="152" t="s">
        <v>1113</v>
      </c>
      <c r="H594" s="153">
        <v>50.73</v>
      </c>
      <c r="I594" s="154"/>
      <c r="L594" s="149"/>
      <c r="M594" s="155"/>
      <c r="T594" s="156"/>
      <c r="AT594" s="151" t="s">
        <v>276</v>
      </c>
      <c r="AU594" s="151" t="s">
        <v>90</v>
      </c>
      <c r="AV594" s="12" t="s">
        <v>90</v>
      </c>
      <c r="AW594" s="12" t="s">
        <v>32</v>
      </c>
      <c r="AX594" s="12" t="s">
        <v>77</v>
      </c>
      <c r="AY594" s="151" t="s">
        <v>268</v>
      </c>
    </row>
    <row r="595" spans="2:65" s="13" customFormat="1">
      <c r="B595" s="157"/>
      <c r="D595" s="150" t="s">
        <v>276</v>
      </c>
      <c r="E595" s="158" t="s">
        <v>1</v>
      </c>
      <c r="F595" s="159" t="s">
        <v>278</v>
      </c>
      <c r="H595" s="160">
        <v>50.73</v>
      </c>
      <c r="I595" s="161"/>
      <c r="L595" s="157"/>
      <c r="M595" s="162"/>
      <c r="T595" s="163"/>
      <c r="AT595" s="158" t="s">
        <v>276</v>
      </c>
      <c r="AU595" s="158" t="s">
        <v>90</v>
      </c>
      <c r="AV595" s="13" t="s">
        <v>101</v>
      </c>
      <c r="AW595" s="13" t="s">
        <v>32</v>
      </c>
      <c r="AX595" s="13" t="s">
        <v>84</v>
      </c>
      <c r="AY595" s="158" t="s">
        <v>268</v>
      </c>
    </row>
    <row r="596" spans="2:65" s="12" customFormat="1">
      <c r="B596" s="149"/>
      <c r="D596" s="150" t="s">
        <v>276</v>
      </c>
      <c r="F596" s="152" t="s">
        <v>1114</v>
      </c>
      <c r="H596" s="153">
        <v>53.267000000000003</v>
      </c>
      <c r="I596" s="154"/>
      <c r="L596" s="149"/>
      <c r="M596" s="155"/>
      <c r="T596" s="156"/>
      <c r="AT596" s="151" t="s">
        <v>276</v>
      </c>
      <c r="AU596" s="151" t="s">
        <v>90</v>
      </c>
      <c r="AV596" s="12" t="s">
        <v>90</v>
      </c>
      <c r="AW596" s="12" t="s">
        <v>4</v>
      </c>
      <c r="AX596" s="12" t="s">
        <v>84</v>
      </c>
      <c r="AY596" s="151" t="s">
        <v>268</v>
      </c>
    </row>
    <row r="597" spans="2:65" s="1" customFormat="1" ht="16.5" customHeight="1">
      <c r="B597" s="32"/>
      <c r="C597" s="136" t="s">
        <v>615</v>
      </c>
      <c r="D597" s="136" t="s">
        <v>270</v>
      </c>
      <c r="E597" s="137" t="s">
        <v>1115</v>
      </c>
      <c r="F597" s="138" t="s">
        <v>1116</v>
      </c>
      <c r="G597" s="139" t="s">
        <v>318</v>
      </c>
      <c r="H597" s="140">
        <v>160.88999999999999</v>
      </c>
      <c r="I597" s="141"/>
      <c r="J597" s="142">
        <f>ROUND(I597*H597,2)</f>
        <v>0</v>
      </c>
      <c r="K597" s="138" t="s">
        <v>274</v>
      </c>
      <c r="L597" s="32"/>
      <c r="M597" s="143" t="s">
        <v>1</v>
      </c>
      <c r="N597" s="144" t="s">
        <v>43</v>
      </c>
      <c r="P597" s="145">
        <f>O597*H597</f>
        <v>0</v>
      </c>
      <c r="Q597" s="145">
        <v>0</v>
      </c>
      <c r="R597" s="145">
        <f>Q597*H597</f>
        <v>0</v>
      </c>
      <c r="S597" s="145">
        <v>0</v>
      </c>
      <c r="T597" s="146">
        <f>S597*H597</f>
        <v>0</v>
      </c>
      <c r="AR597" s="147" t="s">
        <v>101</v>
      </c>
      <c r="AT597" s="147" t="s">
        <v>270</v>
      </c>
      <c r="AU597" s="147" t="s">
        <v>90</v>
      </c>
      <c r="AY597" s="17" t="s">
        <v>268</v>
      </c>
      <c r="BE597" s="148">
        <f>IF(N597="základní",J597,0)</f>
        <v>0</v>
      </c>
      <c r="BF597" s="148">
        <f>IF(N597="snížená",J597,0)</f>
        <v>0</v>
      </c>
      <c r="BG597" s="148">
        <f>IF(N597="zákl. přenesená",J597,0)</f>
        <v>0</v>
      </c>
      <c r="BH597" s="148">
        <f>IF(N597="sníž. přenesená",J597,0)</f>
        <v>0</v>
      </c>
      <c r="BI597" s="148">
        <f>IF(N597="nulová",J597,0)</f>
        <v>0</v>
      </c>
      <c r="BJ597" s="17" t="s">
        <v>90</v>
      </c>
      <c r="BK597" s="148">
        <f>ROUND(I597*H597,2)</f>
        <v>0</v>
      </c>
      <c r="BL597" s="17" t="s">
        <v>101</v>
      </c>
      <c r="BM597" s="147" t="s">
        <v>1117</v>
      </c>
    </row>
    <row r="598" spans="2:65" s="1" customFormat="1" ht="24.2" customHeight="1">
      <c r="B598" s="32"/>
      <c r="C598" s="186" t="s">
        <v>619</v>
      </c>
      <c r="D598" s="186" t="s">
        <v>982</v>
      </c>
      <c r="E598" s="187" t="s">
        <v>1118</v>
      </c>
      <c r="F598" s="188" t="s">
        <v>1119</v>
      </c>
      <c r="G598" s="189" t="s">
        <v>318</v>
      </c>
      <c r="H598" s="190">
        <v>77.459000000000003</v>
      </c>
      <c r="I598" s="191"/>
      <c r="J598" s="192">
        <f>ROUND(I598*H598,2)</f>
        <v>0</v>
      </c>
      <c r="K598" s="188" t="s">
        <v>274</v>
      </c>
      <c r="L598" s="193"/>
      <c r="M598" s="194" t="s">
        <v>1</v>
      </c>
      <c r="N598" s="195" t="s">
        <v>43</v>
      </c>
      <c r="P598" s="145">
        <f>O598*H598</f>
        <v>0</v>
      </c>
      <c r="Q598" s="145">
        <v>1E-4</v>
      </c>
      <c r="R598" s="145">
        <f>Q598*H598</f>
        <v>7.7459000000000009E-3</v>
      </c>
      <c r="S598" s="145">
        <v>0</v>
      </c>
      <c r="T598" s="146">
        <f>S598*H598</f>
        <v>0</v>
      </c>
      <c r="AR598" s="147" t="s">
        <v>309</v>
      </c>
      <c r="AT598" s="147" t="s">
        <v>982</v>
      </c>
      <c r="AU598" s="147" t="s">
        <v>90</v>
      </c>
      <c r="AY598" s="17" t="s">
        <v>268</v>
      </c>
      <c r="BE598" s="148">
        <f>IF(N598="základní",J598,0)</f>
        <v>0</v>
      </c>
      <c r="BF598" s="148">
        <f>IF(N598="snížená",J598,0)</f>
        <v>0</v>
      </c>
      <c r="BG598" s="148">
        <f>IF(N598="zákl. přenesená",J598,0)</f>
        <v>0</v>
      </c>
      <c r="BH598" s="148">
        <f>IF(N598="sníž. přenesená",J598,0)</f>
        <v>0</v>
      </c>
      <c r="BI598" s="148">
        <f>IF(N598="nulová",J598,0)</f>
        <v>0</v>
      </c>
      <c r="BJ598" s="17" t="s">
        <v>90</v>
      </c>
      <c r="BK598" s="148">
        <f>ROUND(I598*H598,2)</f>
        <v>0</v>
      </c>
      <c r="BL598" s="17" t="s">
        <v>101</v>
      </c>
      <c r="BM598" s="147" t="s">
        <v>1120</v>
      </c>
    </row>
    <row r="599" spans="2:65" s="12" customFormat="1" ht="33.75">
      <c r="B599" s="149"/>
      <c r="D599" s="150" t="s">
        <v>276</v>
      </c>
      <c r="E599" s="151" t="s">
        <v>1</v>
      </c>
      <c r="F599" s="152" t="s">
        <v>1121</v>
      </c>
      <c r="H599" s="153">
        <v>53.65</v>
      </c>
      <c r="I599" s="154"/>
      <c r="L599" s="149"/>
      <c r="M599" s="155"/>
      <c r="T599" s="156"/>
      <c r="AT599" s="151" t="s">
        <v>276</v>
      </c>
      <c r="AU599" s="151" t="s">
        <v>90</v>
      </c>
      <c r="AV599" s="12" t="s">
        <v>90</v>
      </c>
      <c r="AW599" s="12" t="s">
        <v>32</v>
      </c>
      <c r="AX599" s="12" t="s">
        <v>77</v>
      </c>
      <c r="AY599" s="151" t="s">
        <v>268</v>
      </c>
    </row>
    <row r="600" spans="2:65" s="12" customFormat="1">
      <c r="B600" s="149"/>
      <c r="D600" s="150" t="s">
        <v>276</v>
      </c>
      <c r="E600" s="151" t="s">
        <v>1</v>
      </c>
      <c r="F600" s="152" t="s">
        <v>1122</v>
      </c>
      <c r="H600" s="153">
        <v>20.12</v>
      </c>
      <c r="I600" s="154"/>
      <c r="L600" s="149"/>
      <c r="M600" s="155"/>
      <c r="T600" s="156"/>
      <c r="AT600" s="151" t="s">
        <v>276</v>
      </c>
      <c r="AU600" s="151" t="s">
        <v>90</v>
      </c>
      <c r="AV600" s="12" t="s">
        <v>90</v>
      </c>
      <c r="AW600" s="12" t="s">
        <v>32</v>
      </c>
      <c r="AX600" s="12" t="s">
        <v>77</v>
      </c>
      <c r="AY600" s="151" t="s">
        <v>268</v>
      </c>
    </row>
    <row r="601" spans="2:65" s="13" customFormat="1">
      <c r="B601" s="157"/>
      <c r="D601" s="150" t="s">
        <v>276</v>
      </c>
      <c r="E601" s="158" t="s">
        <v>1</v>
      </c>
      <c r="F601" s="159" t="s">
        <v>278</v>
      </c>
      <c r="H601" s="160">
        <v>73.77</v>
      </c>
      <c r="I601" s="161"/>
      <c r="L601" s="157"/>
      <c r="M601" s="162"/>
      <c r="T601" s="163"/>
      <c r="AT601" s="158" t="s">
        <v>276</v>
      </c>
      <c r="AU601" s="158" t="s">
        <v>90</v>
      </c>
      <c r="AV601" s="13" t="s">
        <v>101</v>
      </c>
      <c r="AW601" s="13" t="s">
        <v>32</v>
      </c>
      <c r="AX601" s="13" t="s">
        <v>84</v>
      </c>
      <c r="AY601" s="158" t="s">
        <v>268</v>
      </c>
    </row>
    <row r="602" spans="2:65" s="12" customFormat="1">
      <c r="B602" s="149"/>
      <c r="D602" s="150" t="s">
        <v>276</v>
      </c>
      <c r="F602" s="152" t="s">
        <v>1123</v>
      </c>
      <c r="H602" s="153">
        <v>77.459000000000003</v>
      </c>
      <c r="I602" s="154"/>
      <c r="L602" s="149"/>
      <c r="M602" s="155"/>
      <c r="T602" s="156"/>
      <c r="AT602" s="151" t="s">
        <v>276</v>
      </c>
      <c r="AU602" s="151" t="s">
        <v>90</v>
      </c>
      <c r="AV602" s="12" t="s">
        <v>90</v>
      </c>
      <c r="AW602" s="12" t="s">
        <v>4</v>
      </c>
      <c r="AX602" s="12" t="s">
        <v>84</v>
      </c>
      <c r="AY602" s="151" t="s">
        <v>268</v>
      </c>
    </row>
    <row r="603" spans="2:65" s="1" customFormat="1" ht="24.2" customHeight="1">
      <c r="B603" s="32"/>
      <c r="C603" s="186" t="s">
        <v>623</v>
      </c>
      <c r="D603" s="186" t="s">
        <v>982</v>
      </c>
      <c r="E603" s="187" t="s">
        <v>1124</v>
      </c>
      <c r="F603" s="188" t="s">
        <v>1125</v>
      </c>
      <c r="G603" s="189" t="s">
        <v>318</v>
      </c>
      <c r="H603" s="190">
        <v>40.32</v>
      </c>
      <c r="I603" s="191"/>
      <c r="J603" s="192">
        <f>ROUND(I603*H603,2)</f>
        <v>0</v>
      </c>
      <c r="K603" s="188" t="s">
        <v>274</v>
      </c>
      <c r="L603" s="193"/>
      <c r="M603" s="194" t="s">
        <v>1</v>
      </c>
      <c r="N603" s="195" t="s">
        <v>43</v>
      </c>
      <c r="P603" s="145">
        <f>O603*H603</f>
        <v>0</v>
      </c>
      <c r="Q603" s="145">
        <v>4.0000000000000003E-5</v>
      </c>
      <c r="R603" s="145">
        <f>Q603*H603</f>
        <v>1.6128000000000002E-3</v>
      </c>
      <c r="S603" s="145">
        <v>0</v>
      </c>
      <c r="T603" s="146">
        <f>S603*H603</f>
        <v>0</v>
      </c>
      <c r="AR603" s="147" t="s">
        <v>309</v>
      </c>
      <c r="AT603" s="147" t="s">
        <v>982</v>
      </c>
      <c r="AU603" s="147" t="s">
        <v>90</v>
      </c>
      <c r="AY603" s="17" t="s">
        <v>268</v>
      </c>
      <c r="BE603" s="148">
        <f>IF(N603="základní",J603,0)</f>
        <v>0</v>
      </c>
      <c r="BF603" s="148">
        <f>IF(N603="snížená",J603,0)</f>
        <v>0</v>
      </c>
      <c r="BG603" s="148">
        <f>IF(N603="zákl. přenesená",J603,0)</f>
        <v>0</v>
      </c>
      <c r="BH603" s="148">
        <f>IF(N603="sníž. přenesená",J603,0)</f>
        <v>0</v>
      </c>
      <c r="BI603" s="148">
        <f>IF(N603="nulová",J603,0)</f>
        <v>0</v>
      </c>
      <c r="BJ603" s="17" t="s">
        <v>90</v>
      </c>
      <c r="BK603" s="148">
        <f>ROUND(I603*H603,2)</f>
        <v>0</v>
      </c>
      <c r="BL603" s="17" t="s">
        <v>101</v>
      </c>
      <c r="BM603" s="147" t="s">
        <v>1126</v>
      </c>
    </row>
    <row r="604" spans="2:65" s="14" customFormat="1">
      <c r="B604" s="164"/>
      <c r="D604" s="150" t="s">
        <v>276</v>
      </c>
      <c r="E604" s="165" t="s">
        <v>1</v>
      </c>
      <c r="F604" s="166" t="s">
        <v>1127</v>
      </c>
      <c r="H604" s="165" t="s">
        <v>1</v>
      </c>
      <c r="I604" s="167"/>
      <c r="L604" s="164"/>
      <c r="M604" s="168"/>
      <c r="T604" s="169"/>
      <c r="AT604" s="165" t="s">
        <v>276</v>
      </c>
      <c r="AU604" s="165" t="s">
        <v>90</v>
      </c>
      <c r="AV604" s="14" t="s">
        <v>84</v>
      </c>
      <c r="AW604" s="14" t="s">
        <v>32</v>
      </c>
      <c r="AX604" s="14" t="s">
        <v>77</v>
      </c>
      <c r="AY604" s="165" t="s">
        <v>268</v>
      </c>
    </row>
    <row r="605" spans="2:65" s="12" customFormat="1">
      <c r="B605" s="149"/>
      <c r="D605" s="150" t="s">
        <v>276</v>
      </c>
      <c r="E605" s="151" t="s">
        <v>1</v>
      </c>
      <c r="F605" s="152" t="s">
        <v>1128</v>
      </c>
      <c r="H605" s="153">
        <v>38.4</v>
      </c>
      <c r="I605" s="154"/>
      <c r="L605" s="149"/>
      <c r="M605" s="155"/>
      <c r="T605" s="156"/>
      <c r="AT605" s="151" t="s">
        <v>276</v>
      </c>
      <c r="AU605" s="151" t="s">
        <v>90</v>
      </c>
      <c r="AV605" s="12" t="s">
        <v>90</v>
      </c>
      <c r="AW605" s="12" t="s">
        <v>32</v>
      </c>
      <c r="AX605" s="12" t="s">
        <v>77</v>
      </c>
      <c r="AY605" s="151" t="s">
        <v>268</v>
      </c>
    </row>
    <row r="606" spans="2:65" s="13" customFormat="1">
      <c r="B606" s="157"/>
      <c r="D606" s="150" t="s">
        <v>276</v>
      </c>
      <c r="E606" s="158" t="s">
        <v>1</v>
      </c>
      <c r="F606" s="159" t="s">
        <v>278</v>
      </c>
      <c r="H606" s="160">
        <v>38.4</v>
      </c>
      <c r="I606" s="161"/>
      <c r="L606" s="157"/>
      <c r="M606" s="162"/>
      <c r="T606" s="163"/>
      <c r="AT606" s="158" t="s">
        <v>276</v>
      </c>
      <c r="AU606" s="158" t="s">
        <v>90</v>
      </c>
      <c r="AV606" s="13" t="s">
        <v>101</v>
      </c>
      <c r="AW606" s="13" t="s">
        <v>32</v>
      </c>
      <c r="AX606" s="13" t="s">
        <v>84</v>
      </c>
      <c r="AY606" s="158" t="s">
        <v>268</v>
      </c>
    </row>
    <row r="607" spans="2:65" s="12" customFormat="1">
      <c r="B607" s="149"/>
      <c r="D607" s="150" t="s">
        <v>276</v>
      </c>
      <c r="F607" s="152" t="s">
        <v>1129</v>
      </c>
      <c r="H607" s="153">
        <v>40.32</v>
      </c>
      <c r="I607" s="154"/>
      <c r="L607" s="149"/>
      <c r="M607" s="155"/>
      <c r="T607" s="156"/>
      <c r="AT607" s="151" t="s">
        <v>276</v>
      </c>
      <c r="AU607" s="151" t="s">
        <v>90</v>
      </c>
      <c r="AV607" s="12" t="s">
        <v>90</v>
      </c>
      <c r="AW607" s="12" t="s">
        <v>4</v>
      </c>
      <c r="AX607" s="12" t="s">
        <v>84</v>
      </c>
      <c r="AY607" s="151" t="s">
        <v>268</v>
      </c>
    </row>
    <row r="608" spans="2:65" s="1" customFormat="1" ht="24.2" customHeight="1">
      <c r="B608" s="32"/>
      <c r="C608" s="186" t="s">
        <v>632</v>
      </c>
      <c r="D608" s="186" t="s">
        <v>982</v>
      </c>
      <c r="E608" s="187" t="s">
        <v>1130</v>
      </c>
      <c r="F608" s="188" t="s">
        <v>1131</v>
      </c>
      <c r="G608" s="189" t="s">
        <v>318</v>
      </c>
      <c r="H608" s="190">
        <v>18.690000000000001</v>
      </c>
      <c r="I608" s="191"/>
      <c r="J608" s="192">
        <f>ROUND(I608*H608,2)</f>
        <v>0</v>
      </c>
      <c r="K608" s="188" t="s">
        <v>274</v>
      </c>
      <c r="L608" s="193"/>
      <c r="M608" s="194" t="s">
        <v>1</v>
      </c>
      <c r="N608" s="195" t="s">
        <v>43</v>
      </c>
      <c r="P608" s="145">
        <f>O608*H608</f>
        <v>0</v>
      </c>
      <c r="Q608" s="145">
        <v>2.9999999999999997E-4</v>
      </c>
      <c r="R608" s="145">
        <f>Q608*H608</f>
        <v>5.607E-3</v>
      </c>
      <c r="S608" s="145">
        <v>0</v>
      </c>
      <c r="T608" s="146">
        <f>S608*H608</f>
        <v>0</v>
      </c>
      <c r="AR608" s="147" t="s">
        <v>309</v>
      </c>
      <c r="AT608" s="147" t="s">
        <v>982</v>
      </c>
      <c r="AU608" s="147" t="s">
        <v>90</v>
      </c>
      <c r="AY608" s="17" t="s">
        <v>268</v>
      </c>
      <c r="BE608" s="148">
        <f>IF(N608="základní",J608,0)</f>
        <v>0</v>
      </c>
      <c r="BF608" s="148">
        <f>IF(N608="snížená",J608,0)</f>
        <v>0</v>
      </c>
      <c r="BG608" s="148">
        <f>IF(N608="zákl. přenesená",J608,0)</f>
        <v>0</v>
      </c>
      <c r="BH608" s="148">
        <f>IF(N608="sníž. přenesená",J608,0)</f>
        <v>0</v>
      </c>
      <c r="BI608" s="148">
        <f>IF(N608="nulová",J608,0)</f>
        <v>0</v>
      </c>
      <c r="BJ608" s="17" t="s">
        <v>90</v>
      </c>
      <c r="BK608" s="148">
        <f>ROUND(I608*H608,2)</f>
        <v>0</v>
      </c>
      <c r="BL608" s="17" t="s">
        <v>101</v>
      </c>
      <c r="BM608" s="147" t="s">
        <v>1132</v>
      </c>
    </row>
    <row r="609" spans="2:65" s="14" customFormat="1">
      <c r="B609" s="164"/>
      <c r="D609" s="150" t="s">
        <v>276</v>
      </c>
      <c r="E609" s="165" t="s">
        <v>1</v>
      </c>
      <c r="F609" s="166" t="s">
        <v>1133</v>
      </c>
      <c r="H609" s="165" t="s">
        <v>1</v>
      </c>
      <c r="I609" s="167"/>
      <c r="L609" s="164"/>
      <c r="M609" s="168"/>
      <c r="T609" s="169"/>
      <c r="AT609" s="165" t="s">
        <v>276</v>
      </c>
      <c r="AU609" s="165" t="s">
        <v>90</v>
      </c>
      <c r="AV609" s="14" t="s">
        <v>84</v>
      </c>
      <c r="AW609" s="14" t="s">
        <v>32</v>
      </c>
      <c r="AX609" s="14" t="s">
        <v>77</v>
      </c>
      <c r="AY609" s="165" t="s">
        <v>268</v>
      </c>
    </row>
    <row r="610" spans="2:65" s="12" customFormat="1">
      <c r="B610" s="149"/>
      <c r="D610" s="150" t="s">
        <v>276</v>
      </c>
      <c r="E610" s="151" t="s">
        <v>1</v>
      </c>
      <c r="F610" s="152" t="s">
        <v>1134</v>
      </c>
      <c r="H610" s="153">
        <v>17.8</v>
      </c>
      <c r="I610" s="154"/>
      <c r="L610" s="149"/>
      <c r="M610" s="155"/>
      <c r="T610" s="156"/>
      <c r="AT610" s="151" t="s">
        <v>276</v>
      </c>
      <c r="AU610" s="151" t="s">
        <v>90</v>
      </c>
      <c r="AV610" s="12" t="s">
        <v>90</v>
      </c>
      <c r="AW610" s="12" t="s">
        <v>32</v>
      </c>
      <c r="AX610" s="12" t="s">
        <v>77</v>
      </c>
      <c r="AY610" s="151" t="s">
        <v>268</v>
      </c>
    </row>
    <row r="611" spans="2:65" s="13" customFormat="1">
      <c r="B611" s="157"/>
      <c r="D611" s="150" t="s">
        <v>276</v>
      </c>
      <c r="E611" s="158" t="s">
        <v>1</v>
      </c>
      <c r="F611" s="159" t="s">
        <v>278</v>
      </c>
      <c r="H611" s="160">
        <v>17.8</v>
      </c>
      <c r="I611" s="161"/>
      <c r="L611" s="157"/>
      <c r="M611" s="162"/>
      <c r="T611" s="163"/>
      <c r="AT611" s="158" t="s">
        <v>276</v>
      </c>
      <c r="AU611" s="158" t="s">
        <v>90</v>
      </c>
      <c r="AV611" s="13" t="s">
        <v>101</v>
      </c>
      <c r="AW611" s="13" t="s">
        <v>32</v>
      </c>
      <c r="AX611" s="13" t="s">
        <v>84</v>
      </c>
      <c r="AY611" s="158" t="s">
        <v>268</v>
      </c>
    </row>
    <row r="612" spans="2:65" s="12" customFormat="1">
      <c r="B612" s="149"/>
      <c r="D612" s="150" t="s">
        <v>276</v>
      </c>
      <c r="F612" s="152" t="s">
        <v>1135</v>
      </c>
      <c r="H612" s="153">
        <v>18.690000000000001</v>
      </c>
      <c r="I612" s="154"/>
      <c r="L612" s="149"/>
      <c r="M612" s="155"/>
      <c r="T612" s="156"/>
      <c r="AT612" s="151" t="s">
        <v>276</v>
      </c>
      <c r="AU612" s="151" t="s">
        <v>90</v>
      </c>
      <c r="AV612" s="12" t="s">
        <v>90</v>
      </c>
      <c r="AW612" s="12" t="s">
        <v>4</v>
      </c>
      <c r="AX612" s="12" t="s">
        <v>84</v>
      </c>
      <c r="AY612" s="151" t="s">
        <v>268</v>
      </c>
    </row>
    <row r="613" spans="2:65" s="1" customFormat="1" ht="24.2" customHeight="1">
      <c r="B613" s="32"/>
      <c r="C613" s="186" t="s">
        <v>638</v>
      </c>
      <c r="D613" s="186" t="s">
        <v>982</v>
      </c>
      <c r="E613" s="187" t="s">
        <v>1136</v>
      </c>
      <c r="F613" s="188" t="s">
        <v>1137</v>
      </c>
      <c r="G613" s="189" t="s">
        <v>318</v>
      </c>
      <c r="H613" s="190">
        <v>11.34</v>
      </c>
      <c r="I613" s="191"/>
      <c r="J613" s="192">
        <f>ROUND(I613*H613,2)</f>
        <v>0</v>
      </c>
      <c r="K613" s="188" t="s">
        <v>274</v>
      </c>
      <c r="L613" s="193"/>
      <c r="M613" s="194" t="s">
        <v>1</v>
      </c>
      <c r="N613" s="195" t="s">
        <v>43</v>
      </c>
      <c r="P613" s="145">
        <f>O613*H613</f>
        <v>0</v>
      </c>
      <c r="Q613" s="145">
        <v>2.0000000000000001E-4</v>
      </c>
      <c r="R613" s="145">
        <f>Q613*H613</f>
        <v>2.2680000000000001E-3</v>
      </c>
      <c r="S613" s="145">
        <v>0</v>
      </c>
      <c r="T613" s="146">
        <f>S613*H613</f>
        <v>0</v>
      </c>
      <c r="AR613" s="147" t="s">
        <v>309</v>
      </c>
      <c r="AT613" s="147" t="s">
        <v>982</v>
      </c>
      <c r="AU613" s="147" t="s">
        <v>90</v>
      </c>
      <c r="AY613" s="17" t="s">
        <v>268</v>
      </c>
      <c r="BE613" s="148">
        <f>IF(N613="základní",J613,0)</f>
        <v>0</v>
      </c>
      <c r="BF613" s="148">
        <f>IF(N613="snížená",J613,0)</f>
        <v>0</v>
      </c>
      <c r="BG613" s="148">
        <f>IF(N613="zákl. přenesená",J613,0)</f>
        <v>0</v>
      </c>
      <c r="BH613" s="148">
        <f>IF(N613="sníž. přenesená",J613,0)</f>
        <v>0</v>
      </c>
      <c r="BI613" s="148">
        <f>IF(N613="nulová",J613,0)</f>
        <v>0</v>
      </c>
      <c r="BJ613" s="17" t="s">
        <v>90</v>
      </c>
      <c r="BK613" s="148">
        <f>ROUND(I613*H613,2)</f>
        <v>0</v>
      </c>
      <c r="BL613" s="17" t="s">
        <v>101</v>
      </c>
      <c r="BM613" s="147" t="s">
        <v>1138</v>
      </c>
    </row>
    <row r="614" spans="2:65" s="14" customFormat="1">
      <c r="B614" s="164"/>
      <c r="D614" s="150" t="s">
        <v>276</v>
      </c>
      <c r="E614" s="165" t="s">
        <v>1</v>
      </c>
      <c r="F614" s="166" t="s">
        <v>1139</v>
      </c>
      <c r="H614" s="165" t="s">
        <v>1</v>
      </c>
      <c r="I614" s="167"/>
      <c r="L614" s="164"/>
      <c r="M614" s="168"/>
      <c r="T614" s="169"/>
      <c r="AT614" s="165" t="s">
        <v>276</v>
      </c>
      <c r="AU614" s="165" t="s">
        <v>90</v>
      </c>
      <c r="AV614" s="14" t="s">
        <v>84</v>
      </c>
      <c r="AW614" s="14" t="s">
        <v>32</v>
      </c>
      <c r="AX614" s="14" t="s">
        <v>77</v>
      </c>
      <c r="AY614" s="165" t="s">
        <v>268</v>
      </c>
    </row>
    <row r="615" spans="2:65" s="12" customFormat="1">
      <c r="B615" s="149"/>
      <c r="D615" s="150" t="s">
        <v>276</v>
      </c>
      <c r="E615" s="151" t="s">
        <v>1</v>
      </c>
      <c r="F615" s="152" t="s">
        <v>1140</v>
      </c>
      <c r="H615" s="153">
        <v>10.8</v>
      </c>
      <c r="I615" s="154"/>
      <c r="L615" s="149"/>
      <c r="M615" s="155"/>
      <c r="T615" s="156"/>
      <c r="AT615" s="151" t="s">
        <v>276</v>
      </c>
      <c r="AU615" s="151" t="s">
        <v>90</v>
      </c>
      <c r="AV615" s="12" t="s">
        <v>90</v>
      </c>
      <c r="AW615" s="12" t="s">
        <v>32</v>
      </c>
      <c r="AX615" s="12" t="s">
        <v>77</v>
      </c>
      <c r="AY615" s="151" t="s">
        <v>268</v>
      </c>
    </row>
    <row r="616" spans="2:65" s="13" customFormat="1">
      <c r="B616" s="157"/>
      <c r="D616" s="150" t="s">
        <v>276</v>
      </c>
      <c r="E616" s="158" t="s">
        <v>1</v>
      </c>
      <c r="F616" s="159" t="s">
        <v>278</v>
      </c>
      <c r="H616" s="160">
        <v>10.8</v>
      </c>
      <c r="I616" s="161"/>
      <c r="L616" s="157"/>
      <c r="M616" s="162"/>
      <c r="T616" s="163"/>
      <c r="AT616" s="158" t="s">
        <v>276</v>
      </c>
      <c r="AU616" s="158" t="s">
        <v>90</v>
      </c>
      <c r="AV616" s="13" t="s">
        <v>101</v>
      </c>
      <c r="AW616" s="13" t="s">
        <v>32</v>
      </c>
      <c r="AX616" s="13" t="s">
        <v>84</v>
      </c>
      <c r="AY616" s="158" t="s">
        <v>268</v>
      </c>
    </row>
    <row r="617" spans="2:65" s="12" customFormat="1">
      <c r="B617" s="149"/>
      <c r="D617" s="150" t="s">
        <v>276</v>
      </c>
      <c r="F617" s="152" t="s">
        <v>1141</v>
      </c>
      <c r="H617" s="153">
        <v>11.34</v>
      </c>
      <c r="I617" s="154"/>
      <c r="L617" s="149"/>
      <c r="M617" s="155"/>
      <c r="T617" s="156"/>
      <c r="AT617" s="151" t="s">
        <v>276</v>
      </c>
      <c r="AU617" s="151" t="s">
        <v>90</v>
      </c>
      <c r="AV617" s="12" t="s">
        <v>90</v>
      </c>
      <c r="AW617" s="12" t="s">
        <v>4</v>
      </c>
      <c r="AX617" s="12" t="s">
        <v>84</v>
      </c>
      <c r="AY617" s="151" t="s">
        <v>268</v>
      </c>
    </row>
    <row r="618" spans="2:65" s="1" customFormat="1" ht="24.2" customHeight="1">
      <c r="B618" s="32"/>
      <c r="C618" s="186" t="s">
        <v>642</v>
      </c>
      <c r="D618" s="186" t="s">
        <v>982</v>
      </c>
      <c r="E618" s="187" t="s">
        <v>1142</v>
      </c>
      <c r="F618" s="188" t="s">
        <v>1143</v>
      </c>
      <c r="G618" s="189" t="s">
        <v>318</v>
      </c>
      <c r="H618" s="190">
        <v>20.12</v>
      </c>
      <c r="I618" s="191"/>
      <c r="J618" s="192">
        <f>ROUND(I618*H618,2)</f>
        <v>0</v>
      </c>
      <c r="K618" s="188" t="s">
        <v>274</v>
      </c>
      <c r="L618" s="193"/>
      <c r="M618" s="194" t="s">
        <v>1</v>
      </c>
      <c r="N618" s="195" t="s">
        <v>43</v>
      </c>
      <c r="P618" s="145">
        <f>O618*H618</f>
        <v>0</v>
      </c>
      <c r="Q618" s="145">
        <v>1E-4</v>
      </c>
      <c r="R618" s="145">
        <f>Q618*H618</f>
        <v>2.0120000000000003E-3</v>
      </c>
      <c r="S618" s="145">
        <v>0</v>
      </c>
      <c r="T618" s="146">
        <f>S618*H618</f>
        <v>0</v>
      </c>
      <c r="AR618" s="147" t="s">
        <v>309</v>
      </c>
      <c r="AT618" s="147" t="s">
        <v>982</v>
      </c>
      <c r="AU618" s="147" t="s">
        <v>90</v>
      </c>
      <c r="AY618" s="17" t="s">
        <v>268</v>
      </c>
      <c r="BE618" s="148">
        <f>IF(N618="základní",J618,0)</f>
        <v>0</v>
      </c>
      <c r="BF618" s="148">
        <f>IF(N618="snížená",J618,0)</f>
        <v>0</v>
      </c>
      <c r="BG618" s="148">
        <f>IF(N618="zákl. přenesená",J618,0)</f>
        <v>0</v>
      </c>
      <c r="BH618" s="148">
        <f>IF(N618="sníž. přenesená",J618,0)</f>
        <v>0</v>
      </c>
      <c r="BI618" s="148">
        <f>IF(N618="nulová",J618,0)</f>
        <v>0</v>
      </c>
      <c r="BJ618" s="17" t="s">
        <v>90</v>
      </c>
      <c r="BK618" s="148">
        <f>ROUND(I618*H618,2)</f>
        <v>0</v>
      </c>
      <c r="BL618" s="17" t="s">
        <v>101</v>
      </c>
      <c r="BM618" s="147" t="s">
        <v>1144</v>
      </c>
    </row>
    <row r="619" spans="2:65" s="14" customFormat="1">
      <c r="B619" s="164"/>
      <c r="D619" s="150" t="s">
        <v>276</v>
      </c>
      <c r="E619" s="165" t="s">
        <v>1</v>
      </c>
      <c r="F619" s="166" t="s">
        <v>1145</v>
      </c>
      <c r="H619" s="165" t="s">
        <v>1</v>
      </c>
      <c r="I619" s="167"/>
      <c r="L619" s="164"/>
      <c r="M619" s="168"/>
      <c r="T619" s="169"/>
      <c r="AT619" s="165" t="s">
        <v>276</v>
      </c>
      <c r="AU619" s="165" t="s">
        <v>90</v>
      </c>
      <c r="AV619" s="14" t="s">
        <v>84</v>
      </c>
      <c r="AW619" s="14" t="s">
        <v>32</v>
      </c>
      <c r="AX619" s="14" t="s">
        <v>77</v>
      </c>
      <c r="AY619" s="165" t="s">
        <v>268</v>
      </c>
    </row>
    <row r="620" spans="2:65" s="12" customFormat="1">
      <c r="B620" s="149"/>
      <c r="D620" s="150" t="s">
        <v>276</v>
      </c>
      <c r="E620" s="151" t="s">
        <v>1</v>
      </c>
      <c r="F620" s="152" t="s">
        <v>1146</v>
      </c>
      <c r="H620" s="153">
        <v>20.12</v>
      </c>
      <c r="I620" s="154"/>
      <c r="L620" s="149"/>
      <c r="M620" s="155"/>
      <c r="T620" s="156"/>
      <c r="AT620" s="151" t="s">
        <v>276</v>
      </c>
      <c r="AU620" s="151" t="s">
        <v>90</v>
      </c>
      <c r="AV620" s="12" t="s">
        <v>90</v>
      </c>
      <c r="AW620" s="12" t="s">
        <v>32</v>
      </c>
      <c r="AX620" s="12" t="s">
        <v>77</v>
      </c>
      <c r="AY620" s="151" t="s">
        <v>268</v>
      </c>
    </row>
    <row r="621" spans="2:65" s="13" customFormat="1">
      <c r="B621" s="157"/>
      <c r="D621" s="150" t="s">
        <v>276</v>
      </c>
      <c r="E621" s="158" t="s">
        <v>1</v>
      </c>
      <c r="F621" s="159" t="s">
        <v>278</v>
      </c>
      <c r="H621" s="160">
        <v>20.12</v>
      </c>
      <c r="I621" s="161"/>
      <c r="L621" s="157"/>
      <c r="M621" s="162"/>
      <c r="T621" s="163"/>
      <c r="AT621" s="158" t="s">
        <v>276</v>
      </c>
      <c r="AU621" s="158" t="s">
        <v>90</v>
      </c>
      <c r="AV621" s="13" t="s">
        <v>101</v>
      </c>
      <c r="AW621" s="13" t="s">
        <v>32</v>
      </c>
      <c r="AX621" s="13" t="s">
        <v>84</v>
      </c>
      <c r="AY621" s="158" t="s">
        <v>268</v>
      </c>
    </row>
    <row r="622" spans="2:65" s="1" customFormat="1" ht="24.2" customHeight="1">
      <c r="B622" s="32"/>
      <c r="C622" s="136" t="s">
        <v>649</v>
      </c>
      <c r="D622" s="136" t="s">
        <v>270</v>
      </c>
      <c r="E622" s="137" t="s">
        <v>1147</v>
      </c>
      <c r="F622" s="138" t="s">
        <v>1148</v>
      </c>
      <c r="G622" s="139" t="s">
        <v>273</v>
      </c>
      <c r="H622" s="140">
        <v>169.78800000000001</v>
      </c>
      <c r="I622" s="141"/>
      <c r="J622" s="142">
        <f>ROUND(I622*H622,2)</f>
        <v>0</v>
      </c>
      <c r="K622" s="138" t="s">
        <v>274</v>
      </c>
      <c r="L622" s="32"/>
      <c r="M622" s="143" t="s">
        <v>1</v>
      </c>
      <c r="N622" s="144" t="s">
        <v>43</v>
      </c>
      <c r="P622" s="145">
        <f>O622*H622</f>
        <v>0</v>
      </c>
      <c r="Q622" s="145">
        <v>2.0500000000000001E-2</v>
      </c>
      <c r="R622" s="145">
        <f>Q622*H622</f>
        <v>3.4806540000000004</v>
      </c>
      <c r="S622" s="145">
        <v>0</v>
      </c>
      <c r="T622" s="146">
        <f>S622*H622</f>
        <v>0</v>
      </c>
      <c r="AR622" s="147" t="s">
        <v>101</v>
      </c>
      <c r="AT622" s="147" t="s">
        <v>270</v>
      </c>
      <c r="AU622" s="147" t="s">
        <v>90</v>
      </c>
      <c r="AY622" s="17" t="s">
        <v>268</v>
      </c>
      <c r="BE622" s="148">
        <f>IF(N622="základní",J622,0)</f>
        <v>0</v>
      </c>
      <c r="BF622" s="148">
        <f>IF(N622="snížená",J622,0)</f>
        <v>0</v>
      </c>
      <c r="BG622" s="148">
        <f>IF(N622="zákl. přenesená",J622,0)</f>
        <v>0</v>
      </c>
      <c r="BH622" s="148">
        <f>IF(N622="sníž. přenesená",J622,0)</f>
        <v>0</v>
      </c>
      <c r="BI622" s="148">
        <f>IF(N622="nulová",J622,0)</f>
        <v>0</v>
      </c>
      <c r="BJ622" s="17" t="s">
        <v>90</v>
      </c>
      <c r="BK622" s="148">
        <f>ROUND(I622*H622,2)</f>
        <v>0</v>
      </c>
      <c r="BL622" s="17" t="s">
        <v>101</v>
      </c>
      <c r="BM622" s="147" t="s">
        <v>1149</v>
      </c>
    </row>
    <row r="623" spans="2:65" s="14" customFormat="1">
      <c r="B623" s="164"/>
      <c r="D623" s="150" t="s">
        <v>276</v>
      </c>
      <c r="E623" s="165" t="s">
        <v>1</v>
      </c>
      <c r="F623" s="166" t="s">
        <v>1006</v>
      </c>
      <c r="H623" s="165" t="s">
        <v>1</v>
      </c>
      <c r="I623" s="167"/>
      <c r="L623" s="164"/>
      <c r="M623" s="168"/>
      <c r="T623" s="169"/>
      <c r="AT623" s="165" t="s">
        <v>276</v>
      </c>
      <c r="AU623" s="165" t="s">
        <v>90</v>
      </c>
      <c r="AV623" s="14" t="s">
        <v>84</v>
      </c>
      <c r="AW623" s="14" t="s">
        <v>32</v>
      </c>
      <c r="AX623" s="14" t="s">
        <v>77</v>
      </c>
      <c r="AY623" s="165" t="s">
        <v>268</v>
      </c>
    </row>
    <row r="624" spans="2:65" s="14" customFormat="1">
      <c r="B624" s="164"/>
      <c r="D624" s="150" t="s">
        <v>276</v>
      </c>
      <c r="E624" s="165" t="s">
        <v>1</v>
      </c>
      <c r="F624" s="166" t="s">
        <v>1007</v>
      </c>
      <c r="H624" s="165" t="s">
        <v>1</v>
      </c>
      <c r="I624" s="167"/>
      <c r="L624" s="164"/>
      <c r="M624" s="168"/>
      <c r="T624" s="169"/>
      <c r="AT624" s="165" t="s">
        <v>276</v>
      </c>
      <c r="AU624" s="165" t="s">
        <v>90</v>
      </c>
      <c r="AV624" s="14" t="s">
        <v>84</v>
      </c>
      <c r="AW624" s="14" t="s">
        <v>32</v>
      </c>
      <c r="AX624" s="14" t="s">
        <v>77</v>
      </c>
      <c r="AY624" s="165" t="s">
        <v>268</v>
      </c>
    </row>
    <row r="625" spans="2:51" s="14" customFormat="1">
      <c r="B625" s="164"/>
      <c r="D625" s="150" t="s">
        <v>276</v>
      </c>
      <c r="E625" s="165" t="s">
        <v>1</v>
      </c>
      <c r="F625" s="166" t="s">
        <v>998</v>
      </c>
      <c r="H625" s="165" t="s">
        <v>1</v>
      </c>
      <c r="I625" s="167"/>
      <c r="L625" s="164"/>
      <c r="M625" s="168"/>
      <c r="T625" s="169"/>
      <c r="AT625" s="165" t="s">
        <v>276</v>
      </c>
      <c r="AU625" s="165" t="s">
        <v>90</v>
      </c>
      <c r="AV625" s="14" t="s">
        <v>84</v>
      </c>
      <c r="AW625" s="14" t="s">
        <v>32</v>
      </c>
      <c r="AX625" s="14" t="s">
        <v>77</v>
      </c>
      <c r="AY625" s="165" t="s">
        <v>268</v>
      </c>
    </row>
    <row r="626" spans="2:51" s="12" customFormat="1">
      <c r="B626" s="149"/>
      <c r="D626" s="150" t="s">
        <v>276</v>
      </c>
      <c r="E626" s="151" t="s">
        <v>1</v>
      </c>
      <c r="F626" s="152" t="s">
        <v>999</v>
      </c>
      <c r="H626" s="153">
        <v>33.514000000000003</v>
      </c>
      <c r="I626" s="154"/>
      <c r="L626" s="149"/>
      <c r="M626" s="155"/>
      <c r="T626" s="156"/>
      <c r="AT626" s="151" t="s">
        <v>276</v>
      </c>
      <c r="AU626" s="151" t="s">
        <v>90</v>
      </c>
      <c r="AV626" s="12" t="s">
        <v>90</v>
      </c>
      <c r="AW626" s="12" t="s">
        <v>32</v>
      </c>
      <c r="AX626" s="12" t="s">
        <v>77</v>
      </c>
      <c r="AY626" s="151" t="s">
        <v>268</v>
      </c>
    </row>
    <row r="627" spans="2:51" s="12" customFormat="1">
      <c r="B627" s="149"/>
      <c r="D627" s="150" t="s">
        <v>276</v>
      </c>
      <c r="E627" s="151" t="s">
        <v>1</v>
      </c>
      <c r="F627" s="152" t="s">
        <v>1000</v>
      </c>
      <c r="H627" s="153">
        <v>-3.15</v>
      </c>
      <c r="I627" s="154"/>
      <c r="L627" s="149"/>
      <c r="M627" s="155"/>
      <c r="T627" s="156"/>
      <c r="AT627" s="151" t="s">
        <v>276</v>
      </c>
      <c r="AU627" s="151" t="s">
        <v>90</v>
      </c>
      <c r="AV627" s="12" t="s">
        <v>90</v>
      </c>
      <c r="AW627" s="12" t="s">
        <v>32</v>
      </c>
      <c r="AX627" s="12" t="s">
        <v>77</v>
      </c>
      <c r="AY627" s="151" t="s">
        <v>268</v>
      </c>
    </row>
    <row r="628" spans="2:51" s="15" customFormat="1">
      <c r="B628" s="170"/>
      <c r="D628" s="150" t="s">
        <v>276</v>
      </c>
      <c r="E628" s="171" t="s">
        <v>1</v>
      </c>
      <c r="F628" s="172" t="s">
        <v>325</v>
      </c>
      <c r="H628" s="173">
        <v>30.364000000000001</v>
      </c>
      <c r="I628" s="174"/>
      <c r="L628" s="170"/>
      <c r="M628" s="175"/>
      <c r="T628" s="176"/>
      <c r="AT628" s="171" t="s">
        <v>276</v>
      </c>
      <c r="AU628" s="171" t="s">
        <v>90</v>
      </c>
      <c r="AV628" s="15" t="s">
        <v>97</v>
      </c>
      <c r="AW628" s="15" t="s">
        <v>32</v>
      </c>
      <c r="AX628" s="15" t="s">
        <v>77</v>
      </c>
      <c r="AY628" s="171" t="s">
        <v>268</v>
      </c>
    </row>
    <row r="629" spans="2:51" s="14" customFormat="1">
      <c r="B629" s="164"/>
      <c r="D629" s="150" t="s">
        <v>276</v>
      </c>
      <c r="E629" s="165" t="s">
        <v>1</v>
      </c>
      <c r="F629" s="166" t="s">
        <v>1150</v>
      </c>
      <c r="H629" s="165" t="s">
        <v>1</v>
      </c>
      <c r="I629" s="167"/>
      <c r="L629" s="164"/>
      <c r="M629" s="168"/>
      <c r="T629" s="169"/>
      <c r="AT629" s="165" t="s">
        <v>276</v>
      </c>
      <c r="AU629" s="165" t="s">
        <v>90</v>
      </c>
      <c r="AV629" s="14" t="s">
        <v>84</v>
      </c>
      <c r="AW629" s="14" t="s">
        <v>32</v>
      </c>
      <c r="AX629" s="14" t="s">
        <v>77</v>
      </c>
      <c r="AY629" s="165" t="s">
        <v>268</v>
      </c>
    </row>
    <row r="630" spans="2:51" s="14" customFormat="1">
      <c r="B630" s="164"/>
      <c r="D630" s="150" t="s">
        <v>276</v>
      </c>
      <c r="E630" s="165" t="s">
        <v>1</v>
      </c>
      <c r="F630" s="166" t="s">
        <v>1009</v>
      </c>
      <c r="H630" s="165" t="s">
        <v>1</v>
      </c>
      <c r="I630" s="167"/>
      <c r="L630" s="164"/>
      <c r="M630" s="168"/>
      <c r="T630" s="169"/>
      <c r="AT630" s="165" t="s">
        <v>276</v>
      </c>
      <c r="AU630" s="165" t="s">
        <v>90</v>
      </c>
      <c r="AV630" s="14" t="s">
        <v>84</v>
      </c>
      <c r="AW630" s="14" t="s">
        <v>32</v>
      </c>
      <c r="AX630" s="14" t="s">
        <v>77</v>
      </c>
      <c r="AY630" s="165" t="s">
        <v>268</v>
      </c>
    </row>
    <row r="631" spans="2:51" s="12" customFormat="1">
      <c r="B631" s="149"/>
      <c r="D631" s="150" t="s">
        <v>276</v>
      </c>
      <c r="E631" s="151" t="s">
        <v>1</v>
      </c>
      <c r="F631" s="152" t="s">
        <v>1010</v>
      </c>
      <c r="H631" s="153">
        <v>142.30600000000001</v>
      </c>
      <c r="I631" s="154"/>
      <c r="L631" s="149"/>
      <c r="M631" s="155"/>
      <c r="T631" s="156"/>
      <c r="AT631" s="151" t="s">
        <v>276</v>
      </c>
      <c r="AU631" s="151" t="s">
        <v>90</v>
      </c>
      <c r="AV631" s="12" t="s">
        <v>90</v>
      </c>
      <c r="AW631" s="12" t="s">
        <v>32</v>
      </c>
      <c r="AX631" s="12" t="s">
        <v>77</v>
      </c>
      <c r="AY631" s="151" t="s">
        <v>268</v>
      </c>
    </row>
    <row r="632" spans="2:51" s="12" customFormat="1" ht="33.75">
      <c r="B632" s="149"/>
      <c r="D632" s="150" t="s">
        <v>276</v>
      </c>
      <c r="E632" s="151" t="s">
        <v>1</v>
      </c>
      <c r="F632" s="152" t="s">
        <v>1011</v>
      </c>
      <c r="H632" s="153">
        <v>-29.37</v>
      </c>
      <c r="I632" s="154"/>
      <c r="L632" s="149"/>
      <c r="M632" s="155"/>
      <c r="T632" s="156"/>
      <c r="AT632" s="151" t="s">
        <v>276</v>
      </c>
      <c r="AU632" s="151" t="s">
        <v>90</v>
      </c>
      <c r="AV632" s="12" t="s">
        <v>90</v>
      </c>
      <c r="AW632" s="12" t="s">
        <v>32</v>
      </c>
      <c r="AX632" s="12" t="s">
        <v>77</v>
      </c>
      <c r="AY632" s="151" t="s">
        <v>268</v>
      </c>
    </row>
    <row r="633" spans="2:51" s="15" customFormat="1">
      <c r="B633" s="170"/>
      <c r="D633" s="150" t="s">
        <v>276</v>
      </c>
      <c r="E633" s="171" t="s">
        <v>1</v>
      </c>
      <c r="F633" s="172" t="s">
        <v>325</v>
      </c>
      <c r="H633" s="173">
        <v>112.93600000000001</v>
      </c>
      <c r="I633" s="174"/>
      <c r="L633" s="170"/>
      <c r="M633" s="175"/>
      <c r="T633" s="176"/>
      <c r="AT633" s="171" t="s">
        <v>276</v>
      </c>
      <c r="AU633" s="171" t="s">
        <v>90</v>
      </c>
      <c r="AV633" s="15" t="s">
        <v>97</v>
      </c>
      <c r="AW633" s="15" t="s">
        <v>32</v>
      </c>
      <c r="AX633" s="15" t="s">
        <v>77</v>
      </c>
      <c r="AY633" s="171" t="s">
        <v>268</v>
      </c>
    </row>
    <row r="634" spans="2:51" s="14" customFormat="1">
      <c r="B634" s="164"/>
      <c r="D634" s="150" t="s">
        <v>276</v>
      </c>
      <c r="E634" s="165" t="s">
        <v>1</v>
      </c>
      <c r="F634" s="166" t="s">
        <v>1012</v>
      </c>
      <c r="H634" s="165" t="s">
        <v>1</v>
      </c>
      <c r="I634" s="167"/>
      <c r="L634" s="164"/>
      <c r="M634" s="168"/>
      <c r="T634" s="169"/>
      <c r="AT634" s="165" t="s">
        <v>276</v>
      </c>
      <c r="AU634" s="165" t="s">
        <v>90</v>
      </c>
      <c r="AV634" s="14" t="s">
        <v>84</v>
      </c>
      <c r="AW634" s="14" t="s">
        <v>32</v>
      </c>
      <c r="AX634" s="14" t="s">
        <v>77</v>
      </c>
      <c r="AY634" s="165" t="s">
        <v>268</v>
      </c>
    </row>
    <row r="635" spans="2:51" s="12" customFormat="1">
      <c r="B635" s="149"/>
      <c r="D635" s="150" t="s">
        <v>276</v>
      </c>
      <c r="E635" s="151" t="s">
        <v>1</v>
      </c>
      <c r="F635" s="152" t="s">
        <v>1013</v>
      </c>
      <c r="H635" s="153">
        <v>22.06</v>
      </c>
      <c r="I635" s="154"/>
      <c r="L635" s="149"/>
      <c r="M635" s="155"/>
      <c r="T635" s="156"/>
      <c r="AT635" s="151" t="s">
        <v>276</v>
      </c>
      <c r="AU635" s="151" t="s">
        <v>90</v>
      </c>
      <c r="AV635" s="12" t="s">
        <v>90</v>
      </c>
      <c r="AW635" s="12" t="s">
        <v>32</v>
      </c>
      <c r="AX635" s="12" t="s">
        <v>77</v>
      </c>
      <c r="AY635" s="151" t="s">
        <v>268</v>
      </c>
    </row>
    <row r="636" spans="2:51" s="15" customFormat="1">
      <c r="B636" s="170"/>
      <c r="D636" s="150" t="s">
        <v>276</v>
      </c>
      <c r="E636" s="171" t="s">
        <v>1</v>
      </c>
      <c r="F636" s="172" t="s">
        <v>325</v>
      </c>
      <c r="H636" s="173">
        <v>22.06</v>
      </c>
      <c r="I636" s="174"/>
      <c r="L636" s="170"/>
      <c r="M636" s="175"/>
      <c r="T636" s="176"/>
      <c r="AT636" s="171" t="s">
        <v>276</v>
      </c>
      <c r="AU636" s="171" t="s">
        <v>90</v>
      </c>
      <c r="AV636" s="15" t="s">
        <v>97</v>
      </c>
      <c r="AW636" s="15" t="s">
        <v>32</v>
      </c>
      <c r="AX636" s="15" t="s">
        <v>77</v>
      </c>
      <c r="AY636" s="171" t="s">
        <v>268</v>
      </c>
    </row>
    <row r="637" spans="2:51" s="14" customFormat="1">
      <c r="B637" s="164"/>
      <c r="D637" s="150" t="s">
        <v>276</v>
      </c>
      <c r="E637" s="165" t="s">
        <v>1</v>
      </c>
      <c r="F637" s="166" t="s">
        <v>1014</v>
      </c>
      <c r="H637" s="165" t="s">
        <v>1</v>
      </c>
      <c r="I637" s="167"/>
      <c r="L637" s="164"/>
      <c r="M637" s="168"/>
      <c r="T637" s="169"/>
      <c r="AT637" s="165" t="s">
        <v>276</v>
      </c>
      <c r="AU637" s="165" t="s">
        <v>90</v>
      </c>
      <c r="AV637" s="14" t="s">
        <v>84</v>
      </c>
      <c r="AW637" s="14" t="s">
        <v>32</v>
      </c>
      <c r="AX637" s="14" t="s">
        <v>77</v>
      </c>
      <c r="AY637" s="165" t="s">
        <v>268</v>
      </c>
    </row>
    <row r="638" spans="2:51" s="12" customFormat="1">
      <c r="B638" s="149"/>
      <c r="D638" s="150" t="s">
        <v>276</v>
      </c>
      <c r="E638" s="151" t="s">
        <v>1</v>
      </c>
      <c r="F638" s="152" t="s">
        <v>1015</v>
      </c>
      <c r="H638" s="153">
        <v>4.4279999999999999</v>
      </c>
      <c r="I638" s="154"/>
      <c r="L638" s="149"/>
      <c r="M638" s="155"/>
      <c r="T638" s="156"/>
      <c r="AT638" s="151" t="s">
        <v>276</v>
      </c>
      <c r="AU638" s="151" t="s">
        <v>90</v>
      </c>
      <c r="AV638" s="12" t="s">
        <v>90</v>
      </c>
      <c r="AW638" s="12" t="s">
        <v>32</v>
      </c>
      <c r="AX638" s="12" t="s">
        <v>77</v>
      </c>
      <c r="AY638" s="151" t="s">
        <v>268</v>
      </c>
    </row>
    <row r="639" spans="2:51" s="15" customFormat="1">
      <c r="B639" s="170"/>
      <c r="D639" s="150" t="s">
        <v>276</v>
      </c>
      <c r="E639" s="171" t="s">
        <v>1</v>
      </c>
      <c r="F639" s="172" t="s">
        <v>325</v>
      </c>
      <c r="H639" s="173">
        <v>4.4279999999999999</v>
      </c>
      <c r="I639" s="174"/>
      <c r="L639" s="170"/>
      <c r="M639" s="175"/>
      <c r="T639" s="176"/>
      <c r="AT639" s="171" t="s">
        <v>276</v>
      </c>
      <c r="AU639" s="171" t="s">
        <v>90</v>
      </c>
      <c r="AV639" s="15" t="s">
        <v>97</v>
      </c>
      <c r="AW639" s="15" t="s">
        <v>32</v>
      </c>
      <c r="AX639" s="15" t="s">
        <v>77</v>
      </c>
      <c r="AY639" s="171" t="s">
        <v>268</v>
      </c>
    </row>
    <row r="640" spans="2:51" s="13" customFormat="1">
      <c r="B640" s="157"/>
      <c r="D640" s="150" t="s">
        <v>276</v>
      </c>
      <c r="E640" s="158" t="s">
        <v>1</v>
      </c>
      <c r="F640" s="159" t="s">
        <v>278</v>
      </c>
      <c r="H640" s="160">
        <v>169.78800000000001</v>
      </c>
      <c r="I640" s="161"/>
      <c r="L640" s="157"/>
      <c r="M640" s="162"/>
      <c r="T640" s="163"/>
      <c r="AT640" s="158" t="s">
        <v>276</v>
      </c>
      <c r="AU640" s="158" t="s">
        <v>90</v>
      </c>
      <c r="AV640" s="13" t="s">
        <v>101</v>
      </c>
      <c r="AW640" s="13" t="s">
        <v>32</v>
      </c>
      <c r="AX640" s="13" t="s">
        <v>84</v>
      </c>
      <c r="AY640" s="158" t="s">
        <v>268</v>
      </c>
    </row>
    <row r="641" spans="2:65" s="1" customFormat="1" ht="33" customHeight="1">
      <c r="B641" s="32"/>
      <c r="C641" s="136" t="s">
        <v>653</v>
      </c>
      <c r="D641" s="136" t="s">
        <v>270</v>
      </c>
      <c r="E641" s="137" t="s">
        <v>1151</v>
      </c>
      <c r="F641" s="138" t="s">
        <v>1152</v>
      </c>
      <c r="G641" s="139" t="s">
        <v>273</v>
      </c>
      <c r="H641" s="140">
        <v>165.36</v>
      </c>
      <c r="I641" s="141"/>
      <c r="J641" s="142">
        <f>ROUND(I641*H641,2)</f>
        <v>0</v>
      </c>
      <c r="K641" s="138" t="s">
        <v>1</v>
      </c>
      <c r="L641" s="32"/>
      <c r="M641" s="143" t="s">
        <v>1</v>
      </c>
      <c r="N641" s="144" t="s">
        <v>43</v>
      </c>
      <c r="P641" s="145">
        <f>O641*H641</f>
        <v>0</v>
      </c>
      <c r="Q641" s="145">
        <v>1.9E-3</v>
      </c>
      <c r="R641" s="145">
        <f>Q641*H641</f>
        <v>0.31418400000000002</v>
      </c>
      <c r="S641" s="145">
        <v>0</v>
      </c>
      <c r="T641" s="146">
        <f>S641*H641</f>
        <v>0</v>
      </c>
      <c r="AR641" s="147" t="s">
        <v>101</v>
      </c>
      <c r="AT641" s="147" t="s">
        <v>270</v>
      </c>
      <c r="AU641" s="147" t="s">
        <v>90</v>
      </c>
      <c r="AY641" s="17" t="s">
        <v>268</v>
      </c>
      <c r="BE641" s="148">
        <f>IF(N641="základní",J641,0)</f>
        <v>0</v>
      </c>
      <c r="BF641" s="148">
        <f>IF(N641="snížená",J641,0)</f>
        <v>0</v>
      </c>
      <c r="BG641" s="148">
        <f>IF(N641="zákl. přenesená",J641,0)</f>
        <v>0</v>
      </c>
      <c r="BH641" s="148">
        <f>IF(N641="sníž. přenesená",J641,0)</f>
        <v>0</v>
      </c>
      <c r="BI641" s="148">
        <f>IF(N641="nulová",J641,0)</f>
        <v>0</v>
      </c>
      <c r="BJ641" s="17" t="s">
        <v>90</v>
      </c>
      <c r="BK641" s="148">
        <f>ROUND(I641*H641,2)</f>
        <v>0</v>
      </c>
      <c r="BL641" s="17" t="s">
        <v>101</v>
      </c>
      <c r="BM641" s="147" t="s">
        <v>1153</v>
      </c>
    </row>
    <row r="642" spans="2:65" s="14" customFormat="1">
      <c r="B642" s="164"/>
      <c r="D642" s="150" t="s">
        <v>276</v>
      </c>
      <c r="E642" s="165" t="s">
        <v>1</v>
      </c>
      <c r="F642" s="166" t="s">
        <v>1006</v>
      </c>
      <c r="H642" s="165" t="s">
        <v>1</v>
      </c>
      <c r="I642" s="167"/>
      <c r="L642" s="164"/>
      <c r="M642" s="168"/>
      <c r="T642" s="169"/>
      <c r="AT642" s="165" t="s">
        <v>276</v>
      </c>
      <c r="AU642" s="165" t="s">
        <v>90</v>
      </c>
      <c r="AV642" s="14" t="s">
        <v>84</v>
      </c>
      <c r="AW642" s="14" t="s">
        <v>32</v>
      </c>
      <c r="AX642" s="14" t="s">
        <v>77</v>
      </c>
      <c r="AY642" s="165" t="s">
        <v>268</v>
      </c>
    </row>
    <row r="643" spans="2:65" s="14" customFormat="1">
      <c r="B643" s="164"/>
      <c r="D643" s="150" t="s">
        <v>276</v>
      </c>
      <c r="E643" s="165" t="s">
        <v>1</v>
      </c>
      <c r="F643" s="166" t="s">
        <v>1023</v>
      </c>
      <c r="H643" s="165" t="s">
        <v>1</v>
      </c>
      <c r="I643" s="167"/>
      <c r="L643" s="164"/>
      <c r="M643" s="168"/>
      <c r="T643" s="169"/>
      <c r="AT643" s="165" t="s">
        <v>276</v>
      </c>
      <c r="AU643" s="165" t="s">
        <v>90</v>
      </c>
      <c r="AV643" s="14" t="s">
        <v>84</v>
      </c>
      <c r="AW643" s="14" t="s">
        <v>32</v>
      </c>
      <c r="AX643" s="14" t="s">
        <v>77</v>
      </c>
      <c r="AY643" s="165" t="s">
        <v>268</v>
      </c>
    </row>
    <row r="644" spans="2:65" s="14" customFormat="1">
      <c r="B644" s="164"/>
      <c r="D644" s="150" t="s">
        <v>276</v>
      </c>
      <c r="E644" s="165" t="s">
        <v>1</v>
      </c>
      <c r="F644" s="166" t="s">
        <v>998</v>
      </c>
      <c r="H644" s="165" t="s">
        <v>1</v>
      </c>
      <c r="I644" s="167"/>
      <c r="L644" s="164"/>
      <c r="M644" s="168"/>
      <c r="T644" s="169"/>
      <c r="AT644" s="165" t="s">
        <v>276</v>
      </c>
      <c r="AU644" s="165" t="s">
        <v>90</v>
      </c>
      <c r="AV644" s="14" t="s">
        <v>84</v>
      </c>
      <c r="AW644" s="14" t="s">
        <v>32</v>
      </c>
      <c r="AX644" s="14" t="s">
        <v>77</v>
      </c>
      <c r="AY644" s="165" t="s">
        <v>268</v>
      </c>
    </row>
    <row r="645" spans="2:65" s="12" customFormat="1">
      <c r="B645" s="149"/>
      <c r="D645" s="150" t="s">
        <v>276</v>
      </c>
      <c r="E645" s="151" t="s">
        <v>1</v>
      </c>
      <c r="F645" s="152" t="s">
        <v>999</v>
      </c>
      <c r="H645" s="153">
        <v>33.514000000000003</v>
      </c>
      <c r="I645" s="154"/>
      <c r="L645" s="149"/>
      <c r="M645" s="155"/>
      <c r="T645" s="156"/>
      <c r="AT645" s="151" t="s">
        <v>276</v>
      </c>
      <c r="AU645" s="151" t="s">
        <v>90</v>
      </c>
      <c r="AV645" s="12" t="s">
        <v>90</v>
      </c>
      <c r="AW645" s="12" t="s">
        <v>32</v>
      </c>
      <c r="AX645" s="12" t="s">
        <v>77</v>
      </c>
      <c r="AY645" s="151" t="s">
        <v>268</v>
      </c>
    </row>
    <row r="646" spans="2:65" s="12" customFormat="1">
      <c r="B646" s="149"/>
      <c r="D646" s="150" t="s">
        <v>276</v>
      </c>
      <c r="E646" s="151" t="s">
        <v>1</v>
      </c>
      <c r="F646" s="152" t="s">
        <v>1000</v>
      </c>
      <c r="H646" s="153">
        <v>-3.15</v>
      </c>
      <c r="I646" s="154"/>
      <c r="L646" s="149"/>
      <c r="M646" s="155"/>
      <c r="T646" s="156"/>
      <c r="AT646" s="151" t="s">
        <v>276</v>
      </c>
      <c r="AU646" s="151" t="s">
        <v>90</v>
      </c>
      <c r="AV646" s="12" t="s">
        <v>90</v>
      </c>
      <c r="AW646" s="12" t="s">
        <v>32</v>
      </c>
      <c r="AX646" s="12" t="s">
        <v>77</v>
      </c>
      <c r="AY646" s="151" t="s">
        <v>268</v>
      </c>
    </row>
    <row r="647" spans="2:65" s="15" customFormat="1">
      <c r="B647" s="170"/>
      <c r="D647" s="150" t="s">
        <v>276</v>
      </c>
      <c r="E647" s="171" t="s">
        <v>1</v>
      </c>
      <c r="F647" s="172" t="s">
        <v>325</v>
      </c>
      <c r="H647" s="173">
        <v>30.364000000000001</v>
      </c>
      <c r="I647" s="174"/>
      <c r="L647" s="170"/>
      <c r="M647" s="175"/>
      <c r="T647" s="176"/>
      <c r="AT647" s="171" t="s">
        <v>276</v>
      </c>
      <c r="AU647" s="171" t="s">
        <v>90</v>
      </c>
      <c r="AV647" s="15" t="s">
        <v>97</v>
      </c>
      <c r="AW647" s="15" t="s">
        <v>32</v>
      </c>
      <c r="AX647" s="15" t="s">
        <v>77</v>
      </c>
      <c r="AY647" s="171" t="s">
        <v>268</v>
      </c>
    </row>
    <row r="648" spans="2:65" s="14" customFormat="1">
      <c r="B648" s="164"/>
      <c r="D648" s="150" t="s">
        <v>276</v>
      </c>
      <c r="E648" s="165" t="s">
        <v>1</v>
      </c>
      <c r="F648" s="166" t="s">
        <v>1024</v>
      </c>
      <c r="H648" s="165" t="s">
        <v>1</v>
      </c>
      <c r="I648" s="167"/>
      <c r="L648" s="164"/>
      <c r="M648" s="168"/>
      <c r="T648" s="169"/>
      <c r="AT648" s="165" t="s">
        <v>276</v>
      </c>
      <c r="AU648" s="165" t="s">
        <v>90</v>
      </c>
      <c r="AV648" s="14" t="s">
        <v>84</v>
      </c>
      <c r="AW648" s="14" t="s">
        <v>32</v>
      </c>
      <c r="AX648" s="14" t="s">
        <v>77</v>
      </c>
      <c r="AY648" s="165" t="s">
        <v>268</v>
      </c>
    </row>
    <row r="649" spans="2:65" s="14" customFormat="1">
      <c r="B649" s="164"/>
      <c r="D649" s="150" t="s">
        <v>276</v>
      </c>
      <c r="E649" s="165" t="s">
        <v>1</v>
      </c>
      <c r="F649" s="166" t="s">
        <v>1009</v>
      </c>
      <c r="H649" s="165" t="s">
        <v>1</v>
      </c>
      <c r="I649" s="167"/>
      <c r="L649" s="164"/>
      <c r="M649" s="168"/>
      <c r="T649" s="169"/>
      <c r="AT649" s="165" t="s">
        <v>276</v>
      </c>
      <c r="AU649" s="165" t="s">
        <v>90</v>
      </c>
      <c r="AV649" s="14" t="s">
        <v>84</v>
      </c>
      <c r="AW649" s="14" t="s">
        <v>32</v>
      </c>
      <c r="AX649" s="14" t="s">
        <v>77</v>
      </c>
      <c r="AY649" s="165" t="s">
        <v>268</v>
      </c>
    </row>
    <row r="650" spans="2:65" s="12" customFormat="1">
      <c r="B650" s="149"/>
      <c r="D650" s="150" t="s">
        <v>276</v>
      </c>
      <c r="E650" s="151" t="s">
        <v>1</v>
      </c>
      <c r="F650" s="152" t="s">
        <v>1010</v>
      </c>
      <c r="H650" s="153">
        <v>142.30600000000001</v>
      </c>
      <c r="I650" s="154"/>
      <c r="L650" s="149"/>
      <c r="M650" s="155"/>
      <c r="T650" s="156"/>
      <c r="AT650" s="151" t="s">
        <v>276</v>
      </c>
      <c r="AU650" s="151" t="s">
        <v>90</v>
      </c>
      <c r="AV650" s="12" t="s">
        <v>90</v>
      </c>
      <c r="AW650" s="12" t="s">
        <v>32</v>
      </c>
      <c r="AX650" s="12" t="s">
        <v>77</v>
      </c>
      <c r="AY650" s="151" t="s">
        <v>268</v>
      </c>
    </row>
    <row r="651" spans="2:65" s="12" customFormat="1" ht="33.75">
      <c r="B651" s="149"/>
      <c r="D651" s="150" t="s">
        <v>276</v>
      </c>
      <c r="E651" s="151" t="s">
        <v>1</v>
      </c>
      <c r="F651" s="152" t="s">
        <v>1011</v>
      </c>
      <c r="H651" s="153">
        <v>-29.37</v>
      </c>
      <c r="I651" s="154"/>
      <c r="L651" s="149"/>
      <c r="M651" s="155"/>
      <c r="T651" s="156"/>
      <c r="AT651" s="151" t="s">
        <v>276</v>
      </c>
      <c r="AU651" s="151" t="s">
        <v>90</v>
      </c>
      <c r="AV651" s="12" t="s">
        <v>90</v>
      </c>
      <c r="AW651" s="12" t="s">
        <v>32</v>
      </c>
      <c r="AX651" s="12" t="s">
        <v>77</v>
      </c>
      <c r="AY651" s="151" t="s">
        <v>268</v>
      </c>
    </row>
    <row r="652" spans="2:65" s="15" customFormat="1">
      <c r="B652" s="170"/>
      <c r="D652" s="150" t="s">
        <v>276</v>
      </c>
      <c r="E652" s="171" t="s">
        <v>1</v>
      </c>
      <c r="F652" s="172" t="s">
        <v>325</v>
      </c>
      <c r="H652" s="173">
        <v>112.93600000000001</v>
      </c>
      <c r="I652" s="174"/>
      <c r="L652" s="170"/>
      <c r="M652" s="175"/>
      <c r="T652" s="176"/>
      <c r="AT652" s="171" t="s">
        <v>276</v>
      </c>
      <c r="AU652" s="171" t="s">
        <v>90</v>
      </c>
      <c r="AV652" s="15" t="s">
        <v>97</v>
      </c>
      <c r="AW652" s="15" t="s">
        <v>32</v>
      </c>
      <c r="AX652" s="15" t="s">
        <v>77</v>
      </c>
      <c r="AY652" s="171" t="s">
        <v>268</v>
      </c>
    </row>
    <row r="653" spans="2:65" s="14" customFormat="1">
      <c r="B653" s="164"/>
      <c r="D653" s="150" t="s">
        <v>276</v>
      </c>
      <c r="E653" s="165" t="s">
        <v>1</v>
      </c>
      <c r="F653" s="166" t="s">
        <v>1012</v>
      </c>
      <c r="H653" s="165" t="s">
        <v>1</v>
      </c>
      <c r="I653" s="167"/>
      <c r="L653" s="164"/>
      <c r="M653" s="168"/>
      <c r="T653" s="169"/>
      <c r="AT653" s="165" t="s">
        <v>276</v>
      </c>
      <c r="AU653" s="165" t="s">
        <v>90</v>
      </c>
      <c r="AV653" s="14" t="s">
        <v>84</v>
      </c>
      <c r="AW653" s="14" t="s">
        <v>32</v>
      </c>
      <c r="AX653" s="14" t="s">
        <v>77</v>
      </c>
      <c r="AY653" s="165" t="s">
        <v>268</v>
      </c>
    </row>
    <row r="654" spans="2:65" s="12" customFormat="1">
      <c r="B654" s="149"/>
      <c r="D654" s="150" t="s">
        <v>276</v>
      </c>
      <c r="E654" s="151" t="s">
        <v>1</v>
      </c>
      <c r="F654" s="152" t="s">
        <v>1013</v>
      </c>
      <c r="H654" s="153">
        <v>22.06</v>
      </c>
      <c r="I654" s="154"/>
      <c r="L654" s="149"/>
      <c r="M654" s="155"/>
      <c r="T654" s="156"/>
      <c r="AT654" s="151" t="s">
        <v>276</v>
      </c>
      <c r="AU654" s="151" t="s">
        <v>90</v>
      </c>
      <c r="AV654" s="12" t="s">
        <v>90</v>
      </c>
      <c r="AW654" s="12" t="s">
        <v>32</v>
      </c>
      <c r="AX654" s="12" t="s">
        <v>77</v>
      </c>
      <c r="AY654" s="151" t="s">
        <v>268</v>
      </c>
    </row>
    <row r="655" spans="2:65" s="15" customFormat="1">
      <c r="B655" s="170"/>
      <c r="D655" s="150" t="s">
        <v>276</v>
      </c>
      <c r="E655" s="171" t="s">
        <v>1</v>
      </c>
      <c r="F655" s="172" t="s">
        <v>325</v>
      </c>
      <c r="H655" s="173">
        <v>22.06</v>
      </c>
      <c r="I655" s="174"/>
      <c r="L655" s="170"/>
      <c r="M655" s="175"/>
      <c r="T655" s="176"/>
      <c r="AT655" s="171" t="s">
        <v>276</v>
      </c>
      <c r="AU655" s="171" t="s">
        <v>90</v>
      </c>
      <c r="AV655" s="15" t="s">
        <v>97</v>
      </c>
      <c r="AW655" s="15" t="s">
        <v>32</v>
      </c>
      <c r="AX655" s="15" t="s">
        <v>77</v>
      </c>
      <c r="AY655" s="171" t="s">
        <v>268</v>
      </c>
    </row>
    <row r="656" spans="2:65" s="13" customFormat="1">
      <c r="B656" s="157"/>
      <c r="D656" s="150" t="s">
        <v>276</v>
      </c>
      <c r="E656" s="158" t="s">
        <v>1</v>
      </c>
      <c r="F656" s="159" t="s">
        <v>278</v>
      </c>
      <c r="H656" s="160">
        <v>165.36</v>
      </c>
      <c r="I656" s="161"/>
      <c r="L656" s="157"/>
      <c r="M656" s="162"/>
      <c r="T656" s="163"/>
      <c r="AT656" s="158" t="s">
        <v>276</v>
      </c>
      <c r="AU656" s="158" t="s">
        <v>90</v>
      </c>
      <c r="AV656" s="13" t="s">
        <v>101</v>
      </c>
      <c r="AW656" s="13" t="s">
        <v>32</v>
      </c>
      <c r="AX656" s="13" t="s">
        <v>84</v>
      </c>
      <c r="AY656" s="158" t="s">
        <v>268</v>
      </c>
    </row>
    <row r="657" spans="2:65" s="1" customFormat="1" ht="24.2" customHeight="1">
      <c r="B657" s="32"/>
      <c r="C657" s="136" t="s">
        <v>658</v>
      </c>
      <c r="D657" s="136" t="s">
        <v>270</v>
      </c>
      <c r="E657" s="137" t="s">
        <v>1154</v>
      </c>
      <c r="F657" s="138" t="s">
        <v>1155</v>
      </c>
      <c r="G657" s="139" t="s">
        <v>318</v>
      </c>
      <c r="H657" s="140">
        <v>21.324999999999999</v>
      </c>
      <c r="I657" s="141"/>
      <c r="J657" s="142">
        <f>ROUND(I657*H657,2)</f>
        <v>0</v>
      </c>
      <c r="K657" s="138" t="s">
        <v>274</v>
      </c>
      <c r="L657" s="32"/>
      <c r="M657" s="143" t="s">
        <v>1</v>
      </c>
      <c r="N657" s="144" t="s">
        <v>43</v>
      </c>
      <c r="P657" s="145">
        <f>O657*H657</f>
        <v>0</v>
      </c>
      <c r="Q657" s="145">
        <v>2.0650000000000002E-2</v>
      </c>
      <c r="R657" s="145">
        <f>Q657*H657</f>
        <v>0.44036125000000004</v>
      </c>
      <c r="S657" s="145">
        <v>0</v>
      </c>
      <c r="T657" s="146">
        <f>S657*H657</f>
        <v>0</v>
      </c>
      <c r="AR657" s="147" t="s">
        <v>101</v>
      </c>
      <c r="AT657" s="147" t="s">
        <v>270</v>
      </c>
      <c r="AU657" s="147" t="s">
        <v>90</v>
      </c>
      <c r="AY657" s="17" t="s">
        <v>268</v>
      </c>
      <c r="BE657" s="148">
        <f>IF(N657="základní",J657,0)</f>
        <v>0</v>
      </c>
      <c r="BF657" s="148">
        <f>IF(N657="snížená",J657,0)</f>
        <v>0</v>
      </c>
      <c r="BG657" s="148">
        <f>IF(N657="zákl. přenesená",J657,0)</f>
        <v>0</v>
      </c>
      <c r="BH657" s="148">
        <f>IF(N657="sníž. přenesená",J657,0)</f>
        <v>0</v>
      </c>
      <c r="BI657" s="148">
        <f>IF(N657="nulová",J657,0)</f>
        <v>0</v>
      </c>
      <c r="BJ657" s="17" t="s">
        <v>90</v>
      </c>
      <c r="BK657" s="148">
        <f>ROUND(I657*H657,2)</f>
        <v>0</v>
      </c>
      <c r="BL657" s="17" t="s">
        <v>101</v>
      </c>
      <c r="BM657" s="147" t="s">
        <v>1156</v>
      </c>
    </row>
    <row r="658" spans="2:65" s="14" customFormat="1">
      <c r="B658" s="164"/>
      <c r="D658" s="150" t="s">
        <v>276</v>
      </c>
      <c r="E658" s="165" t="s">
        <v>1</v>
      </c>
      <c r="F658" s="166" t="s">
        <v>1157</v>
      </c>
      <c r="H658" s="165" t="s">
        <v>1</v>
      </c>
      <c r="I658" s="167"/>
      <c r="L658" s="164"/>
      <c r="M658" s="168"/>
      <c r="T658" s="169"/>
      <c r="AT658" s="165" t="s">
        <v>276</v>
      </c>
      <c r="AU658" s="165" t="s">
        <v>90</v>
      </c>
      <c r="AV658" s="14" t="s">
        <v>84</v>
      </c>
      <c r="AW658" s="14" t="s">
        <v>32</v>
      </c>
      <c r="AX658" s="14" t="s">
        <v>77</v>
      </c>
      <c r="AY658" s="165" t="s">
        <v>268</v>
      </c>
    </row>
    <row r="659" spans="2:65" s="12" customFormat="1">
      <c r="B659" s="149"/>
      <c r="D659" s="150" t="s">
        <v>276</v>
      </c>
      <c r="E659" s="151" t="s">
        <v>1</v>
      </c>
      <c r="F659" s="152" t="s">
        <v>1158</v>
      </c>
      <c r="H659" s="153">
        <v>21.324999999999999</v>
      </c>
      <c r="I659" s="154"/>
      <c r="L659" s="149"/>
      <c r="M659" s="155"/>
      <c r="T659" s="156"/>
      <c r="AT659" s="151" t="s">
        <v>276</v>
      </c>
      <c r="AU659" s="151" t="s">
        <v>90</v>
      </c>
      <c r="AV659" s="12" t="s">
        <v>90</v>
      </c>
      <c r="AW659" s="12" t="s">
        <v>32</v>
      </c>
      <c r="AX659" s="12" t="s">
        <v>77</v>
      </c>
      <c r="AY659" s="151" t="s">
        <v>268</v>
      </c>
    </row>
    <row r="660" spans="2:65" s="13" customFormat="1">
      <c r="B660" s="157"/>
      <c r="D660" s="150" t="s">
        <v>276</v>
      </c>
      <c r="E660" s="158" t="s">
        <v>1</v>
      </c>
      <c r="F660" s="159" t="s">
        <v>278</v>
      </c>
      <c r="H660" s="160">
        <v>21.324999999999999</v>
      </c>
      <c r="I660" s="161"/>
      <c r="L660" s="157"/>
      <c r="M660" s="162"/>
      <c r="T660" s="163"/>
      <c r="AT660" s="158" t="s">
        <v>276</v>
      </c>
      <c r="AU660" s="158" t="s">
        <v>90</v>
      </c>
      <c r="AV660" s="13" t="s">
        <v>101</v>
      </c>
      <c r="AW660" s="13" t="s">
        <v>32</v>
      </c>
      <c r="AX660" s="13" t="s">
        <v>84</v>
      </c>
      <c r="AY660" s="158" t="s">
        <v>268</v>
      </c>
    </row>
    <row r="661" spans="2:65" s="1" customFormat="1" ht="33" customHeight="1">
      <c r="B661" s="32"/>
      <c r="C661" s="136" t="s">
        <v>662</v>
      </c>
      <c r="D661" s="136" t="s">
        <v>270</v>
      </c>
      <c r="E661" s="137" t="s">
        <v>1159</v>
      </c>
      <c r="F661" s="138" t="s">
        <v>1160</v>
      </c>
      <c r="G661" s="139" t="s">
        <v>215</v>
      </c>
      <c r="H661" s="140">
        <v>5.234</v>
      </c>
      <c r="I661" s="141"/>
      <c r="J661" s="142">
        <f>ROUND(I661*H661,2)</f>
        <v>0</v>
      </c>
      <c r="K661" s="138" t="s">
        <v>274</v>
      </c>
      <c r="L661" s="32"/>
      <c r="M661" s="143" t="s">
        <v>1</v>
      </c>
      <c r="N661" s="144" t="s">
        <v>43</v>
      </c>
      <c r="P661" s="145">
        <f>O661*H661</f>
        <v>0</v>
      </c>
      <c r="Q661" s="145">
        <v>2.3010199999999998</v>
      </c>
      <c r="R661" s="145">
        <f>Q661*H661</f>
        <v>12.043538679999999</v>
      </c>
      <c r="S661" s="145">
        <v>0</v>
      </c>
      <c r="T661" s="146">
        <f>S661*H661</f>
        <v>0</v>
      </c>
      <c r="AR661" s="147" t="s">
        <v>101</v>
      </c>
      <c r="AT661" s="147" t="s">
        <v>270</v>
      </c>
      <c r="AU661" s="147" t="s">
        <v>90</v>
      </c>
      <c r="AY661" s="17" t="s">
        <v>268</v>
      </c>
      <c r="BE661" s="148">
        <f>IF(N661="základní",J661,0)</f>
        <v>0</v>
      </c>
      <c r="BF661" s="148">
        <f>IF(N661="snížená",J661,0)</f>
        <v>0</v>
      </c>
      <c r="BG661" s="148">
        <f>IF(N661="zákl. přenesená",J661,0)</f>
        <v>0</v>
      </c>
      <c r="BH661" s="148">
        <f>IF(N661="sníž. přenesená",J661,0)</f>
        <v>0</v>
      </c>
      <c r="BI661" s="148">
        <f>IF(N661="nulová",J661,0)</f>
        <v>0</v>
      </c>
      <c r="BJ661" s="17" t="s">
        <v>90</v>
      </c>
      <c r="BK661" s="148">
        <f>ROUND(I661*H661,2)</f>
        <v>0</v>
      </c>
      <c r="BL661" s="17" t="s">
        <v>101</v>
      </c>
      <c r="BM661" s="147" t="s">
        <v>1161</v>
      </c>
    </row>
    <row r="662" spans="2:65" s="14" customFormat="1">
      <c r="B662" s="164"/>
      <c r="D662" s="150" t="s">
        <v>276</v>
      </c>
      <c r="E662" s="165" t="s">
        <v>1</v>
      </c>
      <c r="F662" s="166" t="s">
        <v>1162</v>
      </c>
      <c r="H662" s="165" t="s">
        <v>1</v>
      </c>
      <c r="I662" s="167"/>
      <c r="L662" s="164"/>
      <c r="M662" s="168"/>
      <c r="T662" s="169"/>
      <c r="AT662" s="165" t="s">
        <v>276</v>
      </c>
      <c r="AU662" s="165" t="s">
        <v>90</v>
      </c>
      <c r="AV662" s="14" t="s">
        <v>84</v>
      </c>
      <c r="AW662" s="14" t="s">
        <v>32</v>
      </c>
      <c r="AX662" s="14" t="s">
        <v>77</v>
      </c>
      <c r="AY662" s="165" t="s">
        <v>268</v>
      </c>
    </row>
    <row r="663" spans="2:65" s="14" customFormat="1">
      <c r="B663" s="164"/>
      <c r="D663" s="150" t="s">
        <v>276</v>
      </c>
      <c r="E663" s="165" t="s">
        <v>1</v>
      </c>
      <c r="F663" s="166" t="s">
        <v>833</v>
      </c>
      <c r="H663" s="165" t="s">
        <v>1</v>
      </c>
      <c r="I663" s="167"/>
      <c r="L663" s="164"/>
      <c r="M663" s="168"/>
      <c r="T663" s="169"/>
      <c r="AT663" s="165" t="s">
        <v>276</v>
      </c>
      <c r="AU663" s="165" t="s">
        <v>90</v>
      </c>
      <c r="AV663" s="14" t="s">
        <v>84</v>
      </c>
      <c r="AW663" s="14" t="s">
        <v>32</v>
      </c>
      <c r="AX663" s="14" t="s">
        <v>77</v>
      </c>
      <c r="AY663" s="165" t="s">
        <v>268</v>
      </c>
    </row>
    <row r="664" spans="2:65" s="12" customFormat="1">
      <c r="B664" s="149"/>
      <c r="D664" s="150" t="s">
        <v>276</v>
      </c>
      <c r="E664" s="151" t="s">
        <v>1</v>
      </c>
      <c r="F664" s="152" t="s">
        <v>1163</v>
      </c>
      <c r="H664" s="153">
        <v>5.234</v>
      </c>
      <c r="I664" s="154"/>
      <c r="L664" s="149"/>
      <c r="M664" s="155"/>
      <c r="T664" s="156"/>
      <c r="AT664" s="151" t="s">
        <v>276</v>
      </c>
      <c r="AU664" s="151" t="s">
        <v>90</v>
      </c>
      <c r="AV664" s="12" t="s">
        <v>90</v>
      </c>
      <c r="AW664" s="12" t="s">
        <v>32</v>
      </c>
      <c r="AX664" s="12" t="s">
        <v>77</v>
      </c>
      <c r="AY664" s="151" t="s">
        <v>268</v>
      </c>
    </row>
    <row r="665" spans="2:65" s="13" customFormat="1">
      <c r="B665" s="157"/>
      <c r="D665" s="150" t="s">
        <v>276</v>
      </c>
      <c r="E665" s="158" t="s">
        <v>1</v>
      </c>
      <c r="F665" s="159" t="s">
        <v>278</v>
      </c>
      <c r="H665" s="160">
        <v>5.234</v>
      </c>
      <c r="I665" s="161"/>
      <c r="L665" s="157"/>
      <c r="M665" s="162"/>
      <c r="T665" s="163"/>
      <c r="AT665" s="158" t="s">
        <v>276</v>
      </c>
      <c r="AU665" s="158" t="s">
        <v>90</v>
      </c>
      <c r="AV665" s="13" t="s">
        <v>101</v>
      </c>
      <c r="AW665" s="13" t="s">
        <v>32</v>
      </c>
      <c r="AX665" s="13" t="s">
        <v>84</v>
      </c>
      <c r="AY665" s="158" t="s">
        <v>268</v>
      </c>
    </row>
    <row r="666" spans="2:65" s="1" customFormat="1" ht="33" customHeight="1">
      <c r="B666" s="32"/>
      <c r="C666" s="136" t="s">
        <v>667</v>
      </c>
      <c r="D666" s="177" t="s">
        <v>270</v>
      </c>
      <c r="E666" s="137" t="s">
        <v>1164</v>
      </c>
      <c r="F666" s="138" t="s">
        <v>1165</v>
      </c>
      <c r="G666" s="139" t="s">
        <v>215</v>
      </c>
      <c r="H666" s="140">
        <v>0.55000000000000004</v>
      </c>
      <c r="I666" s="141"/>
      <c r="J666" s="142">
        <f>ROUND(I666*H666,2)</f>
        <v>0</v>
      </c>
      <c r="K666" s="138" t="s">
        <v>274</v>
      </c>
      <c r="L666" s="32"/>
      <c r="M666" s="143" t="s">
        <v>1</v>
      </c>
      <c r="N666" s="144" t="s">
        <v>43</v>
      </c>
      <c r="P666" s="145">
        <f>O666*H666</f>
        <v>0</v>
      </c>
      <c r="Q666" s="145">
        <v>2.5018699999999998</v>
      </c>
      <c r="R666" s="145">
        <f>Q666*H666</f>
        <v>1.3760285000000001</v>
      </c>
      <c r="S666" s="145">
        <v>0</v>
      </c>
      <c r="T666" s="146">
        <f>S666*H666</f>
        <v>0</v>
      </c>
      <c r="AR666" s="147" t="s">
        <v>101</v>
      </c>
      <c r="AT666" s="147" t="s">
        <v>270</v>
      </c>
      <c r="AU666" s="147" t="s">
        <v>90</v>
      </c>
      <c r="AY666" s="17" t="s">
        <v>268</v>
      </c>
      <c r="BE666" s="148">
        <f>IF(N666="základní",J666,0)</f>
        <v>0</v>
      </c>
      <c r="BF666" s="148">
        <f>IF(N666="snížená",J666,0)</f>
        <v>0</v>
      </c>
      <c r="BG666" s="148">
        <f>IF(N666="zákl. přenesená",J666,0)</f>
        <v>0</v>
      </c>
      <c r="BH666" s="148">
        <f>IF(N666="sníž. přenesená",J666,0)</f>
        <v>0</v>
      </c>
      <c r="BI666" s="148">
        <f>IF(N666="nulová",J666,0)</f>
        <v>0</v>
      </c>
      <c r="BJ666" s="17" t="s">
        <v>90</v>
      </c>
      <c r="BK666" s="148">
        <f>ROUND(I666*H666,2)</f>
        <v>0</v>
      </c>
      <c r="BL666" s="17" t="s">
        <v>101</v>
      </c>
      <c r="BM666" s="147" t="s">
        <v>1166</v>
      </c>
    </row>
    <row r="667" spans="2:65" s="14" customFormat="1">
      <c r="B667" s="164"/>
      <c r="D667" s="150" t="s">
        <v>276</v>
      </c>
      <c r="E667" s="165" t="s">
        <v>1</v>
      </c>
      <c r="F667" s="166" t="s">
        <v>1167</v>
      </c>
      <c r="H667" s="165" t="s">
        <v>1</v>
      </c>
      <c r="I667" s="167"/>
      <c r="L667" s="164"/>
      <c r="M667" s="168"/>
      <c r="T667" s="169"/>
      <c r="AT667" s="165" t="s">
        <v>276</v>
      </c>
      <c r="AU667" s="165" t="s">
        <v>90</v>
      </c>
      <c r="AV667" s="14" t="s">
        <v>84</v>
      </c>
      <c r="AW667" s="14" t="s">
        <v>32</v>
      </c>
      <c r="AX667" s="14" t="s">
        <v>77</v>
      </c>
      <c r="AY667" s="165" t="s">
        <v>268</v>
      </c>
    </row>
    <row r="668" spans="2:65" s="14" customFormat="1">
      <c r="B668" s="164"/>
      <c r="D668" s="150" t="s">
        <v>276</v>
      </c>
      <c r="E668" s="165" t="s">
        <v>1</v>
      </c>
      <c r="F668" s="166" t="s">
        <v>863</v>
      </c>
      <c r="H668" s="165" t="s">
        <v>1</v>
      </c>
      <c r="I668" s="167"/>
      <c r="L668" s="164"/>
      <c r="M668" s="168"/>
      <c r="T668" s="169"/>
      <c r="AT668" s="165" t="s">
        <v>276</v>
      </c>
      <c r="AU668" s="165" t="s">
        <v>90</v>
      </c>
      <c r="AV668" s="14" t="s">
        <v>84</v>
      </c>
      <c r="AW668" s="14" t="s">
        <v>32</v>
      </c>
      <c r="AX668" s="14" t="s">
        <v>77</v>
      </c>
      <c r="AY668" s="165" t="s">
        <v>268</v>
      </c>
    </row>
    <row r="669" spans="2:65" s="12" customFormat="1">
      <c r="B669" s="149"/>
      <c r="D669" s="150" t="s">
        <v>276</v>
      </c>
      <c r="E669" s="151" t="s">
        <v>1</v>
      </c>
      <c r="F669" s="152" t="s">
        <v>1168</v>
      </c>
      <c r="H669" s="153">
        <v>0.55000000000000004</v>
      </c>
      <c r="I669" s="154"/>
      <c r="L669" s="149"/>
      <c r="M669" s="155"/>
      <c r="T669" s="156"/>
      <c r="AT669" s="151" t="s">
        <v>276</v>
      </c>
      <c r="AU669" s="151" t="s">
        <v>90</v>
      </c>
      <c r="AV669" s="12" t="s">
        <v>90</v>
      </c>
      <c r="AW669" s="12" t="s">
        <v>32</v>
      </c>
      <c r="AX669" s="12" t="s">
        <v>77</v>
      </c>
      <c r="AY669" s="151" t="s">
        <v>268</v>
      </c>
    </row>
    <row r="670" spans="2:65" s="13" customFormat="1">
      <c r="B670" s="157"/>
      <c r="D670" s="150" t="s">
        <v>276</v>
      </c>
      <c r="E670" s="158" t="s">
        <v>1</v>
      </c>
      <c r="F670" s="159" t="s">
        <v>278</v>
      </c>
      <c r="H670" s="160">
        <v>0.55000000000000004</v>
      </c>
      <c r="I670" s="161"/>
      <c r="L670" s="157"/>
      <c r="M670" s="162"/>
      <c r="T670" s="163"/>
      <c r="AT670" s="158" t="s">
        <v>276</v>
      </c>
      <c r="AU670" s="158" t="s">
        <v>90</v>
      </c>
      <c r="AV670" s="13" t="s">
        <v>101</v>
      </c>
      <c r="AW670" s="13" t="s">
        <v>32</v>
      </c>
      <c r="AX670" s="13" t="s">
        <v>84</v>
      </c>
      <c r="AY670" s="158" t="s">
        <v>268</v>
      </c>
    </row>
    <row r="671" spans="2:65" s="1" customFormat="1" ht="33" customHeight="1">
      <c r="B671" s="32"/>
      <c r="C671" s="136" t="s">
        <v>671</v>
      </c>
      <c r="D671" s="136" t="s">
        <v>270</v>
      </c>
      <c r="E671" s="137" t="s">
        <v>1169</v>
      </c>
      <c r="F671" s="138" t="s">
        <v>1170</v>
      </c>
      <c r="G671" s="139" t="s">
        <v>215</v>
      </c>
      <c r="H671" s="140">
        <v>0.126</v>
      </c>
      <c r="I671" s="141"/>
      <c r="J671" s="142">
        <f>ROUND(I671*H671,2)</f>
        <v>0</v>
      </c>
      <c r="K671" s="138" t="s">
        <v>274</v>
      </c>
      <c r="L671" s="32"/>
      <c r="M671" s="143" t="s">
        <v>1</v>
      </c>
      <c r="N671" s="144" t="s">
        <v>43</v>
      </c>
      <c r="P671" s="145">
        <f>O671*H671</f>
        <v>0</v>
      </c>
      <c r="Q671" s="145">
        <v>2.5018699999999998</v>
      </c>
      <c r="R671" s="145">
        <f>Q671*H671</f>
        <v>0.31523561999999999</v>
      </c>
      <c r="S671" s="145">
        <v>0</v>
      </c>
      <c r="T671" s="146">
        <f>S671*H671</f>
        <v>0</v>
      </c>
      <c r="AR671" s="147" t="s">
        <v>101</v>
      </c>
      <c r="AT671" s="147" t="s">
        <v>270</v>
      </c>
      <c r="AU671" s="147" t="s">
        <v>90</v>
      </c>
      <c r="AY671" s="17" t="s">
        <v>268</v>
      </c>
      <c r="BE671" s="148">
        <f>IF(N671="základní",J671,0)</f>
        <v>0</v>
      </c>
      <c r="BF671" s="148">
        <f>IF(N671="snížená",J671,0)</f>
        <v>0</v>
      </c>
      <c r="BG671" s="148">
        <f>IF(N671="zákl. přenesená",J671,0)</f>
        <v>0</v>
      </c>
      <c r="BH671" s="148">
        <f>IF(N671="sníž. přenesená",J671,0)</f>
        <v>0</v>
      </c>
      <c r="BI671" s="148">
        <f>IF(N671="nulová",J671,0)</f>
        <v>0</v>
      </c>
      <c r="BJ671" s="17" t="s">
        <v>90</v>
      </c>
      <c r="BK671" s="148">
        <f>ROUND(I671*H671,2)</f>
        <v>0</v>
      </c>
      <c r="BL671" s="17" t="s">
        <v>101</v>
      </c>
      <c r="BM671" s="147" t="s">
        <v>1171</v>
      </c>
    </row>
    <row r="672" spans="2:65" s="14" customFormat="1">
      <c r="B672" s="164"/>
      <c r="D672" s="150" t="s">
        <v>276</v>
      </c>
      <c r="E672" s="165" t="s">
        <v>1</v>
      </c>
      <c r="F672" s="166" t="s">
        <v>1172</v>
      </c>
      <c r="H672" s="165" t="s">
        <v>1</v>
      </c>
      <c r="I672" s="167"/>
      <c r="L672" s="164"/>
      <c r="M672" s="168"/>
      <c r="T672" s="169"/>
      <c r="AT672" s="165" t="s">
        <v>276</v>
      </c>
      <c r="AU672" s="165" t="s">
        <v>90</v>
      </c>
      <c r="AV672" s="14" t="s">
        <v>84</v>
      </c>
      <c r="AW672" s="14" t="s">
        <v>32</v>
      </c>
      <c r="AX672" s="14" t="s">
        <v>77</v>
      </c>
      <c r="AY672" s="165" t="s">
        <v>268</v>
      </c>
    </row>
    <row r="673" spans="2:65" s="12" customFormat="1">
      <c r="B673" s="149"/>
      <c r="D673" s="150" t="s">
        <v>276</v>
      </c>
      <c r="E673" s="151" t="s">
        <v>1</v>
      </c>
      <c r="F673" s="152" t="s">
        <v>1173</v>
      </c>
      <c r="H673" s="153">
        <v>0.126</v>
      </c>
      <c r="I673" s="154"/>
      <c r="L673" s="149"/>
      <c r="M673" s="155"/>
      <c r="T673" s="156"/>
      <c r="AT673" s="151" t="s">
        <v>276</v>
      </c>
      <c r="AU673" s="151" t="s">
        <v>90</v>
      </c>
      <c r="AV673" s="12" t="s">
        <v>90</v>
      </c>
      <c r="AW673" s="12" t="s">
        <v>32</v>
      </c>
      <c r="AX673" s="12" t="s">
        <v>77</v>
      </c>
      <c r="AY673" s="151" t="s">
        <v>268</v>
      </c>
    </row>
    <row r="674" spans="2:65" s="13" customFormat="1">
      <c r="B674" s="157"/>
      <c r="D674" s="150" t="s">
        <v>276</v>
      </c>
      <c r="E674" s="158" t="s">
        <v>1</v>
      </c>
      <c r="F674" s="159" t="s">
        <v>278</v>
      </c>
      <c r="H674" s="160">
        <v>0.126</v>
      </c>
      <c r="I674" s="161"/>
      <c r="L674" s="157"/>
      <c r="M674" s="162"/>
      <c r="T674" s="163"/>
      <c r="AT674" s="158" t="s">
        <v>276</v>
      </c>
      <c r="AU674" s="158" t="s">
        <v>90</v>
      </c>
      <c r="AV674" s="13" t="s">
        <v>101</v>
      </c>
      <c r="AW674" s="13" t="s">
        <v>32</v>
      </c>
      <c r="AX674" s="13" t="s">
        <v>84</v>
      </c>
      <c r="AY674" s="158" t="s">
        <v>268</v>
      </c>
    </row>
    <row r="675" spans="2:65" s="1" customFormat="1" ht="24.2" customHeight="1">
      <c r="B675" s="32"/>
      <c r="C675" s="136" t="s">
        <v>675</v>
      </c>
      <c r="D675" s="177" t="s">
        <v>270</v>
      </c>
      <c r="E675" s="137" t="s">
        <v>1174</v>
      </c>
      <c r="F675" s="138" t="s">
        <v>1175</v>
      </c>
      <c r="G675" s="139" t="s">
        <v>215</v>
      </c>
      <c r="H675" s="140">
        <v>5.7839999999999998</v>
      </c>
      <c r="I675" s="141"/>
      <c r="J675" s="142">
        <f>ROUND(I675*H675,2)</f>
        <v>0</v>
      </c>
      <c r="K675" s="138" t="s">
        <v>274</v>
      </c>
      <c r="L675" s="32"/>
      <c r="M675" s="143" t="s">
        <v>1</v>
      </c>
      <c r="N675" s="144" t="s">
        <v>43</v>
      </c>
      <c r="P675" s="145">
        <f>O675*H675</f>
        <v>0</v>
      </c>
      <c r="Q675" s="145">
        <v>0</v>
      </c>
      <c r="R675" s="145">
        <f>Q675*H675</f>
        <v>0</v>
      </c>
      <c r="S675" s="145">
        <v>0</v>
      </c>
      <c r="T675" s="146">
        <f>S675*H675</f>
        <v>0</v>
      </c>
      <c r="AR675" s="147" t="s">
        <v>101</v>
      </c>
      <c r="AT675" s="147" t="s">
        <v>270</v>
      </c>
      <c r="AU675" s="147" t="s">
        <v>90</v>
      </c>
      <c r="AY675" s="17" t="s">
        <v>268</v>
      </c>
      <c r="BE675" s="148">
        <f>IF(N675="základní",J675,0)</f>
        <v>0</v>
      </c>
      <c r="BF675" s="148">
        <f>IF(N675="snížená",J675,0)</f>
        <v>0</v>
      </c>
      <c r="BG675" s="148">
        <f>IF(N675="zákl. přenesená",J675,0)</f>
        <v>0</v>
      </c>
      <c r="BH675" s="148">
        <f>IF(N675="sníž. přenesená",J675,0)</f>
        <v>0</v>
      </c>
      <c r="BI675" s="148">
        <f>IF(N675="nulová",J675,0)</f>
        <v>0</v>
      </c>
      <c r="BJ675" s="17" t="s">
        <v>90</v>
      </c>
      <c r="BK675" s="148">
        <f>ROUND(I675*H675,2)</f>
        <v>0</v>
      </c>
      <c r="BL675" s="17" t="s">
        <v>101</v>
      </c>
      <c r="BM675" s="147" t="s">
        <v>1176</v>
      </c>
    </row>
    <row r="676" spans="2:65" s="14" customFormat="1">
      <c r="B676" s="164"/>
      <c r="D676" s="150" t="s">
        <v>276</v>
      </c>
      <c r="E676" s="165" t="s">
        <v>1</v>
      </c>
      <c r="F676" s="166" t="s">
        <v>1162</v>
      </c>
      <c r="H676" s="165" t="s">
        <v>1</v>
      </c>
      <c r="I676" s="167"/>
      <c r="L676" s="164"/>
      <c r="M676" s="168"/>
      <c r="T676" s="169"/>
      <c r="AT676" s="165" t="s">
        <v>276</v>
      </c>
      <c r="AU676" s="165" t="s">
        <v>90</v>
      </c>
      <c r="AV676" s="14" t="s">
        <v>84</v>
      </c>
      <c r="AW676" s="14" t="s">
        <v>32</v>
      </c>
      <c r="AX676" s="14" t="s">
        <v>77</v>
      </c>
      <c r="AY676" s="165" t="s">
        <v>268</v>
      </c>
    </row>
    <row r="677" spans="2:65" s="14" customFormat="1">
      <c r="B677" s="164"/>
      <c r="D677" s="150" t="s">
        <v>276</v>
      </c>
      <c r="E677" s="165" t="s">
        <v>1</v>
      </c>
      <c r="F677" s="166" t="s">
        <v>833</v>
      </c>
      <c r="H677" s="165" t="s">
        <v>1</v>
      </c>
      <c r="I677" s="167"/>
      <c r="L677" s="164"/>
      <c r="M677" s="168"/>
      <c r="T677" s="169"/>
      <c r="AT677" s="165" t="s">
        <v>276</v>
      </c>
      <c r="AU677" s="165" t="s">
        <v>90</v>
      </c>
      <c r="AV677" s="14" t="s">
        <v>84</v>
      </c>
      <c r="AW677" s="14" t="s">
        <v>32</v>
      </c>
      <c r="AX677" s="14" t="s">
        <v>77</v>
      </c>
      <c r="AY677" s="165" t="s">
        <v>268</v>
      </c>
    </row>
    <row r="678" spans="2:65" s="12" customFormat="1">
      <c r="B678" s="149"/>
      <c r="D678" s="150" t="s">
        <v>276</v>
      </c>
      <c r="E678" s="151" t="s">
        <v>1</v>
      </c>
      <c r="F678" s="152" t="s">
        <v>1163</v>
      </c>
      <c r="H678" s="153">
        <v>5.234</v>
      </c>
      <c r="I678" s="154"/>
      <c r="L678" s="149"/>
      <c r="M678" s="155"/>
      <c r="T678" s="156"/>
      <c r="AT678" s="151" t="s">
        <v>276</v>
      </c>
      <c r="AU678" s="151" t="s">
        <v>90</v>
      </c>
      <c r="AV678" s="12" t="s">
        <v>90</v>
      </c>
      <c r="AW678" s="12" t="s">
        <v>32</v>
      </c>
      <c r="AX678" s="12" t="s">
        <v>77</v>
      </c>
      <c r="AY678" s="151" t="s">
        <v>268</v>
      </c>
    </row>
    <row r="679" spans="2:65" s="15" customFormat="1">
      <c r="B679" s="170"/>
      <c r="D679" s="150" t="s">
        <v>276</v>
      </c>
      <c r="E679" s="171" t="s">
        <v>1</v>
      </c>
      <c r="F679" s="172" t="s">
        <v>325</v>
      </c>
      <c r="H679" s="173">
        <v>5.234</v>
      </c>
      <c r="I679" s="174"/>
      <c r="L679" s="170"/>
      <c r="M679" s="175"/>
      <c r="T679" s="176"/>
      <c r="AT679" s="171" t="s">
        <v>276</v>
      </c>
      <c r="AU679" s="171" t="s">
        <v>90</v>
      </c>
      <c r="AV679" s="15" t="s">
        <v>97</v>
      </c>
      <c r="AW679" s="15" t="s">
        <v>32</v>
      </c>
      <c r="AX679" s="15" t="s">
        <v>77</v>
      </c>
      <c r="AY679" s="171" t="s">
        <v>268</v>
      </c>
    </row>
    <row r="680" spans="2:65" s="14" customFormat="1">
      <c r="B680" s="164"/>
      <c r="D680" s="150" t="s">
        <v>276</v>
      </c>
      <c r="E680" s="165" t="s">
        <v>1</v>
      </c>
      <c r="F680" s="166" t="s">
        <v>1167</v>
      </c>
      <c r="H680" s="165" t="s">
        <v>1</v>
      </c>
      <c r="I680" s="167"/>
      <c r="L680" s="164"/>
      <c r="M680" s="168"/>
      <c r="T680" s="169"/>
      <c r="AT680" s="165" t="s">
        <v>276</v>
      </c>
      <c r="AU680" s="165" t="s">
        <v>90</v>
      </c>
      <c r="AV680" s="14" t="s">
        <v>84</v>
      </c>
      <c r="AW680" s="14" t="s">
        <v>32</v>
      </c>
      <c r="AX680" s="14" t="s">
        <v>77</v>
      </c>
      <c r="AY680" s="165" t="s">
        <v>268</v>
      </c>
    </row>
    <row r="681" spans="2:65" s="14" customFormat="1">
      <c r="B681" s="164"/>
      <c r="D681" s="150" t="s">
        <v>276</v>
      </c>
      <c r="E681" s="165" t="s">
        <v>1</v>
      </c>
      <c r="F681" s="166" t="s">
        <v>863</v>
      </c>
      <c r="H681" s="165" t="s">
        <v>1</v>
      </c>
      <c r="I681" s="167"/>
      <c r="L681" s="164"/>
      <c r="M681" s="168"/>
      <c r="T681" s="169"/>
      <c r="AT681" s="165" t="s">
        <v>276</v>
      </c>
      <c r="AU681" s="165" t="s">
        <v>90</v>
      </c>
      <c r="AV681" s="14" t="s">
        <v>84</v>
      </c>
      <c r="AW681" s="14" t="s">
        <v>32</v>
      </c>
      <c r="AX681" s="14" t="s">
        <v>77</v>
      </c>
      <c r="AY681" s="165" t="s">
        <v>268</v>
      </c>
    </row>
    <row r="682" spans="2:65" s="12" customFormat="1">
      <c r="B682" s="149"/>
      <c r="D682" s="150" t="s">
        <v>276</v>
      </c>
      <c r="E682" s="151" t="s">
        <v>1</v>
      </c>
      <c r="F682" s="152" t="s">
        <v>1168</v>
      </c>
      <c r="H682" s="153">
        <v>0.55000000000000004</v>
      </c>
      <c r="I682" s="154"/>
      <c r="L682" s="149"/>
      <c r="M682" s="155"/>
      <c r="T682" s="156"/>
      <c r="AT682" s="151" t="s">
        <v>276</v>
      </c>
      <c r="AU682" s="151" t="s">
        <v>90</v>
      </c>
      <c r="AV682" s="12" t="s">
        <v>90</v>
      </c>
      <c r="AW682" s="12" t="s">
        <v>32</v>
      </c>
      <c r="AX682" s="12" t="s">
        <v>77</v>
      </c>
      <c r="AY682" s="151" t="s">
        <v>268</v>
      </c>
    </row>
    <row r="683" spans="2:65" s="15" customFormat="1">
      <c r="B683" s="170"/>
      <c r="D683" s="150" t="s">
        <v>276</v>
      </c>
      <c r="E683" s="171" t="s">
        <v>1</v>
      </c>
      <c r="F683" s="172" t="s">
        <v>325</v>
      </c>
      <c r="H683" s="173">
        <v>0.55000000000000004</v>
      </c>
      <c r="I683" s="174"/>
      <c r="L683" s="170"/>
      <c r="M683" s="175"/>
      <c r="T683" s="176"/>
      <c r="AT683" s="171" t="s">
        <v>276</v>
      </c>
      <c r="AU683" s="171" t="s">
        <v>90</v>
      </c>
      <c r="AV683" s="15" t="s">
        <v>97</v>
      </c>
      <c r="AW683" s="15" t="s">
        <v>32</v>
      </c>
      <c r="AX683" s="15" t="s">
        <v>77</v>
      </c>
      <c r="AY683" s="171" t="s">
        <v>268</v>
      </c>
    </row>
    <row r="684" spans="2:65" s="13" customFormat="1">
      <c r="B684" s="157"/>
      <c r="D684" s="150" t="s">
        <v>276</v>
      </c>
      <c r="E684" s="158" t="s">
        <v>1</v>
      </c>
      <c r="F684" s="159" t="s">
        <v>278</v>
      </c>
      <c r="H684" s="160">
        <v>5.7839999999999998</v>
      </c>
      <c r="I684" s="161"/>
      <c r="L684" s="157"/>
      <c r="M684" s="162"/>
      <c r="T684" s="163"/>
      <c r="AT684" s="158" t="s">
        <v>276</v>
      </c>
      <c r="AU684" s="158" t="s">
        <v>90</v>
      </c>
      <c r="AV684" s="13" t="s">
        <v>101</v>
      </c>
      <c r="AW684" s="13" t="s">
        <v>32</v>
      </c>
      <c r="AX684" s="13" t="s">
        <v>84</v>
      </c>
      <c r="AY684" s="158" t="s">
        <v>268</v>
      </c>
    </row>
    <row r="685" spans="2:65" s="1" customFormat="1" ht="24.2" customHeight="1">
      <c r="B685" s="32"/>
      <c r="C685" s="136" t="s">
        <v>679</v>
      </c>
      <c r="D685" s="136" t="s">
        <v>270</v>
      </c>
      <c r="E685" s="137" t="s">
        <v>1177</v>
      </c>
      <c r="F685" s="138" t="s">
        <v>1178</v>
      </c>
      <c r="G685" s="139" t="s">
        <v>215</v>
      </c>
      <c r="H685" s="140">
        <v>0.126</v>
      </c>
      <c r="I685" s="141"/>
      <c r="J685" s="142">
        <f>ROUND(I685*H685,2)</f>
        <v>0</v>
      </c>
      <c r="K685" s="138" t="s">
        <v>274</v>
      </c>
      <c r="L685" s="32"/>
      <c r="M685" s="143" t="s">
        <v>1</v>
      </c>
      <c r="N685" s="144" t="s">
        <v>43</v>
      </c>
      <c r="P685" s="145">
        <f>O685*H685</f>
        <v>0</v>
      </c>
      <c r="Q685" s="145">
        <v>0</v>
      </c>
      <c r="R685" s="145">
        <f>Q685*H685</f>
        <v>0</v>
      </c>
      <c r="S685" s="145">
        <v>0</v>
      </c>
      <c r="T685" s="146">
        <f>S685*H685</f>
        <v>0</v>
      </c>
      <c r="AR685" s="147" t="s">
        <v>101</v>
      </c>
      <c r="AT685" s="147" t="s">
        <v>270</v>
      </c>
      <c r="AU685" s="147" t="s">
        <v>90</v>
      </c>
      <c r="AY685" s="17" t="s">
        <v>268</v>
      </c>
      <c r="BE685" s="148">
        <f>IF(N685="základní",J685,0)</f>
        <v>0</v>
      </c>
      <c r="BF685" s="148">
        <f>IF(N685="snížená",J685,0)</f>
        <v>0</v>
      </c>
      <c r="BG685" s="148">
        <f>IF(N685="zákl. přenesená",J685,0)</f>
        <v>0</v>
      </c>
      <c r="BH685" s="148">
        <f>IF(N685="sníž. přenesená",J685,0)</f>
        <v>0</v>
      </c>
      <c r="BI685" s="148">
        <f>IF(N685="nulová",J685,0)</f>
        <v>0</v>
      </c>
      <c r="BJ685" s="17" t="s">
        <v>90</v>
      </c>
      <c r="BK685" s="148">
        <f>ROUND(I685*H685,2)</f>
        <v>0</v>
      </c>
      <c r="BL685" s="17" t="s">
        <v>101</v>
      </c>
      <c r="BM685" s="147" t="s">
        <v>1179</v>
      </c>
    </row>
    <row r="686" spans="2:65" s="14" customFormat="1">
      <c r="B686" s="164"/>
      <c r="D686" s="150" t="s">
        <v>276</v>
      </c>
      <c r="E686" s="165" t="s">
        <v>1</v>
      </c>
      <c r="F686" s="166" t="s">
        <v>1172</v>
      </c>
      <c r="H686" s="165" t="s">
        <v>1</v>
      </c>
      <c r="I686" s="167"/>
      <c r="L686" s="164"/>
      <c r="M686" s="168"/>
      <c r="T686" s="169"/>
      <c r="AT686" s="165" t="s">
        <v>276</v>
      </c>
      <c r="AU686" s="165" t="s">
        <v>90</v>
      </c>
      <c r="AV686" s="14" t="s">
        <v>84</v>
      </c>
      <c r="AW686" s="14" t="s">
        <v>32</v>
      </c>
      <c r="AX686" s="14" t="s">
        <v>77</v>
      </c>
      <c r="AY686" s="165" t="s">
        <v>268</v>
      </c>
    </row>
    <row r="687" spans="2:65" s="12" customFormat="1">
      <c r="B687" s="149"/>
      <c r="D687" s="150" t="s">
        <v>276</v>
      </c>
      <c r="E687" s="151" t="s">
        <v>1</v>
      </c>
      <c r="F687" s="152" t="s">
        <v>1173</v>
      </c>
      <c r="H687" s="153">
        <v>0.126</v>
      </c>
      <c r="I687" s="154"/>
      <c r="L687" s="149"/>
      <c r="M687" s="155"/>
      <c r="T687" s="156"/>
      <c r="AT687" s="151" t="s">
        <v>276</v>
      </c>
      <c r="AU687" s="151" t="s">
        <v>90</v>
      </c>
      <c r="AV687" s="12" t="s">
        <v>90</v>
      </c>
      <c r="AW687" s="12" t="s">
        <v>32</v>
      </c>
      <c r="AX687" s="12" t="s">
        <v>77</v>
      </c>
      <c r="AY687" s="151" t="s">
        <v>268</v>
      </c>
    </row>
    <row r="688" spans="2:65" s="13" customFormat="1">
      <c r="B688" s="157"/>
      <c r="D688" s="150" t="s">
        <v>276</v>
      </c>
      <c r="E688" s="158" t="s">
        <v>1</v>
      </c>
      <c r="F688" s="159" t="s">
        <v>278</v>
      </c>
      <c r="H688" s="160">
        <v>0.126</v>
      </c>
      <c r="I688" s="161"/>
      <c r="L688" s="157"/>
      <c r="M688" s="162"/>
      <c r="T688" s="163"/>
      <c r="AT688" s="158" t="s">
        <v>276</v>
      </c>
      <c r="AU688" s="158" t="s">
        <v>90</v>
      </c>
      <c r="AV688" s="13" t="s">
        <v>101</v>
      </c>
      <c r="AW688" s="13" t="s">
        <v>32</v>
      </c>
      <c r="AX688" s="13" t="s">
        <v>84</v>
      </c>
      <c r="AY688" s="158" t="s">
        <v>268</v>
      </c>
    </row>
    <row r="689" spans="2:65" s="1" customFormat="1" ht="16.5" customHeight="1">
      <c r="B689" s="32"/>
      <c r="C689" s="136" t="s">
        <v>683</v>
      </c>
      <c r="D689" s="136" t="s">
        <v>270</v>
      </c>
      <c r="E689" s="137" t="s">
        <v>1180</v>
      </c>
      <c r="F689" s="138" t="s">
        <v>1181</v>
      </c>
      <c r="G689" s="139" t="s">
        <v>413</v>
      </c>
      <c r="H689" s="140">
        <v>1.7000000000000001E-2</v>
      </c>
      <c r="I689" s="141"/>
      <c r="J689" s="142">
        <f>ROUND(I689*H689,2)</f>
        <v>0</v>
      </c>
      <c r="K689" s="138" t="s">
        <v>274</v>
      </c>
      <c r="L689" s="32"/>
      <c r="M689" s="143" t="s">
        <v>1</v>
      </c>
      <c r="N689" s="144" t="s">
        <v>43</v>
      </c>
      <c r="P689" s="145">
        <f>O689*H689</f>
        <v>0</v>
      </c>
      <c r="Q689" s="145">
        <v>1.06277</v>
      </c>
      <c r="R689" s="145">
        <f>Q689*H689</f>
        <v>1.8067090000000001E-2</v>
      </c>
      <c r="S689" s="145">
        <v>0</v>
      </c>
      <c r="T689" s="146">
        <f>S689*H689</f>
        <v>0</v>
      </c>
      <c r="AR689" s="147" t="s">
        <v>101</v>
      </c>
      <c r="AT689" s="147" t="s">
        <v>270</v>
      </c>
      <c r="AU689" s="147" t="s">
        <v>90</v>
      </c>
      <c r="AY689" s="17" t="s">
        <v>268</v>
      </c>
      <c r="BE689" s="148">
        <f>IF(N689="základní",J689,0)</f>
        <v>0</v>
      </c>
      <c r="BF689" s="148">
        <f>IF(N689="snížená",J689,0)</f>
        <v>0</v>
      </c>
      <c r="BG689" s="148">
        <f>IF(N689="zákl. přenesená",J689,0)</f>
        <v>0</v>
      </c>
      <c r="BH689" s="148">
        <f>IF(N689="sníž. přenesená",J689,0)</f>
        <v>0</v>
      </c>
      <c r="BI689" s="148">
        <f>IF(N689="nulová",J689,0)</f>
        <v>0</v>
      </c>
      <c r="BJ689" s="17" t="s">
        <v>90</v>
      </c>
      <c r="BK689" s="148">
        <f>ROUND(I689*H689,2)</f>
        <v>0</v>
      </c>
      <c r="BL689" s="17" t="s">
        <v>101</v>
      </c>
      <c r="BM689" s="147" t="s">
        <v>1182</v>
      </c>
    </row>
    <row r="690" spans="2:65" s="14" customFormat="1">
      <c r="B690" s="164"/>
      <c r="D690" s="150" t="s">
        <v>276</v>
      </c>
      <c r="E690" s="165" t="s">
        <v>1</v>
      </c>
      <c r="F690" s="166" t="s">
        <v>1183</v>
      </c>
      <c r="H690" s="165" t="s">
        <v>1</v>
      </c>
      <c r="I690" s="167"/>
      <c r="L690" s="164"/>
      <c r="M690" s="168"/>
      <c r="T690" s="169"/>
      <c r="AT690" s="165" t="s">
        <v>276</v>
      </c>
      <c r="AU690" s="165" t="s">
        <v>90</v>
      </c>
      <c r="AV690" s="14" t="s">
        <v>84</v>
      </c>
      <c r="AW690" s="14" t="s">
        <v>32</v>
      </c>
      <c r="AX690" s="14" t="s">
        <v>77</v>
      </c>
      <c r="AY690" s="165" t="s">
        <v>268</v>
      </c>
    </row>
    <row r="691" spans="2:65" s="14" customFormat="1">
      <c r="B691" s="164"/>
      <c r="D691" s="150" t="s">
        <v>276</v>
      </c>
      <c r="E691" s="165" t="s">
        <v>1</v>
      </c>
      <c r="F691" s="166" t="s">
        <v>863</v>
      </c>
      <c r="H691" s="165" t="s">
        <v>1</v>
      </c>
      <c r="I691" s="167"/>
      <c r="L691" s="164"/>
      <c r="M691" s="168"/>
      <c r="T691" s="169"/>
      <c r="AT691" s="165" t="s">
        <v>276</v>
      </c>
      <c r="AU691" s="165" t="s">
        <v>90</v>
      </c>
      <c r="AV691" s="14" t="s">
        <v>84</v>
      </c>
      <c r="AW691" s="14" t="s">
        <v>32</v>
      </c>
      <c r="AX691" s="14" t="s">
        <v>77</v>
      </c>
      <c r="AY691" s="165" t="s">
        <v>268</v>
      </c>
    </row>
    <row r="692" spans="2:65" s="12" customFormat="1">
      <c r="B692" s="149"/>
      <c r="D692" s="150" t="s">
        <v>276</v>
      </c>
      <c r="E692" s="151" t="s">
        <v>1</v>
      </c>
      <c r="F692" s="152" t="s">
        <v>1184</v>
      </c>
      <c r="H692" s="153">
        <v>1.7000000000000001E-2</v>
      </c>
      <c r="I692" s="154"/>
      <c r="L692" s="149"/>
      <c r="M692" s="155"/>
      <c r="T692" s="156"/>
      <c r="AT692" s="151" t="s">
        <v>276</v>
      </c>
      <c r="AU692" s="151" t="s">
        <v>90</v>
      </c>
      <c r="AV692" s="12" t="s">
        <v>90</v>
      </c>
      <c r="AW692" s="12" t="s">
        <v>32</v>
      </c>
      <c r="AX692" s="12" t="s">
        <v>77</v>
      </c>
      <c r="AY692" s="151" t="s">
        <v>268</v>
      </c>
    </row>
    <row r="693" spans="2:65" s="13" customFormat="1">
      <c r="B693" s="157"/>
      <c r="D693" s="150" t="s">
        <v>276</v>
      </c>
      <c r="E693" s="158" t="s">
        <v>1</v>
      </c>
      <c r="F693" s="159" t="s">
        <v>278</v>
      </c>
      <c r="H693" s="160">
        <v>1.7000000000000001E-2</v>
      </c>
      <c r="I693" s="161"/>
      <c r="L693" s="157"/>
      <c r="M693" s="162"/>
      <c r="T693" s="163"/>
      <c r="AT693" s="158" t="s">
        <v>276</v>
      </c>
      <c r="AU693" s="158" t="s">
        <v>90</v>
      </c>
      <c r="AV693" s="13" t="s">
        <v>101</v>
      </c>
      <c r="AW693" s="13" t="s">
        <v>32</v>
      </c>
      <c r="AX693" s="13" t="s">
        <v>84</v>
      </c>
      <c r="AY693" s="158" t="s">
        <v>268</v>
      </c>
    </row>
    <row r="694" spans="2:65" s="1" customFormat="1" ht="24.2" customHeight="1">
      <c r="B694" s="32"/>
      <c r="C694" s="136" t="s">
        <v>687</v>
      </c>
      <c r="D694" s="177" t="s">
        <v>270</v>
      </c>
      <c r="E694" s="137" t="s">
        <v>1185</v>
      </c>
      <c r="F694" s="138" t="s">
        <v>1186</v>
      </c>
      <c r="G694" s="139" t="s">
        <v>273</v>
      </c>
      <c r="H694" s="140">
        <v>124.7</v>
      </c>
      <c r="I694" s="141"/>
      <c r="J694" s="142">
        <f>ROUND(I694*H694,2)</f>
        <v>0</v>
      </c>
      <c r="K694" s="138" t="s">
        <v>274</v>
      </c>
      <c r="L694" s="32"/>
      <c r="M694" s="143" t="s">
        <v>1</v>
      </c>
      <c r="N694" s="144" t="s">
        <v>43</v>
      </c>
      <c r="P694" s="145">
        <f>O694*H694</f>
        <v>0</v>
      </c>
      <c r="Q694" s="145">
        <v>0.11</v>
      </c>
      <c r="R694" s="145">
        <f>Q694*H694</f>
        <v>13.717000000000001</v>
      </c>
      <c r="S694" s="145">
        <v>0</v>
      </c>
      <c r="T694" s="146">
        <f>S694*H694</f>
        <v>0</v>
      </c>
      <c r="AR694" s="147" t="s">
        <v>101</v>
      </c>
      <c r="AT694" s="147" t="s">
        <v>270</v>
      </c>
      <c r="AU694" s="147" t="s">
        <v>90</v>
      </c>
      <c r="AY694" s="17" t="s">
        <v>268</v>
      </c>
      <c r="BE694" s="148">
        <f>IF(N694="základní",J694,0)</f>
        <v>0</v>
      </c>
      <c r="BF694" s="148">
        <f>IF(N694="snížená",J694,0)</f>
        <v>0</v>
      </c>
      <c r="BG694" s="148">
        <f>IF(N694="zákl. přenesená",J694,0)</f>
        <v>0</v>
      </c>
      <c r="BH694" s="148">
        <f>IF(N694="sníž. přenesená",J694,0)</f>
        <v>0</v>
      </c>
      <c r="BI694" s="148">
        <f>IF(N694="nulová",J694,0)</f>
        <v>0</v>
      </c>
      <c r="BJ694" s="17" t="s">
        <v>90</v>
      </c>
      <c r="BK694" s="148">
        <f>ROUND(I694*H694,2)</f>
        <v>0</v>
      </c>
      <c r="BL694" s="17" t="s">
        <v>101</v>
      </c>
      <c r="BM694" s="147" t="s">
        <v>1187</v>
      </c>
    </row>
    <row r="695" spans="2:65" s="14" customFormat="1">
      <c r="B695" s="164"/>
      <c r="D695" s="150" t="s">
        <v>276</v>
      </c>
      <c r="E695" s="165" t="s">
        <v>1</v>
      </c>
      <c r="F695" s="166" t="s">
        <v>1188</v>
      </c>
      <c r="H695" s="165" t="s">
        <v>1</v>
      </c>
      <c r="I695" s="167"/>
      <c r="L695" s="164"/>
      <c r="M695" s="168"/>
      <c r="T695" s="169"/>
      <c r="AT695" s="165" t="s">
        <v>276</v>
      </c>
      <c r="AU695" s="165" t="s">
        <v>90</v>
      </c>
      <c r="AV695" s="14" t="s">
        <v>84</v>
      </c>
      <c r="AW695" s="14" t="s">
        <v>32</v>
      </c>
      <c r="AX695" s="14" t="s">
        <v>77</v>
      </c>
      <c r="AY695" s="165" t="s">
        <v>268</v>
      </c>
    </row>
    <row r="696" spans="2:65" s="14" customFormat="1">
      <c r="B696" s="164"/>
      <c r="D696" s="150" t="s">
        <v>276</v>
      </c>
      <c r="E696" s="165" t="s">
        <v>1</v>
      </c>
      <c r="F696" s="166" t="s">
        <v>863</v>
      </c>
      <c r="H696" s="165" t="s">
        <v>1</v>
      </c>
      <c r="I696" s="167"/>
      <c r="L696" s="164"/>
      <c r="M696" s="168"/>
      <c r="T696" s="169"/>
      <c r="AT696" s="165" t="s">
        <v>276</v>
      </c>
      <c r="AU696" s="165" t="s">
        <v>90</v>
      </c>
      <c r="AV696" s="14" t="s">
        <v>84</v>
      </c>
      <c r="AW696" s="14" t="s">
        <v>32</v>
      </c>
      <c r="AX696" s="14" t="s">
        <v>77</v>
      </c>
      <c r="AY696" s="165" t="s">
        <v>268</v>
      </c>
    </row>
    <row r="697" spans="2:65" s="12" customFormat="1">
      <c r="B697" s="149"/>
      <c r="D697" s="150" t="s">
        <v>276</v>
      </c>
      <c r="E697" s="151" t="s">
        <v>1</v>
      </c>
      <c r="F697" s="152" t="s">
        <v>1189</v>
      </c>
      <c r="H697" s="153">
        <v>101.7</v>
      </c>
      <c r="I697" s="154"/>
      <c r="L697" s="149"/>
      <c r="M697" s="155"/>
      <c r="T697" s="156"/>
      <c r="AT697" s="151" t="s">
        <v>276</v>
      </c>
      <c r="AU697" s="151" t="s">
        <v>90</v>
      </c>
      <c r="AV697" s="12" t="s">
        <v>90</v>
      </c>
      <c r="AW697" s="12" t="s">
        <v>32</v>
      </c>
      <c r="AX697" s="12" t="s">
        <v>77</v>
      </c>
      <c r="AY697" s="151" t="s">
        <v>268</v>
      </c>
    </row>
    <row r="698" spans="2:65" s="12" customFormat="1">
      <c r="B698" s="149"/>
      <c r="D698" s="150" t="s">
        <v>276</v>
      </c>
      <c r="E698" s="151" t="s">
        <v>1</v>
      </c>
      <c r="F698" s="152" t="s">
        <v>1190</v>
      </c>
      <c r="H698" s="153">
        <v>20.5</v>
      </c>
      <c r="I698" s="154"/>
      <c r="L698" s="149"/>
      <c r="M698" s="155"/>
      <c r="T698" s="156"/>
      <c r="AT698" s="151" t="s">
        <v>276</v>
      </c>
      <c r="AU698" s="151" t="s">
        <v>90</v>
      </c>
      <c r="AV698" s="12" t="s">
        <v>90</v>
      </c>
      <c r="AW698" s="12" t="s">
        <v>32</v>
      </c>
      <c r="AX698" s="12" t="s">
        <v>77</v>
      </c>
      <c r="AY698" s="151" t="s">
        <v>268</v>
      </c>
    </row>
    <row r="699" spans="2:65" s="12" customFormat="1">
      <c r="B699" s="149"/>
      <c r="D699" s="150" t="s">
        <v>276</v>
      </c>
      <c r="E699" s="151" t="s">
        <v>1</v>
      </c>
      <c r="F699" s="152" t="s">
        <v>1191</v>
      </c>
      <c r="H699" s="153">
        <v>0.3</v>
      </c>
      <c r="I699" s="154"/>
      <c r="L699" s="149"/>
      <c r="M699" s="155"/>
      <c r="T699" s="156"/>
      <c r="AT699" s="151" t="s">
        <v>276</v>
      </c>
      <c r="AU699" s="151" t="s">
        <v>90</v>
      </c>
      <c r="AV699" s="12" t="s">
        <v>90</v>
      </c>
      <c r="AW699" s="12" t="s">
        <v>32</v>
      </c>
      <c r="AX699" s="12" t="s">
        <v>77</v>
      </c>
      <c r="AY699" s="151" t="s">
        <v>268</v>
      </c>
    </row>
    <row r="700" spans="2:65" s="12" customFormat="1">
      <c r="B700" s="149"/>
      <c r="D700" s="150" t="s">
        <v>276</v>
      </c>
      <c r="E700" s="151" t="s">
        <v>1</v>
      </c>
      <c r="F700" s="152" t="s">
        <v>1192</v>
      </c>
      <c r="H700" s="153">
        <v>2.2000000000000002</v>
      </c>
      <c r="I700" s="154"/>
      <c r="L700" s="149"/>
      <c r="M700" s="155"/>
      <c r="T700" s="156"/>
      <c r="AT700" s="151" t="s">
        <v>276</v>
      </c>
      <c r="AU700" s="151" t="s">
        <v>90</v>
      </c>
      <c r="AV700" s="12" t="s">
        <v>90</v>
      </c>
      <c r="AW700" s="12" t="s">
        <v>32</v>
      </c>
      <c r="AX700" s="12" t="s">
        <v>77</v>
      </c>
      <c r="AY700" s="151" t="s">
        <v>268</v>
      </c>
    </row>
    <row r="701" spans="2:65" s="13" customFormat="1">
      <c r="B701" s="157"/>
      <c r="D701" s="150" t="s">
        <v>276</v>
      </c>
      <c r="E701" s="158" t="s">
        <v>1</v>
      </c>
      <c r="F701" s="159" t="s">
        <v>278</v>
      </c>
      <c r="H701" s="160">
        <v>124.7</v>
      </c>
      <c r="I701" s="161"/>
      <c r="L701" s="157"/>
      <c r="M701" s="162"/>
      <c r="T701" s="163"/>
      <c r="AT701" s="158" t="s">
        <v>276</v>
      </c>
      <c r="AU701" s="158" t="s">
        <v>90</v>
      </c>
      <c r="AV701" s="13" t="s">
        <v>101</v>
      </c>
      <c r="AW701" s="13" t="s">
        <v>32</v>
      </c>
      <c r="AX701" s="13" t="s">
        <v>84</v>
      </c>
      <c r="AY701" s="158" t="s">
        <v>268</v>
      </c>
    </row>
    <row r="702" spans="2:65" s="1" customFormat="1" ht="24.2" customHeight="1">
      <c r="B702" s="32"/>
      <c r="C702" s="136" t="s">
        <v>693</v>
      </c>
      <c r="D702" s="177" t="s">
        <v>270</v>
      </c>
      <c r="E702" s="137" t="s">
        <v>1193</v>
      </c>
      <c r="F702" s="138" t="s">
        <v>1194</v>
      </c>
      <c r="G702" s="139" t="s">
        <v>273</v>
      </c>
      <c r="H702" s="140">
        <v>498.8</v>
      </c>
      <c r="I702" s="141"/>
      <c r="J702" s="142">
        <f>ROUND(I702*H702,2)</f>
        <v>0</v>
      </c>
      <c r="K702" s="138" t="s">
        <v>274</v>
      </c>
      <c r="L702" s="32"/>
      <c r="M702" s="143" t="s">
        <v>1</v>
      </c>
      <c r="N702" s="144" t="s">
        <v>43</v>
      </c>
      <c r="P702" s="145">
        <f>O702*H702</f>
        <v>0</v>
      </c>
      <c r="Q702" s="145">
        <v>1.0999999999999999E-2</v>
      </c>
      <c r="R702" s="145">
        <f>Q702*H702</f>
        <v>5.4867999999999997</v>
      </c>
      <c r="S702" s="145">
        <v>0</v>
      </c>
      <c r="T702" s="146">
        <f>S702*H702</f>
        <v>0</v>
      </c>
      <c r="AR702" s="147" t="s">
        <v>101</v>
      </c>
      <c r="AT702" s="147" t="s">
        <v>270</v>
      </c>
      <c r="AU702" s="147" t="s">
        <v>90</v>
      </c>
      <c r="AY702" s="17" t="s">
        <v>268</v>
      </c>
      <c r="BE702" s="148">
        <f>IF(N702="základní",J702,0)</f>
        <v>0</v>
      </c>
      <c r="BF702" s="148">
        <f>IF(N702="snížená",J702,0)</f>
        <v>0</v>
      </c>
      <c r="BG702" s="148">
        <f>IF(N702="zákl. přenesená",J702,0)</f>
        <v>0</v>
      </c>
      <c r="BH702" s="148">
        <f>IF(N702="sníž. přenesená",J702,0)</f>
        <v>0</v>
      </c>
      <c r="BI702" s="148">
        <f>IF(N702="nulová",J702,0)</f>
        <v>0</v>
      </c>
      <c r="BJ702" s="17" t="s">
        <v>90</v>
      </c>
      <c r="BK702" s="148">
        <f>ROUND(I702*H702,2)</f>
        <v>0</v>
      </c>
      <c r="BL702" s="17" t="s">
        <v>101</v>
      </c>
      <c r="BM702" s="147" t="s">
        <v>1195</v>
      </c>
    </row>
    <row r="703" spans="2:65" s="14" customFormat="1">
      <c r="B703" s="164"/>
      <c r="D703" s="150" t="s">
        <v>276</v>
      </c>
      <c r="E703" s="165" t="s">
        <v>1</v>
      </c>
      <c r="F703" s="166" t="s">
        <v>1188</v>
      </c>
      <c r="H703" s="165" t="s">
        <v>1</v>
      </c>
      <c r="I703" s="167"/>
      <c r="L703" s="164"/>
      <c r="M703" s="168"/>
      <c r="T703" s="169"/>
      <c r="AT703" s="165" t="s">
        <v>276</v>
      </c>
      <c r="AU703" s="165" t="s">
        <v>90</v>
      </c>
      <c r="AV703" s="14" t="s">
        <v>84</v>
      </c>
      <c r="AW703" s="14" t="s">
        <v>32</v>
      </c>
      <c r="AX703" s="14" t="s">
        <v>77</v>
      </c>
      <c r="AY703" s="165" t="s">
        <v>268</v>
      </c>
    </row>
    <row r="704" spans="2:65" s="14" customFormat="1">
      <c r="B704" s="164"/>
      <c r="D704" s="150" t="s">
        <v>276</v>
      </c>
      <c r="E704" s="165" t="s">
        <v>1</v>
      </c>
      <c r="F704" s="166" t="s">
        <v>863</v>
      </c>
      <c r="H704" s="165" t="s">
        <v>1</v>
      </c>
      <c r="I704" s="167"/>
      <c r="L704" s="164"/>
      <c r="M704" s="168"/>
      <c r="T704" s="169"/>
      <c r="AT704" s="165" t="s">
        <v>276</v>
      </c>
      <c r="AU704" s="165" t="s">
        <v>90</v>
      </c>
      <c r="AV704" s="14" t="s">
        <v>84</v>
      </c>
      <c r="AW704" s="14" t="s">
        <v>32</v>
      </c>
      <c r="AX704" s="14" t="s">
        <v>77</v>
      </c>
      <c r="AY704" s="165" t="s">
        <v>268</v>
      </c>
    </row>
    <row r="705" spans="2:65" s="12" customFormat="1">
      <c r="B705" s="149"/>
      <c r="D705" s="150" t="s">
        <v>276</v>
      </c>
      <c r="E705" s="151" t="s">
        <v>1</v>
      </c>
      <c r="F705" s="152" t="s">
        <v>1189</v>
      </c>
      <c r="H705" s="153">
        <v>101.7</v>
      </c>
      <c r="I705" s="154"/>
      <c r="L705" s="149"/>
      <c r="M705" s="155"/>
      <c r="T705" s="156"/>
      <c r="AT705" s="151" t="s">
        <v>276</v>
      </c>
      <c r="AU705" s="151" t="s">
        <v>90</v>
      </c>
      <c r="AV705" s="12" t="s">
        <v>90</v>
      </c>
      <c r="AW705" s="12" t="s">
        <v>32</v>
      </c>
      <c r="AX705" s="12" t="s">
        <v>77</v>
      </c>
      <c r="AY705" s="151" t="s">
        <v>268</v>
      </c>
    </row>
    <row r="706" spans="2:65" s="12" customFormat="1">
      <c r="B706" s="149"/>
      <c r="D706" s="150" t="s">
        <v>276</v>
      </c>
      <c r="E706" s="151" t="s">
        <v>1</v>
      </c>
      <c r="F706" s="152" t="s">
        <v>1190</v>
      </c>
      <c r="H706" s="153">
        <v>20.5</v>
      </c>
      <c r="I706" s="154"/>
      <c r="L706" s="149"/>
      <c r="M706" s="155"/>
      <c r="T706" s="156"/>
      <c r="AT706" s="151" t="s">
        <v>276</v>
      </c>
      <c r="AU706" s="151" t="s">
        <v>90</v>
      </c>
      <c r="AV706" s="12" t="s">
        <v>90</v>
      </c>
      <c r="AW706" s="12" t="s">
        <v>32</v>
      </c>
      <c r="AX706" s="12" t="s">
        <v>77</v>
      </c>
      <c r="AY706" s="151" t="s">
        <v>268</v>
      </c>
    </row>
    <row r="707" spans="2:65" s="12" customFormat="1">
      <c r="B707" s="149"/>
      <c r="D707" s="150" t="s">
        <v>276</v>
      </c>
      <c r="E707" s="151" t="s">
        <v>1</v>
      </c>
      <c r="F707" s="152" t="s">
        <v>1191</v>
      </c>
      <c r="H707" s="153">
        <v>0.3</v>
      </c>
      <c r="I707" s="154"/>
      <c r="L707" s="149"/>
      <c r="M707" s="155"/>
      <c r="T707" s="156"/>
      <c r="AT707" s="151" t="s">
        <v>276</v>
      </c>
      <c r="AU707" s="151" t="s">
        <v>90</v>
      </c>
      <c r="AV707" s="12" t="s">
        <v>90</v>
      </c>
      <c r="AW707" s="12" t="s">
        <v>32</v>
      </c>
      <c r="AX707" s="12" t="s">
        <v>77</v>
      </c>
      <c r="AY707" s="151" t="s">
        <v>268</v>
      </c>
    </row>
    <row r="708" spans="2:65" s="12" customFormat="1">
      <c r="B708" s="149"/>
      <c r="D708" s="150" t="s">
        <v>276</v>
      </c>
      <c r="E708" s="151" t="s">
        <v>1</v>
      </c>
      <c r="F708" s="152" t="s">
        <v>1192</v>
      </c>
      <c r="H708" s="153">
        <v>2.2000000000000002</v>
      </c>
      <c r="I708" s="154"/>
      <c r="L708" s="149"/>
      <c r="M708" s="155"/>
      <c r="T708" s="156"/>
      <c r="AT708" s="151" t="s">
        <v>276</v>
      </c>
      <c r="AU708" s="151" t="s">
        <v>90</v>
      </c>
      <c r="AV708" s="12" t="s">
        <v>90</v>
      </c>
      <c r="AW708" s="12" t="s">
        <v>32</v>
      </c>
      <c r="AX708" s="12" t="s">
        <v>77</v>
      </c>
      <c r="AY708" s="151" t="s">
        <v>268</v>
      </c>
    </row>
    <row r="709" spans="2:65" s="13" customFormat="1">
      <c r="B709" s="157"/>
      <c r="D709" s="150" t="s">
        <v>276</v>
      </c>
      <c r="E709" s="158" t="s">
        <v>1</v>
      </c>
      <c r="F709" s="159" t="s">
        <v>278</v>
      </c>
      <c r="H709" s="160">
        <v>124.7</v>
      </c>
      <c r="I709" s="161"/>
      <c r="L709" s="157"/>
      <c r="M709" s="162"/>
      <c r="T709" s="163"/>
      <c r="AT709" s="158" t="s">
        <v>276</v>
      </c>
      <c r="AU709" s="158" t="s">
        <v>90</v>
      </c>
      <c r="AV709" s="13" t="s">
        <v>101</v>
      </c>
      <c r="AW709" s="13" t="s">
        <v>32</v>
      </c>
      <c r="AX709" s="13" t="s">
        <v>84</v>
      </c>
      <c r="AY709" s="158" t="s">
        <v>268</v>
      </c>
    </row>
    <row r="710" spans="2:65" s="12" customFormat="1">
      <c r="B710" s="149"/>
      <c r="D710" s="150" t="s">
        <v>276</v>
      </c>
      <c r="F710" s="152" t="s">
        <v>1196</v>
      </c>
      <c r="H710" s="153">
        <v>498.8</v>
      </c>
      <c r="I710" s="154"/>
      <c r="L710" s="149"/>
      <c r="M710" s="155"/>
      <c r="T710" s="156"/>
      <c r="AT710" s="151" t="s">
        <v>276</v>
      </c>
      <c r="AU710" s="151" t="s">
        <v>90</v>
      </c>
      <c r="AV710" s="12" t="s">
        <v>90</v>
      </c>
      <c r="AW710" s="12" t="s">
        <v>4</v>
      </c>
      <c r="AX710" s="12" t="s">
        <v>84</v>
      </c>
      <c r="AY710" s="151" t="s">
        <v>268</v>
      </c>
    </row>
    <row r="711" spans="2:65" s="1" customFormat="1" ht="24.2" customHeight="1">
      <c r="B711" s="32"/>
      <c r="C711" s="136" t="s">
        <v>699</v>
      </c>
      <c r="D711" s="136" t="s">
        <v>270</v>
      </c>
      <c r="E711" s="137" t="s">
        <v>1197</v>
      </c>
      <c r="F711" s="138" t="s">
        <v>1198</v>
      </c>
      <c r="G711" s="139" t="s">
        <v>318</v>
      </c>
      <c r="H711" s="140">
        <v>8.4</v>
      </c>
      <c r="I711" s="141"/>
      <c r="J711" s="142">
        <f>ROUND(I711*H711,2)</f>
        <v>0</v>
      </c>
      <c r="K711" s="138" t="s">
        <v>274</v>
      </c>
      <c r="L711" s="32"/>
      <c r="M711" s="143" t="s">
        <v>1</v>
      </c>
      <c r="N711" s="144" t="s">
        <v>43</v>
      </c>
      <c r="P711" s="145">
        <f>O711*H711</f>
        <v>0</v>
      </c>
      <c r="Q711" s="145">
        <v>1.115E-2</v>
      </c>
      <c r="R711" s="145">
        <f>Q711*H711</f>
        <v>9.3660000000000007E-2</v>
      </c>
      <c r="S711" s="145">
        <v>0</v>
      </c>
      <c r="T711" s="146">
        <f>S711*H711</f>
        <v>0</v>
      </c>
      <c r="AR711" s="147" t="s">
        <v>101</v>
      </c>
      <c r="AT711" s="147" t="s">
        <v>270</v>
      </c>
      <c r="AU711" s="147" t="s">
        <v>90</v>
      </c>
      <c r="AY711" s="17" t="s">
        <v>268</v>
      </c>
      <c r="BE711" s="148">
        <f>IF(N711="základní",J711,0)</f>
        <v>0</v>
      </c>
      <c r="BF711" s="148">
        <f>IF(N711="snížená",J711,0)</f>
        <v>0</v>
      </c>
      <c r="BG711" s="148">
        <f>IF(N711="zákl. přenesená",J711,0)</f>
        <v>0</v>
      </c>
      <c r="BH711" s="148">
        <f>IF(N711="sníž. přenesená",J711,0)</f>
        <v>0</v>
      </c>
      <c r="BI711" s="148">
        <f>IF(N711="nulová",J711,0)</f>
        <v>0</v>
      </c>
      <c r="BJ711" s="17" t="s">
        <v>90</v>
      </c>
      <c r="BK711" s="148">
        <f>ROUND(I711*H711,2)</f>
        <v>0</v>
      </c>
      <c r="BL711" s="17" t="s">
        <v>101</v>
      </c>
      <c r="BM711" s="147" t="s">
        <v>1199</v>
      </c>
    </row>
    <row r="712" spans="2:65" s="12" customFormat="1">
      <c r="B712" s="149"/>
      <c r="D712" s="150" t="s">
        <v>276</v>
      </c>
      <c r="E712" s="151" t="s">
        <v>1</v>
      </c>
      <c r="F712" s="152" t="s">
        <v>1200</v>
      </c>
      <c r="H712" s="153">
        <v>3.4</v>
      </c>
      <c r="I712" s="154"/>
      <c r="L712" s="149"/>
      <c r="M712" s="155"/>
      <c r="T712" s="156"/>
      <c r="AT712" s="151" t="s">
        <v>276</v>
      </c>
      <c r="AU712" s="151" t="s">
        <v>90</v>
      </c>
      <c r="AV712" s="12" t="s">
        <v>90</v>
      </c>
      <c r="AW712" s="12" t="s">
        <v>32</v>
      </c>
      <c r="AX712" s="12" t="s">
        <v>77</v>
      </c>
      <c r="AY712" s="151" t="s">
        <v>268</v>
      </c>
    </row>
    <row r="713" spans="2:65" s="12" customFormat="1">
      <c r="B713" s="149"/>
      <c r="D713" s="150" t="s">
        <v>276</v>
      </c>
      <c r="E713" s="151" t="s">
        <v>1</v>
      </c>
      <c r="F713" s="152" t="s">
        <v>1201</v>
      </c>
      <c r="H713" s="153">
        <v>2</v>
      </c>
      <c r="I713" s="154"/>
      <c r="L713" s="149"/>
      <c r="M713" s="155"/>
      <c r="T713" s="156"/>
      <c r="AT713" s="151" t="s">
        <v>276</v>
      </c>
      <c r="AU713" s="151" t="s">
        <v>90</v>
      </c>
      <c r="AV713" s="12" t="s">
        <v>90</v>
      </c>
      <c r="AW713" s="12" t="s">
        <v>32</v>
      </c>
      <c r="AX713" s="12" t="s">
        <v>77</v>
      </c>
      <c r="AY713" s="151" t="s">
        <v>268</v>
      </c>
    </row>
    <row r="714" spans="2:65" s="12" customFormat="1">
      <c r="B714" s="149"/>
      <c r="D714" s="150" t="s">
        <v>276</v>
      </c>
      <c r="E714" s="151" t="s">
        <v>1</v>
      </c>
      <c r="F714" s="152" t="s">
        <v>1202</v>
      </c>
      <c r="H714" s="153">
        <v>2.4</v>
      </c>
      <c r="I714" s="154"/>
      <c r="L714" s="149"/>
      <c r="M714" s="155"/>
      <c r="T714" s="156"/>
      <c r="AT714" s="151" t="s">
        <v>276</v>
      </c>
      <c r="AU714" s="151" t="s">
        <v>90</v>
      </c>
      <c r="AV714" s="12" t="s">
        <v>90</v>
      </c>
      <c r="AW714" s="12" t="s">
        <v>32</v>
      </c>
      <c r="AX714" s="12" t="s">
        <v>77</v>
      </c>
      <c r="AY714" s="151" t="s">
        <v>268</v>
      </c>
    </row>
    <row r="715" spans="2:65" s="12" customFormat="1">
      <c r="B715" s="149"/>
      <c r="D715" s="150" t="s">
        <v>276</v>
      </c>
      <c r="E715" s="151" t="s">
        <v>1</v>
      </c>
      <c r="F715" s="152" t="s">
        <v>1203</v>
      </c>
      <c r="H715" s="153">
        <v>0.6</v>
      </c>
      <c r="I715" s="154"/>
      <c r="L715" s="149"/>
      <c r="M715" s="155"/>
      <c r="T715" s="156"/>
      <c r="AT715" s="151" t="s">
        <v>276</v>
      </c>
      <c r="AU715" s="151" t="s">
        <v>90</v>
      </c>
      <c r="AV715" s="12" t="s">
        <v>90</v>
      </c>
      <c r="AW715" s="12" t="s">
        <v>32</v>
      </c>
      <c r="AX715" s="12" t="s">
        <v>77</v>
      </c>
      <c r="AY715" s="151" t="s">
        <v>268</v>
      </c>
    </row>
    <row r="716" spans="2:65" s="13" customFormat="1">
      <c r="B716" s="157"/>
      <c r="D716" s="150" t="s">
        <v>276</v>
      </c>
      <c r="E716" s="158" t="s">
        <v>1</v>
      </c>
      <c r="F716" s="159" t="s">
        <v>278</v>
      </c>
      <c r="H716" s="160">
        <v>8.4</v>
      </c>
      <c r="I716" s="161"/>
      <c r="L716" s="157"/>
      <c r="M716" s="162"/>
      <c r="T716" s="163"/>
      <c r="AT716" s="158" t="s">
        <v>276</v>
      </c>
      <c r="AU716" s="158" t="s">
        <v>90</v>
      </c>
      <c r="AV716" s="13" t="s">
        <v>101</v>
      </c>
      <c r="AW716" s="13" t="s">
        <v>32</v>
      </c>
      <c r="AX716" s="13" t="s">
        <v>84</v>
      </c>
      <c r="AY716" s="158" t="s">
        <v>268</v>
      </c>
    </row>
    <row r="717" spans="2:65" s="1" customFormat="1" ht="21.75" customHeight="1">
      <c r="B717" s="32"/>
      <c r="C717" s="186" t="s">
        <v>703</v>
      </c>
      <c r="D717" s="186" t="s">
        <v>982</v>
      </c>
      <c r="E717" s="187" t="s">
        <v>1204</v>
      </c>
      <c r="F717" s="188" t="s">
        <v>1205</v>
      </c>
      <c r="G717" s="189" t="s">
        <v>318</v>
      </c>
      <c r="H717" s="190">
        <v>8.4</v>
      </c>
      <c r="I717" s="191"/>
      <c r="J717" s="192">
        <f>ROUND(I717*H717,2)</f>
        <v>0</v>
      </c>
      <c r="K717" s="188" t="s">
        <v>1</v>
      </c>
      <c r="L717" s="193"/>
      <c r="M717" s="194" t="s">
        <v>1</v>
      </c>
      <c r="N717" s="195" t="s">
        <v>43</v>
      </c>
      <c r="P717" s="145">
        <f>O717*H717</f>
        <v>0</v>
      </c>
      <c r="Q717" s="145">
        <v>4.0000000000000001E-3</v>
      </c>
      <c r="R717" s="145">
        <f>Q717*H717</f>
        <v>3.3600000000000005E-2</v>
      </c>
      <c r="S717" s="145">
        <v>0</v>
      </c>
      <c r="T717" s="146">
        <f>S717*H717</f>
        <v>0</v>
      </c>
      <c r="AR717" s="147" t="s">
        <v>309</v>
      </c>
      <c r="AT717" s="147" t="s">
        <v>982</v>
      </c>
      <c r="AU717" s="147" t="s">
        <v>90</v>
      </c>
      <c r="AY717" s="17" t="s">
        <v>268</v>
      </c>
      <c r="BE717" s="148">
        <f>IF(N717="základní",J717,0)</f>
        <v>0</v>
      </c>
      <c r="BF717" s="148">
        <f>IF(N717="snížená",J717,0)</f>
        <v>0</v>
      </c>
      <c r="BG717" s="148">
        <f>IF(N717="zákl. přenesená",J717,0)</f>
        <v>0</v>
      </c>
      <c r="BH717" s="148">
        <f>IF(N717="sníž. přenesená",J717,0)</f>
        <v>0</v>
      </c>
      <c r="BI717" s="148">
        <f>IF(N717="nulová",J717,0)</f>
        <v>0</v>
      </c>
      <c r="BJ717" s="17" t="s">
        <v>90</v>
      </c>
      <c r="BK717" s="148">
        <f>ROUND(I717*H717,2)</f>
        <v>0</v>
      </c>
      <c r="BL717" s="17" t="s">
        <v>101</v>
      </c>
      <c r="BM717" s="147" t="s">
        <v>1206</v>
      </c>
    </row>
    <row r="718" spans="2:65" s="12" customFormat="1">
      <c r="B718" s="149"/>
      <c r="D718" s="150" t="s">
        <v>276</v>
      </c>
      <c r="E718" s="151" t="s">
        <v>1</v>
      </c>
      <c r="F718" s="152" t="s">
        <v>1200</v>
      </c>
      <c r="H718" s="153">
        <v>3.4</v>
      </c>
      <c r="I718" s="154"/>
      <c r="L718" s="149"/>
      <c r="M718" s="155"/>
      <c r="T718" s="156"/>
      <c r="AT718" s="151" t="s">
        <v>276</v>
      </c>
      <c r="AU718" s="151" t="s">
        <v>90</v>
      </c>
      <c r="AV718" s="12" t="s">
        <v>90</v>
      </c>
      <c r="AW718" s="12" t="s">
        <v>32</v>
      </c>
      <c r="AX718" s="12" t="s">
        <v>77</v>
      </c>
      <c r="AY718" s="151" t="s">
        <v>268</v>
      </c>
    </row>
    <row r="719" spans="2:65" s="12" customFormat="1">
      <c r="B719" s="149"/>
      <c r="D719" s="150" t="s">
        <v>276</v>
      </c>
      <c r="E719" s="151" t="s">
        <v>1</v>
      </c>
      <c r="F719" s="152" t="s">
        <v>1201</v>
      </c>
      <c r="H719" s="153">
        <v>2</v>
      </c>
      <c r="I719" s="154"/>
      <c r="L719" s="149"/>
      <c r="M719" s="155"/>
      <c r="T719" s="156"/>
      <c r="AT719" s="151" t="s">
        <v>276</v>
      </c>
      <c r="AU719" s="151" t="s">
        <v>90</v>
      </c>
      <c r="AV719" s="12" t="s">
        <v>90</v>
      </c>
      <c r="AW719" s="12" t="s">
        <v>32</v>
      </c>
      <c r="AX719" s="12" t="s">
        <v>77</v>
      </c>
      <c r="AY719" s="151" t="s">
        <v>268</v>
      </c>
    </row>
    <row r="720" spans="2:65" s="12" customFormat="1">
      <c r="B720" s="149"/>
      <c r="D720" s="150" t="s">
        <v>276</v>
      </c>
      <c r="E720" s="151" t="s">
        <v>1</v>
      </c>
      <c r="F720" s="152" t="s">
        <v>1202</v>
      </c>
      <c r="H720" s="153">
        <v>2.4</v>
      </c>
      <c r="I720" s="154"/>
      <c r="L720" s="149"/>
      <c r="M720" s="155"/>
      <c r="T720" s="156"/>
      <c r="AT720" s="151" t="s">
        <v>276</v>
      </c>
      <c r="AU720" s="151" t="s">
        <v>90</v>
      </c>
      <c r="AV720" s="12" t="s">
        <v>90</v>
      </c>
      <c r="AW720" s="12" t="s">
        <v>32</v>
      </c>
      <c r="AX720" s="12" t="s">
        <v>77</v>
      </c>
      <c r="AY720" s="151" t="s">
        <v>268</v>
      </c>
    </row>
    <row r="721" spans="2:65" s="12" customFormat="1">
      <c r="B721" s="149"/>
      <c r="D721" s="150" t="s">
        <v>276</v>
      </c>
      <c r="E721" s="151" t="s">
        <v>1</v>
      </c>
      <c r="F721" s="152" t="s">
        <v>1203</v>
      </c>
      <c r="H721" s="153">
        <v>0.6</v>
      </c>
      <c r="I721" s="154"/>
      <c r="L721" s="149"/>
      <c r="M721" s="155"/>
      <c r="T721" s="156"/>
      <c r="AT721" s="151" t="s">
        <v>276</v>
      </c>
      <c r="AU721" s="151" t="s">
        <v>90</v>
      </c>
      <c r="AV721" s="12" t="s">
        <v>90</v>
      </c>
      <c r="AW721" s="12" t="s">
        <v>32</v>
      </c>
      <c r="AX721" s="12" t="s">
        <v>77</v>
      </c>
      <c r="AY721" s="151" t="s">
        <v>268</v>
      </c>
    </row>
    <row r="722" spans="2:65" s="13" customFormat="1">
      <c r="B722" s="157"/>
      <c r="D722" s="150" t="s">
        <v>276</v>
      </c>
      <c r="E722" s="158" t="s">
        <v>1</v>
      </c>
      <c r="F722" s="159" t="s">
        <v>278</v>
      </c>
      <c r="H722" s="160">
        <v>8.4</v>
      </c>
      <c r="I722" s="161"/>
      <c r="L722" s="157"/>
      <c r="M722" s="162"/>
      <c r="T722" s="163"/>
      <c r="AT722" s="158" t="s">
        <v>276</v>
      </c>
      <c r="AU722" s="158" t="s">
        <v>90</v>
      </c>
      <c r="AV722" s="13" t="s">
        <v>101</v>
      </c>
      <c r="AW722" s="13" t="s">
        <v>32</v>
      </c>
      <c r="AX722" s="13" t="s">
        <v>84</v>
      </c>
      <c r="AY722" s="158" t="s">
        <v>268</v>
      </c>
    </row>
    <row r="723" spans="2:65" s="11" customFormat="1" ht="22.9" customHeight="1">
      <c r="B723" s="124"/>
      <c r="D723" s="125" t="s">
        <v>76</v>
      </c>
      <c r="E723" s="134" t="s">
        <v>315</v>
      </c>
      <c r="F723" s="134" t="s">
        <v>447</v>
      </c>
      <c r="I723" s="127"/>
      <c r="J723" s="135">
        <f>BK723</f>
        <v>0</v>
      </c>
      <c r="L723" s="124"/>
      <c r="M723" s="129"/>
      <c r="P723" s="130">
        <f>SUM(P724:P821)</f>
        <v>0</v>
      </c>
      <c r="R723" s="130">
        <f>SUM(R724:R821)</f>
        <v>6.4436800000000002E-2</v>
      </c>
      <c r="T723" s="131">
        <f>SUM(T724:T821)</f>
        <v>0</v>
      </c>
      <c r="AR723" s="125" t="s">
        <v>84</v>
      </c>
      <c r="AT723" s="132" t="s">
        <v>76</v>
      </c>
      <c r="AU723" s="132" t="s">
        <v>84</v>
      </c>
      <c r="AY723" s="125" t="s">
        <v>268</v>
      </c>
      <c r="BK723" s="133">
        <f>SUM(BK724:BK821)</f>
        <v>0</v>
      </c>
    </row>
    <row r="724" spans="2:65" s="1" customFormat="1" ht="37.9" customHeight="1">
      <c r="B724" s="32"/>
      <c r="C724" s="136" t="s">
        <v>707</v>
      </c>
      <c r="D724" s="136" t="s">
        <v>270</v>
      </c>
      <c r="E724" s="137" t="s">
        <v>1207</v>
      </c>
      <c r="F724" s="138" t="s">
        <v>1208</v>
      </c>
      <c r="G724" s="139" t="s">
        <v>273</v>
      </c>
      <c r="H724" s="140">
        <v>212.25800000000001</v>
      </c>
      <c r="I724" s="141"/>
      <c r="J724" s="142">
        <f>ROUND(I724*H724,2)</f>
        <v>0</v>
      </c>
      <c r="K724" s="138" t="s">
        <v>274</v>
      </c>
      <c r="L724" s="32"/>
      <c r="M724" s="143" t="s">
        <v>1</v>
      </c>
      <c r="N724" s="144" t="s">
        <v>43</v>
      </c>
      <c r="P724" s="145">
        <f>O724*H724</f>
        <v>0</v>
      </c>
      <c r="Q724" s="145">
        <v>0</v>
      </c>
      <c r="R724" s="145">
        <f>Q724*H724</f>
        <v>0</v>
      </c>
      <c r="S724" s="145">
        <v>0</v>
      </c>
      <c r="T724" s="146">
        <f>S724*H724</f>
        <v>0</v>
      </c>
      <c r="AR724" s="147" t="s">
        <v>101</v>
      </c>
      <c r="AT724" s="147" t="s">
        <v>270</v>
      </c>
      <c r="AU724" s="147" t="s">
        <v>90</v>
      </c>
      <c r="AY724" s="17" t="s">
        <v>268</v>
      </c>
      <c r="BE724" s="148">
        <f>IF(N724="základní",J724,0)</f>
        <v>0</v>
      </c>
      <c r="BF724" s="148">
        <f>IF(N724="snížená",J724,0)</f>
        <v>0</v>
      </c>
      <c r="BG724" s="148">
        <f>IF(N724="zákl. přenesená",J724,0)</f>
        <v>0</v>
      </c>
      <c r="BH724" s="148">
        <f>IF(N724="sníž. přenesená",J724,0)</f>
        <v>0</v>
      </c>
      <c r="BI724" s="148">
        <f>IF(N724="nulová",J724,0)</f>
        <v>0</v>
      </c>
      <c r="BJ724" s="17" t="s">
        <v>90</v>
      </c>
      <c r="BK724" s="148">
        <f>ROUND(I724*H724,2)</f>
        <v>0</v>
      </c>
      <c r="BL724" s="17" t="s">
        <v>101</v>
      </c>
      <c r="BM724" s="147" t="s">
        <v>1209</v>
      </c>
    </row>
    <row r="725" spans="2:65" s="12" customFormat="1">
      <c r="B725" s="149"/>
      <c r="D725" s="150" t="s">
        <v>276</v>
      </c>
      <c r="E725" s="151" t="s">
        <v>1</v>
      </c>
      <c r="F725" s="152" t="s">
        <v>1210</v>
      </c>
      <c r="H725" s="153">
        <v>212.25800000000001</v>
      </c>
      <c r="I725" s="154"/>
      <c r="L725" s="149"/>
      <c r="M725" s="155"/>
      <c r="T725" s="156"/>
      <c r="AT725" s="151" t="s">
        <v>276</v>
      </c>
      <c r="AU725" s="151" t="s">
        <v>90</v>
      </c>
      <c r="AV725" s="12" t="s">
        <v>90</v>
      </c>
      <c r="AW725" s="12" t="s">
        <v>32</v>
      </c>
      <c r="AX725" s="12" t="s">
        <v>77</v>
      </c>
      <c r="AY725" s="151" t="s">
        <v>268</v>
      </c>
    </row>
    <row r="726" spans="2:65" s="15" customFormat="1">
      <c r="B726" s="170"/>
      <c r="D726" s="150" t="s">
        <v>276</v>
      </c>
      <c r="E726" s="171" t="s">
        <v>743</v>
      </c>
      <c r="F726" s="172" t="s">
        <v>325</v>
      </c>
      <c r="H726" s="173">
        <v>212.25800000000001</v>
      </c>
      <c r="I726" s="174"/>
      <c r="L726" s="170"/>
      <c r="M726" s="175"/>
      <c r="T726" s="176"/>
      <c r="AT726" s="171" t="s">
        <v>276</v>
      </c>
      <c r="AU726" s="171" t="s">
        <v>90</v>
      </c>
      <c r="AV726" s="15" t="s">
        <v>97</v>
      </c>
      <c r="AW726" s="15" t="s">
        <v>32</v>
      </c>
      <c r="AX726" s="15" t="s">
        <v>77</v>
      </c>
      <c r="AY726" s="171" t="s">
        <v>268</v>
      </c>
    </row>
    <row r="727" spans="2:65" s="13" customFormat="1">
      <c r="B727" s="157"/>
      <c r="D727" s="150" t="s">
        <v>276</v>
      </c>
      <c r="E727" s="158" t="s">
        <v>1</v>
      </c>
      <c r="F727" s="159" t="s">
        <v>278</v>
      </c>
      <c r="H727" s="160">
        <v>212.25800000000001</v>
      </c>
      <c r="I727" s="161"/>
      <c r="L727" s="157"/>
      <c r="M727" s="162"/>
      <c r="T727" s="163"/>
      <c r="AT727" s="158" t="s">
        <v>276</v>
      </c>
      <c r="AU727" s="158" t="s">
        <v>90</v>
      </c>
      <c r="AV727" s="13" t="s">
        <v>101</v>
      </c>
      <c r="AW727" s="13" t="s">
        <v>32</v>
      </c>
      <c r="AX727" s="13" t="s">
        <v>84</v>
      </c>
      <c r="AY727" s="158" t="s">
        <v>268</v>
      </c>
    </row>
    <row r="728" spans="2:65" s="1" customFormat="1" ht="37.9" customHeight="1">
      <c r="B728" s="32"/>
      <c r="C728" s="136" t="s">
        <v>711</v>
      </c>
      <c r="D728" s="136" t="s">
        <v>270</v>
      </c>
      <c r="E728" s="137" t="s">
        <v>1211</v>
      </c>
      <c r="F728" s="138" t="s">
        <v>1212</v>
      </c>
      <c r="G728" s="139" t="s">
        <v>273</v>
      </c>
      <c r="H728" s="140">
        <v>19739.993999999999</v>
      </c>
      <c r="I728" s="141"/>
      <c r="J728" s="142">
        <f>ROUND(I728*H728,2)</f>
        <v>0</v>
      </c>
      <c r="K728" s="138" t="s">
        <v>274</v>
      </c>
      <c r="L728" s="32"/>
      <c r="M728" s="143" t="s">
        <v>1</v>
      </c>
      <c r="N728" s="144" t="s">
        <v>43</v>
      </c>
      <c r="P728" s="145">
        <f>O728*H728</f>
        <v>0</v>
      </c>
      <c r="Q728" s="145">
        <v>0</v>
      </c>
      <c r="R728" s="145">
        <f>Q728*H728</f>
        <v>0</v>
      </c>
      <c r="S728" s="145">
        <v>0</v>
      </c>
      <c r="T728" s="146">
        <f>S728*H728</f>
        <v>0</v>
      </c>
      <c r="AR728" s="147" t="s">
        <v>101</v>
      </c>
      <c r="AT728" s="147" t="s">
        <v>270</v>
      </c>
      <c r="AU728" s="147" t="s">
        <v>90</v>
      </c>
      <c r="AY728" s="17" t="s">
        <v>268</v>
      </c>
      <c r="BE728" s="148">
        <f>IF(N728="základní",J728,0)</f>
        <v>0</v>
      </c>
      <c r="BF728" s="148">
        <f>IF(N728="snížená",J728,0)</f>
        <v>0</v>
      </c>
      <c r="BG728" s="148">
        <f>IF(N728="zákl. přenesená",J728,0)</f>
        <v>0</v>
      </c>
      <c r="BH728" s="148">
        <f>IF(N728="sníž. přenesená",J728,0)</f>
        <v>0</v>
      </c>
      <c r="BI728" s="148">
        <f>IF(N728="nulová",J728,0)</f>
        <v>0</v>
      </c>
      <c r="BJ728" s="17" t="s">
        <v>90</v>
      </c>
      <c r="BK728" s="148">
        <f>ROUND(I728*H728,2)</f>
        <v>0</v>
      </c>
      <c r="BL728" s="17" t="s">
        <v>101</v>
      </c>
      <c r="BM728" s="147" t="s">
        <v>1213</v>
      </c>
    </row>
    <row r="729" spans="2:65" s="12" customFormat="1">
      <c r="B729" s="149"/>
      <c r="D729" s="150" t="s">
        <v>276</v>
      </c>
      <c r="E729" s="151" t="s">
        <v>1</v>
      </c>
      <c r="F729" s="152" t="s">
        <v>1214</v>
      </c>
      <c r="H729" s="153">
        <v>19739.993999999999</v>
      </c>
      <c r="I729" s="154"/>
      <c r="L729" s="149"/>
      <c r="M729" s="155"/>
      <c r="T729" s="156"/>
      <c r="AT729" s="151" t="s">
        <v>276</v>
      </c>
      <c r="AU729" s="151" t="s">
        <v>90</v>
      </c>
      <c r="AV729" s="12" t="s">
        <v>90</v>
      </c>
      <c r="AW729" s="12" t="s">
        <v>32</v>
      </c>
      <c r="AX729" s="12" t="s">
        <v>84</v>
      </c>
      <c r="AY729" s="151" t="s">
        <v>268</v>
      </c>
    </row>
    <row r="730" spans="2:65" s="1" customFormat="1" ht="44.25" customHeight="1">
      <c r="B730" s="32"/>
      <c r="C730" s="136" t="s">
        <v>715</v>
      </c>
      <c r="D730" s="136" t="s">
        <v>270</v>
      </c>
      <c r="E730" s="137" t="s">
        <v>1215</v>
      </c>
      <c r="F730" s="138" t="s">
        <v>1216</v>
      </c>
      <c r="G730" s="139" t="s">
        <v>281</v>
      </c>
      <c r="H730" s="140">
        <v>1</v>
      </c>
      <c r="I730" s="141"/>
      <c r="J730" s="142">
        <f>ROUND(I730*H730,2)</f>
        <v>0</v>
      </c>
      <c r="K730" s="138" t="s">
        <v>274</v>
      </c>
      <c r="L730" s="32"/>
      <c r="M730" s="143" t="s">
        <v>1</v>
      </c>
      <c r="N730" s="144" t="s">
        <v>43</v>
      </c>
      <c r="P730" s="145">
        <f>O730*H730</f>
        <v>0</v>
      </c>
      <c r="Q730" s="145">
        <v>0</v>
      </c>
      <c r="R730" s="145">
        <f>Q730*H730</f>
        <v>0</v>
      </c>
      <c r="S730" s="145">
        <v>0</v>
      </c>
      <c r="T730" s="146">
        <f>S730*H730</f>
        <v>0</v>
      </c>
      <c r="AR730" s="147" t="s">
        <v>101</v>
      </c>
      <c r="AT730" s="147" t="s">
        <v>270</v>
      </c>
      <c r="AU730" s="147" t="s">
        <v>90</v>
      </c>
      <c r="AY730" s="17" t="s">
        <v>268</v>
      </c>
      <c r="BE730" s="148">
        <f>IF(N730="základní",J730,0)</f>
        <v>0</v>
      </c>
      <c r="BF730" s="148">
        <f>IF(N730="snížená",J730,0)</f>
        <v>0</v>
      </c>
      <c r="BG730" s="148">
        <f>IF(N730="zákl. přenesená",J730,0)</f>
        <v>0</v>
      </c>
      <c r="BH730" s="148">
        <f>IF(N730="sníž. přenesená",J730,0)</f>
        <v>0</v>
      </c>
      <c r="BI730" s="148">
        <f>IF(N730="nulová",J730,0)</f>
        <v>0</v>
      </c>
      <c r="BJ730" s="17" t="s">
        <v>90</v>
      </c>
      <c r="BK730" s="148">
        <f>ROUND(I730*H730,2)</f>
        <v>0</v>
      </c>
      <c r="BL730" s="17" t="s">
        <v>101</v>
      </c>
      <c r="BM730" s="147" t="s">
        <v>1217</v>
      </c>
    </row>
    <row r="731" spans="2:65" s="1" customFormat="1" ht="37.9" customHeight="1">
      <c r="B731" s="32"/>
      <c r="C731" s="136" t="s">
        <v>719</v>
      </c>
      <c r="D731" s="136" t="s">
        <v>270</v>
      </c>
      <c r="E731" s="137" t="s">
        <v>1218</v>
      </c>
      <c r="F731" s="138" t="s">
        <v>1219</v>
      </c>
      <c r="G731" s="139" t="s">
        <v>273</v>
      </c>
      <c r="H731" s="140">
        <v>212.25800000000001</v>
      </c>
      <c r="I731" s="141"/>
      <c r="J731" s="142">
        <f>ROUND(I731*H731,2)</f>
        <v>0</v>
      </c>
      <c r="K731" s="138" t="s">
        <v>274</v>
      </c>
      <c r="L731" s="32"/>
      <c r="M731" s="143" t="s">
        <v>1</v>
      </c>
      <c r="N731" s="144" t="s">
        <v>43</v>
      </c>
      <c r="P731" s="145">
        <f>O731*H731</f>
        <v>0</v>
      </c>
      <c r="Q731" s="145">
        <v>0</v>
      </c>
      <c r="R731" s="145">
        <f>Q731*H731</f>
        <v>0</v>
      </c>
      <c r="S731" s="145">
        <v>0</v>
      </c>
      <c r="T731" s="146">
        <f>S731*H731</f>
        <v>0</v>
      </c>
      <c r="AR731" s="147" t="s">
        <v>101</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101</v>
      </c>
      <c r="BM731" s="147" t="s">
        <v>1220</v>
      </c>
    </row>
    <row r="732" spans="2:65" s="12" customFormat="1">
      <c r="B732" s="149"/>
      <c r="D732" s="150" t="s">
        <v>276</v>
      </c>
      <c r="E732" s="151" t="s">
        <v>1</v>
      </c>
      <c r="F732" s="152" t="s">
        <v>743</v>
      </c>
      <c r="H732" s="153">
        <v>212.25800000000001</v>
      </c>
      <c r="I732" s="154"/>
      <c r="L732" s="149"/>
      <c r="M732" s="155"/>
      <c r="T732" s="156"/>
      <c r="AT732" s="151" t="s">
        <v>276</v>
      </c>
      <c r="AU732" s="151" t="s">
        <v>90</v>
      </c>
      <c r="AV732" s="12" t="s">
        <v>90</v>
      </c>
      <c r="AW732" s="12" t="s">
        <v>32</v>
      </c>
      <c r="AX732" s="12" t="s">
        <v>84</v>
      </c>
      <c r="AY732" s="151" t="s">
        <v>268</v>
      </c>
    </row>
    <row r="733" spans="2:65" s="1" customFormat="1" ht="16.5" customHeight="1">
      <c r="B733" s="32"/>
      <c r="C733" s="136" t="s">
        <v>723</v>
      </c>
      <c r="D733" s="136" t="s">
        <v>270</v>
      </c>
      <c r="E733" s="137" t="s">
        <v>1221</v>
      </c>
      <c r="F733" s="138" t="s">
        <v>1222</v>
      </c>
      <c r="G733" s="139" t="s">
        <v>273</v>
      </c>
      <c r="H733" s="140">
        <v>212.25800000000001</v>
      </c>
      <c r="I733" s="141"/>
      <c r="J733" s="142">
        <f>ROUND(I733*H733,2)</f>
        <v>0</v>
      </c>
      <c r="K733" s="138" t="s">
        <v>274</v>
      </c>
      <c r="L733" s="32"/>
      <c r="M733" s="143" t="s">
        <v>1</v>
      </c>
      <c r="N733" s="144" t="s">
        <v>43</v>
      </c>
      <c r="P733" s="145">
        <f>O733*H733</f>
        <v>0</v>
      </c>
      <c r="Q733" s="145">
        <v>0</v>
      </c>
      <c r="R733" s="145">
        <f>Q733*H733</f>
        <v>0</v>
      </c>
      <c r="S733" s="145">
        <v>0</v>
      </c>
      <c r="T733" s="146">
        <f>S733*H733</f>
        <v>0</v>
      </c>
      <c r="AR733" s="147" t="s">
        <v>101</v>
      </c>
      <c r="AT733" s="147" t="s">
        <v>270</v>
      </c>
      <c r="AU733" s="147" t="s">
        <v>90</v>
      </c>
      <c r="AY733" s="17" t="s">
        <v>268</v>
      </c>
      <c r="BE733" s="148">
        <f>IF(N733="základní",J733,0)</f>
        <v>0</v>
      </c>
      <c r="BF733" s="148">
        <f>IF(N733="snížená",J733,0)</f>
        <v>0</v>
      </c>
      <c r="BG733" s="148">
        <f>IF(N733="zákl. přenesená",J733,0)</f>
        <v>0</v>
      </c>
      <c r="BH733" s="148">
        <f>IF(N733="sníž. přenesená",J733,0)</f>
        <v>0</v>
      </c>
      <c r="BI733" s="148">
        <f>IF(N733="nulová",J733,0)</f>
        <v>0</v>
      </c>
      <c r="BJ733" s="17" t="s">
        <v>90</v>
      </c>
      <c r="BK733" s="148">
        <f>ROUND(I733*H733,2)</f>
        <v>0</v>
      </c>
      <c r="BL733" s="17" t="s">
        <v>101</v>
      </c>
      <c r="BM733" s="147" t="s">
        <v>1223</v>
      </c>
    </row>
    <row r="734" spans="2:65" s="12" customFormat="1">
      <c r="B734" s="149"/>
      <c r="D734" s="150" t="s">
        <v>276</v>
      </c>
      <c r="E734" s="151" t="s">
        <v>1</v>
      </c>
      <c r="F734" s="152" t="s">
        <v>743</v>
      </c>
      <c r="H734" s="153">
        <v>212.25800000000001</v>
      </c>
      <c r="I734" s="154"/>
      <c r="L734" s="149"/>
      <c r="M734" s="155"/>
      <c r="T734" s="156"/>
      <c r="AT734" s="151" t="s">
        <v>276</v>
      </c>
      <c r="AU734" s="151" t="s">
        <v>90</v>
      </c>
      <c r="AV734" s="12" t="s">
        <v>90</v>
      </c>
      <c r="AW734" s="12" t="s">
        <v>32</v>
      </c>
      <c r="AX734" s="12" t="s">
        <v>84</v>
      </c>
      <c r="AY734" s="151" t="s">
        <v>268</v>
      </c>
    </row>
    <row r="735" spans="2:65" s="1" customFormat="1" ht="16.5" customHeight="1">
      <c r="B735" s="32"/>
      <c r="C735" s="136" t="s">
        <v>727</v>
      </c>
      <c r="D735" s="136" t="s">
        <v>270</v>
      </c>
      <c r="E735" s="137" t="s">
        <v>1224</v>
      </c>
      <c r="F735" s="138" t="s">
        <v>1225</v>
      </c>
      <c r="G735" s="139" t="s">
        <v>273</v>
      </c>
      <c r="H735" s="140">
        <v>212.25800000000001</v>
      </c>
      <c r="I735" s="141"/>
      <c r="J735" s="142">
        <f>ROUND(I735*H735,2)</f>
        <v>0</v>
      </c>
      <c r="K735" s="138" t="s">
        <v>274</v>
      </c>
      <c r="L735" s="32"/>
      <c r="M735" s="143" t="s">
        <v>1</v>
      </c>
      <c r="N735" s="144" t="s">
        <v>43</v>
      </c>
      <c r="P735" s="145">
        <f>O735*H735</f>
        <v>0</v>
      </c>
      <c r="Q735" s="145">
        <v>0</v>
      </c>
      <c r="R735" s="145">
        <f>Q735*H735</f>
        <v>0</v>
      </c>
      <c r="S735" s="145">
        <v>0</v>
      </c>
      <c r="T735" s="146">
        <f>S735*H735</f>
        <v>0</v>
      </c>
      <c r="AR735" s="147" t="s">
        <v>101</v>
      </c>
      <c r="AT735" s="147" t="s">
        <v>270</v>
      </c>
      <c r="AU735" s="147" t="s">
        <v>90</v>
      </c>
      <c r="AY735" s="17" t="s">
        <v>268</v>
      </c>
      <c r="BE735" s="148">
        <f>IF(N735="základní",J735,0)</f>
        <v>0</v>
      </c>
      <c r="BF735" s="148">
        <f>IF(N735="snížená",J735,0)</f>
        <v>0</v>
      </c>
      <c r="BG735" s="148">
        <f>IF(N735="zákl. přenesená",J735,0)</f>
        <v>0</v>
      </c>
      <c r="BH735" s="148">
        <f>IF(N735="sníž. přenesená",J735,0)</f>
        <v>0</v>
      </c>
      <c r="BI735" s="148">
        <f>IF(N735="nulová",J735,0)</f>
        <v>0</v>
      </c>
      <c r="BJ735" s="17" t="s">
        <v>90</v>
      </c>
      <c r="BK735" s="148">
        <f>ROUND(I735*H735,2)</f>
        <v>0</v>
      </c>
      <c r="BL735" s="17" t="s">
        <v>101</v>
      </c>
      <c r="BM735" s="147" t="s">
        <v>1226</v>
      </c>
    </row>
    <row r="736" spans="2:65" s="12" customFormat="1">
      <c r="B736" s="149"/>
      <c r="D736" s="150" t="s">
        <v>276</v>
      </c>
      <c r="E736" s="151" t="s">
        <v>1</v>
      </c>
      <c r="F736" s="152" t="s">
        <v>743</v>
      </c>
      <c r="H736" s="153">
        <v>212.25800000000001</v>
      </c>
      <c r="I736" s="154"/>
      <c r="L736" s="149"/>
      <c r="M736" s="155"/>
      <c r="T736" s="156"/>
      <c r="AT736" s="151" t="s">
        <v>276</v>
      </c>
      <c r="AU736" s="151" t="s">
        <v>90</v>
      </c>
      <c r="AV736" s="12" t="s">
        <v>90</v>
      </c>
      <c r="AW736" s="12" t="s">
        <v>32</v>
      </c>
      <c r="AX736" s="12" t="s">
        <v>84</v>
      </c>
      <c r="AY736" s="151" t="s">
        <v>268</v>
      </c>
    </row>
    <row r="737" spans="2:65" s="1" customFormat="1" ht="21.75" customHeight="1">
      <c r="B737" s="32"/>
      <c r="C737" s="136" t="s">
        <v>731</v>
      </c>
      <c r="D737" s="136" t="s">
        <v>270</v>
      </c>
      <c r="E737" s="137" t="s">
        <v>1227</v>
      </c>
      <c r="F737" s="138" t="s">
        <v>1228</v>
      </c>
      <c r="G737" s="139" t="s">
        <v>273</v>
      </c>
      <c r="H737" s="140">
        <v>212.25800000000001</v>
      </c>
      <c r="I737" s="141"/>
      <c r="J737" s="142">
        <f>ROUND(I737*H737,2)</f>
        <v>0</v>
      </c>
      <c r="K737" s="138" t="s">
        <v>274</v>
      </c>
      <c r="L737" s="32"/>
      <c r="M737" s="143" t="s">
        <v>1</v>
      </c>
      <c r="N737" s="144" t="s">
        <v>43</v>
      </c>
      <c r="P737" s="145">
        <f>O737*H737</f>
        <v>0</v>
      </c>
      <c r="Q737" s="145">
        <v>0</v>
      </c>
      <c r="R737" s="145">
        <f>Q737*H737</f>
        <v>0</v>
      </c>
      <c r="S737" s="145">
        <v>0</v>
      </c>
      <c r="T737" s="146">
        <f>S737*H737</f>
        <v>0</v>
      </c>
      <c r="AR737" s="147" t="s">
        <v>101</v>
      </c>
      <c r="AT737" s="147" t="s">
        <v>270</v>
      </c>
      <c r="AU737" s="147" t="s">
        <v>90</v>
      </c>
      <c r="AY737" s="17" t="s">
        <v>268</v>
      </c>
      <c r="BE737" s="148">
        <f>IF(N737="základní",J737,0)</f>
        <v>0</v>
      </c>
      <c r="BF737" s="148">
        <f>IF(N737="snížená",J737,0)</f>
        <v>0</v>
      </c>
      <c r="BG737" s="148">
        <f>IF(N737="zákl. přenesená",J737,0)</f>
        <v>0</v>
      </c>
      <c r="BH737" s="148">
        <f>IF(N737="sníž. přenesená",J737,0)</f>
        <v>0</v>
      </c>
      <c r="BI737" s="148">
        <f>IF(N737="nulová",J737,0)</f>
        <v>0</v>
      </c>
      <c r="BJ737" s="17" t="s">
        <v>90</v>
      </c>
      <c r="BK737" s="148">
        <f>ROUND(I737*H737,2)</f>
        <v>0</v>
      </c>
      <c r="BL737" s="17" t="s">
        <v>101</v>
      </c>
      <c r="BM737" s="147" t="s">
        <v>1229</v>
      </c>
    </row>
    <row r="738" spans="2:65" s="12" customFormat="1">
      <c r="B738" s="149"/>
      <c r="D738" s="150" t="s">
        <v>276</v>
      </c>
      <c r="E738" s="151" t="s">
        <v>1</v>
      </c>
      <c r="F738" s="152" t="s">
        <v>743</v>
      </c>
      <c r="H738" s="153">
        <v>212.25800000000001</v>
      </c>
      <c r="I738" s="154"/>
      <c r="L738" s="149"/>
      <c r="M738" s="155"/>
      <c r="T738" s="156"/>
      <c r="AT738" s="151" t="s">
        <v>276</v>
      </c>
      <c r="AU738" s="151" t="s">
        <v>90</v>
      </c>
      <c r="AV738" s="12" t="s">
        <v>90</v>
      </c>
      <c r="AW738" s="12" t="s">
        <v>32</v>
      </c>
      <c r="AX738" s="12" t="s">
        <v>84</v>
      </c>
      <c r="AY738" s="151" t="s">
        <v>268</v>
      </c>
    </row>
    <row r="739" spans="2:65" s="1" customFormat="1" ht="37.9" customHeight="1">
      <c r="B739" s="32"/>
      <c r="C739" s="136" t="s">
        <v>735</v>
      </c>
      <c r="D739" s="136" t="s">
        <v>270</v>
      </c>
      <c r="E739" s="137" t="s">
        <v>1230</v>
      </c>
      <c r="F739" s="138" t="s">
        <v>1231</v>
      </c>
      <c r="G739" s="139" t="s">
        <v>273</v>
      </c>
      <c r="H739" s="140">
        <v>129.9</v>
      </c>
      <c r="I739" s="141"/>
      <c r="J739" s="142">
        <f>ROUND(I739*H739,2)</f>
        <v>0</v>
      </c>
      <c r="K739" s="138" t="s">
        <v>274</v>
      </c>
      <c r="L739" s="32"/>
      <c r="M739" s="143" t="s">
        <v>1</v>
      </c>
      <c r="N739" s="144" t="s">
        <v>43</v>
      </c>
      <c r="P739" s="145">
        <f>O739*H739</f>
        <v>0</v>
      </c>
      <c r="Q739" s="145">
        <v>2.1000000000000001E-4</v>
      </c>
      <c r="R739" s="145">
        <f>Q739*H739</f>
        <v>2.7279000000000001E-2</v>
      </c>
      <c r="S739" s="145">
        <v>0</v>
      </c>
      <c r="T739" s="146">
        <f>S739*H739</f>
        <v>0</v>
      </c>
      <c r="AR739" s="147" t="s">
        <v>101</v>
      </c>
      <c r="AT739" s="147" t="s">
        <v>270</v>
      </c>
      <c r="AU739" s="147" t="s">
        <v>90</v>
      </c>
      <c r="AY739" s="17" t="s">
        <v>268</v>
      </c>
      <c r="BE739" s="148">
        <f>IF(N739="základní",J739,0)</f>
        <v>0</v>
      </c>
      <c r="BF739" s="148">
        <f>IF(N739="snížená",J739,0)</f>
        <v>0</v>
      </c>
      <c r="BG739" s="148">
        <f>IF(N739="zákl. přenesená",J739,0)</f>
        <v>0</v>
      </c>
      <c r="BH739" s="148">
        <f>IF(N739="sníž. přenesená",J739,0)</f>
        <v>0</v>
      </c>
      <c r="BI739" s="148">
        <f>IF(N739="nulová",J739,0)</f>
        <v>0</v>
      </c>
      <c r="BJ739" s="17" t="s">
        <v>90</v>
      </c>
      <c r="BK739" s="148">
        <f>ROUND(I739*H739,2)</f>
        <v>0</v>
      </c>
      <c r="BL739" s="17" t="s">
        <v>101</v>
      </c>
      <c r="BM739" s="147" t="s">
        <v>1232</v>
      </c>
    </row>
    <row r="740" spans="2:65" s="12" customFormat="1">
      <c r="B740" s="149"/>
      <c r="D740" s="150" t="s">
        <v>276</v>
      </c>
      <c r="E740" s="151" t="s">
        <v>1</v>
      </c>
      <c r="F740" s="152" t="s">
        <v>1233</v>
      </c>
      <c r="H740" s="153">
        <v>129.9</v>
      </c>
      <c r="I740" s="154"/>
      <c r="L740" s="149"/>
      <c r="M740" s="155"/>
      <c r="T740" s="156"/>
      <c r="AT740" s="151" t="s">
        <v>276</v>
      </c>
      <c r="AU740" s="151" t="s">
        <v>90</v>
      </c>
      <c r="AV740" s="12" t="s">
        <v>90</v>
      </c>
      <c r="AW740" s="12" t="s">
        <v>32</v>
      </c>
      <c r="AX740" s="12" t="s">
        <v>77</v>
      </c>
      <c r="AY740" s="151" t="s">
        <v>268</v>
      </c>
    </row>
    <row r="741" spans="2:65" s="13" customFormat="1">
      <c r="B741" s="157"/>
      <c r="D741" s="150" t="s">
        <v>276</v>
      </c>
      <c r="E741" s="158" t="s">
        <v>1</v>
      </c>
      <c r="F741" s="159" t="s">
        <v>278</v>
      </c>
      <c r="H741" s="160">
        <v>129.9</v>
      </c>
      <c r="I741" s="161"/>
      <c r="L741" s="157"/>
      <c r="M741" s="162"/>
      <c r="T741" s="163"/>
      <c r="AT741" s="158" t="s">
        <v>276</v>
      </c>
      <c r="AU741" s="158" t="s">
        <v>90</v>
      </c>
      <c r="AV741" s="13" t="s">
        <v>101</v>
      </c>
      <c r="AW741" s="13" t="s">
        <v>32</v>
      </c>
      <c r="AX741" s="13" t="s">
        <v>84</v>
      </c>
      <c r="AY741" s="158" t="s">
        <v>268</v>
      </c>
    </row>
    <row r="742" spans="2:65" s="1" customFormat="1" ht="24.2" customHeight="1">
      <c r="B742" s="32"/>
      <c r="C742" s="136" t="s">
        <v>739</v>
      </c>
      <c r="D742" s="136" t="s">
        <v>270</v>
      </c>
      <c r="E742" s="137" t="s">
        <v>1234</v>
      </c>
      <c r="F742" s="138" t="s">
        <v>1235</v>
      </c>
      <c r="G742" s="139" t="s">
        <v>273</v>
      </c>
      <c r="H742" s="140">
        <v>129.9</v>
      </c>
      <c r="I742" s="141"/>
      <c r="J742" s="142">
        <f>ROUND(I742*H742,2)</f>
        <v>0</v>
      </c>
      <c r="K742" s="138" t="s">
        <v>274</v>
      </c>
      <c r="L742" s="32"/>
      <c r="M742" s="143" t="s">
        <v>1</v>
      </c>
      <c r="N742" s="144" t="s">
        <v>43</v>
      </c>
      <c r="P742" s="145">
        <f>O742*H742</f>
        <v>0</v>
      </c>
      <c r="Q742" s="145">
        <v>4.0000000000000003E-5</v>
      </c>
      <c r="R742" s="145">
        <f>Q742*H742</f>
        <v>5.196000000000001E-3</v>
      </c>
      <c r="S742" s="145">
        <v>0</v>
      </c>
      <c r="T742" s="146">
        <f>S742*H742</f>
        <v>0</v>
      </c>
      <c r="AR742" s="147" t="s">
        <v>101</v>
      </c>
      <c r="AT742" s="147" t="s">
        <v>270</v>
      </c>
      <c r="AU742" s="147" t="s">
        <v>90</v>
      </c>
      <c r="AY742" s="17" t="s">
        <v>268</v>
      </c>
      <c r="BE742" s="148">
        <f>IF(N742="základní",J742,0)</f>
        <v>0</v>
      </c>
      <c r="BF742" s="148">
        <f>IF(N742="snížená",J742,0)</f>
        <v>0</v>
      </c>
      <c r="BG742" s="148">
        <f>IF(N742="zákl. přenesená",J742,0)</f>
        <v>0</v>
      </c>
      <c r="BH742" s="148">
        <f>IF(N742="sníž. přenesená",J742,0)</f>
        <v>0</v>
      </c>
      <c r="BI742" s="148">
        <f>IF(N742="nulová",J742,0)</f>
        <v>0</v>
      </c>
      <c r="BJ742" s="17" t="s">
        <v>90</v>
      </c>
      <c r="BK742" s="148">
        <f>ROUND(I742*H742,2)</f>
        <v>0</v>
      </c>
      <c r="BL742" s="17" t="s">
        <v>101</v>
      </c>
      <c r="BM742" s="147" t="s">
        <v>1236</v>
      </c>
    </row>
    <row r="743" spans="2:65" s="12" customFormat="1">
      <c r="B743" s="149"/>
      <c r="D743" s="150" t="s">
        <v>276</v>
      </c>
      <c r="E743" s="151" t="s">
        <v>1</v>
      </c>
      <c r="F743" s="152" t="s">
        <v>1233</v>
      </c>
      <c r="H743" s="153">
        <v>129.9</v>
      </c>
      <c r="I743" s="154"/>
      <c r="L743" s="149"/>
      <c r="M743" s="155"/>
      <c r="T743" s="156"/>
      <c r="AT743" s="151" t="s">
        <v>276</v>
      </c>
      <c r="AU743" s="151" t="s">
        <v>90</v>
      </c>
      <c r="AV743" s="12" t="s">
        <v>90</v>
      </c>
      <c r="AW743" s="12" t="s">
        <v>32</v>
      </c>
      <c r="AX743" s="12" t="s">
        <v>77</v>
      </c>
      <c r="AY743" s="151" t="s">
        <v>268</v>
      </c>
    </row>
    <row r="744" spans="2:65" s="13" customFormat="1">
      <c r="B744" s="157"/>
      <c r="D744" s="150" t="s">
        <v>276</v>
      </c>
      <c r="E744" s="158" t="s">
        <v>1</v>
      </c>
      <c r="F744" s="159" t="s">
        <v>278</v>
      </c>
      <c r="H744" s="160">
        <v>129.9</v>
      </c>
      <c r="I744" s="161"/>
      <c r="L744" s="157"/>
      <c r="M744" s="162"/>
      <c r="T744" s="163"/>
      <c r="AT744" s="158" t="s">
        <v>276</v>
      </c>
      <c r="AU744" s="158" t="s">
        <v>90</v>
      </c>
      <c r="AV744" s="13" t="s">
        <v>101</v>
      </c>
      <c r="AW744" s="13" t="s">
        <v>32</v>
      </c>
      <c r="AX744" s="13" t="s">
        <v>84</v>
      </c>
      <c r="AY744" s="158" t="s">
        <v>268</v>
      </c>
    </row>
    <row r="745" spans="2:65" s="1" customFormat="1" ht="55.5" customHeight="1">
      <c r="B745" s="32"/>
      <c r="C745" s="136" t="s">
        <v>1237</v>
      </c>
      <c r="D745" s="136" t="s">
        <v>270</v>
      </c>
      <c r="E745" s="137" t="s">
        <v>1238</v>
      </c>
      <c r="F745" s="138" t="s">
        <v>1239</v>
      </c>
      <c r="G745" s="139" t="s">
        <v>273</v>
      </c>
      <c r="H745" s="140">
        <v>1.26</v>
      </c>
      <c r="I745" s="141"/>
      <c r="J745" s="142">
        <f>ROUND(I745*H745,2)</f>
        <v>0</v>
      </c>
      <c r="K745" s="138" t="s">
        <v>1</v>
      </c>
      <c r="L745" s="32"/>
      <c r="M745" s="143" t="s">
        <v>1</v>
      </c>
      <c r="N745" s="144" t="s">
        <v>43</v>
      </c>
      <c r="P745" s="145">
        <f>O745*H745</f>
        <v>0</v>
      </c>
      <c r="Q745" s="145">
        <v>8.3000000000000001E-4</v>
      </c>
      <c r="R745" s="145">
        <f>Q745*H745</f>
        <v>1.0457999999999999E-3</v>
      </c>
      <c r="S745" s="145">
        <v>0</v>
      </c>
      <c r="T745" s="146">
        <f>S745*H745</f>
        <v>0</v>
      </c>
      <c r="AR745" s="147" t="s">
        <v>370</v>
      </c>
      <c r="AT745" s="147" t="s">
        <v>270</v>
      </c>
      <c r="AU745" s="147" t="s">
        <v>90</v>
      </c>
      <c r="AY745" s="17" t="s">
        <v>268</v>
      </c>
      <c r="BE745" s="148">
        <f>IF(N745="základní",J745,0)</f>
        <v>0</v>
      </c>
      <c r="BF745" s="148">
        <f>IF(N745="snížená",J745,0)</f>
        <v>0</v>
      </c>
      <c r="BG745" s="148">
        <f>IF(N745="zákl. přenesená",J745,0)</f>
        <v>0</v>
      </c>
      <c r="BH745" s="148">
        <f>IF(N745="sníž. přenesená",J745,0)</f>
        <v>0</v>
      </c>
      <c r="BI745" s="148">
        <f>IF(N745="nulová",J745,0)</f>
        <v>0</v>
      </c>
      <c r="BJ745" s="17" t="s">
        <v>90</v>
      </c>
      <c r="BK745" s="148">
        <f>ROUND(I745*H745,2)</f>
        <v>0</v>
      </c>
      <c r="BL745" s="17" t="s">
        <v>370</v>
      </c>
      <c r="BM745" s="147" t="s">
        <v>1240</v>
      </c>
    </row>
    <row r="746" spans="2:65" s="1" customFormat="1" ht="48.75">
      <c r="B746" s="32"/>
      <c r="D746" s="150" t="s">
        <v>475</v>
      </c>
      <c r="F746" s="178" t="s">
        <v>1241</v>
      </c>
      <c r="I746" s="179"/>
      <c r="L746" s="32"/>
      <c r="M746" s="180"/>
      <c r="T746" s="56"/>
      <c r="AT746" s="17" t="s">
        <v>475</v>
      </c>
      <c r="AU746" s="17" t="s">
        <v>90</v>
      </c>
    </row>
    <row r="747" spans="2:65" s="14" customFormat="1">
      <c r="B747" s="164"/>
      <c r="D747" s="150" t="s">
        <v>276</v>
      </c>
      <c r="E747" s="165" t="s">
        <v>1</v>
      </c>
      <c r="F747" s="166" t="s">
        <v>1242</v>
      </c>
      <c r="H747" s="165" t="s">
        <v>1</v>
      </c>
      <c r="I747" s="167"/>
      <c r="L747" s="164"/>
      <c r="M747" s="168"/>
      <c r="T747" s="169"/>
      <c r="AT747" s="165" t="s">
        <v>276</v>
      </c>
      <c r="AU747" s="165" t="s">
        <v>90</v>
      </c>
      <c r="AV747" s="14" t="s">
        <v>84</v>
      </c>
      <c r="AW747" s="14" t="s">
        <v>32</v>
      </c>
      <c r="AX747" s="14" t="s">
        <v>77</v>
      </c>
      <c r="AY747" s="165" t="s">
        <v>268</v>
      </c>
    </row>
    <row r="748" spans="2:65" s="12" customFormat="1">
      <c r="B748" s="149"/>
      <c r="D748" s="150" t="s">
        <v>276</v>
      </c>
      <c r="E748" s="151" t="s">
        <v>1</v>
      </c>
      <c r="F748" s="152" t="s">
        <v>1243</v>
      </c>
      <c r="H748" s="153">
        <v>1.26</v>
      </c>
      <c r="I748" s="154"/>
      <c r="L748" s="149"/>
      <c r="M748" s="155"/>
      <c r="T748" s="156"/>
      <c r="AT748" s="151" t="s">
        <v>276</v>
      </c>
      <c r="AU748" s="151" t="s">
        <v>90</v>
      </c>
      <c r="AV748" s="12" t="s">
        <v>90</v>
      </c>
      <c r="AW748" s="12" t="s">
        <v>32</v>
      </c>
      <c r="AX748" s="12" t="s">
        <v>77</v>
      </c>
      <c r="AY748" s="151" t="s">
        <v>268</v>
      </c>
    </row>
    <row r="749" spans="2:65" s="13" customFormat="1">
      <c r="B749" s="157"/>
      <c r="D749" s="150" t="s">
        <v>276</v>
      </c>
      <c r="E749" s="158" t="s">
        <v>1</v>
      </c>
      <c r="F749" s="159" t="s">
        <v>278</v>
      </c>
      <c r="H749" s="160">
        <v>1.26</v>
      </c>
      <c r="I749" s="161"/>
      <c r="L749" s="157"/>
      <c r="M749" s="162"/>
      <c r="T749" s="163"/>
      <c r="AT749" s="158" t="s">
        <v>276</v>
      </c>
      <c r="AU749" s="158" t="s">
        <v>90</v>
      </c>
      <c r="AV749" s="13" t="s">
        <v>101</v>
      </c>
      <c r="AW749" s="13" t="s">
        <v>32</v>
      </c>
      <c r="AX749" s="13" t="s">
        <v>84</v>
      </c>
      <c r="AY749" s="158" t="s">
        <v>268</v>
      </c>
    </row>
    <row r="750" spans="2:65" s="1" customFormat="1" ht="66.75" customHeight="1">
      <c r="B750" s="32"/>
      <c r="C750" s="136" t="s">
        <v>1244</v>
      </c>
      <c r="D750" s="136" t="s">
        <v>270</v>
      </c>
      <c r="E750" s="137" t="s">
        <v>1245</v>
      </c>
      <c r="F750" s="138" t="s">
        <v>1246</v>
      </c>
      <c r="G750" s="139" t="s">
        <v>273</v>
      </c>
      <c r="H750" s="140">
        <v>3.2</v>
      </c>
      <c r="I750" s="141"/>
      <c r="J750" s="142">
        <f>ROUND(I750*H750,2)</f>
        <v>0</v>
      </c>
      <c r="K750" s="138" t="s">
        <v>1</v>
      </c>
      <c r="L750" s="32"/>
      <c r="M750" s="143" t="s">
        <v>1</v>
      </c>
      <c r="N750" s="144" t="s">
        <v>43</v>
      </c>
      <c r="P750" s="145">
        <f>O750*H750</f>
        <v>0</v>
      </c>
      <c r="Q750" s="145">
        <v>8.3000000000000001E-4</v>
      </c>
      <c r="R750" s="145">
        <f>Q750*H750</f>
        <v>2.6560000000000004E-3</v>
      </c>
      <c r="S750" s="145">
        <v>0</v>
      </c>
      <c r="T750" s="146">
        <f>S750*H750</f>
        <v>0</v>
      </c>
      <c r="AR750" s="147" t="s">
        <v>370</v>
      </c>
      <c r="AT750" s="147" t="s">
        <v>270</v>
      </c>
      <c r="AU750" s="147" t="s">
        <v>90</v>
      </c>
      <c r="AY750" s="17" t="s">
        <v>268</v>
      </c>
      <c r="BE750" s="148">
        <f>IF(N750="základní",J750,0)</f>
        <v>0</v>
      </c>
      <c r="BF750" s="148">
        <f>IF(N750="snížená",J750,0)</f>
        <v>0</v>
      </c>
      <c r="BG750" s="148">
        <f>IF(N750="zákl. přenesená",J750,0)</f>
        <v>0</v>
      </c>
      <c r="BH750" s="148">
        <f>IF(N750="sníž. přenesená",J750,0)</f>
        <v>0</v>
      </c>
      <c r="BI750" s="148">
        <f>IF(N750="nulová",J750,0)</f>
        <v>0</v>
      </c>
      <c r="BJ750" s="17" t="s">
        <v>90</v>
      </c>
      <c r="BK750" s="148">
        <f>ROUND(I750*H750,2)</f>
        <v>0</v>
      </c>
      <c r="BL750" s="17" t="s">
        <v>370</v>
      </c>
      <c r="BM750" s="147" t="s">
        <v>1247</v>
      </c>
    </row>
    <row r="751" spans="2:65" s="1" customFormat="1" ht="48.75">
      <c r="B751" s="32"/>
      <c r="D751" s="150" t="s">
        <v>475</v>
      </c>
      <c r="F751" s="178" t="s">
        <v>1248</v>
      </c>
      <c r="I751" s="179"/>
      <c r="L751" s="32"/>
      <c r="M751" s="180"/>
      <c r="T751" s="56"/>
      <c r="AT751" s="17" t="s">
        <v>475</v>
      </c>
      <c r="AU751" s="17" t="s">
        <v>90</v>
      </c>
    </row>
    <row r="752" spans="2:65" s="14" customFormat="1">
      <c r="B752" s="164"/>
      <c r="D752" s="150" t="s">
        <v>276</v>
      </c>
      <c r="E752" s="165" t="s">
        <v>1</v>
      </c>
      <c r="F752" s="166" t="s">
        <v>1249</v>
      </c>
      <c r="H752" s="165" t="s">
        <v>1</v>
      </c>
      <c r="I752" s="167"/>
      <c r="L752" s="164"/>
      <c r="M752" s="168"/>
      <c r="T752" s="169"/>
      <c r="AT752" s="165" t="s">
        <v>276</v>
      </c>
      <c r="AU752" s="165" t="s">
        <v>90</v>
      </c>
      <c r="AV752" s="14" t="s">
        <v>84</v>
      </c>
      <c r="AW752" s="14" t="s">
        <v>32</v>
      </c>
      <c r="AX752" s="14" t="s">
        <v>77</v>
      </c>
      <c r="AY752" s="165" t="s">
        <v>268</v>
      </c>
    </row>
    <row r="753" spans="2:65" s="12" customFormat="1">
      <c r="B753" s="149"/>
      <c r="D753" s="150" t="s">
        <v>276</v>
      </c>
      <c r="E753" s="151" t="s">
        <v>1</v>
      </c>
      <c r="F753" s="152" t="s">
        <v>1250</v>
      </c>
      <c r="H753" s="153">
        <v>1.6</v>
      </c>
      <c r="I753" s="154"/>
      <c r="L753" s="149"/>
      <c r="M753" s="155"/>
      <c r="T753" s="156"/>
      <c r="AT753" s="151" t="s">
        <v>276</v>
      </c>
      <c r="AU753" s="151" t="s">
        <v>90</v>
      </c>
      <c r="AV753" s="12" t="s">
        <v>90</v>
      </c>
      <c r="AW753" s="12" t="s">
        <v>32</v>
      </c>
      <c r="AX753" s="12" t="s">
        <v>77</v>
      </c>
      <c r="AY753" s="151" t="s">
        <v>268</v>
      </c>
    </row>
    <row r="754" spans="2:65" s="12" customFormat="1">
      <c r="B754" s="149"/>
      <c r="D754" s="150" t="s">
        <v>276</v>
      </c>
      <c r="E754" s="151" t="s">
        <v>1</v>
      </c>
      <c r="F754" s="152" t="s">
        <v>1251</v>
      </c>
      <c r="H754" s="153">
        <v>1.6</v>
      </c>
      <c r="I754" s="154"/>
      <c r="L754" s="149"/>
      <c r="M754" s="155"/>
      <c r="T754" s="156"/>
      <c r="AT754" s="151" t="s">
        <v>276</v>
      </c>
      <c r="AU754" s="151" t="s">
        <v>90</v>
      </c>
      <c r="AV754" s="12" t="s">
        <v>90</v>
      </c>
      <c r="AW754" s="12" t="s">
        <v>32</v>
      </c>
      <c r="AX754" s="12" t="s">
        <v>77</v>
      </c>
      <c r="AY754" s="151" t="s">
        <v>268</v>
      </c>
    </row>
    <row r="755" spans="2:65" s="13" customFormat="1">
      <c r="B755" s="157"/>
      <c r="D755" s="150" t="s">
        <v>276</v>
      </c>
      <c r="E755" s="158" t="s">
        <v>1</v>
      </c>
      <c r="F755" s="159" t="s">
        <v>278</v>
      </c>
      <c r="H755" s="160">
        <v>3.2</v>
      </c>
      <c r="I755" s="161"/>
      <c r="L755" s="157"/>
      <c r="M755" s="162"/>
      <c r="T755" s="163"/>
      <c r="AT755" s="158" t="s">
        <v>276</v>
      </c>
      <c r="AU755" s="158" t="s">
        <v>90</v>
      </c>
      <c r="AV755" s="13" t="s">
        <v>101</v>
      </c>
      <c r="AW755" s="13" t="s">
        <v>32</v>
      </c>
      <c r="AX755" s="13" t="s">
        <v>84</v>
      </c>
      <c r="AY755" s="158" t="s">
        <v>268</v>
      </c>
    </row>
    <row r="756" spans="2:65" s="1" customFormat="1" ht="16.5" customHeight="1">
      <c r="B756" s="32"/>
      <c r="C756" s="136" t="s">
        <v>1252</v>
      </c>
      <c r="D756" s="136" t="s">
        <v>270</v>
      </c>
      <c r="E756" s="137" t="s">
        <v>1253</v>
      </c>
      <c r="F756" s="138" t="s">
        <v>1254</v>
      </c>
      <c r="G756" s="139" t="s">
        <v>281</v>
      </c>
      <c r="H756" s="140">
        <v>1</v>
      </c>
      <c r="I756" s="141"/>
      <c r="J756" s="142">
        <f>ROUND(I756*H756,2)</f>
        <v>0</v>
      </c>
      <c r="K756" s="138" t="s">
        <v>274</v>
      </c>
      <c r="L756" s="32"/>
      <c r="M756" s="143" t="s">
        <v>1</v>
      </c>
      <c r="N756" s="144" t="s">
        <v>43</v>
      </c>
      <c r="P756" s="145">
        <f>O756*H756</f>
        <v>0</v>
      </c>
      <c r="Q756" s="145">
        <v>1.8000000000000001E-4</v>
      </c>
      <c r="R756" s="145">
        <f>Q756*H756</f>
        <v>1.8000000000000001E-4</v>
      </c>
      <c r="S756" s="145">
        <v>0</v>
      </c>
      <c r="T756" s="146">
        <f>S756*H756</f>
        <v>0</v>
      </c>
      <c r="AR756" s="147" t="s">
        <v>101</v>
      </c>
      <c r="AT756" s="147" t="s">
        <v>270</v>
      </c>
      <c r="AU756" s="147" t="s">
        <v>90</v>
      </c>
      <c r="AY756" s="17" t="s">
        <v>268</v>
      </c>
      <c r="BE756" s="148">
        <f>IF(N756="základní",J756,0)</f>
        <v>0</v>
      </c>
      <c r="BF756" s="148">
        <f>IF(N756="snížená",J756,0)</f>
        <v>0</v>
      </c>
      <c r="BG756" s="148">
        <f>IF(N756="zákl. přenesená",J756,0)</f>
        <v>0</v>
      </c>
      <c r="BH756" s="148">
        <f>IF(N756="sníž. přenesená",J756,0)</f>
        <v>0</v>
      </c>
      <c r="BI756" s="148">
        <f>IF(N756="nulová",J756,0)</f>
        <v>0</v>
      </c>
      <c r="BJ756" s="17" t="s">
        <v>90</v>
      </c>
      <c r="BK756" s="148">
        <f>ROUND(I756*H756,2)</f>
        <v>0</v>
      </c>
      <c r="BL756" s="17" t="s">
        <v>101</v>
      </c>
      <c r="BM756" s="147" t="s">
        <v>1255</v>
      </c>
    </row>
    <row r="757" spans="2:65" s="1" customFormat="1" ht="16.5" customHeight="1">
      <c r="B757" s="32"/>
      <c r="C757" s="186" t="s">
        <v>1256</v>
      </c>
      <c r="D757" s="186" t="s">
        <v>982</v>
      </c>
      <c r="E757" s="187" t="s">
        <v>1257</v>
      </c>
      <c r="F757" s="188" t="s">
        <v>1258</v>
      </c>
      <c r="G757" s="189" t="s">
        <v>281</v>
      </c>
      <c r="H757" s="190">
        <v>1</v>
      </c>
      <c r="I757" s="191"/>
      <c r="J757" s="192">
        <f>ROUND(I757*H757,2)</f>
        <v>0</v>
      </c>
      <c r="K757" s="188" t="s">
        <v>1</v>
      </c>
      <c r="L757" s="193"/>
      <c r="M757" s="194" t="s">
        <v>1</v>
      </c>
      <c r="N757" s="195" t="s">
        <v>43</v>
      </c>
      <c r="P757" s="145">
        <f>O757*H757</f>
        <v>0</v>
      </c>
      <c r="Q757" s="145">
        <v>1.2E-2</v>
      </c>
      <c r="R757" s="145">
        <f>Q757*H757</f>
        <v>1.2E-2</v>
      </c>
      <c r="S757" s="145">
        <v>0</v>
      </c>
      <c r="T757" s="146">
        <f>S757*H757</f>
        <v>0</v>
      </c>
      <c r="AR757" s="147" t="s">
        <v>309</v>
      </c>
      <c r="AT757" s="147" t="s">
        <v>982</v>
      </c>
      <c r="AU757" s="147" t="s">
        <v>90</v>
      </c>
      <c r="AY757" s="17" t="s">
        <v>268</v>
      </c>
      <c r="BE757" s="148">
        <f>IF(N757="základní",J757,0)</f>
        <v>0</v>
      </c>
      <c r="BF757" s="148">
        <f>IF(N757="snížená",J757,0)</f>
        <v>0</v>
      </c>
      <c r="BG757" s="148">
        <f>IF(N757="zákl. přenesená",J757,0)</f>
        <v>0</v>
      </c>
      <c r="BH757" s="148">
        <f>IF(N757="sníž. přenesená",J757,0)</f>
        <v>0</v>
      </c>
      <c r="BI757" s="148">
        <f>IF(N757="nulová",J757,0)</f>
        <v>0</v>
      </c>
      <c r="BJ757" s="17" t="s">
        <v>90</v>
      </c>
      <c r="BK757" s="148">
        <f>ROUND(I757*H757,2)</f>
        <v>0</v>
      </c>
      <c r="BL757" s="17" t="s">
        <v>101</v>
      </c>
      <c r="BM757" s="147" t="s">
        <v>1259</v>
      </c>
    </row>
    <row r="758" spans="2:65" s="1" customFormat="1" ht="39">
      <c r="B758" s="32"/>
      <c r="D758" s="150" t="s">
        <v>475</v>
      </c>
      <c r="F758" s="178" t="s">
        <v>1260</v>
      </c>
      <c r="I758" s="179"/>
      <c r="L758" s="32"/>
      <c r="M758" s="180"/>
      <c r="T758" s="56"/>
      <c r="AT758" s="17" t="s">
        <v>475</v>
      </c>
      <c r="AU758" s="17" t="s">
        <v>90</v>
      </c>
    </row>
    <row r="759" spans="2:65" s="14" customFormat="1">
      <c r="B759" s="164"/>
      <c r="D759" s="150" t="s">
        <v>276</v>
      </c>
      <c r="E759" s="165" t="s">
        <v>1</v>
      </c>
      <c r="F759" s="166" t="s">
        <v>1261</v>
      </c>
      <c r="H759" s="165" t="s">
        <v>1</v>
      </c>
      <c r="I759" s="167"/>
      <c r="L759" s="164"/>
      <c r="M759" s="168"/>
      <c r="T759" s="169"/>
      <c r="AT759" s="165" t="s">
        <v>276</v>
      </c>
      <c r="AU759" s="165" t="s">
        <v>90</v>
      </c>
      <c r="AV759" s="14" t="s">
        <v>84</v>
      </c>
      <c r="AW759" s="14" t="s">
        <v>32</v>
      </c>
      <c r="AX759" s="14" t="s">
        <v>77</v>
      </c>
      <c r="AY759" s="165" t="s">
        <v>268</v>
      </c>
    </row>
    <row r="760" spans="2:65" s="12" customFormat="1">
      <c r="B760" s="149"/>
      <c r="D760" s="150" t="s">
        <v>276</v>
      </c>
      <c r="E760" s="151" t="s">
        <v>1</v>
      </c>
      <c r="F760" s="152" t="s">
        <v>1262</v>
      </c>
      <c r="H760" s="153">
        <v>1</v>
      </c>
      <c r="I760" s="154"/>
      <c r="L760" s="149"/>
      <c r="M760" s="155"/>
      <c r="T760" s="156"/>
      <c r="AT760" s="151" t="s">
        <v>276</v>
      </c>
      <c r="AU760" s="151" t="s">
        <v>90</v>
      </c>
      <c r="AV760" s="12" t="s">
        <v>90</v>
      </c>
      <c r="AW760" s="12" t="s">
        <v>32</v>
      </c>
      <c r="AX760" s="12" t="s">
        <v>77</v>
      </c>
      <c r="AY760" s="151" t="s">
        <v>268</v>
      </c>
    </row>
    <row r="761" spans="2:65" s="13" customFormat="1">
      <c r="B761" s="157"/>
      <c r="D761" s="150" t="s">
        <v>276</v>
      </c>
      <c r="E761" s="158" t="s">
        <v>1</v>
      </c>
      <c r="F761" s="159" t="s">
        <v>278</v>
      </c>
      <c r="H761" s="160">
        <v>1</v>
      </c>
      <c r="I761" s="161"/>
      <c r="L761" s="157"/>
      <c r="M761" s="162"/>
      <c r="T761" s="163"/>
      <c r="AT761" s="158" t="s">
        <v>276</v>
      </c>
      <c r="AU761" s="158" t="s">
        <v>90</v>
      </c>
      <c r="AV761" s="13" t="s">
        <v>101</v>
      </c>
      <c r="AW761" s="13" t="s">
        <v>32</v>
      </c>
      <c r="AX761" s="13" t="s">
        <v>84</v>
      </c>
      <c r="AY761" s="158" t="s">
        <v>268</v>
      </c>
    </row>
    <row r="762" spans="2:65" s="1" customFormat="1" ht="24.2" customHeight="1">
      <c r="B762" s="32"/>
      <c r="C762" s="136" t="s">
        <v>1263</v>
      </c>
      <c r="D762" s="136" t="s">
        <v>270</v>
      </c>
      <c r="E762" s="137" t="s">
        <v>1264</v>
      </c>
      <c r="F762" s="138" t="s">
        <v>1265</v>
      </c>
      <c r="G762" s="139" t="s">
        <v>281</v>
      </c>
      <c r="H762" s="140">
        <v>96</v>
      </c>
      <c r="I762" s="141"/>
      <c r="J762" s="142">
        <f>ROUND(I762*H762,2)</f>
        <v>0</v>
      </c>
      <c r="K762" s="138" t="s">
        <v>274</v>
      </c>
      <c r="L762" s="32"/>
      <c r="M762" s="143" t="s">
        <v>1</v>
      </c>
      <c r="N762" s="144" t="s">
        <v>43</v>
      </c>
      <c r="P762" s="145">
        <f>O762*H762</f>
        <v>0</v>
      </c>
      <c r="Q762" s="145">
        <v>1.0000000000000001E-5</v>
      </c>
      <c r="R762" s="145">
        <f>Q762*H762</f>
        <v>9.6000000000000013E-4</v>
      </c>
      <c r="S762" s="145">
        <v>0</v>
      </c>
      <c r="T762" s="146">
        <f>S762*H762</f>
        <v>0</v>
      </c>
      <c r="AR762" s="147" t="s">
        <v>101</v>
      </c>
      <c r="AT762" s="147" t="s">
        <v>270</v>
      </c>
      <c r="AU762" s="147" t="s">
        <v>90</v>
      </c>
      <c r="AY762" s="17" t="s">
        <v>268</v>
      </c>
      <c r="BE762" s="148">
        <f>IF(N762="základní",J762,0)</f>
        <v>0</v>
      </c>
      <c r="BF762" s="148">
        <f>IF(N762="snížená",J762,0)</f>
        <v>0</v>
      </c>
      <c r="BG762" s="148">
        <f>IF(N762="zákl. přenesená",J762,0)</f>
        <v>0</v>
      </c>
      <c r="BH762" s="148">
        <f>IF(N762="sníž. přenesená",J762,0)</f>
        <v>0</v>
      </c>
      <c r="BI762" s="148">
        <f>IF(N762="nulová",J762,0)</f>
        <v>0</v>
      </c>
      <c r="BJ762" s="17" t="s">
        <v>90</v>
      </c>
      <c r="BK762" s="148">
        <f>ROUND(I762*H762,2)</f>
        <v>0</v>
      </c>
      <c r="BL762" s="17" t="s">
        <v>101</v>
      </c>
      <c r="BM762" s="147" t="s">
        <v>1266</v>
      </c>
    </row>
    <row r="763" spans="2:65" s="12" customFormat="1">
      <c r="B763" s="149"/>
      <c r="D763" s="150" t="s">
        <v>276</v>
      </c>
      <c r="E763" s="151" t="s">
        <v>1</v>
      </c>
      <c r="F763" s="152" t="s">
        <v>1267</v>
      </c>
      <c r="H763" s="153">
        <v>60</v>
      </c>
      <c r="I763" s="154"/>
      <c r="L763" s="149"/>
      <c r="M763" s="155"/>
      <c r="T763" s="156"/>
      <c r="AT763" s="151" t="s">
        <v>276</v>
      </c>
      <c r="AU763" s="151" t="s">
        <v>90</v>
      </c>
      <c r="AV763" s="12" t="s">
        <v>90</v>
      </c>
      <c r="AW763" s="12" t="s">
        <v>32</v>
      </c>
      <c r="AX763" s="12" t="s">
        <v>77</v>
      </c>
      <c r="AY763" s="151" t="s">
        <v>268</v>
      </c>
    </row>
    <row r="764" spans="2:65" s="12" customFormat="1">
      <c r="B764" s="149"/>
      <c r="D764" s="150" t="s">
        <v>276</v>
      </c>
      <c r="E764" s="151" t="s">
        <v>1</v>
      </c>
      <c r="F764" s="152" t="s">
        <v>1268</v>
      </c>
      <c r="H764" s="153">
        <v>24</v>
      </c>
      <c r="I764" s="154"/>
      <c r="L764" s="149"/>
      <c r="M764" s="155"/>
      <c r="T764" s="156"/>
      <c r="AT764" s="151" t="s">
        <v>276</v>
      </c>
      <c r="AU764" s="151" t="s">
        <v>90</v>
      </c>
      <c r="AV764" s="12" t="s">
        <v>90</v>
      </c>
      <c r="AW764" s="12" t="s">
        <v>32</v>
      </c>
      <c r="AX764" s="12" t="s">
        <v>77</v>
      </c>
      <c r="AY764" s="151" t="s">
        <v>268</v>
      </c>
    </row>
    <row r="765" spans="2:65" s="12" customFormat="1">
      <c r="B765" s="149"/>
      <c r="D765" s="150" t="s">
        <v>276</v>
      </c>
      <c r="E765" s="151" t="s">
        <v>1</v>
      </c>
      <c r="F765" s="152" t="s">
        <v>1269</v>
      </c>
      <c r="H765" s="153">
        <v>8</v>
      </c>
      <c r="I765" s="154"/>
      <c r="L765" s="149"/>
      <c r="M765" s="155"/>
      <c r="T765" s="156"/>
      <c r="AT765" s="151" t="s">
        <v>276</v>
      </c>
      <c r="AU765" s="151" t="s">
        <v>90</v>
      </c>
      <c r="AV765" s="12" t="s">
        <v>90</v>
      </c>
      <c r="AW765" s="12" t="s">
        <v>32</v>
      </c>
      <c r="AX765" s="12" t="s">
        <v>77</v>
      </c>
      <c r="AY765" s="151" t="s">
        <v>268</v>
      </c>
    </row>
    <row r="766" spans="2:65" s="12" customFormat="1">
      <c r="B766" s="149"/>
      <c r="D766" s="150" t="s">
        <v>276</v>
      </c>
      <c r="E766" s="151" t="s">
        <v>1</v>
      </c>
      <c r="F766" s="152" t="s">
        <v>1270</v>
      </c>
      <c r="H766" s="153">
        <v>4</v>
      </c>
      <c r="I766" s="154"/>
      <c r="L766" s="149"/>
      <c r="M766" s="155"/>
      <c r="T766" s="156"/>
      <c r="AT766" s="151" t="s">
        <v>276</v>
      </c>
      <c r="AU766" s="151" t="s">
        <v>90</v>
      </c>
      <c r="AV766" s="12" t="s">
        <v>90</v>
      </c>
      <c r="AW766" s="12" t="s">
        <v>32</v>
      </c>
      <c r="AX766" s="12" t="s">
        <v>77</v>
      </c>
      <c r="AY766" s="151" t="s">
        <v>268</v>
      </c>
    </row>
    <row r="767" spans="2:65" s="13" customFormat="1">
      <c r="B767" s="157"/>
      <c r="D767" s="150" t="s">
        <v>276</v>
      </c>
      <c r="E767" s="158" t="s">
        <v>1</v>
      </c>
      <c r="F767" s="159" t="s">
        <v>278</v>
      </c>
      <c r="H767" s="160">
        <v>96</v>
      </c>
      <c r="I767" s="161"/>
      <c r="L767" s="157"/>
      <c r="M767" s="162"/>
      <c r="T767" s="163"/>
      <c r="AT767" s="158" t="s">
        <v>276</v>
      </c>
      <c r="AU767" s="158" t="s">
        <v>90</v>
      </c>
      <c r="AV767" s="13" t="s">
        <v>101</v>
      </c>
      <c r="AW767" s="13" t="s">
        <v>32</v>
      </c>
      <c r="AX767" s="13" t="s">
        <v>84</v>
      </c>
      <c r="AY767" s="158" t="s">
        <v>268</v>
      </c>
    </row>
    <row r="768" spans="2:65" s="1" customFormat="1" ht="24.2" customHeight="1">
      <c r="B768" s="32"/>
      <c r="C768" s="136" t="s">
        <v>1271</v>
      </c>
      <c r="D768" s="136" t="s">
        <v>270</v>
      </c>
      <c r="E768" s="137" t="s">
        <v>1272</v>
      </c>
      <c r="F768" s="138" t="s">
        <v>1273</v>
      </c>
      <c r="G768" s="139" t="s">
        <v>281</v>
      </c>
      <c r="H768" s="140">
        <v>60</v>
      </c>
      <c r="I768" s="141"/>
      <c r="J768" s="142">
        <f>ROUND(I768*H768,2)</f>
        <v>0</v>
      </c>
      <c r="K768" s="138" t="s">
        <v>274</v>
      </c>
      <c r="L768" s="32"/>
      <c r="M768" s="143" t="s">
        <v>1</v>
      </c>
      <c r="N768" s="144" t="s">
        <v>43</v>
      </c>
      <c r="P768" s="145">
        <f>O768*H768</f>
        <v>0</v>
      </c>
      <c r="Q768" s="145">
        <v>2.0000000000000002E-5</v>
      </c>
      <c r="R768" s="145">
        <f>Q768*H768</f>
        <v>1.2000000000000001E-3</v>
      </c>
      <c r="S768" s="145">
        <v>0</v>
      </c>
      <c r="T768" s="146">
        <f>S768*H768</f>
        <v>0</v>
      </c>
      <c r="AR768" s="147" t="s">
        <v>101</v>
      </c>
      <c r="AT768" s="147" t="s">
        <v>270</v>
      </c>
      <c r="AU768" s="147" t="s">
        <v>90</v>
      </c>
      <c r="AY768" s="17" t="s">
        <v>268</v>
      </c>
      <c r="BE768" s="148">
        <f>IF(N768="základní",J768,0)</f>
        <v>0</v>
      </c>
      <c r="BF768" s="148">
        <f>IF(N768="snížená",J768,0)</f>
        <v>0</v>
      </c>
      <c r="BG768" s="148">
        <f>IF(N768="zákl. přenesená",J768,0)</f>
        <v>0</v>
      </c>
      <c r="BH768" s="148">
        <f>IF(N768="sníž. přenesená",J768,0)</f>
        <v>0</v>
      </c>
      <c r="BI768" s="148">
        <f>IF(N768="nulová",J768,0)</f>
        <v>0</v>
      </c>
      <c r="BJ768" s="17" t="s">
        <v>90</v>
      </c>
      <c r="BK768" s="148">
        <f>ROUND(I768*H768,2)</f>
        <v>0</v>
      </c>
      <c r="BL768" s="17" t="s">
        <v>101</v>
      </c>
      <c r="BM768" s="147" t="s">
        <v>1274</v>
      </c>
    </row>
    <row r="769" spans="2:65" s="12" customFormat="1">
      <c r="B769" s="149"/>
      <c r="D769" s="150" t="s">
        <v>276</v>
      </c>
      <c r="E769" s="151" t="s">
        <v>1</v>
      </c>
      <c r="F769" s="152" t="s">
        <v>1275</v>
      </c>
      <c r="H769" s="153">
        <v>60</v>
      </c>
      <c r="I769" s="154"/>
      <c r="L769" s="149"/>
      <c r="M769" s="155"/>
      <c r="T769" s="156"/>
      <c r="AT769" s="151" t="s">
        <v>276</v>
      </c>
      <c r="AU769" s="151" t="s">
        <v>90</v>
      </c>
      <c r="AV769" s="12" t="s">
        <v>90</v>
      </c>
      <c r="AW769" s="12" t="s">
        <v>32</v>
      </c>
      <c r="AX769" s="12" t="s">
        <v>77</v>
      </c>
      <c r="AY769" s="151" t="s">
        <v>268</v>
      </c>
    </row>
    <row r="770" spans="2:65" s="13" customFormat="1">
      <c r="B770" s="157"/>
      <c r="D770" s="150" t="s">
        <v>276</v>
      </c>
      <c r="E770" s="158" t="s">
        <v>1</v>
      </c>
      <c r="F770" s="159" t="s">
        <v>278</v>
      </c>
      <c r="H770" s="160">
        <v>60</v>
      </c>
      <c r="I770" s="161"/>
      <c r="L770" s="157"/>
      <c r="M770" s="162"/>
      <c r="T770" s="163"/>
      <c r="AT770" s="158" t="s">
        <v>276</v>
      </c>
      <c r="AU770" s="158" t="s">
        <v>90</v>
      </c>
      <c r="AV770" s="13" t="s">
        <v>101</v>
      </c>
      <c r="AW770" s="13" t="s">
        <v>32</v>
      </c>
      <c r="AX770" s="13" t="s">
        <v>84</v>
      </c>
      <c r="AY770" s="158" t="s">
        <v>268</v>
      </c>
    </row>
    <row r="771" spans="2:65" s="1" customFormat="1" ht="21.75" customHeight="1">
      <c r="B771" s="32"/>
      <c r="C771" s="136" t="s">
        <v>1276</v>
      </c>
      <c r="D771" s="136" t="s">
        <v>270</v>
      </c>
      <c r="E771" s="137" t="s">
        <v>1277</v>
      </c>
      <c r="F771" s="138" t="s">
        <v>1278</v>
      </c>
      <c r="G771" s="139" t="s">
        <v>281</v>
      </c>
      <c r="H771" s="140">
        <v>60</v>
      </c>
      <c r="I771" s="141"/>
      <c r="J771" s="142">
        <f>ROUND(I771*H771,2)</f>
        <v>0</v>
      </c>
      <c r="K771" s="138" t="s">
        <v>274</v>
      </c>
      <c r="L771" s="32"/>
      <c r="M771" s="143" t="s">
        <v>1</v>
      </c>
      <c r="N771" s="144" t="s">
        <v>43</v>
      </c>
      <c r="P771" s="145">
        <f>O771*H771</f>
        <v>0</v>
      </c>
      <c r="Q771" s="145">
        <v>1.2999999999999999E-4</v>
      </c>
      <c r="R771" s="145">
        <f>Q771*H771</f>
        <v>7.7999999999999996E-3</v>
      </c>
      <c r="S771" s="145">
        <v>0</v>
      </c>
      <c r="T771" s="146">
        <f>S771*H771</f>
        <v>0</v>
      </c>
      <c r="AR771" s="147" t="s">
        <v>101</v>
      </c>
      <c r="AT771" s="147" t="s">
        <v>270</v>
      </c>
      <c r="AU771" s="147" t="s">
        <v>90</v>
      </c>
      <c r="AY771" s="17" t="s">
        <v>268</v>
      </c>
      <c r="BE771" s="148">
        <f>IF(N771="základní",J771,0)</f>
        <v>0</v>
      </c>
      <c r="BF771" s="148">
        <f>IF(N771="snížená",J771,0)</f>
        <v>0</v>
      </c>
      <c r="BG771" s="148">
        <f>IF(N771="zákl. přenesená",J771,0)</f>
        <v>0</v>
      </c>
      <c r="BH771" s="148">
        <f>IF(N771="sníž. přenesená",J771,0)</f>
        <v>0</v>
      </c>
      <c r="BI771" s="148">
        <f>IF(N771="nulová",J771,0)</f>
        <v>0</v>
      </c>
      <c r="BJ771" s="17" t="s">
        <v>90</v>
      </c>
      <c r="BK771" s="148">
        <f>ROUND(I771*H771,2)</f>
        <v>0</v>
      </c>
      <c r="BL771" s="17" t="s">
        <v>101</v>
      </c>
      <c r="BM771" s="147" t="s">
        <v>1279</v>
      </c>
    </row>
    <row r="772" spans="2:65" s="12" customFormat="1">
      <c r="B772" s="149"/>
      <c r="D772" s="150" t="s">
        <v>276</v>
      </c>
      <c r="E772" s="151" t="s">
        <v>1</v>
      </c>
      <c r="F772" s="152" t="s">
        <v>1280</v>
      </c>
      <c r="H772" s="153">
        <v>30</v>
      </c>
      <c r="I772" s="154"/>
      <c r="L772" s="149"/>
      <c r="M772" s="155"/>
      <c r="T772" s="156"/>
      <c r="AT772" s="151" t="s">
        <v>276</v>
      </c>
      <c r="AU772" s="151" t="s">
        <v>90</v>
      </c>
      <c r="AV772" s="12" t="s">
        <v>90</v>
      </c>
      <c r="AW772" s="12" t="s">
        <v>32</v>
      </c>
      <c r="AX772" s="12" t="s">
        <v>77</v>
      </c>
      <c r="AY772" s="151" t="s">
        <v>268</v>
      </c>
    </row>
    <row r="773" spans="2:65" s="12" customFormat="1">
      <c r="B773" s="149"/>
      <c r="D773" s="150" t="s">
        <v>276</v>
      </c>
      <c r="E773" s="151" t="s">
        <v>1</v>
      </c>
      <c r="F773" s="152" t="s">
        <v>1268</v>
      </c>
      <c r="H773" s="153">
        <v>24</v>
      </c>
      <c r="I773" s="154"/>
      <c r="L773" s="149"/>
      <c r="M773" s="155"/>
      <c r="T773" s="156"/>
      <c r="AT773" s="151" t="s">
        <v>276</v>
      </c>
      <c r="AU773" s="151" t="s">
        <v>90</v>
      </c>
      <c r="AV773" s="12" t="s">
        <v>90</v>
      </c>
      <c r="AW773" s="12" t="s">
        <v>32</v>
      </c>
      <c r="AX773" s="12" t="s">
        <v>77</v>
      </c>
      <c r="AY773" s="151" t="s">
        <v>268</v>
      </c>
    </row>
    <row r="774" spans="2:65" s="12" customFormat="1">
      <c r="B774" s="149"/>
      <c r="D774" s="150" t="s">
        <v>276</v>
      </c>
      <c r="E774" s="151" t="s">
        <v>1</v>
      </c>
      <c r="F774" s="152" t="s">
        <v>1281</v>
      </c>
      <c r="H774" s="153">
        <v>4</v>
      </c>
      <c r="I774" s="154"/>
      <c r="L774" s="149"/>
      <c r="M774" s="155"/>
      <c r="T774" s="156"/>
      <c r="AT774" s="151" t="s">
        <v>276</v>
      </c>
      <c r="AU774" s="151" t="s">
        <v>90</v>
      </c>
      <c r="AV774" s="12" t="s">
        <v>90</v>
      </c>
      <c r="AW774" s="12" t="s">
        <v>32</v>
      </c>
      <c r="AX774" s="12" t="s">
        <v>77</v>
      </c>
      <c r="AY774" s="151" t="s">
        <v>268</v>
      </c>
    </row>
    <row r="775" spans="2:65" s="12" customFormat="1">
      <c r="B775" s="149"/>
      <c r="D775" s="150" t="s">
        <v>276</v>
      </c>
      <c r="E775" s="151" t="s">
        <v>1</v>
      </c>
      <c r="F775" s="152" t="s">
        <v>1282</v>
      </c>
      <c r="H775" s="153">
        <v>2</v>
      </c>
      <c r="I775" s="154"/>
      <c r="L775" s="149"/>
      <c r="M775" s="155"/>
      <c r="T775" s="156"/>
      <c r="AT775" s="151" t="s">
        <v>276</v>
      </c>
      <c r="AU775" s="151" t="s">
        <v>90</v>
      </c>
      <c r="AV775" s="12" t="s">
        <v>90</v>
      </c>
      <c r="AW775" s="12" t="s">
        <v>32</v>
      </c>
      <c r="AX775" s="12" t="s">
        <v>77</v>
      </c>
      <c r="AY775" s="151" t="s">
        <v>268</v>
      </c>
    </row>
    <row r="776" spans="2:65" s="13" customFormat="1">
      <c r="B776" s="157"/>
      <c r="D776" s="150" t="s">
        <v>276</v>
      </c>
      <c r="E776" s="158" t="s">
        <v>1</v>
      </c>
      <c r="F776" s="159" t="s">
        <v>278</v>
      </c>
      <c r="H776" s="160">
        <v>60</v>
      </c>
      <c r="I776" s="161"/>
      <c r="L776" s="157"/>
      <c r="M776" s="162"/>
      <c r="T776" s="163"/>
      <c r="AT776" s="158" t="s">
        <v>276</v>
      </c>
      <c r="AU776" s="158" t="s">
        <v>90</v>
      </c>
      <c r="AV776" s="13" t="s">
        <v>101</v>
      </c>
      <c r="AW776" s="13" t="s">
        <v>32</v>
      </c>
      <c r="AX776" s="13" t="s">
        <v>84</v>
      </c>
      <c r="AY776" s="158" t="s">
        <v>268</v>
      </c>
    </row>
    <row r="777" spans="2:65" s="1" customFormat="1" ht="21.75" customHeight="1">
      <c r="B777" s="32"/>
      <c r="C777" s="136" t="s">
        <v>1283</v>
      </c>
      <c r="D777" s="136" t="s">
        <v>270</v>
      </c>
      <c r="E777" s="137" t="s">
        <v>1284</v>
      </c>
      <c r="F777" s="138" t="s">
        <v>1285</v>
      </c>
      <c r="G777" s="139" t="s">
        <v>281</v>
      </c>
      <c r="H777" s="140">
        <v>6</v>
      </c>
      <c r="I777" s="141"/>
      <c r="J777" s="142">
        <f>ROUND(I777*H777,2)</f>
        <v>0</v>
      </c>
      <c r="K777" s="138" t="s">
        <v>274</v>
      </c>
      <c r="L777" s="32"/>
      <c r="M777" s="143" t="s">
        <v>1</v>
      </c>
      <c r="N777" s="144" t="s">
        <v>43</v>
      </c>
      <c r="P777" s="145">
        <f>O777*H777</f>
        <v>0</v>
      </c>
      <c r="Q777" s="145">
        <v>2.0000000000000001E-4</v>
      </c>
      <c r="R777" s="145">
        <f>Q777*H777</f>
        <v>1.2000000000000001E-3</v>
      </c>
      <c r="S777" s="145">
        <v>0</v>
      </c>
      <c r="T777" s="146">
        <f>S777*H777</f>
        <v>0</v>
      </c>
      <c r="AR777" s="147" t="s">
        <v>101</v>
      </c>
      <c r="AT777" s="147" t="s">
        <v>270</v>
      </c>
      <c r="AU777" s="147" t="s">
        <v>90</v>
      </c>
      <c r="AY777" s="17" t="s">
        <v>268</v>
      </c>
      <c r="BE777" s="148">
        <f>IF(N777="základní",J777,0)</f>
        <v>0</v>
      </c>
      <c r="BF777" s="148">
        <f>IF(N777="snížená",J777,0)</f>
        <v>0</v>
      </c>
      <c r="BG777" s="148">
        <f>IF(N777="zákl. přenesená",J777,0)</f>
        <v>0</v>
      </c>
      <c r="BH777" s="148">
        <f>IF(N777="sníž. přenesená",J777,0)</f>
        <v>0</v>
      </c>
      <c r="BI777" s="148">
        <f>IF(N777="nulová",J777,0)</f>
        <v>0</v>
      </c>
      <c r="BJ777" s="17" t="s">
        <v>90</v>
      </c>
      <c r="BK777" s="148">
        <f>ROUND(I777*H777,2)</f>
        <v>0</v>
      </c>
      <c r="BL777" s="17" t="s">
        <v>101</v>
      </c>
      <c r="BM777" s="147" t="s">
        <v>1286</v>
      </c>
    </row>
    <row r="778" spans="2:65" s="12" customFormat="1">
      <c r="B778" s="149"/>
      <c r="D778" s="150" t="s">
        <v>276</v>
      </c>
      <c r="E778" s="151" t="s">
        <v>1</v>
      </c>
      <c r="F778" s="152" t="s">
        <v>1281</v>
      </c>
      <c r="H778" s="153">
        <v>4</v>
      </c>
      <c r="I778" s="154"/>
      <c r="L778" s="149"/>
      <c r="M778" s="155"/>
      <c r="T778" s="156"/>
      <c r="AT778" s="151" t="s">
        <v>276</v>
      </c>
      <c r="AU778" s="151" t="s">
        <v>90</v>
      </c>
      <c r="AV778" s="12" t="s">
        <v>90</v>
      </c>
      <c r="AW778" s="12" t="s">
        <v>32</v>
      </c>
      <c r="AX778" s="12" t="s">
        <v>77</v>
      </c>
      <c r="AY778" s="151" t="s">
        <v>268</v>
      </c>
    </row>
    <row r="779" spans="2:65" s="12" customFormat="1">
      <c r="B779" s="149"/>
      <c r="D779" s="150" t="s">
        <v>276</v>
      </c>
      <c r="E779" s="151" t="s">
        <v>1</v>
      </c>
      <c r="F779" s="152" t="s">
        <v>1282</v>
      </c>
      <c r="H779" s="153">
        <v>2</v>
      </c>
      <c r="I779" s="154"/>
      <c r="L779" s="149"/>
      <c r="M779" s="155"/>
      <c r="T779" s="156"/>
      <c r="AT779" s="151" t="s">
        <v>276</v>
      </c>
      <c r="AU779" s="151" t="s">
        <v>90</v>
      </c>
      <c r="AV779" s="12" t="s">
        <v>90</v>
      </c>
      <c r="AW779" s="12" t="s">
        <v>32</v>
      </c>
      <c r="AX779" s="12" t="s">
        <v>77</v>
      </c>
      <c r="AY779" s="151" t="s">
        <v>268</v>
      </c>
    </row>
    <row r="780" spans="2:65" s="13" customFormat="1">
      <c r="B780" s="157"/>
      <c r="D780" s="150" t="s">
        <v>276</v>
      </c>
      <c r="E780" s="158" t="s">
        <v>1</v>
      </c>
      <c r="F780" s="159" t="s">
        <v>278</v>
      </c>
      <c r="H780" s="160">
        <v>6</v>
      </c>
      <c r="I780" s="161"/>
      <c r="L780" s="157"/>
      <c r="M780" s="162"/>
      <c r="T780" s="163"/>
      <c r="AT780" s="158" t="s">
        <v>276</v>
      </c>
      <c r="AU780" s="158" t="s">
        <v>90</v>
      </c>
      <c r="AV780" s="13" t="s">
        <v>101</v>
      </c>
      <c r="AW780" s="13" t="s">
        <v>32</v>
      </c>
      <c r="AX780" s="13" t="s">
        <v>84</v>
      </c>
      <c r="AY780" s="158" t="s">
        <v>268</v>
      </c>
    </row>
    <row r="781" spans="2:65" s="1" customFormat="1" ht="21.75" customHeight="1">
      <c r="B781" s="32"/>
      <c r="C781" s="136" t="s">
        <v>1287</v>
      </c>
      <c r="D781" s="136" t="s">
        <v>270</v>
      </c>
      <c r="E781" s="137" t="s">
        <v>1288</v>
      </c>
      <c r="F781" s="138" t="s">
        <v>1289</v>
      </c>
      <c r="G781" s="139" t="s">
        <v>281</v>
      </c>
      <c r="H781" s="140">
        <v>15</v>
      </c>
      <c r="I781" s="141"/>
      <c r="J781" s="142">
        <f>ROUND(I781*H781,2)</f>
        <v>0</v>
      </c>
      <c r="K781" s="138" t="s">
        <v>274</v>
      </c>
      <c r="L781" s="32"/>
      <c r="M781" s="143" t="s">
        <v>1</v>
      </c>
      <c r="N781" s="144" t="s">
        <v>43</v>
      </c>
      <c r="P781" s="145">
        <f>O781*H781</f>
        <v>0</v>
      </c>
      <c r="Q781" s="145">
        <v>2.7999999999999998E-4</v>
      </c>
      <c r="R781" s="145">
        <f>Q781*H781</f>
        <v>4.1999999999999997E-3</v>
      </c>
      <c r="S781" s="145">
        <v>0</v>
      </c>
      <c r="T781" s="146">
        <f>S781*H781</f>
        <v>0</v>
      </c>
      <c r="AR781" s="147" t="s">
        <v>101</v>
      </c>
      <c r="AT781" s="147" t="s">
        <v>270</v>
      </c>
      <c r="AU781" s="147" t="s">
        <v>90</v>
      </c>
      <c r="AY781" s="17" t="s">
        <v>268</v>
      </c>
      <c r="BE781" s="148">
        <f>IF(N781="základní",J781,0)</f>
        <v>0</v>
      </c>
      <c r="BF781" s="148">
        <f>IF(N781="snížená",J781,0)</f>
        <v>0</v>
      </c>
      <c r="BG781" s="148">
        <f>IF(N781="zákl. přenesená",J781,0)</f>
        <v>0</v>
      </c>
      <c r="BH781" s="148">
        <f>IF(N781="sníž. přenesená",J781,0)</f>
        <v>0</v>
      </c>
      <c r="BI781" s="148">
        <f>IF(N781="nulová",J781,0)</f>
        <v>0</v>
      </c>
      <c r="BJ781" s="17" t="s">
        <v>90</v>
      </c>
      <c r="BK781" s="148">
        <f>ROUND(I781*H781,2)</f>
        <v>0</v>
      </c>
      <c r="BL781" s="17" t="s">
        <v>101</v>
      </c>
      <c r="BM781" s="147" t="s">
        <v>1290</v>
      </c>
    </row>
    <row r="782" spans="2:65" s="12" customFormat="1">
      <c r="B782" s="149"/>
      <c r="D782" s="150" t="s">
        <v>276</v>
      </c>
      <c r="E782" s="151" t="s">
        <v>1</v>
      </c>
      <c r="F782" s="152" t="s">
        <v>1291</v>
      </c>
      <c r="H782" s="153">
        <v>15</v>
      </c>
      <c r="I782" s="154"/>
      <c r="L782" s="149"/>
      <c r="M782" s="155"/>
      <c r="T782" s="156"/>
      <c r="AT782" s="151" t="s">
        <v>276</v>
      </c>
      <c r="AU782" s="151" t="s">
        <v>90</v>
      </c>
      <c r="AV782" s="12" t="s">
        <v>90</v>
      </c>
      <c r="AW782" s="12" t="s">
        <v>32</v>
      </c>
      <c r="AX782" s="12" t="s">
        <v>77</v>
      </c>
      <c r="AY782" s="151" t="s">
        <v>268</v>
      </c>
    </row>
    <row r="783" spans="2:65" s="13" customFormat="1">
      <c r="B783" s="157"/>
      <c r="D783" s="150" t="s">
        <v>276</v>
      </c>
      <c r="E783" s="158" t="s">
        <v>1</v>
      </c>
      <c r="F783" s="159" t="s">
        <v>278</v>
      </c>
      <c r="H783" s="160">
        <v>15</v>
      </c>
      <c r="I783" s="161"/>
      <c r="L783" s="157"/>
      <c r="M783" s="162"/>
      <c r="T783" s="163"/>
      <c r="AT783" s="158" t="s">
        <v>276</v>
      </c>
      <c r="AU783" s="158" t="s">
        <v>90</v>
      </c>
      <c r="AV783" s="13" t="s">
        <v>101</v>
      </c>
      <c r="AW783" s="13" t="s">
        <v>32</v>
      </c>
      <c r="AX783" s="13" t="s">
        <v>84</v>
      </c>
      <c r="AY783" s="158" t="s">
        <v>268</v>
      </c>
    </row>
    <row r="784" spans="2:65" s="1" customFormat="1" ht="21.75" customHeight="1">
      <c r="B784" s="32"/>
      <c r="C784" s="136" t="s">
        <v>1292</v>
      </c>
      <c r="D784" s="177" t="s">
        <v>270</v>
      </c>
      <c r="E784" s="137" t="s">
        <v>1293</v>
      </c>
      <c r="F784" s="138" t="s">
        <v>1294</v>
      </c>
      <c r="G784" s="139" t="s">
        <v>273</v>
      </c>
      <c r="H784" s="140">
        <v>2.2000000000000002</v>
      </c>
      <c r="I784" s="141"/>
      <c r="J784" s="142">
        <f>ROUND(I784*H784,2)</f>
        <v>0</v>
      </c>
      <c r="K784" s="138" t="s">
        <v>274</v>
      </c>
      <c r="L784" s="32"/>
      <c r="M784" s="143" t="s">
        <v>1</v>
      </c>
      <c r="N784" s="144" t="s">
        <v>43</v>
      </c>
      <c r="P784" s="145">
        <f>O784*H784</f>
        <v>0</v>
      </c>
      <c r="Q784" s="145">
        <v>0</v>
      </c>
      <c r="R784" s="145">
        <f>Q784*H784</f>
        <v>0</v>
      </c>
      <c r="S784" s="145">
        <v>0</v>
      </c>
      <c r="T784" s="146">
        <f>S784*H784</f>
        <v>0</v>
      </c>
      <c r="AR784" s="147" t="s">
        <v>101</v>
      </c>
      <c r="AT784" s="147" t="s">
        <v>270</v>
      </c>
      <c r="AU784" s="147" t="s">
        <v>90</v>
      </c>
      <c r="AY784" s="17" t="s">
        <v>268</v>
      </c>
      <c r="BE784" s="148">
        <f>IF(N784="základní",J784,0)</f>
        <v>0</v>
      </c>
      <c r="BF784" s="148">
        <f>IF(N784="snížená",J784,0)</f>
        <v>0</v>
      </c>
      <c r="BG784" s="148">
        <f>IF(N784="zákl. přenesená",J784,0)</f>
        <v>0</v>
      </c>
      <c r="BH784" s="148">
        <f>IF(N784="sníž. přenesená",J784,0)</f>
        <v>0</v>
      </c>
      <c r="BI784" s="148">
        <f>IF(N784="nulová",J784,0)</f>
        <v>0</v>
      </c>
      <c r="BJ784" s="17" t="s">
        <v>90</v>
      </c>
      <c r="BK784" s="148">
        <f>ROUND(I784*H784,2)</f>
        <v>0</v>
      </c>
      <c r="BL784" s="17" t="s">
        <v>101</v>
      </c>
      <c r="BM784" s="147" t="s">
        <v>1295</v>
      </c>
    </row>
    <row r="785" spans="2:65" s="14" customFormat="1">
      <c r="B785" s="164"/>
      <c r="D785" s="150" t="s">
        <v>276</v>
      </c>
      <c r="E785" s="165" t="s">
        <v>1</v>
      </c>
      <c r="F785" s="166" t="s">
        <v>1296</v>
      </c>
      <c r="H785" s="165" t="s">
        <v>1</v>
      </c>
      <c r="I785" s="167"/>
      <c r="L785" s="164"/>
      <c r="M785" s="168"/>
      <c r="T785" s="169"/>
      <c r="AT785" s="165" t="s">
        <v>276</v>
      </c>
      <c r="AU785" s="165" t="s">
        <v>90</v>
      </c>
      <c r="AV785" s="14" t="s">
        <v>84</v>
      </c>
      <c r="AW785" s="14" t="s">
        <v>32</v>
      </c>
      <c r="AX785" s="14" t="s">
        <v>77</v>
      </c>
      <c r="AY785" s="165" t="s">
        <v>268</v>
      </c>
    </row>
    <row r="786" spans="2:65" s="14" customFormat="1">
      <c r="B786" s="164"/>
      <c r="D786" s="150" t="s">
        <v>276</v>
      </c>
      <c r="E786" s="165" t="s">
        <v>1</v>
      </c>
      <c r="F786" s="166" t="s">
        <v>863</v>
      </c>
      <c r="H786" s="165" t="s">
        <v>1</v>
      </c>
      <c r="I786" s="167"/>
      <c r="L786" s="164"/>
      <c r="M786" s="168"/>
      <c r="T786" s="169"/>
      <c r="AT786" s="165" t="s">
        <v>276</v>
      </c>
      <c r="AU786" s="165" t="s">
        <v>90</v>
      </c>
      <c r="AV786" s="14" t="s">
        <v>84</v>
      </c>
      <c r="AW786" s="14" t="s">
        <v>32</v>
      </c>
      <c r="AX786" s="14" t="s">
        <v>77</v>
      </c>
      <c r="AY786" s="165" t="s">
        <v>268</v>
      </c>
    </row>
    <row r="787" spans="2:65" s="12" customFormat="1">
      <c r="B787" s="149"/>
      <c r="D787" s="150" t="s">
        <v>276</v>
      </c>
      <c r="E787" s="151" t="s">
        <v>1</v>
      </c>
      <c r="F787" s="152" t="s">
        <v>1192</v>
      </c>
      <c r="H787" s="153">
        <v>2.2000000000000002</v>
      </c>
      <c r="I787" s="154"/>
      <c r="L787" s="149"/>
      <c r="M787" s="155"/>
      <c r="T787" s="156"/>
      <c r="AT787" s="151" t="s">
        <v>276</v>
      </c>
      <c r="AU787" s="151" t="s">
        <v>90</v>
      </c>
      <c r="AV787" s="12" t="s">
        <v>90</v>
      </c>
      <c r="AW787" s="12" t="s">
        <v>32</v>
      </c>
      <c r="AX787" s="12" t="s">
        <v>77</v>
      </c>
      <c r="AY787" s="151" t="s">
        <v>268</v>
      </c>
    </row>
    <row r="788" spans="2:65" s="13" customFormat="1">
      <c r="B788" s="157"/>
      <c r="D788" s="150" t="s">
        <v>276</v>
      </c>
      <c r="E788" s="158" t="s">
        <v>1</v>
      </c>
      <c r="F788" s="159" t="s">
        <v>278</v>
      </c>
      <c r="H788" s="160">
        <v>2.2000000000000002</v>
      </c>
      <c r="I788" s="161"/>
      <c r="L788" s="157"/>
      <c r="M788" s="162"/>
      <c r="T788" s="163"/>
      <c r="AT788" s="158" t="s">
        <v>276</v>
      </c>
      <c r="AU788" s="158" t="s">
        <v>90</v>
      </c>
      <c r="AV788" s="13" t="s">
        <v>101</v>
      </c>
      <c r="AW788" s="13" t="s">
        <v>32</v>
      </c>
      <c r="AX788" s="13" t="s">
        <v>84</v>
      </c>
      <c r="AY788" s="158" t="s">
        <v>268</v>
      </c>
    </row>
    <row r="789" spans="2:65" s="1" customFormat="1" ht="24.2" customHeight="1">
      <c r="B789" s="32"/>
      <c r="C789" s="136" t="s">
        <v>1297</v>
      </c>
      <c r="D789" s="177" t="s">
        <v>270</v>
      </c>
      <c r="E789" s="137" t="s">
        <v>1298</v>
      </c>
      <c r="F789" s="138" t="s">
        <v>1299</v>
      </c>
      <c r="G789" s="139" t="s">
        <v>273</v>
      </c>
      <c r="H789" s="140">
        <v>4.4000000000000004</v>
      </c>
      <c r="I789" s="141"/>
      <c r="J789" s="142">
        <f>ROUND(I789*H789,2)</f>
        <v>0</v>
      </c>
      <c r="K789" s="138" t="s">
        <v>274</v>
      </c>
      <c r="L789" s="32"/>
      <c r="M789" s="143" t="s">
        <v>1</v>
      </c>
      <c r="N789" s="144" t="s">
        <v>43</v>
      </c>
      <c r="P789" s="145">
        <f>O789*H789</f>
        <v>0</v>
      </c>
      <c r="Q789" s="145">
        <v>0</v>
      </c>
      <c r="R789" s="145">
        <f>Q789*H789</f>
        <v>0</v>
      </c>
      <c r="S789" s="145">
        <v>0</v>
      </c>
      <c r="T789" s="146">
        <f>S789*H789</f>
        <v>0</v>
      </c>
      <c r="AR789" s="147" t="s">
        <v>101</v>
      </c>
      <c r="AT789" s="147" t="s">
        <v>270</v>
      </c>
      <c r="AU789" s="147" t="s">
        <v>90</v>
      </c>
      <c r="AY789" s="17" t="s">
        <v>268</v>
      </c>
      <c r="BE789" s="148">
        <f>IF(N789="základní",J789,0)</f>
        <v>0</v>
      </c>
      <c r="BF789" s="148">
        <f>IF(N789="snížená",J789,0)</f>
        <v>0</v>
      </c>
      <c r="BG789" s="148">
        <f>IF(N789="zákl. přenesená",J789,0)</f>
        <v>0</v>
      </c>
      <c r="BH789" s="148">
        <f>IF(N789="sníž. přenesená",J789,0)</f>
        <v>0</v>
      </c>
      <c r="BI789" s="148">
        <f>IF(N789="nulová",J789,0)</f>
        <v>0</v>
      </c>
      <c r="BJ789" s="17" t="s">
        <v>90</v>
      </c>
      <c r="BK789" s="148">
        <f>ROUND(I789*H789,2)</f>
        <v>0</v>
      </c>
      <c r="BL789" s="17" t="s">
        <v>101</v>
      </c>
      <c r="BM789" s="147" t="s">
        <v>1300</v>
      </c>
    </row>
    <row r="790" spans="2:65" s="14" customFormat="1">
      <c r="B790" s="164"/>
      <c r="D790" s="150" t="s">
        <v>276</v>
      </c>
      <c r="E790" s="165" t="s">
        <v>1</v>
      </c>
      <c r="F790" s="166" t="s">
        <v>1296</v>
      </c>
      <c r="H790" s="165" t="s">
        <v>1</v>
      </c>
      <c r="I790" s="167"/>
      <c r="L790" s="164"/>
      <c r="M790" s="168"/>
      <c r="T790" s="169"/>
      <c r="AT790" s="165" t="s">
        <v>276</v>
      </c>
      <c r="AU790" s="165" t="s">
        <v>90</v>
      </c>
      <c r="AV790" s="14" t="s">
        <v>84</v>
      </c>
      <c r="AW790" s="14" t="s">
        <v>32</v>
      </c>
      <c r="AX790" s="14" t="s">
        <v>77</v>
      </c>
      <c r="AY790" s="165" t="s">
        <v>268</v>
      </c>
    </row>
    <row r="791" spans="2:65" s="14" customFormat="1">
      <c r="B791" s="164"/>
      <c r="D791" s="150" t="s">
        <v>276</v>
      </c>
      <c r="E791" s="165" t="s">
        <v>1</v>
      </c>
      <c r="F791" s="166" t="s">
        <v>863</v>
      </c>
      <c r="H791" s="165" t="s">
        <v>1</v>
      </c>
      <c r="I791" s="167"/>
      <c r="L791" s="164"/>
      <c r="M791" s="168"/>
      <c r="T791" s="169"/>
      <c r="AT791" s="165" t="s">
        <v>276</v>
      </c>
      <c r="AU791" s="165" t="s">
        <v>90</v>
      </c>
      <c r="AV791" s="14" t="s">
        <v>84</v>
      </c>
      <c r="AW791" s="14" t="s">
        <v>32</v>
      </c>
      <c r="AX791" s="14" t="s">
        <v>77</v>
      </c>
      <c r="AY791" s="165" t="s">
        <v>268</v>
      </c>
    </row>
    <row r="792" spans="2:65" s="12" customFormat="1">
      <c r="B792" s="149"/>
      <c r="D792" s="150" t="s">
        <v>276</v>
      </c>
      <c r="E792" s="151" t="s">
        <v>1</v>
      </c>
      <c r="F792" s="152" t="s">
        <v>1192</v>
      </c>
      <c r="H792" s="153">
        <v>2.2000000000000002</v>
      </c>
      <c r="I792" s="154"/>
      <c r="L792" s="149"/>
      <c r="M792" s="155"/>
      <c r="T792" s="156"/>
      <c r="AT792" s="151" t="s">
        <v>276</v>
      </c>
      <c r="AU792" s="151" t="s">
        <v>90</v>
      </c>
      <c r="AV792" s="12" t="s">
        <v>90</v>
      </c>
      <c r="AW792" s="12" t="s">
        <v>32</v>
      </c>
      <c r="AX792" s="12" t="s">
        <v>77</v>
      </c>
      <c r="AY792" s="151" t="s">
        <v>268</v>
      </c>
    </row>
    <row r="793" spans="2:65" s="13" customFormat="1">
      <c r="B793" s="157"/>
      <c r="D793" s="150" t="s">
        <v>276</v>
      </c>
      <c r="E793" s="158" t="s">
        <v>1</v>
      </c>
      <c r="F793" s="159" t="s">
        <v>278</v>
      </c>
      <c r="H793" s="160">
        <v>2.2000000000000002</v>
      </c>
      <c r="I793" s="161"/>
      <c r="L793" s="157"/>
      <c r="M793" s="162"/>
      <c r="T793" s="163"/>
      <c r="AT793" s="158" t="s">
        <v>276</v>
      </c>
      <c r="AU793" s="158" t="s">
        <v>90</v>
      </c>
      <c r="AV793" s="13" t="s">
        <v>101</v>
      </c>
      <c r="AW793" s="13" t="s">
        <v>32</v>
      </c>
      <c r="AX793" s="13" t="s">
        <v>84</v>
      </c>
      <c r="AY793" s="158" t="s">
        <v>268</v>
      </c>
    </row>
    <row r="794" spans="2:65" s="12" customFormat="1">
      <c r="B794" s="149"/>
      <c r="D794" s="150" t="s">
        <v>276</v>
      </c>
      <c r="F794" s="152" t="s">
        <v>1301</v>
      </c>
      <c r="H794" s="153">
        <v>4.4000000000000004</v>
      </c>
      <c r="I794" s="154"/>
      <c r="L794" s="149"/>
      <c r="M794" s="155"/>
      <c r="T794" s="156"/>
      <c r="AT794" s="151" t="s">
        <v>276</v>
      </c>
      <c r="AU794" s="151" t="s">
        <v>90</v>
      </c>
      <c r="AV794" s="12" t="s">
        <v>90</v>
      </c>
      <c r="AW794" s="12" t="s">
        <v>4</v>
      </c>
      <c r="AX794" s="12" t="s">
        <v>84</v>
      </c>
      <c r="AY794" s="151" t="s">
        <v>268</v>
      </c>
    </row>
    <row r="795" spans="2:65" s="1" customFormat="1" ht="24.2" customHeight="1">
      <c r="B795" s="32"/>
      <c r="C795" s="136" t="s">
        <v>1302</v>
      </c>
      <c r="D795" s="136" t="s">
        <v>270</v>
      </c>
      <c r="E795" s="137" t="s">
        <v>1303</v>
      </c>
      <c r="F795" s="138" t="s">
        <v>1304</v>
      </c>
      <c r="G795" s="139" t="s">
        <v>273</v>
      </c>
      <c r="H795" s="140">
        <v>212.25800000000001</v>
      </c>
      <c r="I795" s="141"/>
      <c r="J795" s="142">
        <f>ROUND(I795*H795,2)</f>
        <v>0</v>
      </c>
      <c r="K795" s="138" t="s">
        <v>274</v>
      </c>
      <c r="L795" s="32"/>
      <c r="M795" s="143" t="s">
        <v>1</v>
      </c>
      <c r="N795" s="144" t="s">
        <v>43</v>
      </c>
      <c r="P795" s="145">
        <f>O795*H795</f>
        <v>0</v>
      </c>
      <c r="Q795" s="145">
        <v>0</v>
      </c>
      <c r="R795" s="145">
        <f>Q795*H795</f>
        <v>0</v>
      </c>
      <c r="S795" s="145">
        <v>0</v>
      </c>
      <c r="T795" s="146">
        <f>S795*H795</f>
        <v>0</v>
      </c>
      <c r="AR795" s="147" t="s">
        <v>101</v>
      </c>
      <c r="AT795" s="147" t="s">
        <v>270</v>
      </c>
      <c r="AU795" s="147" t="s">
        <v>90</v>
      </c>
      <c r="AY795" s="17" t="s">
        <v>268</v>
      </c>
      <c r="BE795" s="148">
        <f>IF(N795="základní",J795,0)</f>
        <v>0</v>
      </c>
      <c r="BF795" s="148">
        <f>IF(N795="snížená",J795,0)</f>
        <v>0</v>
      </c>
      <c r="BG795" s="148">
        <f>IF(N795="zákl. přenesená",J795,0)</f>
        <v>0</v>
      </c>
      <c r="BH795" s="148">
        <f>IF(N795="sníž. přenesená",J795,0)</f>
        <v>0</v>
      </c>
      <c r="BI795" s="148">
        <f>IF(N795="nulová",J795,0)</f>
        <v>0</v>
      </c>
      <c r="BJ795" s="17" t="s">
        <v>90</v>
      </c>
      <c r="BK795" s="148">
        <f>ROUND(I795*H795,2)</f>
        <v>0</v>
      </c>
      <c r="BL795" s="17" t="s">
        <v>101</v>
      </c>
      <c r="BM795" s="147" t="s">
        <v>1305</v>
      </c>
    </row>
    <row r="796" spans="2:65" s="12" customFormat="1">
      <c r="B796" s="149"/>
      <c r="D796" s="150" t="s">
        <v>276</v>
      </c>
      <c r="E796" s="151" t="s">
        <v>1</v>
      </c>
      <c r="F796" s="152" t="s">
        <v>743</v>
      </c>
      <c r="H796" s="153">
        <v>212.25800000000001</v>
      </c>
      <c r="I796" s="154"/>
      <c r="L796" s="149"/>
      <c r="M796" s="155"/>
      <c r="T796" s="156"/>
      <c r="AT796" s="151" t="s">
        <v>276</v>
      </c>
      <c r="AU796" s="151" t="s">
        <v>90</v>
      </c>
      <c r="AV796" s="12" t="s">
        <v>90</v>
      </c>
      <c r="AW796" s="12" t="s">
        <v>32</v>
      </c>
      <c r="AX796" s="12" t="s">
        <v>84</v>
      </c>
      <c r="AY796" s="151" t="s">
        <v>268</v>
      </c>
    </row>
    <row r="797" spans="2:65" s="1" customFormat="1" ht="24.2" customHeight="1">
      <c r="B797" s="32"/>
      <c r="C797" s="136" t="s">
        <v>1306</v>
      </c>
      <c r="D797" s="136" t="s">
        <v>270</v>
      </c>
      <c r="E797" s="137" t="s">
        <v>1307</v>
      </c>
      <c r="F797" s="138" t="s">
        <v>1308</v>
      </c>
      <c r="G797" s="139" t="s">
        <v>273</v>
      </c>
      <c r="H797" s="140">
        <v>2122.58</v>
      </c>
      <c r="I797" s="141"/>
      <c r="J797" s="142">
        <f>ROUND(I797*H797,2)</f>
        <v>0</v>
      </c>
      <c r="K797" s="138" t="s">
        <v>274</v>
      </c>
      <c r="L797" s="32"/>
      <c r="M797" s="143" t="s">
        <v>1</v>
      </c>
      <c r="N797" s="144" t="s">
        <v>43</v>
      </c>
      <c r="P797" s="145">
        <f>O797*H797</f>
        <v>0</v>
      </c>
      <c r="Q797" s="145">
        <v>0</v>
      </c>
      <c r="R797" s="145">
        <f>Q797*H797</f>
        <v>0</v>
      </c>
      <c r="S797" s="145">
        <v>0</v>
      </c>
      <c r="T797" s="146">
        <f>S797*H797</f>
        <v>0</v>
      </c>
      <c r="AR797" s="147" t="s">
        <v>101</v>
      </c>
      <c r="AT797" s="147" t="s">
        <v>270</v>
      </c>
      <c r="AU797" s="147" t="s">
        <v>90</v>
      </c>
      <c r="AY797" s="17" t="s">
        <v>268</v>
      </c>
      <c r="BE797" s="148">
        <f>IF(N797="základní",J797,0)</f>
        <v>0</v>
      </c>
      <c r="BF797" s="148">
        <f>IF(N797="snížená",J797,0)</f>
        <v>0</v>
      </c>
      <c r="BG797" s="148">
        <f>IF(N797="zákl. přenesená",J797,0)</f>
        <v>0</v>
      </c>
      <c r="BH797" s="148">
        <f>IF(N797="sníž. přenesená",J797,0)</f>
        <v>0</v>
      </c>
      <c r="BI797" s="148">
        <f>IF(N797="nulová",J797,0)</f>
        <v>0</v>
      </c>
      <c r="BJ797" s="17" t="s">
        <v>90</v>
      </c>
      <c r="BK797" s="148">
        <f>ROUND(I797*H797,2)</f>
        <v>0</v>
      </c>
      <c r="BL797" s="17" t="s">
        <v>101</v>
      </c>
      <c r="BM797" s="147" t="s">
        <v>1309</v>
      </c>
    </row>
    <row r="798" spans="2:65" s="12" customFormat="1">
      <c r="B798" s="149"/>
      <c r="D798" s="150" t="s">
        <v>276</v>
      </c>
      <c r="E798" s="151" t="s">
        <v>1</v>
      </c>
      <c r="F798" s="152" t="s">
        <v>743</v>
      </c>
      <c r="H798" s="153">
        <v>212.25800000000001</v>
      </c>
      <c r="I798" s="154"/>
      <c r="L798" s="149"/>
      <c r="M798" s="155"/>
      <c r="T798" s="156"/>
      <c r="AT798" s="151" t="s">
        <v>276</v>
      </c>
      <c r="AU798" s="151" t="s">
        <v>90</v>
      </c>
      <c r="AV798" s="12" t="s">
        <v>90</v>
      </c>
      <c r="AW798" s="12" t="s">
        <v>32</v>
      </c>
      <c r="AX798" s="12" t="s">
        <v>84</v>
      </c>
      <c r="AY798" s="151" t="s">
        <v>268</v>
      </c>
    </row>
    <row r="799" spans="2:65" s="12" customFormat="1">
      <c r="B799" s="149"/>
      <c r="D799" s="150" t="s">
        <v>276</v>
      </c>
      <c r="F799" s="152" t="s">
        <v>1310</v>
      </c>
      <c r="H799" s="153">
        <v>2122.58</v>
      </c>
      <c r="I799" s="154"/>
      <c r="L799" s="149"/>
      <c r="M799" s="155"/>
      <c r="T799" s="156"/>
      <c r="AT799" s="151" t="s">
        <v>276</v>
      </c>
      <c r="AU799" s="151" t="s">
        <v>90</v>
      </c>
      <c r="AV799" s="12" t="s">
        <v>90</v>
      </c>
      <c r="AW799" s="12" t="s">
        <v>4</v>
      </c>
      <c r="AX799" s="12" t="s">
        <v>84</v>
      </c>
      <c r="AY799" s="151" t="s">
        <v>268</v>
      </c>
    </row>
    <row r="800" spans="2:65" s="1" customFormat="1" ht="44.25" customHeight="1">
      <c r="B800" s="32"/>
      <c r="C800" s="136" t="s">
        <v>1311</v>
      </c>
      <c r="D800" s="136" t="s">
        <v>270</v>
      </c>
      <c r="E800" s="137" t="s">
        <v>1312</v>
      </c>
      <c r="F800" s="138" t="s">
        <v>1313</v>
      </c>
      <c r="G800" s="139" t="s">
        <v>440</v>
      </c>
      <c r="H800" s="140">
        <v>1</v>
      </c>
      <c r="I800" s="141"/>
      <c r="J800" s="142">
        <f t="shared" ref="J800:J814" si="0">ROUND(I800*H800,2)</f>
        <v>0</v>
      </c>
      <c r="K800" s="138" t="s">
        <v>1</v>
      </c>
      <c r="L800" s="32"/>
      <c r="M800" s="143" t="s">
        <v>1</v>
      </c>
      <c r="N800" s="144" t="s">
        <v>43</v>
      </c>
      <c r="P800" s="145">
        <f t="shared" ref="P800:P814" si="1">O800*H800</f>
        <v>0</v>
      </c>
      <c r="Q800" s="145">
        <v>0</v>
      </c>
      <c r="R800" s="145">
        <f t="shared" ref="R800:R814" si="2">Q800*H800</f>
        <v>0</v>
      </c>
      <c r="S800" s="145">
        <v>0</v>
      </c>
      <c r="T800" s="146">
        <f t="shared" ref="T800:T814" si="3">S800*H800</f>
        <v>0</v>
      </c>
      <c r="AR800" s="147" t="s">
        <v>101</v>
      </c>
      <c r="AT800" s="147" t="s">
        <v>270</v>
      </c>
      <c r="AU800" s="147" t="s">
        <v>90</v>
      </c>
      <c r="AY800" s="17" t="s">
        <v>268</v>
      </c>
      <c r="BE800" s="148">
        <f t="shared" ref="BE800:BE814" si="4">IF(N800="základní",J800,0)</f>
        <v>0</v>
      </c>
      <c r="BF800" s="148">
        <f t="shared" ref="BF800:BF814" si="5">IF(N800="snížená",J800,0)</f>
        <v>0</v>
      </c>
      <c r="BG800" s="148">
        <f t="shared" ref="BG800:BG814" si="6">IF(N800="zákl. přenesená",J800,0)</f>
        <v>0</v>
      </c>
      <c r="BH800" s="148">
        <f t="shared" ref="BH800:BH814" si="7">IF(N800="sníž. přenesená",J800,0)</f>
        <v>0</v>
      </c>
      <c r="BI800" s="148">
        <f t="shared" ref="BI800:BI814" si="8">IF(N800="nulová",J800,0)</f>
        <v>0</v>
      </c>
      <c r="BJ800" s="17" t="s">
        <v>90</v>
      </c>
      <c r="BK800" s="148">
        <f t="shared" ref="BK800:BK814" si="9">ROUND(I800*H800,2)</f>
        <v>0</v>
      </c>
      <c r="BL800" s="17" t="s">
        <v>101</v>
      </c>
      <c r="BM800" s="147" t="s">
        <v>1314</v>
      </c>
    </row>
    <row r="801" spans="2:65" s="1" customFormat="1" ht="44.25" customHeight="1">
      <c r="B801" s="32"/>
      <c r="C801" s="136" t="s">
        <v>1315</v>
      </c>
      <c r="D801" s="136" t="s">
        <v>270</v>
      </c>
      <c r="E801" s="137" t="s">
        <v>1316</v>
      </c>
      <c r="F801" s="138" t="s">
        <v>1317</v>
      </c>
      <c r="G801" s="139" t="s">
        <v>440</v>
      </c>
      <c r="H801" s="140">
        <v>1</v>
      </c>
      <c r="I801" s="141"/>
      <c r="J801" s="142">
        <f t="shared" si="0"/>
        <v>0</v>
      </c>
      <c r="K801" s="138" t="s">
        <v>1</v>
      </c>
      <c r="L801" s="32"/>
      <c r="M801" s="143" t="s">
        <v>1</v>
      </c>
      <c r="N801" s="144" t="s">
        <v>43</v>
      </c>
      <c r="P801" s="145">
        <f t="shared" si="1"/>
        <v>0</v>
      </c>
      <c r="Q801" s="145">
        <v>0</v>
      </c>
      <c r="R801" s="145">
        <f t="shared" si="2"/>
        <v>0</v>
      </c>
      <c r="S801" s="145">
        <v>0</v>
      </c>
      <c r="T801" s="146">
        <f t="shared" si="3"/>
        <v>0</v>
      </c>
      <c r="AR801" s="147" t="s">
        <v>101</v>
      </c>
      <c r="AT801" s="147" t="s">
        <v>270</v>
      </c>
      <c r="AU801" s="147" t="s">
        <v>90</v>
      </c>
      <c r="AY801" s="17" t="s">
        <v>268</v>
      </c>
      <c r="BE801" s="148">
        <f t="shared" si="4"/>
        <v>0</v>
      </c>
      <c r="BF801" s="148">
        <f t="shared" si="5"/>
        <v>0</v>
      </c>
      <c r="BG801" s="148">
        <f t="shared" si="6"/>
        <v>0</v>
      </c>
      <c r="BH801" s="148">
        <f t="shared" si="7"/>
        <v>0</v>
      </c>
      <c r="BI801" s="148">
        <f t="shared" si="8"/>
        <v>0</v>
      </c>
      <c r="BJ801" s="17" t="s">
        <v>90</v>
      </c>
      <c r="BK801" s="148">
        <f t="shared" si="9"/>
        <v>0</v>
      </c>
      <c r="BL801" s="17" t="s">
        <v>101</v>
      </c>
      <c r="BM801" s="147" t="s">
        <v>1318</v>
      </c>
    </row>
    <row r="802" spans="2:65" s="1" customFormat="1" ht="44.25" customHeight="1">
      <c r="B802" s="32"/>
      <c r="C802" s="136" t="s">
        <v>1319</v>
      </c>
      <c r="D802" s="136" t="s">
        <v>270</v>
      </c>
      <c r="E802" s="137" t="s">
        <v>1320</v>
      </c>
      <c r="F802" s="138" t="s">
        <v>1321</v>
      </c>
      <c r="G802" s="139" t="s">
        <v>440</v>
      </c>
      <c r="H802" s="140">
        <v>1</v>
      </c>
      <c r="I802" s="141"/>
      <c r="J802" s="142">
        <f t="shared" si="0"/>
        <v>0</v>
      </c>
      <c r="K802" s="138" t="s">
        <v>1</v>
      </c>
      <c r="L802" s="32"/>
      <c r="M802" s="143" t="s">
        <v>1</v>
      </c>
      <c r="N802" s="144" t="s">
        <v>43</v>
      </c>
      <c r="P802" s="145">
        <f t="shared" si="1"/>
        <v>0</v>
      </c>
      <c r="Q802" s="145">
        <v>0</v>
      </c>
      <c r="R802" s="145">
        <f t="shared" si="2"/>
        <v>0</v>
      </c>
      <c r="S802" s="145">
        <v>0</v>
      </c>
      <c r="T802" s="146">
        <f t="shared" si="3"/>
        <v>0</v>
      </c>
      <c r="AR802" s="147" t="s">
        <v>101</v>
      </c>
      <c r="AT802" s="147" t="s">
        <v>270</v>
      </c>
      <c r="AU802" s="147" t="s">
        <v>90</v>
      </c>
      <c r="AY802" s="17" t="s">
        <v>268</v>
      </c>
      <c r="BE802" s="148">
        <f t="shared" si="4"/>
        <v>0</v>
      </c>
      <c r="BF802" s="148">
        <f t="shared" si="5"/>
        <v>0</v>
      </c>
      <c r="BG802" s="148">
        <f t="shared" si="6"/>
        <v>0</v>
      </c>
      <c r="BH802" s="148">
        <f t="shared" si="7"/>
        <v>0</v>
      </c>
      <c r="BI802" s="148">
        <f t="shared" si="8"/>
        <v>0</v>
      </c>
      <c r="BJ802" s="17" t="s">
        <v>90</v>
      </c>
      <c r="BK802" s="148">
        <f t="shared" si="9"/>
        <v>0</v>
      </c>
      <c r="BL802" s="17" t="s">
        <v>101</v>
      </c>
      <c r="BM802" s="147" t="s">
        <v>1322</v>
      </c>
    </row>
    <row r="803" spans="2:65" s="1" customFormat="1" ht="44.25" customHeight="1">
      <c r="B803" s="32"/>
      <c r="C803" s="136" t="s">
        <v>1323</v>
      </c>
      <c r="D803" s="136" t="s">
        <v>270</v>
      </c>
      <c r="E803" s="137" t="s">
        <v>1324</v>
      </c>
      <c r="F803" s="138" t="s">
        <v>1325</v>
      </c>
      <c r="G803" s="139" t="s">
        <v>440</v>
      </c>
      <c r="H803" s="140">
        <v>1</v>
      </c>
      <c r="I803" s="141"/>
      <c r="J803" s="142">
        <f t="shared" si="0"/>
        <v>0</v>
      </c>
      <c r="K803" s="138" t="s">
        <v>1</v>
      </c>
      <c r="L803" s="32"/>
      <c r="M803" s="143" t="s">
        <v>1</v>
      </c>
      <c r="N803" s="144" t="s">
        <v>43</v>
      </c>
      <c r="P803" s="145">
        <f t="shared" si="1"/>
        <v>0</v>
      </c>
      <c r="Q803" s="145">
        <v>0</v>
      </c>
      <c r="R803" s="145">
        <f t="shared" si="2"/>
        <v>0</v>
      </c>
      <c r="S803" s="145">
        <v>0</v>
      </c>
      <c r="T803" s="146">
        <f t="shared" si="3"/>
        <v>0</v>
      </c>
      <c r="AR803" s="147" t="s">
        <v>101</v>
      </c>
      <c r="AT803" s="147" t="s">
        <v>270</v>
      </c>
      <c r="AU803" s="147" t="s">
        <v>90</v>
      </c>
      <c r="AY803" s="17" t="s">
        <v>268</v>
      </c>
      <c r="BE803" s="148">
        <f t="shared" si="4"/>
        <v>0</v>
      </c>
      <c r="BF803" s="148">
        <f t="shared" si="5"/>
        <v>0</v>
      </c>
      <c r="BG803" s="148">
        <f t="shared" si="6"/>
        <v>0</v>
      </c>
      <c r="BH803" s="148">
        <f t="shared" si="7"/>
        <v>0</v>
      </c>
      <c r="BI803" s="148">
        <f t="shared" si="8"/>
        <v>0</v>
      </c>
      <c r="BJ803" s="17" t="s">
        <v>90</v>
      </c>
      <c r="BK803" s="148">
        <f t="shared" si="9"/>
        <v>0</v>
      </c>
      <c r="BL803" s="17" t="s">
        <v>101</v>
      </c>
      <c r="BM803" s="147" t="s">
        <v>1326</v>
      </c>
    </row>
    <row r="804" spans="2:65" s="1" customFormat="1" ht="55.5" customHeight="1">
      <c r="B804" s="32"/>
      <c r="C804" s="136" t="s">
        <v>1327</v>
      </c>
      <c r="D804" s="136" t="s">
        <v>270</v>
      </c>
      <c r="E804" s="137" t="s">
        <v>1328</v>
      </c>
      <c r="F804" s="138" t="s">
        <v>1329</v>
      </c>
      <c r="G804" s="139" t="s">
        <v>440</v>
      </c>
      <c r="H804" s="140">
        <v>1</v>
      </c>
      <c r="I804" s="141"/>
      <c r="J804" s="142">
        <f t="shared" si="0"/>
        <v>0</v>
      </c>
      <c r="K804" s="138" t="s">
        <v>1</v>
      </c>
      <c r="L804" s="32"/>
      <c r="M804" s="143" t="s">
        <v>1</v>
      </c>
      <c r="N804" s="144" t="s">
        <v>43</v>
      </c>
      <c r="P804" s="145">
        <f t="shared" si="1"/>
        <v>0</v>
      </c>
      <c r="Q804" s="145">
        <v>0</v>
      </c>
      <c r="R804" s="145">
        <f t="shared" si="2"/>
        <v>0</v>
      </c>
      <c r="S804" s="145">
        <v>0</v>
      </c>
      <c r="T804" s="146">
        <f t="shared" si="3"/>
        <v>0</v>
      </c>
      <c r="AR804" s="147" t="s">
        <v>101</v>
      </c>
      <c r="AT804" s="147" t="s">
        <v>270</v>
      </c>
      <c r="AU804" s="147" t="s">
        <v>90</v>
      </c>
      <c r="AY804" s="17" t="s">
        <v>268</v>
      </c>
      <c r="BE804" s="148">
        <f t="shared" si="4"/>
        <v>0</v>
      </c>
      <c r="BF804" s="148">
        <f t="shared" si="5"/>
        <v>0</v>
      </c>
      <c r="BG804" s="148">
        <f t="shared" si="6"/>
        <v>0</v>
      </c>
      <c r="BH804" s="148">
        <f t="shared" si="7"/>
        <v>0</v>
      </c>
      <c r="BI804" s="148">
        <f t="shared" si="8"/>
        <v>0</v>
      </c>
      <c r="BJ804" s="17" t="s">
        <v>90</v>
      </c>
      <c r="BK804" s="148">
        <f t="shared" si="9"/>
        <v>0</v>
      </c>
      <c r="BL804" s="17" t="s">
        <v>101</v>
      </c>
      <c r="BM804" s="147" t="s">
        <v>1330</v>
      </c>
    </row>
    <row r="805" spans="2:65" s="1" customFormat="1" ht="55.5" customHeight="1">
      <c r="B805" s="32"/>
      <c r="C805" s="136" t="s">
        <v>1331</v>
      </c>
      <c r="D805" s="136" t="s">
        <v>270</v>
      </c>
      <c r="E805" s="137" t="s">
        <v>1332</v>
      </c>
      <c r="F805" s="138" t="s">
        <v>1333</v>
      </c>
      <c r="G805" s="139" t="s">
        <v>440</v>
      </c>
      <c r="H805" s="140">
        <v>1</v>
      </c>
      <c r="I805" s="141"/>
      <c r="J805" s="142">
        <f t="shared" si="0"/>
        <v>0</v>
      </c>
      <c r="K805" s="138" t="s">
        <v>1</v>
      </c>
      <c r="L805" s="32"/>
      <c r="M805" s="143" t="s">
        <v>1</v>
      </c>
      <c r="N805" s="144" t="s">
        <v>43</v>
      </c>
      <c r="P805" s="145">
        <f t="shared" si="1"/>
        <v>0</v>
      </c>
      <c r="Q805" s="145">
        <v>0</v>
      </c>
      <c r="R805" s="145">
        <f t="shared" si="2"/>
        <v>0</v>
      </c>
      <c r="S805" s="145">
        <v>0</v>
      </c>
      <c r="T805" s="146">
        <f t="shared" si="3"/>
        <v>0</v>
      </c>
      <c r="AR805" s="147" t="s">
        <v>101</v>
      </c>
      <c r="AT805" s="147" t="s">
        <v>270</v>
      </c>
      <c r="AU805" s="147" t="s">
        <v>90</v>
      </c>
      <c r="AY805" s="17" t="s">
        <v>268</v>
      </c>
      <c r="BE805" s="148">
        <f t="shared" si="4"/>
        <v>0</v>
      </c>
      <c r="BF805" s="148">
        <f t="shared" si="5"/>
        <v>0</v>
      </c>
      <c r="BG805" s="148">
        <f t="shared" si="6"/>
        <v>0</v>
      </c>
      <c r="BH805" s="148">
        <f t="shared" si="7"/>
        <v>0</v>
      </c>
      <c r="BI805" s="148">
        <f t="shared" si="8"/>
        <v>0</v>
      </c>
      <c r="BJ805" s="17" t="s">
        <v>90</v>
      </c>
      <c r="BK805" s="148">
        <f t="shared" si="9"/>
        <v>0</v>
      </c>
      <c r="BL805" s="17" t="s">
        <v>101</v>
      </c>
      <c r="BM805" s="147" t="s">
        <v>1334</v>
      </c>
    </row>
    <row r="806" spans="2:65" s="1" customFormat="1" ht="55.5" customHeight="1">
      <c r="B806" s="32"/>
      <c r="C806" s="136" t="s">
        <v>1335</v>
      </c>
      <c r="D806" s="136" t="s">
        <v>270</v>
      </c>
      <c r="E806" s="137" t="s">
        <v>1336</v>
      </c>
      <c r="F806" s="138" t="s">
        <v>1337</v>
      </c>
      <c r="G806" s="139" t="s">
        <v>440</v>
      </c>
      <c r="H806" s="140">
        <v>1</v>
      </c>
      <c r="I806" s="141"/>
      <c r="J806" s="142">
        <f t="shared" si="0"/>
        <v>0</v>
      </c>
      <c r="K806" s="138" t="s">
        <v>1</v>
      </c>
      <c r="L806" s="32"/>
      <c r="M806" s="143" t="s">
        <v>1</v>
      </c>
      <c r="N806" s="144" t="s">
        <v>43</v>
      </c>
      <c r="P806" s="145">
        <f t="shared" si="1"/>
        <v>0</v>
      </c>
      <c r="Q806" s="145">
        <v>0</v>
      </c>
      <c r="R806" s="145">
        <f t="shared" si="2"/>
        <v>0</v>
      </c>
      <c r="S806" s="145">
        <v>0</v>
      </c>
      <c r="T806" s="146">
        <f t="shared" si="3"/>
        <v>0</v>
      </c>
      <c r="AR806" s="147" t="s">
        <v>101</v>
      </c>
      <c r="AT806" s="147" t="s">
        <v>270</v>
      </c>
      <c r="AU806" s="147" t="s">
        <v>90</v>
      </c>
      <c r="AY806" s="17" t="s">
        <v>268</v>
      </c>
      <c r="BE806" s="148">
        <f t="shared" si="4"/>
        <v>0</v>
      </c>
      <c r="BF806" s="148">
        <f t="shared" si="5"/>
        <v>0</v>
      </c>
      <c r="BG806" s="148">
        <f t="shared" si="6"/>
        <v>0</v>
      </c>
      <c r="BH806" s="148">
        <f t="shared" si="7"/>
        <v>0</v>
      </c>
      <c r="BI806" s="148">
        <f t="shared" si="8"/>
        <v>0</v>
      </c>
      <c r="BJ806" s="17" t="s">
        <v>90</v>
      </c>
      <c r="BK806" s="148">
        <f t="shared" si="9"/>
        <v>0</v>
      </c>
      <c r="BL806" s="17" t="s">
        <v>101</v>
      </c>
      <c r="BM806" s="147" t="s">
        <v>1338</v>
      </c>
    </row>
    <row r="807" spans="2:65" s="1" customFormat="1" ht="55.5" customHeight="1">
      <c r="B807" s="32"/>
      <c r="C807" s="136" t="s">
        <v>1339</v>
      </c>
      <c r="D807" s="136" t="s">
        <v>270</v>
      </c>
      <c r="E807" s="137" t="s">
        <v>1340</v>
      </c>
      <c r="F807" s="138" t="s">
        <v>1341</v>
      </c>
      <c r="G807" s="139" t="s">
        <v>440</v>
      </c>
      <c r="H807" s="140">
        <v>1</v>
      </c>
      <c r="I807" s="141"/>
      <c r="J807" s="142">
        <f t="shared" si="0"/>
        <v>0</v>
      </c>
      <c r="K807" s="138" t="s">
        <v>1</v>
      </c>
      <c r="L807" s="32"/>
      <c r="M807" s="143" t="s">
        <v>1</v>
      </c>
      <c r="N807" s="144" t="s">
        <v>43</v>
      </c>
      <c r="P807" s="145">
        <f t="shared" si="1"/>
        <v>0</v>
      </c>
      <c r="Q807" s="145">
        <v>0</v>
      </c>
      <c r="R807" s="145">
        <f t="shared" si="2"/>
        <v>0</v>
      </c>
      <c r="S807" s="145">
        <v>0</v>
      </c>
      <c r="T807" s="146">
        <f t="shared" si="3"/>
        <v>0</v>
      </c>
      <c r="AR807" s="147" t="s">
        <v>101</v>
      </c>
      <c r="AT807" s="147" t="s">
        <v>270</v>
      </c>
      <c r="AU807" s="147" t="s">
        <v>90</v>
      </c>
      <c r="AY807" s="17" t="s">
        <v>268</v>
      </c>
      <c r="BE807" s="148">
        <f t="shared" si="4"/>
        <v>0</v>
      </c>
      <c r="BF807" s="148">
        <f t="shared" si="5"/>
        <v>0</v>
      </c>
      <c r="BG807" s="148">
        <f t="shared" si="6"/>
        <v>0</v>
      </c>
      <c r="BH807" s="148">
        <f t="shared" si="7"/>
        <v>0</v>
      </c>
      <c r="BI807" s="148">
        <f t="shared" si="8"/>
        <v>0</v>
      </c>
      <c r="BJ807" s="17" t="s">
        <v>90</v>
      </c>
      <c r="BK807" s="148">
        <f t="shared" si="9"/>
        <v>0</v>
      </c>
      <c r="BL807" s="17" t="s">
        <v>101</v>
      </c>
      <c r="BM807" s="147" t="s">
        <v>1342</v>
      </c>
    </row>
    <row r="808" spans="2:65" s="1" customFormat="1" ht="55.5" customHeight="1">
      <c r="B808" s="32"/>
      <c r="C808" s="136" t="s">
        <v>1343</v>
      </c>
      <c r="D808" s="136" t="s">
        <v>270</v>
      </c>
      <c r="E808" s="137" t="s">
        <v>1344</v>
      </c>
      <c r="F808" s="138" t="s">
        <v>1345</v>
      </c>
      <c r="G808" s="139" t="s">
        <v>440</v>
      </c>
      <c r="H808" s="140">
        <v>1</v>
      </c>
      <c r="I808" s="141"/>
      <c r="J808" s="142">
        <f t="shared" si="0"/>
        <v>0</v>
      </c>
      <c r="K808" s="138" t="s">
        <v>1</v>
      </c>
      <c r="L808" s="32"/>
      <c r="M808" s="143" t="s">
        <v>1</v>
      </c>
      <c r="N808" s="144" t="s">
        <v>43</v>
      </c>
      <c r="P808" s="145">
        <f t="shared" si="1"/>
        <v>0</v>
      </c>
      <c r="Q808" s="145">
        <v>0</v>
      </c>
      <c r="R808" s="145">
        <f t="shared" si="2"/>
        <v>0</v>
      </c>
      <c r="S808" s="145">
        <v>0</v>
      </c>
      <c r="T808" s="146">
        <f t="shared" si="3"/>
        <v>0</v>
      </c>
      <c r="AR808" s="147" t="s">
        <v>101</v>
      </c>
      <c r="AT808" s="147" t="s">
        <v>270</v>
      </c>
      <c r="AU808" s="147" t="s">
        <v>90</v>
      </c>
      <c r="AY808" s="17" t="s">
        <v>268</v>
      </c>
      <c r="BE808" s="148">
        <f t="shared" si="4"/>
        <v>0</v>
      </c>
      <c r="BF808" s="148">
        <f t="shared" si="5"/>
        <v>0</v>
      </c>
      <c r="BG808" s="148">
        <f t="shared" si="6"/>
        <v>0</v>
      </c>
      <c r="BH808" s="148">
        <f t="shared" si="7"/>
        <v>0</v>
      </c>
      <c r="BI808" s="148">
        <f t="shared" si="8"/>
        <v>0</v>
      </c>
      <c r="BJ808" s="17" t="s">
        <v>90</v>
      </c>
      <c r="BK808" s="148">
        <f t="shared" si="9"/>
        <v>0</v>
      </c>
      <c r="BL808" s="17" t="s">
        <v>101</v>
      </c>
      <c r="BM808" s="147" t="s">
        <v>1346</v>
      </c>
    </row>
    <row r="809" spans="2:65" s="1" customFormat="1" ht="44.25" customHeight="1">
      <c r="B809" s="32"/>
      <c r="C809" s="136" t="s">
        <v>1347</v>
      </c>
      <c r="D809" s="136" t="s">
        <v>270</v>
      </c>
      <c r="E809" s="137" t="s">
        <v>1348</v>
      </c>
      <c r="F809" s="138" t="s">
        <v>1349</v>
      </c>
      <c r="G809" s="139" t="s">
        <v>440</v>
      </c>
      <c r="H809" s="140">
        <v>1</v>
      </c>
      <c r="I809" s="141"/>
      <c r="J809" s="142">
        <f t="shared" si="0"/>
        <v>0</v>
      </c>
      <c r="K809" s="138" t="s">
        <v>1</v>
      </c>
      <c r="L809" s="32"/>
      <c r="M809" s="143" t="s">
        <v>1</v>
      </c>
      <c r="N809" s="144" t="s">
        <v>43</v>
      </c>
      <c r="P809" s="145">
        <f t="shared" si="1"/>
        <v>0</v>
      </c>
      <c r="Q809" s="145">
        <v>0</v>
      </c>
      <c r="R809" s="145">
        <f t="shared" si="2"/>
        <v>0</v>
      </c>
      <c r="S809" s="145">
        <v>0</v>
      </c>
      <c r="T809" s="146">
        <f t="shared" si="3"/>
        <v>0</v>
      </c>
      <c r="AR809" s="147" t="s">
        <v>101</v>
      </c>
      <c r="AT809" s="147" t="s">
        <v>270</v>
      </c>
      <c r="AU809" s="147" t="s">
        <v>90</v>
      </c>
      <c r="AY809" s="17" t="s">
        <v>268</v>
      </c>
      <c r="BE809" s="148">
        <f t="shared" si="4"/>
        <v>0</v>
      </c>
      <c r="BF809" s="148">
        <f t="shared" si="5"/>
        <v>0</v>
      </c>
      <c r="BG809" s="148">
        <f t="shared" si="6"/>
        <v>0</v>
      </c>
      <c r="BH809" s="148">
        <f t="shared" si="7"/>
        <v>0</v>
      </c>
      <c r="BI809" s="148">
        <f t="shared" si="8"/>
        <v>0</v>
      </c>
      <c r="BJ809" s="17" t="s">
        <v>90</v>
      </c>
      <c r="BK809" s="148">
        <f t="shared" si="9"/>
        <v>0</v>
      </c>
      <c r="BL809" s="17" t="s">
        <v>101</v>
      </c>
      <c r="BM809" s="147" t="s">
        <v>1350</v>
      </c>
    </row>
    <row r="810" spans="2:65" s="1" customFormat="1" ht="44.25" customHeight="1">
      <c r="B810" s="32"/>
      <c r="C810" s="136" t="s">
        <v>1351</v>
      </c>
      <c r="D810" s="136" t="s">
        <v>270</v>
      </c>
      <c r="E810" s="137" t="s">
        <v>1352</v>
      </c>
      <c r="F810" s="138" t="s">
        <v>1353</v>
      </c>
      <c r="G810" s="139" t="s">
        <v>440</v>
      </c>
      <c r="H810" s="140">
        <v>1</v>
      </c>
      <c r="I810" s="141"/>
      <c r="J810" s="142">
        <f t="shared" si="0"/>
        <v>0</v>
      </c>
      <c r="K810" s="138" t="s">
        <v>1</v>
      </c>
      <c r="L810" s="32"/>
      <c r="M810" s="143" t="s">
        <v>1</v>
      </c>
      <c r="N810" s="144" t="s">
        <v>43</v>
      </c>
      <c r="P810" s="145">
        <f t="shared" si="1"/>
        <v>0</v>
      </c>
      <c r="Q810" s="145">
        <v>0</v>
      </c>
      <c r="R810" s="145">
        <f t="shared" si="2"/>
        <v>0</v>
      </c>
      <c r="S810" s="145">
        <v>0</v>
      </c>
      <c r="T810" s="146">
        <f t="shared" si="3"/>
        <v>0</v>
      </c>
      <c r="AR810" s="147" t="s">
        <v>101</v>
      </c>
      <c r="AT810" s="147" t="s">
        <v>270</v>
      </c>
      <c r="AU810" s="147" t="s">
        <v>90</v>
      </c>
      <c r="AY810" s="17" t="s">
        <v>268</v>
      </c>
      <c r="BE810" s="148">
        <f t="shared" si="4"/>
        <v>0</v>
      </c>
      <c r="BF810" s="148">
        <f t="shared" si="5"/>
        <v>0</v>
      </c>
      <c r="BG810" s="148">
        <f t="shared" si="6"/>
        <v>0</v>
      </c>
      <c r="BH810" s="148">
        <f t="shared" si="7"/>
        <v>0</v>
      </c>
      <c r="BI810" s="148">
        <f t="shared" si="8"/>
        <v>0</v>
      </c>
      <c r="BJ810" s="17" t="s">
        <v>90</v>
      </c>
      <c r="BK810" s="148">
        <f t="shared" si="9"/>
        <v>0</v>
      </c>
      <c r="BL810" s="17" t="s">
        <v>101</v>
      </c>
      <c r="BM810" s="147" t="s">
        <v>1354</v>
      </c>
    </row>
    <row r="811" spans="2:65" s="1" customFormat="1" ht="44.25" customHeight="1">
      <c r="B811" s="32"/>
      <c r="C811" s="136" t="s">
        <v>1355</v>
      </c>
      <c r="D811" s="136" t="s">
        <v>270</v>
      </c>
      <c r="E811" s="137" t="s">
        <v>1356</v>
      </c>
      <c r="F811" s="138" t="s">
        <v>1357</v>
      </c>
      <c r="G811" s="139" t="s">
        <v>440</v>
      </c>
      <c r="H811" s="140">
        <v>1</v>
      </c>
      <c r="I811" s="141"/>
      <c r="J811" s="142">
        <f t="shared" si="0"/>
        <v>0</v>
      </c>
      <c r="K811" s="138" t="s">
        <v>1</v>
      </c>
      <c r="L811" s="32"/>
      <c r="M811" s="143" t="s">
        <v>1</v>
      </c>
      <c r="N811" s="144" t="s">
        <v>43</v>
      </c>
      <c r="P811" s="145">
        <f t="shared" si="1"/>
        <v>0</v>
      </c>
      <c r="Q811" s="145">
        <v>0</v>
      </c>
      <c r="R811" s="145">
        <f t="shared" si="2"/>
        <v>0</v>
      </c>
      <c r="S811" s="145">
        <v>0</v>
      </c>
      <c r="T811" s="146">
        <f t="shared" si="3"/>
        <v>0</v>
      </c>
      <c r="AR811" s="147" t="s">
        <v>101</v>
      </c>
      <c r="AT811" s="147" t="s">
        <v>270</v>
      </c>
      <c r="AU811" s="147" t="s">
        <v>90</v>
      </c>
      <c r="AY811" s="17" t="s">
        <v>268</v>
      </c>
      <c r="BE811" s="148">
        <f t="shared" si="4"/>
        <v>0</v>
      </c>
      <c r="BF811" s="148">
        <f t="shared" si="5"/>
        <v>0</v>
      </c>
      <c r="BG811" s="148">
        <f t="shared" si="6"/>
        <v>0</v>
      </c>
      <c r="BH811" s="148">
        <f t="shared" si="7"/>
        <v>0</v>
      </c>
      <c r="BI811" s="148">
        <f t="shared" si="8"/>
        <v>0</v>
      </c>
      <c r="BJ811" s="17" t="s">
        <v>90</v>
      </c>
      <c r="BK811" s="148">
        <f t="shared" si="9"/>
        <v>0</v>
      </c>
      <c r="BL811" s="17" t="s">
        <v>101</v>
      </c>
      <c r="BM811" s="147" t="s">
        <v>1358</v>
      </c>
    </row>
    <row r="812" spans="2:65" s="1" customFormat="1" ht="44.25" customHeight="1">
      <c r="B812" s="32"/>
      <c r="C812" s="136" t="s">
        <v>1359</v>
      </c>
      <c r="D812" s="136" t="s">
        <v>270</v>
      </c>
      <c r="E812" s="137" t="s">
        <v>1360</v>
      </c>
      <c r="F812" s="138" t="s">
        <v>1361</v>
      </c>
      <c r="G812" s="139" t="s">
        <v>440</v>
      </c>
      <c r="H812" s="140">
        <v>1</v>
      </c>
      <c r="I812" s="141"/>
      <c r="J812" s="142">
        <f t="shared" si="0"/>
        <v>0</v>
      </c>
      <c r="K812" s="138" t="s">
        <v>1</v>
      </c>
      <c r="L812" s="32"/>
      <c r="M812" s="143" t="s">
        <v>1</v>
      </c>
      <c r="N812" s="144" t="s">
        <v>43</v>
      </c>
      <c r="P812" s="145">
        <f t="shared" si="1"/>
        <v>0</v>
      </c>
      <c r="Q812" s="145">
        <v>0</v>
      </c>
      <c r="R812" s="145">
        <f t="shared" si="2"/>
        <v>0</v>
      </c>
      <c r="S812" s="145">
        <v>0</v>
      </c>
      <c r="T812" s="146">
        <f t="shared" si="3"/>
        <v>0</v>
      </c>
      <c r="AR812" s="147" t="s">
        <v>101</v>
      </c>
      <c r="AT812" s="147" t="s">
        <v>270</v>
      </c>
      <c r="AU812" s="147" t="s">
        <v>90</v>
      </c>
      <c r="AY812" s="17" t="s">
        <v>268</v>
      </c>
      <c r="BE812" s="148">
        <f t="shared" si="4"/>
        <v>0</v>
      </c>
      <c r="BF812" s="148">
        <f t="shared" si="5"/>
        <v>0</v>
      </c>
      <c r="BG812" s="148">
        <f t="shared" si="6"/>
        <v>0</v>
      </c>
      <c r="BH812" s="148">
        <f t="shared" si="7"/>
        <v>0</v>
      </c>
      <c r="BI812" s="148">
        <f t="shared" si="8"/>
        <v>0</v>
      </c>
      <c r="BJ812" s="17" t="s">
        <v>90</v>
      </c>
      <c r="BK812" s="148">
        <f t="shared" si="9"/>
        <v>0</v>
      </c>
      <c r="BL812" s="17" t="s">
        <v>101</v>
      </c>
      <c r="BM812" s="147" t="s">
        <v>1362</v>
      </c>
    </row>
    <row r="813" spans="2:65" s="1" customFormat="1" ht="37.9" customHeight="1">
      <c r="B813" s="32"/>
      <c r="C813" s="136" t="s">
        <v>1363</v>
      </c>
      <c r="D813" s="136" t="s">
        <v>270</v>
      </c>
      <c r="E813" s="137" t="s">
        <v>1364</v>
      </c>
      <c r="F813" s="138" t="s">
        <v>1365</v>
      </c>
      <c r="G813" s="139" t="s">
        <v>273</v>
      </c>
      <c r="H813" s="140">
        <v>0.49</v>
      </c>
      <c r="I813" s="141"/>
      <c r="J813" s="142">
        <f t="shared" si="0"/>
        <v>0</v>
      </c>
      <c r="K813" s="138" t="s">
        <v>1</v>
      </c>
      <c r="L813" s="32"/>
      <c r="M813" s="143" t="s">
        <v>1</v>
      </c>
      <c r="N813" s="144" t="s">
        <v>43</v>
      </c>
      <c r="P813" s="145">
        <f t="shared" si="1"/>
        <v>0</v>
      </c>
      <c r="Q813" s="145">
        <v>0</v>
      </c>
      <c r="R813" s="145">
        <f t="shared" si="2"/>
        <v>0</v>
      </c>
      <c r="S813" s="145">
        <v>0</v>
      </c>
      <c r="T813" s="146">
        <f t="shared" si="3"/>
        <v>0</v>
      </c>
      <c r="AR813" s="147" t="s">
        <v>101</v>
      </c>
      <c r="AT813" s="147" t="s">
        <v>270</v>
      </c>
      <c r="AU813" s="147" t="s">
        <v>90</v>
      </c>
      <c r="AY813" s="17" t="s">
        <v>268</v>
      </c>
      <c r="BE813" s="148">
        <f t="shared" si="4"/>
        <v>0</v>
      </c>
      <c r="BF813" s="148">
        <f t="shared" si="5"/>
        <v>0</v>
      </c>
      <c r="BG813" s="148">
        <f t="shared" si="6"/>
        <v>0</v>
      </c>
      <c r="BH813" s="148">
        <f t="shared" si="7"/>
        <v>0</v>
      </c>
      <c r="BI813" s="148">
        <f t="shared" si="8"/>
        <v>0</v>
      </c>
      <c r="BJ813" s="17" t="s">
        <v>90</v>
      </c>
      <c r="BK813" s="148">
        <f t="shared" si="9"/>
        <v>0</v>
      </c>
      <c r="BL813" s="17" t="s">
        <v>101</v>
      </c>
      <c r="BM813" s="147" t="s">
        <v>1366</v>
      </c>
    </row>
    <row r="814" spans="2:65" s="1" customFormat="1" ht="33" customHeight="1">
      <c r="B814" s="32"/>
      <c r="C814" s="136" t="s">
        <v>1367</v>
      </c>
      <c r="D814" s="136" t="s">
        <v>270</v>
      </c>
      <c r="E814" s="137" t="s">
        <v>1368</v>
      </c>
      <c r="F814" s="138" t="s">
        <v>1369</v>
      </c>
      <c r="G814" s="139" t="s">
        <v>281</v>
      </c>
      <c r="H814" s="140">
        <v>6</v>
      </c>
      <c r="I814" s="141"/>
      <c r="J814" s="142">
        <f t="shared" si="0"/>
        <v>0</v>
      </c>
      <c r="K814" s="138" t="s">
        <v>274</v>
      </c>
      <c r="L814" s="32"/>
      <c r="M814" s="143" t="s">
        <v>1</v>
      </c>
      <c r="N814" s="144" t="s">
        <v>43</v>
      </c>
      <c r="P814" s="145">
        <f t="shared" si="1"/>
        <v>0</v>
      </c>
      <c r="Q814" s="145">
        <v>9.0000000000000006E-5</v>
      </c>
      <c r="R814" s="145">
        <f t="shared" si="2"/>
        <v>5.4000000000000001E-4</v>
      </c>
      <c r="S814" s="145">
        <v>0</v>
      </c>
      <c r="T814" s="146">
        <f t="shared" si="3"/>
        <v>0</v>
      </c>
      <c r="AR814" s="147" t="s">
        <v>101</v>
      </c>
      <c r="AT814" s="147" t="s">
        <v>270</v>
      </c>
      <c r="AU814" s="147" t="s">
        <v>90</v>
      </c>
      <c r="AY814" s="17" t="s">
        <v>268</v>
      </c>
      <c r="BE814" s="148">
        <f t="shared" si="4"/>
        <v>0</v>
      </c>
      <c r="BF814" s="148">
        <f t="shared" si="5"/>
        <v>0</v>
      </c>
      <c r="BG814" s="148">
        <f t="shared" si="6"/>
        <v>0</v>
      </c>
      <c r="BH814" s="148">
        <f t="shared" si="7"/>
        <v>0</v>
      </c>
      <c r="BI814" s="148">
        <f t="shared" si="8"/>
        <v>0</v>
      </c>
      <c r="BJ814" s="17" t="s">
        <v>90</v>
      </c>
      <c r="BK814" s="148">
        <f t="shared" si="9"/>
        <v>0</v>
      </c>
      <c r="BL814" s="17" t="s">
        <v>101</v>
      </c>
      <c r="BM814" s="147" t="s">
        <v>1370</v>
      </c>
    </row>
    <row r="815" spans="2:65" s="12" customFormat="1">
      <c r="B815" s="149"/>
      <c r="D815" s="150" t="s">
        <v>276</v>
      </c>
      <c r="E815" s="151" t="s">
        <v>1</v>
      </c>
      <c r="F815" s="152" t="s">
        <v>1371</v>
      </c>
      <c r="H815" s="153">
        <v>2</v>
      </c>
      <c r="I815" s="154"/>
      <c r="L815" s="149"/>
      <c r="M815" s="155"/>
      <c r="T815" s="156"/>
      <c r="AT815" s="151" t="s">
        <v>276</v>
      </c>
      <c r="AU815" s="151" t="s">
        <v>90</v>
      </c>
      <c r="AV815" s="12" t="s">
        <v>90</v>
      </c>
      <c r="AW815" s="12" t="s">
        <v>32</v>
      </c>
      <c r="AX815" s="12" t="s">
        <v>77</v>
      </c>
      <c r="AY815" s="151" t="s">
        <v>268</v>
      </c>
    </row>
    <row r="816" spans="2:65" s="12" customFormat="1">
      <c r="B816" s="149"/>
      <c r="D816" s="150" t="s">
        <v>276</v>
      </c>
      <c r="E816" s="151" t="s">
        <v>1</v>
      </c>
      <c r="F816" s="152" t="s">
        <v>1372</v>
      </c>
      <c r="H816" s="153">
        <v>0</v>
      </c>
      <c r="I816" s="154"/>
      <c r="L816" s="149"/>
      <c r="M816" s="155"/>
      <c r="T816" s="156"/>
      <c r="AT816" s="151" t="s">
        <v>276</v>
      </c>
      <c r="AU816" s="151" t="s">
        <v>90</v>
      </c>
      <c r="AV816" s="12" t="s">
        <v>90</v>
      </c>
      <c r="AW816" s="12" t="s">
        <v>32</v>
      </c>
      <c r="AX816" s="12" t="s">
        <v>77</v>
      </c>
      <c r="AY816" s="151" t="s">
        <v>268</v>
      </c>
    </row>
    <row r="817" spans="2:65" s="12" customFormat="1">
      <c r="B817" s="149"/>
      <c r="D817" s="150" t="s">
        <v>276</v>
      </c>
      <c r="E817" s="151" t="s">
        <v>1</v>
      </c>
      <c r="F817" s="152" t="s">
        <v>1373</v>
      </c>
      <c r="H817" s="153">
        <v>2</v>
      </c>
      <c r="I817" s="154"/>
      <c r="L817" s="149"/>
      <c r="M817" s="155"/>
      <c r="T817" s="156"/>
      <c r="AT817" s="151" t="s">
        <v>276</v>
      </c>
      <c r="AU817" s="151" t="s">
        <v>90</v>
      </c>
      <c r="AV817" s="12" t="s">
        <v>90</v>
      </c>
      <c r="AW817" s="12" t="s">
        <v>32</v>
      </c>
      <c r="AX817" s="12" t="s">
        <v>77</v>
      </c>
      <c r="AY817" s="151" t="s">
        <v>268</v>
      </c>
    </row>
    <row r="818" spans="2:65" s="12" customFormat="1">
      <c r="B818" s="149"/>
      <c r="D818" s="150" t="s">
        <v>276</v>
      </c>
      <c r="E818" s="151" t="s">
        <v>1</v>
      </c>
      <c r="F818" s="152" t="s">
        <v>1374</v>
      </c>
      <c r="H818" s="153">
        <v>2</v>
      </c>
      <c r="I818" s="154"/>
      <c r="L818" s="149"/>
      <c r="M818" s="155"/>
      <c r="T818" s="156"/>
      <c r="AT818" s="151" t="s">
        <v>276</v>
      </c>
      <c r="AU818" s="151" t="s">
        <v>90</v>
      </c>
      <c r="AV818" s="12" t="s">
        <v>90</v>
      </c>
      <c r="AW818" s="12" t="s">
        <v>32</v>
      </c>
      <c r="AX818" s="12" t="s">
        <v>77</v>
      </c>
      <c r="AY818" s="151" t="s">
        <v>268</v>
      </c>
    </row>
    <row r="819" spans="2:65" s="12" customFormat="1">
      <c r="B819" s="149"/>
      <c r="D819" s="150" t="s">
        <v>276</v>
      </c>
      <c r="E819" s="151" t="s">
        <v>1</v>
      </c>
      <c r="F819" s="152" t="s">
        <v>1375</v>
      </c>
      <c r="H819" s="153">
        <v>0</v>
      </c>
      <c r="I819" s="154"/>
      <c r="L819" s="149"/>
      <c r="M819" s="155"/>
      <c r="T819" s="156"/>
      <c r="AT819" s="151" t="s">
        <v>276</v>
      </c>
      <c r="AU819" s="151" t="s">
        <v>90</v>
      </c>
      <c r="AV819" s="12" t="s">
        <v>90</v>
      </c>
      <c r="AW819" s="12" t="s">
        <v>32</v>
      </c>
      <c r="AX819" s="12" t="s">
        <v>77</v>
      </c>
      <c r="AY819" s="151" t="s">
        <v>268</v>
      </c>
    </row>
    <row r="820" spans="2:65" s="13" customFormat="1">
      <c r="B820" s="157"/>
      <c r="D820" s="150" t="s">
        <v>276</v>
      </c>
      <c r="E820" s="158" t="s">
        <v>1</v>
      </c>
      <c r="F820" s="159" t="s">
        <v>278</v>
      </c>
      <c r="H820" s="160">
        <v>6</v>
      </c>
      <c r="I820" s="161"/>
      <c r="L820" s="157"/>
      <c r="M820" s="162"/>
      <c r="T820" s="163"/>
      <c r="AT820" s="158" t="s">
        <v>276</v>
      </c>
      <c r="AU820" s="158" t="s">
        <v>90</v>
      </c>
      <c r="AV820" s="13" t="s">
        <v>101</v>
      </c>
      <c r="AW820" s="13" t="s">
        <v>32</v>
      </c>
      <c r="AX820" s="13" t="s">
        <v>84</v>
      </c>
      <c r="AY820" s="158" t="s">
        <v>268</v>
      </c>
    </row>
    <row r="821" spans="2:65" s="1" customFormat="1" ht="21.75" customHeight="1">
      <c r="B821" s="32"/>
      <c r="C821" s="136" t="s">
        <v>1376</v>
      </c>
      <c r="D821" s="136" t="s">
        <v>270</v>
      </c>
      <c r="E821" s="137" t="s">
        <v>1377</v>
      </c>
      <c r="F821" s="138" t="s">
        <v>1378</v>
      </c>
      <c r="G821" s="139" t="s">
        <v>281</v>
      </c>
      <c r="H821" s="140">
        <v>6</v>
      </c>
      <c r="I821" s="141"/>
      <c r="J821" s="142">
        <f>ROUND(I821*H821,2)</f>
        <v>0</v>
      </c>
      <c r="K821" s="138" t="s">
        <v>274</v>
      </c>
      <c r="L821" s="32"/>
      <c r="M821" s="143" t="s">
        <v>1</v>
      </c>
      <c r="N821" s="144" t="s">
        <v>43</v>
      </c>
      <c r="P821" s="145">
        <f>O821*H821</f>
        <v>0</v>
      </c>
      <c r="Q821" s="145">
        <v>3.0000000000000001E-5</v>
      </c>
      <c r="R821" s="145">
        <f>Q821*H821</f>
        <v>1.8000000000000001E-4</v>
      </c>
      <c r="S821" s="145">
        <v>0</v>
      </c>
      <c r="T821" s="146">
        <f>S821*H821</f>
        <v>0</v>
      </c>
      <c r="AR821" s="147" t="s">
        <v>101</v>
      </c>
      <c r="AT821" s="147" t="s">
        <v>270</v>
      </c>
      <c r="AU821" s="147" t="s">
        <v>90</v>
      </c>
      <c r="AY821" s="17" t="s">
        <v>268</v>
      </c>
      <c r="BE821" s="148">
        <f>IF(N821="základní",J821,0)</f>
        <v>0</v>
      </c>
      <c r="BF821" s="148">
        <f>IF(N821="snížená",J821,0)</f>
        <v>0</v>
      </c>
      <c r="BG821" s="148">
        <f>IF(N821="zákl. přenesená",J821,0)</f>
        <v>0</v>
      </c>
      <c r="BH821" s="148">
        <f>IF(N821="sníž. přenesená",J821,0)</f>
        <v>0</v>
      </c>
      <c r="BI821" s="148">
        <f>IF(N821="nulová",J821,0)</f>
        <v>0</v>
      </c>
      <c r="BJ821" s="17" t="s">
        <v>90</v>
      </c>
      <c r="BK821" s="148">
        <f>ROUND(I821*H821,2)</f>
        <v>0</v>
      </c>
      <c r="BL821" s="17" t="s">
        <v>101</v>
      </c>
      <c r="BM821" s="147" t="s">
        <v>1379</v>
      </c>
    </row>
    <row r="822" spans="2:65" s="11" customFormat="1" ht="22.9" customHeight="1">
      <c r="B822" s="124"/>
      <c r="D822" s="125" t="s">
        <v>76</v>
      </c>
      <c r="E822" s="134" t="s">
        <v>1380</v>
      </c>
      <c r="F822" s="134" t="s">
        <v>1381</v>
      </c>
      <c r="I822" s="127"/>
      <c r="J822" s="135">
        <f>BK822</f>
        <v>0</v>
      </c>
      <c r="L822" s="124"/>
      <c r="M822" s="129"/>
      <c r="P822" s="130">
        <f>P823</f>
        <v>0</v>
      </c>
      <c r="R822" s="130">
        <f>R823</f>
        <v>0</v>
      </c>
      <c r="T822" s="131">
        <f>T823</f>
        <v>0</v>
      </c>
      <c r="AR822" s="125" t="s">
        <v>84</v>
      </c>
      <c r="AT822" s="132" t="s">
        <v>76</v>
      </c>
      <c r="AU822" s="132" t="s">
        <v>84</v>
      </c>
      <c r="AY822" s="125" t="s">
        <v>268</v>
      </c>
      <c r="BK822" s="133">
        <f>BK823</f>
        <v>0</v>
      </c>
    </row>
    <row r="823" spans="2:65" s="1" customFormat="1" ht="16.5" customHeight="1">
      <c r="B823" s="32"/>
      <c r="C823" s="136" t="s">
        <v>1382</v>
      </c>
      <c r="D823" s="136" t="s">
        <v>270</v>
      </c>
      <c r="E823" s="137" t="s">
        <v>1383</v>
      </c>
      <c r="F823" s="138" t="s">
        <v>1384</v>
      </c>
      <c r="G823" s="139" t="s">
        <v>413</v>
      </c>
      <c r="H823" s="140">
        <v>202.23500000000001</v>
      </c>
      <c r="I823" s="141"/>
      <c r="J823" s="142">
        <f>ROUND(I823*H823,2)</f>
        <v>0</v>
      </c>
      <c r="K823" s="138" t="s">
        <v>274</v>
      </c>
      <c r="L823" s="32"/>
      <c r="M823" s="143" t="s">
        <v>1</v>
      </c>
      <c r="N823" s="144" t="s">
        <v>43</v>
      </c>
      <c r="P823" s="145">
        <f>O823*H823</f>
        <v>0</v>
      </c>
      <c r="Q823" s="145">
        <v>0</v>
      </c>
      <c r="R823" s="145">
        <f>Q823*H823</f>
        <v>0</v>
      </c>
      <c r="S823" s="145">
        <v>0</v>
      </c>
      <c r="T823" s="146">
        <f>S823*H823</f>
        <v>0</v>
      </c>
      <c r="AR823" s="147" t="s">
        <v>101</v>
      </c>
      <c r="AT823" s="147" t="s">
        <v>270</v>
      </c>
      <c r="AU823" s="147" t="s">
        <v>90</v>
      </c>
      <c r="AY823" s="17" t="s">
        <v>268</v>
      </c>
      <c r="BE823" s="148">
        <f>IF(N823="základní",J823,0)</f>
        <v>0</v>
      </c>
      <c r="BF823" s="148">
        <f>IF(N823="snížená",J823,0)</f>
        <v>0</v>
      </c>
      <c r="BG823" s="148">
        <f>IF(N823="zákl. přenesená",J823,0)</f>
        <v>0</v>
      </c>
      <c r="BH823" s="148">
        <f>IF(N823="sníž. přenesená",J823,0)</f>
        <v>0</v>
      </c>
      <c r="BI823" s="148">
        <f>IF(N823="nulová",J823,0)</f>
        <v>0</v>
      </c>
      <c r="BJ823" s="17" t="s">
        <v>90</v>
      </c>
      <c r="BK823" s="148">
        <f>ROUND(I823*H823,2)</f>
        <v>0</v>
      </c>
      <c r="BL823" s="17" t="s">
        <v>101</v>
      </c>
      <c r="BM823" s="147" t="s">
        <v>1385</v>
      </c>
    </row>
    <row r="824" spans="2:65" s="11" customFormat="1" ht="25.9" customHeight="1">
      <c r="B824" s="124"/>
      <c r="D824" s="125" t="s">
        <v>76</v>
      </c>
      <c r="E824" s="126" t="s">
        <v>585</v>
      </c>
      <c r="F824" s="126" t="s">
        <v>586</v>
      </c>
      <c r="I824" s="127"/>
      <c r="J824" s="128">
        <f>BK824</f>
        <v>0</v>
      </c>
      <c r="L824" s="124"/>
      <c r="M824" s="129"/>
      <c r="P824" s="130">
        <f>P825+P885+P969+P1038+P1056+P1067+P1079+P1367+P1417+P1471+P1500+P1568+P1581+P1599+P1666+P1704+P1755+P1805+P1883</f>
        <v>0</v>
      </c>
      <c r="R824" s="130">
        <f>R825+R885+R969+R1038+R1056+R1067+R1079+R1367+R1417+R1471+R1500+R1568+R1581+R1599+R1666+R1704+R1755+R1805+R1883</f>
        <v>26.503294619999998</v>
      </c>
      <c r="T824" s="131">
        <f>T825+T885+T969+T1038+T1056+T1067+T1079+T1367+T1417+T1471+T1500+T1568+T1581+T1599+T1666+T1704+T1755+T1805+T1883</f>
        <v>0</v>
      </c>
      <c r="AR824" s="125" t="s">
        <v>90</v>
      </c>
      <c r="AT824" s="132" t="s">
        <v>76</v>
      </c>
      <c r="AU824" s="132" t="s">
        <v>77</v>
      </c>
      <c r="AY824" s="125" t="s">
        <v>268</v>
      </c>
      <c r="BK824" s="133">
        <f>BK825+BK885+BK969+BK1038+BK1056+BK1067+BK1079+BK1367+BK1417+BK1471+BK1500+BK1568+BK1581+BK1599+BK1666+BK1704+BK1755+BK1805+BK1883</f>
        <v>0</v>
      </c>
    </row>
    <row r="825" spans="2:65" s="11" customFormat="1" ht="22.9" customHeight="1">
      <c r="B825" s="124"/>
      <c r="D825" s="125" t="s">
        <v>76</v>
      </c>
      <c r="E825" s="134" t="s">
        <v>1386</v>
      </c>
      <c r="F825" s="134" t="s">
        <v>1387</v>
      </c>
      <c r="I825" s="127"/>
      <c r="J825" s="135">
        <f>BK825</f>
        <v>0</v>
      </c>
      <c r="L825" s="124"/>
      <c r="M825" s="129"/>
      <c r="P825" s="130">
        <f>SUM(P826:P884)</f>
        <v>0</v>
      </c>
      <c r="R825" s="130">
        <f>SUM(R826:R884)</f>
        <v>2.5015797000000002</v>
      </c>
      <c r="T825" s="131">
        <f>SUM(T826:T884)</f>
        <v>0</v>
      </c>
      <c r="AR825" s="125" t="s">
        <v>90</v>
      </c>
      <c r="AT825" s="132" t="s">
        <v>76</v>
      </c>
      <c r="AU825" s="132" t="s">
        <v>84</v>
      </c>
      <c r="AY825" s="125" t="s">
        <v>268</v>
      </c>
      <c r="BK825" s="133">
        <f>SUM(BK826:BK884)</f>
        <v>0</v>
      </c>
    </row>
    <row r="826" spans="2:65" s="1" customFormat="1" ht="24.2" customHeight="1">
      <c r="B826" s="32"/>
      <c r="C826" s="136" t="s">
        <v>1388</v>
      </c>
      <c r="D826" s="136" t="s">
        <v>270</v>
      </c>
      <c r="E826" s="137" t="s">
        <v>1389</v>
      </c>
      <c r="F826" s="138" t="s">
        <v>1390</v>
      </c>
      <c r="G826" s="139" t="s">
        <v>273</v>
      </c>
      <c r="H826" s="140">
        <v>154.47</v>
      </c>
      <c r="I826" s="141"/>
      <c r="J826" s="142">
        <f>ROUND(I826*H826,2)</f>
        <v>0</v>
      </c>
      <c r="K826" s="138" t="s">
        <v>274</v>
      </c>
      <c r="L826" s="32"/>
      <c r="M826" s="143" t="s">
        <v>1</v>
      </c>
      <c r="N826" s="144" t="s">
        <v>43</v>
      </c>
      <c r="P826" s="145">
        <f>O826*H826</f>
        <v>0</v>
      </c>
      <c r="Q826" s="145">
        <v>0</v>
      </c>
      <c r="R826" s="145">
        <f>Q826*H826</f>
        <v>0</v>
      </c>
      <c r="S826" s="145">
        <v>0</v>
      </c>
      <c r="T826" s="146">
        <f>S826*H826</f>
        <v>0</v>
      </c>
      <c r="AR826" s="147" t="s">
        <v>370</v>
      </c>
      <c r="AT826" s="147" t="s">
        <v>270</v>
      </c>
      <c r="AU826" s="147" t="s">
        <v>90</v>
      </c>
      <c r="AY826" s="17" t="s">
        <v>268</v>
      </c>
      <c r="BE826" s="148">
        <f>IF(N826="základní",J826,0)</f>
        <v>0</v>
      </c>
      <c r="BF826" s="148">
        <f>IF(N826="snížená",J826,0)</f>
        <v>0</v>
      </c>
      <c r="BG826" s="148">
        <f>IF(N826="zákl. přenesená",J826,0)</f>
        <v>0</v>
      </c>
      <c r="BH826" s="148">
        <f>IF(N826="sníž. přenesená",J826,0)</f>
        <v>0</v>
      </c>
      <c r="BI826" s="148">
        <f>IF(N826="nulová",J826,0)</f>
        <v>0</v>
      </c>
      <c r="BJ826" s="17" t="s">
        <v>90</v>
      </c>
      <c r="BK826" s="148">
        <f>ROUND(I826*H826,2)</f>
        <v>0</v>
      </c>
      <c r="BL826" s="17" t="s">
        <v>370</v>
      </c>
      <c r="BM826" s="147" t="s">
        <v>1391</v>
      </c>
    </row>
    <row r="827" spans="2:65" s="1" customFormat="1" ht="16.5" customHeight="1">
      <c r="B827" s="32"/>
      <c r="C827" s="186" t="s">
        <v>1392</v>
      </c>
      <c r="D827" s="186" t="s">
        <v>982</v>
      </c>
      <c r="E827" s="187" t="s">
        <v>1393</v>
      </c>
      <c r="F827" s="188" t="s">
        <v>1394</v>
      </c>
      <c r="G827" s="189" t="s">
        <v>1395</v>
      </c>
      <c r="H827" s="190">
        <v>61.787999999999997</v>
      </c>
      <c r="I827" s="191"/>
      <c r="J827" s="192">
        <f>ROUND(I827*H827,2)</f>
        <v>0</v>
      </c>
      <c r="K827" s="188" t="s">
        <v>274</v>
      </c>
      <c r="L827" s="193"/>
      <c r="M827" s="194" t="s">
        <v>1</v>
      </c>
      <c r="N827" s="195" t="s">
        <v>43</v>
      </c>
      <c r="P827" s="145">
        <f>O827*H827</f>
        <v>0</v>
      </c>
      <c r="Q827" s="145">
        <v>1E-3</v>
      </c>
      <c r="R827" s="145">
        <f>Q827*H827</f>
        <v>6.1787999999999996E-2</v>
      </c>
      <c r="S827" s="145">
        <v>0</v>
      </c>
      <c r="T827" s="146">
        <f>S827*H827</f>
        <v>0</v>
      </c>
      <c r="AR827" s="147" t="s">
        <v>448</v>
      </c>
      <c r="AT827" s="147" t="s">
        <v>982</v>
      </c>
      <c r="AU827" s="147" t="s">
        <v>90</v>
      </c>
      <c r="AY827" s="17" t="s">
        <v>268</v>
      </c>
      <c r="BE827" s="148">
        <f>IF(N827="základní",J827,0)</f>
        <v>0</v>
      </c>
      <c r="BF827" s="148">
        <f>IF(N827="snížená",J827,0)</f>
        <v>0</v>
      </c>
      <c r="BG827" s="148">
        <f>IF(N827="zákl. přenesená",J827,0)</f>
        <v>0</v>
      </c>
      <c r="BH827" s="148">
        <f>IF(N827="sníž. přenesená",J827,0)</f>
        <v>0</v>
      </c>
      <c r="BI827" s="148">
        <f>IF(N827="nulová",J827,0)</f>
        <v>0</v>
      </c>
      <c r="BJ827" s="17" t="s">
        <v>90</v>
      </c>
      <c r="BK827" s="148">
        <f>ROUND(I827*H827,2)</f>
        <v>0</v>
      </c>
      <c r="BL827" s="17" t="s">
        <v>370</v>
      </c>
      <c r="BM827" s="147" t="s">
        <v>1396</v>
      </c>
    </row>
    <row r="828" spans="2:65" s="14" customFormat="1">
      <c r="B828" s="164"/>
      <c r="D828" s="150" t="s">
        <v>276</v>
      </c>
      <c r="E828" s="165" t="s">
        <v>1</v>
      </c>
      <c r="F828" s="166" t="s">
        <v>1397</v>
      </c>
      <c r="H828" s="165" t="s">
        <v>1</v>
      </c>
      <c r="I828" s="167"/>
      <c r="L828" s="164"/>
      <c r="M828" s="168"/>
      <c r="T828" s="169"/>
      <c r="AT828" s="165" t="s">
        <v>276</v>
      </c>
      <c r="AU828" s="165" t="s">
        <v>90</v>
      </c>
      <c r="AV828" s="14" t="s">
        <v>84</v>
      </c>
      <c r="AW828" s="14" t="s">
        <v>32</v>
      </c>
      <c r="AX828" s="14" t="s">
        <v>77</v>
      </c>
      <c r="AY828" s="165" t="s">
        <v>268</v>
      </c>
    </row>
    <row r="829" spans="2:65" s="12" customFormat="1">
      <c r="B829" s="149"/>
      <c r="D829" s="150" t="s">
        <v>276</v>
      </c>
      <c r="E829" s="151" t="s">
        <v>1</v>
      </c>
      <c r="F829" s="152" t="s">
        <v>1398</v>
      </c>
      <c r="H829" s="153">
        <v>154.47</v>
      </c>
      <c r="I829" s="154"/>
      <c r="L829" s="149"/>
      <c r="M829" s="155"/>
      <c r="T829" s="156"/>
      <c r="AT829" s="151" t="s">
        <v>276</v>
      </c>
      <c r="AU829" s="151" t="s">
        <v>90</v>
      </c>
      <c r="AV829" s="12" t="s">
        <v>90</v>
      </c>
      <c r="AW829" s="12" t="s">
        <v>32</v>
      </c>
      <c r="AX829" s="12" t="s">
        <v>77</v>
      </c>
      <c r="AY829" s="151" t="s">
        <v>268</v>
      </c>
    </row>
    <row r="830" spans="2:65" s="13" customFormat="1">
      <c r="B830" s="157"/>
      <c r="D830" s="150" t="s">
        <v>276</v>
      </c>
      <c r="E830" s="158" t="s">
        <v>1</v>
      </c>
      <c r="F830" s="159" t="s">
        <v>278</v>
      </c>
      <c r="H830" s="160">
        <v>154.47</v>
      </c>
      <c r="I830" s="161"/>
      <c r="L830" s="157"/>
      <c r="M830" s="162"/>
      <c r="T830" s="163"/>
      <c r="AT830" s="158" t="s">
        <v>276</v>
      </c>
      <c r="AU830" s="158" t="s">
        <v>90</v>
      </c>
      <c r="AV830" s="13" t="s">
        <v>101</v>
      </c>
      <c r="AW830" s="13" t="s">
        <v>32</v>
      </c>
      <c r="AX830" s="13" t="s">
        <v>84</v>
      </c>
      <c r="AY830" s="158" t="s">
        <v>268</v>
      </c>
    </row>
    <row r="831" spans="2:65" s="12" customFormat="1">
      <c r="B831" s="149"/>
      <c r="D831" s="150" t="s">
        <v>276</v>
      </c>
      <c r="F831" s="152" t="s">
        <v>1399</v>
      </c>
      <c r="H831" s="153">
        <v>61.787999999999997</v>
      </c>
      <c r="I831" s="154"/>
      <c r="L831" s="149"/>
      <c r="M831" s="155"/>
      <c r="T831" s="156"/>
      <c r="AT831" s="151" t="s">
        <v>276</v>
      </c>
      <c r="AU831" s="151" t="s">
        <v>90</v>
      </c>
      <c r="AV831" s="12" t="s">
        <v>90</v>
      </c>
      <c r="AW831" s="12" t="s">
        <v>4</v>
      </c>
      <c r="AX831" s="12" t="s">
        <v>84</v>
      </c>
      <c r="AY831" s="151" t="s">
        <v>268</v>
      </c>
    </row>
    <row r="832" spans="2:65" s="1" customFormat="1" ht="24.2" customHeight="1">
      <c r="B832" s="32"/>
      <c r="C832" s="136" t="s">
        <v>1400</v>
      </c>
      <c r="D832" s="136" t="s">
        <v>270</v>
      </c>
      <c r="E832" s="137" t="s">
        <v>1401</v>
      </c>
      <c r="F832" s="138" t="s">
        <v>1402</v>
      </c>
      <c r="G832" s="139" t="s">
        <v>273</v>
      </c>
      <c r="H832" s="140">
        <v>39.918999999999997</v>
      </c>
      <c r="I832" s="141"/>
      <c r="J832" s="142">
        <f>ROUND(I832*H832,2)</f>
        <v>0</v>
      </c>
      <c r="K832" s="138" t="s">
        <v>274</v>
      </c>
      <c r="L832" s="32"/>
      <c r="M832" s="143" t="s">
        <v>1</v>
      </c>
      <c r="N832" s="144" t="s">
        <v>43</v>
      </c>
      <c r="P832" s="145">
        <f>O832*H832</f>
        <v>0</v>
      </c>
      <c r="Q832" s="145">
        <v>0</v>
      </c>
      <c r="R832" s="145">
        <f>Q832*H832</f>
        <v>0</v>
      </c>
      <c r="S832" s="145">
        <v>0</v>
      </c>
      <c r="T832" s="146">
        <f>S832*H832</f>
        <v>0</v>
      </c>
      <c r="AR832" s="147" t="s">
        <v>370</v>
      </c>
      <c r="AT832" s="147" t="s">
        <v>270</v>
      </c>
      <c r="AU832" s="147" t="s">
        <v>90</v>
      </c>
      <c r="AY832" s="17" t="s">
        <v>268</v>
      </c>
      <c r="BE832" s="148">
        <f>IF(N832="základní",J832,0)</f>
        <v>0</v>
      </c>
      <c r="BF832" s="148">
        <f>IF(N832="snížená",J832,0)</f>
        <v>0</v>
      </c>
      <c r="BG832" s="148">
        <f>IF(N832="zákl. přenesená",J832,0)</f>
        <v>0</v>
      </c>
      <c r="BH832" s="148">
        <f>IF(N832="sníž. přenesená",J832,0)</f>
        <v>0</v>
      </c>
      <c r="BI832" s="148">
        <f>IF(N832="nulová",J832,0)</f>
        <v>0</v>
      </c>
      <c r="BJ832" s="17" t="s">
        <v>90</v>
      </c>
      <c r="BK832" s="148">
        <f>ROUND(I832*H832,2)</f>
        <v>0</v>
      </c>
      <c r="BL832" s="17" t="s">
        <v>370</v>
      </c>
      <c r="BM832" s="147" t="s">
        <v>1403</v>
      </c>
    </row>
    <row r="833" spans="2:65" s="1" customFormat="1" ht="16.5" customHeight="1">
      <c r="B833" s="32"/>
      <c r="C833" s="186" t="s">
        <v>1404</v>
      </c>
      <c r="D833" s="186" t="s">
        <v>982</v>
      </c>
      <c r="E833" s="187" t="s">
        <v>1393</v>
      </c>
      <c r="F833" s="188" t="s">
        <v>1394</v>
      </c>
      <c r="G833" s="189" t="s">
        <v>1395</v>
      </c>
      <c r="H833" s="190">
        <v>15.968</v>
      </c>
      <c r="I833" s="191"/>
      <c r="J833" s="192">
        <f>ROUND(I833*H833,2)</f>
        <v>0</v>
      </c>
      <c r="K833" s="188" t="s">
        <v>274</v>
      </c>
      <c r="L833" s="193"/>
      <c r="M833" s="194" t="s">
        <v>1</v>
      </c>
      <c r="N833" s="195" t="s">
        <v>43</v>
      </c>
      <c r="P833" s="145">
        <f>O833*H833</f>
        <v>0</v>
      </c>
      <c r="Q833" s="145">
        <v>1E-3</v>
      </c>
      <c r="R833" s="145">
        <f>Q833*H833</f>
        <v>1.5968E-2</v>
      </c>
      <c r="S833" s="145">
        <v>0</v>
      </c>
      <c r="T833" s="146">
        <f>S833*H833</f>
        <v>0</v>
      </c>
      <c r="AR833" s="147" t="s">
        <v>448</v>
      </c>
      <c r="AT833" s="147" t="s">
        <v>982</v>
      </c>
      <c r="AU833" s="147" t="s">
        <v>90</v>
      </c>
      <c r="AY833" s="17" t="s">
        <v>268</v>
      </c>
      <c r="BE833" s="148">
        <f>IF(N833="základní",J833,0)</f>
        <v>0</v>
      </c>
      <c r="BF833" s="148">
        <f>IF(N833="snížená",J833,0)</f>
        <v>0</v>
      </c>
      <c r="BG833" s="148">
        <f>IF(N833="zákl. přenesená",J833,0)</f>
        <v>0</v>
      </c>
      <c r="BH833" s="148">
        <f>IF(N833="sníž. přenesená",J833,0)</f>
        <v>0</v>
      </c>
      <c r="BI833" s="148">
        <f>IF(N833="nulová",J833,0)</f>
        <v>0</v>
      </c>
      <c r="BJ833" s="17" t="s">
        <v>90</v>
      </c>
      <c r="BK833" s="148">
        <f>ROUND(I833*H833,2)</f>
        <v>0</v>
      </c>
      <c r="BL833" s="17" t="s">
        <v>370</v>
      </c>
      <c r="BM833" s="147" t="s">
        <v>1405</v>
      </c>
    </row>
    <row r="834" spans="2:65" s="14" customFormat="1">
      <c r="B834" s="164"/>
      <c r="D834" s="150" t="s">
        <v>276</v>
      </c>
      <c r="E834" s="165" t="s">
        <v>1</v>
      </c>
      <c r="F834" s="166" t="s">
        <v>1406</v>
      </c>
      <c r="H834" s="165" t="s">
        <v>1</v>
      </c>
      <c r="I834" s="167"/>
      <c r="L834" s="164"/>
      <c r="M834" s="168"/>
      <c r="T834" s="169"/>
      <c r="AT834" s="165" t="s">
        <v>276</v>
      </c>
      <c r="AU834" s="165" t="s">
        <v>90</v>
      </c>
      <c r="AV834" s="14" t="s">
        <v>84</v>
      </c>
      <c r="AW834" s="14" t="s">
        <v>32</v>
      </c>
      <c r="AX834" s="14" t="s">
        <v>77</v>
      </c>
      <c r="AY834" s="165" t="s">
        <v>268</v>
      </c>
    </row>
    <row r="835" spans="2:65" s="14" customFormat="1">
      <c r="B835" s="164"/>
      <c r="D835" s="150" t="s">
        <v>276</v>
      </c>
      <c r="E835" s="165" t="s">
        <v>1</v>
      </c>
      <c r="F835" s="166" t="s">
        <v>1407</v>
      </c>
      <c r="H835" s="165" t="s">
        <v>1</v>
      </c>
      <c r="I835" s="167"/>
      <c r="L835" s="164"/>
      <c r="M835" s="168"/>
      <c r="T835" s="169"/>
      <c r="AT835" s="165" t="s">
        <v>276</v>
      </c>
      <c r="AU835" s="165" t="s">
        <v>90</v>
      </c>
      <c r="AV835" s="14" t="s">
        <v>84</v>
      </c>
      <c r="AW835" s="14" t="s">
        <v>32</v>
      </c>
      <c r="AX835" s="14" t="s">
        <v>77</v>
      </c>
      <c r="AY835" s="165" t="s">
        <v>268</v>
      </c>
    </row>
    <row r="836" spans="2:65" s="12" customFormat="1">
      <c r="B836" s="149"/>
      <c r="D836" s="150" t="s">
        <v>276</v>
      </c>
      <c r="E836" s="151" t="s">
        <v>1</v>
      </c>
      <c r="F836" s="152" t="s">
        <v>1408</v>
      </c>
      <c r="H836" s="153">
        <v>10.206</v>
      </c>
      <c r="I836" s="154"/>
      <c r="L836" s="149"/>
      <c r="M836" s="155"/>
      <c r="T836" s="156"/>
      <c r="AT836" s="151" t="s">
        <v>276</v>
      </c>
      <c r="AU836" s="151" t="s">
        <v>90</v>
      </c>
      <c r="AV836" s="12" t="s">
        <v>90</v>
      </c>
      <c r="AW836" s="12" t="s">
        <v>32</v>
      </c>
      <c r="AX836" s="12" t="s">
        <v>77</v>
      </c>
      <c r="AY836" s="151" t="s">
        <v>268</v>
      </c>
    </row>
    <row r="837" spans="2:65" s="15" customFormat="1">
      <c r="B837" s="170"/>
      <c r="D837" s="150" t="s">
        <v>276</v>
      </c>
      <c r="E837" s="171" t="s">
        <v>1</v>
      </c>
      <c r="F837" s="172" t="s">
        <v>325</v>
      </c>
      <c r="H837" s="173">
        <v>10.206</v>
      </c>
      <c r="I837" s="174"/>
      <c r="L837" s="170"/>
      <c r="M837" s="175"/>
      <c r="T837" s="176"/>
      <c r="AT837" s="171" t="s">
        <v>276</v>
      </c>
      <c r="AU837" s="171" t="s">
        <v>90</v>
      </c>
      <c r="AV837" s="15" t="s">
        <v>97</v>
      </c>
      <c r="AW837" s="15" t="s">
        <v>32</v>
      </c>
      <c r="AX837" s="15" t="s">
        <v>77</v>
      </c>
      <c r="AY837" s="171" t="s">
        <v>268</v>
      </c>
    </row>
    <row r="838" spans="2:65" s="14" customFormat="1">
      <c r="B838" s="164"/>
      <c r="D838" s="150" t="s">
        <v>276</v>
      </c>
      <c r="E838" s="165" t="s">
        <v>1</v>
      </c>
      <c r="F838" s="166" t="s">
        <v>1406</v>
      </c>
      <c r="H838" s="165" t="s">
        <v>1</v>
      </c>
      <c r="I838" s="167"/>
      <c r="L838" s="164"/>
      <c r="M838" s="168"/>
      <c r="T838" s="169"/>
      <c r="AT838" s="165" t="s">
        <v>276</v>
      </c>
      <c r="AU838" s="165" t="s">
        <v>90</v>
      </c>
      <c r="AV838" s="14" t="s">
        <v>84</v>
      </c>
      <c r="AW838" s="14" t="s">
        <v>32</v>
      </c>
      <c r="AX838" s="14" t="s">
        <v>77</v>
      </c>
      <c r="AY838" s="165" t="s">
        <v>268</v>
      </c>
    </row>
    <row r="839" spans="2:65" s="14" customFormat="1">
      <c r="B839" s="164"/>
      <c r="D839" s="150" t="s">
        <v>276</v>
      </c>
      <c r="E839" s="165" t="s">
        <v>1</v>
      </c>
      <c r="F839" s="166" t="s">
        <v>1409</v>
      </c>
      <c r="H839" s="165" t="s">
        <v>1</v>
      </c>
      <c r="I839" s="167"/>
      <c r="L839" s="164"/>
      <c r="M839" s="168"/>
      <c r="T839" s="169"/>
      <c r="AT839" s="165" t="s">
        <v>276</v>
      </c>
      <c r="AU839" s="165" t="s">
        <v>90</v>
      </c>
      <c r="AV839" s="14" t="s">
        <v>84</v>
      </c>
      <c r="AW839" s="14" t="s">
        <v>32</v>
      </c>
      <c r="AX839" s="14" t="s">
        <v>77</v>
      </c>
      <c r="AY839" s="165" t="s">
        <v>268</v>
      </c>
    </row>
    <row r="840" spans="2:65" s="12" customFormat="1" ht="33.75">
      <c r="B840" s="149"/>
      <c r="D840" s="150" t="s">
        <v>276</v>
      </c>
      <c r="E840" s="151" t="s">
        <v>1</v>
      </c>
      <c r="F840" s="152" t="s">
        <v>1410</v>
      </c>
      <c r="H840" s="153">
        <v>29.713000000000001</v>
      </c>
      <c r="I840" s="154"/>
      <c r="L840" s="149"/>
      <c r="M840" s="155"/>
      <c r="T840" s="156"/>
      <c r="AT840" s="151" t="s">
        <v>276</v>
      </c>
      <c r="AU840" s="151" t="s">
        <v>90</v>
      </c>
      <c r="AV840" s="12" t="s">
        <v>90</v>
      </c>
      <c r="AW840" s="12" t="s">
        <v>32</v>
      </c>
      <c r="AX840" s="12" t="s">
        <v>77</v>
      </c>
      <c r="AY840" s="151" t="s">
        <v>268</v>
      </c>
    </row>
    <row r="841" spans="2:65" s="15" customFormat="1">
      <c r="B841" s="170"/>
      <c r="D841" s="150" t="s">
        <v>276</v>
      </c>
      <c r="E841" s="171" t="s">
        <v>1</v>
      </c>
      <c r="F841" s="172" t="s">
        <v>325</v>
      </c>
      <c r="H841" s="173">
        <v>29.713000000000001</v>
      </c>
      <c r="I841" s="174"/>
      <c r="L841" s="170"/>
      <c r="M841" s="175"/>
      <c r="T841" s="176"/>
      <c r="AT841" s="171" t="s">
        <v>276</v>
      </c>
      <c r="AU841" s="171" t="s">
        <v>90</v>
      </c>
      <c r="AV841" s="15" t="s">
        <v>97</v>
      </c>
      <c r="AW841" s="15" t="s">
        <v>32</v>
      </c>
      <c r="AX841" s="15" t="s">
        <v>77</v>
      </c>
      <c r="AY841" s="171" t="s">
        <v>268</v>
      </c>
    </row>
    <row r="842" spans="2:65" s="13" customFormat="1">
      <c r="B842" s="157"/>
      <c r="D842" s="150" t="s">
        <v>276</v>
      </c>
      <c r="E842" s="158" t="s">
        <v>1</v>
      </c>
      <c r="F842" s="159" t="s">
        <v>278</v>
      </c>
      <c r="H842" s="160">
        <v>39.918999999999997</v>
      </c>
      <c r="I842" s="161"/>
      <c r="L842" s="157"/>
      <c r="M842" s="162"/>
      <c r="T842" s="163"/>
      <c r="AT842" s="158" t="s">
        <v>276</v>
      </c>
      <c r="AU842" s="158" t="s">
        <v>90</v>
      </c>
      <c r="AV842" s="13" t="s">
        <v>101</v>
      </c>
      <c r="AW842" s="13" t="s">
        <v>32</v>
      </c>
      <c r="AX842" s="13" t="s">
        <v>84</v>
      </c>
      <c r="AY842" s="158" t="s">
        <v>268</v>
      </c>
    </row>
    <row r="843" spans="2:65" s="12" customFormat="1">
      <c r="B843" s="149"/>
      <c r="D843" s="150" t="s">
        <v>276</v>
      </c>
      <c r="F843" s="152" t="s">
        <v>1411</v>
      </c>
      <c r="H843" s="153">
        <v>15.968</v>
      </c>
      <c r="I843" s="154"/>
      <c r="L843" s="149"/>
      <c r="M843" s="155"/>
      <c r="T843" s="156"/>
      <c r="AT843" s="151" t="s">
        <v>276</v>
      </c>
      <c r="AU843" s="151" t="s">
        <v>90</v>
      </c>
      <c r="AV843" s="12" t="s">
        <v>90</v>
      </c>
      <c r="AW843" s="12" t="s">
        <v>4</v>
      </c>
      <c r="AX843" s="12" t="s">
        <v>84</v>
      </c>
      <c r="AY843" s="151" t="s">
        <v>268</v>
      </c>
    </row>
    <row r="844" spans="2:65" s="1" customFormat="1" ht="24.2" customHeight="1">
      <c r="B844" s="32"/>
      <c r="C844" s="136" t="s">
        <v>1412</v>
      </c>
      <c r="D844" s="136" t="s">
        <v>270</v>
      </c>
      <c r="E844" s="137" t="s">
        <v>1413</v>
      </c>
      <c r="F844" s="138" t="s">
        <v>1414</v>
      </c>
      <c r="G844" s="139" t="s">
        <v>273</v>
      </c>
      <c r="H844" s="140">
        <v>312.94</v>
      </c>
      <c r="I844" s="141"/>
      <c r="J844" s="142">
        <f>ROUND(I844*H844,2)</f>
        <v>0</v>
      </c>
      <c r="K844" s="138" t="s">
        <v>274</v>
      </c>
      <c r="L844" s="32"/>
      <c r="M844" s="143" t="s">
        <v>1</v>
      </c>
      <c r="N844" s="144" t="s">
        <v>43</v>
      </c>
      <c r="P844" s="145">
        <f>O844*H844</f>
        <v>0</v>
      </c>
      <c r="Q844" s="145">
        <v>4.0000000000000002E-4</v>
      </c>
      <c r="R844" s="145">
        <f>Q844*H844</f>
        <v>0.12517600000000001</v>
      </c>
      <c r="S844" s="145">
        <v>0</v>
      </c>
      <c r="T844" s="146">
        <f>S844*H844</f>
        <v>0</v>
      </c>
      <c r="AR844" s="147" t="s">
        <v>370</v>
      </c>
      <c r="AT844" s="147" t="s">
        <v>270</v>
      </c>
      <c r="AU844" s="147" t="s">
        <v>90</v>
      </c>
      <c r="AY844" s="17" t="s">
        <v>268</v>
      </c>
      <c r="BE844" s="148">
        <f>IF(N844="základní",J844,0)</f>
        <v>0</v>
      </c>
      <c r="BF844" s="148">
        <f>IF(N844="snížená",J844,0)</f>
        <v>0</v>
      </c>
      <c r="BG844" s="148">
        <f>IF(N844="zákl. přenesená",J844,0)</f>
        <v>0</v>
      </c>
      <c r="BH844" s="148">
        <f>IF(N844="sníž. přenesená",J844,0)</f>
        <v>0</v>
      </c>
      <c r="BI844" s="148">
        <f>IF(N844="nulová",J844,0)</f>
        <v>0</v>
      </c>
      <c r="BJ844" s="17" t="s">
        <v>90</v>
      </c>
      <c r="BK844" s="148">
        <f>ROUND(I844*H844,2)</f>
        <v>0</v>
      </c>
      <c r="BL844" s="17" t="s">
        <v>370</v>
      </c>
      <c r="BM844" s="147" t="s">
        <v>1415</v>
      </c>
    </row>
    <row r="845" spans="2:65" s="1" customFormat="1" ht="49.15" customHeight="1">
      <c r="B845" s="32"/>
      <c r="C845" s="186" t="s">
        <v>1416</v>
      </c>
      <c r="D845" s="186" t="s">
        <v>982</v>
      </c>
      <c r="E845" s="187" t="s">
        <v>1417</v>
      </c>
      <c r="F845" s="188" t="s">
        <v>1418</v>
      </c>
      <c r="G845" s="189" t="s">
        <v>273</v>
      </c>
      <c r="H845" s="190">
        <v>364.73200000000003</v>
      </c>
      <c r="I845" s="191"/>
      <c r="J845" s="192">
        <f>ROUND(I845*H845,2)</f>
        <v>0</v>
      </c>
      <c r="K845" s="188" t="s">
        <v>274</v>
      </c>
      <c r="L845" s="193"/>
      <c r="M845" s="194" t="s">
        <v>1</v>
      </c>
      <c r="N845" s="195" t="s">
        <v>43</v>
      </c>
      <c r="P845" s="145">
        <f>O845*H845</f>
        <v>0</v>
      </c>
      <c r="Q845" s="145">
        <v>4.7000000000000002E-3</v>
      </c>
      <c r="R845" s="145">
        <f>Q845*H845</f>
        <v>1.7142404000000002</v>
      </c>
      <c r="S845" s="145">
        <v>0</v>
      </c>
      <c r="T845" s="146">
        <f>S845*H845</f>
        <v>0</v>
      </c>
      <c r="AR845" s="147" t="s">
        <v>448</v>
      </c>
      <c r="AT845" s="147" t="s">
        <v>982</v>
      </c>
      <c r="AU845" s="147" t="s">
        <v>90</v>
      </c>
      <c r="AY845" s="17" t="s">
        <v>268</v>
      </c>
      <c r="BE845" s="148">
        <f>IF(N845="základní",J845,0)</f>
        <v>0</v>
      </c>
      <c r="BF845" s="148">
        <f>IF(N845="snížená",J845,0)</f>
        <v>0</v>
      </c>
      <c r="BG845" s="148">
        <f>IF(N845="zákl. přenesená",J845,0)</f>
        <v>0</v>
      </c>
      <c r="BH845" s="148">
        <f>IF(N845="sníž. přenesená",J845,0)</f>
        <v>0</v>
      </c>
      <c r="BI845" s="148">
        <f>IF(N845="nulová",J845,0)</f>
        <v>0</v>
      </c>
      <c r="BJ845" s="17" t="s">
        <v>90</v>
      </c>
      <c r="BK845" s="148">
        <f>ROUND(I845*H845,2)</f>
        <v>0</v>
      </c>
      <c r="BL845" s="17" t="s">
        <v>370</v>
      </c>
      <c r="BM845" s="147" t="s">
        <v>1419</v>
      </c>
    </row>
    <row r="846" spans="2:65" s="14" customFormat="1">
      <c r="B846" s="164"/>
      <c r="D846" s="150" t="s">
        <v>276</v>
      </c>
      <c r="E846" s="165" t="s">
        <v>1</v>
      </c>
      <c r="F846" s="166" t="s">
        <v>1420</v>
      </c>
      <c r="H846" s="165" t="s">
        <v>1</v>
      </c>
      <c r="I846" s="167"/>
      <c r="L846" s="164"/>
      <c r="M846" s="168"/>
      <c r="T846" s="169"/>
      <c r="AT846" s="165" t="s">
        <v>276</v>
      </c>
      <c r="AU846" s="165" t="s">
        <v>90</v>
      </c>
      <c r="AV846" s="14" t="s">
        <v>84</v>
      </c>
      <c r="AW846" s="14" t="s">
        <v>32</v>
      </c>
      <c r="AX846" s="14" t="s">
        <v>77</v>
      </c>
      <c r="AY846" s="165" t="s">
        <v>268</v>
      </c>
    </row>
    <row r="847" spans="2:65" s="12" customFormat="1">
      <c r="B847" s="149"/>
      <c r="D847" s="150" t="s">
        <v>276</v>
      </c>
      <c r="E847" s="151" t="s">
        <v>1</v>
      </c>
      <c r="F847" s="152" t="s">
        <v>1421</v>
      </c>
      <c r="H847" s="153">
        <v>308.94</v>
      </c>
      <c r="I847" s="154"/>
      <c r="L847" s="149"/>
      <c r="M847" s="155"/>
      <c r="T847" s="156"/>
      <c r="AT847" s="151" t="s">
        <v>276</v>
      </c>
      <c r="AU847" s="151" t="s">
        <v>90</v>
      </c>
      <c r="AV847" s="12" t="s">
        <v>90</v>
      </c>
      <c r="AW847" s="12" t="s">
        <v>32</v>
      </c>
      <c r="AX847" s="12" t="s">
        <v>77</v>
      </c>
      <c r="AY847" s="151" t="s">
        <v>268</v>
      </c>
    </row>
    <row r="848" spans="2:65" s="12" customFormat="1">
      <c r="B848" s="149"/>
      <c r="D848" s="150" t="s">
        <v>276</v>
      </c>
      <c r="E848" s="151" t="s">
        <v>1</v>
      </c>
      <c r="F848" s="152" t="s">
        <v>1422</v>
      </c>
      <c r="H848" s="153">
        <v>4</v>
      </c>
      <c r="I848" s="154"/>
      <c r="L848" s="149"/>
      <c r="M848" s="155"/>
      <c r="T848" s="156"/>
      <c r="AT848" s="151" t="s">
        <v>276</v>
      </c>
      <c r="AU848" s="151" t="s">
        <v>90</v>
      </c>
      <c r="AV848" s="12" t="s">
        <v>90</v>
      </c>
      <c r="AW848" s="12" t="s">
        <v>32</v>
      </c>
      <c r="AX848" s="12" t="s">
        <v>77</v>
      </c>
      <c r="AY848" s="151" t="s">
        <v>268</v>
      </c>
    </row>
    <row r="849" spans="2:65" s="13" customFormat="1">
      <c r="B849" s="157"/>
      <c r="D849" s="150" t="s">
        <v>276</v>
      </c>
      <c r="E849" s="158" t="s">
        <v>1</v>
      </c>
      <c r="F849" s="159" t="s">
        <v>278</v>
      </c>
      <c r="H849" s="160">
        <v>312.94</v>
      </c>
      <c r="I849" s="161"/>
      <c r="L849" s="157"/>
      <c r="M849" s="162"/>
      <c r="T849" s="163"/>
      <c r="AT849" s="158" t="s">
        <v>276</v>
      </c>
      <c r="AU849" s="158" t="s">
        <v>90</v>
      </c>
      <c r="AV849" s="13" t="s">
        <v>101</v>
      </c>
      <c r="AW849" s="13" t="s">
        <v>32</v>
      </c>
      <c r="AX849" s="13" t="s">
        <v>84</v>
      </c>
      <c r="AY849" s="158" t="s">
        <v>268</v>
      </c>
    </row>
    <row r="850" spans="2:65" s="12" customFormat="1">
      <c r="B850" s="149"/>
      <c r="D850" s="150" t="s">
        <v>276</v>
      </c>
      <c r="F850" s="152" t="s">
        <v>1423</v>
      </c>
      <c r="H850" s="153">
        <v>364.73200000000003</v>
      </c>
      <c r="I850" s="154"/>
      <c r="L850" s="149"/>
      <c r="M850" s="155"/>
      <c r="T850" s="156"/>
      <c r="AT850" s="151" t="s">
        <v>276</v>
      </c>
      <c r="AU850" s="151" t="s">
        <v>90</v>
      </c>
      <c r="AV850" s="12" t="s">
        <v>90</v>
      </c>
      <c r="AW850" s="12" t="s">
        <v>4</v>
      </c>
      <c r="AX850" s="12" t="s">
        <v>84</v>
      </c>
      <c r="AY850" s="151" t="s">
        <v>268</v>
      </c>
    </row>
    <row r="851" spans="2:65" s="1" customFormat="1" ht="24.2" customHeight="1">
      <c r="B851" s="32"/>
      <c r="C851" s="136" t="s">
        <v>1424</v>
      </c>
      <c r="D851" s="136" t="s">
        <v>270</v>
      </c>
      <c r="E851" s="137" t="s">
        <v>1425</v>
      </c>
      <c r="F851" s="138" t="s">
        <v>1426</v>
      </c>
      <c r="G851" s="139" t="s">
        <v>273</v>
      </c>
      <c r="H851" s="140">
        <v>79.838999999999999</v>
      </c>
      <c r="I851" s="141"/>
      <c r="J851" s="142">
        <f>ROUND(I851*H851,2)</f>
        <v>0</v>
      </c>
      <c r="K851" s="138" t="s">
        <v>274</v>
      </c>
      <c r="L851" s="32"/>
      <c r="M851" s="143" t="s">
        <v>1</v>
      </c>
      <c r="N851" s="144" t="s">
        <v>43</v>
      </c>
      <c r="P851" s="145">
        <f>O851*H851</f>
        <v>0</v>
      </c>
      <c r="Q851" s="145">
        <v>4.0000000000000002E-4</v>
      </c>
      <c r="R851" s="145">
        <f>Q851*H851</f>
        <v>3.1935600000000001E-2</v>
      </c>
      <c r="S851" s="145">
        <v>0</v>
      </c>
      <c r="T851" s="146">
        <f>S851*H851</f>
        <v>0</v>
      </c>
      <c r="AR851" s="147" t="s">
        <v>370</v>
      </c>
      <c r="AT851" s="147" t="s">
        <v>270</v>
      </c>
      <c r="AU851" s="147" t="s">
        <v>90</v>
      </c>
      <c r="AY851" s="17" t="s">
        <v>268</v>
      </c>
      <c r="BE851" s="148">
        <f>IF(N851="základní",J851,0)</f>
        <v>0</v>
      </c>
      <c r="BF851" s="148">
        <f>IF(N851="snížená",J851,0)</f>
        <v>0</v>
      </c>
      <c r="BG851" s="148">
        <f>IF(N851="zákl. přenesená",J851,0)</f>
        <v>0</v>
      </c>
      <c r="BH851" s="148">
        <f>IF(N851="sníž. přenesená",J851,0)</f>
        <v>0</v>
      </c>
      <c r="BI851" s="148">
        <f>IF(N851="nulová",J851,0)</f>
        <v>0</v>
      </c>
      <c r="BJ851" s="17" t="s">
        <v>90</v>
      </c>
      <c r="BK851" s="148">
        <f>ROUND(I851*H851,2)</f>
        <v>0</v>
      </c>
      <c r="BL851" s="17" t="s">
        <v>370</v>
      </c>
      <c r="BM851" s="147" t="s">
        <v>1427</v>
      </c>
    </row>
    <row r="852" spans="2:65" s="1" customFormat="1" ht="49.15" customHeight="1">
      <c r="B852" s="32"/>
      <c r="C852" s="186" t="s">
        <v>1428</v>
      </c>
      <c r="D852" s="186" t="s">
        <v>982</v>
      </c>
      <c r="E852" s="187" t="s">
        <v>1417</v>
      </c>
      <c r="F852" s="188" t="s">
        <v>1418</v>
      </c>
      <c r="G852" s="189" t="s">
        <v>273</v>
      </c>
      <c r="H852" s="190">
        <v>97.483000000000004</v>
      </c>
      <c r="I852" s="191"/>
      <c r="J852" s="192">
        <f>ROUND(I852*H852,2)</f>
        <v>0</v>
      </c>
      <c r="K852" s="188" t="s">
        <v>274</v>
      </c>
      <c r="L852" s="193"/>
      <c r="M852" s="194" t="s">
        <v>1</v>
      </c>
      <c r="N852" s="195" t="s">
        <v>43</v>
      </c>
      <c r="P852" s="145">
        <f>O852*H852</f>
        <v>0</v>
      </c>
      <c r="Q852" s="145">
        <v>4.7000000000000002E-3</v>
      </c>
      <c r="R852" s="145">
        <f>Q852*H852</f>
        <v>0.45817010000000002</v>
      </c>
      <c r="S852" s="145">
        <v>0</v>
      </c>
      <c r="T852" s="146">
        <f>S852*H852</f>
        <v>0</v>
      </c>
      <c r="AR852" s="147" t="s">
        <v>448</v>
      </c>
      <c r="AT852" s="147" t="s">
        <v>982</v>
      </c>
      <c r="AU852" s="147" t="s">
        <v>90</v>
      </c>
      <c r="AY852" s="17" t="s">
        <v>268</v>
      </c>
      <c r="BE852" s="148">
        <f>IF(N852="základní",J852,0)</f>
        <v>0</v>
      </c>
      <c r="BF852" s="148">
        <f>IF(N852="snížená",J852,0)</f>
        <v>0</v>
      </c>
      <c r="BG852" s="148">
        <f>IF(N852="zákl. přenesená",J852,0)</f>
        <v>0</v>
      </c>
      <c r="BH852" s="148">
        <f>IF(N852="sníž. přenesená",J852,0)</f>
        <v>0</v>
      </c>
      <c r="BI852" s="148">
        <f>IF(N852="nulová",J852,0)</f>
        <v>0</v>
      </c>
      <c r="BJ852" s="17" t="s">
        <v>90</v>
      </c>
      <c r="BK852" s="148">
        <f>ROUND(I852*H852,2)</f>
        <v>0</v>
      </c>
      <c r="BL852" s="17" t="s">
        <v>370</v>
      </c>
      <c r="BM852" s="147" t="s">
        <v>1429</v>
      </c>
    </row>
    <row r="853" spans="2:65" s="14" customFormat="1">
      <c r="B853" s="164"/>
      <c r="D853" s="150" t="s">
        <v>276</v>
      </c>
      <c r="E853" s="165" t="s">
        <v>1</v>
      </c>
      <c r="F853" s="166" t="s">
        <v>1430</v>
      </c>
      <c r="H853" s="165" t="s">
        <v>1</v>
      </c>
      <c r="I853" s="167"/>
      <c r="L853" s="164"/>
      <c r="M853" s="168"/>
      <c r="T853" s="169"/>
      <c r="AT853" s="165" t="s">
        <v>276</v>
      </c>
      <c r="AU853" s="165" t="s">
        <v>90</v>
      </c>
      <c r="AV853" s="14" t="s">
        <v>84</v>
      </c>
      <c r="AW853" s="14" t="s">
        <v>32</v>
      </c>
      <c r="AX853" s="14" t="s">
        <v>77</v>
      </c>
      <c r="AY853" s="165" t="s">
        <v>268</v>
      </c>
    </row>
    <row r="854" spans="2:65" s="14" customFormat="1">
      <c r="B854" s="164"/>
      <c r="D854" s="150" t="s">
        <v>276</v>
      </c>
      <c r="E854" s="165" t="s">
        <v>1</v>
      </c>
      <c r="F854" s="166" t="s">
        <v>1407</v>
      </c>
      <c r="H854" s="165" t="s">
        <v>1</v>
      </c>
      <c r="I854" s="167"/>
      <c r="L854" s="164"/>
      <c r="M854" s="168"/>
      <c r="T854" s="169"/>
      <c r="AT854" s="165" t="s">
        <v>276</v>
      </c>
      <c r="AU854" s="165" t="s">
        <v>90</v>
      </c>
      <c r="AV854" s="14" t="s">
        <v>84</v>
      </c>
      <c r="AW854" s="14" t="s">
        <v>32</v>
      </c>
      <c r="AX854" s="14" t="s">
        <v>77</v>
      </c>
      <c r="AY854" s="165" t="s">
        <v>268</v>
      </c>
    </row>
    <row r="855" spans="2:65" s="12" customFormat="1">
      <c r="B855" s="149"/>
      <c r="D855" s="150" t="s">
        <v>276</v>
      </c>
      <c r="E855" s="151" t="s">
        <v>1</v>
      </c>
      <c r="F855" s="152" t="s">
        <v>1431</v>
      </c>
      <c r="H855" s="153">
        <v>20.411999999999999</v>
      </c>
      <c r="I855" s="154"/>
      <c r="L855" s="149"/>
      <c r="M855" s="155"/>
      <c r="T855" s="156"/>
      <c r="AT855" s="151" t="s">
        <v>276</v>
      </c>
      <c r="AU855" s="151" t="s">
        <v>90</v>
      </c>
      <c r="AV855" s="12" t="s">
        <v>90</v>
      </c>
      <c r="AW855" s="12" t="s">
        <v>32</v>
      </c>
      <c r="AX855" s="12" t="s">
        <v>77</v>
      </c>
      <c r="AY855" s="151" t="s">
        <v>268</v>
      </c>
    </row>
    <row r="856" spans="2:65" s="15" customFormat="1">
      <c r="B856" s="170"/>
      <c r="D856" s="150" t="s">
        <v>276</v>
      </c>
      <c r="E856" s="171" t="s">
        <v>1</v>
      </c>
      <c r="F856" s="172" t="s">
        <v>325</v>
      </c>
      <c r="H856" s="173">
        <v>20.411999999999999</v>
      </c>
      <c r="I856" s="174"/>
      <c r="L856" s="170"/>
      <c r="M856" s="175"/>
      <c r="T856" s="176"/>
      <c r="AT856" s="171" t="s">
        <v>276</v>
      </c>
      <c r="AU856" s="171" t="s">
        <v>90</v>
      </c>
      <c r="AV856" s="15" t="s">
        <v>97</v>
      </c>
      <c r="AW856" s="15" t="s">
        <v>32</v>
      </c>
      <c r="AX856" s="15" t="s">
        <v>77</v>
      </c>
      <c r="AY856" s="171" t="s">
        <v>268</v>
      </c>
    </row>
    <row r="857" spans="2:65" s="14" customFormat="1">
      <c r="B857" s="164"/>
      <c r="D857" s="150" t="s">
        <v>276</v>
      </c>
      <c r="E857" s="165" t="s">
        <v>1</v>
      </c>
      <c r="F857" s="166" t="s">
        <v>1432</v>
      </c>
      <c r="H857" s="165" t="s">
        <v>1</v>
      </c>
      <c r="I857" s="167"/>
      <c r="L857" s="164"/>
      <c r="M857" s="168"/>
      <c r="T857" s="169"/>
      <c r="AT857" s="165" t="s">
        <v>276</v>
      </c>
      <c r="AU857" s="165" t="s">
        <v>90</v>
      </c>
      <c r="AV857" s="14" t="s">
        <v>84</v>
      </c>
      <c r="AW857" s="14" t="s">
        <v>32</v>
      </c>
      <c r="AX857" s="14" t="s">
        <v>77</v>
      </c>
      <c r="AY857" s="165" t="s">
        <v>268</v>
      </c>
    </row>
    <row r="858" spans="2:65" s="14" customFormat="1">
      <c r="B858" s="164"/>
      <c r="D858" s="150" t="s">
        <v>276</v>
      </c>
      <c r="E858" s="165" t="s">
        <v>1</v>
      </c>
      <c r="F858" s="166" t="s">
        <v>1409</v>
      </c>
      <c r="H858" s="165" t="s">
        <v>1</v>
      </c>
      <c r="I858" s="167"/>
      <c r="L858" s="164"/>
      <c r="M858" s="168"/>
      <c r="T858" s="169"/>
      <c r="AT858" s="165" t="s">
        <v>276</v>
      </c>
      <c r="AU858" s="165" t="s">
        <v>90</v>
      </c>
      <c r="AV858" s="14" t="s">
        <v>84</v>
      </c>
      <c r="AW858" s="14" t="s">
        <v>32</v>
      </c>
      <c r="AX858" s="14" t="s">
        <v>77</v>
      </c>
      <c r="AY858" s="165" t="s">
        <v>268</v>
      </c>
    </row>
    <row r="859" spans="2:65" s="12" customFormat="1" ht="33.75">
      <c r="B859" s="149"/>
      <c r="D859" s="150" t="s">
        <v>276</v>
      </c>
      <c r="E859" s="151" t="s">
        <v>1</v>
      </c>
      <c r="F859" s="152" t="s">
        <v>1433</v>
      </c>
      <c r="H859" s="153">
        <v>59.427</v>
      </c>
      <c r="I859" s="154"/>
      <c r="L859" s="149"/>
      <c r="M859" s="155"/>
      <c r="T859" s="156"/>
      <c r="AT859" s="151" t="s">
        <v>276</v>
      </c>
      <c r="AU859" s="151" t="s">
        <v>90</v>
      </c>
      <c r="AV859" s="12" t="s">
        <v>90</v>
      </c>
      <c r="AW859" s="12" t="s">
        <v>32</v>
      </c>
      <c r="AX859" s="12" t="s">
        <v>77</v>
      </c>
      <c r="AY859" s="151" t="s">
        <v>268</v>
      </c>
    </row>
    <row r="860" spans="2:65" s="15" customFormat="1">
      <c r="B860" s="170"/>
      <c r="D860" s="150" t="s">
        <v>276</v>
      </c>
      <c r="E860" s="171" t="s">
        <v>1</v>
      </c>
      <c r="F860" s="172" t="s">
        <v>325</v>
      </c>
      <c r="H860" s="173">
        <v>59.427</v>
      </c>
      <c r="I860" s="174"/>
      <c r="L860" s="170"/>
      <c r="M860" s="175"/>
      <c r="T860" s="176"/>
      <c r="AT860" s="171" t="s">
        <v>276</v>
      </c>
      <c r="AU860" s="171" t="s">
        <v>90</v>
      </c>
      <c r="AV860" s="15" t="s">
        <v>97</v>
      </c>
      <c r="AW860" s="15" t="s">
        <v>32</v>
      </c>
      <c r="AX860" s="15" t="s">
        <v>77</v>
      </c>
      <c r="AY860" s="171" t="s">
        <v>268</v>
      </c>
    </row>
    <row r="861" spans="2:65" s="13" customFormat="1">
      <c r="B861" s="157"/>
      <c r="D861" s="150" t="s">
        <v>276</v>
      </c>
      <c r="E861" s="158" t="s">
        <v>1</v>
      </c>
      <c r="F861" s="159" t="s">
        <v>278</v>
      </c>
      <c r="H861" s="160">
        <v>79.838999999999999</v>
      </c>
      <c r="I861" s="161"/>
      <c r="L861" s="157"/>
      <c r="M861" s="162"/>
      <c r="T861" s="163"/>
      <c r="AT861" s="158" t="s">
        <v>276</v>
      </c>
      <c r="AU861" s="158" t="s">
        <v>90</v>
      </c>
      <c r="AV861" s="13" t="s">
        <v>101</v>
      </c>
      <c r="AW861" s="13" t="s">
        <v>32</v>
      </c>
      <c r="AX861" s="13" t="s">
        <v>84</v>
      </c>
      <c r="AY861" s="158" t="s">
        <v>268</v>
      </c>
    </row>
    <row r="862" spans="2:65" s="12" customFormat="1">
      <c r="B862" s="149"/>
      <c r="D862" s="150" t="s">
        <v>276</v>
      </c>
      <c r="F862" s="152" t="s">
        <v>1434</v>
      </c>
      <c r="H862" s="153">
        <v>97.483000000000004</v>
      </c>
      <c r="I862" s="154"/>
      <c r="L862" s="149"/>
      <c r="M862" s="155"/>
      <c r="T862" s="156"/>
      <c r="AT862" s="151" t="s">
        <v>276</v>
      </c>
      <c r="AU862" s="151" t="s">
        <v>90</v>
      </c>
      <c r="AV862" s="12" t="s">
        <v>90</v>
      </c>
      <c r="AW862" s="12" t="s">
        <v>4</v>
      </c>
      <c r="AX862" s="12" t="s">
        <v>84</v>
      </c>
      <c r="AY862" s="151" t="s">
        <v>268</v>
      </c>
    </row>
    <row r="863" spans="2:65" s="1" customFormat="1" ht="33" customHeight="1">
      <c r="B863" s="32"/>
      <c r="C863" s="136" t="s">
        <v>1435</v>
      </c>
      <c r="D863" s="136" t="s">
        <v>270</v>
      </c>
      <c r="E863" s="137" t="s">
        <v>1436</v>
      </c>
      <c r="F863" s="138" t="s">
        <v>1437</v>
      </c>
      <c r="G863" s="139" t="s">
        <v>273</v>
      </c>
      <c r="H863" s="140">
        <v>6.5880000000000001</v>
      </c>
      <c r="I863" s="141"/>
      <c r="J863" s="142">
        <f>ROUND(I863*H863,2)</f>
        <v>0</v>
      </c>
      <c r="K863" s="138" t="s">
        <v>274</v>
      </c>
      <c r="L863" s="32"/>
      <c r="M863" s="143" t="s">
        <v>1</v>
      </c>
      <c r="N863" s="144" t="s">
        <v>43</v>
      </c>
      <c r="P863" s="145">
        <f>O863*H863</f>
        <v>0</v>
      </c>
      <c r="Q863" s="145">
        <v>0</v>
      </c>
      <c r="R863" s="145">
        <f>Q863*H863</f>
        <v>0</v>
      </c>
      <c r="S863" s="145">
        <v>0</v>
      </c>
      <c r="T863" s="146">
        <f>S863*H863</f>
        <v>0</v>
      </c>
      <c r="AR863" s="147" t="s">
        <v>370</v>
      </c>
      <c r="AT863" s="147" t="s">
        <v>270</v>
      </c>
      <c r="AU863" s="147" t="s">
        <v>90</v>
      </c>
      <c r="AY863" s="17" t="s">
        <v>268</v>
      </c>
      <c r="BE863" s="148">
        <f>IF(N863="základní",J863,0)</f>
        <v>0</v>
      </c>
      <c r="BF863" s="148">
        <f>IF(N863="snížená",J863,0)</f>
        <v>0</v>
      </c>
      <c r="BG863" s="148">
        <f>IF(N863="zákl. přenesená",J863,0)</f>
        <v>0</v>
      </c>
      <c r="BH863" s="148">
        <f>IF(N863="sníž. přenesená",J863,0)</f>
        <v>0</v>
      </c>
      <c r="BI863" s="148">
        <f>IF(N863="nulová",J863,0)</f>
        <v>0</v>
      </c>
      <c r="BJ863" s="17" t="s">
        <v>90</v>
      </c>
      <c r="BK863" s="148">
        <f>ROUND(I863*H863,2)</f>
        <v>0</v>
      </c>
      <c r="BL863" s="17" t="s">
        <v>370</v>
      </c>
      <c r="BM863" s="147" t="s">
        <v>1438</v>
      </c>
    </row>
    <row r="864" spans="2:65" s="1" customFormat="1" ht="24.2" customHeight="1">
      <c r="B864" s="32"/>
      <c r="C864" s="186" t="s">
        <v>1439</v>
      </c>
      <c r="D864" s="186" t="s">
        <v>982</v>
      </c>
      <c r="E864" s="187" t="s">
        <v>1440</v>
      </c>
      <c r="F864" s="188" t="s">
        <v>1441</v>
      </c>
      <c r="G864" s="189" t="s">
        <v>1442</v>
      </c>
      <c r="H864" s="190">
        <v>35</v>
      </c>
      <c r="I864" s="191"/>
      <c r="J864" s="192">
        <f>ROUND(I864*H864,2)</f>
        <v>0</v>
      </c>
      <c r="K864" s="188" t="s">
        <v>274</v>
      </c>
      <c r="L864" s="193"/>
      <c r="M864" s="194" t="s">
        <v>1</v>
      </c>
      <c r="N864" s="195" t="s">
        <v>43</v>
      </c>
      <c r="P864" s="145">
        <f>O864*H864</f>
        <v>0</v>
      </c>
      <c r="Q864" s="145">
        <v>1E-3</v>
      </c>
      <c r="R864" s="145">
        <f>Q864*H864</f>
        <v>3.5000000000000003E-2</v>
      </c>
      <c r="S864" s="145">
        <v>0</v>
      </c>
      <c r="T864" s="146">
        <f>S864*H864</f>
        <v>0</v>
      </c>
      <c r="AR864" s="147" t="s">
        <v>448</v>
      </c>
      <c r="AT864" s="147" t="s">
        <v>982</v>
      </c>
      <c r="AU864" s="147" t="s">
        <v>90</v>
      </c>
      <c r="AY864" s="17" t="s">
        <v>268</v>
      </c>
      <c r="BE864" s="148">
        <f>IF(N864="základní",J864,0)</f>
        <v>0</v>
      </c>
      <c r="BF864" s="148">
        <f>IF(N864="snížená",J864,0)</f>
        <v>0</v>
      </c>
      <c r="BG864" s="148">
        <f>IF(N864="zákl. přenesená",J864,0)</f>
        <v>0</v>
      </c>
      <c r="BH864" s="148">
        <f>IF(N864="sníž. přenesená",J864,0)</f>
        <v>0</v>
      </c>
      <c r="BI864" s="148">
        <f>IF(N864="nulová",J864,0)</f>
        <v>0</v>
      </c>
      <c r="BJ864" s="17" t="s">
        <v>90</v>
      </c>
      <c r="BK864" s="148">
        <f>ROUND(I864*H864,2)</f>
        <v>0</v>
      </c>
      <c r="BL864" s="17" t="s">
        <v>370</v>
      </c>
      <c r="BM864" s="147" t="s">
        <v>1443</v>
      </c>
    </row>
    <row r="865" spans="2:65" s="12" customFormat="1">
      <c r="B865" s="149"/>
      <c r="D865" s="150" t="s">
        <v>276</v>
      </c>
      <c r="E865" s="151" t="s">
        <v>1</v>
      </c>
      <c r="F865" s="152" t="s">
        <v>321</v>
      </c>
      <c r="H865" s="153">
        <v>10</v>
      </c>
      <c r="I865" s="154"/>
      <c r="L865" s="149"/>
      <c r="M865" s="155"/>
      <c r="T865" s="156"/>
      <c r="AT865" s="151" t="s">
        <v>276</v>
      </c>
      <c r="AU865" s="151" t="s">
        <v>90</v>
      </c>
      <c r="AV865" s="12" t="s">
        <v>90</v>
      </c>
      <c r="AW865" s="12" t="s">
        <v>32</v>
      </c>
      <c r="AX865" s="12" t="s">
        <v>77</v>
      </c>
      <c r="AY865" s="151" t="s">
        <v>268</v>
      </c>
    </row>
    <row r="866" spans="2:65" s="13" customFormat="1">
      <c r="B866" s="157"/>
      <c r="D866" s="150" t="s">
        <v>276</v>
      </c>
      <c r="E866" s="158" t="s">
        <v>1</v>
      </c>
      <c r="F866" s="159" t="s">
        <v>278</v>
      </c>
      <c r="H866" s="160">
        <v>10</v>
      </c>
      <c r="I866" s="161"/>
      <c r="L866" s="157"/>
      <c r="M866" s="162"/>
      <c r="T866" s="163"/>
      <c r="AT866" s="158" t="s">
        <v>276</v>
      </c>
      <c r="AU866" s="158" t="s">
        <v>90</v>
      </c>
      <c r="AV866" s="13" t="s">
        <v>101</v>
      </c>
      <c r="AW866" s="13" t="s">
        <v>32</v>
      </c>
      <c r="AX866" s="13" t="s">
        <v>84</v>
      </c>
      <c r="AY866" s="158" t="s">
        <v>268</v>
      </c>
    </row>
    <row r="867" spans="2:65" s="12" customFormat="1">
      <c r="B867" s="149"/>
      <c r="D867" s="150" t="s">
        <v>276</v>
      </c>
      <c r="F867" s="152" t="s">
        <v>1444</v>
      </c>
      <c r="H867" s="153">
        <v>35</v>
      </c>
      <c r="I867" s="154"/>
      <c r="L867" s="149"/>
      <c r="M867" s="155"/>
      <c r="T867" s="156"/>
      <c r="AT867" s="151" t="s">
        <v>276</v>
      </c>
      <c r="AU867" s="151" t="s">
        <v>90</v>
      </c>
      <c r="AV867" s="12" t="s">
        <v>90</v>
      </c>
      <c r="AW867" s="12" t="s">
        <v>4</v>
      </c>
      <c r="AX867" s="12" t="s">
        <v>84</v>
      </c>
      <c r="AY867" s="151" t="s">
        <v>268</v>
      </c>
    </row>
    <row r="868" spans="2:65" s="1" customFormat="1" ht="24.2" customHeight="1">
      <c r="B868" s="32"/>
      <c r="C868" s="136" t="s">
        <v>1445</v>
      </c>
      <c r="D868" s="136" t="s">
        <v>270</v>
      </c>
      <c r="E868" s="137" t="s">
        <v>1446</v>
      </c>
      <c r="F868" s="138" t="s">
        <v>1447</v>
      </c>
      <c r="G868" s="139" t="s">
        <v>273</v>
      </c>
      <c r="H868" s="140">
        <v>130.86000000000001</v>
      </c>
      <c r="I868" s="141"/>
      <c r="J868" s="142">
        <f>ROUND(I868*H868,2)</f>
        <v>0</v>
      </c>
      <c r="K868" s="138" t="s">
        <v>274</v>
      </c>
      <c r="L868" s="32"/>
      <c r="M868" s="143" t="s">
        <v>1</v>
      </c>
      <c r="N868" s="144" t="s">
        <v>43</v>
      </c>
      <c r="P868" s="145">
        <f>O868*H868</f>
        <v>0</v>
      </c>
      <c r="Q868" s="145">
        <v>0</v>
      </c>
      <c r="R868" s="145">
        <f>Q868*H868</f>
        <v>0</v>
      </c>
      <c r="S868" s="145">
        <v>0</v>
      </c>
      <c r="T868" s="146">
        <f>S868*H868</f>
        <v>0</v>
      </c>
      <c r="AR868" s="147" t="s">
        <v>370</v>
      </c>
      <c r="AT868" s="147" t="s">
        <v>270</v>
      </c>
      <c r="AU868" s="147" t="s">
        <v>90</v>
      </c>
      <c r="AY868" s="17" t="s">
        <v>268</v>
      </c>
      <c r="BE868" s="148">
        <f>IF(N868="základní",J868,0)</f>
        <v>0</v>
      </c>
      <c r="BF868" s="148">
        <f>IF(N868="snížená",J868,0)</f>
        <v>0</v>
      </c>
      <c r="BG868" s="148">
        <f>IF(N868="zákl. přenesená",J868,0)</f>
        <v>0</v>
      </c>
      <c r="BH868" s="148">
        <f>IF(N868="sníž. přenesená",J868,0)</f>
        <v>0</v>
      </c>
      <c r="BI868" s="148">
        <f>IF(N868="nulová",J868,0)</f>
        <v>0</v>
      </c>
      <c r="BJ868" s="17" t="s">
        <v>90</v>
      </c>
      <c r="BK868" s="148">
        <f>ROUND(I868*H868,2)</f>
        <v>0</v>
      </c>
      <c r="BL868" s="17" t="s">
        <v>370</v>
      </c>
      <c r="BM868" s="147" t="s">
        <v>1448</v>
      </c>
    </row>
    <row r="869" spans="2:65" s="1" customFormat="1" ht="16.5" customHeight="1">
      <c r="B869" s="32"/>
      <c r="C869" s="186" t="s">
        <v>1449</v>
      </c>
      <c r="D869" s="186" t="s">
        <v>982</v>
      </c>
      <c r="E869" s="187" t="s">
        <v>1450</v>
      </c>
      <c r="F869" s="188" t="s">
        <v>1451</v>
      </c>
      <c r="G869" s="189" t="s">
        <v>273</v>
      </c>
      <c r="H869" s="190">
        <v>137.40299999999999</v>
      </c>
      <c r="I869" s="191"/>
      <c r="J869" s="192">
        <f>ROUND(I869*H869,2)</f>
        <v>0</v>
      </c>
      <c r="K869" s="188" t="s">
        <v>274</v>
      </c>
      <c r="L869" s="193"/>
      <c r="M869" s="194" t="s">
        <v>1</v>
      </c>
      <c r="N869" s="195" t="s">
        <v>43</v>
      </c>
      <c r="P869" s="145">
        <f>O869*H869</f>
        <v>0</v>
      </c>
      <c r="Q869" s="145">
        <v>2.9999999999999997E-4</v>
      </c>
      <c r="R869" s="145">
        <f>Q869*H869</f>
        <v>4.1220899999999991E-2</v>
      </c>
      <c r="S869" s="145">
        <v>0</v>
      </c>
      <c r="T869" s="146">
        <f>S869*H869</f>
        <v>0</v>
      </c>
      <c r="AR869" s="147" t="s">
        <v>448</v>
      </c>
      <c r="AT869" s="147" t="s">
        <v>982</v>
      </c>
      <c r="AU869" s="147" t="s">
        <v>90</v>
      </c>
      <c r="AY869" s="17" t="s">
        <v>268</v>
      </c>
      <c r="BE869" s="148">
        <f>IF(N869="základní",J869,0)</f>
        <v>0</v>
      </c>
      <c r="BF869" s="148">
        <f>IF(N869="snížená",J869,0)</f>
        <v>0</v>
      </c>
      <c r="BG869" s="148">
        <f>IF(N869="zákl. přenesená",J869,0)</f>
        <v>0</v>
      </c>
      <c r="BH869" s="148">
        <f>IF(N869="sníž. přenesená",J869,0)</f>
        <v>0</v>
      </c>
      <c r="BI869" s="148">
        <f>IF(N869="nulová",J869,0)</f>
        <v>0</v>
      </c>
      <c r="BJ869" s="17" t="s">
        <v>90</v>
      </c>
      <c r="BK869" s="148">
        <f>ROUND(I869*H869,2)</f>
        <v>0</v>
      </c>
      <c r="BL869" s="17" t="s">
        <v>370</v>
      </c>
      <c r="BM869" s="147" t="s">
        <v>1452</v>
      </c>
    </row>
    <row r="870" spans="2:65" s="14" customFormat="1">
      <c r="B870" s="164"/>
      <c r="D870" s="150" t="s">
        <v>276</v>
      </c>
      <c r="E870" s="165" t="s">
        <v>1</v>
      </c>
      <c r="F870" s="166" t="s">
        <v>1453</v>
      </c>
      <c r="H870" s="165" t="s">
        <v>1</v>
      </c>
      <c r="I870" s="167"/>
      <c r="L870" s="164"/>
      <c r="M870" s="168"/>
      <c r="T870" s="169"/>
      <c r="AT870" s="165" t="s">
        <v>276</v>
      </c>
      <c r="AU870" s="165" t="s">
        <v>90</v>
      </c>
      <c r="AV870" s="14" t="s">
        <v>84</v>
      </c>
      <c r="AW870" s="14" t="s">
        <v>32</v>
      </c>
      <c r="AX870" s="14" t="s">
        <v>77</v>
      </c>
      <c r="AY870" s="165" t="s">
        <v>268</v>
      </c>
    </row>
    <row r="871" spans="2:65" s="14" customFormat="1">
      <c r="B871" s="164"/>
      <c r="D871" s="150" t="s">
        <v>276</v>
      </c>
      <c r="E871" s="165" t="s">
        <v>1</v>
      </c>
      <c r="F871" s="166" t="s">
        <v>833</v>
      </c>
      <c r="H871" s="165" t="s">
        <v>1</v>
      </c>
      <c r="I871" s="167"/>
      <c r="L871" s="164"/>
      <c r="M871" s="168"/>
      <c r="T871" s="169"/>
      <c r="AT871" s="165" t="s">
        <v>276</v>
      </c>
      <c r="AU871" s="165" t="s">
        <v>90</v>
      </c>
      <c r="AV871" s="14" t="s">
        <v>84</v>
      </c>
      <c r="AW871" s="14" t="s">
        <v>32</v>
      </c>
      <c r="AX871" s="14" t="s">
        <v>77</v>
      </c>
      <c r="AY871" s="165" t="s">
        <v>268</v>
      </c>
    </row>
    <row r="872" spans="2:65" s="12" customFormat="1">
      <c r="B872" s="149"/>
      <c r="D872" s="150" t="s">
        <v>276</v>
      </c>
      <c r="E872" s="151" t="s">
        <v>1</v>
      </c>
      <c r="F872" s="152" t="s">
        <v>834</v>
      </c>
      <c r="H872" s="153">
        <v>130.86000000000001</v>
      </c>
      <c r="I872" s="154"/>
      <c r="L872" s="149"/>
      <c r="M872" s="155"/>
      <c r="T872" s="156"/>
      <c r="AT872" s="151" t="s">
        <v>276</v>
      </c>
      <c r="AU872" s="151" t="s">
        <v>90</v>
      </c>
      <c r="AV872" s="12" t="s">
        <v>90</v>
      </c>
      <c r="AW872" s="12" t="s">
        <v>32</v>
      </c>
      <c r="AX872" s="12" t="s">
        <v>77</v>
      </c>
      <c r="AY872" s="151" t="s">
        <v>268</v>
      </c>
    </row>
    <row r="873" spans="2:65" s="13" customFormat="1">
      <c r="B873" s="157"/>
      <c r="D873" s="150" t="s">
        <v>276</v>
      </c>
      <c r="E873" s="158" t="s">
        <v>1</v>
      </c>
      <c r="F873" s="159" t="s">
        <v>278</v>
      </c>
      <c r="H873" s="160">
        <v>130.86000000000001</v>
      </c>
      <c r="I873" s="161"/>
      <c r="L873" s="157"/>
      <c r="M873" s="162"/>
      <c r="T873" s="163"/>
      <c r="AT873" s="158" t="s">
        <v>276</v>
      </c>
      <c r="AU873" s="158" t="s">
        <v>90</v>
      </c>
      <c r="AV873" s="13" t="s">
        <v>101</v>
      </c>
      <c r="AW873" s="13" t="s">
        <v>32</v>
      </c>
      <c r="AX873" s="13" t="s">
        <v>84</v>
      </c>
      <c r="AY873" s="158" t="s">
        <v>268</v>
      </c>
    </row>
    <row r="874" spans="2:65" s="12" customFormat="1">
      <c r="B874" s="149"/>
      <c r="D874" s="150" t="s">
        <v>276</v>
      </c>
      <c r="F874" s="152" t="s">
        <v>1454</v>
      </c>
      <c r="H874" s="153">
        <v>137.40299999999999</v>
      </c>
      <c r="I874" s="154"/>
      <c r="L874" s="149"/>
      <c r="M874" s="155"/>
      <c r="T874" s="156"/>
      <c r="AT874" s="151" t="s">
        <v>276</v>
      </c>
      <c r="AU874" s="151" t="s">
        <v>90</v>
      </c>
      <c r="AV874" s="12" t="s">
        <v>90</v>
      </c>
      <c r="AW874" s="12" t="s">
        <v>4</v>
      </c>
      <c r="AX874" s="12" t="s">
        <v>84</v>
      </c>
      <c r="AY874" s="151" t="s">
        <v>268</v>
      </c>
    </row>
    <row r="875" spans="2:65" s="1" customFormat="1" ht="24.2" customHeight="1">
      <c r="B875" s="32"/>
      <c r="C875" s="136" t="s">
        <v>1455</v>
      </c>
      <c r="D875" s="136" t="s">
        <v>270</v>
      </c>
      <c r="E875" s="137" t="s">
        <v>1456</v>
      </c>
      <c r="F875" s="138" t="s">
        <v>1457</v>
      </c>
      <c r="G875" s="139" t="s">
        <v>273</v>
      </c>
      <c r="H875" s="140">
        <v>49.78</v>
      </c>
      <c r="I875" s="141"/>
      <c r="J875" s="142">
        <f>ROUND(I875*H875,2)</f>
        <v>0</v>
      </c>
      <c r="K875" s="138" t="s">
        <v>274</v>
      </c>
      <c r="L875" s="32"/>
      <c r="M875" s="143" t="s">
        <v>1</v>
      </c>
      <c r="N875" s="144" t="s">
        <v>43</v>
      </c>
      <c r="P875" s="145">
        <f>O875*H875</f>
        <v>0</v>
      </c>
      <c r="Q875" s="145">
        <v>0</v>
      </c>
      <c r="R875" s="145">
        <f>Q875*H875</f>
        <v>0</v>
      </c>
      <c r="S875" s="145">
        <v>0</v>
      </c>
      <c r="T875" s="146">
        <f>S875*H875</f>
        <v>0</v>
      </c>
      <c r="AR875" s="147" t="s">
        <v>370</v>
      </c>
      <c r="AT875" s="147" t="s">
        <v>270</v>
      </c>
      <c r="AU875" s="147" t="s">
        <v>90</v>
      </c>
      <c r="AY875" s="17" t="s">
        <v>268</v>
      </c>
      <c r="BE875" s="148">
        <f>IF(N875="základní",J875,0)</f>
        <v>0</v>
      </c>
      <c r="BF875" s="148">
        <f>IF(N875="snížená",J875,0)</f>
        <v>0</v>
      </c>
      <c r="BG875" s="148">
        <f>IF(N875="zákl. přenesená",J875,0)</f>
        <v>0</v>
      </c>
      <c r="BH875" s="148">
        <f>IF(N875="sníž. přenesená",J875,0)</f>
        <v>0</v>
      </c>
      <c r="BI875" s="148">
        <f>IF(N875="nulová",J875,0)</f>
        <v>0</v>
      </c>
      <c r="BJ875" s="17" t="s">
        <v>90</v>
      </c>
      <c r="BK875" s="148">
        <f>ROUND(I875*H875,2)</f>
        <v>0</v>
      </c>
      <c r="BL875" s="17" t="s">
        <v>370</v>
      </c>
      <c r="BM875" s="147" t="s">
        <v>1458</v>
      </c>
    </row>
    <row r="876" spans="2:65" s="1" customFormat="1" ht="16.5" customHeight="1">
      <c r="B876" s="32"/>
      <c r="C876" s="186" t="s">
        <v>1459</v>
      </c>
      <c r="D876" s="186" t="s">
        <v>982</v>
      </c>
      <c r="E876" s="187" t="s">
        <v>1450</v>
      </c>
      <c r="F876" s="188" t="s">
        <v>1451</v>
      </c>
      <c r="G876" s="189" t="s">
        <v>273</v>
      </c>
      <c r="H876" s="190">
        <v>52.268999999999998</v>
      </c>
      <c r="I876" s="191"/>
      <c r="J876" s="192">
        <f>ROUND(I876*H876,2)</f>
        <v>0</v>
      </c>
      <c r="K876" s="188" t="s">
        <v>274</v>
      </c>
      <c r="L876" s="193"/>
      <c r="M876" s="194" t="s">
        <v>1</v>
      </c>
      <c r="N876" s="195" t="s">
        <v>43</v>
      </c>
      <c r="P876" s="145">
        <f>O876*H876</f>
        <v>0</v>
      </c>
      <c r="Q876" s="145">
        <v>2.9999999999999997E-4</v>
      </c>
      <c r="R876" s="145">
        <f>Q876*H876</f>
        <v>1.5680699999999999E-2</v>
      </c>
      <c r="S876" s="145">
        <v>0</v>
      </c>
      <c r="T876" s="146">
        <f>S876*H876</f>
        <v>0</v>
      </c>
      <c r="AR876" s="147" t="s">
        <v>448</v>
      </c>
      <c r="AT876" s="147" t="s">
        <v>982</v>
      </c>
      <c r="AU876" s="147" t="s">
        <v>90</v>
      </c>
      <c r="AY876" s="17" t="s">
        <v>268</v>
      </c>
      <c r="BE876" s="148">
        <f>IF(N876="základní",J876,0)</f>
        <v>0</v>
      </c>
      <c r="BF876" s="148">
        <f>IF(N876="snížená",J876,0)</f>
        <v>0</v>
      </c>
      <c r="BG876" s="148">
        <f>IF(N876="zákl. přenesená",J876,0)</f>
        <v>0</v>
      </c>
      <c r="BH876" s="148">
        <f>IF(N876="sníž. přenesená",J876,0)</f>
        <v>0</v>
      </c>
      <c r="BI876" s="148">
        <f>IF(N876="nulová",J876,0)</f>
        <v>0</v>
      </c>
      <c r="BJ876" s="17" t="s">
        <v>90</v>
      </c>
      <c r="BK876" s="148">
        <f>ROUND(I876*H876,2)</f>
        <v>0</v>
      </c>
      <c r="BL876" s="17" t="s">
        <v>370</v>
      </c>
      <c r="BM876" s="147" t="s">
        <v>1460</v>
      </c>
    </row>
    <row r="877" spans="2:65" s="14" customFormat="1">
      <c r="B877" s="164"/>
      <c r="D877" s="150" t="s">
        <v>276</v>
      </c>
      <c r="E877" s="165" t="s">
        <v>1</v>
      </c>
      <c r="F877" s="166" t="s">
        <v>1461</v>
      </c>
      <c r="H877" s="165" t="s">
        <v>1</v>
      </c>
      <c r="I877" s="167"/>
      <c r="L877" s="164"/>
      <c r="M877" s="168"/>
      <c r="T877" s="169"/>
      <c r="AT877" s="165" t="s">
        <v>276</v>
      </c>
      <c r="AU877" s="165" t="s">
        <v>90</v>
      </c>
      <c r="AV877" s="14" t="s">
        <v>84</v>
      </c>
      <c r="AW877" s="14" t="s">
        <v>32</v>
      </c>
      <c r="AX877" s="14" t="s">
        <v>77</v>
      </c>
      <c r="AY877" s="165" t="s">
        <v>268</v>
      </c>
    </row>
    <row r="878" spans="2:65" s="14" customFormat="1">
      <c r="B878" s="164"/>
      <c r="D878" s="150" t="s">
        <v>276</v>
      </c>
      <c r="E878" s="165" t="s">
        <v>1</v>
      </c>
      <c r="F878" s="166" t="s">
        <v>1009</v>
      </c>
      <c r="H878" s="165" t="s">
        <v>1</v>
      </c>
      <c r="I878" s="167"/>
      <c r="L878" s="164"/>
      <c r="M878" s="168"/>
      <c r="T878" s="169"/>
      <c r="AT878" s="165" t="s">
        <v>276</v>
      </c>
      <c r="AU878" s="165" t="s">
        <v>90</v>
      </c>
      <c r="AV878" s="14" t="s">
        <v>84</v>
      </c>
      <c r="AW878" s="14" t="s">
        <v>32</v>
      </c>
      <c r="AX878" s="14" t="s">
        <v>77</v>
      </c>
      <c r="AY878" s="165" t="s">
        <v>268</v>
      </c>
    </row>
    <row r="879" spans="2:65" s="12" customFormat="1" ht="33.75">
      <c r="B879" s="149"/>
      <c r="D879" s="150" t="s">
        <v>276</v>
      </c>
      <c r="E879" s="151" t="s">
        <v>1</v>
      </c>
      <c r="F879" s="152" t="s">
        <v>1462</v>
      </c>
      <c r="H879" s="153">
        <v>44.5</v>
      </c>
      <c r="I879" s="154"/>
      <c r="L879" s="149"/>
      <c r="M879" s="155"/>
      <c r="T879" s="156"/>
      <c r="AT879" s="151" t="s">
        <v>276</v>
      </c>
      <c r="AU879" s="151" t="s">
        <v>90</v>
      </c>
      <c r="AV879" s="12" t="s">
        <v>90</v>
      </c>
      <c r="AW879" s="12" t="s">
        <v>32</v>
      </c>
      <c r="AX879" s="12" t="s">
        <v>77</v>
      </c>
      <c r="AY879" s="151" t="s">
        <v>268</v>
      </c>
    </row>
    <row r="880" spans="2:65" s="12" customFormat="1">
      <c r="B880" s="149"/>
      <c r="D880" s="150" t="s">
        <v>276</v>
      </c>
      <c r="E880" s="151" t="s">
        <v>1</v>
      </c>
      <c r="F880" s="152" t="s">
        <v>1463</v>
      </c>
      <c r="H880" s="153">
        <v>5.28</v>
      </c>
      <c r="I880" s="154"/>
      <c r="L880" s="149"/>
      <c r="M880" s="155"/>
      <c r="T880" s="156"/>
      <c r="AT880" s="151" t="s">
        <v>276</v>
      </c>
      <c r="AU880" s="151" t="s">
        <v>90</v>
      </c>
      <c r="AV880" s="12" t="s">
        <v>90</v>
      </c>
      <c r="AW880" s="12" t="s">
        <v>32</v>
      </c>
      <c r="AX880" s="12" t="s">
        <v>77</v>
      </c>
      <c r="AY880" s="151" t="s">
        <v>268</v>
      </c>
    </row>
    <row r="881" spans="2:65" s="13" customFormat="1">
      <c r="B881" s="157"/>
      <c r="D881" s="150" t="s">
        <v>276</v>
      </c>
      <c r="E881" s="158" t="s">
        <v>1</v>
      </c>
      <c r="F881" s="159" t="s">
        <v>278</v>
      </c>
      <c r="H881" s="160">
        <v>49.78</v>
      </c>
      <c r="I881" s="161"/>
      <c r="L881" s="157"/>
      <c r="M881" s="162"/>
      <c r="T881" s="163"/>
      <c r="AT881" s="158" t="s">
        <v>276</v>
      </c>
      <c r="AU881" s="158" t="s">
        <v>90</v>
      </c>
      <c r="AV881" s="13" t="s">
        <v>101</v>
      </c>
      <c r="AW881" s="13" t="s">
        <v>32</v>
      </c>
      <c r="AX881" s="13" t="s">
        <v>84</v>
      </c>
      <c r="AY881" s="158" t="s">
        <v>268</v>
      </c>
    </row>
    <row r="882" spans="2:65" s="12" customFormat="1">
      <c r="B882" s="149"/>
      <c r="D882" s="150" t="s">
        <v>276</v>
      </c>
      <c r="F882" s="152" t="s">
        <v>1464</v>
      </c>
      <c r="H882" s="153">
        <v>52.268999999999998</v>
      </c>
      <c r="I882" s="154"/>
      <c r="L882" s="149"/>
      <c r="M882" s="155"/>
      <c r="T882" s="156"/>
      <c r="AT882" s="151" t="s">
        <v>276</v>
      </c>
      <c r="AU882" s="151" t="s">
        <v>90</v>
      </c>
      <c r="AV882" s="12" t="s">
        <v>90</v>
      </c>
      <c r="AW882" s="12" t="s">
        <v>4</v>
      </c>
      <c r="AX882" s="12" t="s">
        <v>84</v>
      </c>
      <c r="AY882" s="151" t="s">
        <v>268</v>
      </c>
    </row>
    <row r="883" spans="2:65" s="1" customFormat="1" ht="24.2" customHeight="1">
      <c r="B883" s="32"/>
      <c r="C883" s="136" t="s">
        <v>1465</v>
      </c>
      <c r="D883" s="136" t="s">
        <v>270</v>
      </c>
      <c r="E883" s="137" t="s">
        <v>1466</v>
      </c>
      <c r="F883" s="138" t="s">
        <v>1467</v>
      </c>
      <c r="G883" s="139" t="s">
        <v>281</v>
      </c>
      <c r="H883" s="140">
        <v>8</v>
      </c>
      <c r="I883" s="141"/>
      <c r="J883" s="142">
        <f>ROUND(I883*H883,2)</f>
        <v>0</v>
      </c>
      <c r="K883" s="138" t="s">
        <v>274</v>
      </c>
      <c r="L883" s="32"/>
      <c r="M883" s="143" t="s">
        <v>1</v>
      </c>
      <c r="N883" s="144" t="s">
        <v>43</v>
      </c>
      <c r="P883" s="145">
        <f>O883*H883</f>
        <v>0</v>
      </c>
      <c r="Q883" s="145">
        <v>2.9999999999999997E-4</v>
      </c>
      <c r="R883" s="145">
        <f>Q883*H883</f>
        <v>2.3999999999999998E-3</v>
      </c>
      <c r="S883" s="145">
        <v>0</v>
      </c>
      <c r="T883" s="146">
        <f>S883*H883</f>
        <v>0</v>
      </c>
      <c r="AR883" s="147" t="s">
        <v>370</v>
      </c>
      <c r="AT883" s="147" t="s">
        <v>270</v>
      </c>
      <c r="AU883" s="147" t="s">
        <v>90</v>
      </c>
      <c r="AY883" s="17" t="s">
        <v>268</v>
      </c>
      <c r="BE883" s="148">
        <f>IF(N883="základní",J883,0)</f>
        <v>0</v>
      </c>
      <c r="BF883" s="148">
        <f>IF(N883="snížená",J883,0)</f>
        <v>0</v>
      </c>
      <c r="BG883" s="148">
        <f>IF(N883="zákl. přenesená",J883,0)</f>
        <v>0</v>
      </c>
      <c r="BH883" s="148">
        <f>IF(N883="sníž. přenesená",J883,0)</f>
        <v>0</v>
      </c>
      <c r="BI883" s="148">
        <f>IF(N883="nulová",J883,0)</f>
        <v>0</v>
      </c>
      <c r="BJ883" s="17" t="s">
        <v>90</v>
      </c>
      <c r="BK883" s="148">
        <f>ROUND(I883*H883,2)</f>
        <v>0</v>
      </c>
      <c r="BL883" s="17" t="s">
        <v>370</v>
      </c>
      <c r="BM883" s="147" t="s">
        <v>1468</v>
      </c>
    </row>
    <row r="884" spans="2:65" s="1" customFormat="1" ht="24.2" customHeight="1">
      <c r="B884" s="32"/>
      <c r="C884" s="136" t="s">
        <v>1469</v>
      </c>
      <c r="D884" s="136" t="s">
        <v>270</v>
      </c>
      <c r="E884" s="137" t="s">
        <v>1470</v>
      </c>
      <c r="F884" s="138" t="s">
        <v>1471</v>
      </c>
      <c r="G884" s="139" t="s">
        <v>1472</v>
      </c>
      <c r="H884" s="197"/>
      <c r="I884" s="141"/>
      <c r="J884" s="142">
        <f>ROUND(I884*H884,2)</f>
        <v>0</v>
      </c>
      <c r="K884" s="138" t="s">
        <v>274</v>
      </c>
      <c r="L884" s="32"/>
      <c r="M884" s="143" t="s">
        <v>1</v>
      </c>
      <c r="N884" s="144" t="s">
        <v>43</v>
      </c>
      <c r="P884" s="145">
        <f>O884*H884</f>
        <v>0</v>
      </c>
      <c r="Q884" s="145">
        <v>0</v>
      </c>
      <c r="R884" s="145">
        <f>Q884*H884</f>
        <v>0</v>
      </c>
      <c r="S884" s="145">
        <v>0</v>
      </c>
      <c r="T884" s="146">
        <f>S884*H884</f>
        <v>0</v>
      </c>
      <c r="AR884" s="147" t="s">
        <v>370</v>
      </c>
      <c r="AT884" s="147" t="s">
        <v>270</v>
      </c>
      <c r="AU884" s="147" t="s">
        <v>90</v>
      </c>
      <c r="AY884" s="17" t="s">
        <v>268</v>
      </c>
      <c r="BE884" s="148">
        <f>IF(N884="základní",J884,0)</f>
        <v>0</v>
      </c>
      <c r="BF884" s="148">
        <f>IF(N884="snížená",J884,0)</f>
        <v>0</v>
      </c>
      <c r="BG884" s="148">
        <f>IF(N884="zákl. přenesená",J884,0)</f>
        <v>0</v>
      </c>
      <c r="BH884" s="148">
        <f>IF(N884="sníž. přenesená",J884,0)</f>
        <v>0</v>
      </c>
      <c r="BI884" s="148">
        <f>IF(N884="nulová",J884,0)</f>
        <v>0</v>
      </c>
      <c r="BJ884" s="17" t="s">
        <v>90</v>
      </c>
      <c r="BK884" s="148">
        <f>ROUND(I884*H884,2)</f>
        <v>0</v>
      </c>
      <c r="BL884" s="17" t="s">
        <v>370</v>
      </c>
      <c r="BM884" s="147" t="s">
        <v>1473</v>
      </c>
    </row>
    <row r="885" spans="2:65" s="11" customFormat="1" ht="22.9" customHeight="1">
      <c r="B885" s="124"/>
      <c r="D885" s="125" t="s">
        <v>76</v>
      </c>
      <c r="E885" s="134" t="s">
        <v>1474</v>
      </c>
      <c r="F885" s="134" t="s">
        <v>1475</v>
      </c>
      <c r="I885" s="127"/>
      <c r="J885" s="135">
        <f>BK885</f>
        <v>0</v>
      </c>
      <c r="L885" s="124"/>
      <c r="M885" s="129"/>
      <c r="P885" s="130">
        <f>SUM(P886:P968)</f>
        <v>0</v>
      </c>
      <c r="R885" s="130">
        <f>SUM(R886:R968)</f>
        <v>1.24371374</v>
      </c>
      <c r="T885" s="131">
        <f>SUM(T886:T968)</f>
        <v>0</v>
      </c>
      <c r="AR885" s="125" t="s">
        <v>90</v>
      </c>
      <c r="AT885" s="132" t="s">
        <v>76</v>
      </c>
      <c r="AU885" s="132" t="s">
        <v>84</v>
      </c>
      <c r="AY885" s="125" t="s">
        <v>268</v>
      </c>
      <c r="BK885" s="133">
        <f>SUM(BK886:BK968)</f>
        <v>0</v>
      </c>
    </row>
    <row r="886" spans="2:65" s="1" customFormat="1" ht="24.2" customHeight="1">
      <c r="B886" s="32"/>
      <c r="C886" s="136" t="s">
        <v>1476</v>
      </c>
      <c r="D886" s="177" t="s">
        <v>270</v>
      </c>
      <c r="E886" s="137" t="s">
        <v>1477</v>
      </c>
      <c r="F886" s="138" t="s">
        <v>1478</v>
      </c>
      <c r="G886" s="139" t="s">
        <v>273</v>
      </c>
      <c r="H886" s="140">
        <v>23.167000000000002</v>
      </c>
      <c r="I886" s="141"/>
      <c r="J886" s="142">
        <f>ROUND(I886*H886,2)</f>
        <v>0</v>
      </c>
      <c r="K886" s="138" t="s">
        <v>274</v>
      </c>
      <c r="L886" s="32"/>
      <c r="M886" s="143" t="s">
        <v>1</v>
      </c>
      <c r="N886" s="144" t="s">
        <v>43</v>
      </c>
      <c r="P886" s="145">
        <f>O886*H886</f>
        <v>0</v>
      </c>
      <c r="Q886" s="145">
        <v>0</v>
      </c>
      <c r="R886" s="145">
        <f>Q886*H886</f>
        <v>0</v>
      </c>
      <c r="S886" s="145">
        <v>0</v>
      </c>
      <c r="T886" s="146">
        <f>S886*H886</f>
        <v>0</v>
      </c>
      <c r="AR886" s="147" t="s">
        <v>370</v>
      </c>
      <c r="AT886" s="147" t="s">
        <v>270</v>
      </c>
      <c r="AU886" s="147" t="s">
        <v>90</v>
      </c>
      <c r="AY886" s="17" t="s">
        <v>268</v>
      </c>
      <c r="BE886" s="148">
        <f>IF(N886="základní",J886,0)</f>
        <v>0</v>
      </c>
      <c r="BF886" s="148">
        <f>IF(N886="snížená",J886,0)</f>
        <v>0</v>
      </c>
      <c r="BG886" s="148">
        <f>IF(N886="zákl. přenesená",J886,0)</f>
        <v>0</v>
      </c>
      <c r="BH886" s="148">
        <f>IF(N886="sníž. přenesená",J886,0)</f>
        <v>0</v>
      </c>
      <c r="BI886" s="148">
        <f>IF(N886="nulová",J886,0)</f>
        <v>0</v>
      </c>
      <c r="BJ886" s="17" t="s">
        <v>90</v>
      </c>
      <c r="BK886" s="148">
        <f>ROUND(I886*H886,2)</f>
        <v>0</v>
      </c>
      <c r="BL886" s="17" t="s">
        <v>370</v>
      </c>
      <c r="BM886" s="147" t="s">
        <v>1479</v>
      </c>
    </row>
    <row r="887" spans="2:65" s="1" customFormat="1" ht="16.5" customHeight="1">
      <c r="B887" s="32"/>
      <c r="C887" s="186" t="s">
        <v>1480</v>
      </c>
      <c r="D887" s="186" t="s">
        <v>982</v>
      </c>
      <c r="E887" s="187" t="s">
        <v>1393</v>
      </c>
      <c r="F887" s="188" t="s">
        <v>1394</v>
      </c>
      <c r="G887" s="189" t="s">
        <v>1395</v>
      </c>
      <c r="H887" s="190">
        <v>9.2669999999999995</v>
      </c>
      <c r="I887" s="191"/>
      <c r="J887" s="192">
        <f>ROUND(I887*H887,2)</f>
        <v>0</v>
      </c>
      <c r="K887" s="188" t="s">
        <v>274</v>
      </c>
      <c r="L887" s="193"/>
      <c r="M887" s="194" t="s">
        <v>1</v>
      </c>
      <c r="N887" s="195" t="s">
        <v>43</v>
      </c>
      <c r="P887" s="145">
        <f>O887*H887</f>
        <v>0</v>
      </c>
      <c r="Q887" s="145">
        <v>1E-3</v>
      </c>
      <c r="R887" s="145">
        <f>Q887*H887</f>
        <v>9.2669999999999992E-3</v>
      </c>
      <c r="S887" s="145">
        <v>0</v>
      </c>
      <c r="T887" s="146">
        <f>S887*H887</f>
        <v>0</v>
      </c>
      <c r="AR887" s="147" t="s">
        <v>448</v>
      </c>
      <c r="AT887" s="147" t="s">
        <v>982</v>
      </c>
      <c r="AU887" s="147" t="s">
        <v>90</v>
      </c>
      <c r="AY887" s="17" t="s">
        <v>268</v>
      </c>
      <c r="BE887" s="148">
        <f>IF(N887="základní",J887,0)</f>
        <v>0</v>
      </c>
      <c r="BF887" s="148">
        <f>IF(N887="snížená",J887,0)</f>
        <v>0</v>
      </c>
      <c r="BG887" s="148">
        <f>IF(N887="zákl. přenesená",J887,0)</f>
        <v>0</v>
      </c>
      <c r="BH887" s="148">
        <f>IF(N887="sníž. přenesená",J887,0)</f>
        <v>0</v>
      </c>
      <c r="BI887" s="148">
        <f>IF(N887="nulová",J887,0)</f>
        <v>0</v>
      </c>
      <c r="BJ887" s="17" t="s">
        <v>90</v>
      </c>
      <c r="BK887" s="148">
        <f>ROUND(I887*H887,2)</f>
        <v>0</v>
      </c>
      <c r="BL887" s="17" t="s">
        <v>370</v>
      </c>
      <c r="BM887" s="147" t="s">
        <v>1481</v>
      </c>
    </row>
    <row r="888" spans="2:65" s="14" customFormat="1">
      <c r="B888" s="164"/>
      <c r="D888" s="150" t="s">
        <v>276</v>
      </c>
      <c r="E888" s="165" t="s">
        <v>1</v>
      </c>
      <c r="F888" s="166" t="s">
        <v>1482</v>
      </c>
      <c r="H888" s="165" t="s">
        <v>1</v>
      </c>
      <c r="I888" s="167"/>
      <c r="L888" s="164"/>
      <c r="M888" s="168"/>
      <c r="T888" s="169"/>
      <c r="AT888" s="165" t="s">
        <v>276</v>
      </c>
      <c r="AU888" s="165" t="s">
        <v>90</v>
      </c>
      <c r="AV888" s="14" t="s">
        <v>84</v>
      </c>
      <c r="AW888" s="14" t="s">
        <v>32</v>
      </c>
      <c r="AX888" s="14" t="s">
        <v>77</v>
      </c>
      <c r="AY888" s="165" t="s">
        <v>268</v>
      </c>
    </row>
    <row r="889" spans="2:65" s="12" customFormat="1">
      <c r="B889" s="149"/>
      <c r="D889" s="150" t="s">
        <v>276</v>
      </c>
      <c r="E889" s="151" t="s">
        <v>1</v>
      </c>
      <c r="F889" s="152" t="s">
        <v>1483</v>
      </c>
      <c r="H889" s="153">
        <v>12.321999999999999</v>
      </c>
      <c r="I889" s="154"/>
      <c r="L889" s="149"/>
      <c r="M889" s="155"/>
      <c r="T889" s="156"/>
      <c r="AT889" s="151" t="s">
        <v>276</v>
      </c>
      <c r="AU889" s="151" t="s">
        <v>90</v>
      </c>
      <c r="AV889" s="12" t="s">
        <v>90</v>
      </c>
      <c r="AW889" s="12" t="s">
        <v>32</v>
      </c>
      <c r="AX889" s="12" t="s">
        <v>77</v>
      </c>
      <c r="AY889" s="151" t="s">
        <v>268</v>
      </c>
    </row>
    <row r="890" spans="2:65" s="12" customFormat="1">
      <c r="B890" s="149"/>
      <c r="D890" s="150" t="s">
        <v>276</v>
      </c>
      <c r="E890" s="151" t="s">
        <v>1</v>
      </c>
      <c r="F890" s="152" t="s">
        <v>1484</v>
      </c>
      <c r="H890" s="153">
        <v>10.845000000000001</v>
      </c>
      <c r="I890" s="154"/>
      <c r="L890" s="149"/>
      <c r="M890" s="155"/>
      <c r="T890" s="156"/>
      <c r="AT890" s="151" t="s">
        <v>276</v>
      </c>
      <c r="AU890" s="151" t="s">
        <v>90</v>
      </c>
      <c r="AV890" s="12" t="s">
        <v>90</v>
      </c>
      <c r="AW890" s="12" t="s">
        <v>32</v>
      </c>
      <c r="AX890" s="12" t="s">
        <v>77</v>
      </c>
      <c r="AY890" s="151" t="s">
        <v>268</v>
      </c>
    </row>
    <row r="891" spans="2:65" s="13" customFormat="1">
      <c r="B891" s="157"/>
      <c r="D891" s="150" t="s">
        <v>276</v>
      </c>
      <c r="E891" s="158" t="s">
        <v>1</v>
      </c>
      <c r="F891" s="159" t="s">
        <v>278</v>
      </c>
      <c r="H891" s="160">
        <v>23.167000000000002</v>
      </c>
      <c r="I891" s="161"/>
      <c r="L891" s="157"/>
      <c r="M891" s="162"/>
      <c r="T891" s="163"/>
      <c r="AT891" s="158" t="s">
        <v>276</v>
      </c>
      <c r="AU891" s="158" t="s">
        <v>90</v>
      </c>
      <c r="AV891" s="13" t="s">
        <v>101</v>
      </c>
      <c r="AW891" s="13" t="s">
        <v>32</v>
      </c>
      <c r="AX891" s="13" t="s">
        <v>84</v>
      </c>
      <c r="AY891" s="158" t="s">
        <v>268</v>
      </c>
    </row>
    <row r="892" spans="2:65" s="12" customFormat="1">
      <c r="B892" s="149"/>
      <c r="D892" s="150" t="s">
        <v>276</v>
      </c>
      <c r="F892" s="152" t="s">
        <v>1485</v>
      </c>
      <c r="H892" s="153">
        <v>9.2669999999999995</v>
      </c>
      <c r="I892" s="154"/>
      <c r="L892" s="149"/>
      <c r="M892" s="155"/>
      <c r="T892" s="156"/>
      <c r="AT892" s="151" t="s">
        <v>276</v>
      </c>
      <c r="AU892" s="151" t="s">
        <v>90</v>
      </c>
      <c r="AV892" s="12" t="s">
        <v>90</v>
      </c>
      <c r="AW892" s="12" t="s">
        <v>4</v>
      </c>
      <c r="AX892" s="12" t="s">
        <v>84</v>
      </c>
      <c r="AY892" s="151" t="s">
        <v>268</v>
      </c>
    </row>
    <row r="893" spans="2:65" s="1" customFormat="1" ht="24.2" customHeight="1">
      <c r="B893" s="32"/>
      <c r="C893" s="136" t="s">
        <v>1486</v>
      </c>
      <c r="D893" s="177" t="s">
        <v>270</v>
      </c>
      <c r="E893" s="137" t="s">
        <v>1487</v>
      </c>
      <c r="F893" s="138" t="s">
        <v>1488</v>
      </c>
      <c r="G893" s="139" t="s">
        <v>273</v>
      </c>
      <c r="H893" s="140">
        <v>173.62799999999999</v>
      </c>
      <c r="I893" s="141"/>
      <c r="J893" s="142">
        <f>ROUND(I893*H893,2)</f>
        <v>0</v>
      </c>
      <c r="K893" s="138" t="s">
        <v>274</v>
      </c>
      <c r="L893" s="32"/>
      <c r="M893" s="143" t="s">
        <v>1</v>
      </c>
      <c r="N893" s="144" t="s">
        <v>43</v>
      </c>
      <c r="P893" s="145">
        <f>O893*H893</f>
        <v>0</v>
      </c>
      <c r="Q893" s="145">
        <v>0</v>
      </c>
      <c r="R893" s="145">
        <f>Q893*H893</f>
        <v>0</v>
      </c>
      <c r="S893" s="145">
        <v>0</v>
      </c>
      <c r="T893" s="146">
        <f>S893*H893</f>
        <v>0</v>
      </c>
      <c r="AR893" s="147" t="s">
        <v>370</v>
      </c>
      <c r="AT893" s="147" t="s">
        <v>270</v>
      </c>
      <c r="AU893" s="147" t="s">
        <v>90</v>
      </c>
      <c r="AY893" s="17" t="s">
        <v>268</v>
      </c>
      <c r="BE893" s="148">
        <f>IF(N893="základní",J893,0)</f>
        <v>0</v>
      </c>
      <c r="BF893" s="148">
        <f>IF(N893="snížená",J893,0)</f>
        <v>0</v>
      </c>
      <c r="BG893" s="148">
        <f>IF(N893="zákl. přenesená",J893,0)</f>
        <v>0</v>
      </c>
      <c r="BH893" s="148">
        <f>IF(N893="sníž. přenesená",J893,0)</f>
        <v>0</v>
      </c>
      <c r="BI893" s="148">
        <f>IF(N893="nulová",J893,0)</f>
        <v>0</v>
      </c>
      <c r="BJ893" s="17" t="s">
        <v>90</v>
      </c>
      <c r="BK893" s="148">
        <f>ROUND(I893*H893,2)</f>
        <v>0</v>
      </c>
      <c r="BL893" s="17" t="s">
        <v>370</v>
      </c>
      <c r="BM893" s="147" t="s">
        <v>1489</v>
      </c>
    </row>
    <row r="894" spans="2:65" s="1" customFormat="1" ht="49.15" customHeight="1">
      <c r="B894" s="32"/>
      <c r="C894" s="186" t="s">
        <v>1490</v>
      </c>
      <c r="D894" s="186" t="s">
        <v>982</v>
      </c>
      <c r="E894" s="187" t="s">
        <v>1491</v>
      </c>
      <c r="F894" s="188" t="s">
        <v>1492</v>
      </c>
      <c r="G894" s="189" t="s">
        <v>273</v>
      </c>
      <c r="H894" s="190">
        <v>202.363</v>
      </c>
      <c r="I894" s="191"/>
      <c r="J894" s="192">
        <f>ROUND(I894*H894,2)</f>
        <v>0</v>
      </c>
      <c r="K894" s="188" t="s">
        <v>274</v>
      </c>
      <c r="L894" s="193"/>
      <c r="M894" s="194" t="s">
        <v>1</v>
      </c>
      <c r="N894" s="195" t="s">
        <v>43</v>
      </c>
      <c r="P894" s="145">
        <f>O894*H894</f>
        <v>0</v>
      </c>
      <c r="Q894" s="145">
        <v>4.0000000000000001E-3</v>
      </c>
      <c r="R894" s="145">
        <f>Q894*H894</f>
        <v>0.80945200000000006</v>
      </c>
      <c r="S894" s="145">
        <v>0</v>
      </c>
      <c r="T894" s="146">
        <f>S894*H894</f>
        <v>0</v>
      </c>
      <c r="AR894" s="147" t="s">
        <v>448</v>
      </c>
      <c r="AT894" s="147" t="s">
        <v>982</v>
      </c>
      <c r="AU894" s="147" t="s">
        <v>90</v>
      </c>
      <c r="AY894" s="17" t="s">
        <v>268</v>
      </c>
      <c r="BE894" s="148">
        <f>IF(N894="základní",J894,0)</f>
        <v>0</v>
      </c>
      <c r="BF894" s="148">
        <f>IF(N894="snížená",J894,0)</f>
        <v>0</v>
      </c>
      <c r="BG894" s="148">
        <f>IF(N894="zákl. přenesená",J894,0)</f>
        <v>0</v>
      </c>
      <c r="BH894" s="148">
        <f>IF(N894="sníž. přenesená",J894,0)</f>
        <v>0</v>
      </c>
      <c r="BI894" s="148">
        <f>IF(N894="nulová",J894,0)</f>
        <v>0</v>
      </c>
      <c r="BJ894" s="17" t="s">
        <v>90</v>
      </c>
      <c r="BK894" s="148">
        <f>ROUND(I894*H894,2)</f>
        <v>0</v>
      </c>
      <c r="BL894" s="17" t="s">
        <v>370</v>
      </c>
      <c r="BM894" s="147" t="s">
        <v>1493</v>
      </c>
    </row>
    <row r="895" spans="2:65" s="14" customFormat="1">
      <c r="B895" s="164"/>
      <c r="D895" s="150" t="s">
        <v>276</v>
      </c>
      <c r="E895" s="165" t="s">
        <v>1</v>
      </c>
      <c r="F895" s="166" t="s">
        <v>1494</v>
      </c>
      <c r="H895" s="165" t="s">
        <v>1</v>
      </c>
      <c r="I895" s="167"/>
      <c r="L895" s="164"/>
      <c r="M895" s="168"/>
      <c r="T895" s="169"/>
      <c r="AT895" s="165" t="s">
        <v>276</v>
      </c>
      <c r="AU895" s="165" t="s">
        <v>90</v>
      </c>
      <c r="AV895" s="14" t="s">
        <v>84</v>
      </c>
      <c r="AW895" s="14" t="s">
        <v>32</v>
      </c>
      <c r="AX895" s="14" t="s">
        <v>77</v>
      </c>
      <c r="AY895" s="165" t="s">
        <v>268</v>
      </c>
    </row>
    <row r="896" spans="2:65" s="12" customFormat="1">
      <c r="B896" s="149"/>
      <c r="D896" s="150" t="s">
        <v>276</v>
      </c>
      <c r="E896" s="151" t="s">
        <v>1</v>
      </c>
      <c r="F896" s="152" t="s">
        <v>1495</v>
      </c>
      <c r="H896" s="153">
        <v>154.50800000000001</v>
      </c>
      <c r="I896" s="154"/>
      <c r="L896" s="149"/>
      <c r="M896" s="155"/>
      <c r="T896" s="156"/>
      <c r="AT896" s="151" t="s">
        <v>276</v>
      </c>
      <c r="AU896" s="151" t="s">
        <v>90</v>
      </c>
      <c r="AV896" s="12" t="s">
        <v>90</v>
      </c>
      <c r="AW896" s="12" t="s">
        <v>32</v>
      </c>
      <c r="AX896" s="12" t="s">
        <v>77</v>
      </c>
      <c r="AY896" s="151" t="s">
        <v>268</v>
      </c>
    </row>
    <row r="897" spans="2:65" s="15" customFormat="1">
      <c r="B897" s="170"/>
      <c r="D897" s="150" t="s">
        <v>276</v>
      </c>
      <c r="E897" s="171" t="s">
        <v>1</v>
      </c>
      <c r="F897" s="172" t="s">
        <v>325</v>
      </c>
      <c r="H897" s="173">
        <v>154.50800000000001</v>
      </c>
      <c r="I897" s="174"/>
      <c r="L897" s="170"/>
      <c r="M897" s="175"/>
      <c r="T897" s="176"/>
      <c r="AT897" s="171" t="s">
        <v>276</v>
      </c>
      <c r="AU897" s="171" t="s">
        <v>90</v>
      </c>
      <c r="AV897" s="15" t="s">
        <v>97</v>
      </c>
      <c r="AW897" s="15" t="s">
        <v>32</v>
      </c>
      <c r="AX897" s="15" t="s">
        <v>77</v>
      </c>
      <c r="AY897" s="171" t="s">
        <v>268</v>
      </c>
    </row>
    <row r="898" spans="2:65" s="12" customFormat="1">
      <c r="B898" s="149"/>
      <c r="D898" s="150" t="s">
        <v>276</v>
      </c>
      <c r="E898" s="151" t="s">
        <v>1</v>
      </c>
      <c r="F898" s="152" t="s">
        <v>1496</v>
      </c>
      <c r="H898" s="153">
        <v>19.12</v>
      </c>
      <c r="I898" s="154"/>
      <c r="L898" s="149"/>
      <c r="M898" s="155"/>
      <c r="T898" s="156"/>
      <c r="AT898" s="151" t="s">
        <v>276</v>
      </c>
      <c r="AU898" s="151" t="s">
        <v>90</v>
      </c>
      <c r="AV898" s="12" t="s">
        <v>90</v>
      </c>
      <c r="AW898" s="12" t="s">
        <v>32</v>
      </c>
      <c r="AX898" s="12" t="s">
        <v>77</v>
      </c>
      <c r="AY898" s="151" t="s">
        <v>268</v>
      </c>
    </row>
    <row r="899" spans="2:65" s="15" customFormat="1">
      <c r="B899" s="170"/>
      <c r="D899" s="150" t="s">
        <v>276</v>
      </c>
      <c r="E899" s="171" t="s">
        <v>1</v>
      </c>
      <c r="F899" s="172" t="s">
        <v>325</v>
      </c>
      <c r="H899" s="173">
        <v>19.12</v>
      </c>
      <c r="I899" s="174"/>
      <c r="L899" s="170"/>
      <c r="M899" s="175"/>
      <c r="T899" s="176"/>
      <c r="AT899" s="171" t="s">
        <v>276</v>
      </c>
      <c r="AU899" s="171" t="s">
        <v>90</v>
      </c>
      <c r="AV899" s="15" t="s">
        <v>97</v>
      </c>
      <c r="AW899" s="15" t="s">
        <v>32</v>
      </c>
      <c r="AX899" s="15" t="s">
        <v>77</v>
      </c>
      <c r="AY899" s="171" t="s">
        <v>268</v>
      </c>
    </row>
    <row r="900" spans="2:65" s="13" customFormat="1">
      <c r="B900" s="157"/>
      <c r="D900" s="150" t="s">
        <v>276</v>
      </c>
      <c r="E900" s="158" t="s">
        <v>1</v>
      </c>
      <c r="F900" s="159" t="s">
        <v>278</v>
      </c>
      <c r="H900" s="160">
        <v>173.62799999999999</v>
      </c>
      <c r="I900" s="161"/>
      <c r="L900" s="157"/>
      <c r="M900" s="162"/>
      <c r="T900" s="163"/>
      <c r="AT900" s="158" t="s">
        <v>276</v>
      </c>
      <c r="AU900" s="158" t="s">
        <v>90</v>
      </c>
      <c r="AV900" s="13" t="s">
        <v>101</v>
      </c>
      <c r="AW900" s="13" t="s">
        <v>32</v>
      </c>
      <c r="AX900" s="13" t="s">
        <v>84</v>
      </c>
      <c r="AY900" s="158" t="s">
        <v>268</v>
      </c>
    </row>
    <row r="901" spans="2:65" s="12" customFormat="1">
      <c r="B901" s="149"/>
      <c r="D901" s="150" t="s">
        <v>276</v>
      </c>
      <c r="F901" s="152" t="s">
        <v>1497</v>
      </c>
      <c r="H901" s="153">
        <v>202.363</v>
      </c>
      <c r="I901" s="154"/>
      <c r="L901" s="149"/>
      <c r="M901" s="155"/>
      <c r="T901" s="156"/>
      <c r="AT901" s="151" t="s">
        <v>276</v>
      </c>
      <c r="AU901" s="151" t="s">
        <v>90</v>
      </c>
      <c r="AV901" s="12" t="s">
        <v>90</v>
      </c>
      <c r="AW901" s="12" t="s">
        <v>4</v>
      </c>
      <c r="AX901" s="12" t="s">
        <v>84</v>
      </c>
      <c r="AY901" s="151" t="s">
        <v>268</v>
      </c>
    </row>
    <row r="902" spans="2:65" s="1" customFormat="1" ht="24.2" customHeight="1">
      <c r="B902" s="32"/>
      <c r="C902" s="136" t="s">
        <v>1498</v>
      </c>
      <c r="D902" s="177" t="s">
        <v>270</v>
      </c>
      <c r="E902" s="137" t="s">
        <v>1499</v>
      </c>
      <c r="F902" s="138" t="s">
        <v>1500</v>
      </c>
      <c r="G902" s="139" t="s">
        <v>273</v>
      </c>
      <c r="H902" s="140">
        <v>23.167000000000002</v>
      </c>
      <c r="I902" s="141"/>
      <c r="J902" s="142">
        <f>ROUND(I902*H902,2)</f>
        <v>0</v>
      </c>
      <c r="K902" s="138" t="s">
        <v>274</v>
      </c>
      <c r="L902" s="32"/>
      <c r="M902" s="143" t="s">
        <v>1</v>
      </c>
      <c r="N902" s="144" t="s">
        <v>43</v>
      </c>
      <c r="P902" s="145">
        <f>O902*H902</f>
        <v>0</v>
      </c>
      <c r="Q902" s="145">
        <v>9.3999999999999997E-4</v>
      </c>
      <c r="R902" s="145">
        <f>Q902*H902</f>
        <v>2.1776980000000001E-2</v>
      </c>
      <c r="S902" s="145">
        <v>0</v>
      </c>
      <c r="T902" s="146">
        <f>S902*H902</f>
        <v>0</v>
      </c>
      <c r="AR902" s="147" t="s">
        <v>370</v>
      </c>
      <c r="AT902" s="147" t="s">
        <v>270</v>
      </c>
      <c r="AU902" s="147" t="s">
        <v>90</v>
      </c>
      <c r="AY902" s="17" t="s">
        <v>268</v>
      </c>
      <c r="BE902" s="148">
        <f>IF(N902="základní",J902,0)</f>
        <v>0</v>
      </c>
      <c r="BF902" s="148">
        <f>IF(N902="snížená",J902,0)</f>
        <v>0</v>
      </c>
      <c r="BG902" s="148">
        <f>IF(N902="zákl. přenesená",J902,0)</f>
        <v>0</v>
      </c>
      <c r="BH902" s="148">
        <f>IF(N902="sníž. přenesená",J902,0)</f>
        <v>0</v>
      </c>
      <c r="BI902" s="148">
        <f>IF(N902="nulová",J902,0)</f>
        <v>0</v>
      </c>
      <c r="BJ902" s="17" t="s">
        <v>90</v>
      </c>
      <c r="BK902" s="148">
        <f>ROUND(I902*H902,2)</f>
        <v>0</v>
      </c>
      <c r="BL902" s="17" t="s">
        <v>370</v>
      </c>
      <c r="BM902" s="147" t="s">
        <v>1501</v>
      </c>
    </row>
    <row r="903" spans="2:65" s="1" customFormat="1" ht="49.15" customHeight="1">
      <c r="B903" s="32"/>
      <c r="C903" s="186" t="s">
        <v>1502</v>
      </c>
      <c r="D903" s="186" t="s">
        <v>982</v>
      </c>
      <c r="E903" s="187" t="s">
        <v>1503</v>
      </c>
      <c r="F903" s="188" t="s">
        <v>1504</v>
      </c>
      <c r="G903" s="189" t="s">
        <v>273</v>
      </c>
      <c r="H903" s="190">
        <v>27.001000000000001</v>
      </c>
      <c r="I903" s="191"/>
      <c r="J903" s="192">
        <f>ROUND(I903*H903,2)</f>
        <v>0</v>
      </c>
      <c r="K903" s="188" t="s">
        <v>274</v>
      </c>
      <c r="L903" s="193"/>
      <c r="M903" s="194" t="s">
        <v>1</v>
      </c>
      <c r="N903" s="195" t="s">
        <v>43</v>
      </c>
      <c r="P903" s="145">
        <f>O903*H903</f>
        <v>0</v>
      </c>
      <c r="Q903" s="145">
        <v>5.4000000000000003E-3</v>
      </c>
      <c r="R903" s="145">
        <f>Q903*H903</f>
        <v>0.1458054</v>
      </c>
      <c r="S903" s="145">
        <v>0</v>
      </c>
      <c r="T903" s="146">
        <f>S903*H903</f>
        <v>0</v>
      </c>
      <c r="AR903" s="147" t="s">
        <v>448</v>
      </c>
      <c r="AT903" s="147" t="s">
        <v>982</v>
      </c>
      <c r="AU903" s="147" t="s">
        <v>90</v>
      </c>
      <c r="AY903" s="17" t="s">
        <v>268</v>
      </c>
      <c r="BE903" s="148">
        <f>IF(N903="základní",J903,0)</f>
        <v>0</v>
      </c>
      <c r="BF903" s="148">
        <f>IF(N903="snížená",J903,0)</f>
        <v>0</v>
      </c>
      <c r="BG903" s="148">
        <f>IF(N903="zákl. přenesená",J903,0)</f>
        <v>0</v>
      </c>
      <c r="BH903" s="148">
        <f>IF(N903="sníž. přenesená",J903,0)</f>
        <v>0</v>
      </c>
      <c r="BI903" s="148">
        <f>IF(N903="nulová",J903,0)</f>
        <v>0</v>
      </c>
      <c r="BJ903" s="17" t="s">
        <v>90</v>
      </c>
      <c r="BK903" s="148">
        <f>ROUND(I903*H903,2)</f>
        <v>0</v>
      </c>
      <c r="BL903" s="17" t="s">
        <v>370</v>
      </c>
      <c r="BM903" s="147" t="s">
        <v>1505</v>
      </c>
    </row>
    <row r="904" spans="2:65" s="14" customFormat="1">
      <c r="B904" s="164"/>
      <c r="D904" s="150" t="s">
        <v>276</v>
      </c>
      <c r="E904" s="165" t="s">
        <v>1</v>
      </c>
      <c r="F904" s="166" t="s">
        <v>1482</v>
      </c>
      <c r="H904" s="165" t="s">
        <v>1</v>
      </c>
      <c r="I904" s="167"/>
      <c r="L904" s="164"/>
      <c r="M904" s="168"/>
      <c r="T904" s="169"/>
      <c r="AT904" s="165" t="s">
        <v>276</v>
      </c>
      <c r="AU904" s="165" t="s">
        <v>90</v>
      </c>
      <c r="AV904" s="14" t="s">
        <v>84</v>
      </c>
      <c r="AW904" s="14" t="s">
        <v>32</v>
      </c>
      <c r="AX904" s="14" t="s">
        <v>77</v>
      </c>
      <c r="AY904" s="165" t="s">
        <v>268</v>
      </c>
    </row>
    <row r="905" spans="2:65" s="12" customFormat="1">
      <c r="B905" s="149"/>
      <c r="D905" s="150" t="s">
        <v>276</v>
      </c>
      <c r="E905" s="151" t="s">
        <v>1</v>
      </c>
      <c r="F905" s="152" t="s">
        <v>1483</v>
      </c>
      <c r="H905" s="153">
        <v>12.321999999999999</v>
      </c>
      <c r="I905" s="154"/>
      <c r="L905" s="149"/>
      <c r="M905" s="155"/>
      <c r="T905" s="156"/>
      <c r="AT905" s="151" t="s">
        <v>276</v>
      </c>
      <c r="AU905" s="151" t="s">
        <v>90</v>
      </c>
      <c r="AV905" s="12" t="s">
        <v>90</v>
      </c>
      <c r="AW905" s="12" t="s">
        <v>32</v>
      </c>
      <c r="AX905" s="12" t="s">
        <v>77</v>
      </c>
      <c r="AY905" s="151" t="s">
        <v>268</v>
      </c>
    </row>
    <row r="906" spans="2:65" s="12" customFormat="1">
      <c r="B906" s="149"/>
      <c r="D906" s="150" t="s">
        <v>276</v>
      </c>
      <c r="E906" s="151" t="s">
        <v>1</v>
      </c>
      <c r="F906" s="152" t="s">
        <v>1484</v>
      </c>
      <c r="H906" s="153">
        <v>10.845000000000001</v>
      </c>
      <c r="I906" s="154"/>
      <c r="L906" s="149"/>
      <c r="M906" s="155"/>
      <c r="T906" s="156"/>
      <c r="AT906" s="151" t="s">
        <v>276</v>
      </c>
      <c r="AU906" s="151" t="s">
        <v>90</v>
      </c>
      <c r="AV906" s="12" t="s">
        <v>90</v>
      </c>
      <c r="AW906" s="12" t="s">
        <v>32</v>
      </c>
      <c r="AX906" s="12" t="s">
        <v>77</v>
      </c>
      <c r="AY906" s="151" t="s">
        <v>268</v>
      </c>
    </row>
    <row r="907" spans="2:65" s="13" customFormat="1">
      <c r="B907" s="157"/>
      <c r="D907" s="150" t="s">
        <v>276</v>
      </c>
      <c r="E907" s="158" t="s">
        <v>1</v>
      </c>
      <c r="F907" s="159" t="s">
        <v>278</v>
      </c>
      <c r="H907" s="160">
        <v>23.167000000000002</v>
      </c>
      <c r="I907" s="161"/>
      <c r="L907" s="157"/>
      <c r="M907" s="162"/>
      <c r="T907" s="163"/>
      <c r="AT907" s="158" t="s">
        <v>276</v>
      </c>
      <c r="AU907" s="158" t="s">
        <v>90</v>
      </c>
      <c r="AV907" s="13" t="s">
        <v>101</v>
      </c>
      <c r="AW907" s="13" t="s">
        <v>32</v>
      </c>
      <c r="AX907" s="13" t="s">
        <v>84</v>
      </c>
      <c r="AY907" s="158" t="s">
        <v>268</v>
      </c>
    </row>
    <row r="908" spans="2:65" s="12" customFormat="1">
      <c r="B908" s="149"/>
      <c r="D908" s="150" t="s">
        <v>276</v>
      </c>
      <c r="F908" s="152" t="s">
        <v>1506</v>
      </c>
      <c r="H908" s="153">
        <v>27.001000000000001</v>
      </c>
      <c r="I908" s="154"/>
      <c r="L908" s="149"/>
      <c r="M908" s="155"/>
      <c r="T908" s="156"/>
      <c r="AT908" s="151" t="s">
        <v>276</v>
      </c>
      <c r="AU908" s="151" t="s">
        <v>90</v>
      </c>
      <c r="AV908" s="12" t="s">
        <v>90</v>
      </c>
      <c r="AW908" s="12" t="s">
        <v>4</v>
      </c>
      <c r="AX908" s="12" t="s">
        <v>84</v>
      </c>
      <c r="AY908" s="151" t="s">
        <v>268</v>
      </c>
    </row>
    <row r="909" spans="2:65" s="1" customFormat="1" ht="49.15" customHeight="1">
      <c r="B909" s="32"/>
      <c r="C909" s="136" t="s">
        <v>1507</v>
      </c>
      <c r="D909" s="136" t="s">
        <v>270</v>
      </c>
      <c r="E909" s="137" t="s">
        <v>1508</v>
      </c>
      <c r="F909" s="138" t="s">
        <v>1509</v>
      </c>
      <c r="G909" s="139" t="s">
        <v>440</v>
      </c>
      <c r="H909" s="140">
        <v>18</v>
      </c>
      <c r="I909" s="141"/>
      <c r="J909" s="142">
        <f>ROUND(I909*H909,2)</f>
        <v>0</v>
      </c>
      <c r="K909" s="138" t="s">
        <v>1</v>
      </c>
      <c r="L909" s="32"/>
      <c r="M909" s="143" t="s">
        <v>1</v>
      </c>
      <c r="N909" s="144" t="s">
        <v>43</v>
      </c>
      <c r="P909" s="145">
        <f>O909*H909</f>
        <v>0</v>
      </c>
      <c r="Q909" s="145">
        <v>8.3000000000000001E-4</v>
      </c>
      <c r="R909" s="145">
        <f>Q909*H909</f>
        <v>1.494E-2</v>
      </c>
      <c r="S909" s="145">
        <v>0</v>
      </c>
      <c r="T909" s="146">
        <f>S909*H909</f>
        <v>0</v>
      </c>
      <c r="AR909" s="147" t="s">
        <v>370</v>
      </c>
      <c r="AT909" s="147" t="s">
        <v>270</v>
      </c>
      <c r="AU909" s="147" t="s">
        <v>90</v>
      </c>
      <c r="AY909" s="17" t="s">
        <v>268</v>
      </c>
      <c r="BE909" s="148">
        <f>IF(N909="základní",J909,0)</f>
        <v>0</v>
      </c>
      <c r="BF909" s="148">
        <f>IF(N909="snížená",J909,0)</f>
        <v>0</v>
      </c>
      <c r="BG909" s="148">
        <f>IF(N909="zákl. přenesená",J909,0)</f>
        <v>0</v>
      </c>
      <c r="BH909" s="148">
        <f>IF(N909="sníž. přenesená",J909,0)</f>
        <v>0</v>
      </c>
      <c r="BI909" s="148">
        <f>IF(N909="nulová",J909,0)</f>
        <v>0</v>
      </c>
      <c r="BJ909" s="17" t="s">
        <v>90</v>
      </c>
      <c r="BK909" s="148">
        <f>ROUND(I909*H909,2)</f>
        <v>0</v>
      </c>
      <c r="BL909" s="17" t="s">
        <v>370</v>
      </c>
      <c r="BM909" s="147" t="s">
        <v>1510</v>
      </c>
    </row>
    <row r="910" spans="2:65" s="1" customFormat="1" ht="68.25">
      <c r="B910" s="32"/>
      <c r="D910" s="150" t="s">
        <v>475</v>
      </c>
      <c r="F910" s="178" t="s">
        <v>1511</v>
      </c>
      <c r="I910" s="179"/>
      <c r="L910" s="32"/>
      <c r="M910" s="180"/>
      <c r="T910" s="56"/>
      <c r="AT910" s="17" t="s">
        <v>475</v>
      </c>
      <c r="AU910" s="17" t="s">
        <v>90</v>
      </c>
    </row>
    <row r="911" spans="2:65" s="14" customFormat="1">
      <c r="B911" s="164"/>
      <c r="D911" s="150" t="s">
        <v>276</v>
      </c>
      <c r="E911" s="165" t="s">
        <v>1</v>
      </c>
      <c r="F911" s="166" t="s">
        <v>1512</v>
      </c>
      <c r="H911" s="165" t="s">
        <v>1</v>
      </c>
      <c r="I911" s="167"/>
      <c r="L911" s="164"/>
      <c r="M911" s="168"/>
      <c r="T911" s="169"/>
      <c r="AT911" s="165" t="s">
        <v>276</v>
      </c>
      <c r="AU911" s="165" t="s">
        <v>90</v>
      </c>
      <c r="AV911" s="14" t="s">
        <v>84</v>
      </c>
      <c r="AW911" s="14" t="s">
        <v>32</v>
      </c>
      <c r="AX911" s="14" t="s">
        <v>77</v>
      </c>
      <c r="AY911" s="165" t="s">
        <v>268</v>
      </c>
    </row>
    <row r="912" spans="2:65" s="12" customFormat="1">
      <c r="B912" s="149"/>
      <c r="D912" s="150" t="s">
        <v>276</v>
      </c>
      <c r="E912" s="151" t="s">
        <v>1</v>
      </c>
      <c r="F912" s="152" t="s">
        <v>1513</v>
      </c>
      <c r="H912" s="153">
        <v>18</v>
      </c>
      <c r="I912" s="154"/>
      <c r="L912" s="149"/>
      <c r="M912" s="155"/>
      <c r="T912" s="156"/>
      <c r="AT912" s="151" t="s">
        <v>276</v>
      </c>
      <c r="AU912" s="151" t="s">
        <v>90</v>
      </c>
      <c r="AV912" s="12" t="s">
        <v>90</v>
      </c>
      <c r="AW912" s="12" t="s">
        <v>32</v>
      </c>
      <c r="AX912" s="12" t="s">
        <v>77</v>
      </c>
      <c r="AY912" s="151" t="s">
        <v>268</v>
      </c>
    </row>
    <row r="913" spans="2:65" s="13" customFormat="1">
      <c r="B913" s="157"/>
      <c r="D913" s="150" t="s">
        <v>276</v>
      </c>
      <c r="E913" s="158" t="s">
        <v>1</v>
      </c>
      <c r="F913" s="159" t="s">
        <v>278</v>
      </c>
      <c r="H913" s="160">
        <v>18</v>
      </c>
      <c r="I913" s="161"/>
      <c r="L913" s="157"/>
      <c r="M913" s="162"/>
      <c r="T913" s="163"/>
      <c r="AT913" s="158" t="s">
        <v>276</v>
      </c>
      <c r="AU913" s="158" t="s">
        <v>90</v>
      </c>
      <c r="AV913" s="13" t="s">
        <v>101</v>
      </c>
      <c r="AW913" s="13" t="s">
        <v>32</v>
      </c>
      <c r="AX913" s="13" t="s">
        <v>84</v>
      </c>
      <c r="AY913" s="158" t="s">
        <v>268</v>
      </c>
    </row>
    <row r="914" spans="2:65" s="1" customFormat="1" ht="37.9" customHeight="1">
      <c r="B914" s="32"/>
      <c r="C914" s="136" t="s">
        <v>1514</v>
      </c>
      <c r="D914" s="136" t="s">
        <v>270</v>
      </c>
      <c r="E914" s="137" t="s">
        <v>1515</v>
      </c>
      <c r="F914" s="138" t="s">
        <v>1516</v>
      </c>
      <c r="G914" s="139" t="s">
        <v>318</v>
      </c>
      <c r="H914" s="140">
        <v>21</v>
      </c>
      <c r="I914" s="141"/>
      <c r="J914" s="142">
        <f>ROUND(I914*H914,2)</f>
        <v>0</v>
      </c>
      <c r="K914" s="138" t="s">
        <v>1</v>
      </c>
      <c r="L914" s="32"/>
      <c r="M914" s="143" t="s">
        <v>1</v>
      </c>
      <c r="N914" s="144" t="s">
        <v>43</v>
      </c>
      <c r="P914" s="145">
        <f>O914*H914</f>
        <v>0</v>
      </c>
      <c r="Q914" s="145">
        <v>8.3000000000000001E-4</v>
      </c>
      <c r="R914" s="145">
        <f>Q914*H914</f>
        <v>1.7430000000000001E-2</v>
      </c>
      <c r="S914" s="145">
        <v>0</v>
      </c>
      <c r="T914" s="146">
        <f>S914*H914</f>
        <v>0</v>
      </c>
      <c r="AR914" s="147" t="s">
        <v>370</v>
      </c>
      <c r="AT914" s="147" t="s">
        <v>270</v>
      </c>
      <c r="AU914" s="147" t="s">
        <v>90</v>
      </c>
      <c r="AY914" s="17" t="s">
        <v>268</v>
      </c>
      <c r="BE914" s="148">
        <f>IF(N914="základní",J914,0)</f>
        <v>0</v>
      </c>
      <c r="BF914" s="148">
        <f>IF(N914="snížená",J914,0)</f>
        <v>0</v>
      </c>
      <c r="BG914" s="148">
        <f>IF(N914="zákl. přenesená",J914,0)</f>
        <v>0</v>
      </c>
      <c r="BH914" s="148">
        <f>IF(N914="sníž. přenesená",J914,0)</f>
        <v>0</v>
      </c>
      <c r="BI914" s="148">
        <f>IF(N914="nulová",J914,0)</f>
        <v>0</v>
      </c>
      <c r="BJ914" s="17" t="s">
        <v>90</v>
      </c>
      <c r="BK914" s="148">
        <f>ROUND(I914*H914,2)</f>
        <v>0</v>
      </c>
      <c r="BL914" s="17" t="s">
        <v>370</v>
      </c>
      <c r="BM914" s="147" t="s">
        <v>1517</v>
      </c>
    </row>
    <row r="915" spans="2:65" s="1" customFormat="1" ht="68.25">
      <c r="B915" s="32"/>
      <c r="D915" s="150" t="s">
        <v>475</v>
      </c>
      <c r="F915" s="178" t="s">
        <v>1518</v>
      </c>
      <c r="I915" s="179"/>
      <c r="L915" s="32"/>
      <c r="M915" s="180"/>
      <c r="T915" s="56"/>
      <c r="AT915" s="17" t="s">
        <v>475</v>
      </c>
      <c r="AU915" s="17" t="s">
        <v>90</v>
      </c>
    </row>
    <row r="916" spans="2:65" s="14" customFormat="1" ht="33.75">
      <c r="B916" s="164"/>
      <c r="D916" s="150" t="s">
        <v>276</v>
      </c>
      <c r="E916" s="165" t="s">
        <v>1</v>
      </c>
      <c r="F916" s="166" t="s">
        <v>1519</v>
      </c>
      <c r="H916" s="165" t="s">
        <v>1</v>
      </c>
      <c r="I916" s="167"/>
      <c r="L916" s="164"/>
      <c r="M916" s="168"/>
      <c r="T916" s="169"/>
      <c r="AT916" s="165" t="s">
        <v>276</v>
      </c>
      <c r="AU916" s="165" t="s">
        <v>90</v>
      </c>
      <c r="AV916" s="14" t="s">
        <v>84</v>
      </c>
      <c r="AW916" s="14" t="s">
        <v>32</v>
      </c>
      <c r="AX916" s="14" t="s">
        <v>77</v>
      </c>
      <c r="AY916" s="165" t="s">
        <v>268</v>
      </c>
    </row>
    <row r="917" spans="2:65" s="12" customFormat="1">
      <c r="B917" s="149"/>
      <c r="D917" s="150" t="s">
        <v>276</v>
      </c>
      <c r="E917" s="151" t="s">
        <v>1</v>
      </c>
      <c r="F917" s="152" t="s">
        <v>1520</v>
      </c>
      <c r="H917" s="153">
        <v>21</v>
      </c>
      <c r="I917" s="154"/>
      <c r="L917" s="149"/>
      <c r="M917" s="155"/>
      <c r="T917" s="156"/>
      <c r="AT917" s="151" t="s">
        <v>276</v>
      </c>
      <c r="AU917" s="151" t="s">
        <v>90</v>
      </c>
      <c r="AV917" s="12" t="s">
        <v>90</v>
      </c>
      <c r="AW917" s="12" t="s">
        <v>32</v>
      </c>
      <c r="AX917" s="12" t="s">
        <v>77</v>
      </c>
      <c r="AY917" s="151" t="s">
        <v>268</v>
      </c>
    </row>
    <row r="918" spans="2:65" s="13" customFormat="1">
      <c r="B918" s="157"/>
      <c r="D918" s="150" t="s">
        <v>276</v>
      </c>
      <c r="E918" s="158" t="s">
        <v>1</v>
      </c>
      <c r="F918" s="159" t="s">
        <v>278</v>
      </c>
      <c r="H918" s="160">
        <v>21</v>
      </c>
      <c r="I918" s="161"/>
      <c r="L918" s="157"/>
      <c r="M918" s="162"/>
      <c r="T918" s="163"/>
      <c r="AT918" s="158" t="s">
        <v>276</v>
      </c>
      <c r="AU918" s="158" t="s">
        <v>90</v>
      </c>
      <c r="AV918" s="13" t="s">
        <v>101</v>
      </c>
      <c r="AW918" s="13" t="s">
        <v>32</v>
      </c>
      <c r="AX918" s="13" t="s">
        <v>84</v>
      </c>
      <c r="AY918" s="158" t="s">
        <v>268</v>
      </c>
    </row>
    <row r="919" spans="2:65" s="1" customFormat="1" ht="24.2" customHeight="1">
      <c r="B919" s="32"/>
      <c r="C919" s="136" t="s">
        <v>1521</v>
      </c>
      <c r="D919" s="136" t="s">
        <v>270</v>
      </c>
      <c r="E919" s="137" t="s">
        <v>1522</v>
      </c>
      <c r="F919" s="138" t="s">
        <v>1523</v>
      </c>
      <c r="G919" s="139" t="s">
        <v>318</v>
      </c>
      <c r="H919" s="140">
        <v>10</v>
      </c>
      <c r="I919" s="141"/>
      <c r="J919" s="142">
        <f>ROUND(I919*H919,2)</f>
        <v>0</v>
      </c>
      <c r="K919" s="138" t="s">
        <v>1</v>
      </c>
      <c r="L919" s="32"/>
      <c r="M919" s="143" t="s">
        <v>1</v>
      </c>
      <c r="N919" s="144" t="s">
        <v>43</v>
      </c>
      <c r="P919" s="145">
        <f>O919*H919</f>
        <v>0</v>
      </c>
      <c r="Q919" s="145">
        <v>8.3000000000000001E-4</v>
      </c>
      <c r="R919" s="145">
        <f>Q919*H919</f>
        <v>8.3000000000000001E-3</v>
      </c>
      <c r="S919" s="145">
        <v>0</v>
      </c>
      <c r="T919" s="146">
        <f>S919*H919</f>
        <v>0</v>
      </c>
      <c r="AR919" s="147" t="s">
        <v>370</v>
      </c>
      <c r="AT919" s="147" t="s">
        <v>270</v>
      </c>
      <c r="AU919" s="147" t="s">
        <v>90</v>
      </c>
      <c r="AY919" s="17" t="s">
        <v>268</v>
      </c>
      <c r="BE919" s="148">
        <f>IF(N919="základní",J919,0)</f>
        <v>0</v>
      </c>
      <c r="BF919" s="148">
        <f>IF(N919="snížená",J919,0)</f>
        <v>0</v>
      </c>
      <c r="BG919" s="148">
        <f>IF(N919="zákl. přenesená",J919,0)</f>
        <v>0</v>
      </c>
      <c r="BH919" s="148">
        <f>IF(N919="sníž. přenesená",J919,0)</f>
        <v>0</v>
      </c>
      <c r="BI919" s="148">
        <f>IF(N919="nulová",J919,0)</f>
        <v>0</v>
      </c>
      <c r="BJ919" s="17" t="s">
        <v>90</v>
      </c>
      <c r="BK919" s="148">
        <f>ROUND(I919*H919,2)</f>
        <v>0</v>
      </c>
      <c r="BL919" s="17" t="s">
        <v>370</v>
      </c>
      <c r="BM919" s="147" t="s">
        <v>1524</v>
      </c>
    </row>
    <row r="920" spans="2:65" s="1" customFormat="1" ht="78">
      <c r="B920" s="32"/>
      <c r="D920" s="150" t="s">
        <v>475</v>
      </c>
      <c r="F920" s="178" t="s">
        <v>1525</v>
      </c>
      <c r="I920" s="179"/>
      <c r="L920" s="32"/>
      <c r="M920" s="180"/>
      <c r="T920" s="56"/>
      <c r="AT920" s="17" t="s">
        <v>475</v>
      </c>
      <c r="AU920" s="17" t="s">
        <v>90</v>
      </c>
    </row>
    <row r="921" spans="2:65" s="14" customFormat="1" ht="33.75">
      <c r="B921" s="164"/>
      <c r="D921" s="150" t="s">
        <v>276</v>
      </c>
      <c r="E921" s="165" t="s">
        <v>1</v>
      </c>
      <c r="F921" s="166" t="s">
        <v>1526</v>
      </c>
      <c r="H921" s="165" t="s">
        <v>1</v>
      </c>
      <c r="I921" s="167"/>
      <c r="L921" s="164"/>
      <c r="M921" s="168"/>
      <c r="T921" s="169"/>
      <c r="AT921" s="165" t="s">
        <v>276</v>
      </c>
      <c r="AU921" s="165" t="s">
        <v>90</v>
      </c>
      <c r="AV921" s="14" t="s">
        <v>84</v>
      </c>
      <c r="AW921" s="14" t="s">
        <v>32</v>
      </c>
      <c r="AX921" s="14" t="s">
        <v>77</v>
      </c>
      <c r="AY921" s="165" t="s">
        <v>268</v>
      </c>
    </row>
    <row r="922" spans="2:65" s="12" customFormat="1">
      <c r="B922" s="149"/>
      <c r="D922" s="150" t="s">
        <v>276</v>
      </c>
      <c r="E922" s="151" t="s">
        <v>1</v>
      </c>
      <c r="F922" s="152" t="s">
        <v>1527</v>
      </c>
      <c r="H922" s="153">
        <v>10</v>
      </c>
      <c r="I922" s="154"/>
      <c r="L922" s="149"/>
      <c r="M922" s="155"/>
      <c r="T922" s="156"/>
      <c r="AT922" s="151" t="s">
        <v>276</v>
      </c>
      <c r="AU922" s="151" t="s">
        <v>90</v>
      </c>
      <c r="AV922" s="12" t="s">
        <v>90</v>
      </c>
      <c r="AW922" s="12" t="s">
        <v>32</v>
      </c>
      <c r="AX922" s="12" t="s">
        <v>77</v>
      </c>
      <c r="AY922" s="151" t="s">
        <v>268</v>
      </c>
    </row>
    <row r="923" spans="2:65" s="13" customFormat="1">
      <c r="B923" s="157"/>
      <c r="D923" s="150" t="s">
        <v>276</v>
      </c>
      <c r="E923" s="158" t="s">
        <v>1</v>
      </c>
      <c r="F923" s="159" t="s">
        <v>278</v>
      </c>
      <c r="H923" s="160">
        <v>10</v>
      </c>
      <c r="I923" s="161"/>
      <c r="L923" s="157"/>
      <c r="M923" s="162"/>
      <c r="T923" s="163"/>
      <c r="AT923" s="158" t="s">
        <v>276</v>
      </c>
      <c r="AU923" s="158" t="s">
        <v>90</v>
      </c>
      <c r="AV923" s="13" t="s">
        <v>101</v>
      </c>
      <c r="AW923" s="13" t="s">
        <v>32</v>
      </c>
      <c r="AX923" s="13" t="s">
        <v>84</v>
      </c>
      <c r="AY923" s="158" t="s">
        <v>268</v>
      </c>
    </row>
    <row r="924" spans="2:65" s="1" customFormat="1" ht="37.9" customHeight="1">
      <c r="B924" s="32"/>
      <c r="C924" s="136" t="s">
        <v>1528</v>
      </c>
      <c r="D924" s="136" t="s">
        <v>270</v>
      </c>
      <c r="E924" s="137" t="s">
        <v>1529</v>
      </c>
      <c r="F924" s="138" t="s">
        <v>1530</v>
      </c>
      <c r="G924" s="139" t="s">
        <v>318</v>
      </c>
      <c r="H924" s="140">
        <v>4</v>
      </c>
      <c r="I924" s="141"/>
      <c r="J924" s="142">
        <f>ROUND(I924*H924,2)</f>
        <v>0</v>
      </c>
      <c r="K924" s="138" t="s">
        <v>1</v>
      </c>
      <c r="L924" s="32"/>
      <c r="M924" s="143" t="s">
        <v>1</v>
      </c>
      <c r="N924" s="144" t="s">
        <v>43</v>
      </c>
      <c r="P924" s="145">
        <f>O924*H924</f>
        <v>0</v>
      </c>
      <c r="Q924" s="145">
        <v>8.3000000000000001E-4</v>
      </c>
      <c r="R924" s="145">
        <f>Q924*H924</f>
        <v>3.32E-3</v>
      </c>
      <c r="S924" s="145">
        <v>0</v>
      </c>
      <c r="T924" s="146">
        <f>S924*H924</f>
        <v>0</v>
      </c>
      <c r="AR924" s="147" t="s">
        <v>370</v>
      </c>
      <c r="AT924" s="147" t="s">
        <v>270</v>
      </c>
      <c r="AU924" s="147" t="s">
        <v>90</v>
      </c>
      <c r="AY924" s="17" t="s">
        <v>268</v>
      </c>
      <c r="BE924" s="148">
        <f>IF(N924="základní",J924,0)</f>
        <v>0</v>
      </c>
      <c r="BF924" s="148">
        <f>IF(N924="snížená",J924,0)</f>
        <v>0</v>
      </c>
      <c r="BG924" s="148">
        <f>IF(N924="zákl. přenesená",J924,0)</f>
        <v>0</v>
      </c>
      <c r="BH924" s="148">
        <f>IF(N924="sníž. přenesená",J924,0)</f>
        <v>0</v>
      </c>
      <c r="BI924" s="148">
        <f>IF(N924="nulová",J924,0)</f>
        <v>0</v>
      </c>
      <c r="BJ924" s="17" t="s">
        <v>90</v>
      </c>
      <c r="BK924" s="148">
        <f>ROUND(I924*H924,2)</f>
        <v>0</v>
      </c>
      <c r="BL924" s="17" t="s">
        <v>370</v>
      </c>
      <c r="BM924" s="147" t="s">
        <v>1531</v>
      </c>
    </row>
    <row r="925" spans="2:65" s="1" customFormat="1" ht="48.75">
      <c r="B925" s="32"/>
      <c r="D925" s="150" t="s">
        <v>475</v>
      </c>
      <c r="F925" s="178" t="s">
        <v>1532</v>
      </c>
      <c r="I925" s="179"/>
      <c r="L925" s="32"/>
      <c r="M925" s="180"/>
      <c r="T925" s="56"/>
      <c r="AT925" s="17" t="s">
        <v>475</v>
      </c>
      <c r="AU925" s="17" t="s">
        <v>90</v>
      </c>
    </row>
    <row r="926" spans="2:65" s="12" customFormat="1">
      <c r="B926" s="149"/>
      <c r="D926" s="150" t="s">
        <v>276</v>
      </c>
      <c r="E926" s="151" t="s">
        <v>1</v>
      </c>
      <c r="F926" s="152" t="s">
        <v>1533</v>
      </c>
      <c r="H926" s="153">
        <v>4</v>
      </c>
      <c r="I926" s="154"/>
      <c r="L926" s="149"/>
      <c r="M926" s="155"/>
      <c r="T926" s="156"/>
      <c r="AT926" s="151" t="s">
        <v>276</v>
      </c>
      <c r="AU926" s="151" t="s">
        <v>90</v>
      </c>
      <c r="AV926" s="12" t="s">
        <v>90</v>
      </c>
      <c r="AW926" s="12" t="s">
        <v>32</v>
      </c>
      <c r="AX926" s="12" t="s">
        <v>77</v>
      </c>
      <c r="AY926" s="151" t="s">
        <v>268</v>
      </c>
    </row>
    <row r="927" spans="2:65" s="13" customFormat="1">
      <c r="B927" s="157"/>
      <c r="D927" s="150" t="s">
        <v>276</v>
      </c>
      <c r="E927" s="158" t="s">
        <v>1</v>
      </c>
      <c r="F927" s="159" t="s">
        <v>278</v>
      </c>
      <c r="H927" s="160">
        <v>4</v>
      </c>
      <c r="I927" s="161"/>
      <c r="L927" s="157"/>
      <c r="M927" s="162"/>
      <c r="T927" s="163"/>
      <c r="AT927" s="158" t="s">
        <v>276</v>
      </c>
      <c r="AU927" s="158" t="s">
        <v>90</v>
      </c>
      <c r="AV927" s="13" t="s">
        <v>101</v>
      </c>
      <c r="AW927" s="13" t="s">
        <v>32</v>
      </c>
      <c r="AX927" s="13" t="s">
        <v>84</v>
      </c>
      <c r="AY927" s="158" t="s">
        <v>268</v>
      </c>
    </row>
    <row r="928" spans="2:65" s="1" customFormat="1" ht="37.9" customHeight="1">
      <c r="B928" s="32"/>
      <c r="C928" s="136" t="s">
        <v>1534</v>
      </c>
      <c r="D928" s="136" t="s">
        <v>270</v>
      </c>
      <c r="E928" s="137" t="s">
        <v>1535</v>
      </c>
      <c r="F928" s="138" t="s">
        <v>1536</v>
      </c>
      <c r="G928" s="139" t="s">
        <v>318</v>
      </c>
      <c r="H928" s="140">
        <v>22</v>
      </c>
      <c r="I928" s="141"/>
      <c r="J928" s="142">
        <f>ROUND(I928*H928,2)</f>
        <v>0</v>
      </c>
      <c r="K928" s="138" t="s">
        <v>1</v>
      </c>
      <c r="L928" s="32"/>
      <c r="M928" s="143" t="s">
        <v>1</v>
      </c>
      <c r="N928" s="144" t="s">
        <v>43</v>
      </c>
      <c r="P928" s="145">
        <f>O928*H928</f>
        <v>0</v>
      </c>
      <c r="Q928" s="145">
        <v>8.3000000000000001E-4</v>
      </c>
      <c r="R928" s="145">
        <f>Q928*H928</f>
        <v>1.8259999999999998E-2</v>
      </c>
      <c r="S928" s="145">
        <v>0</v>
      </c>
      <c r="T928" s="146">
        <f>S928*H928</f>
        <v>0</v>
      </c>
      <c r="AR928" s="147" t="s">
        <v>370</v>
      </c>
      <c r="AT928" s="147" t="s">
        <v>270</v>
      </c>
      <c r="AU928" s="147" t="s">
        <v>90</v>
      </c>
      <c r="AY928" s="17" t="s">
        <v>268</v>
      </c>
      <c r="BE928" s="148">
        <f>IF(N928="základní",J928,0)</f>
        <v>0</v>
      </c>
      <c r="BF928" s="148">
        <f>IF(N928="snížená",J928,0)</f>
        <v>0</v>
      </c>
      <c r="BG928" s="148">
        <f>IF(N928="zákl. přenesená",J928,0)</f>
        <v>0</v>
      </c>
      <c r="BH928" s="148">
        <f>IF(N928="sníž. přenesená",J928,0)</f>
        <v>0</v>
      </c>
      <c r="BI928" s="148">
        <f>IF(N928="nulová",J928,0)</f>
        <v>0</v>
      </c>
      <c r="BJ928" s="17" t="s">
        <v>90</v>
      </c>
      <c r="BK928" s="148">
        <f>ROUND(I928*H928,2)</f>
        <v>0</v>
      </c>
      <c r="BL928" s="17" t="s">
        <v>370</v>
      </c>
      <c r="BM928" s="147" t="s">
        <v>1537</v>
      </c>
    </row>
    <row r="929" spans="2:65" s="1" customFormat="1" ht="68.25">
      <c r="B929" s="32"/>
      <c r="D929" s="150" t="s">
        <v>475</v>
      </c>
      <c r="F929" s="178" t="s">
        <v>1538</v>
      </c>
      <c r="I929" s="179"/>
      <c r="L929" s="32"/>
      <c r="M929" s="180"/>
      <c r="T929" s="56"/>
      <c r="AT929" s="17" t="s">
        <v>475</v>
      </c>
      <c r="AU929" s="17" t="s">
        <v>90</v>
      </c>
    </row>
    <row r="930" spans="2:65" s="14" customFormat="1" ht="33.75">
      <c r="B930" s="164"/>
      <c r="D930" s="150" t="s">
        <v>276</v>
      </c>
      <c r="E930" s="165" t="s">
        <v>1</v>
      </c>
      <c r="F930" s="166" t="s">
        <v>1539</v>
      </c>
      <c r="H930" s="165" t="s">
        <v>1</v>
      </c>
      <c r="I930" s="167"/>
      <c r="L930" s="164"/>
      <c r="M930" s="168"/>
      <c r="T930" s="169"/>
      <c r="AT930" s="165" t="s">
        <v>276</v>
      </c>
      <c r="AU930" s="165" t="s">
        <v>90</v>
      </c>
      <c r="AV930" s="14" t="s">
        <v>84</v>
      </c>
      <c r="AW930" s="14" t="s">
        <v>32</v>
      </c>
      <c r="AX930" s="14" t="s">
        <v>77</v>
      </c>
      <c r="AY930" s="165" t="s">
        <v>268</v>
      </c>
    </row>
    <row r="931" spans="2:65" s="12" customFormat="1">
      <c r="B931" s="149"/>
      <c r="D931" s="150" t="s">
        <v>276</v>
      </c>
      <c r="E931" s="151" t="s">
        <v>1</v>
      </c>
      <c r="F931" s="152" t="s">
        <v>1540</v>
      </c>
      <c r="H931" s="153">
        <v>22</v>
      </c>
      <c r="I931" s="154"/>
      <c r="L931" s="149"/>
      <c r="M931" s="155"/>
      <c r="T931" s="156"/>
      <c r="AT931" s="151" t="s">
        <v>276</v>
      </c>
      <c r="AU931" s="151" t="s">
        <v>90</v>
      </c>
      <c r="AV931" s="12" t="s">
        <v>90</v>
      </c>
      <c r="AW931" s="12" t="s">
        <v>32</v>
      </c>
      <c r="AX931" s="12" t="s">
        <v>77</v>
      </c>
      <c r="AY931" s="151" t="s">
        <v>268</v>
      </c>
    </row>
    <row r="932" spans="2:65" s="13" customFormat="1">
      <c r="B932" s="157"/>
      <c r="D932" s="150" t="s">
        <v>276</v>
      </c>
      <c r="E932" s="158" t="s">
        <v>1</v>
      </c>
      <c r="F932" s="159" t="s">
        <v>278</v>
      </c>
      <c r="H932" s="160">
        <v>22</v>
      </c>
      <c r="I932" s="161"/>
      <c r="L932" s="157"/>
      <c r="M932" s="162"/>
      <c r="T932" s="163"/>
      <c r="AT932" s="158" t="s">
        <v>276</v>
      </c>
      <c r="AU932" s="158" t="s">
        <v>90</v>
      </c>
      <c r="AV932" s="13" t="s">
        <v>101</v>
      </c>
      <c r="AW932" s="13" t="s">
        <v>32</v>
      </c>
      <c r="AX932" s="13" t="s">
        <v>84</v>
      </c>
      <c r="AY932" s="158" t="s">
        <v>268</v>
      </c>
    </row>
    <row r="933" spans="2:65" s="1" customFormat="1" ht="24.2" customHeight="1">
      <c r="B933" s="32"/>
      <c r="C933" s="136" t="s">
        <v>1541</v>
      </c>
      <c r="D933" s="136" t="s">
        <v>270</v>
      </c>
      <c r="E933" s="137" t="s">
        <v>1542</v>
      </c>
      <c r="F933" s="138" t="s">
        <v>1543</v>
      </c>
      <c r="G933" s="139" t="s">
        <v>440</v>
      </c>
      <c r="H933" s="140">
        <v>2</v>
      </c>
      <c r="I933" s="141"/>
      <c r="J933" s="142">
        <f>ROUND(I933*H933,2)</f>
        <v>0</v>
      </c>
      <c r="K933" s="138" t="s">
        <v>1</v>
      </c>
      <c r="L933" s="32"/>
      <c r="M933" s="143" t="s">
        <v>1</v>
      </c>
      <c r="N933" s="144" t="s">
        <v>43</v>
      </c>
      <c r="P933" s="145">
        <f>O933*H933</f>
        <v>0</v>
      </c>
      <c r="Q933" s="145">
        <v>8.3000000000000001E-4</v>
      </c>
      <c r="R933" s="145">
        <f>Q933*H933</f>
        <v>1.66E-3</v>
      </c>
      <c r="S933" s="145">
        <v>0</v>
      </c>
      <c r="T933" s="146">
        <f>S933*H933</f>
        <v>0</v>
      </c>
      <c r="AR933" s="147" t="s">
        <v>370</v>
      </c>
      <c r="AT933" s="147" t="s">
        <v>270</v>
      </c>
      <c r="AU933" s="147" t="s">
        <v>90</v>
      </c>
      <c r="AY933" s="17" t="s">
        <v>268</v>
      </c>
      <c r="BE933" s="148">
        <f>IF(N933="základní",J933,0)</f>
        <v>0</v>
      </c>
      <c r="BF933" s="148">
        <f>IF(N933="snížená",J933,0)</f>
        <v>0</v>
      </c>
      <c r="BG933" s="148">
        <f>IF(N933="zákl. přenesená",J933,0)</f>
        <v>0</v>
      </c>
      <c r="BH933" s="148">
        <f>IF(N933="sníž. přenesená",J933,0)</f>
        <v>0</v>
      </c>
      <c r="BI933" s="148">
        <f>IF(N933="nulová",J933,0)</f>
        <v>0</v>
      </c>
      <c r="BJ933" s="17" t="s">
        <v>90</v>
      </c>
      <c r="BK933" s="148">
        <f>ROUND(I933*H933,2)</f>
        <v>0</v>
      </c>
      <c r="BL933" s="17" t="s">
        <v>370</v>
      </c>
      <c r="BM933" s="147" t="s">
        <v>1544</v>
      </c>
    </row>
    <row r="934" spans="2:65" s="1" customFormat="1" ht="48.75">
      <c r="B934" s="32"/>
      <c r="D934" s="150" t="s">
        <v>475</v>
      </c>
      <c r="F934" s="178" t="s">
        <v>1545</v>
      </c>
      <c r="I934" s="179"/>
      <c r="L934" s="32"/>
      <c r="M934" s="180"/>
      <c r="T934" s="56"/>
      <c r="AT934" s="17" t="s">
        <v>475</v>
      </c>
      <c r="AU934" s="17" t="s">
        <v>90</v>
      </c>
    </row>
    <row r="935" spans="2:65" s="14" customFormat="1">
      <c r="B935" s="164"/>
      <c r="D935" s="150" t="s">
        <v>276</v>
      </c>
      <c r="E935" s="165" t="s">
        <v>1</v>
      </c>
      <c r="F935" s="166" t="s">
        <v>1546</v>
      </c>
      <c r="H935" s="165" t="s">
        <v>1</v>
      </c>
      <c r="I935" s="167"/>
      <c r="L935" s="164"/>
      <c r="M935" s="168"/>
      <c r="T935" s="169"/>
      <c r="AT935" s="165" t="s">
        <v>276</v>
      </c>
      <c r="AU935" s="165" t="s">
        <v>90</v>
      </c>
      <c r="AV935" s="14" t="s">
        <v>84</v>
      </c>
      <c r="AW935" s="14" t="s">
        <v>32</v>
      </c>
      <c r="AX935" s="14" t="s">
        <v>77</v>
      </c>
      <c r="AY935" s="165" t="s">
        <v>268</v>
      </c>
    </row>
    <row r="936" spans="2:65" s="12" customFormat="1" ht="22.5">
      <c r="B936" s="149"/>
      <c r="D936" s="150" t="s">
        <v>276</v>
      </c>
      <c r="E936" s="151" t="s">
        <v>1</v>
      </c>
      <c r="F936" s="152" t="s">
        <v>1547</v>
      </c>
      <c r="H936" s="153">
        <v>1</v>
      </c>
      <c r="I936" s="154"/>
      <c r="L936" s="149"/>
      <c r="M936" s="155"/>
      <c r="T936" s="156"/>
      <c r="AT936" s="151" t="s">
        <v>276</v>
      </c>
      <c r="AU936" s="151" t="s">
        <v>90</v>
      </c>
      <c r="AV936" s="12" t="s">
        <v>90</v>
      </c>
      <c r="AW936" s="12" t="s">
        <v>32</v>
      </c>
      <c r="AX936" s="12" t="s">
        <v>77</v>
      </c>
      <c r="AY936" s="151" t="s">
        <v>268</v>
      </c>
    </row>
    <row r="937" spans="2:65" s="15" customFormat="1">
      <c r="B937" s="170"/>
      <c r="D937" s="150" t="s">
        <v>276</v>
      </c>
      <c r="E937" s="171" t="s">
        <v>1</v>
      </c>
      <c r="F937" s="172" t="s">
        <v>325</v>
      </c>
      <c r="H937" s="173">
        <v>1</v>
      </c>
      <c r="I937" s="174"/>
      <c r="L937" s="170"/>
      <c r="M937" s="175"/>
      <c r="T937" s="176"/>
      <c r="AT937" s="171" t="s">
        <v>276</v>
      </c>
      <c r="AU937" s="171" t="s">
        <v>90</v>
      </c>
      <c r="AV937" s="15" t="s">
        <v>97</v>
      </c>
      <c r="AW937" s="15" t="s">
        <v>32</v>
      </c>
      <c r="AX937" s="15" t="s">
        <v>77</v>
      </c>
      <c r="AY937" s="171" t="s">
        <v>268</v>
      </c>
    </row>
    <row r="938" spans="2:65" s="12" customFormat="1" ht="22.5">
      <c r="B938" s="149"/>
      <c r="D938" s="150" t="s">
        <v>276</v>
      </c>
      <c r="E938" s="151" t="s">
        <v>1</v>
      </c>
      <c r="F938" s="152" t="s">
        <v>1548</v>
      </c>
      <c r="H938" s="153">
        <v>1</v>
      </c>
      <c r="I938" s="154"/>
      <c r="L938" s="149"/>
      <c r="M938" s="155"/>
      <c r="T938" s="156"/>
      <c r="AT938" s="151" t="s">
        <v>276</v>
      </c>
      <c r="AU938" s="151" t="s">
        <v>90</v>
      </c>
      <c r="AV938" s="12" t="s">
        <v>90</v>
      </c>
      <c r="AW938" s="12" t="s">
        <v>32</v>
      </c>
      <c r="AX938" s="12" t="s">
        <v>77</v>
      </c>
      <c r="AY938" s="151" t="s">
        <v>268</v>
      </c>
    </row>
    <row r="939" spans="2:65" s="15" customFormat="1">
      <c r="B939" s="170"/>
      <c r="D939" s="150" t="s">
        <v>276</v>
      </c>
      <c r="E939" s="171" t="s">
        <v>1</v>
      </c>
      <c r="F939" s="172" t="s">
        <v>325</v>
      </c>
      <c r="H939" s="173">
        <v>1</v>
      </c>
      <c r="I939" s="174"/>
      <c r="L939" s="170"/>
      <c r="M939" s="175"/>
      <c r="T939" s="176"/>
      <c r="AT939" s="171" t="s">
        <v>276</v>
      </c>
      <c r="AU939" s="171" t="s">
        <v>90</v>
      </c>
      <c r="AV939" s="15" t="s">
        <v>97</v>
      </c>
      <c r="AW939" s="15" t="s">
        <v>32</v>
      </c>
      <c r="AX939" s="15" t="s">
        <v>77</v>
      </c>
      <c r="AY939" s="171" t="s">
        <v>268</v>
      </c>
    </row>
    <row r="940" spans="2:65" s="13" customFormat="1">
      <c r="B940" s="157"/>
      <c r="D940" s="150" t="s">
        <v>276</v>
      </c>
      <c r="E940" s="158" t="s">
        <v>1</v>
      </c>
      <c r="F940" s="159" t="s">
        <v>278</v>
      </c>
      <c r="H940" s="160">
        <v>2</v>
      </c>
      <c r="I940" s="161"/>
      <c r="L940" s="157"/>
      <c r="M940" s="162"/>
      <c r="T940" s="163"/>
      <c r="AT940" s="158" t="s">
        <v>276</v>
      </c>
      <c r="AU940" s="158" t="s">
        <v>90</v>
      </c>
      <c r="AV940" s="13" t="s">
        <v>101</v>
      </c>
      <c r="AW940" s="13" t="s">
        <v>32</v>
      </c>
      <c r="AX940" s="13" t="s">
        <v>84</v>
      </c>
      <c r="AY940" s="158" t="s">
        <v>268</v>
      </c>
    </row>
    <row r="941" spans="2:65" s="1" customFormat="1" ht="55.5" customHeight="1">
      <c r="B941" s="32"/>
      <c r="C941" s="136" t="s">
        <v>1549</v>
      </c>
      <c r="D941" s="136" t="s">
        <v>270</v>
      </c>
      <c r="E941" s="137" t="s">
        <v>1550</v>
      </c>
      <c r="F941" s="138" t="s">
        <v>1551</v>
      </c>
      <c r="G941" s="139" t="s">
        <v>440</v>
      </c>
      <c r="H941" s="140">
        <v>1</v>
      </c>
      <c r="I941" s="141"/>
      <c r="J941" s="142">
        <f>ROUND(I941*H941,2)</f>
        <v>0</v>
      </c>
      <c r="K941" s="138" t="s">
        <v>1</v>
      </c>
      <c r="L941" s="32"/>
      <c r="M941" s="143" t="s">
        <v>1</v>
      </c>
      <c r="N941" s="144" t="s">
        <v>43</v>
      </c>
      <c r="P941" s="145">
        <f>O941*H941</f>
        <v>0</v>
      </c>
      <c r="Q941" s="145">
        <v>8.3000000000000001E-4</v>
      </c>
      <c r="R941" s="145">
        <f>Q941*H941</f>
        <v>8.3000000000000001E-4</v>
      </c>
      <c r="S941" s="145">
        <v>0</v>
      </c>
      <c r="T941" s="146">
        <f>S941*H941</f>
        <v>0</v>
      </c>
      <c r="AR941" s="147" t="s">
        <v>370</v>
      </c>
      <c r="AT941" s="147" t="s">
        <v>270</v>
      </c>
      <c r="AU941" s="147" t="s">
        <v>90</v>
      </c>
      <c r="AY941" s="17" t="s">
        <v>268</v>
      </c>
      <c r="BE941" s="148">
        <f>IF(N941="základní",J941,0)</f>
        <v>0</v>
      </c>
      <c r="BF941" s="148">
        <f>IF(N941="snížená",J941,0)</f>
        <v>0</v>
      </c>
      <c r="BG941" s="148">
        <f>IF(N941="zákl. přenesená",J941,0)</f>
        <v>0</v>
      </c>
      <c r="BH941" s="148">
        <f>IF(N941="sníž. přenesená",J941,0)</f>
        <v>0</v>
      </c>
      <c r="BI941" s="148">
        <f>IF(N941="nulová",J941,0)</f>
        <v>0</v>
      </c>
      <c r="BJ941" s="17" t="s">
        <v>90</v>
      </c>
      <c r="BK941" s="148">
        <f>ROUND(I941*H941,2)</f>
        <v>0</v>
      </c>
      <c r="BL941" s="17" t="s">
        <v>370</v>
      </c>
      <c r="BM941" s="147" t="s">
        <v>1552</v>
      </c>
    </row>
    <row r="942" spans="2:65" s="1" customFormat="1" ht="48.75">
      <c r="B942" s="32"/>
      <c r="D942" s="150" t="s">
        <v>475</v>
      </c>
      <c r="F942" s="178" t="s">
        <v>1553</v>
      </c>
      <c r="I942" s="179"/>
      <c r="L942" s="32"/>
      <c r="M942" s="180"/>
      <c r="T942" s="56"/>
      <c r="AT942" s="17" t="s">
        <v>475</v>
      </c>
      <c r="AU942" s="17" t="s">
        <v>90</v>
      </c>
    </row>
    <row r="943" spans="2:65" s="12" customFormat="1">
      <c r="B943" s="149"/>
      <c r="D943" s="150" t="s">
        <v>276</v>
      </c>
      <c r="E943" s="151" t="s">
        <v>1</v>
      </c>
      <c r="F943" s="152" t="s">
        <v>1554</v>
      </c>
      <c r="H943" s="153">
        <v>1</v>
      </c>
      <c r="I943" s="154"/>
      <c r="L943" s="149"/>
      <c r="M943" s="155"/>
      <c r="T943" s="156"/>
      <c r="AT943" s="151" t="s">
        <v>276</v>
      </c>
      <c r="AU943" s="151" t="s">
        <v>90</v>
      </c>
      <c r="AV943" s="12" t="s">
        <v>90</v>
      </c>
      <c r="AW943" s="12" t="s">
        <v>32</v>
      </c>
      <c r="AX943" s="12" t="s">
        <v>77</v>
      </c>
      <c r="AY943" s="151" t="s">
        <v>268</v>
      </c>
    </row>
    <row r="944" spans="2:65" s="13" customFormat="1">
      <c r="B944" s="157"/>
      <c r="D944" s="150" t="s">
        <v>276</v>
      </c>
      <c r="E944" s="158" t="s">
        <v>1</v>
      </c>
      <c r="F944" s="159" t="s">
        <v>278</v>
      </c>
      <c r="H944" s="160">
        <v>1</v>
      </c>
      <c r="I944" s="161"/>
      <c r="L944" s="157"/>
      <c r="M944" s="162"/>
      <c r="T944" s="163"/>
      <c r="AT944" s="158" t="s">
        <v>276</v>
      </c>
      <c r="AU944" s="158" t="s">
        <v>90</v>
      </c>
      <c r="AV944" s="13" t="s">
        <v>101</v>
      </c>
      <c r="AW944" s="13" t="s">
        <v>32</v>
      </c>
      <c r="AX944" s="13" t="s">
        <v>84</v>
      </c>
      <c r="AY944" s="158" t="s">
        <v>268</v>
      </c>
    </row>
    <row r="945" spans="2:65" s="1" customFormat="1" ht="66.75" customHeight="1">
      <c r="B945" s="32"/>
      <c r="C945" s="136" t="s">
        <v>1555</v>
      </c>
      <c r="D945" s="136" t="s">
        <v>270</v>
      </c>
      <c r="E945" s="137" t="s">
        <v>1556</v>
      </c>
      <c r="F945" s="138" t="s">
        <v>1557</v>
      </c>
      <c r="G945" s="139" t="s">
        <v>273</v>
      </c>
      <c r="H945" s="140">
        <v>177.71199999999999</v>
      </c>
      <c r="I945" s="141"/>
      <c r="J945" s="142">
        <f>ROUND(I945*H945,2)</f>
        <v>0</v>
      </c>
      <c r="K945" s="138" t="s">
        <v>1</v>
      </c>
      <c r="L945" s="32"/>
      <c r="M945" s="143" t="s">
        <v>1</v>
      </c>
      <c r="N945" s="144" t="s">
        <v>43</v>
      </c>
      <c r="P945" s="145">
        <f>O945*H945</f>
        <v>0</v>
      </c>
      <c r="Q945" s="145">
        <v>8.3000000000000001E-4</v>
      </c>
      <c r="R945" s="145">
        <f>Q945*H945</f>
        <v>0.14750095999999999</v>
      </c>
      <c r="S945" s="145">
        <v>0</v>
      </c>
      <c r="T945" s="146">
        <f>S945*H945</f>
        <v>0</v>
      </c>
      <c r="AR945" s="147" t="s">
        <v>370</v>
      </c>
      <c r="AT945" s="147" t="s">
        <v>270</v>
      </c>
      <c r="AU945" s="147" t="s">
        <v>90</v>
      </c>
      <c r="AY945" s="17" t="s">
        <v>268</v>
      </c>
      <c r="BE945" s="148">
        <f>IF(N945="základní",J945,0)</f>
        <v>0</v>
      </c>
      <c r="BF945" s="148">
        <f>IF(N945="snížená",J945,0)</f>
        <v>0</v>
      </c>
      <c r="BG945" s="148">
        <f>IF(N945="zákl. přenesená",J945,0)</f>
        <v>0</v>
      </c>
      <c r="BH945" s="148">
        <f>IF(N945="sníž. přenesená",J945,0)</f>
        <v>0</v>
      </c>
      <c r="BI945" s="148">
        <f>IF(N945="nulová",J945,0)</f>
        <v>0</v>
      </c>
      <c r="BJ945" s="17" t="s">
        <v>90</v>
      </c>
      <c r="BK945" s="148">
        <f>ROUND(I945*H945,2)</f>
        <v>0</v>
      </c>
      <c r="BL945" s="17" t="s">
        <v>370</v>
      </c>
      <c r="BM945" s="147" t="s">
        <v>1558</v>
      </c>
    </row>
    <row r="946" spans="2:65" s="1" customFormat="1" ht="29.25">
      <c r="B946" s="32"/>
      <c r="D946" s="150" t="s">
        <v>475</v>
      </c>
      <c r="F946" s="178" t="s">
        <v>1559</v>
      </c>
      <c r="I946" s="179"/>
      <c r="L946" s="32"/>
      <c r="M946" s="180"/>
      <c r="T946" s="56"/>
      <c r="AT946" s="17" t="s">
        <v>475</v>
      </c>
      <c r="AU946" s="17" t="s">
        <v>90</v>
      </c>
    </row>
    <row r="947" spans="2:65" s="14" customFormat="1">
      <c r="B947" s="164"/>
      <c r="D947" s="150" t="s">
        <v>276</v>
      </c>
      <c r="E947" s="165" t="s">
        <v>1</v>
      </c>
      <c r="F947" s="166" t="s">
        <v>1560</v>
      </c>
      <c r="H947" s="165" t="s">
        <v>1</v>
      </c>
      <c r="I947" s="167"/>
      <c r="L947" s="164"/>
      <c r="M947" s="168"/>
      <c r="T947" s="169"/>
      <c r="AT947" s="165" t="s">
        <v>276</v>
      </c>
      <c r="AU947" s="165" t="s">
        <v>90</v>
      </c>
      <c r="AV947" s="14" t="s">
        <v>84</v>
      </c>
      <c r="AW947" s="14" t="s">
        <v>32</v>
      </c>
      <c r="AX947" s="14" t="s">
        <v>77</v>
      </c>
      <c r="AY947" s="165" t="s">
        <v>268</v>
      </c>
    </row>
    <row r="948" spans="2:65" s="14" customFormat="1">
      <c r="B948" s="164"/>
      <c r="D948" s="150" t="s">
        <v>276</v>
      </c>
      <c r="E948" s="165" t="s">
        <v>1</v>
      </c>
      <c r="F948" s="166" t="s">
        <v>1561</v>
      </c>
      <c r="H948" s="165" t="s">
        <v>1</v>
      </c>
      <c r="I948" s="167"/>
      <c r="L948" s="164"/>
      <c r="M948" s="168"/>
      <c r="T948" s="169"/>
      <c r="AT948" s="165" t="s">
        <v>276</v>
      </c>
      <c r="AU948" s="165" t="s">
        <v>90</v>
      </c>
      <c r="AV948" s="14" t="s">
        <v>84</v>
      </c>
      <c r="AW948" s="14" t="s">
        <v>32</v>
      </c>
      <c r="AX948" s="14" t="s">
        <v>77</v>
      </c>
      <c r="AY948" s="165" t="s">
        <v>268</v>
      </c>
    </row>
    <row r="949" spans="2:65" s="12" customFormat="1">
      <c r="B949" s="149"/>
      <c r="D949" s="150" t="s">
        <v>276</v>
      </c>
      <c r="E949" s="151" t="s">
        <v>1</v>
      </c>
      <c r="F949" s="152" t="s">
        <v>1495</v>
      </c>
      <c r="H949" s="153">
        <v>154.50800000000001</v>
      </c>
      <c r="I949" s="154"/>
      <c r="L949" s="149"/>
      <c r="M949" s="155"/>
      <c r="T949" s="156"/>
      <c r="AT949" s="151" t="s">
        <v>276</v>
      </c>
      <c r="AU949" s="151" t="s">
        <v>90</v>
      </c>
      <c r="AV949" s="12" t="s">
        <v>90</v>
      </c>
      <c r="AW949" s="12" t="s">
        <v>32</v>
      </c>
      <c r="AX949" s="12" t="s">
        <v>77</v>
      </c>
      <c r="AY949" s="151" t="s">
        <v>268</v>
      </c>
    </row>
    <row r="950" spans="2:65" s="15" customFormat="1">
      <c r="B950" s="170"/>
      <c r="D950" s="150" t="s">
        <v>276</v>
      </c>
      <c r="E950" s="171" t="s">
        <v>1</v>
      </c>
      <c r="F950" s="172" t="s">
        <v>325</v>
      </c>
      <c r="H950" s="173">
        <v>154.50800000000001</v>
      </c>
      <c r="I950" s="174"/>
      <c r="L950" s="170"/>
      <c r="M950" s="175"/>
      <c r="T950" s="176"/>
      <c r="AT950" s="171" t="s">
        <v>276</v>
      </c>
      <c r="AU950" s="171" t="s">
        <v>90</v>
      </c>
      <c r="AV950" s="15" t="s">
        <v>97</v>
      </c>
      <c r="AW950" s="15" t="s">
        <v>32</v>
      </c>
      <c r="AX950" s="15" t="s">
        <v>77</v>
      </c>
      <c r="AY950" s="171" t="s">
        <v>268</v>
      </c>
    </row>
    <row r="951" spans="2:65" s="12" customFormat="1">
      <c r="B951" s="149"/>
      <c r="D951" s="150" t="s">
        <v>276</v>
      </c>
      <c r="E951" s="151" t="s">
        <v>1</v>
      </c>
      <c r="F951" s="152" t="s">
        <v>1562</v>
      </c>
      <c r="H951" s="153">
        <v>23.204000000000001</v>
      </c>
      <c r="I951" s="154"/>
      <c r="L951" s="149"/>
      <c r="M951" s="155"/>
      <c r="T951" s="156"/>
      <c r="AT951" s="151" t="s">
        <v>276</v>
      </c>
      <c r="AU951" s="151" t="s">
        <v>90</v>
      </c>
      <c r="AV951" s="12" t="s">
        <v>90</v>
      </c>
      <c r="AW951" s="12" t="s">
        <v>32</v>
      </c>
      <c r="AX951" s="12" t="s">
        <v>77</v>
      </c>
      <c r="AY951" s="151" t="s">
        <v>268</v>
      </c>
    </row>
    <row r="952" spans="2:65" s="15" customFormat="1">
      <c r="B952" s="170"/>
      <c r="D952" s="150" t="s">
        <v>276</v>
      </c>
      <c r="E952" s="171" t="s">
        <v>1</v>
      </c>
      <c r="F952" s="172" t="s">
        <v>325</v>
      </c>
      <c r="H952" s="173">
        <v>23.204000000000001</v>
      </c>
      <c r="I952" s="174"/>
      <c r="L952" s="170"/>
      <c r="M952" s="175"/>
      <c r="T952" s="176"/>
      <c r="AT952" s="171" t="s">
        <v>276</v>
      </c>
      <c r="AU952" s="171" t="s">
        <v>90</v>
      </c>
      <c r="AV952" s="15" t="s">
        <v>97</v>
      </c>
      <c r="AW952" s="15" t="s">
        <v>32</v>
      </c>
      <c r="AX952" s="15" t="s">
        <v>77</v>
      </c>
      <c r="AY952" s="171" t="s">
        <v>268</v>
      </c>
    </row>
    <row r="953" spans="2:65" s="13" customFormat="1">
      <c r="B953" s="157"/>
      <c r="D953" s="150" t="s">
        <v>276</v>
      </c>
      <c r="E953" s="158" t="s">
        <v>1</v>
      </c>
      <c r="F953" s="159" t="s">
        <v>278</v>
      </c>
      <c r="H953" s="160">
        <v>177.71199999999999</v>
      </c>
      <c r="I953" s="161"/>
      <c r="L953" s="157"/>
      <c r="M953" s="162"/>
      <c r="T953" s="163"/>
      <c r="AT953" s="158" t="s">
        <v>276</v>
      </c>
      <c r="AU953" s="158" t="s">
        <v>90</v>
      </c>
      <c r="AV953" s="13" t="s">
        <v>101</v>
      </c>
      <c r="AW953" s="13" t="s">
        <v>32</v>
      </c>
      <c r="AX953" s="13" t="s">
        <v>84</v>
      </c>
      <c r="AY953" s="158" t="s">
        <v>268</v>
      </c>
    </row>
    <row r="954" spans="2:65" s="1" customFormat="1" ht="24.2" customHeight="1">
      <c r="B954" s="32"/>
      <c r="C954" s="136" t="s">
        <v>1563</v>
      </c>
      <c r="D954" s="136" t="s">
        <v>270</v>
      </c>
      <c r="E954" s="137" t="s">
        <v>1564</v>
      </c>
      <c r="F954" s="138" t="s">
        <v>1565</v>
      </c>
      <c r="G954" s="139" t="s">
        <v>273</v>
      </c>
      <c r="H954" s="140">
        <v>186.75399999999999</v>
      </c>
      <c r="I954" s="141"/>
      <c r="J954" s="142">
        <f>ROUND(I954*H954,2)</f>
        <v>0</v>
      </c>
      <c r="K954" s="138" t="s">
        <v>274</v>
      </c>
      <c r="L954" s="32"/>
      <c r="M954" s="143" t="s">
        <v>1</v>
      </c>
      <c r="N954" s="144" t="s">
        <v>43</v>
      </c>
      <c r="P954" s="145">
        <f>O954*H954</f>
        <v>0</v>
      </c>
      <c r="Q954" s="145">
        <v>0</v>
      </c>
      <c r="R954" s="145">
        <f>Q954*H954</f>
        <v>0</v>
      </c>
      <c r="S954" s="145">
        <v>0</v>
      </c>
      <c r="T954" s="146">
        <f>S954*H954</f>
        <v>0</v>
      </c>
      <c r="AR954" s="147" t="s">
        <v>370</v>
      </c>
      <c r="AT954" s="147" t="s">
        <v>270</v>
      </c>
      <c r="AU954" s="147" t="s">
        <v>90</v>
      </c>
      <c r="AY954" s="17" t="s">
        <v>268</v>
      </c>
      <c r="BE954" s="148">
        <f>IF(N954="základní",J954,0)</f>
        <v>0</v>
      </c>
      <c r="BF954" s="148">
        <f>IF(N954="snížená",J954,0)</f>
        <v>0</v>
      </c>
      <c r="BG954" s="148">
        <f>IF(N954="zákl. přenesená",J954,0)</f>
        <v>0</v>
      </c>
      <c r="BH954" s="148">
        <f>IF(N954="sníž. přenesená",J954,0)</f>
        <v>0</v>
      </c>
      <c r="BI954" s="148">
        <f>IF(N954="nulová",J954,0)</f>
        <v>0</v>
      </c>
      <c r="BJ954" s="17" t="s">
        <v>90</v>
      </c>
      <c r="BK954" s="148">
        <f>ROUND(I954*H954,2)</f>
        <v>0</v>
      </c>
      <c r="BL954" s="17" t="s">
        <v>370</v>
      </c>
      <c r="BM954" s="147" t="s">
        <v>1566</v>
      </c>
    </row>
    <row r="955" spans="2:65" s="1" customFormat="1" ht="16.5" customHeight="1">
      <c r="B955" s="32"/>
      <c r="C955" s="186" t="s">
        <v>1567</v>
      </c>
      <c r="D955" s="186" t="s">
        <v>982</v>
      </c>
      <c r="E955" s="187" t="s">
        <v>1568</v>
      </c>
      <c r="F955" s="188" t="s">
        <v>1569</v>
      </c>
      <c r="G955" s="189" t="s">
        <v>273</v>
      </c>
      <c r="H955" s="190">
        <v>195.38900000000001</v>
      </c>
      <c r="I955" s="191"/>
      <c r="J955" s="192">
        <f>ROUND(I955*H955,2)</f>
        <v>0</v>
      </c>
      <c r="K955" s="188" t="s">
        <v>274</v>
      </c>
      <c r="L955" s="193"/>
      <c r="M955" s="194" t="s">
        <v>1</v>
      </c>
      <c r="N955" s="195" t="s">
        <v>43</v>
      </c>
      <c r="P955" s="145">
        <f>O955*H955</f>
        <v>0</v>
      </c>
      <c r="Q955" s="145">
        <v>2.0000000000000001E-4</v>
      </c>
      <c r="R955" s="145">
        <f>Q955*H955</f>
        <v>3.9077800000000003E-2</v>
      </c>
      <c r="S955" s="145">
        <v>0</v>
      </c>
      <c r="T955" s="146">
        <f>S955*H955</f>
        <v>0</v>
      </c>
      <c r="AR955" s="147" t="s">
        <v>448</v>
      </c>
      <c r="AT955" s="147" t="s">
        <v>982</v>
      </c>
      <c r="AU955" s="147" t="s">
        <v>90</v>
      </c>
      <c r="AY955" s="17" t="s">
        <v>268</v>
      </c>
      <c r="BE955" s="148">
        <f>IF(N955="základní",J955,0)</f>
        <v>0</v>
      </c>
      <c r="BF955" s="148">
        <f>IF(N955="snížená",J955,0)</f>
        <v>0</v>
      </c>
      <c r="BG955" s="148">
        <f>IF(N955="zákl. přenesená",J955,0)</f>
        <v>0</v>
      </c>
      <c r="BH955" s="148">
        <f>IF(N955="sníž. přenesená",J955,0)</f>
        <v>0</v>
      </c>
      <c r="BI955" s="148">
        <f>IF(N955="nulová",J955,0)</f>
        <v>0</v>
      </c>
      <c r="BJ955" s="17" t="s">
        <v>90</v>
      </c>
      <c r="BK955" s="148">
        <f>ROUND(I955*H955,2)</f>
        <v>0</v>
      </c>
      <c r="BL955" s="17" t="s">
        <v>370</v>
      </c>
      <c r="BM955" s="147" t="s">
        <v>1570</v>
      </c>
    </row>
    <row r="956" spans="2:65" s="14" customFormat="1">
      <c r="B956" s="164"/>
      <c r="D956" s="150" t="s">
        <v>276</v>
      </c>
      <c r="E956" s="165" t="s">
        <v>1</v>
      </c>
      <c r="F956" s="166" t="s">
        <v>1560</v>
      </c>
      <c r="H956" s="165" t="s">
        <v>1</v>
      </c>
      <c r="I956" s="167"/>
      <c r="L956" s="164"/>
      <c r="M956" s="168"/>
      <c r="T956" s="169"/>
      <c r="AT956" s="165" t="s">
        <v>276</v>
      </c>
      <c r="AU956" s="165" t="s">
        <v>90</v>
      </c>
      <c r="AV956" s="14" t="s">
        <v>84</v>
      </c>
      <c r="AW956" s="14" t="s">
        <v>32</v>
      </c>
      <c r="AX956" s="14" t="s">
        <v>77</v>
      </c>
      <c r="AY956" s="165" t="s">
        <v>268</v>
      </c>
    </row>
    <row r="957" spans="2:65" s="14" customFormat="1">
      <c r="B957" s="164"/>
      <c r="D957" s="150" t="s">
        <v>276</v>
      </c>
      <c r="E957" s="165" t="s">
        <v>1</v>
      </c>
      <c r="F957" s="166" t="s">
        <v>1571</v>
      </c>
      <c r="H957" s="165" t="s">
        <v>1</v>
      </c>
      <c r="I957" s="167"/>
      <c r="L957" s="164"/>
      <c r="M957" s="168"/>
      <c r="T957" s="169"/>
      <c r="AT957" s="165" t="s">
        <v>276</v>
      </c>
      <c r="AU957" s="165" t="s">
        <v>90</v>
      </c>
      <c r="AV957" s="14" t="s">
        <v>84</v>
      </c>
      <c r="AW957" s="14" t="s">
        <v>32</v>
      </c>
      <c r="AX957" s="14" t="s">
        <v>77</v>
      </c>
      <c r="AY957" s="165" t="s">
        <v>268</v>
      </c>
    </row>
    <row r="958" spans="2:65" s="12" customFormat="1">
      <c r="B958" s="149"/>
      <c r="D958" s="150" t="s">
        <v>276</v>
      </c>
      <c r="E958" s="151" t="s">
        <v>1</v>
      </c>
      <c r="F958" s="152" t="s">
        <v>1495</v>
      </c>
      <c r="H958" s="153">
        <v>154.50800000000001</v>
      </c>
      <c r="I958" s="154"/>
      <c r="L958" s="149"/>
      <c r="M958" s="155"/>
      <c r="T958" s="156"/>
      <c r="AT958" s="151" t="s">
        <v>276</v>
      </c>
      <c r="AU958" s="151" t="s">
        <v>90</v>
      </c>
      <c r="AV958" s="12" t="s">
        <v>90</v>
      </c>
      <c r="AW958" s="12" t="s">
        <v>32</v>
      </c>
      <c r="AX958" s="12" t="s">
        <v>77</v>
      </c>
      <c r="AY958" s="151" t="s">
        <v>268</v>
      </c>
    </row>
    <row r="959" spans="2:65" s="15" customFormat="1">
      <c r="B959" s="170"/>
      <c r="D959" s="150" t="s">
        <v>276</v>
      </c>
      <c r="E959" s="171" t="s">
        <v>1</v>
      </c>
      <c r="F959" s="172" t="s">
        <v>325</v>
      </c>
      <c r="H959" s="173">
        <v>154.50800000000001</v>
      </c>
      <c r="I959" s="174"/>
      <c r="L959" s="170"/>
      <c r="M959" s="175"/>
      <c r="T959" s="176"/>
      <c r="AT959" s="171" t="s">
        <v>276</v>
      </c>
      <c r="AU959" s="171" t="s">
        <v>90</v>
      </c>
      <c r="AV959" s="15" t="s">
        <v>97</v>
      </c>
      <c r="AW959" s="15" t="s">
        <v>32</v>
      </c>
      <c r="AX959" s="15" t="s">
        <v>77</v>
      </c>
      <c r="AY959" s="171" t="s">
        <v>268</v>
      </c>
    </row>
    <row r="960" spans="2:65" s="12" customFormat="1">
      <c r="B960" s="149"/>
      <c r="D960" s="150" t="s">
        <v>276</v>
      </c>
      <c r="E960" s="151" t="s">
        <v>1</v>
      </c>
      <c r="F960" s="152" t="s">
        <v>1572</v>
      </c>
      <c r="H960" s="153">
        <v>14.66</v>
      </c>
      <c r="I960" s="154"/>
      <c r="L960" s="149"/>
      <c r="M960" s="155"/>
      <c r="T960" s="156"/>
      <c r="AT960" s="151" t="s">
        <v>276</v>
      </c>
      <c r="AU960" s="151" t="s">
        <v>90</v>
      </c>
      <c r="AV960" s="12" t="s">
        <v>90</v>
      </c>
      <c r="AW960" s="12" t="s">
        <v>32</v>
      </c>
      <c r="AX960" s="12" t="s">
        <v>77</v>
      </c>
      <c r="AY960" s="151" t="s">
        <v>268</v>
      </c>
    </row>
    <row r="961" spans="2:65" s="15" customFormat="1">
      <c r="B961" s="170"/>
      <c r="D961" s="150" t="s">
        <v>276</v>
      </c>
      <c r="E961" s="171" t="s">
        <v>1</v>
      </c>
      <c r="F961" s="172" t="s">
        <v>325</v>
      </c>
      <c r="H961" s="173">
        <v>14.66</v>
      </c>
      <c r="I961" s="174"/>
      <c r="L961" s="170"/>
      <c r="M961" s="175"/>
      <c r="T961" s="176"/>
      <c r="AT961" s="171" t="s">
        <v>276</v>
      </c>
      <c r="AU961" s="171" t="s">
        <v>90</v>
      </c>
      <c r="AV961" s="15" t="s">
        <v>97</v>
      </c>
      <c r="AW961" s="15" t="s">
        <v>32</v>
      </c>
      <c r="AX961" s="15" t="s">
        <v>77</v>
      </c>
      <c r="AY961" s="171" t="s">
        <v>268</v>
      </c>
    </row>
    <row r="962" spans="2:65" s="13" customFormat="1">
      <c r="B962" s="157"/>
      <c r="D962" s="150" t="s">
        <v>276</v>
      </c>
      <c r="E962" s="158" t="s">
        <v>1</v>
      </c>
      <c r="F962" s="159" t="s">
        <v>278</v>
      </c>
      <c r="H962" s="160">
        <v>169.16800000000001</v>
      </c>
      <c r="I962" s="161"/>
      <c r="L962" s="157"/>
      <c r="M962" s="162"/>
      <c r="T962" s="163"/>
      <c r="AT962" s="158" t="s">
        <v>276</v>
      </c>
      <c r="AU962" s="158" t="s">
        <v>90</v>
      </c>
      <c r="AV962" s="13" t="s">
        <v>101</v>
      </c>
      <c r="AW962" s="13" t="s">
        <v>32</v>
      </c>
      <c r="AX962" s="13" t="s">
        <v>84</v>
      </c>
      <c r="AY962" s="158" t="s">
        <v>268</v>
      </c>
    </row>
    <row r="963" spans="2:65" s="12" customFormat="1">
      <c r="B963" s="149"/>
      <c r="D963" s="150" t="s">
        <v>276</v>
      </c>
      <c r="F963" s="152" t="s">
        <v>1573</v>
      </c>
      <c r="H963" s="153">
        <v>195.38900000000001</v>
      </c>
      <c r="I963" s="154"/>
      <c r="L963" s="149"/>
      <c r="M963" s="155"/>
      <c r="T963" s="156"/>
      <c r="AT963" s="151" t="s">
        <v>276</v>
      </c>
      <c r="AU963" s="151" t="s">
        <v>90</v>
      </c>
      <c r="AV963" s="12" t="s">
        <v>90</v>
      </c>
      <c r="AW963" s="12" t="s">
        <v>4</v>
      </c>
      <c r="AX963" s="12" t="s">
        <v>84</v>
      </c>
      <c r="AY963" s="151" t="s">
        <v>268</v>
      </c>
    </row>
    <row r="964" spans="2:65" s="1" customFormat="1" ht="16.5" customHeight="1">
      <c r="B964" s="32"/>
      <c r="C964" s="186" t="s">
        <v>584</v>
      </c>
      <c r="D964" s="186" t="s">
        <v>982</v>
      </c>
      <c r="E964" s="187" t="s">
        <v>1450</v>
      </c>
      <c r="F964" s="188" t="s">
        <v>1451</v>
      </c>
      <c r="G964" s="189" t="s">
        <v>273</v>
      </c>
      <c r="H964" s="190">
        <v>20.312000000000001</v>
      </c>
      <c r="I964" s="191"/>
      <c r="J964" s="192">
        <f>ROUND(I964*H964,2)</f>
        <v>0</v>
      </c>
      <c r="K964" s="188" t="s">
        <v>274</v>
      </c>
      <c r="L964" s="193"/>
      <c r="M964" s="194" t="s">
        <v>1</v>
      </c>
      <c r="N964" s="195" t="s">
        <v>43</v>
      </c>
      <c r="P964" s="145">
        <f>O964*H964</f>
        <v>0</v>
      </c>
      <c r="Q964" s="145">
        <v>2.9999999999999997E-4</v>
      </c>
      <c r="R964" s="145">
        <f>Q964*H964</f>
        <v>6.0936000000000002E-3</v>
      </c>
      <c r="S964" s="145">
        <v>0</v>
      </c>
      <c r="T964" s="146">
        <f>S964*H964</f>
        <v>0</v>
      </c>
      <c r="AR964" s="147" t="s">
        <v>448</v>
      </c>
      <c r="AT964" s="147" t="s">
        <v>982</v>
      </c>
      <c r="AU964" s="147" t="s">
        <v>90</v>
      </c>
      <c r="AY964" s="17" t="s">
        <v>268</v>
      </c>
      <c r="BE964" s="148">
        <f>IF(N964="základní",J964,0)</f>
        <v>0</v>
      </c>
      <c r="BF964" s="148">
        <f>IF(N964="snížená",J964,0)</f>
        <v>0</v>
      </c>
      <c r="BG964" s="148">
        <f>IF(N964="zákl. přenesená",J964,0)</f>
        <v>0</v>
      </c>
      <c r="BH964" s="148">
        <f>IF(N964="sníž. přenesená",J964,0)</f>
        <v>0</v>
      </c>
      <c r="BI964" s="148">
        <f>IF(N964="nulová",J964,0)</f>
        <v>0</v>
      </c>
      <c r="BJ964" s="17" t="s">
        <v>90</v>
      </c>
      <c r="BK964" s="148">
        <f>ROUND(I964*H964,2)</f>
        <v>0</v>
      </c>
      <c r="BL964" s="17" t="s">
        <v>370</v>
      </c>
      <c r="BM964" s="147" t="s">
        <v>1574</v>
      </c>
    </row>
    <row r="965" spans="2:65" s="12" customFormat="1" ht="22.5">
      <c r="B965" s="149"/>
      <c r="D965" s="150" t="s">
        <v>276</v>
      </c>
      <c r="E965" s="151" t="s">
        <v>1</v>
      </c>
      <c r="F965" s="152" t="s">
        <v>1575</v>
      </c>
      <c r="H965" s="153">
        <v>17.585999999999999</v>
      </c>
      <c r="I965" s="154"/>
      <c r="L965" s="149"/>
      <c r="M965" s="155"/>
      <c r="T965" s="156"/>
      <c r="AT965" s="151" t="s">
        <v>276</v>
      </c>
      <c r="AU965" s="151" t="s">
        <v>90</v>
      </c>
      <c r="AV965" s="12" t="s">
        <v>90</v>
      </c>
      <c r="AW965" s="12" t="s">
        <v>32</v>
      </c>
      <c r="AX965" s="12" t="s">
        <v>77</v>
      </c>
      <c r="AY965" s="151" t="s">
        <v>268</v>
      </c>
    </row>
    <row r="966" spans="2:65" s="13" customFormat="1">
      <c r="B966" s="157"/>
      <c r="D966" s="150" t="s">
        <v>276</v>
      </c>
      <c r="E966" s="158" t="s">
        <v>1</v>
      </c>
      <c r="F966" s="159" t="s">
        <v>278</v>
      </c>
      <c r="H966" s="160">
        <v>17.585999999999999</v>
      </c>
      <c r="I966" s="161"/>
      <c r="L966" s="157"/>
      <c r="M966" s="162"/>
      <c r="T966" s="163"/>
      <c r="AT966" s="158" t="s">
        <v>276</v>
      </c>
      <c r="AU966" s="158" t="s">
        <v>90</v>
      </c>
      <c r="AV966" s="13" t="s">
        <v>101</v>
      </c>
      <c r="AW966" s="13" t="s">
        <v>32</v>
      </c>
      <c r="AX966" s="13" t="s">
        <v>84</v>
      </c>
      <c r="AY966" s="158" t="s">
        <v>268</v>
      </c>
    </row>
    <row r="967" spans="2:65" s="12" customFormat="1">
      <c r="B967" s="149"/>
      <c r="D967" s="150" t="s">
        <v>276</v>
      </c>
      <c r="F967" s="152" t="s">
        <v>1576</v>
      </c>
      <c r="H967" s="153">
        <v>20.312000000000001</v>
      </c>
      <c r="I967" s="154"/>
      <c r="L967" s="149"/>
      <c r="M967" s="155"/>
      <c r="T967" s="156"/>
      <c r="AT967" s="151" t="s">
        <v>276</v>
      </c>
      <c r="AU967" s="151" t="s">
        <v>90</v>
      </c>
      <c r="AV967" s="12" t="s">
        <v>90</v>
      </c>
      <c r="AW967" s="12" t="s">
        <v>4</v>
      </c>
      <c r="AX967" s="12" t="s">
        <v>84</v>
      </c>
      <c r="AY967" s="151" t="s">
        <v>268</v>
      </c>
    </row>
    <row r="968" spans="2:65" s="1" customFormat="1" ht="24.2" customHeight="1">
      <c r="B968" s="32"/>
      <c r="C968" s="136" t="s">
        <v>1577</v>
      </c>
      <c r="D968" s="136" t="s">
        <v>270</v>
      </c>
      <c r="E968" s="137" t="s">
        <v>1578</v>
      </c>
      <c r="F968" s="138" t="s">
        <v>1579</v>
      </c>
      <c r="G968" s="139" t="s">
        <v>1472</v>
      </c>
      <c r="H968" s="197"/>
      <c r="I968" s="141"/>
      <c r="J968" s="142">
        <f>ROUND(I968*H968,2)</f>
        <v>0</v>
      </c>
      <c r="K968" s="138" t="s">
        <v>274</v>
      </c>
      <c r="L968" s="32"/>
      <c r="M968" s="143" t="s">
        <v>1</v>
      </c>
      <c r="N968" s="144" t="s">
        <v>43</v>
      </c>
      <c r="P968" s="145">
        <f>O968*H968</f>
        <v>0</v>
      </c>
      <c r="Q968" s="145">
        <v>0</v>
      </c>
      <c r="R968" s="145">
        <f>Q968*H968</f>
        <v>0</v>
      </c>
      <c r="S968" s="145">
        <v>0</v>
      </c>
      <c r="T968" s="146">
        <f>S968*H968</f>
        <v>0</v>
      </c>
      <c r="AR968" s="147" t="s">
        <v>370</v>
      </c>
      <c r="AT968" s="147" t="s">
        <v>270</v>
      </c>
      <c r="AU968" s="147" t="s">
        <v>90</v>
      </c>
      <c r="AY968" s="17" t="s">
        <v>268</v>
      </c>
      <c r="BE968" s="148">
        <f>IF(N968="základní",J968,0)</f>
        <v>0</v>
      </c>
      <c r="BF968" s="148">
        <f>IF(N968="snížená",J968,0)</f>
        <v>0</v>
      </c>
      <c r="BG968" s="148">
        <f>IF(N968="zákl. přenesená",J968,0)</f>
        <v>0</v>
      </c>
      <c r="BH968" s="148">
        <f>IF(N968="sníž. přenesená",J968,0)</f>
        <v>0</v>
      </c>
      <c r="BI968" s="148">
        <f>IF(N968="nulová",J968,0)</f>
        <v>0</v>
      </c>
      <c r="BJ968" s="17" t="s">
        <v>90</v>
      </c>
      <c r="BK968" s="148">
        <f>ROUND(I968*H968,2)</f>
        <v>0</v>
      </c>
      <c r="BL968" s="17" t="s">
        <v>370</v>
      </c>
      <c r="BM968" s="147" t="s">
        <v>1580</v>
      </c>
    </row>
    <row r="969" spans="2:65" s="11" customFormat="1" ht="22.9" customHeight="1">
      <c r="B969" s="124"/>
      <c r="D969" s="125" t="s">
        <v>76</v>
      </c>
      <c r="E969" s="134" t="s">
        <v>1581</v>
      </c>
      <c r="F969" s="134" t="s">
        <v>1582</v>
      </c>
      <c r="I969" s="127"/>
      <c r="J969" s="135">
        <f>BK969</f>
        <v>0</v>
      </c>
      <c r="L969" s="124"/>
      <c r="M969" s="129"/>
      <c r="P969" s="130">
        <f>SUM(P970:P1037)</f>
        <v>0</v>
      </c>
      <c r="R969" s="130">
        <f>SUM(R970:R1037)</f>
        <v>2.3160384499999997</v>
      </c>
      <c r="T969" s="131">
        <f>SUM(T970:T1037)</f>
        <v>0</v>
      </c>
      <c r="AR969" s="125" t="s">
        <v>90</v>
      </c>
      <c r="AT969" s="132" t="s">
        <v>76</v>
      </c>
      <c r="AU969" s="132" t="s">
        <v>84</v>
      </c>
      <c r="AY969" s="125" t="s">
        <v>268</v>
      </c>
      <c r="BK969" s="133">
        <f>SUM(BK970:BK1037)</f>
        <v>0</v>
      </c>
    </row>
    <row r="970" spans="2:65" s="1" customFormat="1" ht="24.2" customHeight="1">
      <c r="B970" s="32"/>
      <c r="C970" s="136" t="s">
        <v>1583</v>
      </c>
      <c r="D970" s="177" t="s">
        <v>270</v>
      </c>
      <c r="E970" s="137" t="s">
        <v>1584</v>
      </c>
      <c r="F970" s="138" t="s">
        <v>1585</v>
      </c>
      <c r="G970" s="139" t="s">
        <v>273</v>
      </c>
      <c r="H970" s="140">
        <v>130.19999999999999</v>
      </c>
      <c r="I970" s="141"/>
      <c r="J970" s="142">
        <f>ROUND(I970*H970,2)</f>
        <v>0</v>
      </c>
      <c r="K970" s="138" t="s">
        <v>274</v>
      </c>
      <c r="L970" s="32"/>
      <c r="M970" s="143" t="s">
        <v>1</v>
      </c>
      <c r="N970" s="144" t="s">
        <v>43</v>
      </c>
      <c r="P970" s="145">
        <f>O970*H970</f>
        <v>0</v>
      </c>
      <c r="Q970" s="145">
        <v>0</v>
      </c>
      <c r="R970" s="145">
        <f>Q970*H970</f>
        <v>0</v>
      </c>
      <c r="S970" s="145">
        <v>0</v>
      </c>
      <c r="T970" s="146">
        <f>S970*H970</f>
        <v>0</v>
      </c>
      <c r="AR970" s="147" t="s">
        <v>370</v>
      </c>
      <c r="AT970" s="147" t="s">
        <v>270</v>
      </c>
      <c r="AU970" s="147" t="s">
        <v>90</v>
      </c>
      <c r="AY970" s="17" t="s">
        <v>268</v>
      </c>
      <c r="BE970" s="148">
        <f>IF(N970="základní",J970,0)</f>
        <v>0</v>
      </c>
      <c r="BF970" s="148">
        <f>IF(N970="snížená",J970,0)</f>
        <v>0</v>
      </c>
      <c r="BG970" s="148">
        <f>IF(N970="zákl. přenesená",J970,0)</f>
        <v>0</v>
      </c>
      <c r="BH970" s="148">
        <f>IF(N970="sníž. přenesená",J970,0)</f>
        <v>0</v>
      </c>
      <c r="BI970" s="148">
        <f>IF(N970="nulová",J970,0)</f>
        <v>0</v>
      </c>
      <c r="BJ970" s="17" t="s">
        <v>90</v>
      </c>
      <c r="BK970" s="148">
        <f>ROUND(I970*H970,2)</f>
        <v>0</v>
      </c>
      <c r="BL970" s="17" t="s">
        <v>370</v>
      </c>
      <c r="BM970" s="147" t="s">
        <v>1586</v>
      </c>
    </row>
    <row r="971" spans="2:65" s="1" customFormat="1" ht="24.2" customHeight="1">
      <c r="B971" s="32"/>
      <c r="C971" s="186" t="s">
        <v>1587</v>
      </c>
      <c r="D971" s="186" t="s">
        <v>982</v>
      </c>
      <c r="E971" s="187" t="s">
        <v>1588</v>
      </c>
      <c r="F971" s="188" t="s">
        <v>1589</v>
      </c>
      <c r="G971" s="189" t="s">
        <v>273</v>
      </c>
      <c r="H971" s="190">
        <v>130.935</v>
      </c>
      <c r="I971" s="191"/>
      <c r="J971" s="192">
        <f>ROUND(I971*H971,2)</f>
        <v>0</v>
      </c>
      <c r="K971" s="188" t="s">
        <v>274</v>
      </c>
      <c r="L971" s="193"/>
      <c r="M971" s="194" t="s">
        <v>1</v>
      </c>
      <c r="N971" s="195" t="s">
        <v>43</v>
      </c>
      <c r="P971" s="145">
        <f>O971*H971</f>
        <v>0</v>
      </c>
      <c r="Q971" s="145">
        <v>4.5500000000000002E-3</v>
      </c>
      <c r="R971" s="145">
        <f>Q971*H971</f>
        <v>0.59575425000000004</v>
      </c>
      <c r="S971" s="145">
        <v>0</v>
      </c>
      <c r="T971" s="146">
        <f>S971*H971</f>
        <v>0</v>
      </c>
      <c r="AR971" s="147" t="s">
        <v>448</v>
      </c>
      <c r="AT971" s="147" t="s">
        <v>982</v>
      </c>
      <c r="AU971" s="147" t="s">
        <v>90</v>
      </c>
      <c r="AY971" s="17" t="s">
        <v>268</v>
      </c>
      <c r="BE971" s="148">
        <f>IF(N971="základní",J971,0)</f>
        <v>0</v>
      </c>
      <c r="BF971" s="148">
        <f>IF(N971="snížená",J971,0)</f>
        <v>0</v>
      </c>
      <c r="BG971" s="148">
        <f>IF(N971="zákl. přenesená",J971,0)</f>
        <v>0</v>
      </c>
      <c r="BH971" s="148">
        <f>IF(N971="sníž. přenesená",J971,0)</f>
        <v>0</v>
      </c>
      <c r="BI971" s="148">
        <f>IF(N971="nulová",J971,0)</f>
        <v>0</v>
      </c>
      <c r="BJ971" s="17" t="s">
        <v>90</v>
      </c>
      <c r="BK971" s="148">
        <f>ROUND(I971*H971,2)</f>
        <v>0</v>
      </c>
      <c r="BL971" s="17" t="s">
        <v>370</v>
      </c>
      <c r="BM971" s="147" t="s">
        <v>1590</v>
      </c>
    </row>
    <row r="972" spans="2:65" s="14" customFormat="1">
      <c r="B972" s="164"/>
      <c r="D972" s="150" t="s">
        <v>276</v>
      </c>
      <c r="E972" s="165" t="s">
        <v>1</v>
      </c>
      <c r="F972" s="166" t="s">
        <v>1591</v>
      </c>
      <c r="H972" s="165" t="s">
        <v>1</v>
      </c>
      <c r="I972" s="167"/>
      <c r="L972" s="164"/>
      <c r="M972" s="168"/>
      <c r="T972" s="169"/>
      <c r="AT972" s="165" t="s">
        <v>276</v>
      </c>
      <c r="AU972" s="165" t="s">
        <v>90</v>
      </c>
      <c r="AV972" s="14" t="s">
        <v>84</v>
      </c>
      <c r="AW972" s="14" t="s">
        <v>32</v>
      </c>
      <c r="AX972" s="14" t="s">
        <v>77</v>
      </c>
      <c r="AY972" s="165" t="s">
        <v>268</v>
      </c>
    </row>
    <row r="973" spans="2:65" s="14" customFormat="1">
      <c r="B973" s="164"/>
      <c r="D973" s="150" t="s">
        <v>276</v>
      </c>
      <c r="E973" s="165" t="s">
        <v>1</v>
      </c>
      <c r="F973" s="166" t="s">
        <v>863</v>
      </c>
      <c r="H973" s="165" t="s">
        <v>1</v>
      </c>
      <c r="I973" s="167"/>
      <c r="L973" s="164"/>
      <c r="M973" s="168"/>
      <c r="T973" s="169"/>
      <c r="AT973" s="165" t="s">
        <v>276</v>
      </c>
      <c r="AU973" s="165" t="s">
        <v>90</v>
      </c>
      <c r="AV973" s="14" t="s">
        <v>84</v>
      </c>
      <c r="AW973" s="14" t="s">
        <v>32</v>
      </c>
      <c r="AX973" s="14" t="s">
        <v>77</v>
      </c>
      <c r="AY973" s="165" t="s">
        <v>268</v>
      </c>
    </row>
    <row r="974" spans="2:65" s="12" customFormat="1">
      <c r="B974" s="149"/>
      <c r="D974" s="150" t="s">
        <v>276</v>
      </c>
      <c r="E974" s="151" t="s">
        <v>1</v>
      </c>
      <c r="F974" s="152" t="s">
        <v>1592</v>
      </c>
      <c r="H974" s="153">
        <v>101.7</v>
      </c>
      <c r="I974" s="154"/>
      <c r="L974" s="149"/>
      <c r="M974" s="155"/>
      <c r="T974" s="156"/>
      <c r="AT974" s="151" t="s">
        <v>276</v>
      </c>
      <c r="AU974" s="151" t="s">
        <v>90</v>
      </c>
      <c r="AV974" s="12" t="s">
        <v>90</v>
      </c>
      <c r="AW974" s="12" t="s">
        <v>32</v>
      </c>
      <c r="AX974" s="12" t="s">
        <v>77</v>
      </c>
      <c r="AY974" s="151" t="s">
        <v>268</v>
      </c>
    </row>
    <row r="975" spans="2:65" s="12" customFormat="1">
      <c r="B975" s="149"/>
      <c r="D975" s="150" t="s">
        <v>276</v>
      </c>
      <c r="E975" s="151" t="s">
        <v>1</v>
      </c>
      <c r="F975" s="152" t="s">
        <v>1190</v>
      </c>
      <c r="H975" s="153">
        <v>20.5</v>
      </c>
      <c r="I975" s="154"/>
      <c r="L975" s="149"/>
      <c r="M975" s="155"/>
      <c r="T975" s="156"/>
      <c r="AT975" s="151" t="s">
        <v>276</v>
      </c>
      <c r="AU975" s="151" t="s">
        <v>90</v>
      </c>
      <c r="AV975" s="12" t="s">
        <v>90</v>
      </c>
      <c r="AW975" s="12" t="s">
        <v>32</v>
      </c>
      <c r="AX975" s="12" t="s">
        <v>77</v>
      </c>
      <c r="AY975" s="151" t="s">
        <v>268</v>
      </c>
    </row>
    <row r="976" spans="2:65" s="12" customFormat="1">
      <c r="B976" s="149"/>
      <c r="D976" s="150" t="s">
        <v>276</v>
      </c>
      <c r="E976" s="151" t="s">
        <v>1</v>
      </c>
      <c r="F976" s="152" t="s">
        <v>1191</v>
      </c>
      <c r="H976" s="153">
        <v>0.3</v>
      </c>
      <c r="I976" s="154"/>
      <c r="L976" s="149"/>
      <c r="M976" s="155"/>
      <c r="T976" s="156"/>
      <c r="AT976" s="151" t="s">
        <v>276</v>
      </c>
      <c r="AU976" s="151" t="s">
        <v>90</v>
      </c>
      <c r="AV976" s="12" t="s">
        <v>90</v>
      </c>
      <c r="AW976" s="12" t="s">
        <v>32</v>
      </c>
      <c r="AX976" s="12" t="s">
        <v>77</v>
      </c>
      <c r="AY976" s="151" t="s">
        <v>268</v>
      </c>
    </row>
    <row r="977" spans="2:65" s="12" customFormat="1">
      <c r="B977" s="149"/>
      <c r="D977" s="150" t="s">
        <v>276</v>
      </c>
      <c r="E977" s="151" t="s">
        <v>1</v>
      </c>
      <c r="F977" s="152" t="s">
        <v>1192</v>
      </c>
      <c r="H977" s="153">
        <v>2.2000000000000002</v>
      </c>
      <c r="I977" s="154"/>
      <c r="L977" s="149"/>
      <c r="M977" s="155"/>
      <c r="T977" s="156"/>
      <c r="AT977" s="151" t="s">
        <v>276</v>
      </c>
      <c r="AU977" s="151" t="s">
        <v>90</v>
      </c>
      <c r="AV977" s="12" t="s">
        <v>90</v>
      </c>
      <c r="AW977" s="12" t="s">
        <v>32</v>
      </c>
      <c r="AX977" s="12" t="s">
        <v>77</v>
      </c>
      <c r="AY977" s="151" t="s">
        <v>268</v>
      </c>
    </row>
    <row r="978" spans="2:65" s="13" customFormat="1">
      <c r="B978" s="157"/>
      <c r="D978" s="150" t="s">
        <v>276</v>
      </c>
      <c r="E978" s="158" t="s">
        <v>1</v>
      </c>
      <c r="F978" s="159" t="s">
        <v>278</v>
      </c>
      <c r="H978" s="160">
        <v>124.7</v>
      </c>
      <c r="I978" s="161"/>
      <c r="L978" s="157"/>
      <c r="M978" s="162"/>
      <c r="T978" s="163"/>
      <c r="AT978" s="158" t="s">
        <v>276</v>
      </c>
      <c r="AU978" s="158" t="s">
        <v>90</v>
      </c>
      <c r="AV978" s="13" t="s">
        <v>101</v>
      </c>
      <c r="AW978" s="13" t="s">
        <v>32</v>
      </c>
      <c r="AX978" s="13" t="s">
        <v>84</v>
      </c>
      <c r="AY978" s="158" t="s">
        <v>268</v>
      </c>
    </row>
    <row r="979" spans="2:65" s="12" customFormat="1">
      <c r="B979" s="149"/>
      <c r="D979" s="150" t="s">
        <v>276</v>
      </c>
      <c r="F979" s="152" t="s">
        <v>1593</v>
      </c>
      <c r="H979" s="153">
        <v>130.935</v>
      </c>
      <c r="I979" s="154"/>
      <c r="L979" s="149"/>
      <c r="M979" s="155"/>
      <c r="T979" s="156"/>
      <c r="AT979" s="151" t="s">
        <v>276</v>
      </c>
      <c r="AU979" s="151" t="s">
        <v>90</v>
      </c>
      <c r="AV979" s="12" t="s">
        <v>90</v>
      </c>
      <c r="AW979" s="12" t="s">
        <v>4</v>
      </c>
      <c r="AX979" s="12" t="s">
        <v>84</v>
      </c>
      <c r="AY979" s="151" t="s">
        <v>268</v>
      </c>
    </row>
    <row r="980" spans="2:65" s="1" customFormat="1" ht="24.2" customHeight="1">
      <c r="B980" s="32"/>
      <c r="C980" s="186" t="s">
        <v>1594</v>
      </c>
      <c r="D980" s="186" t="s">
        <v>982</v>
      </c>
      <c r="E980" s="187" t="s">
        <v>1595</v>
      </c>
      <c r="F980" s="188" t="s">
        <v>1596</v>
      </c>
      <c r="G980" s="189" t="s">
        <v>273</v>
      </c>
      <c r="H980" s="190">
        <v>5.7750000000000004</v>
      </c>
      <c r="I980" s="191"/>
      <c r="J980" s="192">
        <f>ROUND(I980*H980,2)</f>
        <v>0</v>
      </c>
      <c r="K980" s="188" t="s">
        <v>274</v>
      </c>
      <c r="L980" s="193"/>
      <c r="M980" s="194" t="s">
        <v>1</v>
      </c>
      <c r="N980" s="195" t="s">
        <v>43</v>
      </c>
      <c r="P980" s="145">
        <f>O980*H980</f>
        <v>0</v>
      </c>
      <c r="Q980" s="145">
        <v>3.8500000000000001E-3</v>
      </c>
      <c r="R980" s="145">
        <f>Q980*H980</f>
        <v>2.2233750000000004E-2</v>
      </c>
      <c r="S980" s="145">
        <v>0</v>
      </c>
      <c r="T980" s="146">
        <f>S980*H980</f>
        <v>0</v>
      </c>
      <c r="AR980" s="147" t="s">
        <v>448</v>
      </c>
      <c r="AT980" s="147" t="s">
        <v>982</v>
      </c>
      <c r="AU980" s="147" t="s">
        <v>90</v>
      </c>
      <c r="AY980" s="17" t="s">
        <v>268</v>
      </c>
      <c r="BE980" s="148">
        <f>IF(N980="základní",J980,0)</f>
        <v>0</v>
      </c>
      <c r="BF980" s="148">
        <f>IF(N980="snížená",J980,0)</f>
        <v>0</v>
      </c>
      <c r="BG980" s="148">
        <f>IF(N980="zákl. přenesená",J980,0)</f>
        <v>0</v>
      </c>
      <c r="BH980" s="148">
        <f>IF(N980="sníž. přenesená",J980,0)</f>
        <v>0</v>
      </c>
      <c r="BI980" s="148">
        <f>IF(N980="nulová",J980,0)</f>
        <v>0</v>
      </c>
      <c r="BJ980" s="17" t="s">
        <v>90</v>
      </c>
      <c r="BK980" s="148">
        <f>ROUND(I980*H980,2)</f>
        <v>0</v>
      </c>
      <c r="BL980" s="17" t="s">
        <v>370</v>
      </c>
      <c r="BM980" s="147" t="s">
        <v>1597</v>
      </c>
    </row>
    <row r="981" spans="2:65" s="14" customFormat="1">
      <c r="B981" s="164"/>
      <c r="D981" s="150" t="s">
        <v>276</v>
      </c>
      <c r="E981" s="165" t="s">
        <v>1</v>
      </c>
      <c r="F981" s="166" t="s">
        <v>1591</v>
      </c>
      <c r="H981" s="165" t="s">
        <v>1</v>
      </c>
      <c r="I981" s="167"/>
      <c r="L981" s="164"/>
      <c r="M981" s="168"/>
      <c r="T981" s="169"/>
      <c r="AT981" s="165" t="s">
        <v>276</v>
      </c>
      <c r="AU981" s="165" t="s">
        <v>90</v>
      </c>
      <c r="AV981" s="14" t="s">
        <v>84</v>
      </c>
      <c r="AW981" s="14" t="s">
        <v>32</v>
      </c>
      <c r="AX981" s="14" t="s">
        <v>77</v>
      </c>
      <c r="AY981" s="165" t="s">
        <v>268</v>
      </c>
    </row>
    <row r="982" spans="2:65" s="14" customFormat="1">
      <c r="B982" s="164"/>
      <c r="D982" s="150" t="s">
        <v>276</v>
      </c>
      <c r="E982" s="165" t="s">
        <v>1</v>
      </c>
      <c r="F982" s="166" t="s">
        <v>863</v>
      </c>
      <c r="H982" s="165" t="s">
        <v>1</v>
      </c>
      <c r="I982" s="167"/>
      <c r="L982" s="164"/>
      <c r="M982" s="168"/>
      <c r="T982" s="169"/>
      <c r="AT982" s="165" t="s">
        <v>276</v>
      </c>
      <c r="AU982" s="165" t="s">
        <v>90</v>
      </c>
      <c r="AV982" s="14" t="s">
        <v>84</v>
      </c>
      <c r="AW982" s="14" t="s">
        <v>32</v>
      </c>
      <c r="AX982" s="14" t="s">
        <v>77</v>
      </c>
      <c r="AY982" s="165" t="s">
        <v>268</v>
      </c>
    </row>
    <row r="983" spans="2:65" s="12" customFormat="1">
      <c r="B983" s="149"/>
      <c r="D983" s="150" t="s">
        <v>276</v>
      </c>
      <c r="E983" s="151" t="s">
        <v>1</v>
      </c>
      <c r="F983" s="152" t="s">
        <v>1598</v>
      </c>
      <c r="H983" s="153">
        <v>5.5</v>
      </c>
      <c r="I983" s="154"/>
      <c r="L983" s="149"/>
      <c r="M983" s="155"/>
      <c r="T983" s="156"/>
      <c r="AT983" s="151" t="s">
        <v>276</v>
      </c>
      <c r="AU983" s="151" t="s">
        <v>90</v>
      </c>
      <c r="AV983" s="12" t="s">
        <v>90</v>
      </c>
      <c r="AW983" s="12" t="s">
        <v>32</v>
      </c>
      <c r="AX983" s="12" t="s">
        <v>77</v>
      </c>
      <c r="AY983" s="151" t="s">
        <v>268</v>
      </c>
    </row>
    <row r="984" spans="2:65" s="13" customFormat="1">
      <c r="B984" s="157"/>
      <c r="D984" s="150" t="s">
        <v>276</v>
      </c>
      <c r="E984" s="158" t="s">
        <v>1</v>
      </c>
      <c r="F984" s="159" t="s">
        <v>278</v>
      </c>
      <c r="H984" s="160">
        <v>5.5</v>
      </c>
      <c r="I984" s="161"/>
      <c r="L984" s="157"/>
      <c r="M984" s="162"/>
      <c r="T984" s="163"/>
      <c r="AT984" s="158" t="s">
        <v>276</v>
      </c>
      <c r="AU984" s="158" t="s">
        <v>90</v>
      </c>
      <c r="AV984" s="13" t="s">
        <v>101</v>
      </c>
      <c r="AW984" s="13" t="s">
        <v>32</v>
      </c>
      <c r="AX984" s="13" t="s">
        <v>84</v>
      </c>
      <c r="AY984" s="158" t="s">
        <v>268</v>
      </c>
    </row>
    <row r="985" spans="2:65" s="12" customFormat="1">
      <c r="B985" s="149"/>
      <c r="D985" s="150" t="s">
        <v>276</v>
      </c>
      <c r="F985" s="152" t="s">
        <v>1599</v>
      </c>
      <c r="H985" s="153">
        <v>5.7750000000000004</v>
      </c>
      <c r="I985" s="154"/>
      <c r="L985" s="149"/>
      <c r="M985" s="155"/>
      <c r="T985" s="156"/>
      <c r="AT985" s="151" t="s">
        <v>276</v>
      </c>
      <c r="AU985" s="151" t="s">
        <v>90</v>
      </c>
      <c r="AV985" s="12" t="s">
        <v>90</v>
      </c>
      <c r="AW985" s="12" t="s">
        <v>4</v>
      </c>
      <c r="AX985" s="12" t="s">
        <v>84</v>
      </c>
      <c r="AY985" s="151" t="s">
        <v>268</v>
      </c>
    </row>
    <row r="986" spans="2:65" s="1" customFormat="1" ht="24.2" customHeight="1">
      <c r="B986" s="32"/>
      <c r="C986" s="136" t="s">
        <v>1600</v>
      </c>
      <c r="D986" s="136" t="s">
        <v>270</v>
      </c>
      <c r="E986" s="137" t="s">
        <v>1601</v>
      </c>
      <c r="F986" s="138" t="s">
        <v>1602</v>
      </c>
      <c r="G986" s="139" t="s">
        <v>273</v>
      </c>
      <c r="H986" s="140">
        <v>56.308</v>
      </c>
      <c r="I986" s="141"/>
      <c r="J986" s="142">
        <f>ROUND(I986*H986,2)</f>
        <v>0</v>
      </c>
      <c r="K986" s="138" t="s">
        <v>274</v>
      </c>
      <c r="L986" s="32"/>
      <c r="M986" s="143" t="s">
        <v>1</v>
      </c>
      <c r="N986" s="144" t="s">
        <v>43</v>
      </c>
      <c r="P986" s="145">
        <f>O986*H986</f>
        <v>0</v>
      </c>
      <c r="Q986" s="145">
        <v>6.0000000000000001E-3</v>
      </c>
      <c r="R986" s="145">
        <f>Q986*H986</f>
        <v>0.33784799999999998</v>
      </c>
      <c r="S986" s="145">
        <v>0</v>
      </c>
      <c r="T986" s="146">
        <f>S986*H986</f>
        <v>0</v>
      </c>
      <c r="AR986" s="147" t="s">
        <v>370</v>
      </c>
      <c r="AT986" s="147" t="s">
        <v>270</v>
      </c>
      <c r="AU986" s="147" t="s">
        <v>90</v>
      </c>
      <c r="AY986" s="17" t="s">
        <v>268</v>
      </c>
      <c r="BE986" s="148">
        <f>IF(N986="základní",J986,0)</f>
        <v>0</v>
      </c>
      <c r="BF986" s="148">
        <f>IF(N986="snížená",J986,0)</f>
        <v>0</v>
      </c>
      <c r="BG986" s="148">
        <f>IF(N986="zákl. přenesená",J986,0)</f>
        <v>0</v>
      </c>
      <c r="BH986" s="148">
        <f>IF(N986="sníž. přenesená",J986,0)</f>
        <v>0</v>
      </c>
      <c r="BI986" s="148">
        <f>IF(N986="nulová",J986,0)</f>
        <v>0</v>
      </c>
      <c r="BJ986" s="17" t="s">
        <v>90</v>
      </c>
      <c r="BK986" s="148">
        <f>ROUND(I986*H986,2)</f>
        <v>0</v>
      </c>
      <c r="BL986" s="17" t="s">
        <v>370</v>
      </c>
      <c r="BM986" s="147" t="s">
        <v>1603</v>
      </c>
    </row>
    <row r="987" spans="2:65" s="1" customFormat="1" ht="24.2" customHeight="1">
      <c r="B987" s="32"/>
      <c r="C987" s="186" t="s">
        <v>1604</v>
      </c>
      <c r="D987" s="186" t="s">
        <v>982</v>
      </c>
      <c r="E987" s="187" t="s">
        <v>1605</v>
      </c>
      <c r="F987" s="188" t="s">
        <v>995</v>
      </c>
      <c r="G987" s="189" t="s">
        <v>273</v>
      </c>
      <c r="H987" s="190">
        <v>54.473999999999997</v>
      </c>
      <c r="I987" s="191"/>
      <c r="J987" s="192">
        <f>ROUND(I987*H987,2)</f>
        <v>0</v>
      </c>
      <c r="K987" s="188" t="s">
        <v>1</v>
      </c>
      <c r="L987" s="193"/>
      <c r="M987" s="194" t="s">
        <v>1</v>
      </c>
      <c r="N987" s="195" t="s">
        <v>43</v>
      </c>
      <c r="P987" s="145">
        <f>O987*H987</f>
        <v>0</v>
      </c>
      <c r="Q987" s="145">
        <v>6.3E-3</v>
      </c>
      <c r="R987" s="145">
        <f>Q987*H987</f>
        <v>0.3431862</v>
      </c>
      <c r="S987" s="145">
        <v>0</v>
      </c>
      <c r="T987" s="146">
        <f>S987*H987</f>
        <v>0</v>
      </c>
      <c r="AR987" s="147" t="s">
        <v>448</v>
      </c>
      <c r="AT987" s="147" t="s">
        <v>982</v>
      </c>
      <c r="AU987" s="147" t="s">
        <v>90</v>
      </c>
      <c r="AY987" s="17" t="s">
        <v>268</v>
      </c>
      <c r="BE987" s="148">
        <f>IF(N987="základní",J987,0)</f>
        <v>0</v>
      </c>
      <c r="BF987" s="148">
        <f>IF(N987="snížená",J987,0)</f>
        <v>0</v>
      </c>
      <c r="BG987" s="148">
        <f>IF(N987="zákl. přenesená",J987,0)</f>
        <v>0</v>
      </c>
      <c r="BH987" s="148">
        <f>IF(N987="sníž. přenesená",J987,0)</f>
        <v>0</v>
      </c>
      <c r="BI987" s="148">
        <f>IF(N987="nulová",J987,0)</f>
        <v>0</v>
      </c>
      <c r="BJ987" s="17" t="s">
        <v>90</v>
      </c>
      <c r="BK987" s="148">
        <f>ROUND(I987*H987,2)</f>
        <v>0</v>
      </c>
      <c r="BL987" s="17" t="s">
        <v>370</v>
      </c>
      <c r="BM987" s="147" t="s">
        <v>1606</v>
      </c>
    </row>
    <row r="988" spans="2:65" s="14" customFormat="1">
      <c r="B988" s="164"/>
      <c r="D988" s="150" t="s">
        <v>276</v>
      </c>
      <c r="E988" s="165" t="s">
        <v>1</v>
      </c>
      <c r="F988" s="166" t="s">
        <v>1461</v>
      </c>
      <c r="H988" s="165" t="s">
        <v>1</v>
      </c>
      <c r="I988" s="167"/>
      <c r="L988" s="164"/>
      <c r="M988" s="168"/>
      <c r="T988" s="169"/>
      <c r="AT988" s="165" t="s">
        <v>276</v>
      </c>
      <c r="AU988" s="165" t="s">
        <v>90</v>
      </c>
      <c r="AV988" s="14" t="s">
        <v>84</v>
      </c>
      <c r="AW988" s="14" t="s">
        <v>32</v>
      </c>
      <c r="AX988" s="14" t="s">
        <v>77</v>
      </c>
      <c r="AY988" s="165" t="s">
        <v>268</v>
      </c>
    </row>
    <row r="989" spans="2:65" s="12" customFormat="1" ht="33.75">
      <c r="B989" s="149"/>
      <c r="D989" s="150" t="s">
        <v>276</v>
      </c>
      <c r="E989" s="151" t="s">
        <v>1</v>
      </c>
      <c r="F989" s="152" t="s">
        <v>1462</v>
      </c>
      <c r="H989" s="153">
        <v>44.5</v>
      </c>
      <c r="I989" s="154"/>
      <c r="L989" s="149"/>
      <c r="M989" s="155"/>
      <c r="T989" s="156"/>
      <c r="AT989" s="151" t="s">
        <v>276</v>
      </c>
      <c r="AU989" s="151" t="s">
        <v>90</v>
      </c>
      <c r="AV989" s="12" t="s">
        <v>90</v>
      </c>
      <c r="AW989" s="12" t="s">
        <v>32</v>
      </c>
      <c r="AX989" s="12" t="s">
        <v>77</v>
      </c>
      <c r="AY989" s="151" t="s">
        <v>268</v>
      </c>
    </row>
    <row r="990" spans="2:65" s="12" customFormat="1">
      <c r="B990" s="149"/>
      <c r="D990" s="150" t="s">
        <v>276</v>
      </c>
      <c r="E990" s="151" t="s">
        <v>1</v>
      </c>
      <c r="F990" s="152" t="s">
        <v>1463</v>
      </c>
      <c r="H990" s="153">
        <v>5.28</v>
      </c>
      <c r="I990" s="154"/>
      <c r="L990" s="149"/>
      <c r="M990" s="155"/>
      <c r="T990" s="156"/>
      <c r="AT990" s="151" t="s">
        <v>276</v>
      </c>
      <c r="AU990" s="151" t="s">
        <v>90</v>
      </c>
      <c r="AV990" s="12" t="s">
        <v>90</v>
      </c>
      <c r="AW990" s="12" t="s">
        <v>32</v>
      </c>
      <c r="AX990" s="12" t="s">
        <v>77</v>
      </c>
      <c r="AY990" s="151" t="s">
        <v>268</v>
      </c>
    </row>
    <row r="991" spans="2:65" s="12" customFormat="1">
      <c r="B991" s="149"/>
      <c r="D991" s="150" t="s">
        <v>276</v>
      </c>
      <c r="E991" s="151" t="s">
        <v>1</v>
      </c>
      <c r="F991" s="152" t="s">
        <v>1607</v>
      </c>
      <c r="H991" s="153">
        <v>2.1</v>
      </c>
      <c r="I991" s="154"/>
      <c r="L991" s="149"/>
      <c r="M991" s="155"/>
      <c r="T991" s="156"/>
      <c r="AT991" s="151" t="s">
        <v>276</v>
      </c>
      <c r="AU991" s="151" t="s">
        <v>90</v>
      </c>
      <c r="AV991" s="12" t="s">
        <v>90</v>
      </c>
      <c r="AW991" s="12" t="s">
        <v>32</v>
      </c>
      <c r="AX991" s="12" t="s">
        <v>77</v>
      </c>
      <c r="AY991" s="151" t="s">
        <v>268</v>
      </c>
    </row>
    <row r="992" spans="2:65" s="13" customFormat="1">
      <c r="B992" s="157"/>
      <c r="D992" s="150" t="s">
        <v>276</v>
      </c>
      <c r="E992" s="158" t="s">
        <v>1</v>
      </c>
      <c r="F992" s="159" t="s">
        <v>278</v>
      </c>
      <c r="H992" s="160">
        <v>51.88</v>
      </c>
      <c r="I992" s="161"/>
      <c r="L992" s="157"/>
      <c r="M992" s="162"/>
      <c r="T992" s="163"/>
      <c r="AT992" s="158" t="s">
        <v>276</v>
      </c>
      <c r="AU992" s="158" t="s">
        <v>90</v>
      </c>
      <c r="AV992" s="13" t="s">
        <v>101</v>
      </c>
      <c r="AW992" s="13" t="s">
        <v>32</v>
      </c>
      <c r="AX992" s="13" t="s">
        <v>84</v>
      </c>
      <c r="AY992" s="158" t="s">
        <v>268</v>
      </c>
    </row>
    <row r="993" spans="2:65" s="12" customFormat="1">
      <c r="B993" s="149"/>
      <c r="D993" s="150" t="s">
        <v>276</v>
      </c>
      <c r="F993" s="152" t="s">
        <v>1608</v>
      </c>
      <c r="H993" s="153">
        <v>54.473999999999997</v>
      </c>
      <c r="I993" s="154"/>
      <c r="L993" s="149"/>
      <c r="M993" s="155"/>
      <c r="T993" s="156"/>
      <c r="AT993" s="151" t="s">
        <v>276</v>
      </c>
      <c r="AU993" s="151" t="s">
        <v>90</v>
      </c>
      <c r="AV993" s="12" t="s">
        <v>90</v>
      </c>
      <c r="AW993" s="12" t="s">
        <v>4</v>
      </c>
      <c r="AX993" s="12" t="s">
        <v>84</v>
      </c>
      <c r="AY993" s="151" t="s">
        <v>268</v>
      </c>
    </row>
    <row r="994" spans="2:65" s="1" customFormat="1" ht="24.2" customHeight="1">
      <c r="B994" s="32"/>
      <c r="C994" s="186" t="s">
        <v>1609</v>
      </c>
      <c r="D994" s="186" t="s">
        <v>982</v>
      </c>
      <c r="E994" s="187" t="s">
        <v>1610</v>
      </c>
      <c r="F994" s="188" t="s">
        <v>1611</v>
      </c>
      <c r="G994" s="189" t="s">
        <v>273</v>
      </c>
      <c r="H994" s="190">
        <v>4.649</v>
      </c>
      <c r="I994" s="191"/>
      <c r="J994" s="192">
        <f>ROUND(I994*H994,2)</f>
        <v>0</v>
      </c>
      <c r="K994" s="188" t="s">
        <v>1612</v>
      </c>
      <c r="L994" s="193"/>
      <c r="M994" s="194" t="s">
        <v>1</v>
      </c>
      <c r="N994" s="195" t="s">
        <v>43</v>
      </c>
      <c r="P994" s="145">
        <f>O994*H994</f>
        <v>0</v>
      </c>
      <c r="Q994" s="145">
        <v>6.9999999999999999E-4</v>
      </c>
      <c r="R994" s="145">
        <f>Q994*H994</f>
        <v>3.2542999999999999E-3</v>
      </c>
      <c r="S994" s="145">
        <v>0</v>
      </c>
      <c r="T994" s="146">
        <f>S994*H994</f>
        <v>0</v>
      </c>
      <c r="AR994" s="147" t="s">
        <v>448</v>
      </c>
      <c r="AT994" s="147" t="s">
        <v>982</v>
      </c>
      <c r="AU994" s="147" t="s">
        <v>90</v>
      </c>
      <c r="AY994" s="17" t="s">
        <v>268</v>
      </c>
      <c r="BE994" s="148">
        <f>IF(N994="základní",J994,0)</f>
        <v>0</v>
      </c>
      <c r="BF994" s="148">
        <f>IF(N994="snížená",J994,0)</f>
        <v>0</v>
      </c>
      <c r="BG994" s="148">
        <f>IF(N994="zákl. přenesená",J994,0)</f>
        <v>0</v>
      </c>
      <c r="BH994" s="148">
        <f>IF(N994="sníž. přenesená",J994,0)</f>
        <v>0</v>
      </c>
      <c r="BI994" s="148">
        <f>IF(N994="nulová",J994,0)</f>
        <v>0</v>
      </c>
      <c r="BJ994" s="17" t="s">
        <v>90</v>
      </c>
      <c r="BK994" s="148">
        <f>ROUND(I994*H994,2)</f>
        <v>0</v>
      </c>
      <c r="BL994" s="17" t="s">
        <v>370</v>
      </c>
      <c r="BM994" s="147" t="s">
        <v>1613</v>
      </c>
    </row>
    <row r="995" spans="2:65" s="14" customFormat="1">
      <c r="B995" s="164"/>
      <c r="D995" s="150" t="s">
        <v>276</v>
      </c>
      <c r="E995" s="165" t="s">
        <v>1</v>
      </c>
      <c r="F995" s="166" t="s">
        <v>1014</v>
      </c>
      <c r="H995" s="165" t="s">
        <v>1</v>
      </c>
      <c r="I995" s="167"/>
      <c r="L995" s="164"/>
      <c r="M995" s="168"/>
      <c r="T995" s="169"/>
      <c r="AT995" s="165" t="s">
        <v>276</v>
      </c>
      <c r="AU995" s="165" t="s">
        <v>90</v>
      </c>
      <c r="AV995" s="14" t="s">
        <v>84</v>
      </c>
      <c r="AW995" s="14" t="s">
        <v>32</v>
      </c>
      <c r="AX995" s="14" t="s">
        <v>77</v>
      </c>
      <c r="AY995" s="165" t="s">
        <v>268</v>
      </c>
    </row>
    <row r="996" spans="2:65" s="12" customFormat="1">
      <c r="B996" s="149"/>
      <c r="D996" s="150" t="s">
        <v>276</v>
      </c>
      <c r="E996" s="151" t="s">
        <v>1</v>
      </c>
      <c r="F996" s="152" t="s">
        <v>1015</v>
      </c>
      <c r="H996" s="153">
        <v>4.4279999999999999</v>
      </c>
      <c r="I996" s="154"/>
      <c r="L996" s="149"/>
      <c r="M996" s="155"/>
      <c r="T996" s="156"/>
      <c r="AT996" s="151" t="s">
        <v>276</v>
      </c>
      <c r="AU996" s="151" t="s">
        <v>90</v>
      </c>
      <c r="AV996" s="12" t="s">
        <v>90</v>
      </c>
      <c r="AW996" s="12" t="s">
        <v>32</v>
      </c>
      <c r="AX996" s="12" t="s">
        <v>77</v>
      </c>
      <c r="AY996" s="151" t="s">
        <v>268</v>
      </c>
    </row>
    <row r="997" spans="2:65" s="13" customFormat="1">
      <c r="B997" s="157"/>
      <c r="D997" s="150" t="s">
        <v>276</v>
      </c>
      <c r="E997" s="158" t="s">
        <v>1</v>
      </c>
      <c r="F997" s="159" t="s">
        <v>278</v>
      </c>
      <c r="H997" s="160">
        <v>4.4279999999999999</v>
      </c>
      <c r="I997" s="161"/>
      <c r="L997" s="157"/>
      <c r="M997" s="162"/>
      <c r="T997" s="163"/>
      <c r="AT997" s="158" t="s">
        <v>276</v>
      </c>
      <c r="AU997" s="158" t="s">
        <v>90</v>
      </c>
      <c r="AV997" s="13" t="s">
        <v>101</v>
      </c>
      <c r="AW997" s="13" t="s">
        <v>32</v>
      </c>
      <c r="AX997" s="13" t="s">
        <v>84</v>
      </c>
      <c r="AY997" s="158" t="s">
        <v>268</v>
      </c>
    </row>
    <row r="998" spans="2:65" s="12" customFormat="1">
      <c r="B998" s="149"/>
      <c r="D998" s="150" t="s">
        <v>276</v>
      </c>
      <c r="F998" s="152" t="s">
        <v>1614</v>
      </c>
      <c r="H998" s="153">
        <v>4.649</v>
      </c>
      <c r="I998" s="154"/>
      <c r="L998" s="149"/>
      <c r="M998" s="155"/>
      <c r="T998" s="156"/>
      <c r="AT998" s="151" t="s">
        <v>276</v>
      </c>
      <c r="AU998" s="151" t="s">
        <v>90</v>
      </c>
      <c r="AV998" s="12" t="s">
        <v>90</v>
      </c>
      <c r="AW998" s="12" t="s">
        <v>4</v>
      </c>
      <c r="AX998" s="12" t="s">
        <v>84</v>
      </c>
      <c r="AY998" s="151" t="s">
        <v>268</v>
      </c>
    </row>
    <row r="999" spans="2:65" s="1" customFormat="1" ht="24.2" customHeight="1">
      <c r="B999" s="32"/>
      <c r="C999" s="136" t="s">
        <v>1615</v>
      </c>
      <c r="D999" s="136" t="s">
        <v>270</v>
      </c>
      <c r="E999" s="137" t="s">
        <v>1616</v>
      </c>
      <c r="F999" s="138" t="s">
        <v>1617</v>
      </c>
      <c r="G999" s="139" t="s">
        <v>318</v>
      </c>
      <c r="H999" s="140">
        <v>21.324999999999999</v>
      </c>
      <c r="I999" s="141"/>
      <c r="J999" s="142">
        <f>ROUND(I999*H999,2)</f>
        <v>0</v>
      </c>
      <c r="K999" s="138" t="s">
        <v>274</v>
      </c>
      <c r="L999" s="32"/>
      <c r="M999" s="143" t="s">
        <v>1</v>
      </c>
      <c r="N999" s="144" t="s">
        <v>43</v>
      </c>
      <c r="P999" s="145">
        <f>O999*H999</f>
        <v>0</v>
      </c>
      <c r="Q999" s="145">
        <v>1.6000000000000001E-4</v>
      </c>
      <c r="R999" s="145">
        <f>Q999*H999</f>
        <v>3.4120000000000001E-3</v>
      </c>
      <c r="S999" s="145">
        <v>0</v>
      </c>
      <c r="T999" s="146">
        <f>S999*H999</f>
        <v>0</v>
      </c>
      <c r="AR999" s="147" t="s">
        <v>370</v>
      </c>
      <c r="AT999" s="147" t="s">
        <v>270</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1618</v>
      </c>
    </row>
    <row r="1000" spans="2:65" s="14" customFormat="1">
      <c r="B1000" s="164"/>
      <c r="D1000" s="150" t="s">
        <v>276</v>
      </c>
      <c r="E1000" s="165" t="s">
        <v>1</v>
      </c>
      <c r="F1000" s="166" t="s">
        <v>1619</v>
      </c>
      <c r="H1000" s="165" t="s">
        <v>1</v>
      </c>
      <c r="I1000" s="167"/>
      <c r="L1000" s="164"/>
      <c r="M1000" s="168"/>
      <c r="T1000" s="169"/>
      <c r="AT1000" s="165" t="s">
        <v>276</v>
      </c>
      <c r="AU1000" s="165" t="s">
        <v>90</v>
      </c>
      <c r="AV1000" s="14" t="s">
        <v>84</v>
      </c>
      <c r="AW1000" s="14" t="s">
        <v>32</v>
      </c>
      <c r="AX1000" s="14" t="s">
        <v>77</v>
      </c>
      <c r="AY1000" s="165" t="s">
        <v>268</v>
      </c>
    </row>
    <row r="1001" spans="2:65" s="12" customFormat="1">
      <c r="B1001" s="149"/>
      <c r="D1001" s="150" t="s">
        <v>276</v>
      </c>
      <c r="E1001" s="151" t="s">
        <v>1</v>
      </c>
      <c r="F1001" s="152" t="s">
        <v>1158</v>
      </c>
      <c r="H1001" s="153">
        <v>21.324999999999999</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21.324999999999999</v>
      </c>
      <c r="I1002" s="161"/>
      <c r="L1002" s="157"/>
      <c r="M1002" s="162"/>
      <c r="T1002" s="163"/>
      <c r="AT1002" s="158" t="s">
        <v>276</v>
      </c>
      <c r="AU1002" s="158" t="s">
        <v>90</v>
      </c>
      <c r="AV1002" s="13" t="s">
        <v>101</v>
      </c>
      <c r="AW1002" s="13" t="s">
        <v>32</v>
      </c>
      <c r="AX1002" s="13" t="s">
        <v>84</v>
      </c>
      <c r="AY1002" s="158" t="s">
        <v>268</v>
      </c>
    </row>
    <row r="1003" spans="2:65" s="1" customFormat="1" ht="24.2" customHeight="1">
      <c r="B1003" s="32"/>
      <c r="C1003" s="186" t="s">
        <v>1620</v>
      </c>
      <c r="D1003" s="186" t="s">
        <v>982</v>
      </c>
      <c r="E1003" s="187" t="s">
        <v>1621</v>
      </c>
      <c r="F1003" s="188" t="s">
        <v>1622</v>
      </c>
      <c r="G1003" s="189" t="s">
        <v>273</v>
      </c>
      <c r="H1003" s="190">
        <v>4.4779999999999998</v>
      </c>
      <c r="I1003" s="191"/>
      <c r="J1003" s="192">
        <f>ROUND(I1003*H1003,2)</f>
        <v>0</v>
      </c>
      <c r="K1003" s="188" t="s">
        <v>274</v>
      </c>
      <c r="L1003" s="193"/>
      <c r="M1003" s="194" t="s">
        <v>1</v>
      </c>
      <c r="N1003" s="195" t="s">
        <v>43</v>
      </c>
      <c r="P1003" s="145">
        <f>O1003*H1003</f>
        <v>0</v>
      </c>
      <c r="Q1003" s="145">
        <v>5.1999999999999998E-3</v>
      </c>
      <c r="R1003" s="145">
        <f>Q1003*H1003</f>
        <v>2.3285599999999997E-2</v>
      </c>
      <c r="S1003" s="145">
        <v>0</v>
      </c>
      <c r="T1003" s="146">
        <f>S1003*H1003</f>
        <v>0</v>
      </c>
      <c r="AR1003" s="147" t="s">
        <v>448</v>
      </c>
      <c r="AT1003" s="147" t="s">
        <v>982</v>
      </c>
      <c r="AU1003" s="147" t="s">
        <v>90</v>
      </c>
      <c r="AY1003" s="17" t="s">
        <v>268</v>
      </c>
      <c r="BE1003" s="148">
        <f>IF(N1003="základní",J1003,0)</f>
        <v>0</v>
      </c>
      <c r="BF1003" s="148">
        <f>IF(N1003="snížená",J1003,0)</f>
        <v>0</v>
      </c>
      <c r="BG1003" s="148">
        <f>IF(N1003="zákl. přenesená",J1003,0)</f>
        <v>0</v>
      </c>
      <c r="BH1003" s="148">
        <f>IF(N1003="sníž. přenesená",J1003,0)</f>
        <v>0</v>
      </c>
      <c r="BI1003" s="148">
        <f>IF(N1003="nulová",J1003,0)</f>
        <v>0</v>
      </c>
      <c r="BJ1003" s="17" t="s">
        <v>90</v>
      </c>
      <c r="BK1003" s="148">
        <f>ROUND(I1003*H1003,2)</f>
        <v>0</v>
      </c>
      <c r="BL1003" s="17" t="s">
        <v>370</v>
      </c>
      <c r="BM1003" s="147" t="s">
        <v>1623</v>
      </c>
    </row>
    <row r="1004" spans="2:65" s="14" customFormat="1">
      <c r="B1004" s="164"/>
      <c r="D1004" s="150" t="s">
        <v>276</v>
      </c>
      <c r="E1004" s="165" t="s">
        <v>1</v>
      </c>
      <c r="F1004" s="166" t="s">
        <v>1619</v>
      </c>
      <c r="H1004" s="165" t="s">
        <v>1</v>
      </c>
      <c r="I1004" s="167"/>
      <c r="L1004" s="164"/>
      <c r="M1004" s="168"/>
      <c r="T1004" s="169"/>
      <c r="AT1004" s="165" t="s">
        <v>276</v>
      </c>
      <c r="AU1004" s="165" t="s">
        <v>90</v>
      </c>
      <c r="AV1004" s="14" t="s">
        <v>84</v>
      </c>
      <c r="AW1004" s="14" t="s">
        <v>32</v>
      </c>
      <c r="AX1004" s="14" t="s">
        <v>77</v>
      </c>
      <c r="AY1004" s="165" t="s">
        <v>268</v>
      </c>
    </row>
    <row r="1005" spans="2:65" s="12" customFormat="1">
      <c r="B1005" s="149"/>
      <c r="D1005" s="150" t="s">
        <v>276</v>
      </c>
      <c r="E1005" s="151" t="s">
        <v>1</v>
      </c>
      <c r="F1005" s="152" t="s">
        <v>1624</v>
      </c>
      <c r="H1005" s="153">
        <v>4.2649999999999997</v>
      </c>
      <c r="I1005" s="154"/>
      <c r="L1005" s="149"/>
      <c r="M1005" s="155"/>
      <c r="T1005" s="156"/>
      <c r="AT1005" s="151" t="s">
        <v>276</v>
      </c>
      <c r="AU1005" s="151" t="s">
        <v>90</v>
      </c>
      <c r="AV1005" s="12" t="s">
        <v>90</v>
      </c>
      <c r="AW1005" s="12" t="s">
        <v>32</v>
      </c>
      <c r="AX1005" s="12" t="s">
        <v>77</v>
      </c>
      <c r="AY1005" s="151" t="s">
        <v>268</v>
      </c>
    </row>
    <row r="1006" spans="2:65" s="13" customFormat="1">
      <c r="B1006" s="157"/>
      <c r="D1006" s="150" t="s">
        <v>276</v>
      </c>
      <c r="E1006" s="158" t="s">
        <v>1</v>
      </c>
      <c r="F1006" s="159" t="s">
        <v>278</v>
      </c>
      <c r="H1006" s="160">
        <v>4.2649999999999997</v>
      </c>
      <c r="I1006" s="161"/>
      <c r="L1006" s="157"/>
      <c r="M1006" s="162"/>
      <c r="T1006" s="163"/>
      <c r="AT1006" s="158" t="s">
        <v>276</v>
      </c>
      <c r="AU1006" s="158" t="s">
        <v>90</v>
      </c>
      <c r="AV1006" s="13" t="s">
        <v>101</v>
      </c>
      <c r="AW1006" s="13" t="s">
        <v>32</v>
      </c>
      <c r="AX1006" s="13" t="s">
        <v>84</v>
      </c>
      <c r="AY1006" s="158" t="s">
        <v>268</v>
      </c>
    </row>
    <row r="1007" spans="2:65" s="12" customFormat="1">
      <c r="B1007" s="149"/>
      <c r="D1007" s="150" t="s">
        <v>276</v>
      </c>
      <c r="F1007" s="152" t="s">
        <v>1625</v>
      </c>
      <c r="H1007" s="153">
        <v>4.4779999999999998</v>
      </c>
      <c r="I1007" s="154"/>
      <c r="L1007" s="149"/>
      <c r="M1007" s="155"/>
      <c r="T1007" s="156"/>
      <c r="AT1007" s="151" t="s">
        <v>276</v>
      </c>
      <c r="AU1007" s="151" t="s">
        <v>90</v>
      </c>
      <c r="AV1007" s="12" t="s">
        <v>90</v>
      </c>
      <c r="AW1007" s="12" t="s">
        <v>4</v>
      </c>
      <c r="AX1007" s="12" t="s">
        <v>84</v>
      </c>
      <c r="AY1007" s="151" t="s">
        <v>268</v>
      </c>
    </row>
    <row r="1008" spans="2:65" s="1" customFormat="1" ht="33" customHeight="1">
      <c r="B1008" s="32"/>
      <c r="C1008" s="136" t="s">
        <v>1626</v>
      </c>
      <c r="D1008" s="136" t="s">
        <v>270</v>
      </c>
      <c r="E1008" s="137" t="s">
        <v>1627</v>
      </c>
      <c r="F1008" s="138" t="s">
        <v>1628</v>
      </c>
      <c r="G1008" s="139" t="s">
        <v>273</v>
      </c>
      <c r="H1008" s="140">
        <v>4.2649999999999997</v>
      </c>
      <c r="I1008" s="141"/>
      <c r="J1008" s="142">
        <f>ROUND(I1008*H1008,2)</f>
        <v>0</v>
      </c>
      <c r="K1008" s="138" t="s">
        <v>274</v>
      </c>
      <c r="L1008" s="32"/>
      <c r="M1008" s="143" t="s">
        <v>1</v>
      </c>
      <c r="N1008" s="144" t="s">
        <v>43</v>
      </c>
      <c r="P1008" s="145">
        <f>O1008*H1008</f>
        <v>0</v>
      </c>
      <c r="Q1008" s="145">
        <v>1.9000000000000001E-4</v>
      </c>
      <c r="R1008" s="145">
        <f>Q1008*H1008</f>
        <v>8.1034999999999994E-4</v>
      </c>
      <c r="S1008" s="145">
        <v>0</v>
      </c>
      <c r="T1008" s="146">
        <f>S1008*H1008</f>
        <v>0</v>
      </c>
      <c r="AR1008" s="147" t="s">
        <v>370</v>
      </c>
      <c r="AT1008" s="147" t="s">
        <v>270</v>
      </c>
      <c r="AU1008" s="147" t="s">
        <v>90</v>
      </c>
      <c r="AY1008" s="17" t="s">
        <v>268</v>
      </c>
      <c r="BE1008" s="148">
        <f>IF(N1008="základní",J1008,0)</f>
        <v>0</v>
      </c>
      <c r="BF1008" s="148">
        <f>IF(N1008="snížená",J1008,0)</f>
        <v>0</v>
      </c>
      <c r="BG1008" s="148">
        <f>IF(N1008="zákl. přenesená",J1008,0)</f>
        <v>0</v>
      </c>
      <c r="BH1008" s="148">
        <f>IF(N1008="sníž. přenesená",J1008,0)</f>
        <v>0</v>
      </c>
      <c r="BI1008" s="148">
        <f>IF(N1008="nulová",J1008,0)</f>
        <v>0</v>
      </c>
      <c r="BJ1008" s="17" t="s">
        <v>90</v>
      </c>
      <c r="BK1008" s="148">
        <f>ROUND(I1008*H1008,2)</f>
        <v>0</v>
      </c>
      <c r="BL1008" s="17" t="s">
        <v>370</v>
      </c>
      <c r="BM1008" s="147" t="s">
        <v>1629</v>
      </c>
    </row>
    <row r="1009" spans="2:65" s="1" customFormat="1" ht="24.2" customHeight="1">
      <c r="B1009" s="32"/>
      <c r="C1009" s="186" t="s">
        <v>1630</v>
      </c>
      <c r="D1009" s="186" t="s">
        <v>982</v>
      </c>
      <c r="E1009" s="187" t="s">
        <v>1631</v>
      </c>
      <c r="F1009" s="188" t="s">
        <v>1632</v>
      </c>
      <c r="G1009" s="189" t="s">
        <v>273</v>
      </c>
      <c r="H1009" s="190">
        <v>4.4779999999999998</v>
      </c>
      <c r="I1009" s="191"/>
      <c r="J1009" s="192">
        <f>ROUND(I1009*H1009,2)</f>
        <v>0</v>
      </c>
      <c r="K1009" s="188" t="s">
        <v>274</v>
      </c>
      <c r="L1009" s="193"/>
      <c r="M1009" s="194" t="s">
        <v>1</v>
      </c>
      <c r="N1009" s="195" t="s">
        <v>43</v>
      </c>
      <c r="P1009" s="145">
        <f>O1009*H1009</f>
        <v>0</v>
      </c>
      <c r="Q1009" s="145">
        <v>4.1000000000000003E-3</v>
      </c>
      <c r="R1009" s="145">
        <f>Q1009*H1009</f>
        <v>1.8359799999999999E-2</v>
      </c>
      <c r="S1009" s="145">
        <v>0</v>
      </c>
      <c r="T1009" s="146">
        <f>S1009*H1009</f>
        <v>0</v>
      </c>
      <c r="AR1009" s="147" t="s">
        <v>448</v>
      </c>
      <c r="AT1009" s="147" t="s">
        <v>982</v>
      </c>
      <c r="AU1009" s="147" t="s">
        <v>90</v>
      </c>
      <c r="AY1009" s="17" t="s">
        <v>268</v>
      </c>
      <c r="BE1009" s="148">
        <f>IF(N1009="základní",J1009,0)</f>
        <v>0</v>
      </c>
      <c r="BF1009" s="148">
        <f>IF(N1009="snížená",J1009,0)</f>
        <v>0</v>
      </c>
      <c r="BG1009" s="148">
        <f>IF(N1009="zákl. přenesená",J1009,0)</f>
        <v>0</v>
      </c>
      <c r="BH1009" s="148">
        <f>IF(N1009="sníž. přenesená",J1009,0)</f>
        <v>0</v>
      </c>
      <c r="BI1009" s="148">
        <f>IF(N1009="nulová",J1009,0)</f>
        <v>0</v>
      </c>
      <c r="BJ1009" s="17" t="s">
        <v>90</v>
      </c>
      <c r="BK1009" s="148">
        <f>ROUND(I1009*H1009,2)</f>
        <v>0</v>
      </c>
      <c r="BL1009" s="17" t="s">
        <v>370</v>
      </c>
      <c r="BM1009" s="147" t="s">
        <v>1633</v>
      </c>
    </row>
    <row r="1010" spans="2:65" s="14" customFormat="1">
      <c r="B1010" s="164"/>
      <c r="D1010" s="150" t="s">
        <v>276</v>
      </c>
      <c r="E1010" s="165" t="s">
        <v>1</v>
      </c>
      <c r="F1010" s="166" t="s">
        <v>1619</v>
      </c>
      <c r="H1010" s="165" t="s">
        <v>1</v>
      </c>
      <c r="I1010" s="167"/>
      <c r="L1010" s="164"/>
      <c r="M1010" s="168"/>
      <c r="T1010" s="169"/>
      <c r="AT1010" s="165" t="s">
        <v>276</v>
      </c>
      <c r="AU1010" s="165" t="s">
        <v>90</v>
      </c>
      <c r="AV1010" s="14" t="s">
        <v>84</v>
      </c>
      <c r="AW1010" s="14" t="s">
        <v>32</v>
      </c>
      <c r="AX1010" s="14" t="s">
        <v>77</v>
      </c>
      <c r="AY1010" s="165" t="s">
        <v>268</v>
      </c>
    </row>
    <row r="1011" spans="2:65" s="12" customFormat="1">
      <c r="B1011" s="149"/>
      <c r="D1011" s="150" t="s">
        <v>276</v>
      </c>
      <c r="E1011" s="151" t="s">
        <v>1</v>
      </c>
      <c r="F1011" s="152" t="s">
        <v>1624</v>
      </c>
      <c r="H1011" s="153">
        <v>4.2649999999999997</v>
      </c>
      <c r="I1011" s="154"/>
      <c r="L1011" s="149"/>
      <c r="M1011" s="155"/>
      <c r="T1011" s="156"/>
      <c r="AT1011" s="151" t="s">
        <v>276</v>
      </c>
      <c r="AU1011" s="151" t="s">
        <v>90</v>
      </c>
      <c r="AV1011" s="12" t="s">
        <v>90</v>
      </c>
      <c r="AW1011" s="12" t="s">
        <v>32</v>
      </c>
      <c r="AX1011" s="12" t="s">
        <v>77</v>
      </c>
      <c r="AY1011" s="151" t="s">
        <v>268</v>
      </c>
    </row>
    <row r="1012" spans="2:65" s="13" customFormat="1">
      <c r="B1012" s="157"/>
      <c r="D1012" s="150" t="s">
        <v>276</v>
      </c>
      <c r="E1012" s="158" t="s">
        <v>1</v>
      </c>
      <c r="F1012" s="159" t="s">
        <v>278</v>
      </c>
      <c r="H1012" s="160">
        <v>4.2649999999999997</v>
      </c>
      <c r="I1012" s="161"/>
      <c r="L1012" s="157"/>
      <c r="M1012" s="162"/>
      <c r="T1012" s="163"/>
      <c r="AT1012" s="158" t="s">
        <v>276</v>
      </c>
      <c r="AU1012" s="158" t="s">
        <v>90</v>
      </c>
      <c r="AV1012" s="13" t="s">
        <v>101</v>
      </c>
      <c r="AW1012" s="13" t="s">
        <v>32</v>
      </c>
      <c r="AX1012" s="13" t="s">
        <v>84</v>
      </c>
      <c r="AY1012" s="158" t="s">
        <v>268</v>
      </c>
    </row>
    <row r="1013" spans="2:65" s="12" customFormat="1">
      <c r="B1013" s="149"/>
      <c r="D1013" s="150" t="s">
        <v>276</v>
      </c>
      <c r="F1013" s="152" t="s">
        <v>1625</v>
      </c>
      <c r="H1013" s="153">
        <v>4.4779999999999998</v>
      </c>
      <c r="I1013" s="154"/>
      <c r="L1013" s="149"/>
      <c r="M1013" s="155"/>
      <c r="T1013" s="156"/>
      <c r="AT1013" s="151" t="s">
        <v>276</v>
      </c>
      <c r="AU1013" s="151" t="s">
        <v>90</v>
      </c>
      <c r="AV1013" s="12" t="s">
        <v>90</v>
      </c>
      <c r="AW1013" s="12" t="s">
        <v>4</v>
      </c>
      <c r="AX1013" s="12" t="s">
        <v>84</v>
      </c>
      <c r="AY1013" s="151" t="s">
        <v>268</v>
      </c>
    </row>
    <row r="1014" spans="2:65" s="1" customFormat="1" ht="33" customHeight="1">
      <c r="B1014" s="32"/>
      <c r="C1014" s="136" t="s">
        <v>1634</v>
      </c>
      <c r="D1014" s="177" t="s">
        <v>270</v>
      </c>
      <c r="E1014" s="137" t="s">
        <v>1635</v>
      </c>
      <c r="F1014" s="138" t="s">
        <v>1636</v>
      </c>
      <c r="G1014" s="139" t="s">
        <v>273</v>
      </c>
      <c r="H1014" s="140">
        <v>309.017</v>
      </c>
      <c r="I1014" s="141"/>
      <c r="J1014" s="142">
        <f>ROUND(I1014*H1014,2)</f>
        <v>0</v>
      </c>
      <c r="K1014" s="138" t="s">
        <v>274</v>
      </c>
      <c r="L1014" s="32"/>
      <c r="M1014" s="143" t="s">
        <v>1</v>
      </c>
      <c r="N1014" s="144" t="s">
        <v>43</v>
      </c>
      <c r="P1014" s="145">
        <f>O1014*H1014</f>
        <v>0</v>
      </c>
      <c r="Q1014" s="145">
        <v>0</v>
      </c>
      <c r="R1014" s="145">
        <f>Q1014*H1014</f>
        <v>0</v>
      </c>
      <c r="S1014" s="145">
        <v>0</v>
      </c>
      <c r="T1014" s="146">
        <f>S1014*H1014</f>
        <v>0</v>
      </c>
      <c r="AR1014" s="147" t="s">
        <v>370</v>
      </c>
      <c r="AT1014" s="147" t="s">
        <v>270</v>
      </c>
      <c r="AU1014" s="147" t="s">
        <v>90</v>
      </c>
      <c r="AY1014" s="17" t="s">
        <v>268</v>
      </c>
      <c r="BE1014" s="148">
        <f>IF(N1014="základní",J1014,0)</f>
        <v>0</v>
      </c>
      <c r="BF1014" s="148">
        <f>IF(N1014="snížená",J1014,0)</f>
        <v>0</v>
      </c>
      <c r="BG1014" s="148">
        <f>IF(N1014="zákl. přenesená",J1014,0)</f>
        <v>0</v>
      </c>
      <c r="BH1014" s="148">
        <f>IF(N1014="sníž. přenesená",J1014,0)</f>
        <v>0</v>
      </c>
      <c r="BI1014" s="148">
        <f>IF(N1014="nulová",J1014,0)</f>
        <v>0</v>
      </c>
      <c r="BJ1014" s="17" t="s">
        <v>90</v>
      </c>
      <c r="BK1014" s="148">
        <f>ROUND(I1014*H1014,2)</f>
        <v>0</v>
      </c>
      <c r="BL1014" s="17" t="s">
        <v>370</v>
      </c>
      <c r="BM1014" s="147" t="s">
        <v>1637</v>
      </c>
    </row>
    <row r="1015" spans="2:65" s="1" customFormat="1" ht="37.9" customHeight="1">
      <c r="B1015" s="32"/>
      <c r="C1015" s="186" t="s">
        <v>1638</v>
      </c>
      <c r="D1015" s="196" t="s">
        <v>982</v>
      </c>
      <c r="E1015" s="187" t="s">
        <v>1639</v>
      </c>
      <c r="F1015" s="188" t="s">
        <v>1640</v>
      </c>
      <c r="G1015" s="189" t="s">
        <v>273</v>
      </c>
      <c r="H1015" s="190">
        <v>301.20800000000003</v>
      </c>
      <c r="I1015" s="191"/>
      <c r="J1015" s="192">
        <f>ROUND(I1015*H1015,2)</f>
        <v>0</v>
      </c>
      <c r="K1015" s="188" t="s">
        <v>274</v>
      </c>
      <c r="L1015" s="193"/>
      <c r="M1015" s="194" t="s">
        <v>1</v>
      </c>
      <c r="N1015" s="195" t="s">
        <v>43</v>
      </c>
      <c r="P1015" s="145">
        <f>O1015*H1015</f>
        <v>0</v>
      </c>
      <c r="Q1015" s="145">
        <v>3.0000000000000001E-3</v>
      </c>
      <c r="R1015" s="145">
        <f>Q1015*H1015</f>
        <v>0.90362400000000009</v>
      </c>
      <c r="S1015" s="145">
        <v>0</v>
      </c>
      <c r="T1015" s="146">
        <f>S1015*H1015</f>
        <v>0</v>
      </c>
      <c r="AR1015" s="147" t="s">
        <v>448</v>
      </c>
      <c r="AT1015" s="147" t="s">
        <v>982</v>
      </c>
      <c r="AU1015" s="147" t="s">
        <v>90</v>
      </c>
      <c r="AY1015" s="17" t="s">
        <v>268</v>
      </c>
      <c r="BE1015" s="148">
        <f>IF(N1015="základní",J1015,0)</f>
        <v>0</v>
      </c>
      <c r="BF1015" s="148">
        <f>IF(N1015="snížená",J1015,0)</f>
        <v>0</v>
      </c>
      <c r="BG1015" s="148">
        <f>IF(N1015="zákl. přenesená",J1015,0)</f>
        <v>0</v>
      </c>
      <c r="BH1015" s="148">
        <f>IF(N1015="sníž. přenesená",J1015,0)</f>
        <v>0</v>
      </c>
      <c r="BI1015" s="148">
        <f>IF(N1015="nulová",J1015,0)</f>
        <v>0</v>
      </c>
      <c r="BJ1015" s="17" t="s">
        <v>90</v>
      </c>
      <c r="BK1015" s="148">
        <f>ROUND(I1015*H1015,2)</f>
        <v>0</v>
      </c>
      <c r="BL1015" s="17" t="s">
        <v>370</v>
      </c>
      <c r="BM1015" s="147" t="s">
        <v>1641</v>
      </c>
    </row>
    <row r="1016" spans="2:65" s="14" customFormat="1">
      <c r="B1016" s="164"/>
      <c r="D1016" s="150" t="s">
        <v>276</v>
      </c>
      <c r="E1016" s="165" t="s">
        <v>1</v>
      </c>
      <c r="F1016" s="166" t="s">
        <v>1561</v>
      </c>
      <c r="H1016" s="165" t="s">
        <v>1</v>
      </c>
      <c r="I1016" s="167"/>
      <c r="L1016" s="164"/>
      <c r="M1016" s="168"/>
      <c r="T1016" s="169"/>
      <c r="AT1016" s="165" t="s">
        <v>276</v>
      </c>
      <c r="AU1016" s="165" t="s">
        <v>90</v>
      </c>
      <c r="AV1016" s="14" t="s">
        <v>84</v>
      </c>
      <c r="AW1016" s="14" t="s">
        <v>32</v>
      </c>
      <c r="AX1016" s="14" t="s">
        <v>77</v>
      </c>
      <c r="AY1016" s="165" t="s">
        <v>268</v>
      </c>
    </row>
    <row r="1017" spans="2:65" s="12" customFormat="1">
      <c r="B1017" s="149"/>
      <c r="D1017" s="150" t="s">
        <v>276</v>
      </c>
      <c r="E1017" s="151" t="s">
        <v>1</v>
      </c>
      <c r="F1017" s="152" t="s">
        <v>1642</v>
      </c>
      <c r="H1017" s="153">
        <v>309.017</v>
      </c>
      <c r="I1017" s="154"/>
      <c r="L1017" s="149"/>
      <c r="M1017" s="155"/>
      <c r="T1017" s="156"/>
      <c r="AT1017" s="151" t="s">
        <v>276</v>
      </c>
      <c r="AU1017" s="151" t="s">
        <v>90</v>
      </c>
      <c r="AV1017" s="12" t="s">
        <v>90</v>
      </c>
      <c r="AW1017" s="12" t="s">
        <v>32</v>
      </c>
      <c r="AX1017" s="12" t="s">
        <v>77</v>
      </c>
      <c r="AY1017" s="151" t="s">
        <v>268</v>
      </c>
    </row>
    <row r="1018" spans="2:65" s="14" customFormat="1">
      <c r="B1018" s="164"/>
      <c r="D1018" s="150" t="s">
        <v>276</v>
      </c>
      <c r="E1018" s="165" t="s">
        <v>1</v>
      </c>
      <c r="F1018" s="166" t="s">
        <v>1643</v>
      </c>
      <c r="H1018" s="165" t="s">
        <v>1</v>
      </c>
      <c r="I1018" s="167"/>
      <c r="L1018" s="164"/>
      <c r="M1018" s="168"/>
      <c r="T1018" s="169"/>
      <c r="AT1018" s="165" t="s">
        <v>276</v>
      </c>
      <c r="AU1018" s="165" t="s">
        <v>90</v>
      </c>
      <c r="AV1018" s="14" t="s">
        <v>84</v>
      </c>
      <c r="AW1018" s="14" t="s">
        <v>32</v>
      </c>
      <c r="AX1018" s="14" t="s">
        <v>77</v>
      </c>
      <c r="AY1018" s="165" t="s">
        <v>268</v>
      </c>
    </row>
    <row r="1019" spans="2:65" s="12" customFormat="1" ht="22.5">
      <c r="B1019" s="149"/>
      <c r="D1019" s="150" t="s">
        <v>276</v>
      </c>
      <c r="E1019" s="151" t="s">
        <v>1</v>
      </c>
      <c r="F1019" s="152" t="s">
        <v>1644</v>
      </c>
      <c r="H1019" s="153">
        <v>-44.304000000000002</v>
      </c>
      <c r="I1019" s="154"/>
      <c r="L1019" s="149"/>
      <c r="M1019" s="155"/>
      <c r="T1019" s="156"/>
      <c r="AT1019" s="151" t="s">
        <v>276</v>
      </c>
      <c r="AU1019" s="151" t="s">
        <v>90</v>
      </c>
      <c r="AV1019" s="12" t="s">
        <v>90</v>
      </c>
      <c r="AW1019" s="12" t="s">
        <v>32</v>
      </c>
      <c r="AX1019" s="12" t="s">
        <v>77</v>
      </c>
      <c r="AY1019" s="151" t="s">
        <v>268</v>
      </c>
    </row>
    <row r="1020" spans="2:65" s="15" customFormat="1">
      <c r="B1020" s="170"/>
      <c r="D1020" s="150" t="s">
        <v>276</v>
      </c>
      <c r="E1020" s="171" t="s">
        <v>1</v>
      </c>
      <c r="F1020" s="172" t="s">
        <v>325</v>
      </c>
      <c r="H1020" s="173">
        <v>264.71300000000002</v>
      </c>
      <c r="I1020" s="174"/>
      <c r="L1020" s="170"/>
      <c r="M1020" s="175"/>
      <c r="T1020" s="176"/>
      <c r="AT1020" s="171" t="s">
        <v>276</v>
      </c>
      <c r="AU1020" s="171" t="s">
        <v>90</v>
      </c>
      <c r="AV1020" s="15" t="s">
        <v>97</v>
      </c>
      <c r="AW1020" s="15" t="s">
        <v>32</v>
      </c>
      <c r="AX1020" s="15" t="s">
        <v>77</v>
      </c>
      <c r="AY1020" s="171" t="s">
        <v>268</v>
      </c>
    </row>
    <row r="1021" spans="2:65" s="14" customFormat="1">
      <c r="B1021" s="164"/>
      <c r="D1021" s="150" t="s">
        <v>276</v>
      </c>
      <c r="E1021" s="165" t="s">
        <v>1</v>
      </c>
      <c r="F1021" s="166" t="s">
        <v>1645</v>
      </c>
      <c r="H1021" s="165" t="s">
        <v>1</v>
      </c>
      <c r="I1021" s="167"/>
      <c r="L1021" s="164"/>
      <c r="M1021" s="168"/>
      <c r="T1021" s="169"/>
      <c r="AT1021" s="165" t="s">
        <v>276</v>
      </c>
      <c r="AU1021" s="165" t="s">
        <v>90</v>
      </c>
      <c r="AV1021" s="14" t="s">
        <v>84</v>
      </c>
      <c r="AW1021" s="14" t="s">
        <v>32</v>
      </c>
      <c r="AX1021" s="14" t="s">
        <v>77</v>
      </c>
      <c r="AY1021" s="165" t="s">
        <v>268</v>
      </c>
    </row>
    <row r="1022" spans="2:65" s="12" customFormat="1" ht="22.5">
      <c r="B1022" s="149"/>
      <c r="D1022" s="150" t="s">
        <v>276</v>
      </c>
      <c r="E1022" s="151" t="s">
        <v>1</v>
      </c>
      <c r="F1022" s="152" t="s">
        <v>1646</v>
      </c>
      <c r="H1022" s="153">
        <v>22.152000000000001</v>
      </c>
      <c r="I1022" s="154"/>
      <c r="L1022" s="149"/>
      <c r="M1022" s="155"/>
      <c r="T1022" s="156"/>
      <c r="AT1022" s="151" t="s">
        <v>276</v>
      </c>
      <c r="AU1022" s="151" t="s">
        <v>90</v>
      </c>
      <c r="AV1022" s="12" t="s">
        <v>90</v>
      </c>
      <c r="AW1022" s="12" t="s">
        <v>32</v>
      </c>
      <c r="AX1022" s="12" t="s">
        <v>77</v>
      </c>
      <c r="AY1022" s="151" t="s">
        <v>268</v>
      </c>
    </row>
    <row r="1023" spans="2:65" s="15" customFormat="1">
      <c r="B1023" s="170"/>
      <c r="D1023" s="150" t="s">
        <v>276</v>
      </c>
      <c r="E1023" s="171" t="s">
        <v>1</v>
      </c>
      <c r="F1023" s="172" t="s">
        <v>325</v>
      </c>
      <c r="H1023" s="173">
        <v>22.152000000000001</v>
      </c>
      <c r="I1023" s="174"/>
      <c r="L1023" s="170"/>
      <c r="M1023" s="175"/>
      <c r="T1023" s="176"/>
      <c r="AT1023" s="171" t="s">
        <v>276</v>
      </c>
      <c r="AU1023" s="171" t="s">
        <v>90</v>
      </c>
      <c r="AV1023" s="15" t="s">
        <v>97</v>
      </c>
      <c r="AW1023" s="15" t="s">
        <v>32</v>
      </c>
      <c r="AX1023" s="15" t="s">
        <v>77</v>
      </c>
      <c r="AY1023" s="171" t="s">
        <v>268</v>
      </c>
    </row>
    <row r="1024" spans="2:65" s="13" customFormat="1">
      <c r="B1024" s="157"/>
      <c r="D1024" s="150" t="s">
        <v>276</v>
      </c>
      <c r="E1024" s="158" t="s">
        <v>1</v>
      </c>
      <c r="F1024" s="159" t="s">
        <v>278</v>
      </c>
      <c r="H1024" s="160">
        <v>286.86500000000001</v>
      </c>
      <c r="I1024" s="161"/>
      <c r="L1024" s="157"/>
      <c r="M1024" s="162"/>
      <c r="T1024" s="163"/>
      <c r="AT1024" s="158" t="s">
        <v>276</v>
      </c>
      <c r="AU1024" s="158" t="s">
        <v>90</v>
      </c>
      <c r="AV1024" s="13" t="s">
        <v>101</v>
      </c>
      <c r="AW1024" s="13" t="s">
        <v>32</v>
      </c>
      <c r="AX1024" s="13" t="s">
        <v>84</v>
      </c>
      <c r="AY1024" s="158" t="s">
        <v>268</v>
      </c>
    </row>
    <row r="1025" spans="2:65" s="12" customFormat="1">
      <c r="B1025" s="149"/>
      <c r="D1025" s="150" t="s">
        <v>276</v>
      </c>
      <c r="F1025" s="152" t="s">
        <v>1647</v>
      </c>
      <c r="H1025" s="153">
        <v>301.20800000000003</v>
      </c>
      <c r="I1025" s="154"/>
      <c r="L1025" s="149"/>
      <c r="M1025" s="155"/>
      <c r="T1025" s="156"/>
      <c r="AT1025" s="151" t="s">
        <v>276</v>
      </c>
      <c r="AU1025" s="151" t="s">
        <v>90</v>
      </c>
      <c r="AV1025" s="12" t="s">
        <v>90</v>
      </c>
      <c r="AW1025" s="12" t="s">
        <v>4</v>
      </c>
      <c r="AX1025" s="12" t="s">
        <v>84</v>
      </c>
      <c r="AY1025" s="151" t="s">
        <v>268</v>
      </c>
    </row>
    <row r="1026" spans="2:65" s="1" customFormat="1" ht="33" customHeight="1">
      <c r="B1026" s="32"/>
      <c r="C1026" s="186" t="s">
        <v>1648</v>
      </c>
      <c r="D1026" s="196" t="s">
        <v>982</v>
      </c>
      <c r="E1026" s="187" t="s">
        <v>1649</v>
      </c>
      <c r="F1026" s="188" t="s">
        <v>1650</v>
      </c>
      <c r="G1026" s="189" t="s">
        <v>273</v>
      </c>
      <c r="H1026" s="190">
        <v>23.26</v>
      </c>
      <c r="I1026" s="191"/>
      <c r="J1026" s="192">
        <f>ROUND(I1026*H1026,2)</f>
        <v>0</v>
      </c>
      <c r="K1026" s="188" t="s">
        <v>274</v>
      </c>
      <c r="L1026" s="193"/>
      <c r="M1026" s="194" t="s">
        <v>1</v>
      </c>
      <c r="N1026" s="195" t="s">
        <v>43</v>
      </c>
      <c r="P1026" s="145">
        <f>O1026*H1026</f>
        <v>0</v>
      </c>
      <c r="Q1026" s="145">
        <v>2.3999999999999998E-3</v>
      </c>
      <c r="R1026" s="145">
        <f>Q1026*H1026</f>
        <v>5.5823999999999999E-2</v>
      </c>
      <c r="S1026" s="145">
        <v>0</v>
      </c>
      <c r="T1026" s="146">
        <f>S1026*H1026</f>
        <v>0</v>
      </c>
      <c r="AR1026" s="147" t="s">
        <v>448</v>
      </c>
      <c r="AT1026" s="147" t="s">
        <v>982</v>
      </c>
      <c r="AU1026" s="147" t="s">
        <v>90</v>
      </c>
      <c r="AY1026" s="17" t="s">
        <v>268</v>
      </c>
      <c r="BE1026" s="148">
        <f>IF(N1026="základní",J1026,0)</f>
        <v>0</v>
      </c>
      <c r="BF1026" s="148">
        <f>IF(N1026="snížená",J1026,0)</f>
        <v>0</v>
      </c>
      <c r="BG1026" s="148">
        <f>IF(N1026="zákl. přenesená",J1026,0)</f>
        <v>0</v>
      </c>
      <c r="BH1026" s="148">
        <f>IF(N1026="sníž. přenesená",J1026,0)</f>
        <v>0</v>
      </c>
      <c r="BI1026" s="148">
        <f>IF(N1026="nulová",J1026,0)</f>
        <v>0</v>
      </c>
      <c r="BJ1026" s="17" t="s">
        <v>90</v>
      </c>
      <c r="BK1026" s="148">
        <f>ROUND(I1026*H1026,2)</f>
        <v>0</v>
      </c>
      <c r="BL1026" s="17" t="s">
        <v>370</v>
      </c>
      <c r="BM1026" s="147" t="s">
        <v>1651</v>
      </c>
    </row>
    <row r="1027" spans="2:65" s="14" customFormat="1">
      <c r="B1027" s="164"/>
      <c r="D1027" s="150" t="s">
        <v>276</v>
      </c>
      <c r="E1027" s="165" t="s">
        <v>1</v>
      </c>
      <c r="F1027" s="166" t="s">
        <v>1643</v>
      </c>
      <c r="H1027" s="165" t="s">
        <v>1</v>
      </c>
      <c r="I1027" s="167"/>
      <c r="L1027" s="164"/>
      <c r="M1027" s="168"/>
      <c r="T1027" s="169"/>
      <c r="AT1027" s="165" t="s">
        <v>276</v>
      </c>
      <c r="AU1027" s="165" t="s">
        <v>90</v>
      </c>
      <c r="AV1027" s="14" t="s">
        <v>84</v>
      </c>
      <c r="AW1027" s="14" t="s">
        <v>32</v>
      </c>
      <c r="AX1027" s="14" t="s">
        <v>77</v>
      </c>
      <c r="AY1027" s="165" t="s">
        <v>268</v>
      </c>
    </row>
    <row r="1028" spans="2:65" s="12" customFormat="1" ht="22.5">
      <c r="B1028" s="149"/>
      <c r="D1028" s="150" t="s">
        <v>276</v>
      </c>
      <c r="E1028" s="151" t="s">
        <v>1</v>
      </c>
      <c r="F1028" s="152" t="s">
        <v>1646</v>
      </c>
      <c r="H1028" s="153">
        <v>22.152000000000001</v>
      </c>
      <c r="I1028" s="154"/>
      <c r="L1028" s="149"/>
      <c r="M1028" s="155"/>
      <c r="T1028" s="156"/>
      <c r="AT1028" s="151" t="s">
        <v>276</v>
      </c>
      <c r="AU1028" s="151" t="s">
        <v>90</v>
      </c>
      <c r="AV1028" s="12" t="s">
        <v>90</v>
      </c>
      <c r="AW1028" s="12" t="s">
        <v>32</v>
      </c>
      <c r="AX1028" s="12" t="s">
        <v>77</v>
      </c>
      <c r="AY1028" s="151" t="s">
        <v>268</v>
      </c>
    </row>
    <row r="1029" spans="2:65" s="13" customFormat="1">
      <c r="B1029" s="157"/>
      <c r="D1029" s="150" t="s">
        <v>276</v>
      </c>
      <c r="E1029" s="158" t="s">
        <v>1</v>
      </c>
      <c r="F1029" s="159" t="s">
        <v>278</v>
      </c>
      <c r="H1029" s="160">
        <v>22.152000000000001</v>
      </c>
      <c r="I1029" s="161"/>
      <c r="L1029" s="157"/>
      <c r="M1029" s="162"/>
      <c r="T1029" s="163"/>
      <c r="AT1029" s="158" t="s">
        <v>276</v>
      </c>
      <c r="AU1029" s="158" t="s">
        <v>90</v>
      </c>
      <c r="AV1029" s="13" t="s">
        <v>101</v>
      </c>
      <c r="AW1029" s="13" t="s">
        <v>32</v>
      </c>
      <c r="AX1029" s="13" t="s">
        <v>84</v>
      </c>
      <c r="AY1029" s="158" t="s">
        <v>268</v>
      </c>
    </row>
    <row r="1030" spans="2:65" s="12" customFormat="1">
      <c r="B1030" s="149"/>
      <c r="D1030" s="150" t="s">
        <v>276</v>
      </c>
      <c r="F1030" s="152" t="s">
        <v>1652</v>
      </c>
      <c r="H1030" s="153">
        <v>23.26</v>
      </c>
      <c r="I1030" s="154"/>
      <c r="L1030" s="149"/>
      <c r="M1030" s="155"/>
      <c r="T1030" s="156"/>
      <c r="AT1030" s="151" t="s">
        <v>276</v>
      </c>
      <c r="AU1030" s="151" t="s">
        <v>90</v>
      </c>
      <c r="AV1030" s="12" t="s">
        <v>90</v>
      </c>
      <c r="AW1030" s="12" t="s">
        <v>4</v>
      </c>
      <c r="AX1030" s="12" t="s">
        <v>84</v>
      </c>
      <c r="AY1030" s="151" t="s">
        <v>268</v>
      </c>
    </row>
    <row r="1031" spans="2:65" s="1" customFormat="1" ht="24.2" customHeight="1">
      <c r="B1031" s="32"/>
      <c r="C1031" s="136" t="s">
        <v>1653</v>
      </c>
      <c r="D1031" s="136" t="s">
        <v>270</v>
      </c>
      <c r="E1031" s="137" t="s">
        <v>1654</v>
      </c>
      <c r="F1031" s="138" t="s">
        <v>1655</v>
      </c>
      <c r="G1031" s="139" t="s">
        <v>273</v>
      </c>
      <c r="H1031" s="140">
        <v>6.5880000000000001</v>
      </c>
      <c r="I1031" s="141"/>
      <c r="J1031" s="142">
        <f>ROUND(I1031*H1031,2)</f>
        <v>0</v>
      </c>
      <c r="K1031" s="138" t="s">
        <v>274</v>
      </c>
      <c r="L1031" s="32"/>
      <c r="M1031" s="143" t="s">
        <v>1</v>
      </c>
      <c r="N1031" s="144" t="s">
        <v>43</v>
      </c>
      <c r="P1031" s="145">
        <f>O1031*H1031</f>
        <v>0</v>
      </c>
      <c r="Q1031" s="145">
        <v>0</v>
      </c>
      <c r="R1031" s="145">
        <f>Q1031*H1031</f>
        <v>0</v>
      </c>
      <c r="S1031" s="145">
        <v>0</v>
      </c>
      <c r="T1031" s="146">
        <f>S1031*H1031</f>
        <v>0</v>
      </c>
      <c r="AR1031" s="147" t="s">
        <v>370</v>
      </c>
      <c r="AT1031" s="147" t="s">
        <v>270</v>
      </c>
      <c r="AU1031" s="147" t="s">
        <v>90</v>
      </c>
      <c r="AY1031" s="17" t="s">
        <v>268</v>
      </c>
      <c r="BE1031" s="148">
        <f>IF(N1031="základní",J1031,0)</f>
        <v>0</v>
      </c>
      <c r="BF1031" s="148">
        <f>IF(N1031="snížená",J1031,0)</f>
        <v>0</v>
      </c>
      <c r="BG1031" s="148">
        <f>IF(N1031="zákl. přenesená",J1031,0)</f>
        <v>0</v>
      </c>
      <c r="BH1031" s="148">
        <f>IF(N1031="sníž. přenesená",J1031,0)</f>
        <v>0</v>
      </c>
      <c r="BI1031" s="148">
        <f>IF(N1031="nulová",J1031,0)</f>
        <v>0</v>
      </c>
      <c r="BJ1031" s="17" t="s">
        <v>90</v>
      </c>
      <c r="BK1031" s="148">
        <f>ROUND(I1031*H1031,2)</f>
        <v>0</v>
      </c>
      <c r="BL1031" s="17" t="s">
        <v>370</v>
      </c>
      <c r="BM1031" s="147" t="s">
        <v>1656</v>
      </c>
    </row>
    <row r="1032" spans="2:65" s="1" customFormat="1" ht="37.9" customHeight="1">
      <c r="B1032" s="32"/>
      <c r="C1032" s="186" t="s">
        <v>1657</v>
      </c>
      <c r="D1032" s="186" t="s">
        <v>982</v>
      </c>
      <c r="E1032" s="187" t="s">
        <v>1658</v>
      </c>
      <c r="F1032" s="188" t="s">
        <v>1659</v>
      </c>
      <c r="G1032" s="189" t="s">
        <v>273</v>
      </c>
      <c r="H1032" s="190">
        <v>8.0440000000000005</v>
      </c>
      <c r="I1032" s="191"/>
      <c r="J1032" s="192">
        <f>ROUND(I1032*H1032,2)</f>
        <v>0</v>
      </c>
      <c r="K1032" s="188" t="s">
        <v>1</v>
      </c>
      <c r="L1032" s="193"/>
      <c r="M1032" s="194" t="s">
        <v>1</v>
      </c>
      <c r="N1032" s="195" t="s">
        <v>43</v>
      </c>
      <c r="P1032" s="145">
        <f>O1032*H1032</f>
        <v>0</v>
      </c>
      <c r="Q1032" s="145">
        <v>1.0499999999999999E-3</v>
      </c>
      <c r="R1032" s="145">
        <f>Q1032*H1032</f>
        <v>8.4461999999999992E-3</v>
      </c>
      <c r="S1032" s="145">
        <v>0</v>
      </c>
      <c r="T1032" s="146">
        <f>S1032*H1032</f>
        <v>0</v>
      </c>
      <c r="AR1032" s="147" t="s">
        <v>448</v>
      </c>
      <c r="AT1032" s="147" t="s">
        <v>982</v>
      </c>
      <c r="AU1032" s="147" t="s">
        <v>90</v>
      </c>
      <c r="AY1032" s="17" t="s">
        <v>268</v>
      </c>
      <c r="BE1032" s="148">
        <f>IF(N1032="základní",J1032,0)</f>
        <v>0</v>
      </c>
      <c r="BF1032" s="148">
        <f>IF(N1032="snížená",J1032,0)</f>
        <v>0</v>
      </c>
      <c r="BG1032" s="148">
        <f>IF(N1032="zákl. přenesená",J1032,0)</f>
        <v>0</v>
      </c>
      <c r="BH1032" s="148">
        <f>IF(N1032="sníž. přenesená",J1032,0)</f>
        <v>0</v>
      </c>
      <c r="BI1032" s="148">
        <f>IF(N1032="nulová",J1032,0)</f>
        <v>0</v>
      </c>
      <c r="BJ1032" s="17" t="s">
        <v>90</v>
      </c>
      <c r="BK1032" s="148">
        <f>ROUND(I1032*H1032,2)</f>
        <v>0</v>
      </c>
      <c r="BL1032" s="17" t="s">
        <v>370</v>
      </c>
      <c r="BM1032" s="147" t="s">
        <v>1660</v>
      </c>
    </row>
    <row r="1033" spans="2:65" s="14" customFormat="1">
      <c r="B1033" s="164"/>
      <c r="D1033" s="150" t="s">
        <v>276</v>
      </c>
      <c r="E1033" s="165" t="s">
        <v>1</v>
      </c>
      <c r="F1033" s="166" t="s">
        <v>1661</v>
      </c>
      <c r="H1033" s="165" t="s">
        <v>1</v>
      </c>
      <c r="I1033" s="167"/>
      <c r="L1033" s="164"/>
      <c r="M1033" s="168"/>
      <c r="T1033" s="169"/>
      <c r="AT1033" s="165" t="s">
        <v>276</v>
      </c>
      <c r="AU1033" s="165" t="s">
        <v>90</v>
      </c>
      <c r="AV1033" s="14" t="s">
        <v>84</v>
      </c>
      <c r="AW1033" s="14" t="s">
        <v>32</v>
      </c>
      <c r="AX1033" s="14" t="s">
        <v>77</v>
      </c>
      <c r="AY1033" s="165" t="s">
        <v>268</v>
      </c>
    </row>
    <row r="1034" spans="2:65" s="12" customFormat="1">
      <c r="B1034" s="149"/>
      <c r="D1034" s="150" t="s">
        <v>276</v>
      </c>
      <c r="E1034" s="151" t="s">
        <v>1</v>
      </c>
      <c r="F1034" s="152" t="s">
        <v>1662</v>
      </c>
      <c r="H1034" s="153">
        <v>6.5880000000000001</v>
      </c>
      <c r="I1034" s="154"/>
      <c r="L1034" s="149"/>
      <c r="M1034" s="155"/>
      <c r="T1034" s="156"/>
      <c r="AT1034" s="151" t="s">
        <v>276</v>
      </c>
      <c r="AU1034" s="151" t="s">
        <v>90</v>
      </c>
      <c r="AV1034" s="12" t="s">
        <v>90</v>
      </c>
      <c r="AW1034" s="12" t="s">
        <v>32</v>
      </c>
      <c r="AX1034" s="12" t="s">
        <v>77</v>
      </c>
      <c r="AY1034" s="151" t="s">
        <v>268</v>
      </c>
    </row>
    <row r="1035" spans="2:65" s="13" customFormat="1">
      <c r="B1035" s="157"/>
      <c r="D1035" s="150" t="s">
        <v>276</v>
      </c>
      <c r="E1035" s="158" t="s">
        <v>1</v>
      </c>
      <c r="F1035" s="159" t="s">
        <v>278</v>
      </c>
      <c r="H1035" s="160">
        <v>6.5880000000000001</v>
      </c>
      <c r="I1035" s="161"/>
      <c r="L1035" s="157"/>
      <c r="M1035" s="162"/>
      <c r="T1035" s="163"/>
      <c r="AT1035" s="158" t="s">
        <v>276</v>
      </c>
      <c r="AU1035" s="158" t="s">
        <v>90</v>
      </c>
      <c r="AV1035" s="13" t="s">
        <v>101</v>
      </c>
      <c r="AW1035" s="13" t="s">
        <v>32</v>
      </c>
      <c r="AX1035" s="13" t="s">
        <v>84</v>
      </c>
      <c r="AY1035" s="158" t="s">
        <v>268</v>
      </c>
    </row>
    <row r="1036" spans="2:65" s="12" customFormat="1">
      <c r="B1036" s="149"/>
      <c r="D1036" s="150" t="s">
        <v>276</v>
      </c>
      <c r="F1036" s="152" t="s">
        <v>1663</v>
      </c>
      <c r="H1036" s="153">
        <v>8.0440000000000005</v>
      </c>
      <c r="I1036" s="154"/>
      <c r="L1036" s="149"/>
      <c r="M1036" s="155"/>
      <c r="T1036" s="156"/>
      <c r="AT1036" s="151" t="s">
        <v>276</v>
      </c>
      <c r="AU1036" s="151" t="s">
        <v>90</v>
      </c>
      <c r="AV1036" s="12" t="s">
        <v>90</v>
      </c>
      <c r="AW1036" s="12" t="s">
        <v>4</v>
      </c>
      <c r="AX1036" s="12" t="s">
        <v>84</v>
      </c>
      <c r="AY1036" s="151" t="s">
        <v>268</v>
      </c>
    </row>
    <row r="1037" spans="2:65" s="1" customFormat="1" ht="24.2" customHeight="1">
      <c r="B1037" s="32"/>
      <c r="C1037" s="136" t="s">
        <v>1664</v>
      </c>
      <c r="D1037" s="136" t="s">
        <v>270</v>
      </c>
      <c r="E1037" s="137" t="s">
        <v>1665</v>
      </c>
      <c r="F1037" s="138" t="s">
        <v>1666</v>
      </c>
      <c r="G1037" s="139" t="s">
        <v>1472</v>
      </c>
      <c r="H1037" s="197"/>
      <c r="I1037" s="141"/>
      <c r="J1037" s="142">
        <f>ROUND(I1037*H1037,2)</f>
        <v>0</v>
      </c>
      <c r="K1037" s="138" t="s">
        <v>274</v>
      </c>
      <c r="L1037" s="32"/>
      <c r="M1037" s="143" t="s">
        <v>1</v>
      </c>
      <c r="N1037" s="144" t="s">
        <v>43</v>
      </c>
      <c r="P1037" s="145">
        <f>O1037*H1037</f>
        <v>0</v>
      </c>
      <c r="Q1037" s="145">
        <v>0</v>
      </c>
      <c r="R1037" s="145">
        <f>Q1037*H1037</f>
        <v>0</v>
      </c>
      <c r="S1037" s="145">
        <v>0</v>
      </c>
      <c r="T1037" s="146">
        <f>S1037*H1037</f>
        <v>0</v>
      </c>
      <c r="AR1037" s="147" t="s">
        <v>370</v>
      </c>
      <c r="AT1037" s="147" t="s">
        <v>270</v>
      </c>
      <c r="AU1037" s="147" t="s">
        <v>90</v>
      </c>
      <c r="AY1037" s="17" t="s">
        <v>268</v>
      </c>
      <c r="BE1037" s="148">
        <f>IF(N1037="základní",J1037,0)</f>
        <v>0</v>
      </c>
      <c r="BF1037" s="148">
        <f>IF(N1037="snížená",J1037,0)</f>
        <v>0</v>
      </c>
      <c r="BG1037" s="148">
        <f>IF(N1037="zákl. přenesená",J1037,0)</f>
        <v>0</v>
      </c>
      <c r="BH1037" s="148">
        <f>IF(N1037="sníž. přenesená",J1037,0)</f>
        <v>0</v>
      </c>
      <c r="BI1037" s="148">
        <f>IF(N1037="nulová",J1037,0)</f>
        <v>0</v>
      </c>
      <c r="BJ1037" s="17" t="s">
        <v>90</v>
      </c>
      <c r="BK1037" s="148">
        <f>ROUND(I1037*H1037,2)</f>
        <v>0</v>
      </c>
      <c r="BL1037" s="17" t="s">
        <v>370</v>
      </c>
      <c r="BM1037" s="147" t="s">
        <v>1667</v>
      </c>
    </row>
    <row r="1038" spans="2:65" s="11" customFormat="1" ht="22.9" customHeight="1">
      <c r="B1038" s="124"/>
      <c r="D1038" s="125" t="s">
        <v>76</v>
      </c>
      <c r="E1038" s="134" t="s">
        <v>1668</v>
      </c>
      <c r="F1038" s="134" t="s">
        <v>1669</v>
      </c>
      <c r="I1038" s="127"/>
      <c r="J1038" s="135">
        <f>BK1038</f>
        <v>0</v>
      </c>
      <c r="L1038" s="124"/>
      <c r="M1038" s="129"/>
      <c r="P1038" s="130">
        <f>SUM(P1039:P1055)</f>
        <v>0</v>
      </c>
      <c r="R1038" s="130">
        <f>SUM(R1039:R1055)</f>
        <v>3.32E-3</v>
      </c>
      <c r="T1038" s="131">
        <f>SUM(T1039:T1055)</f>
        <v>0</v>
      </c>
      <c r="AR1038" s="125" t="s">
        <v>90</v>
      </c>
      <c r="AT1038" s="132" t="s">
        <v>76</v>
      </c>
      <c r="AU1038" s="132" t="s">
        <v>84</v>
      </c>
      <c r="AY1038" s="125" t="s">
        <v>268</v>
      </c>
      <c r="BK1038" s="133">
        <f>SUM(BK1039:BK1055)</f>
        <v>0</v>
      </c>
    </row>
    <row r="1039" spans="2:65" s="1" customFormat="1" ht="62.65" customHeight="1">
      <c r="B1039" s="32"/>
      <c r="C1039" s="136" t="s">
        <v>1670</v>
      </c>
      <c r="D1039" s="136" t="s">
        <v>270</v>
      </c>
      <c r="E1039" s="137" t="s">
        <v>1671</v>
      </c>
      <c r="F1039" s="138" t="s">
        <v>1672</v>
      </c>
      <c r="G1039" s="139" t="s">
        <v>665</v>
      </c>
      <c r="H1039" s="140">
        <v>1</v>
      </c>
      <c r="I1039" s="141"/>
      <c r="J1039" s="142">
        <f>ROUND(I1039*H1039,2)</f>
        <v>0</v>
      </c>
      <c r="K1039" s="138" t="s">
        <v>1</v>
      </c>
      <c r="L1039" s="32"/>
      <c r="M1039" s="143" t="s">
        <v>1</v>
      </c>
      <c r="N1039" s="144" t="s">
        <v>43</v>
      </c>
      <c r="P1039" s="145">
        <f>O1039*H1039</f>
        <v>0</v>
      </c>
      <c r="Q1039" s="145">
        <v>8.3000000000000001E-4</v>
      </c>
      <c r="R1039" s="145">
        <f>Q1039*H1039</f>
        <v>8.3000000000000001E-4</v>
      </c>
      <c r="S1039" s="145">
        <v>0</v>
      </c>
      <c r="T1039" s="146">
        <f>S1039*H1039</f>
        <v>0</v>
      </c>
      <c r="AR1039" s="147" t="s">
        <v>370</v>
      </c>
      <c r="AT1039" s="147" t="s">
        <v>270</v>
      </c>
      <c r="AU1039" s="147" t="s">
        <v>90</v>
      </c>
      <c r="AY1039" s="17" t="s">
        <v>268</v>
      </c>
      <c r="BE1039" s="148">
        <f>IF(N1039="základní",J1039,0)</f>
        <v>0</v>
      </c>
      <c r="BF1039" s="148">
        <f>IF(N1039="snížená",J1039,0)</f>
        <v>0</v>
      </c>
      <c r="BG1039" s="148">
        <f>IF(N1039="zákl. přenesená",J1039,0)</f>
        <v>0</v>
      </c>
      <c r="BH1039" s="148">
        <f>IF(N1039="sníž. přenesená",J1039,0)</f>
        <v>0</v>
      </c>
      <c r="BI1039" s="148">
        <f>IF(N1039="nulová",J1039,0)</f>
        <v>0</v>
      </c>
      <c r="BJ1039" s="17" t="s">
        <v>90</v>
      </c>
      <c r="BK1039" s="148">
        <f>ROUND(I1039*H1039,2)</f>
        <v>0</v>
      </c>
      <c r="BL1039" s="17" t="s">
        <v>370</v>
      </c>
      <c r="BM1039" s="147" t="s">
        <v>1673</v>
      </c>
    </row>
    <row r="1040" spans="2:65" s="1" customFormat="1" ht="68.25">
      <c r="B1040" s="32"/>
      <c r="D1040" s="150" t="s">
        <v>475</v>
      </c>
      <c r="F1040" s="178" t="s">
        <v>1674</v>
      </c>
      <c r="I1040" s="179"/>
      <c r="L1040" s="32"/>
      <c r="M1040" s="180"/>
      <c r="T1040" s="56"/>
      <c r="AT1040" s="17" t="s">
        <v>475</v>
      </c>
      <c r="AU1040" s="17" t="s">
        <v>90</v>
      </c>
    </row>
    <row r="1041" spans="2:65" s="12" customFormat="1">
      <c r="B1041" s="149"/>
      <c r="D1041" s="150" t="s">
        <v>276</v>
      </c>
      <c r="E1041" s="151" t="s">
        <v>1</v>
      </c>
      <c r="F1041" s="152" t="s">
        <v>1675</v>
      </c>
      <c r="H1041" s="153">
        <v>1</v>
      </c>
      <c r="I1041" s="154"/>
      <c r="L1041" s="149"/>
      <c r="M1041" s="155"/>
      <c r="T1041" s="156"/>
      <c r="AT1041" s="151" t="s">
        <v>276</v>
      </c>
      <c r="AU1041" s="151" t="s">
        <v>90</v>
      </c>
      <c r="AV1041" s="12" t="s">
        <v>90</v>
      </c>
      <c r="AW1041" s="12" t="s">
        <v>32</v>
      </c>
      <c r="AX1041" s="12" t="s">
        <v>77</v>
      </c>
      <c r="AY1041" s="151" t="s">
        <v>268</v>
      </c>
    </row>
    <row r="1042" spans="2:65" s="13" customFormat="1">
      <c r="B1042" s="157"/>
      <c r="D1042" s="150" t="s">
        <v>276</v>
      </c>
      <c r="E1042" s="158" t="s">
        <v>1</v>
      </c>
      <c r="F1042" s="159" t="s">
        <v>278</v>
      </c>
      <c r="H1042" s="160">
        <v>1</v>
      </c>
      <c r="I1042" s="161"/>
      <c r="L1042" s="157"/>
      <c r="M1042" s="162"/>
      <c r="T1042" s="163"/>
      <c r="AT1042" s="158" t="s">
        <v>276</v>
      </c>
      <c r="AU1042" s="158" t="s">
        <v>90</v>
      </c>
      <c r="AV1042" s="13" t="s">
        <v>101</v>
      </c>
      <c r="AW1042" s="13" t="s">
        <v>32</v>
      </c>
      <c r="AX1042" s="13" t="s">
        <v>84</v>
      </c>
      <c r="AY1042" s="158" t="s">
        <v>268</v>
      </c>
    </row>
    <row r="1043" spans="2:65" s="1" customFormat="1" ht="49.15" customHeight="1">
      <c r="B1043" s="32"/>
      <c r="C1043" s="136" t="s">
        <v>1676</v>
      </c>
      <c r="D1043" s="136" t="s">
        <v>270</v>
      </c>
      <c r="E1043" s="137" t="s">
        <v>1677</v>
      </c>
      <c r="F1043" s="138" t="s">
        <v>1678</v>
      </c>
      <c r="G1043" s="139" t="s">
        <v>665</v>
      </c>
      <c r="H1043" s="140">
        <v>1</v>
      </c>
      <c r="I1043" s="141"/>
      <c r="J1043" s="142">
        <f>ROUND(I1043*H1043,2)</f>
        <v>0</v>
      </c>
      <c r="K1043" s="138" t="s">
        <v>1</v>
      </c>
      <c r="L1043" s="32"/>
      <c r="M1043" s="143" t="s">
        <v>1</v>
      </c>
      <c r="N1043" s="144" t="s">
        <v>43</v>
      </c>
      <c r="P1043" s="145">
        <f>O1043*H1043</f>
        <v>0</v>
      </c>
      <c r="Q1043" s="145">
        <v>8.3000000000000001E-4</v>
      </c>
      <c r="R1043" s="145">
        <f>Q1043*H1043</f>
        <v>8.3000000000000001E-4</v>
      </c>
      <c r="S1043" s="145">
        <v>0</v>
      </c>
      <c r="T1043" s="146">
        <f>S1043*H1043</f>
        <v>0</v>
      </c>
      <c r="AR1043" s="147" t="s">
        <v>370</v>
      </c>
      <c r="AT1043" s="147" t="s">
        <v>270</v>
      </c>
      <c r="AU1043" s="147" t="s">
        <v>90</v>
      </c>
      <c r="AY1043" s="17" t="s">
        <v>268</v>
      </c>
      <c r="BE1043" s="148">
        <f>IF(N1043="základní",J1043,0)</f>
        <v>0</v>
      </c>
      <c r="BF1043" s="148">
        <f>IF(N1043="snížená",J1043,0)</f>
        <v>0</v>
      </c>
      <c r="BG1043" s="148">
        <f>IF(N1043="zákl. přenesená",J1043,0)</f>
        <v>0</v>
      </c>
      <c r="BH1043" s="148">
        <f>IF(N1043="sníž. přenesená",J1043,0)</f>
        <v>0</v>
      </c>
      <c r="BI1043" s="148">
        <f>IF(N1043="nulová",J1043,0)</f>
        <v>0</v>
      </c>
      <c r="BJ1043" s="17" t="s">
        <v>90</v>
      </c>
      <c r="BK1043" s="148">
        <f>ROUND(I1043*H1043,2)</f>
        <v>0</v>
      </c>
      <c r="BL1043" s="17" t="s">
        <v>370</v>
      </c>
      <c r="BM1043" s="147" t="s">
        <v>1679</v>
      </c>
    </row>
    <row r="1044" spans="2:65" s="1" customFormat="1" ht="78">
      <c r="B1044" s="32"/>
      <c r="D1044" s="150" t="s">
        <v>475</v>
      </c>
      <c r="F1044" s="178" t="s">
        <v>1680</v>
      </c>
      <c r="I1044" s="179"/>
      <c r="L1044" s="32"/>
      <c r="M1044" s="180"/>
      <c r="T1044" s="56"/>
      <c r="AT1044" s="17" t="s">
        <v>475</v>
      </c>
      <c r="AU1044" s="17" t="s">
        <v>90</v>
      </c>
    </row>
    <row r="1045" spans="2:65" s="12" customFormat="1" ht="22.5">
      <c r="B1045" s="149"/>
      <c r="D1045" s="150" t="s">
        <v>276</v>
      </c>
      <c r="E1045" s="151" t="s">
        <v>1</v>
      </c>
      <c r="F1045" s="152" t="s">
        <v>1681</v>
      </c>
      <c r="H1045" s="153">
        <v>1</v>
      </c>
      <c r="I1045" s="154"/>
      <c r="L1045" s="149"/>
      <c r="M1045" s="155"/>
      <c r="T1045" s="156"/>
      <c r="AT1045" s="151" t="s">
        <v>276</v>
      </c>
      <c r="AU1045" s="151" t="s">
        <v>90</v>
      </c>
      <c r="AV1045" s="12" t="s">
        <v>90</v>
      </c>
      <c r="AW1045" s="12" t="s">
        <v>32</v>
      </c>
      <c r="AX1045" s="12" t="s">
        <v>77</v>
      </c>
      <c r="AY1045" s="151" t="s">
        <v>268</v>
      </c>
    </row>
    <row r="1046" spans="2:65" s="13" customFormat="1">
      <c r="B1046" s="157"/>
      <c r="D1046" s="150" t="s">
        <v>276</v>
      </c>
      <c r="E1046" s="158" t="s">
        <v>1</v>
      </c>
      <c r="F1046" s="159" t="s">
        <v>278</v>
      </c>
      <c r="H1046" s="160">
        <v>1</v>
      </c>
      <c r="I1046" s="161"/>
      <c r="L1046" s="157"/>
      <c r="M1046" s="162"/>
      <c r="T1046" s="163"/>
      <c r="AT1046" s="158" t="s">
        <v>276</v>
      </c>
      <c r="AU1046" s="158" t="s">
        <v>90</v>
      </c>
      <c r="AV1046" s="13" t="s">
        <v>101</v>
      </c>
      <c r="AW1046" s="13" t="s">
        <v>32</v>
      </c>
      <c r="AX1046" s="13" t="s">
        <v>84</v>
      </c>
      <c r="AY1046" s="158" t="s">
        <v>268</v>
      </c>
    </row>
    <row r="1047" spans="2:65" s="1" customFormat="1" ht="44.25" customHeight="1">
      <c r="B1047" s="32"/>
      <c r="C1047" s="136" t="s">
        <v>1682</v>
      </c>
      <c r="D1047" s="136" t="s">
        <v>270</v>
      </c>
      <c r="E1047" s="137" t="s">
        <v>1683</v>
      </c>
      <c r="F1047" s="138" t="s">
        <v>1684</v>
      </c>
      <c r="G1047" s="139" t="s">
        <v>665</v>
      </c>
      <c r="H1047" s="140">
        <v>1</v>
      </c>
      <c r="I1047" s="141"/>
      <c r="J1047" s="142">
        <f>ROUND(I1047*H1047,2)</f>
        <v>0</v>
      </c>
      <c r="K1047" s="138" t="s">
        <v>1</v>
      </c>
      <c r="L1047" s="32"/>
      <c r="M1047" s="143" t="s">
        <v>1</v>
      </c>
      <c r="N1047" s="144" t="s">
        <v>43</v>
      </c>
      <c r="P1047" s="145">
        <f>O1047*H1047</f>
        <v>0</v>
      </c>
      <c r="Q1047" s="145">
        <v>8.3000000000000001E-4</v>
      </c>
      <c r="R1047" s="145">
        <f>Q1047*H1047</f>
        <v>8.3000000000000001E-4</v>
      </c>
      <c r="S1047" s="145">
        <v>0</v>
      </c>
      <c r="T1047" s="146">
        <f>S1047*H1047</f>
        <v>0</v>
      </c>
      <c r="AR1047" s="147" t="s">
        <v>370</v>
      </c>
      <c r="AT1047" s="147" t="s">
        <v>270</v>
      </c>
      <c r="AU1047" s="147" t="s">
        <v>90</v>
      </c>
      <c r="AY1047" s="17" t="s">
        <v>268</v>
      </c>
      <c r="BE1047" s="148">
        <f>IF(N1047="základní",J1047,0)</f>
        <v>0</v>
      </c>
      <c r="BF1047" s="148">
        <f>IF(N1047="snížená",J1047,0)</f>
        <v>0</v>
      </c>
      <c r="BG1047" s="148">
        <f>IF(N1047="zákl. přenesená",J1047,0)</f>
        <v>0</v>
      </c>
      <c r="BH1047" s="148">
        <f>IF(N1047="sníž. přenesená",J1047,0)</f>
        <v>0</v>
      </c>
      <c r="BI1047" s="148">
        <f>IF(N1047="nulová",J1047,0)</f>
        <v>0</v>
      </c>
      <c r="BJ1047" s="17" t="s">
        <v>90</v>
      </c>
      <c r="BK1047" s="148">
        <f>ROUND(I1047*H1047,2)</f>
        <v>0</v>
      </c>
      <c r="BL1047" s="17" t="s">
        <v>370</v>
      </c>
      <c r="BM1047" s="147" t="s">
        <v>1685</v>
      </c>
    </row>
    <row r="1048" spans="2:65" s="1" customFormat="1" ht="68.25">
      <c r="B1048" s="32"/>
      <c r="D1048" s="150" t="s">
        <v>475</v>
      </c>
      <c r="F1048" s="178" t="s">
        <v>1686</v>
      </c>
      <c r="I1048" s="179"/>
      <c r="L1048" s="32"/>
      <c r="M1048" s="180"/>
      <c r="T1048" s="56"/>
      <c r="AT1048" s="17" t="s">
        <v>475</v>
      </c>
      <c r="AU1048" s="17" t="s">
        <v>90</v>
      </c>
    </row>
    <row r="1049" spans="2:65" s="12" customFormat="1">
      <c r="B1049" s="149"/>
      <c r="D1049" s="150" t="s">
        <v>276</v>
      </c>
      <c r="E1049" s="151" t="s">
        <v>1</v>
      </c>
      <c r="F1049" s="152" t="s">
        <v>1687</v>
      </c>
      <c r="H1049" s="153">
        <v>1</v>
      </c>
      <c r="I1049" s="154"/>
      <c r="L1049" s="149"/>
      <c r="M1049" s="155"/>
      <c r="T1049" s="156"/>
      <c r="AT1049" s="151" t="s">
        <v>276</v>
      </c>
      <c r="AU1049" s="151" t="s">
        <v>90</v>
      </c>
      <c r="AV1049" s="12" t="s">
        <v>90</v>
      </c>
      <c r="AW1049" s="12" t="s">
        <v>32</v>
      </c>
      <c r="AX1049" s="12" t="s">
        <v>77</v>
      </c>
      <c r="AY1049" s="151" t="s">
        <v>268</v>
      </c>
    </row>
    <row r="1050" spans="2:65" s="13" customFormat="1">
      <c r="B1050" s="157"/>
      <c r="D1050" s="150" t="s">
        <v>276</v>
      </c>
      <c r="E1050" s="158" t="s">
        <v>1</v>
      </c>
      <c r="F1050" s="159" t="s">
        <v>278</v>
      </c>
      <c r="H1050" s="160">
        <v>1</v>
      </c>
      <c r="I1050" s="161"/>
      <c r="L1050" s="157"/>
      <c r="M1050" s="162"/>
      <c r="T1050" s="163"/>
      <c r="AT1050" s="158" t="s">
        <v>276</v>
      </c>
      <c r="AU1050" s="158" t="s">
        <v>90</v>
      </c>
      <c r="AV1050" s="13" t="s">
        <v>101</v>
      </c>
      <c r="AW1050" s="13" t="s">
        <v>32</v>
      </c>
      <c r="AX1050" s="13" t="s">
        <v>84</v>
      </c>
      <c r="AY1050" s="158" t="s">
        <v>268</v>
      </c>
    </row>
    <row r="1051" spans="2:65" s="1" customFormat="1" ht="44.25" customHeight="1">
      <c r="B1051" s="32"/>
      <c r="C1051" s="136" t="s">
        <v>1688</v>
      </c>
      <c r="D1051" s="136" t="s">
        <v>270</v>
      </c>
      <c r="E1051" s="137" t="s">
        <v>1689</v>
      </c>
      <c r="F1051" s="138" t="s">
        <v>1690</v>
      </c>
      <c r="G1051" s="139" t="s">
        <v>665</v>
      </c>
      <c r="H1051" s="140">
        <v>1</v>
      </c>
      <c r="I1051" s="141"/>
      <c r="J1051" s="142">
        <f>ROUND(I1051*H1051,2)</f>
        <v>0</v>
      </c>
      <c r="K1051" s="138" t="s">
        <v>1</v>
      </c>
      <c r="L1051" s="32"/>
      <c r="M1051" s="143" t="s">
        <v>1</v>
      </c>
      <c r="N1051" s="144" t="s">
        <v>43</v>
      </c>
      <c r="P1051" s="145">
        <f>O1051*H1051</f>
        <v>0</v>
      </c>
      <c r="Q1051" s="145">
        <v>8.3000000000000001E-4</v>
      </c>
      <c r="R1051" s="145">
        <f>Q1051*H1051</f>
        <v>8.3000000000000001E-4</v>
      </c>
      <c r="S1051" s="145">
        <v>0</v>
      </c>
      <c r="T1051" s="146">
        <f>S1051*H1051</f>
        <v>0</v>
      </c>
      <c r="AR1051" s="147" t="s">
        <v>370</v>
      </c>
      <c r="AT1051" s="147" t="s">
        <v>270</v>
      </c>
      <c r="AU1051" s="147" t="s">
        <v>90</v>
      </c>
      <c r="AY1051" s="17" t="s">
        <v>268</v>
      </c>
      <c r="BE1051" s="148">
        <f>IF(N1051="základní",J1051,0)</f>
        <v>0</v>
      </c>
      <c r="BF1051" s="148">
        <f>IF(N1051="snížená",J1051,0)</f>
        <v>0</v>
      </c>
      <c r="BG1051" s="148">
        <f>IF(N1051="zákl. přenesená",J1051,0)</f>
        <v>0</v>
      </c>
      <c r="BH1051" s="148">
        <f>IF(N1051="sníž. přenesená",J1051,0)</f>
        <v>0</v>
      </c>
      <c r="BI1051" s="148">
        <f>IF(N1051="nulová",J1051,0)</f>
        <v>0</v>
      </c>
      <c r="BJ1051" s="17" t="s">
        <v>90</v>
      </c>
      <c r="BK1051" s="148">
        <f>ROUND(I1051*H1051,2)</f>
        <v>0</v>
      </c>
      <c r="BL1051" s="17" t="s">
        <v>370</v>
      </c>
      <c r="BM1051" s="147" t="s">
        <v>1691</v>
      </c>
    </row>
    <row r="1052" spans="2:65" s="1" customFormat="1" ht="58.5">
      <c r="B1052" s="32"/>
      <c r="D1052" s="150" t="s">
        <v>475</v>
      </c>
      <c r="F1052" s="178" t="s">
        <v>1692</v>
      </c>
      <c r="I1052" s="179"/>
      <c r="L1052" s="32"/>
      <c r="M1052" s="180"/>
      <c r="T1052" s="56"/>
      <c r="AT1052" s="17" t="s">
        <v>475</v>
      </c>
      <c r="AU1052" s="17" t="s">
        <v>90</v>
      </c>
    </row>
    <row r="1053" spans="2:65" s="12" customFormat="1">
      <c r="B1053" s="149"/>
      <c r="D1053" s="150" t="s">
        <v>276</v>
      </c>
      <c r="E1053" s="151" t="s">
        <v>1</v>
      </c>
      <c r="F1053" s="152" t="s">
        <v>1693</v>
      </c>
      <c r="H1053" s="153">
        <v>1</v>
      </c>
      <c r="I1053" s="154"/>
      <c r="L1053" s="149"/>
      <c r="M1053" s="155"/>
      <c r="T1053" s="156"/>
      <c r="AT1053" s="151" t="s">
        <v>276</v>
      </c>
      <c r="AU1053" s="151" t="s">
        <v>90</v>
      </c>
      <c r="AV1053" s="12" t="s">
        <v>90</v>
      </c>
      <c r="AW1053" s="12" t="s">
        <v>32</v>
      </c>
      <c r="AX1053" s="12" t="s">
        <v>77</v>
      </c>
      <c r="AY1053" s="151" t="s">
        <v>268</v>
      </c>
    </row>
    <row r="1054" spans="2:65" s="13" customFormat="1">
      <c r="B1054" s="157"/>
      <c r="D1054" s="150" t="s">
        <v>276</v>
      </c>
      <c r="E1054" s="158" t="s">
        <v>1</v>
      </c>
      <c r="F1054" s="159" t="s">
        <v>278</v>
      </c>
      <c r="H1054" s="160">
        <v>1</v>
      </c>
      <c r="I1054" s="161"/>
      <c r="L1054" s="157"/>
      <c r="M1054" s="162"/>
      <c r="T1054" s="163"/>
      <c r="AT1054" s="158" t="s">
        <v>276</v>
      </c>
      <c r="AU1054" s="158" t="s">
        <v>90</v>
      </c>
      <c r="AV1054" s="13" t="s">
        <v>101</v>
      </c>
      <c r="AW1054" s="13" t="s">
        <v>32</v>
      </c>
      <c r="AX1054" s="13" t="s">
        <v>84</v>
      </c>
      <c r="AY1054" s="158" t="s">
        <v>268</v>
      </c>
    </row>
    <row r="1055" spans="2:65" s="1" customFormat="1" ht="24.2" customHeight="1">
      <c r="B1055" s="32"/>
      <c r="C1055" s="136" t="s">
        <v>1694</v>
      </c>
      <c r="D1055" s="136" t="s">
        <v>270</v>
      </c>
      <c r="E1055" s="137" t="s">
        <v>1695</v>
      </c>
      <c r="F1055" s="138" t="s">
        <v>1696</v>
      </c>
      <c r="G1055" s="139" t="s">
        <v>1472</v>
      </c>
      <c r="H1055" s="197"/>
      <c r="I1055" s="141"/>
      <c r="J1055" s="142">
        <f>ROUND(I1055*H1055,2)</f>
        <v>0</v>
      </c>
      <c r="K1055" s="138" t="s">
        <v>274</v>
      </c>
      <c r="L1055" s="32"/>
      <c r="M1055" s="143" t="s">
        <v>1</v>
      </c>
      <c r="N1055" s="144" t="s">
        <v>43</v>
      </c>
      <c r="P1055" s="145">
        <f>O1055*H1055</f>
        <v>0</v>
      </c>
      <c r="Q1055" s="145">
        <v>0</v>
      </c>
      <c r="R1055" s="145">
        <f>Q1055*H1055</f>
        <v>0</v>
      </c>
      <c r="S1055" s="145">
        <v>0</v>
      </c>
      <c r="T1055" s="146">
        <f>S1055*H1055</f>
        <v>0</v>
      </c>
      <c r="AR1055" s="147" t="s">
        <v>370</v>
      </c>
      <c r="AT1055" s="147" t="s">
        <v>270</v>
      </c>
      <c r="AU1055" s="147" t="s">
        <v>90</v>
      </c>
      <c r="AY1055" s="17" t="s">
        <v>268</v>
      </c>
      <c r="BE1055" s="148">
        <f>IF(N1055="základní",J1055,0)</f>
        <v>0</v>
      </c>
      <c r="BF1055" s="148">
        <f>IF(N1055="snížená",J1055,0)</f>
        <v>0</v>
      </c>
      <c r="BG1055" s="148">
        <f>IF(N1055="zákl. přenesená",J1055,0)</f>
        <v>0</v>
      </c>
      <c r="BH1055" s="148">
        <f>IF(N1055="sníž. přenesená",J1055,0)</f>
        <v>0</v>
      </c>
      <c r="BI1055" s="148">
        <f>IF(N1055="nulová",J1055,0)</f>
        <v>0</v>
      </c>
      <c r="BJ1055" s="17" t="s">
        <v>90</v>
      </c>
      <c r="BK1055" s="148">
        <f>ROUND(I1055*H1055,2)</f>
        <v>0</v>
      </c>
      <c r="BL1055" s="17" t="s">
        <v>370</v>
      </c>
      <c r="BM1055" s="147" t="s">
        <v>1697</v>
      </c>
    </row>
    <row r="1056" spans="2:65" s="11" customFormat="1" ht="22.9" customHeight="1">
      <c r="B1056" s="124"/>
      <c r="D1056" s="125" t="s">
        <v>76</v>
      </c>
      <c r="E1056" s="134" t="s">
        <v>1698</v>
      </c>
      <c r="F1056" s="134" t="s">
        <v>1699</v>
      </c>
      <c r="I1056" s="127"/>
      <c r="J1056" s="135">
        <f>BK1056</f>
        <v>0</v>
      </c>
      <c r="L1056" s="124"/>
      <c r="M1056" s="129"/>
      <c r="P1056" s="130">
        <f>SUM(P1057:P1066)</f>
        <v>0</v>
      </c>
      <c r="R1056" s="130">
        <f>SUM(R1057:R1066)</f>
        <v>0.22654799999999997</v>
      </c>
      <c r="T1056" s="131">
        <f>SUM(T1057:T1066)</f>
        <v>0</v>
      </c>
      <c r="AR1056" s="125" t="s">
        <v>90</v>
      </c>
      <c r="AT1056" s="132" t="s">
        <v>76</v>
      </c>
      <c r="AU1056" s="132" t="s">
        <v>84</v>
      </c>
      <c r="AY1056" s="125" t="s">
        <v>268</v>
      </c>
      <c r="BK1056" s="133">
        <f>SUM(BK1057:BK1066)</f>
        <v>0</v>
      </c>
    </row>
    <row r="1057" spans="2:65" s="1" customFormat="1" ht="37.9" customHeight="1">
      <c r="B1057" s="32"/>
      <c r="C1057" s="136" t="s">
        <v>1700</v>
      </c>
      <c r="D1057" s="177" t="s">
        <v>270</v>
      </c>
      <c r="E1057" s="137" t="s">
        <v>1701</v>
      </c>
      <c r="F1057" s="138" t="s">
        <v>1702</v>
      </c>
      <c r="G1057" s="139" t="s">
        <v>273</v>
      </c>
      <c r="H1057" s="140">
        <v>130.19999999999999</v>
      </c>
      <c r="I1057" s="141"/>
      <c r="J1057" s="142">
        <f>ROUND(I1057*H1057,2)</f>
        <v>0</v>
      </c>
      <c r="K1057" s="138" t="s">
        <v>274</v>
      </c>
      <c r="L1057" s="32"/>
      <c r="M1057" s="143" t="s">
        <v>1</v>
      </c>
      <c r="N1057" s="144" t="s">
        <v>43</v>
      </c>
      <c r="P1057" s="145">
        <f>O1057*H1057</f>
        <v>0</v>
      </c>
      <c r="Q1057" s="145">
        <v>1.74E-3</v>
      </c>
      <c r="R1057" s="145">
        <f>Q1057*H1057</f>
        <v>0.22654799999999997</v>
      </c>
      <c r="S1057" s="145">
        <v>0</v>
      </c>
      <c r="T1057" s="146">
        <f>S1057*H1057</f>
        <v>0</v>
      </c>
      <c r="AR1057" s="147" t="s">
        <v>370</v>
      </c>
      <c r="AT1057" s="147" t="s">
        <v>270</v>
      </c>
      <c r="AU1057" s="147" t="s">
        <v>90</v>
      </c>
      <c r="AY1057" s="17" t="s">
        <v>268</v>
      </c>
      <c r="BE1057" s="148">
        <f>IF(N1057="základní",J1057,0)</f>
        <v>0</v>
      </c>
      <c r="BF1057" s="148">
        <f>IF(N1057="snížená",J1057,0)</f>
        <v>0</v>
      </c>
      <c r="BG1057" s="148">
        <f>IF(N1057="zákl. přenesená",J1057,0)</f>
        <v>0</v>
      </c>
      <c r="BH1057" s="148">
        <f>IF(N1057="sníž. přenesená",J1057,0)</f>
        <v>0</v>
      </c>
      <c r="BI1057" s="148">
        <f>IF(N1057="nulová",J1057,0)</f>
        <v>0</v>
      </c>
      <c r="BJ1057" s="17" t="s">
        <v>90</v>
      </c>
      <c r="BK1057" s="148">
        <f>ROUND(I1057*H1057,2)</f>
        <v>0</v>
      </c>
      <c r="BL1057" s="17" t="s">
        <v>370</v>
      </c>
      <c r="BM1057" s="147" t="s">
        <v>1703</v>
      </c>
    </row>
    <row r="1058" spans="2:65" s="14" customFormat="1">
      <c r="B1058" s="164"/>
      <c r="D1058" s="150" t="s">
        <v>276</v>
      </c>
      <c r="E1058" s="165" t="s">
        <v>1</v>
      </c>
      <c r="F1058" s="166" t="s">
        <v>1704</v>
      </c>
      <c r="H1058" s="165" t="s">
        <v>1</v>
      </c>
      <c r="I1058" s="167"/>
      <c r="L1058" s="164"/>
      <c r="M1058" s="168"/>
      <c r="T1058" s="169"/>
      <c r="AT1058" s="165" t="s">
        <v>276</v>
      </c>
      <c r="AU1058" s="165" t="s">
        <v>90</v>
      </c>
      <c r="AV1058" s="14" t="s">
        <v>84</v>
      </c>
      <c r="AW1058" s="14" t="s">
        <v>32</v>
      </c>
      <c r="AX1058" s="14" t="s">
        <v>77</v>
      </c>
      <c r="AY1058" s="165" t="s">
        <v>268</v>
      </c>
    </row>
    <row r="1059" spans="2:65" s="14" customFormat="1">
      <c r="B1059" s="164"/>
      <c r="D1059" s="150" t="s">
        <v>276</v>
      </c>
      <c r="E1059" s="165" t="s">
        <v>1</v>
      </c>
      <c r="F1059" s="166" t="s">
        <v>863</v>
      </c>
      <c r="H1059" s="165" t="s">
        <v>1</v>
      </c>
      <c r="I1059" s="167"/>
      <c r="L1059" s="164"/>
      <c r="M1059" s="168"/>
      <c r="T1059" s="169"/>
      <c r="AT1059" s="165" t="s">
        <v>276</v>
      </c>
      <c r="AU1059" s="165" t="s">
        <v>90</v>
      </c>
      <c r="AV1059" s="14" t="s">
        <v>84</v>
      </c>
      <c r="AW1059" s="14" t="s">
        <v>32</v>
      </c>
      <c r="AX1059" s="14" t="s">
        <v>77</v>
      </c>
      <c r="AY1059" s="165" t="s">
        <v>268</v>
      </c>
    </row>
    <row r="1060" spans="2:65" s="12" customFormat="1">
      <c r="B1060" s="149"/>
      <c r="D1060" s="150" t="s">
        <v>276</v>
      </c>
      <c r="E1060" s="151" t="s">
        <v>1</v>
      </c>
      <c r="F1060" s="152" t="s">
        <v>1592</v>
      </c>
      <c r="H1060" s="153">
        <v>101.7</v>
      </c>
      <c r="I1060" s="154"/>
      <c r="L1060" s="149"/>
      <c r="M1060" s="155"/>
      <c r="T1060" s="156"/>
      <c r="AT1060" s="151" t="s">
        <v>276</v>
      </c>
      <c r="AU1060" s="151" t="s">
        <v>90</v>
      </c>
      <c r="AV1060" s="12" t="s">
        <v>90</v>
      </c>
      <c r="AW1060" s="12" t="s">
        <v>32</v>
      </c>
      <c r="AX1060" s="12" t="s">
        <v>77</v>
      </c>
      <c r="AY1060" s="151" t="s">
        <v>268</v>
      </c>
    </row>
    <row r="1061" spans="2:65" s="12" customFormat="1">
      <c r="B1061" s="149"/>
      <c r="D1061" s="150" t="s">
        <v>276</v>
      </c>
      <c r="E1061" s="151" t="s">
        <v>1</v>
      </c>
      <c r="F1061" s="152" t="s">
        <v>1598</v>
      </c>
      <c r="H1061" s="153">
        <v>5.5</v>
      </c>
      <c r="I1061" s="154"/>
      <c r="L1061" s="149"/>
      <c r="M1061" s="155"/>
      <c r="T1061" s="156"/>
      <c r="AT1061" s="151" t="s">
        <v>276</v>
      </c>
      <c r="AU1061" s="151" t="s">
        <v>90</v>
      </c>
      <c r="AV1061" s="12" t="s">
        <v>90</v>
      </c>
      <c r="AW1061" s="12" t="s">
        <v>32</v>
      </c>
      <c r="AX1061" s="12" t="s">
        <v>77</v>
      </c>
      <c r="AY1061" s="151" t="s">
        <v>268</v>
      </c>
    </row>
    <row r="1062" spans="2:65" s="12" customFormat="1">
      <c r="B1062" s="149"/>
      <c r="D1062" s="150" t="s">
        <v>276</v>
      </c>
      <c r="E1062" s="151" t="s">
        <v>1</v>
      </c>
      <c r="F1062" s="152" t="s">
        <v>1190</v>
      </c>
      <c r="H1062" s="153">
        <v>20.5</v>
      </c>
      <c r="I1062" s="154"/>
      <c r="L1062" s="149"/>
      <c r="M1062" s="155"/>
      <c r="T1062" s="156"/>
      <c r="AT1062" s="151" t="s">
        <v>276</v>
      </c>
      <c r="AU1062" s="151" t="s">
        <v>90</v>
      </c>
      <c r="AV1062" s="12" t="s">
        <v>90</v>
      </c>
      <c r="AW1062" s="12" t="s">
        <v>32</v>
      </c>
      <c r="AX1062" s="12" t="s">
        <v>77</v>
      </c>
      <c r="AY1062" s="151" t="s">
        <v>268</v>
      </c>
    </row>
    <row r="1063" spans="2:65" s="12" customFormat="1">
      <c r="B1063" s="149"/>
      <c r="D1063" s="150" t="s">
        <v>276</v>
      </c>
      <c r="E1063" s="151" t="s">
        <v>1</v>
      </c>
      <c r="F1063" s="152" t="s">
        <v>1191</v>
      </c>
      <c r="H1063" s="153">
        <v>0.3</v>
      </c>
      <c r="I1063" s="154"/>
      <c r="L1063" s="149"/>
      <c r="M1063" s="155"/>
      <c r="T1063" s="156"/>
      <c r="AT1063" s="151" t="s">
        <v>276</v>
      </c>
      <c r="AU1063" s="151" t="s">
        <v>90</v>
      </c>
      <c r="AV1063" s="12" t="s">
        <v>90</v>
      </c>
      <c r="AW1063" s="12" t="s">
        <v>32</v>
      </c>
      <c r="AX1063" s="12" t="s">
        <v>77</v>
      </c>
      <c r="AY1063" s="151" t="s">
        <v>268</v>
      </c>
    </row>
    <row r="1064" spans="2:65" s="12" customFormat="1">
      <c r="B1064" s="149"/>
      <c r="D1064" s="150" t="s">
        <v>276</v>
      </c>
      <c r="E1064" s="151" t="s">
        <v>1</v>
      </c>
      <c r="F1064" s="152" t="s">
        <v>1192</v>
      </c>
      <c r="H1064" s="153">
        <v>2.2000000000000002</v>
      </c>
      <c r="I1064" s="154"/>
      <c r="L1064" s="149"/>
      <c r="M1064" s="155"/>
      <c r="T1064" s="156"/>
      <c r="AT1064" s="151" t="s">
        <v>276</v>
      </c>
      <c r="AU1064" s="151" t="s">
        <v>90</v>
      </c>
      <c r="AV1064" s="12" t="s">
        <v>90</v>
      </c>
      <c r="AW1064" s="12" t="s">
        <v>32</v>
      </c>
      <c r="AX1064" s="12" t="s">
        <v>77</v>
      </c>
      <c r="AY1064" s="151" t="s">
        <v>268</v>
      </c>
    </row>
    <row r="1065" spans="2:65" s="13" customFormat="1">
      <c r="B1065" s="157"/>
      <c r="D1065" s="150" t="s">
        <v>276</v>
      </c>
      <c r="E1065" s="158" t="s">
        <v>1</v>
      </c>
      <c r="F1065" s="159" t="s">
        <v>278</v>
      </c>
      <c r="H1065" s="160">
        <v>130.19999999999999</v>
      </c>
      <c r="I1065" s="161"/>
      <c r="L1065" s="157"/>
      <c r="M1065" s="162"/>
      <c r="T1065" s="163"/>
      <c r="AT1065" s="158" t="s">
        <v>276</v>
      </c>
      <c r="AU1065" s="158" t="s">
        <v>90</v>
      </c>
      <c r="AV1065" s="13" t="s">
        <v>101</v>
      </c>
      <c r="AW1065" s="13" t="s">
        <v>32</v>
      </c>
      <c r="AX1065" s="13" t="s">
        <v>84</v>
      </c>
      <c r="AY1065" s="158" t="s">
        <v>268</v>
      </c>
    </row>
    <row r="1066" spans="2:65" s="1" customFormat="1" ht="24.2" customHeight="1">
      <c r="B1066" s="32"/>
      <c r="C1066" s="136" t="s">
        <v>1705</v>
      </c>
      <c r="D1066" s="177" t="s">
        <v>270</v>
      </c>
      <c r="E1066" s="137" t="s">
        <v>1706</v>
      </c>
      <c r="F1066" s="138" t="s">
        <v>1707</v>
      </c>
      <c r="G1066" s="139" t="s">
        <v>1472</v>
      </c>
      <c r="H1066" s="197"/>
      <c r="I1066" s="141"/>
      <c r="J1066" s="142">
        <f>ROUND(I1066*H1066,2)</f>
        <v>0</v>
      </c>
      <c r="K1066" s="138" t="s">
        <v>274</v>
      </c>
      <c r="L1066" s="32"/>
      <c r="M1066" s="143" t="s">
        <v>1</v>
      </c>
      <c r="N1066" s="144" t="s">
        <v>43</v>
      </c>
      <c r="P1066" s="145">
        <f>O1066*H1066</f>
        <v>0</v>
      </c>
      <c r="Q1066" s="145">
        <v>0</v>
      </c>
      <c r="R1066" s="145">
        <f>Q1066*H1066</f>
        <v>0</v>
      </c>
      <c r="S1066" s="145">
        <v>0</v>
      </c>
      <c r="T1066" s="146">
        <f>S1066*H1066</f>
        <v>0</v>
      </c>
      <c r="AR1066" s="147" t="s">
        <v>370</v>
      </c>
      <c r="AT1066" s="147" t="s">
        <v>270</v>
      </c>
      <c r="AU1066" s="147" t="s">
        <v>90</v>
      </c>
      <c r="AY1066" s="17" t="s">
        <v>268</v>
      </c>
      <c r="BE1066" s="148">
        <f>IF(N1066="základní",J1066,0)</f>
        <v>0</v>
      </c>
      <c r="BF1066" s="148">
        <f>IF(N1066="snížená",J1066,0)</f>
        <v>0</v>
      </c>
      <c r="BG1066" s="148">
        <f>IF(N1066="zákl. přenesená",J1066,0)</f>
        <v>0</v>
      </c>
      <c r="BH1066" s="148">
        <f>IF(N1066="sníž. přenesená",J1066,0)</f>
        <v>0</v>
      </c>
      <c r="BI1066" s="148">
        <f>IF(N1066="nulová",J1066,0)</f>
        <v>0</v>
      </c>
      <c r="BJ1066" s="17" t="s">
        <v>90</v>
      </c>
      <c r="BK1066" s="148">
        <f>ROUND(I1066*H1066,2)</f>
        <v>0</v>
      </c>
      <c r="BL1066" s="17" t="s">
        <v>370</v>
      </c>
      <c r="BM1066" s="147" t="s">
        <v>1708</v>
      </c>
    </row>
    <row r="1067" spans="2:65" s="11" customFormat="1" ht="22.9" customHeight="1">
      <c r="B1067" s="124"/>
      <c r="D1067" s="125" t="s">
        <v>76</v>
      </c>
      <c r="E1067" s="134" t="s">
        <v>1709</v>
      </c>
      <c r="F1067" s="134" t="s">
        <v>130</v>
      </c>
      <c r="I1067" s="127"/>
      <c r="J1067" s="135">
        <f>BK1067</f>
        <v>0</v>
      </c>
      <c r="L1067" s="124"/>
      <c r="M1067" s="129"/>
      <c r="P1067" s="130">
        <f>SUM(P1068:P1078)</f>
        <v>0</v>
      </c>
      <c r="R1067" s="130">
        <f>SUM(R1068:R1078)</f>
        <v>5.7000000000000002E-3</v>
      </c>
      <c r="T1067" s="131">
        <f>SUM(T1068:T1078)</f>
        <v>0</v>
      </c>
      <c r="AR1067" s="125" t="s">
        <v>90</v>
      </c>
      <c r="AT1067" s="132" t="s">
        <v>76</v>
      </c>
      <c r="AU1067" s="132" t="s">
        <v>84</v>
      </c>
      <c r="AY1067" s="125" t="s">
        <v>268</v>
      </c>
      <c r="BK1067" s="133">
        <f>SUM(BK1068:BK1078)</f>
        <v>0</v>
      </c>
    </row>
    <row r="1068" spans="2:65" s="1" customFormat="1" ht="24.2" customHeight="1">
      <c r="B1068" s="32"/>
      <c r="C1068" s="136" t="s">
        <v>1710</v>
      </c>
      <c r="D1068" s="136" t="s">
        <v>270</v>
      </c>
      <c r="E1068" s="137" t="s">
        <v>1711</v>
      </c>
      <c r="F1068" s="138" t="s">
        <v>1712</v>
      </c>
      <c r="G1068" s="139" t="s">
        <v>281</v>
      </c>
      <c r="H1068" s="140">
        <v>2</v>
      </c>
      <c r="I1068" s="141"/>
      <c r="J1068" s="142">
        <f>ROUND(I1068*H1068,2)</f>
        <v>0</v>
      </c>
      <c r="K1068" s="138" t="s">
        <v>274</v>
      </c>
      <c r="L1068" s="32"/>
      <c r="M1068" s="143" t="s">
        <v>1</v>
      </c>
      <c r="N1068" s="144" t="s">
        <v>43</v>
      </c>
      <c r="P1068" s="145">
        <f>O1068*H1068</f>
        <v>0</v>
      </c>
      <c r="Q1068" s="145">
        <v>0</v>
      </c>
      <c r="R1068" s="145">
        <f>Q1068*H1068</f>
        <v>0</v>
      </c>
      <c r="S1068" s="145">
        <v>0</v>
      </c>
      <c r="T1068" s="146">
        <f>S1068*H1068</f>
        <v>0</v>
      </c>
      <c r="AR1068" s="147" t="s">
        <v>370</v>
      </c>
      <c r="AT1068" s="147" t="s">
        <v>270</v>
      </c>
      <c r="AU1068" s="147" t="s">
        <v>90</v>
      </c>
      <c r="AY1068" s="17" t="s">
        <v>268</v>
      </c>
      <c r="BE1068" s="148">
        <f>IF(N1068="základní",J1068,0)</f>
        <v>0</v>
      </c>
      <c r="BF1068" s="148">
        <f>IF(N1068="snížená",J1068,0)</f>
        <v>0</v>
      </c>
      <c r="BG1068" s="148">
        <f>IF(N1068="zákl. přenesená",J1068,0)</f>
        <v>0</v>
      </c>
      <c r="BH1068" s="148">
        <f>IF(N1068="sníž. přenesená",J1068,0)</f>
        <v>0</v>
      </c>
      <c r="BI1068" s="148">
        <f>IF(N1068="nulová",J1068,0)</f>
        <v>0</v>
      </c>
      <c r="BJ1068" s="17" t="s">
        <v>90</v>
      </c>
      <c r="BK1068" s="148">
        <f>ROUND(I1068*H1068,2)</f>
        <v>0</v>
      </c>
      <c r="BL1068" s="17" t="s">
        <v>370</v>
      </c>
      <c r="BM1068" s="147" t="s">
        <v>1713</v>
      </c>
    </row>
    <row r="1069" spans="2:65" s="1" customFormat="1" ht="55.5" customHeight="1">
      <c r="B1069" s="32"/>
      <c r="C1069" s="186" t="s">
        <v>1714</v>
      </c>
      <c r="D1069" s="186" t="s">
        <v>982</v>
      </c>
      <c r="E1069" s="187" t="s">
        <v>1715</v>
      </c>
      <c r="F1069" s="188" t="s">
        <v>1716</v>
      </c>
      <c r="G1069" s="189" t="s">
        <v>281</v>
      </c>
      <c r="H1069" s="190">
        <v>2</v>
      </c>
      <c r="I1069" s="191"/>
      <c r="J1069" s="192">
        <f>ROUND(I1069*H1069,2)</f>
        <v>0</v>
      </c>
      <c r="K1069" s="188" t="s">
        <v>1</v>
      </c>
      <c r="L1069" s="193"/>
      <c r="M1069" s="194" t="s">
        <v>1</v>
      </c>
      <c r="N1069" s="195" t="s">
        <v>43</v>
      </c>
      <c r="P1069" s="145">
        <f>O1069*H1069</f>
        <v>0</v>
      </c>
      <c r="Q1069" s="145">
        <v>8.0000000000000004E-4</v>
      </c>
      <c r="R1069" s="145">
        <f>Q1069*H1069</f>
        <v>1.6000000000000001E-3</v>
      </c>
      <c r="S1069" s="145">
        <v>0</v>
      </c>
      <c r="T1069" s="146">
        <f>S1069*H1069</f>
        <v>0</v>
      </c>
      <c r="AR1069" s="147" t="s">
        <v>448</v>
      </c>
      <c r="AT1069" s="147" t="s">
        <v>982</v>
      </c>
      <c r="AU1069" s="147" t="s">
        <v>90</v>
      </c>
      <c r="AY1069" s="17" t="s">
        <v>268</v>
      </c>
      <c r="BE1069" s="148">
        <f>IF(N1069="základní",J1069,0)</f>
        <v>0</v>
      </c>
      <c r="BF1069" s="148">
        <f>IF(N1069="snížená",J1069,0)</f>
        <v>0</v>
      </c>
      <c r="BG1069" s="148">
        <f>IF(N1069="zákl. přenesená",J1069,0)</f>
        <v>0</v>
      </c>
      <c r="BH1069" s="148">
        <f>IF(N1069="sníž. přenesená",J1069,0)</f>
        <v>0</v>
      </c>
      <c r="BI1069" s="148">
        <f>IF(N1069="nulová",J1069,0)</f>
        <v>0</v>
      </c>
      <c r="BJ1069" s="17" t="s">
        <v>90</v>
      </c>
      <c r="BK1069" s="148">
        <f>ROUND(I1069*H1069,2)</f>
        <v>0</v>
      </c>
      <c r="BL1069" s="17" t="s">
        <v>370</v>
      </c>
      <c r="BM1069" s="147" t="s">
        <v>1717</v>
      </c>
    </row>
    <row r="1070" spans="2:65" s="1" customFormat="1" ht="48.75">
      <c r="B1070" s="32"/>
      <c r="D1070" s="150" t="s">
        <v>475</v>
      </c>
      <c r="F1070" s="178" t="s">
        <v>1718</v>
      </c>
      <c r="I1070" s="179"/>
      <c r="L1070" s="32"/>
      <c r="M1070" s="180"/>
      <c r="T1070" s="56"/>
      <c r="AT1070" s="17" t="s">
        <v>475</v>
      </c>
      <c r="AU1070" s="17" t="s">
        <v>90</v>
      </c>
    </row>
    <row r="1071" spans="2:65" s="12" customFormat="1">
      <c r="B1071" s="149"/>
      <c r="D1071" s="150" t="s">
        <v>276</v>
      </c>
      <c r="E1071" s="151" t="s">
        <v>1</v>
      </c>
      <c r="F1071" s="152" t="s">
        <v>1719</v>
      </c>
      <c r="H1071" s="153">
        <v>2</v>
      </c>
      <c r="I1071" s="154"/>
      <c r="L1071" s="149"/>
      <c r="M1071" s="155"/>
      <c r="T1071" s="156"/>
      <c r="AT1071" s="151" t="s">
        <v>276</v>
      </c>
      <c r="AU1071" s="151" t="s">
        <v>90</v>
      </c>
      <c r="AV1071" s="12" t="s">
        <v>90</v>
      </c>
      <c r="AW1071" s="12" t="s">
        <v>32</v>
      </c>
      <c r="AX1071" s="12" t="s">
        <v>77</v>
      </c>
      <c r="AY1071" s="151" t="s">
        <v>268</v>
      </c>
    </row>
    <row r="1072" spans="2:65" s="13" customFormat="1">
      <c r="B1072" s="157"/>
      <c r="D1072" s="150" t="s">
        <v>276</v>
      </c>
      <c r="E1072" s="158" t="s">
        <v>1</v>
      </c>
      <c r="F1072" s="159" t="s">
        <v>278</v>
      </c>
      <c r="H1072" s="160">
        <v>2</v>
      </c>
      <c r="I1072" s="161"/>
      <c r="L1072" s="157"/>
      <c r="M1072" s="162"/>
      <c r="T1072" s="163"/>
      <c r="AT1072" s="158" t="s">
        <v>276</v>
      </c>
      <c r="AU1072" s="158" t="s">
        <v>90</v>
      </c>
      <c r="AV1072" s="13" t="s">
        <v>101</v>
      </c>
      <c r="AW1072" s="13" t="s">
        <v>32</v>
      </c>
      <c r="AX1072" s="13" t="s">
        <v>84</v>
      </c>
      <c r="AY1072" s="158" t="s">
        <v>268</v>
      </c>
    </row>
    <row r="1073" spans="2:65" s="1" customFormat="1" ht="24.2" customHeight="1">
      <c r="B1073" s="32"/>
      <c r="C1073" s="136" t="s">
        <v>1720</v>
      </c>
      <c r="D1073" s="136" t="s">
        <v>270</v>
      </c>
      <c r="E1073" s="137" t="s">
        <v>1721</v>
      </c>
      <c r="F1073" s="138" t="s">
        <v>1722</v>
      </c>
      <c r="G1073" s="139" t="s">
        <v>281</v>
      </c>
      <c r="H1073" s="140">
        <v>1</v>
      </c>
      <c r="I1073" s="141"/>
      <c r="J1073" s="142">
        <f>ROUND(I1073*H1073,2)</f>
        <v>0</v>
      </c>
      <c r="K1073" s="138" t="s">
        <v>274</v>
      </c>
      <c r="L1073" s="32"/>
      <c r="M1073" s="143" t="s">
        <v>1</v>
      </c>
      <c r="N1073" s="144" t="s">
        <v>43</v>
      </c>
      <c r="P1073" s="145">
        <f>O1073*H1073</f>
        <v>0</v>
      </c>
      <c r="Q1073" s="145">
        <v>0</v>
      </c>
      <c r="R1073" s="145">
        <f>Q1073*H1073</f>
        <v>0</v>
      </c>
      <c r="S1073" s="145">
        <v>0</v>
      </c>
      <c r="T1073" s="146">
        <f>S1073*H1073</f>
        <v>0</v>
      </c>
      <c r="AR1073" s="147" t="s">
        <v>370</v>
      </c>
      <c r="AT1073" s="147" t="s">
        <v>270</v>
      </c>
      <c r="AU1073" s="147" t="s">
        <v>90</v>
      </c>
      <c r="AY1073" s="17" t="s">
        <v>268</v>
      </c>
      <c r="BE1073" s="148">
        <f>IF(N1073="základní",J1073,0)</f>
        <v>0</v>
      </c>
      <c r="BF1073" s="148">
        <f>IF(N1073="snížená",J1073,0)</f>
        <v>0</v>
      </c>
      <c r="BG1073" s="148">
        <f>IF(N1073="zákl. přenesená",J1073,0)</f>
        <v>0</v>
      </c>
      <c r="BH1073" s="148">
        <f>IF(N1073="sníž. přenesená",J1073,0)</f>
        <v>0</v>
      </c>
      <c r="BI1073" s="148">
        <f>IF(N1073="nulová",J1073,0)</f>
        <v>0</v>
      </c>
      <c r="BJ1073" s="17" t="s">
        <v>90</v>
      </c>
      <c r="BK1073" s="148">
        <f>ROUND(I1073*H1073,2)</f>
        <v>0</v>
      </c>
      <c r="BL1073" s="17" t="s">
        <v>370</v>
      </c>
      <c r="BM1073" s="147" t="s">
        <v>1723</v>
      </c>
    </row>
    <row r="1074" spans="2:65" s="1" customFormat="1" ht="55.5" customHeight="1">
      <c r="B1074" s="32"/>
      <c r="C1074" s="186" t="s">
        <v>1724</v>
      </c>
      <c r="D1074" s="186" t="s">
        <v>982</v>
      </c>
      <c r="E1074" s="187" t="s">
        <v>1725</v>
      </c>
      <c r="F1074" s="188" t="s">
        <v>1726</v>
      </c>
      <c r="G1074" s="189" t="s">
        <v>281</v>
      </c>
      <c r="H1074" s="190">
        <v>1</v>
      </c>
      <c r="I1074" s="191"/>
      <c r="J1074" s="192">
        <f>ROUND(I1074*H1074,2)</f>
        <v>0</v>
      </c>
      <c r="K1074" s="188" t="s">
        <v>1</v>
      </c>
      <c r="L1074" s="193"/>
      <c r="M1074" s="194" t="s">
        <v>1</v>
      </c>
      <c r="N1074" s="195" t="s">
        <v>43</v>
      </c>
      <c r="P1074" s="145">
        <f>O1074*H1074</f>
        <v>0</v>
      </c>
      <c r="Q1074" s="145">
        <v>4.1000000000000003E-3</v>
      </c>
      <c r="R1074" s="145">
        <f>Q1074*H1074</f>
        <v>4.1000000000000003E-3</v>
      </c>
      <c r="S1074" s="145">
        <v>0</v>
      </c>
      <c r="T1074" s="146">
        <f>S1074*H1074</f>
        <v>0</v>
      </c>
      <c r="AR1074" s="147" t="s">
        <v>448</v>
      </c>
      <c r="AT1074" s="147" t="s">
        <v>982</v>
      </c>
      <c r="AU1074" s="147" t="s">
        <v>90</v>
      </c>
      <c r="AY1074" s="17" t="s">
        <v>268</v>
      </c>
      <c r="BE1074" s="148">
        <f>IF(N1074="základní",J1074,0)</f>
        <v>0</v>
      </c>
      <c r="BF1074" s="148">
        <f>IF(N1074="snížená",J1074,0)</f>
        <v>0</v>
      </c>
      <c r="BG1074" s="148">
        <f>IF(N1074="zákl. přenesená",J1074,0)</f>
        <v>0</v>
      </c>
      <c r="BH1074" s="148">
        <f>IF(N1074="sníž. přenesená",J1074,0)</f>
        <v>0</v>
      </c>
      <c r="BI1074" s="148">
        <f>IF(N1074="nulová",J1074,0)</f>
        <v>0</v>
      </c>
      <c r="BJ1074" s="17" t="s">
        <v>90</v>
      </c>
      <c r="BK1074" s="148">
        <f>ROUND(I1074*H1074,2)</f>
        <v>0</v>
      </c>
      <c r="BL1074" s="17" t="s">
        <v>370</v>
      </c>
      <c r="BM1074" s="147" t="s">
        <v>1727</v>
      </c>
    </row>
    <row r="1075" spans="2:65" s="1" customFormat="1" ht="48.75">
      <c r="B1075" s="32"/>
      <c r="D1075" s="150" t="s">
        <v>475</v>
      </c>
      <c r="F1075" s="178" t="s">
        <v>1718</v>
      </c>
      <c r="I1075" s="179"/>
      <c r="L1075" s="32"/>
      <c r="M1075" s="180"/>
      <c r="T1075" s="56"/>
      <c r="AT1075" s="17" t="s">
        <v>475</v>
      </c>
      <c r="AU1075" s="17" t="s">
        <v>90</v>
      </c>
    </row>
    <row r="1076" spans="2:65" s="12" customFormat="1">
      <c r="B1076" s="149"/>
      <c r="D1076" s="150" t="s">
        <v>276</v>
      </c>
      <c r="E1076" s="151" t="s">
        <v>1</v>
      </c>
      <c r="F1076" s="152" t="s">
        <v>1728</v>
      </c>
      <c r="H1076" s="153">
        <v>1</v>
      </c>
      <c r="I1076" s="154"/>
      <c r="L1076" s="149"/>
      <c r="M1076" s="155"/>
      <c r="T1076" s="156"/>
      <c r="AT1076" s="151" t="s">
        <v>276</v>
      </c>
      <c r="AU1076" s="151" t="s">
        <v>90</v>
      </c>
      <c r="AV1076" s="12" t="s">
        <v>90</v>
      </c>
      <c r="AW1076" s="12" t="s">
        <v>32</v>
      </c>
      <c r="AX1076" s="12" t="s">
        <v>77</v>
      </c>
      <c r="AY1076" s="151" t="s">
        <v>268</v>
      </c>
    </row>
    <row r="1077" spans="2:65" s="13" customFormat="1">
      <c r="B1077" s="157"/>
      <c r="D1077" s="150" t="s">
        <v>276</v>
      </c>
      <c r="E1077" s="158" t="s">
        <v>1</v>
      </c>
      <c r="F1077" s="159" t="s">
        <v>278</v>
      </c>
      <c r="H1077" s="160">
        <v>1</v>
      </c>
      <c r="I1077" s="161"/>
      <c r="L1077" s="157"/>
      <c r="M1077" s="162"/>
      <c r="T1077" s="163"/>
      <c r="AT1077" s="158" t="s">
        <v>276</v>
      </c>
      <c r="AU1077" s="158" t="s">
        <v>90</v>
      </c>
      <c r="AV1077" s="13" t="s">
        <v>101</v>
      </c>
      <c r="AW1077" s="13" t="s">
        <v>32</v>
      </c>
      <c r="AX1077" s="13" t="s">
        <v>84</v>
      </c>
      <c r="AY1077" s="158" t="s">
        <v>268</v>
      </c>
    </row>
    <row r="1078" spans="2:65" s="1" customFormat="1" ht="24.2" customHeight="1">
      <c r="B1078" s="32"/>
      <c r="C1078" s="136" t="s">
        <v>1729</v>
      </c>
      <c r="D1078" s="136" t="s">
        <v>270</v>
      </c>
      <c r="E1078" s="137" t="s">
        <v>1730</v>
      </c>
      <c r="F1078" s="138" t="s">
        <v>1731</v>
      </c>
      <c r="G1078" s="139" t="s">
        <v>1472</v>
      </c>
      <c r="H1078" s="197"/>
      <c r="I1078" s="141"/>
      <c r="J1078" s="142">
        <f>ROUND(I1078*H1078,2)</f>
        <v>0</v>
      </c>
      <c r="K1078" s="138" t="s">
        <v>274</v>
      </c>
      <c r="L1078" s="32"/>
      <c r="M1078" s="143" t="s">
        <v>1</v>
      </c>
      <c r="N1078" s="144" t="s">
        <v>43</v>
      </c>
      <c r="P1078" s="145">
        <f>O1078*H1078</f>
        <v>0</v>
      </c>
      <c r="Q1078" s="145">
        <v>0</v>
      </c>
      <c r="R1078" s="145">
        <f>Q1078*H1078</f>
        <v>0</v>
      </c>
      <c r="S1078" s="145">
        <v>0</v>
      </c>
      <c r="T1078" s="146">
        <f>S1078*H1078</f>
        <v>0</v>
      </c>
      <c r="AR1078" s="147" t="s">
        <v>370</v>
      </c>
      <c r="AT1078" s="147" t="s">
        <v>270</v>
      </c>
      <c r="AU1078" s="147" t="s">
        <v>90</v>
      </c>
      <c r="AY1078" s="17" t="s">
        <v>268</v>
      </c>
      <c r="BE1078" s="148">
        <f>IF(N1078="základní",J1078,0)</f>
        <v>0</v>
      </c>
      <c r="BF1078" s="148">
        <f>IF(N1078="snížená",J1078,0)</f>
        <v>0</v>
      </c>
      <c r="BG1078" s="148">
        <f>IF(N1078="zákl. přenesená",J1078,0)</f>
        <v>0</v>
      </c>
      <c r="BH1078" s="148">
        <f>IF(N1078="sníž. přenesená",J1078,0)</f>
        <v>0</v>
      </c>
      <c r="BI1078" s="148">
        <f>IF(N1078="nulová",J1078,0)</f>
        <v>0</v>
      </c>
      <c r="BJ1078" s="17" t="s">
        <v>90</v>
      </c>
      <c r="BK1078" s="148">
        <f>ROUND(I1078*H1078,2)</f>
        <v>0</v>
      </c>
      <c r="BL1078" s="17" t="s">
        <v>370</v>
      </c>
      <c r="BM1078" s="147" t="s">
        <v>1732</v>
      </c>
    </row>
    <row r="1079" spans="2:65" s="11" customFormat="1" ht="22.9" customHeight="1">
      <c r="B1079" s="124"/>
      <c r="D1079" s="125" t="s">
        <v>76</v>
      </c>
      <c r="E1079" s="134" t="s">
        <v>1733</v>
      </c>
      <c r="F1079" s="134" t="s">
        <v>1734</v>
      </c>
      <c r="I1079" s="127"/>
      <c r="J1079" s="135">
        <f>BK1079</f>
        <v>0</v>
      </c>
      <c r="L1079" s="124"/>
      <c r="M1079" s="129"/>
      <c r="P1079" s="130">
        <f>SUM(P1080:P1366)</f>
        <v>0</v>
      </c>
      <c r="R1079" s="130">
        <f>SUM(R1080:R1366)</f>
        <v>9.1373742</v>
      </c>
      <c r="T1079" s="131">
        <f>SUM(T1080:T1366)</f>
        <v>0</v>
      </c>
      <c r="AR1079" s="125" t="s">
        <v>90</v>
      </c>
      <c r="AT1079" s="132" t="s">
        <v>76</v>
      </c>
      <c r="AU1079" s="132" t="s">
        <v>84</v>
      </c>
      <c r="AY1079" s="125" t="s">
        <v>268</v>
      </c>
      <c r="BK1079" s="133">
        <f>SUM(BK1080:BK1366)</f>
        <v>0</v>
      </c>
    </row>
    <row r="1080" spans="2:65" s="1" customFormat="1" ht="16.5" customHeight="1">
      <c r="B1080" s="32"/>
      <c r="C1080" s="136" t="s">
        <v>1735</v>
      </c>
      <c r="D1080" s="136" t="s">
        <v>270</v>
      </c>
      <c r="E1080" s="137" t="s">
        <v>1736</v>
      </c>
      <c r="F1080" s="138" t="s">
        <v>1737</v>
      </c>
      <c r="G1080" s="139" t="s">
        <v>215</v>
      </c>
      <c r="H1080" s="140">
        <v>9.1590000000000007</v>
      </c>
      <c r="I1080" s="141"/>
      <c r="J1080" s="142">
        <f>ROUND(I1080*H1080,2)</f>
        <v>0</v>
      </c>
      <c r="K1080" s="138" t="s">
        <v>274</v>
      </c>
      <c r="L1080" s="32"/>
      <c r="M1080" s="143" t="s">
        <v>1</v>
      </c>
      <c r="N1080" s="144" t="s">
        <v>43</v>
      </c>
      <c r="P1080" s="145">
        <f>O1080*H1080</f>
        <v>0</v>
      </c>
      <c r="Q1080" s="145">
        <v>0</v>
      </c>
      <c r="R1080" s="145">
        <f>Q1080*H1080</f>
        <v>0</v>
      </c>
      <c r="S1080" s="145">
        <v>0</v>
      </c>
      <c r="T1080" s="146">
        <f>S1080*H1080</f>
        <v>0</v>
      </c>
      <c r="AR1080" s="147" t="s">
        <v>370</v>
      </c>
      <c r="AT1080" s="147" t="s">
        <v>270</v>
      </c>
      <c r="AU1080" s="147" t="s">
        <v>90</v>
      </c>
      <c r="AY1080" s="17" t="s">
        <v>268</v>
      </c>
      <c r="BE1080" s="148">
        <f>IF(N1080="základní",J1080,0)</f>
        <v>0</v>
      </c>
      <c r="BF1080" s="148">
        <f>IF(N1080="snížená",J1080,0)</f>
        <v>0</v>
      </c>
      <c r="BG1080" s="148">
        <f>IF(N1080="zákl. přenesená",J1080,0)</f>
        <v>0</v>
      </c>
      <c r="BH1080" s="148">
        <f>IF(N1080="sníž. přenesená",J1080,0)</f>
        <v>0</v>
      </c>
      <c r="BI1080" s="148">
        <f>IF(N1080="nulová",J1080,0)</f>
        <v>0</v>
      </c>
      <c r="BJ1080" s="17" t="s">
        <v>90</v>
      </c>
      <c r="BK1080" s="148">
        <f>ROUND(I1080*H1080,2)</f>
        <v>0</v>
      </c>
      <c r="BL1080" s="17" t="s">
        <v>370</v>
      </c>
      <c r="BM1080" s="147" t="s">
        <v>1738</v>
      </c>
    </row>
    <row r="1081" spans="2:65" s="14" customFormat="1">
      <c r="B1081" s="164"/>
      <c r="D1081" s="150" t="s">
        <v>276</v>
      </c>
      <c r="E1081" s="165" t="s">
        <v>1</v>
      </c>
      <c r="F1081" s="166" t="s">
        <v>1739</v>
      </c>
      <c r="H1081" s="165" t="s">
        <v>1</v>
      </c>
      <c r="I1081" s="167"/>
      <c r="L1081" s="164"/>
      <c r="M1081" s="168"/>
      <c r="T1081" s="169"/>
      <c r="AT1081" s="165" t="s">
        <v>276</v>
      </c>
      <c r="AU1081" s="165" t="s">
        <v>90</v>
      </c>
      <c r="AV1081" s="14" t="s">
        <v>84</v>
      </c>
      <c r="AW1081" s="14" t="s">
        <v>32</v>
      </c>
      <c r="AX1081" s="14" t="s">
        <v>77</v>
      </c>
      <c r="AY1081" s="165" t="s">
        <v>268</v>
      </c>
    </row>
    <row r="1082" spans="2:65" s="12" customFormat="1">
      <c r="B1082" s="149"/>
      <c r="D1082" s="150" t="s">
        <v>276</v>
      </c>
      <c r="E1082" s="151" t="s">
        <v>1</v>
      </c>
      <c r="F1082" s="152" t="s">
        <v>1740</v>
      </c>
      <c r="H1082" s="153">
        <v>2.532</v>
      </c>
      <c r="I1082" s="154"/>
      <c r="L1082" s="149"/>
      <c r="M1082" s="155"/>
      <c r="T1082" s="156"/>
      <c r="AT1082" s="151" t="s">
        <v>276</v>
      </c>
      <c r="AU1082" s="151" t="s">
        <v>90</v>
      </c>
      <c r="AV1082" s="12" t="s">
        <v>90</v>
      </c>
      <c r="AW1082" s="12" t="s">
        <v>32</v>
      </c>
      <c r="AX1082" s="12" t="s">
        <v>77</v>
      </c>
      <c r="AY1082" s="151" t="s">
        <v>268</v>
      </c>
    </row>
    <row r="1083" spans="2:65" s="12" customFormat="1">
      <c r="B1083" s="149"/>
      <c r="D1083" s="150" t="s">
        <v>276</v>
      </c>
      <c r="E1083" s="151" t="s">
        <v>1</v>
      </c>
      <c r="F1083" s="152" t="s">
        <v>1741</v>
      </c>
      <c r="H1083" s="153">
        <v>0.23499999999999999</v>
      </c>
      <c r="I1083" s="154"/>
      <c r="L1083" s="149"/>
      <c r="M1083" s="155"/>
      <c r="T1083" s="156"/>
      <c r="AT1083" s="151" t="s">
        <v>276</v>
      </c>
      <c r="AU1083" s="151" t="s">
        <v>90</v>
      </c>
      <c r="AV1083" s="12" t="s">
        <v>90</v>
      </c>
      <c r="AW1083" s="12" t="s">
        <v>32</v>
      </c>
      <c r="AX1083" s="12" t="s">
        <v>77</v>
      </c>
      <c r="AY1083" s="151" t="s">
        <v>268</v>
      </c>
    </row>
    <row r="1084" spans="2:65" s="12" customFormat="1">
      <c r="B1084" s="149"/>
      <c r="D1084" s="150" t="s">
        <v>276</v>
      </c>
      <c r="E1084" s="151" t="s">
        <v>1</v>
      </c>
      <c r="F1084" s="152" t="s">
        <v>1742</v>
      </c>
      <c r="H1084" s="153">
        <v>0.45400000000000001</v>
      </c>
      <c r="I1084" s="154"/>
      <c r="L1084" s="149"/>
      <c r="M1084" s="155"/>
      <c r="T1084" s="156"/>
      <c r="AT1084" s="151" t="s">
        <v>276</v>
      </c>
      <c r="AU1084" s="151" t="s">
        <v>90</v>
      </c>
      <c r="AV1084" s="12" t="s">
        <v>90</v>
      </c>
      <c r="AW1084" s="12" t="s">
        <v>32</v>
      </c>
      <c r="AX1084" s="12" t="s">
        <v>77</v>
      </c>
      <c r="AY1084" s="151" t="s">
        <v>268</v>
      </c>
    </row>
    <row r="1085" spans="2:65" s="12" customFormat="1">
      <c r="B1085" s="149"/>
      <c r="D1085" s="150" t="s">
        <v>276</v>
      </c>
      <c r="E1085" s="151" t="s">
        <v>1</v>
      </c>
      <c r="F1085" s="152" t="s">
        <v>1743</v>
      </c>
      <c r="H1085" s="153">
        <v>0.34300000000000003</v>
      </c>
      <c r="I1085" s="154"/>
      <c r="L1085" s="149"/>
      <c r="M1085" s="155"/>
      <c r="T1085" s="156"/>
      <c r="AT1085" s="151" t="s">
        <v>276</v>
      </c>
      <c r="AU1085" s="151" t="s">
        <v>90</v>
      </c>
      <c r="AV1085" s="12" t="s">
        <v>90</v>
      </c>
      <c r="AW1085" s="12" t="s">
        <v>32</v>
      </c>
      <c r="AX1085" s="12" t="s">
        <v>77</v>
      </c>
      <c r="AY1085" s="151" t="s">
        <v>268</v>
      </c>
    </row>
    <row r="1086" spans="2:65" s="12" customFormat="1">
      <c r="B1086" s="149"/>
      <c r="D1086" s="150" t="s">
        <v>276</v>
      </c>
      <c r="E1086" s="151" t="s">
        <v>1</v>
      </c>
      <c r="F1086" s="152" t="s">
        <v>1744</v>
      </c>
      <c r="H1086" s="153">
        <v>0.76700000000000002</v>
      </c>
      <c r="I1086" s="154"/>
      <c r="L1086" s="149"/>
      <c r="M1086" s="155"/>
      <c r="T1086" s="156"/>
      <c r="AT1086" s="151" t="s">
        <v>276</v>
      </c>
      <c r="AU1086" s="151" t="s">
        <v>90</v>
      </c>
      <c r="AV1086" s="12" t="s">
        <v>90</v>
      </c>
      <c r="AW1086" s="12" t="s">
        <v>32</v>
      </c>
      <c r="AX1086" s="12" t="s">
        <v>77</v>
      </c>
      <c r="AY1086" s="151" t="s">
        <v>268</v>
      </c>
    </row>
    <row r="1087" spans="2:65" s="12" customFormat="1">
      <c r="B1087" s="149"/>
      <c r="D1087" s="150" t="s">
        <v>276</v>
      </c>
      <c r="E1087" s="151" t="s">
        <v>1</v>
      </c>
      <c r="F1087" s="152" t="s">
        <v>1745</v>
      </c>
      <c r="H1087" s="153">
        <v>0.98099999999999998</v>
      </c>
      <c r="I1087" s="154"/>
      <c r="L1087" s="149"/>
      <c r="M1087" s="155"/>
      <c r="T1087" s="156"/>
      <c r="AT1087" s="151" t="s">
        <v>276</v>
      </c>
      <c r="AU1087" s="151" t="s">
        <v>90</v>
      </c>
      <c r="AV1087" s="12" t="s">
        <v>90</v>
      </c>
      <c r="AW1087" s="12" t="s">
        <v>32</v>
      </c>
      <c r="AX1087" s="12" t="s">
        <v>77</v>
      </c>
      <c r="AY1087" s="151" t="s">
        <v>268</v>
      </c>
    </row>
    <row r="1088" spans="2:65" s="12" customFormat="1">
      <c r="B1088" s="149"/>
      <c r="D1088" s="150" t="s">
        <v>276</v>
      </c>
      <c r="E1088" s="151" t="s">
        <v>1</v>
      </c>
      <c r="F1088" s="152" t="s">
        <v>1746</v>
      </c>
      <c r="H1088" s="153">
        <v>2.62</v>
      </c>
      <c r="I1088" s="154"/>
      <c r="L1088" s="149"/>
      <c r="M1088" s="155"/>
      <c r="T1088" s="156"/>
      <c r="AT1088" s="151" t="s">
        <v>276</v>
      </c>
      <c r="AU1088" s="151" t="s">
        <v>90</v>
      </c>
      <c r="AV1088" s="12" t="s">
        <v>90</v>
      </c>
      <c r="AW1088" s="12" t="s">
        <v>32</v>
      </c>
      <c r="AX1088" s="12" t="s">
        <v>77</v>
      </c>
      <c r="AY1088" s="151" t="s">
        <v>268</v>
      </c>
    </row>
    <row r="1089" spans="2:65" s="12" customFormat="1">
      <c r="B1089" s="149"/>
      <c r="D1089" s="150" t="s">
        <v>276</v>
      </c>
      <c r="E1089" s="151" t="s">
        <v>1</v>
      </c>
      <c r="F1089" s="152" t="s">
        <v>1747</v>
      </c>
      <c r="H1089" s="153">
        <v>3.2000000000000001E-2</v>
      </c>
      <c r="I1089" s="154"/>
      <c r="L1089" s="149"/>
      <c r="M1089" s="155"/>
      <c r="T1089" s="156"/>
      <c r="AT1089" s="151" t="s">
        <v>276</v>
      </c>
      <c r="AU1089" s="151" t="s">
        <v>90</v>
      </c>
      <c r="AV1089" s="12" t="s">
        <v>90</v>
      </c>
      <c r="AW1089" s="12" t="s">
        <v>32</v>
      </c>
      <c r="AX1089" s="12" t="s">
        <v>77</v>
      </c>
      <c r="AY1089" s="151" t="s">
        <v>268</v>
      </c>
    </row>
    <row r="1090" spans="2:65" s="13" customFormat="1">
      <c r="B1090" s="157"/>
      <c r="D1090" s="150" t="s">
        <v>276</v>
      </c>
      <c r="E1090" s="158" t="s">
        <v>1</v>
      </c>
      <c r="F1090" s="159" t="s">
        <v>278</v>
      </c>
      <c r="H1090" s="160">
        <v>7.9640000000000004</v>
      </c>
      <c r="I1090" s="161"/>
      <c r="L1090" s="157"/>
      <c r="M1090" s="162"/>
      <c r="T1090" s="163"/>
      <c r="AT1090" s="158" t="s">
        <v>276</v>
      </c>
      <c r="AU1090" s="158" t="s">
        <v>90</v>
      </c>
      <c r="AV1090" s="13" t="s">
        <v>101</v>
      </c>
      <c r="AW1090" s="13" t="s">
        <v>32</v>
      </c>
      <c r="AX1090" s="13" t="s">
        <v>84</v>
      </c>
      <c r="AY1090" s="158" t="s">
        <v>268</v>
      </c>
    </row>
    <row r="1091" spans="2:65" s="12" customFormat="1">
      <c r="B1091" s="149"/>
      <c r="D1091" s="150" t="s">
        <v>276</v>
      </c>
      <c r="F1091" s="152" t="s">
        <v>1748</v>
      </c>
      <c r="H1091" s="153">
        <v>9.1590000000000007</v>
      </c>
      <c r="I1091" s="154"/>
      <c r="L1091" s="149"/>
      <c r="M1091" s="155"/>
      <c r="T1091" s="156"/>
      <c r="AT1091" s="151" t="s">
        <v>276</v>
      </c>
      <c r="AU1091" s="151" t="s">
        <v>90</v>
      </c>
      <c r="AV1091" s="12" t="s">
        <v>90</v>
      </c>
      <c r="AW1091" s="12" t="s">
        <v>4</v>
      </c>
      <c r="AX1091" s="12" t="s">
        <v>84</v>
      </c>
      <c r="AY1091" s="151" t="s">
        <v>268</v>
      </c>
    </row>
    <row r="1092" spans="2:65" s="1" customFormat="1" ht="24.2" customHeight="1">
      <c r="B1092" s="32"/>
      <c r="C1092" s="136" t="s">
        <v>1749</v>
      </c>
      <c r="D1092" s="136" t="s">
        <v>270</v>
      </c>
      <c r="E1092" s="137" t="s">
        <v>1750</v>
      </c>
      <c r="F1092" s="138" t="s">
        <v>1751</v>
      </c>
      <c r="G1092" s="139" t="s">
        <v>215</v>
      </c>
      <c r="H1092" s="140">
        <v>11.56</v>
      </c>
      <c r="I1092" s="141"/>
      <c r="J1092" s="142">
        <f>ROUND(I1092*H1092,2)</f>
        <v>0</v>
      </c>
      <c r="K1092" s="138" t="s">
        <v>274</v>
      </c>
      <c r="L1092" s="32"/>
      <c r="M1092" s="143" t="s">
        <v>1</v>
      </c>
      <c r="N1092" s="144" t="s">
        <v>43</v>
      </c>
      <c r="P1092" s="145">
        <f>O1092*H1092</f>
        <v>0</v>
      </c>
      <c r="Q1092" s="145">
        <v>1.2199999999999999E-3</v>
      </c>
      <c r="R1092" s="145">
        <f>Q1092*H1092</f>
        <v>1.41032E-2</v>
      </c>
      <c r="S1092" s="145">
        <v>0</v>
      </c>
      <c r="T1092" s="146">
        <f>S1092*H1092</f>
        <v>0</v>
      </c>
      <c r="AR1092" s="147" t="s">
        <v>370</v>
      </c>
      <c r="AT1092" s="147" t="s">
        <v>270</v>
      </c>
      <c r="AU1092" s="147" t="s">
        <v>90</v>
      </c>
      <c r="AY1092" s="17" t="s">
        <v>268</v>
      </c>
      <c r="BE1092" s="148">
        <f>IF(N1092="základní",J1092,0)</f>
        <v>0</v>
      </c>
      <c r="BF1092" s="148">
        <f>IF(N1092="snížená",J1092,0)</f>
        <v>0</v>
      </c>
      <c r="BG1092" s="148">
        <f>IF(N1092="zákl. přenesená",J1092,0)</f>
        <v>0</v>
      </c>
      <c r="BH1092" s="148">
        <f>IF(N1092="sníž. přenesená",J1092,0)</f>
        <v>0</v>
      </c>
      <c r="BI1092" s="148">
        <f>IF(N1092="nulová",J1092,0)</f>
        <v>0</v>
      </c>
      <c r="BJ1092" s="17" t="s">
        <v>90</v>
      </c>
      <c r="BK1092" s="148">
        <f>ROUND(I1092*H1092,2)</f>
        <v>0</v>
      </c>
      <c r="BL1092" s="17" t="s">
        <v>370</v>
      </c>
      <c r="BM1092" s="147" t="s">
        <v>1752</v>
      </c>
    </row>
    <row r="1093" spans="2:65" s="14" customFormat="1">
      <c r="B1093" s="164"/>
      <c r="D1093" s="150" t="s">
        <v>276</v>
      </c>
      <c r="E1093" s="165" t="s">
        <v>1</v>
      </c>
      <c r="F1093" s="166" t="s">
        <v>1739</v>
      </c>
      <c r="H1093" s="165" t="s">
        <v>1</v>
      </c>
      <c r="I1093" s="167"/>
      <c r="L1093" s="164"/>
      <c r="M1093" s="168"/>
      <c r="T1093" s="169"/>
      <c r="AT1093" s="165" t="s">
        <v>276</v>
      </c>
      <c r="AU1093" s="165" t="s">
        <v>90</v>
      </c>
      <c r="AV1093" s="14" t="s">
        <v>84</v>
      </c>
      <c r="AW1093" s="14" t="s">
        <v>32</v>
      </c>
      <c r="AX1093" s="14" t="s">
        <v>77</v>
      </c>
      <c r="AY1093" s="165" t="s">
        <v>268</v>
      </c>
    </row>
    <row r="1094" spans="2:65" s="12" customFormat="1">
      <c r="B1094" s="149"/>
      <c r="D1094" s="150" t="s">
        <v>276</v>
      </c>
      <c r="E1094" s="151" t="s">
        <v>1</v>
      </c>
      <c r="F1094" s="152" t="s">
        <v>1740</v>
      </c>
      <c r="H1094" s="153">
        <v>2.532</v>
      </c>
      <c r="I1094" s="154"/>
      <c r="L1094" s="149"/>
      <c r="M1094" s="155"/>
      <c r="T1094" s="156"/>
      <c r="AT1094" s="151" t="s">
        <v>276</v>
      </c>
      <c r="AU1094" s="151" t="s">
        <v>90</v>
      </c>
      <c r="AV1094" s="12" t="s">
        <v>90</v>
      </c>
      <c r="AW1094" s="12" t="s">
        <v>32</v>
      </c>
      <c r="AX1094" s="12" t="s">
        <v>77</v>
      </c>
      <c r="AY1094" s="151" t="s">
        <v>268</v>
      </c>
    </row>
    <row r="1095" spans="2:65" s="12" customFormat="1">
      <c r="B1095" s="149"/>
      <c r="D1095" s="150" t="s">
        <v>276</v>
      </c>
      <c r="E1095" s="151" t="s">
        <v>1</v>
      </c>
      <c r="F1095" s="152" t="s">
        <v>1741</v>
      </c>
      <c r="H1095" s="153">
        <v>0.23499999999999999</v>
      </c>
      <c r="I1095" s="154"/>
      <c r="L1095" s="149"/>
      <c r="M1095" s="155"/>
      <c r="T1095" s="156"/>
      <c r="AT1095" s="151" t="s">
        <v>276</v>
      </c>
      <c r="AU1095" s="151" t="s">
        <v>90</v>
      </c>
      <c r="AV1095" s="12" t="s">
        <v>90</v>
      </c>
      <c r="AW1095" s="12" t="s">
        <v>32</v>
      </c>
      <c r="AX1095" s="12" t="s">
        <v>77</v>
      </c>
      <c r="AY1095" s="151" t="s">
        <v>268</v>
      </c>
    </row>
    <row r="1096" spans="2:65" s="12" customFormat="1">
      <c r="B1096" s="149"/>
      <c r="D1096" s="150" t="s">
        <v>276</v>
      </c>
      <c r="E1096" s="151" t="s">
        <v>1</v>
      </c>
      <c r="F1096" s="152" t="s">
        <v>1742</v>
      </c>
      <c r="H1096" s="153">
        <v>0.45400000000000001</v>
      </c>
      <c r="I1096" s="154"/>
      <c r="L1096" s="149"/>
      <c r="M1096" s="155"/>
      <c r="T1096" s="156"/>
      <c r="AT1096" s="151" t="s">
        <v>276</v>
      </c>
      <c r="AU1096" s="151" t="s">
        <v>90</v>
      </c>
      <c r="AV1096" s="12" t="s">
        <v>90</v>
      </c>
      <c r="AW1096" s="12" t="s">
        <v>32</v>
      </c>
      <c r="AX1096" s="12" t="s">
        <v>77</v>
      </c>
      <c r="AY1096" s="151" t="s">
        <v>268</v>
      </c>
    </row>
    <row r="1097" spans="2:65" s="12" customFormat="1">
      <c r="B1097" s="149"/>
      <c r="D1097" s="150" t="s">
        <v>276</v>
      </c>
      <c r="E1097" s="151" t="s">
        <v>1</v>
      </c>
      <c r="F1097" s="152" t="s">
        <v>1743</v>
      </c>
      <c r="H1097" s="153">
        <v>0.34300000000000003</v>
      </c>
      <c r="I1097" s="154"/>
      <c r="L1097" s="149"/>
      <c r="M1097" s="155"/>
      <c r="T1097" s="156"/>
      <c r="AT1097" s="151" t="s">
        <v>276</v>
      </c>
      <c r="AU1097" s="151" t="s">
        <v>90</v>
      </c>
      <c r="AV1097" s="12" t="s">
        <v>90</v>
      </c>
      <c r="AW1097" s="12" t="s">
        <v>32</v>
      </c>
      <c r="AX1097" s="12" t="s">
        <v>77</v>
      </c>
      <c r="AY1097" s="151" t="s">
        <v>268</v>
      </c>
    </row>
    <row r="1098" spans="2:65" s="12" customFormat="1">
      <c r="B1098" s="149"/>
      <c r="D1098" s="150" t="s">
        <v>276</v>
      </c>
      <c r="E1098" s="151" t="s">
        <v>1</v>
      </c>
      <c r="F1098" s="152" t="s">
        <v>1744</v>
      </c>
      <c r="H1098" s="153">
        <v>0.76700000000000002</v>
      </c>
      <c r="I1098" s="154"/>
      <c r="L1098" s="149"/>
      <c r="M1098" s="155"/>
      <c r="T1098" s="156"/>
      <c r="AT1098" s="151" t="s">
        <v>276</v>
      </c>
      <c r="AU1098" s="151" t="s">
        <v>90</v>
      </c>
      <c r="AV1098" s="12" t="s">
        <v>90</v>
      </c>
      <c r="AW1098" s="12" t="s">
        <v>32</v>
      </c>
      <c r="AX1098" s="12" t="s">
        <v>77</v>
      </c>
      <c r="AY1098" s="151" t="s">
        <v>268</v>
      </c>
    </row>
    <row r="1099" spans="2:65" s="12" customFormat="1">
      <c r="B1099" s="149"/>
      <c r="D1099" s="150" t="s">
        <v>276</v>
      </c>
      <c r="E1099" s="151" t="s">
        <v>1</v>
      </c>
      <c r="F1099" s="152" t="s">
        <v>1745</v>
      </c>
      <c r="H1099" s="153">
        <v>0.98099999999999998</v>
      </c>
      <c r="I1099" s="154"/>
      <c r="L1099" s="149"/>
      <c r="M1099" s="155"/>
      <c r="T1099" s="156"/>
      <c r="AT1099" s="151" t="s">
        <v>276</v>
      </c>
      <c r="AU1099" s="151" t="s">
        <v>90</v>
      </c>
      <c r="AV1099" s="12" t="s">
        <v>90</v>
      </c>
      <c r="AW1099" s="12" t="s">
        <v>32</v>
      </c>
      <c r="AX1099" s="12" t="s">
        <v>77</v>
      </c>
      <c r="AY1099" s="151" t="s">
        <v>268</v>
      </c>
    </row>
    <row r="1100" spans="2:65" s="12" customFormat="1">
      <c r="B1100" s="149"/>
      <c r="D1100" s="150" t="s">
        <v>276</v>
      </c>
      <c r="E1100" s="151" t="s">
        <v>1</v>
      </c>
      <c r="F1100" s="152" t="s">
        <v>1746</v>
      </c>
      <c r="H1100" s="153">
        <v>2.62</v>
      </c>
      <c r="I1100" s="154"/>
      <c r="L1100" s="149"/>
      <c r="M1100" s="155"/>
      <c r="T1100" s="156"/>
      <c r="AT1100" s="151" t="s">
        <v>276</v>
      </c>
      <c r="AU1100" s="151" t="s">
        <v>90</v>
      </c>
      <c r="AV1100" s="12" t="s">
        <v>90</v>
      </c>
      <c r="AW1100" s="12" t="s">
        <v>32</v>
      </c>
      <c r="AX1100" s="12" t="s">
        <v>77</v>
      </c>
      <c r="AY1100" s="151" t="s">
        <v>268</v>
      </c>
    </row>
    <row r="1101" spans="2:65" s="12" customFormat="1">
      <c r="B1101" s="149"/>
      <c r="D1101" s="150" t="s">
        <v>276</v>
      </c>
      <c r="E1101" s="151" t="s">
        <v>1</v>
      </c>
      <c r="F1101" s="152" t="s">
        <v>1747</v>
      </c>
      <c r="H1101" s="153">
        <v>3.2000000000000001E-2</v>
      </c>
      <c r="I1101" s="154"/>
      <c r="L1101" s="149"/>
      <c r="M1101" s="155"/>
      <c r="T1101" s="156"/>
      <c r="AT1101" s="151" t="s">
        <v>276</v>
      </c>
      <c r="AU1101" s="151" t="s">
        <v>90</v>
      </c>
      <c r="AV1101" s="12" t="s">
        <v>90</v>
      </c>
      <c r="AW1101" s="12" t="s">
        <v>32</v>
      </c>
      <c r="AX1101" s="12" t="s">
        <v>77</v>
      </c>
      <c r="AY1101" s="151" t="s">
        <v>268</v>
      </c>
    </row>
    <row r="1102" spans="2:65" s="15" customFormat="1">
      <c r="B1102" s="170"/>
      <c r="D1102" s="150" t="s">
        <v>276</v>
      </c>
      <c r="E1102" s="171" t="s">
        <v>1</v>
      </c>
      <c r="F1102" s="172" t="s">
        <v>325</v>
      </c>
      <c r="H1102" s="173">
        <v>7.9640000000000004</v>
      </c>
      <c r="I1102" s="174"/>
      <c r="L1102" s="170"/>
      <c r="M1102" s="175"/>
      <c r="T1102" s="176"/>
      <c r="AT1102" s="171" t="s">
        <v>276</v>
      </c>
      <c r="AU1102" s="171" t="s">
        <v>90</v>
      </c>
      <c r="AV1102" s="15" t="s">
        <v>97</v>
      </c>
      <c r="AW1102" s="15" t="s">
        <v>32</v>
      </c>
      <c r="AX1102" s="15" t="s">
        <v>77</v>
      </c>
      <c r="AY1102" s="171" t="s">
        <v>268</v>
      </c>
    </row>
    <row r="1103" spans="2:65" s="14" customFormat="1">
      <c r="B1103" s="164"/>
      <c r="D1103" s="150" t="s">
        <v>276</v>
      </c>
      <c r="E1103" s="165" t="s">
        <v>1</v>
      </c>
      <c r="F1103" s="166" t="s">
        <v>1753</v>
      </c>
      <c r="H1103" s="165" t="s">
        <v>1</v>
      </c>
      <c r="I1103" s="167"/>
      <c r="L1103" s="164"/>
      <c r="M1103" s="168"/>
      <c r="T1103" s="169"/>
      <c r="AT1103" s="165" t="s">
        <v>276</v>
      </c>
      <c r="AU1103" s="165" t="s">
        <v>90</v>
      </c>
      <c r="AV1103" s="14" t="s">
        <v>84</v>
      </c>
      <c r="AW1103" s="14" t="s">
        <v>32</v>
      </c>
      <c r="AX1103" s="14" t="s">
        <v>77</v>
      </c>
      <c r="AY1103" s="165" t="s">
        <v>268</v>
      </c>
    </row>
    <row r="1104" spans="2:65" s="12" customFormat="1" ht="22.5">
      <c r="B1104" s="149"/>
      <c r="D1104" s="150" t="s">
        <v>276</v>
      </c>
      <c r="E1104" s="151" t="s">
        <v>1</v>
      </c>
      <c r="F1104" s="152" t="s">
        <v>1754</v>
      </c>
      <c r="H1104" s="153">
        <v>1.7070000000000001</v>
      </c>
      <c r="I1104" s="154"/>
      <c r="L1104" s="149"/>
      <c r="M1104" s="155"/>
      <c r="T1104" s="156"/>
      <c r="AT1104" s="151" t="s">
        <v>276</v>
      </c>
      <c r="AU1104" s="151" t="s">
        <v>90</v>
      </c>
      <c r="AV1104" s="12" t="s">
        <v>90</v>
      </c>
      <c r="AW1104" s="12" t="s">
        <v>32</v>
      </c>
      <c r="AX1104" s="12" t="s">
        <v>77</v>
      </c>
      <c r="AY1104" s="151" t="s">
        <v>268</v>
      </c>
    </row>
    <row r="1105" spans="2:65" s="15" customFormat="1">
      <c r="B1105" s="170"/>
      <c r="D1105" s="150" t="s">
        <v>276</v>
      </c>
      <c r="E1105" s="171" t="s">
        <v>1</v>
      </c>
      <c r="F1105" s="172" t="s">
        <v>325</v>
      </c>
      <c r="H1105" s="173">
        <v>1.7070000000000001</v>
      </c>
      <c r="I1105" s="174"/>
      <c r="L1105" s="170"/>
      <c r="M1105" s="175"/>
      <c r="T1105" s="176"/>
      <c r="AT1105" s="171" t="s">
        <v>276</v>
      </c>
      <c r="AU1105" s="171" t="s">
        <v>90</v>
      </c>
      <c r="AV1105" s="15" t="s">
        <v>97</v>
      </c>
      <c r="AW1105" s="15" t="s">
        <v>32</v>
      </c>
      <c r="AX1105" s="15" t="s">
        <v>77</v>
      </c>
      <c r="AY1105" s="171" t="s">
        <v>268</v>
      </c>
    </row>
    <row r="1106" spans="2:65" s="14" customFormat="1">
      <c r="B1106" s="164"/>
      <c r="D1106" s="150" t="s">
        <v>276</v>
      </c>
      <c r="E1106" s="165" t="s">
        <v>1</v>
      </c>
      <c r="F1106" s="166" t="s">
        <v>1755</v>
      </c>
      <c r="H1106" s="165" t="s">
        <v>1</v>
      </c>
      <c r="I1106" s="167"/>
      <c r="L1106" s="164"/>
      <c r="M1106" s="168"/>
      <c r="T1106" s="169"/>
      <c r="AT1106" s="165" t="s">
        <v>276</v>
      </c>
      <c r="AU1106" s="165" t="s">
        <v>90</v>
      </c>
      <c r="AV1106" s="14" t="s">
        <v>84</v>
      </c>
      <c r="AW1106" s="14" t="s">
        <v>32</v>
      </c>
      <c r="AX1106" s="14" t="s">
        <v>77</v>
      </c>
      <c r="AY1106" s="165" t="s">
        <v>268</v>
      </c>
    </row>
    <row r="1107" spans="2:65" s="12" customFormat="1">
      <c r="B1107" s="149"/>
      <c r="D1107" s="150" t="s">
        <v>276</v>
      </c>
      <c r="E1107" s="151" t="s">
        <v>1</v>
      </c>
      <c r="F1107" s="152" t="s">
        <v>1756</v>
      </c>
      <c r="H1107" s="153">
        <v>0.38100000000000001</v>
      </c>
      <c r="I1107" s="154"/>
      <c r="L1107" s="149"/>
      <c r="M1107" s="155"/>
      <c r="T1107" s="156"/>
      <c r="AT1107" s="151" t="s">
        <v>276</v>
      </c>
      <c r="AU1107" s="151" t="s">
        <v>90</v>
      </c>
      <c r="AV1107" s="12" t="s">
        <v>90</v>
      </c>
      <c r="AW1107" s="12" t="s">
        <v>32</v>
      </c>
      <c r="AX1107" s="12" t="s">
        <v>77</v>
      </c>
      <c r="AY1107" s="151" t="s">
        <v>268</v>
      </c>
    </row>
    <row r="1108" spans="2:65" s="15" customFormat="1">
      <c r="B1108" s="170"/>
      <c r="D1108" s="150" t="s">
        <v>276</v>
      </c>
      <c r="E1108" s="171" t="s">
        <v>1</v>
      </c>
      <c r="F1108" s="172" t="s">
        <v>325</v>
      </c>
      <c r="H1108" s="173">
        <v>0.38100000000000001</v>
      </c>
      <c r="I1108" s="174"/>
      <c r="L1108" s="170"/>
      <c r="M1108" s="175"/>
      <c r="T1108" s="176"/>
      <c r="AT1108" s="171" t="s">
        <v>276</v>
      </c>
      <c r="AU1108" s="171" t="s">
        <v>90</v>
      </c>
      <c r="AV1108" s="15" t="s">
        <v>97</v>
      </c>
      <c r="AW1108" s="15" t="s">
        <v>32</v>
      </c>
      <c r="AX1108" s="15" t="s">
        <v>77</v>
      </c>
      <c r="AY1108" s="171" t="s">
        <v>268</v>
      </c>
    </row>
    <row r="1109" spans="2:65" s="13" customFormat="1">
      <c r="B1109" s="157"/>
      <c r="D1109" s="150" t="s">
        <v>276</v>
      </c>
      <c r="E1109" s="158" t="s">
        <v>1</v>
      </c>
      <c r="F1109" s="159" t="s">
        <v>278</v>
      </c>
      <c r="H1109" s="160">
        <v>10.052</v>
      </c>
      <c r="I1109" s="161"/>
      <c r="L1109" s="157"/>
      <c r="M1109" s="162"/>
      <c r="T1109" s="163"/>
      <c r="AT1109" s="158" t="s">
        <v>276</v>
      </c>
      <c r="AU1109" s="158" t="s">
        <v>90</v>
      </c>
      <c r="AV1109" s="13" t="s">
        <v>101</v>
      </c>
      <c r="AW1109" s="13" t="s">
        <v>32</v>
      </c>
      <c r="AX1109" s="13" t="s">
        <v>84</v>
      </c>
      <c r="AY1109" s="158" t="s">
        <v>268</v>
      </c>
    </row>
    <row r="1110" spans="2:65" s="12" customFormat="1">
      <c r="B1110" s="149"/>
      <c r="D1110" s="150" t="s">
        <v>276</v>
      </c>
      <c r="F1110" s="152" t="s">
        <v>1757</v>
      </c>
      <c r="H1110" s="153">
        <v>11.56</v>
      </c>
      <c r="I1110" s="154"/>
      <c r="L1110" s="149"/>
      <c r="M1110" s="155"/>
      <c r="T1110" s="156"/>
      <c r="AT1110" s="151" t="s">
        <v>276</v>
      </c>
      <c r="AU1110" s="151" t="s">
        <v>90</v>
      </c>
      <c r="AV1110" s="12" t="s">
        <v>90</v>
      </c>
      <c r="AW1110" s="12" t="s">
        <v>4</v>
      </c>
      <c r="AX1110" s="12" t="s">
        <v>84</v>
      </c>
      <c r="AY1110" s="151" t="s">
        <v>268</v>
      </c>
    </row>
    <row r="1111" spans="2:65" s="1" customFormat="1" ht="16.5" customHeight="1">
      <c r="B1111" s="32"/>
      <c r="C1111" s="136" t="s">
        <v>1758</v>
      </c>
      <c r="D1111" s="177" t="s">
        <v>270</v>
      </c>
      <c r="E1111" s="137" t="s">
        <v>1759</v>
      </c>
      <c r="F1111" s="138" t="s">
        <v>1760</v>
      </c>
      <c r="G1111" s="139" t="s">
        <v>281</v>
      </c>
      <c r="H1111" s="140">
        <v>2250</v>
      </c>
      <c r="I1111" s="141"/>
      <c r="J1111" s="142">
        <f>ROUND(I1111*H1111,2)</f>
        <v>0</v>
      </c>
      <c r="K1111" s="138" t="s">
        <v>274</v>
      </c>
      <c r="L1111" s="32"/>
      <c r="M1111" s="143" t="s">
        <v>1</v>
      </c>
      <c r="N1111" s="144" t="s">
        <v>43</v>
      </c>
      <c r="P1111" s="145">
        <f>O1111*H1111</f>
        <v>0</v>
      </c>
      <c r="Q1111" s="145">
        <v>0</v>
      </c>
      <c r="R1111" s="145">
        <f>Q1111*H1111</f>
        <v>0</v>
      </c>
      <c r="S1111" s="145">
        <v>0</v>
      </c>
      <c r="T1111" s="146">
        <f>S1111*H1111</f>
        <v>0</v>
      </c>
      <c r="AR1111" s="147" t="s">
        <v>370</v>
      </c>
      <c r="AT1111" s="147" t="s">
        <v>270</v>
      </c>
      <c r="AU1111" s="147" t="s">
        <v>90</v>
      </c>
      <c r="AY1111" s="17" t="s">
        <v>268</v>
      </c>
      <c r="BE1111" s="148">
        <f>IF(N1111="základní",J1111,0)</f>
        <v>0</v>
      </c>
      <c r="BF1111" s="148">
        <f>IF(N1111="snížená",J1111,0)</f>
        <v>0</v>
      </c>
      <c r="BG1111" s="148">
        <f>IF(N1111="zákl. přenesená",J1111,0)</f>
        <v>0</v>
      </c>
      <c r="BH1111" s="148">
        <f>IF(N1111="sníž. přenesená",J1111,0)</f>
        <v>0</v>
      </c>
      <c r="BI1111" s="148">
        <f>IF(N1111="nulová",J1111,0)</f>
        <v>0</v>
      </c>
      <c r="BJ1111" s="17" t="s">
        <v>90</v>
      </c>
      <c r="BK1111" s="148">
        <f>ROUND(I1111*H1111,2)</f>
        <v>0</v>
      </c>
      <c r="BL1111" s="17" t="s">
        <v>370</v>
      </c>
      <c r="BM1111" s="147" t="s">
        <v>1761</v>
      </c>
    </row>
    <row r="1112" spans="2:65" s="12" customFormat="1">
      <c r="B1112" s="149"/>
      <c r="D1112" s="150" t="s">
        <v>276</v>
      </c>
      <c r="E1112" s="151" t="s">
        <v>1</v>
      </c>
      <c r="F1112" s="152" t="s">
        <v>1762</v>
      </c>
      <c r="H1112" s="153">
        <v>406</v>
      </c>
      <c r="I1112" s="154"/>
      <c r="L1112" s="149"/>
      <c r="M1112" s="155"/>
      <c r="T1112" s="156"/>
      <c r="AT1112" s="151" t="s">
        <v>276</v>
      </c>
      <c r="AU1112" s="151" t="s">
        <v>90</v>
      </c>
      <c r="AV1112" s="12" t="s">
        <v>90</v>
      </c>
      <c r="AW1112" s="12" t="s">
        <v>32</v>
      </c>
      <c r="AX1112" s="12" t="s">
        <v>77</v>
      </c>
      <c r="AY1112" s="151" t="s">
        <v>268</v>
      </c>
    </row>
    <row r="1113" spans="2:65" s="12" customFormat="1">
      <c r="B1113" s="149"/>
      <c r="D1113" s="150" t="s">
        <v>276</v>
      </c>
      <c r="E1113" s="151" t="s">
        <v>1</v>
      </c>
      <c r="F1113" s="152" t="s">
        <v>1763</v>
      </c>
      <c r="H1113" s="153">
        <v>116</v>
      </c>
      <c r="I1113" s="154"/>
      <c r="L1113" s="149"/>
      <c r="M1113" s="155"/>
      <c r="T1113" s="156"/>
      <c r="AT1113" s="151" t="s">
        <v>276</v>
      </c>
      <c r="AU1113" s="151" t="s">
        <v>90</v>
      </c>
      <c r="AV1113" s="12" t="s">
        <v>90</v>
      </c>
      <c r="AW1113" s="12" t="s">
        <v>32</v>
      </c>
      <c r="AX1113" s="12" t="s">
        <v>77</v>
      </c>
      <c r="AY1113" s="151" t="s">
        <v>268</v>
      </c>
    </row>
    <row r="1114" spans="2:65" s="12" customFormat="1">
      <c r="B1114" s="149"/>
      <c r="D1114" s="150" t="s">
        <v>276</v>
      </c>
      <c r="E1114" s="151" t="s">
        <v>1</v>
      </c>
      <c r="F1114" s="152" t="s">
        <v>1764</v>
      </c>
      <c r="H1114" s="153">
        <v>348</v>
      </c>
      <c r="I1114" s="154"/>
      <c r="L1114" s="149"/>
      <c r="M1114" s="155"/>
      <c r="T1114" s="156"/>
      <c r="AT1114" s="151" t="s">
        <v>276</v>
      </c>
      <c r="AU1114" s="151" t="s">
        <v>90</v>
      </c>
      <c r="AV1114" s="12" t="s">
        <v>90</v>
      </c>
      <c r="AW1114" s="12" t="s">
        <v>32</v>
      </c>
      <c r="AX1114" s="12" t="s">
        <v>77</v>
      </c>
      <c r="AY1114" s="151" t="s">
        <v>268</v>
      </c>
    </row>
    <row r="1115" spans="2:65" s="12" customFormat="1">
      <c r="B1115" s="149"/>
      <c r="D1115" s="150" t="s">
        <v>276</v>
      </c>
      <c r="E1115" s="151" t="s">
        <v>1</v>
      </c>
      <c r="F1115" s="152" t="s">
        <v>1765</v>
      </c>
      <c r="H1115" s="153">
        <v>116</v>
      </c>
      <c r="I1115" s="154"/>
      <c r="L1115" s="149"/>
      <c r="M1115" s="155"/>
      <c r="T1115" s="156"/>
      <c r="AT1115" s="151" t="s">
        <v>276</v>
      </c>
      <c r="AU1115" s="151" t="s">
        <v>90</v>
      </c>
      <c r="AV1115" s="12" t="s">
        <v>90</v>
      </c>
      <c r="AW1115" s="12" t="s">
        <v>32</v>
      </c>
      <c r="AX1115" s="12" t="s">
        <v>77</v>
      </c>
      <c r="AY1115" s="151" t="s">
        <v>268</v>
      </c>
    </row>
    <row r="1116" spans="2:65" s="12" customFormat="1">
      <c r="B1116" s="149"/>
      <c r="D1116" s="150" t="s">
        <v>276</v>
      </c>
      <c r="E1116" s="151" t="s">
        <v>1</v>
      </c>
      <c r="F1116" s="152" t="s">
        <v>1766</v>
      </c>
      <c r="H1116" s="153">
        <v>667</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1767</v>
      </c>
      <c r="H1117" s="153">
        <v>410</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1768</v>
      </c>
      <c r="H1118" s="153">
        <v>120</v>
      </c>
      <c r="I1118" s="154"/>
      <c r="L1118" s="149"/>
      <c r="M1118" s="155"/>
      <c r="T1118" s="156"/>
      <c r="AT1118" s="151" t="s">
        <v>276</v>
      </c>
      <c r="AU1118" s="151" t="s">
        <v>90</v>
      </c>
      <c r="AV1118" s="12" t="s">
        <v>90</v>
      </c>
      <c r="AW1118" s="12" t="s">
        <v>32</v>
      </c>
      <c r="AX1118" s="12" t="s">
        <v>77</v>
      </c>
      <c r="AY1118" s="151" t="s">
        <v>268</v>
      </c>
    </row>
    <row r="1119" spans="2:65" s="15" customFormat="1">
      <c r="B1119" s="170"/>
      <c r="D1119" s="150" t="s">
        <v>276</v>
      </c>
      <c r="E1119" s="171" t="s">
        <v>1</v>
      </c>
      <c r="F1119" s="172" t="s">
        <v>325</v>
      </c>
      <c r="H1119" s="173">
        <v>2183</v>
      </c>
      <c r="I1119" s="174"/>
      <c r="L1119" s="170"/>
      <c r="M1119" s="175"/>
      <c r="T1119" s="176"/>
      <c r="AT1119" s="171" t="s">
        <v>276</v>
      </c>
      <c r="AU1119" s="171" t="s">
        <v>90</v>
      </c>
      <c r="AV1119" s="15" t="s">
        <v>97</v>
      </c>
      <c r="AW1119" s="15" t="s">
        <v>32</v>
      </c>
      <c r="AX1119" s="15" t="s">
        <v>77</v>
      </c>
      <c r="AY1119" s="171" t="s">
        <v>268</v>
      </c>
    </row>
    <row r="1120" spans="2:65" s="12" customFormat="1">
      <c r="B1120" s="149"/>
      <c r="D1120" s="150" t="s">
        <v>276</v>
      </c>
      <c r="E1120" s="151" t="s">
        <v>1</v>
      </c>
      <c r="F1120" s="152" t="s">
        <v>1769</v>
      </c>
      <c r="H1120" s="153">
        <v>28</v>
      </c>
      <c r="I1120" s="154"/>
      <c r="L1120" s="149"/>
      <c r="M1120" s="155"/>
      <c r="T1120" s="156"/>
      <c r="AT1120" s="151" t="s">
        <v>276</v>
      </c>
      <c r="AU1120" s="151" t="s">
        <v>90</v>
      </c>
      <c r="AV1120" s="12" t="s">
        <v>90</v>
      </c>
      <c r="AW1120" s="12" t="s">
        <v>32</v>
      </c>
      <c r="AX1120" s="12" t="s">
        <v>77</v>
      </c>
      <c r="AY1120" s="151" t="s">
        <v>268</v>
      </c>
    </row>
    <row r="1121" spans="2:65" s="12" customFormat="1">
      <c r="B1121" s="149"/>
      <c r="D1121" s="150" t="s">
        <v>276</v>
      </c>
      <c r="E1121" s="151" t="s">
        <v>1</v>
      </c>
      <c r="F1121" s="152" t="s">
        <v>1268</v>
      </c>
      <c r="H1121" s="153">
        <v>24</v>
      </c>
      <c r="I1121" s="154"/>
      <c r="L1121" s="149"/>
      <c r="M1121" s="155"/>
      <c r="T1121" s="156"/>
      <c r="AT1121" s="151" t="s">
        <v>276</v>
      </c>
      <c r="AU1121" s="151" t="s">
        <v>90</v>
      </c>
      <c r="AV1121" s="12" t="s">
        <v>90</v>
      </c>
      <c r="AW1121" s="12" t="s">
        <v>32</v>
      </c>
      <c r="AX1121" s="12" t="s">
        <v>77</v>
      </c>
      <c r="AY1121" s="151" t="s">
        <v>268</v>
      </c>
    </row>
    <row r="1122" spans="2:65" s="12" customFormat="1">
      <c r="B1122" s="149"/>
      <c r="D1122" s="150" t="s">
        <v>276</v>
      </c>
      <c r="E1122" s="151" t="s">
        <v>1</v>
      </c>
      <c r="F1122" s="152" t="s">
        <v>1291</v>
      </c>
      <c r="H1122" s="153">
        <v>15</v>
      </c>
      <c r="I1122" s="154"/>
      <c r="L1122" s="149"/>
      <c r="M1122" s="155"/>
      <c r="T1122" s="156"/>
      <c r="AT1122" s="151" t="s">
        <v>276</v>
      </c>
      <c r="AU1122" s="151" t="s">
        <v>90</v>
      </c>
      <c r="AV1122" s="12" t="s">
        <v>90</v>
      </c>
      <c r="AW1122" s="12" t="s">
        <v>32</v>
      </c>
      <c r="AX1122" s="12" t="s">
        <v>77</v>
      </c>
      <c r="AY1122" s="151" t="s">
        <v>268</v>
      </c>
    </row>
    <row r="1123" spans="2:65" s="15" customFormat="1">
      <c r="B1123" s="170"/>
      <c r="D1123" s="150" t="s">
        <v>276</v>
      </c>
      <c r="E1123" s="171" t="s">
        <v>1</v>
      </c>
      <c r="F1123" s="172" t="s">
        <v>325</v>
      </c>
      <c r="H1123" s="173">
        <v>67</v>
      </c>
      <c r="I1123" s="174"/>
      <c r="L1123" s="170"/>
      <c r="M1123" s="175"/>
      <c r="T1123" s="176"/>
      <c r="AT1123" s="171" t="s">
        <v>276</v>
      </c>
      <c r="AU1123" s="171" t="s">
        <v>90</v>
      </c>
      <c r="AV1123" s="15" t="s">
        <v>97</v>
      </c>
      <c r="AW1123" s="15" t="s">
        <v>32</v>
      </c>
      <c r="AX1123" s="15" t="s">
        <v>77</v>
      </c>
      <c r="AY1123" s="171" t="s">
        <v>268</v>
      </c>
    </row>
    <row r="1124" spans="2:65" s="13" customFormat="1">
      <c r="B1124" s="157"/>
      <c r="D1124" s="150" t="s">
        <v>276</v>
      </c>
      <c r="E1124" s="158" t="s">
        <v>1</v>
      </c>
      <c r="F1124" s="159" t="s">
        <v>278</v>
      </c>
      <c r="H1124" s="160">
        <v>2250</v>
      </c>
      <c r="I1124" s="161"/>
      <c r="L1124" s="157"/>
      <c r="M1124" s="162"/>
      <c r="T1124" s="163"/>
      <c r="AT1124" s="158" t="s">
        <v>276</v>
      </c>
      <c r="AU1124" s="158" t="s">
        <v>90</v>
      </c>
      <c r="AV1124" s="13" t="s">
        <v>101</v>
      </c>
      <c r="AW1124" s="13" t="s">
        <v>32</v>
      </c>
      <c r="AX1124" s="13" t="s">
        <v>84</v>
      </c>
      <c r="AY1124" s="158" t="s">
        <v>268</v>
      </c>
    </row>
    <row r="1125" spans="2:65" s="1" customFormat="1" ht="16.5" customHeight="1">
      <c r="B1125" s="32"/>
      <c r="C1125" s="186" t="s">
        <v>1770</v>
      </c>
      <c r="D1125" s="196" t="s">
        <v>982</v>
      </c>
      <c r="E1125" s="187" t="s">
        <v>1771</v>
      </c>
      <c r="F1125" s="188" t="s">
        <v>1772</v>
      </c>
      <c r="G1125" s="189" t="s">
        <v>281</v>
      </c>
      <c r="H1125" s="190">
        <v>315</v>
      </c>
      <c r="I1125" s="191"/>
      <c r="J1125" s="192">
        <f>ROUND(I1125*H1125,2)</f>
        <v>0</v>
      </c>
      <c r="K1125" s="188" t="s">
        <v>1</v>
      </c>
      <c r="L1125" s="193"/>
      <c r="M1125" s="194" t="s">
        <v>1</v>
      </c>
      <c r="N1125" s="195" t="s">
        <v>43</v>
      </c>
      <c r="P1125" s="145">
        <f>O1125*H1125</f>
        <v>0</v>
      </c>
      <c r="Q1125" s="145">
        <v>0</v>
      </c>
      <c r="R1125" s="145">
        <f>Q1125*H1125</f>
        <v>0</v>
      </c>
      <c r="S1125" s="145">
        <v>0</v>
      </c>
      <c r="T1125" s="146">
        <f>S1125*H1125</f>
        <v>0</v>
      </c>
      <c r="AR1125" s="147" t="s">
        <v>448</v>
      </c>
      <c r="AT1125" s="147" t="s">
        <v>982</v>
      </c>
      <c r="AU1125" s="147" t="s">
        <v>90</v>
      </c>
      <c r="AY1125" s="17" t="s">
        <v>268</v>
      </c>
      <c r="BE1125" s="148">
        <f>IF(N1125="základní",J1125,0)</f>
        <v>0</v>
      </c>
      <c r="BF1125" s="148">
        <f>IF(N1125="snížená",J1125,0)</f>
        <v>0</v>
      </c>
      <c r="BG1125" s="148">
        <f>IF(N1125="zákl. přenesená",J1125,0)</f>
        <v>0</v>
      </c>
      <c r="BH1125" s="148">
        <f>IF(N1125="sníž. přenesená",J1125,0)</f>
        <v>0</v>
      </c>
      <c r="BI1125" s="148">
        <f>IF(N1125="nulová",J1125,0)</f>
        <v>0</v>
      </c>
      <c r="BJ1125" s="17" t="s">
        <v>90</v>
      </c>
      <c r="BK1125" s="148">
        <f>ROUND(I1125*H1125,2)</f>
        <v>0</v>
      </c>
      <c r="BL1125" s="17" t="s">
        <v>370</v>
      </c>
      <c r="BM1125" s="147" t="s">
        <v>1773</v>
      </c>
    </row>
    <row r="1126" spans="2:65" s="12" customFormat="1">
      <c r="B1126" s="149"/>
      <c r="D1126" s="150" t="s">
        <v>276</v>
      </c>
      <c r="E1126" s="151" t="s">
        <v>1</v>
      </c>
      <c r="F1126" s="152" t="s">
        <v>1762</v>
      </c>
      <c r="H1126" s="153">
        <v>406</v>
      </c>
      <c r="I1126" s="154"/>
      <c r="L1126" s="149"/>
      <c r="M1126" s="155"/>
      <c r="T1126" s="156"/>
      <c r="AT1126" s="151" t="s">
        <v>276</v>
      </c>
      <c r="AU1126" s="151" t="s">
        <v>90</v>
      </c>
      <c r="AV1126" s="12" t="s">
        <v>90</v>
      </c>
      <c r="AW1126" s="12" t="s">
        <v>32</v>
      </c>
      <c r="AX1126" s="12" t="s">
        <v>77</v>
      </c>
      <c r="AY1126" s="151" t="s">
        <v>268</v>
      </c>
    </row>
    <row r="1127" spans="2:65" s="12" customFormat="1">
      <c r="B1127" s="149"/>
      <c r="D1127" s="150" t="s">
        <v>276</v>
      </c>
      <c r="E1127" s="151" t="s">
        <v>1</v>
      </c>
      <c r="F1127" s="152" t="s">
        <v>1763</v>
      </c>
      <c r="H1127" s="153">
        <v>116</v>
      </c>
      <c r="I1127" s="154"/>
      <c r="L1127" s="149"/>
      <c r="M1127" s="155"/>
      <c r="T1127" s="156"/>
      <c r="AT1127" s="151" t="s">
        <v>276</v>
      </c>
      <c r="AU1127" s="151" t="s">
        <v>90</v>
      </c>
      <c r="AV1127" s="12" t="s">
        <v>90</v>
      </c>
      <c r="AW1127" s="12" t="s">
        <v>32</v>
      </c>
      <c r="AX1127" s="12" t="s">
        <v>77</v>
      </c>
      <c r="AY1127" s="151" t="s">
        <v>268</v>
      </c>
    </row>
    <row r="1128" spans="2:65" s="12" customFormat="1">
      <c r="B1128" s="149"/>
      <c r="D1128" s="150" t="s">
        <v>276</v>
      </c>
      <c r="E1128" s="151" t="s">
        <v>1</v>
      </c>
      <c r="F1128" s="152" t="s">
        <v>1764</v>
      </c>
      <c r="H1128" s="153">
        <v>348</v>
      </c>
      <c r="I1128" s="154"/>
      <c r="L1128" s="149"/>
      <c r="M1128" s="155"/>
      <c r="T1128" s="156"/>
      <c r="AT1128" s="151" t="s">
        <v>276</v>
      </c>
      <c r="AU1128" s="151" t="s">
        <v>90</v>
      </c>
      <c r="AV1128" s="12" t="s">
        <v>90</v>
      </c>
      <c r="AW1128" s="12" t="s">
        <v>32</v>
      </c>
      <c r="AX1128" s="12" t="s">
        <v>77</v>
      </c>
      <c r="AY1128" s="151" t="s">
        <v>268</v>
      </c>
    </row>
    <row r="1129" spans="2:65" s="12" customFormat="1">
      <c r="B1129" s="149"/>
      <c r="D1129" s="150" t="s">
        <v>276</v>
      </c>
      <c r="E1129" s="151" t="s">
        <v>1</v>
      </c>
      <c r="F1129" s="152" t="s">
        <v>1765</v>
      </c>
      <c r="H1129" s="153">
        <v>116</v>
      </c>
      <c r="I1129" s="154"/>
      <c r="L1129" s="149"/>
      <c r="M1129" s="155"/>
      <c r="T1129" s="156"/>
      <c r="AT1129" s="151" t="s">
        <v>276</v>
      </c>
      <c r="AU1129" s="151" t="s">
        <v>90</v>
      </c>
      <c r="AV1129" s="12" t="s">
        <v>90</v>
      </c>
      <c r="AW1129" s="12" t="s">
        <v>32</v>
      </c>
      <c r="AX1129" s="12" t="s">
        <v>77</v>
      </c>
      <c r="AY1129" s="151" t="s">
        <v>268</v>
      </c>
    </row>
    <row r="1130" spans="2:65" s="12" customFormat="1">
      <c r="B1130" s="149"/>
      <c r="D1130" s="150" t="s">
        <v>276</v>
      </c>
      <c r="E1130" s="151" t="s">
        <v>1</v>
      </c>
      <c r="F1130" s="152" t="s">
        <v>1766</v>
      </c>
      <c r="H1130" s="153">
        <v>667</v>
      </c>
      <c r="I1130" s="154"/>
      <c r="L1130" s="149"/>
      <c r="M1130" s="155"/>
      <c r="T1130" s="156"/>
      <c r="AT1130" s="151" t="s">
        <v>276</v>
      </c>
      <c r="AU1130" s="151" t="s">
        <v>90</v>
      </c>
      <c r="AV1130" s="12" t="s">
        <v>90</v>
      </c>
      <c r="AW1130" s="12" t="s">
        <v>32</v>
      </c>
      <c r="AX1130" s="12" t="s">
        <v>77</v>
      </c>
      <c r="AY1130" s="151" t="s">
        <v>268</v>
      </c>
    </row>
    <row r="1131" spans="2:65" s="12" customFormat="1">
      <c r="B1131" s="149"/>
      <c r="D1131" s="150" t="s">
        <v>276</v>
      </c>
      <c r="E1131" s="151" t="s">
        <v>1</v>
      </c>
      <c r="F1131" s="152" t="s">
        <v>1767</v>
      </c>
      <c r="H1131" s="153">
        <v>410</v>
      </c>
      <c r="I1131" s="154"/>
      <c r="L1131" s="149"/>
      <c r="M1131" s="155"/>
      <c r="T1131" s="156"/>
      <c r="AT1131" s="151" t="s">
        <v>276</v>
      </c>
      <c r="AU1131" s="151" t="s">
        <v>90</v>
      </c>
      <c r="AV1131" s="12" t="s">
        <v>90</v>
      </c>
      <c r="AW1131" s="12" t="s">
        <v>32</v>
      </c>
      <c r="AX1131" s="12" t="s">
        <v>77</v>
      </c>
      <c r="AY1131" s="151" t="s">
        <v>268</v>
      </c>
    </row>
    <row r="1132" spans="2:65" s="12" customFormat="1">
      <c r="B1132" s="149"/>
      <c r="D1132" s="150" t="s">
        <v>276</v>
      </c>
      <c r="E1132" s="151" t="s">
        <v>1</v>
      </c>
      <c r="F1132" s="152" t="s">
        <v>1768</v>
      </c>
      <c r="H1132" s="153">
        <v>120</v>
      </c>
      <c r="I1132" s="154"/>
      <c r="L1132" s="149"/>
      <c r="M1132" s="155"/>
      <c r="T1132" s="156"/>
      <c r="AT1132" s="151" t="s">
        <v>276</v>
      </c>
      <c r="AU1132" s="151" t="s">
        <v>90</v>
      </c>
      <c r="AV1132" s="12" t="s">
        <v>90</v>
      </c>
      <c r="AW1132" s="12" t="s">
        <v>32</v>
      </c>
      <c r="AX1132" s="12" t="s">
        <v>77</v>
      </c>
      <c r="AY1132" s="151" t="s">
        <v>268</v>
      </c>
    </row>
    <row r="1133" spans="2:65" s="15" customFormat="1">
      <c r="B1133" s="170"/>
      <c r="D1133" s="150" t="s">
        <v>276</v>
      </c>
      <c r="E1133" s="171" t="s">
        <v>1</v>
      </c>
      <c r="F1133" s="172" t="s">
        <v>325</v>
      </c>
      <c r="H1133" s="173">
        <v>2183</v>
      </c>
      <c r="I1133" s="174"/>
      <c r="L1133" s="170"/>
      <c r="M1133" s="175"/>
      <c r="T1133" s="176"/>
      <c r="AT1133" s="171" t="s">
        <v>276</v>
      </c>
      <c r="AU1133" s="171" t="s">
        <v>90</v>
      </c>
      <c r="AV1133" s="15" t="s">
        <v>97</v>
      </c>
      <c r="AW1133" s="15" t="s">
        <v>32</v>
      </c>
      <c r="AX1133" s="15" t="s">
        <v>77</v>
      </c>
      <c r="AY1133" s="171" t="s">
        <v>268</v>
      </c>
    </row>
    <row r="1134" spans="2:65" s="12" customFormat="1">
      <c r="B1134" s="149"/>
      <c r="D1134" s="150" t="s">
        <v>276</v>
      </c>
      <c r="E1134" s="151" t="s">
        <v>1</v>
      </c>
      <c r="F1134" s="152" t="s">
        <v>1769</v>
      </c>
      <c r="H1134" s="153">
        <v>28</v>
      </c>
      <c r="I1134" s="154"/>
      <c r="L1134" s="149"/>
      <c r="M1134" s="155"/>
      <c r="T1134" s="156"/>
      <c r="AT1134" s="151" t="s">
        <v>276</v>
      </c>
      <c r="AU1134" s="151" t="s">
        <v>90</v>
      </c>
      <c r="AV1134" s="12" t="s">
        <v>90</v>
      </c>
      <c r="AW1134" s="12" t="s">
        <v>32</v>
      </c>
      <c r="AX1134" s="12" t="s">
        <v>77</v>
      </c>
      <c r="AY1134" s="151" t="s">
        <v>268</v>
      </c>
    </row>
    <row r="1135" spans="2:65" s="12" customFormat="1">
      <c r="B1135" s="149"/>
      <c r="D1135" s="150" t="s">
        <v>276</v>
      </c>
      <c r="E1135" s="151" t="s">
        <v>1</v>
      </c>
      <c r="F1135" s="152" t="s">
        <v>1268</v>
      </c>
      <c r="H1135" s="153">
        <v>24</v>
      </c>
      <c r="I1135" s="154"/>
      <c r="L1135" s="149"/>
      <c r="M1135" s="155"/>
      <c r="T1135" s="156"/>
      <c r="AT1135" s="151" t="s">
        <v>276</v>
      </c>
      <c r="AU1135" s="151" t="s">
        <v>90</v>
      </c>
      <c r="AV1135" s="12" t="s">
        <v>90</v>
      </c>
      <c r="AW1135" s="12" t="s">
        <v>32</v>
      </c>
      <c r="AX1135" s="12" t="s">
        <v>77</v>
      </c>
      <c r="AY1135" s="151" t="s">
        <v>268</v>
      </c>
    </row>
    <row r="1136" spans="2:65" s="12" customFormat="1">
      <c r="B1136" s="149"/>
      <c r="D1136" s="150" t="s">
        <v>276</v>
      </c>
      <c r="E1136" s="151" t="s">
        <v>1</v>
      </c>
      <c r="F1136" s="152" t="s">
        <v>1291</v>
      </c>
      <c r="H1136" s="153">
        <v>15</v>
      </c>
      <c r="I1136" s="154"/>
      <c r="L1136" s="149"/>
      <c r="M1136" s="155"/>
      <c r="T1136" s="156"/>
      <c r="AT1136" s="151" t="s">
        <v>276</v>
      </c>
      <c r="AU1136" s="151" t="s">
        <v>90</v>
      </c>
      <c r="AV1136" s="12" t="s">
        <v>90</v>
      </c>
      <c r="AW1136" s="12" t="s">
        <v>32</v>
      </c>
      <c r="AX1136" s="12" t="s">
        <v>77</v>
      </c>
      <c r="AY1136" s="151" t="s">
        <v>268</v>
      </c>
    </row>
    <row r="1137" spans="2:65" s="15" customFormat="1">
      <c r="B1137" s="170"/>
      <c r="D1137" s="150" t="s">
        <v>276</v>
      </c>
      <c r="E1137" s="171" t="s">
        <v>1</v>
      </c>
      <c r="F1137" s="172" t="s">
        <v>325</v>
      </c>
      <c r="H1137" s="173">
        <v>67</v>
      </c>
      <c r="I1137" s="174"/>
      <c r="L1137" s="170"/>
      <c r="M1137" s="175"/>
      <c r="T1137" s="176"/>
      <c r="AT1137" s="171" t="s">
        <v>276</v>
      </c>
      <c r="AU1137" s="171" t="s">
        <v>90</v>
      </c>
      <c r="AV1137" s="15" t="s">
        <v>97</v>
      </c>
      <c r="AW1137" s="15" t="s">
        <v>32</v>
      </c>
      <c r="AX1137" s="15" t="s">
        <v>77</v>
      </c>
      <c r="AY1137" s="171" t="s">
        <v>268</v>
      </c>
    </row>
    <row r="1138" spans="2:65" s="13" customFormat="1">
      <c r="B1138" s="157"/>
      <c r="D1138" s="150" t="s">
        <v>276</v>
      </c>
      <c r="E1138" s="158" t="s">
        <v>1</v>
      </c>
      <c r="F1138" s="159" t="s">
        <v>278</v>
      </c>
      <c r="H1138" s="160">
        <v>2250</v>
      </c>
      <c r="I1138" s="161"/>
      <c r="L1138" s="157"/>
      <c r="M1138" s="162"/>
      <c r="T1138" s="163"/>
      <c r="AT1138" s="158" t="s">
        <v>276</v>
      </c>
      <c r="AU1138" s="158" t="s">
        <v>90</v>
      </c>
      <c r="AV1138" s="13" t="s">
        <v>101</v>
      </c>
      <c r="AW1138" s="13" t="s">
        <v>32</v>
      </c>
      <c r="AX1138" s="13" t="s">
        <v>84</v>
      </c>
      <c r="AY1138" s="158" t="s">
        <v>268</v>
      </c>
    </row>
    <row r="1139" spans="2:65" s="12" customFormat="1">
      <c r="B1139" s="149"/>
      <c r="D1139" s="150" t="s">
        <v>276</v>
      </c>
      <c r="F1139" s="152" t="s">
        <v>1774</v>
      </c>
      <c r="H1139" s="153">
        <v>315</v>
      </c>
      <c r="I1139" s="154"/>
      <c r="L1139" s="149"/>
      <c r="M1139" s="155"/>
      <c r="T1139" s="156"/>
      <c r="AT1139" s="151" t="s">
        <v>276</v>
      </c>
      <c r="AU1139" s="151" t="s">
        <v>90</v>
      </c>
      <c r="AV1139" s="12" t="s">
        <v>90</v>
      </c>
      <c r="AW1139" s="12" t="s">
        <v>4</v>
      </c>
      <c r="AX1139" s="12" t="s">
        <v>84</v>
      </c>
      <c r="AY1139" s="151" t="s">
        <v>268</v>
      </c>
    </row>
    <row r="1140" spans="2:65" s="1" customFormat="1" ht="16.5" customHeight="1">
      <c r="B1140" s="32"/>
      <c r="C1140" s="186" t="s">
        <v>1775</v>
      </c>
      <c r="D1140" s="186" t="s">
        <v>982</v>
      </c>
      <c r="E1140" s="187" t="s">
        <v>1776</v>
      </c>
      <c r="F1140" s="188" t="s">
        <v>1777</v>
      </c>
      <c r="G1140" s="189" t="s">
        <v>281</v>
      </c>
      <c r="H1140" s="190">
        <v>2.1</v>
      </c>
      <c r="I1140" s="191"/>
      <c r="J1140" s="192">
        <f>ROUND(I1140*H1140,2)</f>
        <v>0</v>
      </c>
      <c r="K1140" s="188" t="s">
        <v>1</v>
      </c>
      <c r="L1140" s="193"/>
      <c r="M1140" s="194" t="s">
        <v>1</v>
      </c>
      <c r="N1140" s="195" t="s">
        <v>43</v>
      </c>
      <c r="P1140" s="145">
        <f>O1140*H1140</f>
        <v>0</v>
      </c>
      <c r="Q1140" s="145">
        <v>0</v>
      </c>
      <c r="R1140" s="145">
        <f>Q1140*H1140</f>
        <v>0</v>
      </c>
      <c r="S1140" s="145">
        <v>0</v>
      </c>
      <c r="T1140" s="146">
        <f>S1140*H1140</f>
        <v>0</v>
      </c>
      <c r="AR1140" s="147" t="s">
        <v>448</v>
      </c>
      <c r="AT1140" s="147" t="s">
        <v>982</v>
      </c>
      <c r="AU1140" s="147" t="s">
        <v>90</v>
      </c>
      <c r="AY1140" s="17" t="s">
        <v>268</v>
      </c>
      <c r="BE1140" s="148">
        <f>IF(N1140="základní",J1140,0)</f>
        <v>0</v>
      </c>
      <c r="BF1140" s="148">
        <f>IF(N1140="snížená",J1140,0)</f>
        <v>0</v>
      </c>
      <c r="BG1140" s="148">
        <f>IF(N1140="zákl. přenesená",J1140,0)</f>
        <v>0</v>
      </c>
      <c r="BH1140" s="148">
        <f>IF(N1140="sníž. přenesená",J1140,0)</f>
        <v>0</v>
      </c>
      <c r="BI1140" s="148">
        <f>IF(N1140="nulová",J1140,0)</f>
        <v>0</v>
      </c>
      <c r="BJ1140" s="17" t="s">
        <v>90</v>
      </c>
      <c r="BK1140" s="148">
        <f>ROUND(I1140*H1140,2)</f>
        <v>0</v>
      </c>
      <c r="BL1140" s="17" t="s">
        <v>370</v>
      </c>
      <c r="BM1140" s="147" t="s">
        <v>1778</v>
      </c>
    </row>
    <row r="1141" spans="2:65" s="12" customFormat="1">
      <c r="B1141" s="149"/>
      <c r="D1141" s="150" t="s">
        <v>276</v>
      </c>
      <c r="E1141" s="151" t="s">
        <v>1</v>
      </c>
      <c r="F1141" s="152" t="s">
        <v>1291</v>
      </c>
      <c r="H1141" s="153">
        <v>15</v>
      </c>
      <c r="I1141" s="154"/>
      <c r="L1141" s="149"/>
      <c r="M1141" s="155"/>
      <c r="T1141" s="156"/>
      <c r="AT1141" s="151" t="s">
        <v>276</v>
      </c>
      <c r="AU1141" s="151" t="s">
        <v>90</v>
      </c>
      <c r="AV1141" s="12" t="s">
        <v>90</v>
      </c>
      <c r="AW1141" s="12" t="s">
        <v>32</v>
      </c>
      <c r="AX1141" s="12" t="s">
        <v>77</v>
      </c>
      <c r="AY1141" s="151" t="s">
        <v>268</v>
      </c>
    </row>
    <row r="1142" spans="2:65" s="13" customFormat="1">
      <c r="B1142" s="157"/>
      <c r="D1142" s="150" t="s">
        <v>276</v>
      </c>
      <c r="E1142" s="158" t="s">
        <v>1</v>
      </c>
      <c r="F1142" s="159" t="s">
        <v>278</v>
      </c>
      <c r="H1142" s="160">
        <v>15</v>
      </c>
      <c r="I1142" s="161"/>
      <c r="L1142" s="157"/>
      <c r="M1142" s="162"/>
      <c r="T1142" s="163"/>
      <c r="AT1142" s="158" t="s">
        <v>276</v>
      </c>
      <c r="AU1142" s="158" t="s">
        <v>90</v>
      </c>
      <c r="AV1142" s="13" t="s">
        <v>101</v>
      </c>
      <c r="AW1142" s="13" t="s">
        <v>32</v>
      </c>
      <c r="AX1142" s="13" t="s">
        <v>84</v>
      </c>
      <c r="AY1142" s="158" t="s">
        <v>268</v>
      </c>
    </row>
    <row r="1143" spans="2:65" s="12" customFormat="1">
      <c r="B1143" s="149"/>
      <c r="D1143" s="150" t="s">
        <v>276</v>
      </c>
      <c r="F1143" s="152" t="s">
        <v>1779</v>
      </c>
      <c r="H1143" s="153">
        <v>2.1</v>
      </c>
      <c r="I1143" s="154"/>
      <c r="L1143" s="149"/>
      <c r="M1143" s="155"/>
      <c r="T1143" s="156"/>
      <c r="AT1143" s="151" t="s">
        <v>276</v>
      </c>
      <c r="AU1143" s="151" t="s">
        <v>90</v>
      </c>
      <c r="AV1143" s="12" t="s">
        <v>90</v>
      </c>
      <c r="AW1143" s="12" t="s">
        <v>4</v>
      </c>
      <c r="AX1143" s="12" t="s">
        <v>84</v>
      </c>
      <c r="AY1143" s="151" t="s">
        <v>268</v>
      </c>
    </row>
    <row r="1144" spans="2:65" s="1" customFormat="1" ht="24.2" customHeight="1">
      <c r="B1144" s="32"/>
      <c r="C1144" s="186" t="s">
        <v>1780</v>
      </c>
      <c r="D1144" s="196" t="s">
        <v>982</v>
      </c>
      <c r="E1144" s="187" t="s">
        <v>1781</v>
      </c>
      <c r="F1144" s="188" t="s">
        <v>1782</v>
      </c>
      <c r="G1144" s="189" t="s">
        <v>1783</v>
      </c>
      <c r="H1144" s="190">
        <v>90</v>
      </c>
      <c r="I1144" s="191"/>
      <c r="J1144" s="192">
        <f>ROUND(I1144*H1144,2)</f>
        <v>0</v>
      </c>
      <c r="K1144" s="188" t="s">
        <v>274</v>
      </c>
      <c r="L1144" s="193"/>
      <c r="M1144" s="194" t="s">
        <v>1</v>
      </c>
      <c r="N1144" s="195" t="s">
        <v>43</v>
      </c>
      <c r="P1144" s="145">
        <f>O1144*H1144</f>
        <v>0</v>
      </c>
      <c r="Q1144" s="145">
        <v>1.75E-3</v>
      </c>
      <c r="R1144" s="145">
        <f>Q1144*H1144</f>
        <v>0.1575</v>
      </c>
      <c r="S1144" s="145">
        <v>0</v>
      </c>
      <c r="T1144" s="146">
        <f>S1144*H1144</f>
        <v>0</v>
      </c>
      <c r="AR1144" s="147" t="s">
        <v>448</v>
      </c>
      <c r="AT1144" s="147" t="s">
        <v>982</v>
      </c>
      <c r="AU1144" s="147" t="s">
        <v>90</v>
      </c>
      <c r="AY1144" s="17" t="s">
        <v>268</v>
      </c>
      <c r="BE1144" s="148">
        <f>IF(N1144="základní",J1144,0)</f>
        <v>0</v>
      </c>
      <c r="BF1144" s="148">
        <f>IF(N1144="snížená",J1144,0)</f>
        <v>0</v>
      </c>
      <c r="BG1144" s="148">
        <f>IF(N1144="zákl. přenesená",J1144,0)</f>
        <v>0</v>
      </c>
      <c r="BH1144" s="148">
        <f>IF(N1144="sníž. přenesená",J1144,0)</f>
        <v>0</v>
      </c>
      <c r="BI1144" s="148">
        <f>IF(N1144="nulová",J1144,0)</f>
        <v>0</v>
      </c>
      <c r="BJ1144" s="17" t="s">
        <v>90</v>
      </c>
      <c r="BK1144" s="148">
        <f>ROUND(I1144*H1144,2)</f>
        <v>0</v>
      </c>
      <c r="BL1144" s="17" t="s">
        <v>370</v>
      </c>
      <c r="BM1144" s="147" t="s">
        <v>1784</v>
      </c>
    </row>
    <row r="1145" spans="2:65" s="12" customFormat="1">
      <c r="B1145" s="149"/>
      <c r="D1145" s="150" t="s">
        <v>276</v>
      </c>
      <c r="E1145" s="151" t="s">
        <v>1</v>
      </c>
      <c r="F1145" s="152" t="s">
        <v>1762</v>
      </c>
      <c r="H1145" s="153">
        <v>406</v>
      </c>
      <c r="I1145" s="154"/>
      <c r="L1145" s="149"/>
      <c r="M1145" s="155"/>
      <c r="T1145" s="156"/>
      <c r="AT1145" s="151" t="s">
        <v>276</v>
      </c>
      <c r="AU1145" s="151" t="s">
        <v>90</v>
      </c>
      <c r="AV1145" s="12" t="s">
        <v>90</v>
      </c>
      <c r="AW1145" s="12" t="s">
        <v>32</v>
      </c>
      <c r="AX1145" s="12" t="s">
        <v>77</v>
      </c>
      <c r="AY1145" s="151" t="s">
        <v>268</v>
      </c>
    </row>
    <row r="1146" spans="2:65" s="12" customFormat="1">
      <c r="B1146" s="149"/>
      <c r="D1146" s="150" t="s">
        <v>276</v>
      </c>
      <c r="E1146" s="151" t="s">
        <v>1</v>
      </c>
      <c r="F1146" s="152" t="s">
        <v>1763</v>
      </c>
      <c r="H1146" s="153">
        <v>116</v>
      </c>
      <c r="I1146" s="154"/>
      <c r="L1146" s="149"/>
      <c r="M1146" s="155"/>
      <c r="T1146" s="156"/>
      <c r="AT1146" s="151" t="s">
        <v>276</v>
      </c>
      <c r="AU1146" s="151" t="s">
        <v>90</v>
      </c>
      <c r="AV1146" s="12" t="s">
        <v>90</v>
      </c>
      <c r="AW1146" s="12" t="s">
        <v>32</v>
      </c>
      <c r="AX1146" s="12" t="s">
        <v>77</v>
      </c>
      <c r="AY1146" s="151" t="s">
        <v>268</v>
      </c>
    </row>
    <row r="1147" spans="2:65" s="12" customFormat="1">
      <c r="B1147" s="149"/>
      <c r="D1147" s="150" t="s">
        <v>276</v>
      </c>
      <c r="E1147" s="151" t="s">
        <v>1</v>
      </c>
      <c r="F1147" s="152" t="s">
        <v>1764</v>
      </c>
      <c r="H1147" s="153">
        <v>348</v>
      </c>
      <c r="I1147" s="154"/>
      <c r="L1147" s="149"/>
      <c r="M1147" s="155"/>
      <c r="T1147" s="156"/>
      <c r="AT1147" s="151" t="s">
        <v>276</v>
      </c>
      <c r="AU1147" s="151" t="s">
        <v>90</v>
      </c>
      <c r="AV1147" s="12" t="s">
        <v>90</v>
      </c>
      <c r="AW1147" s="12" t="s">
        <v>32</v>
      </c>
      <c r="AX1147" s="12" t="s">
        <v>77</v>
      </c>
      <c r="AY1147" s="151" t="s">
        <v>268</v>
      </c>
    </row>
    <row r="1148" spans="2:65" s="12" customFormat="1">
      <c r="B1148" s="149"/>
      <c r="D1148" s="150" t="s">
        <v>276</v>
      </c>
      <c r="E1148" s="151" t="s">
        <v>1</v>
      </c>
      <c r="F1148" s="152" t="s">
        <v>1765</v>
      </c>
      <c r="H1148" s="153">
        <v>116</v>
      </c>
      <c r="I1148" s="154"/>
      <c r="L1148" s="149"/>
      <c r="M1148" s="155"/>
      <c r="T1148" s="156"/>
      <c r="AT1148" s="151" t="s">
        <v>276</v>
      </c>
      <c r="AU1148" s="151" t="s">
        <v>90</v>
      </c>
      <c r="AV1148" s="12" t="s">
        <v>90</v>
      </c>
      <c r="AW1148" s="12" t="s">
        <v>32</v>
      </c>
      <c r="AX1148" s="12" t="s">
        <v>77</v>
      </c>
      <c r="AY1148" s="151" t="s">
        <v>268</v>
      </c>
    </row>
    <row r="1149" spans="2:65" s="12" customFormat="1">
      <c r="B1149" s="149"/>
      <c r="D1149" s="150" t="s">
        <v>276</v>
      </c>
      <c r="E1149" s="151" t="s">
        <v>1</v>
      </c>
      <c r="F1149" s="152" t="s">
        <v>1766</v>
      </c>
      <c r="H1149" s="153">
        <v>667</v>
      </c>
      <c r="I1149" s="154"/>
      <c r="L1149" s="149"/>
      <c r="M1149" s="155"/>
      <c r="T1149" s="156"/>
      <c r="AT1149" s="151" t="s">
        <v>276</v>
      </c>
      <c r="AU1149" s="151" t="s">
        <v>90</v>
      </c>
      <c r="AV1149" s="12" t="s">
        <v>90</v>
      </c>
      <c r="AW1149" s="12" t="s">
        <v>32</v>
      </c>
      <c r="AX1149" s="12" t="s">
        <v>77</v>
      </c>
      <c r="AY1149" s="151" t="s">
        <v>268</v>
      </c>
    </row>
    <row r="1150" spans="2:65" s="12" customFormat="1">
      <c r="B1150" s="149"/>
      <c r="D1150" s="150" t="s">
        <v>276</v>
      </c>
      <c r="E1150" s="151" t="s">
        <v>1</v>
      </c>
      <c r="F1150" s="152" t="s">
        <v>1767</v>
      </c>
      <c r="H1150" s="153">
        <v>410</v>
      </c>
      <c r="I1150" s="154"/>
      <c r="L1150" s="149"/>
      <c r="M1150" s="155"/>
      <c r="T1150" s="156"/>
      <c r="AT1150" s="151" t="s">
        <v>276</v>
      </c>
      <c r="AU1150" s="151" t="s">
        <v>90</v>
      </c>
      <c r="AV1150" s="12" t="s">
        <v>90</v>
      </c>
      <c r="AW1150" s="12" t="s">
        <v>32</v>
      </c>
      <c r="AX1150" s="12" t="s">
        <v>77</v>
      </c>
      <c r="AY1150" s="151" t="s">
        <v>268</v>
      </c>
    </row>
    <row r="1151" spans="2:65" s="12" customFormat="1">
      <c r="B1151" s="149"/>
      <c r="D1151" s="150" t="s">
        <v>276</v>
      </c>
      <c r="E1151" s="151" t="s">
        <v>1</v>
      </c>
      <c r="F1151" s="152" t="s">
        <v>1768</v>
      </c>
      <c r="H1151" s="153">
        <v>120</v>
      </c>
      <c r="I1151" s="154"/>
      <c r="L1151" s="149"/>
      <c r="M1151" s="155"/>
      <c r="T1151" s="156"/>
      <c r="AT1151" s="151" t="s">
        <v>276</v>
      </c>
      <c r="AU1151" s="151" t="s">
        <v>90</v>
      </c>
      <c r="AV1151" s="12" t="s">
        <v>90</v>
      </c>
      <c r="AW1151" s="12" t="s">
        <v>32</v>
      </c>
      <c r="AX1151" s="12" t="s">
        <v>77</v>
      </c>
      <c r="AY1151" s="151" t="s">
        <v>268</v>
      </c>
    </row>
    <row r="1152" spans="2:65" s="15" customFormat="1">
      <c r="B1152" s="170"/>
      <c r="D1152" s="150" t="s">
        <v>276</v>
      </c>
      <c r="E1152" s="171" t="s">
        <v>1</v>
      </c>
      <c r="F1152" s="172" t="s">
        <v>325</v>
      </c>
      <c r="H1152" s="173">
        <v>2183</v>
      </c>
      <c r="I1152" s="174"/>
      <c r="L1152" s="170"/>
      <c r="M1152" s="175"/>
      <c r="T1152" s="176"/>
      <c r="AT1152" s="171" t="s">
        <v>276</v>
      </c>
      <c r="AU1152" s="171" t="s">
        <v>90</v>
      </c>
      <c r="AV1152" s="15" t="s">
        <v>97</v>
      </c>
      <c r="AW1152" s="15" t="s">
        <v>32</v>
      </c>
      <c r="AX1152" s="15" t="s">
        <v>77</v>
      </c>
      <c r="AY1152" s="171" t="s">
        <v>268</v>
      </c>
    </row>
    <row r="1153" spans="2:65" s="12" customFormat="1">
      <c r="B1153" s="149"/>
      <c r="D1153" s="150" t="s">
        <v>276</v>
      </c>
      <c r="E1153" s="151" t="s">
        <v>1</v>
      </c>
      <c r="F1153" s="152" t="s">
        <v>1769</v>
      </c>
      <c r="H1153" s="153">
        <v>28</v>
      </c>
      <c r="I1153" s="154"/>
      <c r="L1153" s="149"/>
      <c r="M1153" s="155"/>
      <c r="T1153" s="156"/>
      <c r="AT1153" s="151" t="s">
        <v>276</v>
      </c>
      <c r="AU1153" s="151" t="s">
        <v>90</v>
      </c>
      <c r="AV1153" s="12" t="s">
        <v>90</v>
      </c>
      <c r="AW1153" s="12" t="s">
        <v>32</v>
      </c>
      <c r="AX1153" s="12" t="s">
        <v>77</v>
      </c>
      <c r="AY1153" s="151" t="s">
        <v>268</v>
      </c>
    </row>
    <row r="1154" spans="2:65" s="12" customFormat="1">
      <c r="B1154" s="149"/>
      <c r="D1154" s="150" t="s">
        <v>276</v>
      </c>
      <c r="E1154" s="151" t="s">
        <v>1</v>
      </c>
      <c r="F1154" s="152" t="s">
        <v>1268</v>
      </c>
      <c r="H1154" s="153">
        <v>24</v>
      </c>
      <c r="I1154" s="154"/>
      <c r="L1154" s="149"/>
      <c r="M1154" s="155"/>
      <c r="T1154" s="156"/>
      <c r="AT1154" s="151" t="s">
        <v>276</v>
      </c>
      <c r="AU1154" s="151" t="s">
        <v>90</v>
      </c>
      <c r="AV1154" s="12" t="s">
        <v>90</v>
      </c>
      <c r="AW1154" s="12" t="s">
        <v>32</v>
      </c>
      <c r="AX1154" s="12" t="s">
        <v>77</v>
      </c>
      <c r="AY1154" s="151" t="s">
        <v>268</v>
      </c>
    </row>
    <row r="1155" spans="2:65" s="12" customFormat="1">
      <c r="B1155" s="149"/>
      <c r="D1155" s="150" t="s">
        <v>276</v>
      </c>
      <c r="E1155" s="151" t="s">
        <v>1</v>
      </c>
      <c r="F1155" s="152" t="s">
        <v>1291</v>
      </c>
      <c r="H1155" s="153">
        <v>15</v>
      </c>
      <c r="I1155" s="154"/>
      <c r="L1155" s="149"/>
      <c r="M1155" s="155"/>
      <c r="T1155" s="156"/>
      <c r="AT1155" s="151" t="s">
        <v>276</v>
      </c>
      <c r="AU1155" s="151" t="s">
        <v>90</v>
      </c>
      <c r="AV1155" s="12" t="s">
        <v>90</v>
      </c>
      <c r="AW1155" s="12" t="s">
        <v>32</v>
      </c>
      <c r="AX1155" s="12" t="s">
        <v>77</v>
      </c>
      <c r="AY1155" s="151" t="s">
        <v>268</v>
      </c>
    </row>
    <row r="1156" spans="2:65" s="15" customFormat="1">
      <c r="B1156" s="170"/>
      <c r="D1156" s="150" t="s">
        <v>276</v>
      </c>
      <c r="E1156" s="171" t="s">
        <v>1</v>
      </c>
      <c r="F1156" s="172" t="s">
        <v>325</v>
      </c>
      <c r="H1156" s="173">
        <v>67</v>
      </c>
      <c r="I1156" s="174"/>
      <c r="L1156" s="170"/>
      <c r="M1156" s="175"/>
      <c r="T1156" s="176"/>
      <c r="AT1156" s="171" t="s">
        <v>276</v>
      </c>
      <c r="AU1156" s="171" t="s">
        <v>90</v>
      </c>
      <c r="AV1156" s="15" t="s">
        <v>97</v>
      </c>
      <c r="AW1156" s="15" t="s">
        <v>32</v>
      </c>
      <c r="AX1156" s="15" t="s">
        <v>77</v>
      </c>
      <c r="AY1156" s="171" t="s">
        <v>268</v>
      </c>
    </row>
    <row r="1157" spans="2:65" s="13" customFormat="1">
      <c r="B1157" s="157"/>
      <c r="D1157" s="150" t="s">
        <v>276</v>
      </c>
      <c r="E1157" s="158" t="s">
        <v>1</v>
      </c>
      <c r="F1157" s="159" t="s">
        <v>278</v>
      </c>
      <c r="H1157" s="160">
        <v>2250</v>
      </c>
      <c r="I1157" s="161"/>
      <c r="L1157" s="157"/>
      <c r="M1157" s="162"/>
      <c r="T1157" s="163"/>
      <c r="AT1157" s="158" t="s">
        <v>276</v>
      </c>
      <c r="AU1157" s="158" t="s">
        <v>90</v>
      </c>
      <c r="AV1157" s="13" t="s">
        <v>101</v>
      </c>
      <c r="AW1157" s="13" t="s">
        <v>32</v>
      </c>
      <c r="AX1157" s="13" t="s">
        <v>84</v>
      </c>
      <c r="AY1157" s="158" t="s">
        <v>268</v>
      </c>
    </row>
    <row r="1158" spans="2:65" s="12" customFormat="1">
      <c r="B1158" s="149"/>
      <c r="D1158" s="150" t="s">
        <v>276</v>
      </c>
      <c r="F1158" s="152" t="s">
        <v>1785</v>
      </c>
      <c r="H1158" s="153">
        <v>90</v>
      </c>
      <c r="I1158" s="154"/>
      <c r="L1158" s="149"/>
      <c r="M1158" s="155"/>
      <c r="T1158" s="156"/>
      <c r="AT1158" s="151" t="s">
        <v>276</v>
      </c>
      <c r="AU1158" s="151" t="s">
        <v>90</v>
      </c>
      <c r="AV1158" s="12" t="s">
        <v>90</v>
      </c>
      <c r="AW1158" s="12" t="s">
        <v>4</v>
      </c>
      <c r="AX1158" s="12" t="s">
        <v>84</v>
      </c>
      <c r="AY1158" s="151" t="s">
        <v>268</v>
      </c>
    </row>
    <row r="1159" spans="2:65" s="1" customFormat="1" ht="24.2" customHeight="1">
      <c r="B1159" s="32"/>
      <c r="C1159" s="186" t="s">
        <v>1786</v>
      </c>
      <c r="D1159" s="186" t="s">
        <v>982</v>
      </c>
      <c r="E1159" s="187" t="s">
        <v>1787</v>
      </c>
      <c r="F1159" s="188" t="s">
        <v>1788</v>
      </c>
      <c r="G1159" s="189" t="s">
        <v>1783</v>
      </c>
      <c r="H1159" s="190">
        <v>0.6</v>
      </c>
      <c r="I1159" s="191"/>
      <c r="J1159" s="192">
        <f>ROUND(I1159*H1159,2)</f>
        <v>0</v>
      </c>
      <c r="K1159" s="188" t="s">
        <v>274</v>
      </c>
      <c r="L1159" s="193"/>
      <c r="M1159" s="194" t="s">
        <v>1</v>
      </c>
      <c r="N1159" s="195" t="s">
        <v>43</v>
      </c>
      <c r="P1159" s="145">
        <f>O1159*H1159</f>
        <v>0</v>
      </c>
      <c r="Q1159" s="145">
        <v>0</v>
      </c>
      <c r="R1159" s="145">
        <f>Q1159*H1159</f>
        <v>0</v>
      </c>
      <c r="S1159" s="145">
        <v>0</v>
      </c>
      <c r="T1159" s="146">
        <f>S1159*H1159</f>
        <v>0</v>
      </c>
      <c r="AR1159" s="147" t="s">
        <v>448</v>
      </c>
      <c r="AT1159" s="147" t="s">
        <v>982</v>
      </c>
      <c r="AU1159" s="147" t="s">
        <v>90</v>
      </c>
      <c r="AY1159" s="17" t="s">
        <v>268</v>
      </c>
      <c r="BE1159" s="148">
        <f>IF(N1159="základní",J1159,0)</f>
        <v>0</v>
      </c>
      <c r="BF1159" s="148">
        <f>IF(N1159="snížená",J1159,0)</f>
        <v>0</v>
      </c>
      <c r="BG1159" s="148">
        <f>IF(N1159="zákl. přenesená",J1159,0)</f>
        <v>0</v>
      </c>
      <c r="BH1159" s="148">
        <f>IF(N1159="sníž. přenesená",J1159,0)</f>
        <v>0</v>
      </c>
      <c r="BI1159" s="148">
        <f>IF(N1159="nulová",J1159,0)</f>
        <v>0</v>
      </c>
      <c r="BJ1159" s="17" t="s">
        <v>90</v>
      </c>
      <c r="BK1159" s="148">
        <f>ROUND(I1159*H1159,2)</f>
        <v>0</v>
      </c>
      <c r="BL1159" s="17" t="s">
        <v>370</v>
      </c>
      <c r="BM1159" s="147" t="s">
        <v>1789</v>
      </c>
    </row>
    <row r="1160" spans="2:65" s="12" customFormat="1">
      <c r="B1160" s="149"/>
      <c r="D1160" s="150" t="s">
        <v>276</v>
      </c>
      <c r="E1160" s="151" t="s">
        <v>1</v>
      </c>
      <c r="F1160" s="152" t="s">
        <v>1291</v>
      </c>
      <c r="H1160" s="153">
        <v>15</v>
      </c>
      <c r="I1160" s="154"/>
      <c r="L1160" s="149"/>
      <c r="M1160" s="155"/>
      <c r="T1160" s="156"/>
      <c r="AT1160" s="151" t="s">
        <v>276</v>
      </c>
      <c r="AU1160" s="151" t="s">
        <v>90</v>
      </c>
      <c r="AV1160" s="12" t="s">
        <v>90</v>
      </c>
      <c r="AW1160" s="12" t="s">
        <v>32</v>
      </c>
      <c r="AX1160" s="12" t="s">
        <v>77</v>
      </c>
      <c r="AY1160" s="151" t="s">
        <v>268</v>
      </c>
    </row>
    <row r="1161" spans="2:65" s="13" customFormat="1">
      <c r="B1161" s="157"/>
      <c r="D1161" s="150" t="s">
        <v>276</v>
      </c>
      <c r="E1161" s="158" t="s">
        <v>1</v>
      </c>
      <c r="F1161" s="159" t="s">
        <v>278</v>
      </c>
      <c r="H1161" s="160">
        <v>15</v>
      </c>
      <c r="I1161" s="161"/>
      <c r="L1161" s="157"/>
      <c r="M1161" s="162"/>
      <c r="T1161" s="163"/>
      <c r="AT1161" s="158" t="s">
        <v>276</v>
      </c>
      <c r="AU1161" s="158" t="s">
        <v>90</v>
      </c>
      <c r="AV1161" s="13" t="s">
        <v>101</v>
      </c>
      <c r="AW1161" s="13" t="s">
        <v>32</v>
      </c>
      <c r="AX1161" s="13" t="s">
        <v>84</v>
      </c>
      <c r="AY1161" s="158" t="s">
        <v>268</v>
      </c>
    </row>
    <row r="1162" spans="2:65" s="12" customFormat="1">
      <c r="B1162" s="149"/>
      <c r="D1162" s="150" t="s">
        <v>276</v>
      </c>
      <c r="F1162" s="152" t="s">
        <v>1790</v>
      </c>
      <c r="H1162" s="153">
        <v>0.6</v>
      </c>
      <c r="I1162" s="154"/>
      <c r="L1162" s="149"/>
      <c r="M1162" s="155"/>
      <c r="T1162" s="156"/>
      <c r="AT1162" s="151" t="s">
        <v>276</v>
      </c>
      <c r="AU1162" s="151" t="s">
        <v>90</v>
      </c>
      <c r="AV1162" s="12" t="s">
        <v>90</v>
      </c>
      <c r="AW1162" s="12" t="s">
        <v>4</v>
      </c>
      <c r="AX1162" s="12" t="s">
        <v>84</v>
      </c>
      <c r="AY1162" s="151" t="s">
        <v>268</v>
      </c>
    </row>
    <row r="1163" spans="2:65" s="1" customFormat="1" ht="24.2" customHeight="1">
      <c r="B1163" s="32"/>
      <c r="C1163" s="186" t="s">
        <v>1791</v>
      </c>
      <c r="D1163" s="186" t="s">
        <v>982</v>
      </c>
      <c r="E1163" s="187" t="s">
        <v>1792</v>
      </c>
      <c r="F1163" s="188" t="s">
        <v>1793</v>
      </c>
      <c r="G1163" s="189" t="s">
        <v>1783</v>
      </c>
      <c r="H1163" s="190">
        <v>43.32</v>
      </c>
      <c r="I1163" s="191"/>
      <c r="J1163" s="192">
        <f>ROUND(I1163*H1163,2)</f>
        <v>0</v>
      </c>
      <c r="K1163" s="188" t="s">
        <v>274</v>
      </c>
      <c r="L1163" s="193"/>
      <c r="M1163" s="194" t="s">
        <v>1</v>
      </c>
      <c r="N1163" s="195" t="s">
        <v>43</v>
      </c>
      <c r="P1163" s="145">
        <f>O1163*H1163</f>
        <v>0</v>
      </c>
      <c r="Q1163" s="145">
        <v>6.8000000000000005E-4</v>
      </c>
      <c r="R1163" s="145">
        <f>Q1163*H1163</f>
        <v>2.9457600000000004E-2</v>
      </c>
      <c r="S1163" s="145">
        <v>0</v>
      </c>
      <c r="T1163" s="146">
        <f>S1163*H1163</f>
        <v>0</v>
      </c>
      <c r="AR1163" s="147" t="s">
        <v>448</v>
      </c>
      <c r="AT1163" s="147" t="s">
        <v>982</v>
      </c>
      <c r="AU1163" s="147" t="s">
        <v>90</v>
      </c>
      <c r="AY1163" s="17" t="s">
        <v>268</v>
      </c>
      <c r="BE1163" s="148">
        <f>IF(N1163="základní",J1163,0)</f>
        <v>0</v>
      </c>
      <c r="BF1163" s="148">
        <f>IF(N1163="snížená",J1163,0)</f>
        <v>0</v>
      </c>
      <c r="BG1163" s="148">
        <f>IF(N1163="zákl. přenesená",J1163,0)</f>
        <v>0</v>
      </c>
      <c r="BH1163" s="148">
        <f>IF(N1163="sníž. přenesená",J1163,0)</f>
        <v>0</v>
      </c>
      <c r="BI1163" s="148">
        <f>IF(N1163="nulová",J1163,0)</f>
        <v>0</v>
      </c>
      <c r="BJ1163" s="17" t="s">
        <v>90</v>
      </c>
      <c r="BK1163" s="148">
        <f>ROUND(I1163*H1163,2)</f>
        <v>0</v>
      </c>
      <c r="BL1163" s="17" t="s">
        <v>370</v>
      </c>
      <c r="BM1163" s="147" t="s">
        <v>1794</v>
      </c>
    </row>
    <row r="1164" spans="2:65" s="12" customFormat="1">
      <c r="B1164" s="149"/>
      <c r="D1164" s="150" t="s">
        <v>276</v>
      </c>
      <c r="E1164" s="151" t="s">
        <v>1</v>
      </c>
      <c r="F1164" s="152" t="s">
        <v>1795</v>
      </c>
      <c r="H1164" s="153">
        <v>392</v>
      </c>
      <c r="I1164" s="154"/>
      <c r="L1164" s="149"/>
      <c r="M1164" s="155"/>
      <c r="T1164" s="156"/>
      <c r="AT1164" s="151" t="s">
        <v>276</v>
      </c>
      <c r="AU1164" s="151" t="s">
        <v>90</v>
      </c>
      <c r="AV1164" s="12" t="s">
        <v>90</v>
      </c>
      <c r="AW1164" s="12" t="s">
        <v>32</v>
      </c>
      <c r="AX1164" s="12" t="s">
        <v>77</v>
      </c>
      <c r="AY1164" s="151" t="s">
        <v>268</v>
      </c>
    </row>
    <row r="1165" spans="2:65" s="12" customFormat="1">
      <c r="B1165" s="149"/>
      <c r="D1165" s="150" t="s">
        <v>276</v>
      </c>
      <c r="E1165" s="151" t="s">
        <v>1</v>
      </c>
      <c r="F1165" s="152" t="s">
        <v>1796</v>
      </c>
      <c r="H1165" s="153">
        <v>112</v>
      </c>
      <c r="I1165" s="154"/>
      <c r="L1165" s="149"/>
      <c r="M1165" s="155"/>
      <c r="T1165" s="156"/>
      <c r="AT1165" s="151" t="s">
        <v>276</v>
      </c>
      <c r="AU1165" s="151" t="s">
        <v>90</v>
      </c>
      <c r="AV1165" s="12" t="s">
        <v>90</v>
      </c>
      <c r="AW1165" s="12" t="s">
        <v>32</v>
      </c>
      <c r="AX1165" s="12" t="s">
        <v>77</v>
      </c>
      <c r="AY1165" s="151" t="s">
        <v>268</v>
      </c>
    </row>
    <row r="1166" spans="2:65" s="12" customFormat="1">
      <c r="B1166" s="149"/>
      <c r="D1166" s="150" t="s">
        <v>276</v>
      </c>
      <c r="E1166" s="151" t="s">
        <v>1</v>
      </c>
      <c r="F1166" s="152" t="s">
        <v>1797</v>
      </c>
      <c r="H1166" s="153">
        <v>336</v>
      </c>
      <c r="I1166" s="154"/>
      <c r="L1166" s="149"/>
      <c r="M1166" s="155"/>
      <c r="T1166" s="156"/>
      <c r="AT1166" s="151" t="s">
        <v>276</v>
      </c>
      <c r="AU1166" s="151" t="s">
        <v>90</v>
      </c>
      <c r="AV1166" s="12" t="s">
        <v>90</v>
      </c>
      <c r="AW1166" s="12" t="s">
        <v>32</v>
      </c>
      <c r="AX1166" s="12" t="s">
        <v>77</v>
      </c>
      <c r="AY1166" s="151" t="s">
        <v>268</v>
      </c>
    </row>
    <row r="1167" spans="2:65" s="12" customFormat="1">
      <c r="B1167" s="149"/>
      <c r="D1167" s="150" t="s">
        <v>276</v>
      </c>
      <c r="E1167" s="151" t="s">
        <v>1</v>
      </c>
      <c r="F1167" s="152" t="s">
        <v>1798</v>
      </c>
      <c r="H1167" s="153">
        <v>112</v>
      </c>
      <c r="I1167" s="154"/>
      <c r="L1167" s="149"/>
      <c r="M1167" s="155"/>
      <c r="T1167" s="156"/>
      <c r="AT1167" s="151" t="s">
        <v>276</v>
      </c>
      <c r="AU1167" s="151" t="s">
        <v>90</v>
      </c>
      <c r="AV1167" s="12" t="s">
        <v>90</v>
      </c>
      <c r="AW1167" s="12" t="s">
        <v>32</v>
      </c>
      <c r="AX1167" s="12" t="s">
        <v>77</v>
      </c>
      <c r="AY1167" s="151" t="s">
        <v>268</v>
      </c>
    </row>
    <row r="1168" spans="2:65" s="12" customFormat="1">
      <c r="B1168" s="149"/>
      <c r="D1168" s="150" t="s">
        <v>276</v>
      </c>
      <c r="E1168" s="151" t="s">
        <v>1</v>
      </c>
      <c r="F1168" s="152" t="s">
        <v>1799</v>
      </c>
      <c r="H1168" s="153">
        <v>644</v>
      </c>
      <c r="I1168" s="154"/>
      <c r="L1168" s="149"/>
      <c r="M1168" s="155"/>
      <c r="T1168" s="156"/>
      <c r="AT1168" s="151" t="s">
        <v>276</v>
      </c>
      <c r="AU1168" s="151" t="s">
        <v>90</v>
      </c>
      <c r="AV1168" s="12" t="s">
        <v>90</v>
      </c>
      <c r="AW1168" s="12" t="s">
        <v>32</v>
      </c>
      <c r="AX1168" s="12" t="s">
        <v>77</v>
      </c>
      <c r="AY1168" s="151" t="s">
        <v>268</v>
      </c>
    </row>
    <row r="1169" spans="2:65" s="12" customFormat="1">
      <c r="B1169" s="149"/>
      <c r="D1169" s="150" t="s">
        <v>276</v>
      </c>
      <c r="E1169" s="151" t="s">
        <v>1</v>
      </c>
      <c r="F1169" s="152" t="s">
        <v>1800</v>
      </c>
      <c r="H1169" s="153">
        <v>392</v>
      </c>
      <c r="I1169" s="154"/>
      <c r="L1169" s="149"/>
      <c r="M1169" s="155"/>
      <c r="T1169" s="156"/>
      <c r="AT1169" s="151" t="s">
        <v>276</v>
      </c>
      <c r="AU1169" s="151" t="s">
        <v>90</v>
      </c>
      <c r="AV1169" s="12" t="s">
        <v>90</v>
      </c>
      <c r="AW1169" s="12" t="s">
        <v>32</v>
      </c>
      <c r="AX1169" s="12" t="s">
        <v>77</v>
      </c>
      <c r="AY1169" s="151" t="s">
        <v>268</v>
      </c>
    </row>
    <row r="1170" spans="2:65" s="12" customFormat="1">
      <c r="B1170" s="149"/>
      <c r="D1170" s="150" t="s">
        <v>276</v>
      </c>
      <c r="E1170" s="151" t="s">
        <v>1</v>
      </c>
      <c r="F1170" s="152" t="s">
        <v>1801</v>
      </c>
      <c r="H1170" s="153">
        <v>112</v>
      </c>
      <c r="I1170" s="154"/>
      <c r="L1170" s="149"/>
      <c r="M1170" s="155"/>
      <c r="T1170" s="156"/>
      <c r="AT1170" s="151" t="s">
        <v>276</v>
      </c>
      <c r="AU1170" s="151" t="s">
        <v>90</v>
      </c>
      <c r="AV1170" s="12" t="s">
        <v>90</v>
      </c>
      <c r="AW1170" s="12" t="s">
        <v>32</v>
      </c>
      <c r="AX1170" s="12" t="s">
        <v>77</v>
      </c>
      <c r="AY1170" s="151" t="s">
        <v>268</v>
      </c>
    </row>
    <row r="1171" spans="2:65" s="15" customFormat="1">
      <c r="B1171" s="170"/>
      <c r="D1171" s="150" t="s">
        <v>276</v>
      </c>
      <c r="E1171" s="171" t="s">
        <v>1</v>
      </c>
      <c r="F1171" s="172" t="s">
        <v>325</v>
      </c>
      <c r="H1171" s="173">
        <v>2100</v>
      </c>
      <c r="I1171" s="174"/>
      <c r="L1171" s="170"/>
      <c r="M1171" s="175"/>
      <c r="T1171" s="176"/>
      <c r="AT1171" s="171" t="s">
        <v>276</v>
      </c>
      <c r="AU1171" s="171" t="s">
        <v>90</v>
      </c>
      <c r="AV1171" s="15" t="s">
        <v>97</v>
      </c>
      <c r="AW1171" s="15" t="s">
        <v>32</v>
      </c>
      <c r="AX1171" s="15" t="s">
        <v>77</v>
      </c>
      <c r="AY1171" s="171" t="s">
        <v>268</v>
      </c>
    </row>
    <row r="1172" spans="2:65" s="12" customFormat="1">
      <c r="B1172" s="149"/>
      <c r="D1172" s="150" t="s">
        <v>276</v>
      </c>
      <c r="E1172" s="151" t="s">
        <v>1</v>
      </c>
      <c r="F1172" s="152" t="s">
        <v>1280</v>
      </c>
      <c r="H1172" s="153">
        <v>30</v>
      </c>
      <c r="I1172" s="154"/>
      <c r="L1172" s="149"/>
      <c r="M1172" s="155"/>
      <c r="T1172" s="156"/>
      <c r="AT1172" s="151" t="s">
        <v>276</v>
      </c>
      <c r="AU1172" s="151" t="s">
        <v>90</v>
      </c>
      <c r="AV1172" s="12" t="s">
        <v>90</v>
      </c>
      <c r="AW1172" s="12" t="s">
        <v>32</v>
      </c>
      <c r="AX1172" s="12" t="s">
        <v>77</v>
      </c>
      <c r="AY1172" s="151" t="s">
        <v>268</v>
      </c>
    </row>
    <row r="1173" spans="2:65" s="12" customFormat="1">
      <c r="B1173" s="149"/>
      <c r="D1173" s="150" t="s">
        <v>276</v>
      </c>
      <c r="E1173" s="151" t="s">
        <v>1</v>
      </c>
      <c r="F1173" s="152" t="s">
        <v>1268</v>
      </c>
      <c r="H1173" s="153">
        <v>24</v>
      </c>
      <c r="I1173" s="154"/>
      <c r="L1173" s="149"/>
      <c r="M1173" s="155"/>
      <c r="T1173" s="156"/>
      <c r="AT1173" s="151" t="s">
        <v>276</v>
      </c>
      <c r="AU1173" s="151" t="s">
        <v>90</v>
      </c>
      <c r="AV1173" s="12" t="s">
        <v>90</v>
      </c>
      <c r="AW1173" s="12" t="s">
        <v>32</v>
      </c>
      <c r="AX1173" s="12" t="s">
        <v>77</v>
      </c>
      <c r="AY1173" s="151" t="s">
        <v>268</v>
      </c>
    </row>
    <row r="1174" spans="2:65" s="12" customFormat="1">
      <c r="B1174" s="149"/>
      <c r="D1174" s="150" t="s">
        <v>276</v>
      </c>
      <c r="E1174" s="151" t="s">
        <v>1</v>
      </c>
      <c r="F1174" s="152" t="s">
        <v>1281</v>
      </c>
      <c r="H1174" s="153">
        <v>4</v>
      </c>
      <c r="I1174" s="154"/>
      <c r="L1174" s="149"/>
      <c r="M1174" s="155"/>
      <c r="T1174" s="156"/>
      <c r="AT1174" s="151" t="s">
        <v>276</v>
      </c>
      <c r="AU1174" s="151" t="s">
        <v>90</v>
      </c>
      <c r="AV1174" s="12" t="s">
        <v>90</v>
      </c>
      <c r="AW1174" s="12" t="s">
        <v>32</v>
      </c>
      <c r="AX1174" s="12" t="s">
        <v>77</v>
      </c>
      <c r="AY1174" s="151" t="s">
        <v>268</v>
      </c>
    </row>
    <row r="1175" spans="2:65" s="12" customFormat="1">
      <c r="B1175" s="149"/>
      <c r="D1175" s="150" t="s">
        <v>276</v>
      </c>
      <c r="E1175" s="151" t="s">
        <v>1</v>
      </c>
      <c r="F1175" s="152" t="s">
        <v>1282</v>
      </c>
      <c r="H1175" s="153">
        <v>2</v>
      </c>
      <c r="I1175" s="154"/>
      <c r="L1175" s="149"/>
      <c r="M1175" s="155"/>
      <c r="T1175" s="156"/>
      <c r="AT1175" s="151" t="s">
        <v>276</v>
      </c>
      <c r="AU1175" s="151" t="s">
        <v>90</v>
      </c>
      <c r="AV1175" s="12" t="s">
        <v>90</v>
      </c>
      <c r="AW1175" s="12" t="s">
        <v>32</v>
      </c>
      <c r="AX1175" s="12" t="s">
        <v>77</v>
      </c>
      <c r="AY1175" s="151" t="s">
        <v>268</v>
      </c>
    </row>
    <row r="1176" spans="2:65" s="12" customFormat="1">
      <c r="B1176" s="149"/>
      <c r="D1176" s="150" t="s">
        <v>276</v>
      </c>
      <c r="E1176" s="151" t="s">
        <v>1</v>
      </c>
      <c r="F1176" s="152" t="s">
        <v>1281</v>
      </c>
      <c r="H1176" s="153">
        <v>4</v>
      </c>
      <c r="I1176" s="154"/>
      <c r="L1176" s="149"/>
      <c r="M1176" s="155"/>
      <c r="T1176" s="156"/>
      <c r="AT1176" s="151" t="s">
        <v>276</v>
      </c>
      <c r="AU1176" s="151" t="s">
        <v>90</v>
      </c>
      <c r="AV1176" s="12" t="s">
        <v>90</v>
      </c>
      <c r="AW1176" s="12" t="s">
        <v>32</v>
      </c>
      <c r="AX1176" s="12" t="s">
        <v>77</v>
      </c>
      <c r="AY1176" s="151" t="s">
        <v>268</v>
      </c>
    </row>
    <row r="1177" spans="2:65" s="12" customFormat="1">
      <c r="B1177" s="149"/>
      <c r="D1177" s="150" t="s">
        <v>276</v>
      </c>
      <c r="E1177" s="151" t="s">
        <v>1</v>
      </c>
      <c r="F1177" s="152" t="s">
        <v>1282</v>
      </c>
      <c r="H1177" s="153">
        <v>2</v>
      </c>
      <c r="I1177" s="154"/>
      <c r="L1177" s="149"/>
      <c r="M1177" s="155"/>
      <c r="T1177" s="156"/>
      <c r="AT1177" s="151" t="s">
        <v>276</v>
      </c>
      <c r="AU1177" s="151" t="s">
        <v>90</v>
      </c>
      <c r="AV1177" s="12" t="s">
        <v>90</v>
      </c>
      <c r="AW1177" s="12" t="s">
        <v>32</v>
      </c>
      <c r="AX1177" s="12" t="s">
        <v>77</v>
      </c>
      <c r="AY1177" s="151" t="s">
        <v>268</v>
      </c>
    </row>
    <row r="1178" spans="2:65" s="15" customFormat="1">
      <c r="B1178" s="170"/>
      <c r="D1178" s="150" t="s">
        <v>276</v>
      </c>
      <c r="E1178" s="171" t="s">
        <v>1</v>
      </c>
      <c r="F1178" s="172" t="s">
        <v>325</v>
      </c>
      <c r="H1178" s="173">
        <v>66</v>
      </c>
      <c r="I1178" s="174"/>
      <c r="L1178" s="170"/>
      <c r="M1178" s="175"/>
      <c r="T1178" s="176"/>
      <c r="AT1178" s="171" t="s">
        <v>276</v>
      </c>
      <c r="AU1178" s="171" t="s">
        <v>90</v>
      </c>
      <c r="AV1178" s="15" t="s">
        <v>97</v>
      </c>
      <c r="AW1178" s="15" t="s">
        <v>32</v>
      </c>
      <c r="AX1178" s="15" t="s">
        <v>77</v>
      </c>
      <c r="AY1178" s="171" t="s">
        <v>268</v>
      </c>
    </row>
    <row r="1179" spans="2:65" s="13" customFormat="1">
      <c r="B1179" s="157"/>
      <c r="D1179" s="150" t="s">
        <v>276</v>
      </c>
      <c r="E1179" s="158" t="s">
        <v>1</v>
      </c>
      <c r="F1179" s="159" t="s">
        <v>278</v>
      </c>
      <c r="H1179" s="160">
        <v>2166</v>
      </c>
      <c r="I1179" s="161"/>
      <c r="L1179" s="157"/>
      <c r="M1179" s="162"/>
      <c r="T1179" s="163"/>
      <c r="AT1179" s="158" t="s">
        <v>276</v>
      </c>
      <c r="AU1179" s="158" t="s">
        <v>90</v>
      </c>
      <c r="AV1179" s="13" t="s">
        <v>101</v>
      </c>
      <c r="AW1179" s="13" t="s">
        <v>32</v>
      </c>
      <c r="AX1179" s="13" t="s">
        <v>84</v>
      </c>
      <c r="AY1179" s="158" t="s">
        <v>268</v>
      </c>
    </row>
    <row r="1180" spans="2:65" s="12" customFormat="1">
      <c r="B1180" s="149"/>
      <c r="D1180" s="150" t="s">
        <v>276</v>
      </c>
      <c r="F1180" s="152" t="s">
        <v>1802</v>
      </c>
      <c r="H1180" s="153">
        <v>43.32</v>
      </c>
      <c r="I1180" s="154"/>
      <c r="L1180" s="149"/>
      <c r="M1180" s="155"/>
      <c r="T1180" s="156"/>
      <c r="AT1180" s="151" t="s">
        <v>276</v>
      </c>
      <c r="AU1180" s="151" t="s">
        <v>90</v>
      </c>
      <c r="AV1180" s="12" t="s">
        <v>90</v>
      </c>
      <c r="AW1180" s="12" t="s">
        <v>4</v>
      </c>
      <c r="AX1180" s="12" t="s">
        <v>84</v>
      </c>
      <c r="AY1180" s="151" t="s">
        <v>268</v>
      </c>
    </row>
    <row r="1181" spans="2:65" s="1" customFormat="1" ht="24.2" customHeight="1">
      <c r="B1181" s="32"/>
      <c r="C1181" s="186" t="s">
        <v>1803</v>
      </c>
      <c r="D1181" s="186" t="s">
        <v>982</v>
      </c>
      <c r="E1181" s="187" t="s">
        <v>1804</v>
      </c>
      <c r="F1181" s="188" t="s">
        <v>1805</v>
      </c>
      <c r="G1181" s="189" t="s">
        <v>1783</v>
      </c>
      <c r="H1181" s="190">
        <v>0.3</v>
      </c>
      <c r="I1181" s="191"/>
      <c r="J1181" s="192">
        <f>ROUND(I1181*H1181,2)</f>
        <v>0</v>
      </c>
      <c r="K1181" s="188" t="s">
        <v>274</v>
      </c>
      <c r="L1181" s="193"/>
      <c r="M1181" s="194" t="s">
        <v>1</v>
      </c>
      <c r="N1181" s="195" t="s">
        <v>43</v>
      </c>
      <c r="P1181" s="145">
        <f>O1181*H1181</f>
        <v>0</v>
      </c>
      <c r="Q1181" s="145">
        <v>0</v>
      </c>
      <c r="R1181" s="145">
        <f>Q1181*H1181</f>
        <v>0</v>
      </c>
      <c r="S1181" s="145">
        <v>0</v>
      </c>
      <c r="T1181" s="146">
        <f>S1181*H1181</f>
        <v>0</v>
      </c>
      <c r="AR1181" s="147" t="s">
        <v>448</v>
      </c>
      <c r="AT1181" s="147" t="s">
        <v>982</v>
      </c>
      <c r="AU1181" s="147" t="s">
        <v>90</v>
      </c>
      <c r="AY1181" s="17" t="s">
        <v>268</v>
      </c>
      <c r="BE1181" s="148">
        <f>IF(N1181="základní",J1181,0)</f>
        <v>0</v>
      </c>
      <c r="BF1181" s="148">
        <f>IF(N1181="snížená",J1181,0)</f>
        <v>0</v>
      </c>
      <c r="BG1181" s="148">
        <f>IF(N1181="zákl. přenesená",J1181,0)</f>
        <v>0</v>
      </c>
      <c r="BH1181" s="148">
        <f>IF(N1181="sníž. přenesená",J1181,0)</f>
        <v>0</v>
      </c>
      <c r="BI1181" s="148">
        <f>IF(N1181="nulová",J1181,0)</f>
        <v>0</v>
      </c>
      <c r="BJ1181" s="17" t="s">
        <v>90</v>
      </c>
      <c r="BK1181" s="148">
        <f>ROUND(I1181*H1181,2)</f>
        <v>0</v>
      </c>
      <c r="BL1181" s="17" t="s">
        <v>370</v>
      </c>
      <c r="BM1181" s="147" t="s">
        <v>1806</v>
      </c>
    </row>
    <row r="1182" spans="2:65" s="12" customFormat="1">
      <c r="B1182" s="149"/>
      <c r="D1182" s="150" t="s">
        <v>276</v>
      </c>
      <c r="E1182" s="151" t="s">
        <v>1</v>
      </c>
      <c r="F1182" s="152" t="s">
        <v>1291</v>
      </c>
      <c r="H1182" s="153">
        <v>15</v>
      </c>
      <c r="I1182" s="154"/>
      <c r="L1182" s="149"/>
      <c r="M1182" s="155"/>
      <c r="T1182" s="156"/>
      <c r="AT1182" s="151" t="s">
        <v>276</v>
      </c>
      <c r="AU1182" s="151" t="s">
        <v>90</v>
      </c>
      <c r="AV1182" s="12" t="s">
        <v>90</v>
      </c>
      <c r="AW1182" s="12" t="s">
        <v>32</v>
      </c>
      <c r="AX1182" s="12" t="s">
        <v>77</v>
      </c>
      <c r="AY1182" s="151" t="s">
        <v>268</v>
      </c>
    </row>
    <row r="1183" spans="2:65" s="13" customFormat="1">
      <c r="B1183" s="157"/>
      <c r="D1183" s="150" t="s">
        <v>276</v>
      </c>
      <c r="E1183" s="158" t="s">
        <v>1</v>
      </c>
      <c r="F1183" s="159" t="s">
        <v>278</v>
      </c>
      <c r="H1183" s="160">
        <v>15</v>
      </c>
      <c r="I1183" s="161"/>
      <c r="L1183" s="157"/>
      <c r="M1183" s="162"/>
      <c r="T1183" s="163"/>
      <c r="AT1183" s="158" t="s">
        <v>276</v>
      </c>
      <c r="AU1183" s="158" t="s">
        <v>90</v>
      </c>
      <c r="AV1183" s="13" t="s">
        <v>101</v>
      </c>
      <c r="AW1183" s="13" t="s">
        <v>32</v>
      </c>
      <c r="AX1183" s="13" t="s">
        <v>84</v>
      </c>
      <c r="AY1183" s="158" t="s">
        <v>268</v>
      </c>
    </row>
    <row r="1184" spans="2:65" s="12" customFormat="1">
      <c r="B1184" s="149"/>
      <c r="D1184" s="150" t="s">
        <v>276</v>
      </c>
      <c r="F1184" s="152" t="s">
        <v>1807</v>
      </c>
      <c r="H1184" s="153">
        <v>0.3</v>
      </c>
      <c r="I1184" s="154"/>
      <c r="L1184" s="149"/>
      <c r="M1184" s="155"/>
      <c r="T1184" s="156"/>
      <c r="AT1184" s="151" t="s">
        <v>276</v>
      </c>
      <c r="AU1184" s="151" t="s">
        <v>90</v>
      </c>
      <c r="AV1184" s="12" t="s">
        <v>90</v>
      </c>
      <c r="AW1184" s="12" t="s">
        <v>4</v>
      </c>
      <c r="AX1184" s="12" t="s">
        <v>84</v>
      </c>
      <c r="AY1184" s="151" t="s">
        <v>268</v>
      </c>
    </row>
    <row r="1185" spans="2:65" s="1" customFormat="1" ht="24.2" customHeight="1">
      <c r="B1185" s="32"/>
      <c r="C1185" s="136" t="s">
        <v>1808</v>
      </c>
      <c r="D1185" s="177" t="s">
        <v>270</v>
      </c>
      <c r="E1185" s="137" t="s">
        <v>1809</v>
      </c>
      <c r="F1185" s="138" t="s">
        <v>1810</v>
      </c>
      <c r="G1185" s="139" t="s">
        <v>281</v>
      </c>
      <c r="H1185" s="140">
        <v>175</v>
      </c>
      <c r="I1185" s="141"/>
      <c r="J1185" s="142">
        <f>ROUND(I1185*H1185,2)</f>
        <v>0</v>
      </c>
      <c r="K1185" s="138" t="s">
        <v>274</v>
      </c>
      <c r="L1185" s="32"/>
      <c r="M1185" s="143" t="s">
        <v>1</v>
      </c>
      <c r="N1185" s="144" t="s">
        <v>43</v>
      </c>
      <c r="P1185" s="145">
        <f>O1185*H1185</f>
        <v>0</v>
      </c>
      <c r="Q1185" s="145">
        <v>0</v>
      </c>
      <c r="R1185" s="145">
        <f>Q1185*H1185</f>
        <v>0</v>
      </c>
      <c r="S1185" s="145">
        <v>0</v>
      </c>
      <c r="T1185" s="146">
        <f>S1185*H1185</f>
        <v>0</v>
      </c>
      <c r="AR1185" s="147" t="s">
        <v>370</v>
      </c>
      <c r="AT1185" s="147" t="s">
        <v>270</v>
      </c>
      <c r="AU1185" s="147" t="s">
        <v>90</v>
      </c>
      <c r="AY1185" s="17" t="s">
        <v>268</v>
      </c>
      <c r="BE1185" s="148">
        <f>IF(N1185="základní",J1185,0)</f>
        <v>0</v>
      </c>
      <c r="BF1185" s="148">
        <f>IF(N1185="snížená",J1185,0)</f>
        <v>0</v>
      </c>
      <c r="BG1185" s="148">
        <f>IF(N1185="zákl. přenesená",J1185,0)</f>
        <v>0</v>
      </c>
      <c r="BH1185" s="148">
        <f>IF(N1185="sníž. přenesená",J1185,0)</f>
        <v>0</v>
      </c>
      <c r="BI1185" s="148">
        <f>IF(N1185="nulová",J1185,0)</f>
        <v>0</v>
      </c>
      <c r="BJ1185" s="17" t="s">
        <v>90</v>
      </c>
      <c r="BK1185" s="148">
        <f>ROUND(I1185*H1185,2)</f>
        <v>0</v>
      </c>
      <c r="BL1185" s="17" t="s">
        <v>370</v>
      </c>
      <c r="BM1185" s="147" t="s">
        <v>1811</v>
      </c>
    </row>
    <row r="1186" spans="2:65" s="1" customFormat="1" ht="16.5" customHeight="1">
      <c r="B1186" s="32"/>
      <c r="C1186" s="186" t="s">
        <v>1812</v>
      </c>
      <c r="D1186" s="196" t="s">
        <v>982</v>
      </c>
      <c r="E1186" s="187" t="s">
        <v>1813</v>
      </c>
      <c r="F1186" s="188" t="s">
        <v>1814</v>
      </c>
      <c r="G1186" s="189" t="s">
        <v>440</v>
      </c>
      <c r="H1186" s="190">
        <v>29</v>
      </c>
      <c r="I1186" s="191"/>
      <c r="J1186" s="192">
        <f>ROUND(I1186*H1186,2)</f>
        <v>0</v>
      </c>
      <c r="K1186" s="188" t="s">
        <v>1</v>
      </c>
      <c r="L1186" s="193"/>
      <c r="M1186" s="194" t="s">
        <v>1</v>
      </c>
      <c r="N1186" s="195" t="s">
        <v>43</v>
      </c>
      <c r="P1186" s="145">
        <f>O1186*H1186</f>
        <v>0</v>
      </c>
      <c r="Q1186" s="145">
        <v>0</v>
      </c>
      <c r="R1186" s="145">
        <f>Q1186*H1186</f>
        <v>0</v>
      </c>
      <c r="S1186" s="145">
        <v>0</v>
      </c>
      <c r="T1186" s="146">
        <f>S1186*H1186</f>
        <v>0</v>
      </c>
      <c r="AR1186" s="147" t="s">
        <v>448</v>
      </c>
      <c r="AT1186" s="147" t="s">
        <v>982</v>
      </c>
      <c r="AU1186" s="147" t="s">
        <v>90</v>
      </c>
      <c r="AY1186" s="17" t="s">
        <v>268</v>
      </c>
      <c r="BE1186" s="148">
        <f>IF(N1186="základní",J1186,0)</f>
        <v>0</v>
      </c>
      <c r="BF1186" s="148">
        <f>IF(N1186="snížená",J1186,0)</f>
        <v>0</v>
      </c>
      <c r="BG1186" s="148">
        <f>IF(N1186="zákl. přenesená",J1186,0)</f>
        <v>0</v>
      </c>
      <c r="BH1186" s="148">
        <f>IF(N1186="sníž. přenesená",J1186,0)</f>
        <v>0</v>
      </c>
      <c r="BI1186" s="148">
        <f>IF(N1186="nulová",J1186,0)</f>
        <v>0</v>
      </c>
      <c r="BJ1186" s="17" t="s">
        <v>90</v>
      </c>
      <c r="BK1186" s="148">
        <f>ROUND(I1186*H1186,2)</f>
        <v>0</v>
      </c>
      <c r="BL1186" s="17" t="s">
        <v>370</v>
      </c>
      <c r="BM1186" s="147" t="s">
        <v>1815</v>
      </c>
    </row>
    <row r="1187" spans="2:65" s="1" customFormat="1" ht="19.5">
      <c r="B1187" s="32"/>
      <c r="D1187" s="150" t="s">
        <v>475</v>
      </c>
      <c r="F1187" s="178" t="s">
        <v>1816</v>
      </c>
      <c r="I1187" s="179"/>
      <c r="L1187" s="32"/>
      <c r="M1187" s="180"/>
      <c r="T1187" s="56"/>
      <c r="AT1187" s="17" t="s">
        <v>475</v>
      </c>
      <c r="AU1187" s="17" t="s">
        <v>90</v>
      </c>
    </row>
    <row r="1188" spans="2:65" s="12" customFormat="1">
      <c r="B1188" s="149"/>
      <c r="D1188" s="150" t="s">
        <v>276</v>
      </c>
      <c r="E1188" s="151" t="s">
        <v>1</v>
      </c>
      <c r="F1188" s="152" t="s">
        <v>1817</v>
      </c>
      <c r="H1188" s="153">
        <v>29</v>
      </c>
      <c r="I1188" s="154"/>
      <c r="L1188" s="149"/>
      <c r="M1188" s="155"/>
      <c r="T1188" s="156"/>
      <c r="AT1188" s="151" t="s">
        <v>276</v>
      </c>
      <c r="AU1188" s="151" t="s">
        <v>90</v>
      </c>
      <c r="AV1188" s="12" t="s">
        <v>90</v>
      </c>
      <c r="AW1188" s="12" t="s">
        <v>32</v>
      </c>
      <c r="AX1188" s="12" t="s">
        <v>77</v>
      </c>
      <c r="AY1188" s="151" t="s">
        <v>268</v>
      </c>
    </row>
    <row r="1189" spans="2:65" s="13" customFormat="1">
      <c r="B1189" s="157"/>
      <c r="D1189" s="150" t="s">
        <v>276</v>
      </c>
      <c r="E1189" s="158" t="s">
        <v>1</v>
      </c>
      <c r="F1189" s="159" t="s">
        <v>278</v>
      </c>
      <c r="H1189" s="160">
        <v>29</v>
      </c>
      <c r="I1189" s="161"/>
      <c r="L1189" s="157"/>
      <c r="M1189" s="162"/>
      <c r="T1189" s="163"/>
      <c r="AT1189" s="158" t="s">
        <v>276</v>
      </c>
      <c r="AU1189" s="158" t="s">
        <v>90</v>
      </c>
      <c r="AV1189" s="13" t="s">
        <v>101</v>
      </c>
      <c r="AW1189" s="13" t="s">
        <v>32</v>
      </c>
      <c r="AX1189" s="13" t="s">
        <v>84</v>
      </c>
      <c r="AY1189" s="158" t="s">
        <v>268</v>
      </c>
    </row>
    <row r="1190" spans="2:65" s="1" customFormat="1" ht="16.5" customHeight="1">
      <c r="B1190" s="32"/>
      <c r="C1190" s="186" t="s">
        <v>1818</v>
      </c>
      <c r="D1190" s="196" t="s">
        <v>982</v>
      </c>
      <c r="E1190" s="187" t="s">
        <v>1819</v>
      </c>
      <c r="F1190" s="188" t="s">
        <v>1820</v>
      </c>
      <c r="G1190" s="189" t="s">
        <v>440</v>
      </c>
      <c r="H1190" s="190">
        <v>29</v>
      </c>
      <c r="I1190" s="191"/>
      <c r="J1190" s="192">
        <f>ROUND(I1190*H1190,2)</f>
        <v>0</v>
      </c>
      <c r="K1190" s="188" t="s">
        <v>1</v>
      </c>
      <c r="L1190" s="193"/>
      <c r="M1190" s="194" t="s">
        <v>1</v>
      </c>
      <c r="N1190" s="195" t="s">
        <v>43</v>
      </c>
      <c r="P1190" s="145">
        <f>O1190*H1190</f>
        <v>0</v>
      </c>
      <c r="Q1190" s="145">
        <v>0</v>
      </c>
      <c r="R1190" s="145">
        <f>Q1190*H1190</f>
        <v>0</v>
      </c>
      <c r="S1190" s="145">
        <v>0</v>
      </c>
      <c r="T1190" s="146">
        <f>S1190*H1190</f>
        <v>0</v>
      </c>
      <c r="AR1190" s="147" t="s">
        <v>448</v>
      </c>
      <c r="AT1190" s="147" t="s">
        <v>982</v>
      </c>
      <c r="AU1190" s="147" t="s">
        <v>90</v>
      </c>
      <c r="AY1190" s="17" t="s">
        <v>268</v>
      </c>
      <c r="BE1190" s="148">
        <f>IF(N1190="základní",J1190,0)</f>
        <v>0</v>
      </c>
      <c r="BF1190" s="148">
        <f>IF(N1190="snížená",J1190,0)</f>
        <v>0</v>
      </c>
      <c r="BG1190" s="148">
        <f>IF(N1190="zákl. přenesená",J1190,0)</f>
        <v>0</v>
      </c>
      <c r="BH1190" s="148">
        <f>IF(N1190="sníž. přenesená",J1190,0)</f>
        <v>0</v>
      </c>
      <c r="BI1190" s="148">
        <f>IF(N1190="nulová",J1190,0)</f>
        <v>0</v>
      </c>
      <c r="BJ1190" s="17" t="s">
        <v>90</v>
      </c>
      <c r="BK1190" s="148">
        <f>ROUND(I1190*H1190,2)</f>
        <v>0</v>
      </c>
      <c r="BL1190" s="17" t="s">
        <v>370</v>
      </c>
      <c r="BM1190" s="147" t="s">
        <v>1821</v>
      </c>
    </row>
    <row r="1191" spans="2:65" s="1" customFormat="1" ht="19.5">
      <c r="B1191" s="32"/>
      <c r="D1191" s="150" t="s">
        <v>475</v>
      </c>
      <c r="F1191" s="178" t="s">
        <v>1816</v>
      </c>
      <c r="I1191" s="179"/>
      <c r="L1191" s="32"/>
      <c r="M1191" s="180"/>
      <c r="T1191" s="56"/>
      <c r="AT1191" s="17" t="s">
        <v>475</v>
      </c>
      <c r="AU1191" s="17" t="s">
        <v>90</v>
      </c>
    </row>
    <row r="1192" spans="2:65" s="12" customFormat="1">
      <c r="B1192" s="149"/>
      <c r="D1192" s="150" t="s">
        <v>276</v>
      </c>
      <c r="E1192" s="151" t="s">
        <v>1</v>
      </c>
      <c r="F1192" s="152" t="s">
        <v>1817</v>
      </c>
      <c r="H1192" s="153">
        <v>29</v>
      </c>
      <c r="I1192" s="154"/>
      <c r="L1192" s="149"/>
      <c r="M1192" s="155"/>
      <c r="T1192" s="156"/>
      <c r="AT1192" s="151" t="s">
        <v>276</v>
      </c>
      <c r="AU1192" s="151" t="s">
        <v>90</v>
      </c>
      <c r="AV1192" s="12" t="s">
        <v>90</v>
      </c>
      <c r="AW1192" s="12" t="s">
        <v>32</v>
      </c>
      <c r="AX1192" s="12" t="s">
        <v>77</v>
      </c>
      <c r="AY1192" s="151" t="s">
        <v>268</v>
      </c>
    </row>
    <row r="1193" spans="2:65" s="13" customFormat="1">
      <c r="B1193" s="157"/>
      <c r="D1193" s="150" t="s">
        <v>276</v>
      </c>
      <c r="E1193" s="158" t="s">
        <v>1</v>
      </c>
      <c r="F1193" s="159" t="s">
        <v>278</v>
      </c>
      <c r="H1193" s="160">
        <v>29</v>
      </c>
      <c r="I1193" s="161"/>
      <c r="L1193" s="157"/>
      <c r="M1193" s="162"/>
      <c r="T1193" s="163"/>
      <c r="AT1193" s="158" t="s">
        <v>276</v>
      </c>
      <c r="AU1193" s="158" t="s">
        <v>90</v>
      </c>
      <c r="AV1193" s="13" t="s">
        <v>101</v>
      </c>
      <c r="AW1193" s="13" t="s">
        <v>32</v>
      </c>
      <c r="AX1193" s="13" t="s">
        <v>84</v>
      </c>
      <c r="AY1193" s="158" t="s">
        <v>268</v>
      </c>
    </row>
    <row r="1194" spans="2:65" s="1" customFormat="1" ht="16.5" customHeight="1">
      <c r="B1194" s="32"/>
      <c r="C1194" s="186" t="s">
        <v>1822</v>
      </c>
      <c r="D1194" s="196" t="s">
        <v>982</v>
      </c>
      <c r="E1194" s="187" t="s">
        <v>1823</v>
      </c>
      <c r="F1194" s="188" t="s">
        <v>1824</v>
      </c>
      <c r="G1194" s="189" t="s">
        <v>440</v>
      </c>
      <c r="H1194" s="190">
        <v>29</v>
      </c>
      <c r="I1194" s="191"/>
      <c r="J1194" s="192">
        <f>ROUND(I1194*H1194,2)</f>
        <v>0</v>
      </c>
      <c r="K1194" s="188" t="s">
        <v>1</v>
      </c>
      <c r="L1194" s="193"/>
      <c r="M1194" s="194" t="s">
        <v>1</v>
      </c>
      <c r="N1194" s="195" t="s">
        <v>43</v>
      </c>
      <c r="P1194" s="145">
        <f>O1194*H1194</f>
        <v>0</v>
      </c>
      <c r="Q1194" s="145">
        <v>0</v>
      </c>
      <c r="R1194" s="145">
        <f>Q1194*H1194</f>
        <v>0</v>
      </c>
      <c r="S1194" s="145">
        <v>0</v>
      </c>
      <c r="T1194" s="146">
        <f>S1194*H1194</f>
        <v>0</v>
      </c>
      <c r="AR1194" s="147" t="s">
        <v>448</v>
      </c>
      <c r="AT1194" s="147" t="s">
        <v>982</v>
      </c>
      <c r="AU1194" s="147" t="s">
        <v>90</v>
      </c>
      <c r="AY1194" s="17" t="s">
        <v>268</v>
      </c>
      <c r="BE1194" s="148">
        <f>IF(N1194="základní",J1194,0)</f>
        <v>0</v>
      </c>
      <c r="BF1194" s="148">
        <f>IF(N1194="snížená",J1194,0)</f>
        <v>0</v>
      </c>
      <c r="BG1194" s="148">
        <f>IF(N1194="zákl. přenesená",J1194,0)</f>
        <v>0</v>
      </c>
      <c r="BH1194" s="148">
        <f>IF(N1194="sníž. přenesená",J1194,0)</f>
        <v>0</v>
      </c>
      <c r="BI1194" s="148">
        <f>IF(N1194="nulová",J1194,0)</f>
        <v>0</v>
      </c>
      <c r="BJ1194" s="17" t="s">
        <v>90</v>
      </c>
      <c r="BK1194" s="148">
        <f>ROUND(I1194*H1194,2)</f>
        <v>0</v>
      </c>
      <c r="BL1194" s="17" t="s">
        <v>370</v>
      </c>
      <c r="BM1194" s="147" t="s">
        <v>1825</v>
      </c>
    </row>
    <row r="1195" spans="2:65" s="1" customFormat="1" ht="19.5">
      <c r="B1195" s="32"/>
      <c r="D1195" s="150" t="s">
        <v>475</v>
      </c>
      <c r="F1195" s="178" t="s">
        <v>1816</v>
      </c>
      <c r="I1195" s="179"/>
      <c r="L1195" s="32"/>
      <c r="M1195" s="180"/>
      <c r="T1195" s="56"/>
      <c r="AT1195" s="17" t="s">
        <v>475</v>
      </c>
      <c r="AU1195" s="17" t="s">
        <v>90</v>
      </c>
    </row>
    <row r="1196" spans="2:65" s="12" customFormat="1">
      <c r="B1196" s="149"/>
      <c r="D1196" s="150" t="s">
        <v>276</v>
      </c>
      <c r="E1196" s="151" t="s">
        <v>1</v>
      </c>
      <c r="F1196" s="152" t="s">
        <v>1817</v>
      </c>
      <c r="H1196" s="153">
        <v>29</v>
      </c>
      <c r="I1196" s="154"/>
      <c r="L1196" s="149"/>
      <c r="M1196" s="155"/>
      <c r="T1196" s="156"/>
      <c r="AT1196" s="151" t="s">
        <v>276</v>
      </c>
      <c r="AU1196" s="151" t="s">
        <v>90</v>
      </c>
      <c r="AV1196" s="12" t="s">
        <v>90</v>
      </c>
      <c r="AW1196" s="12" t="s">
        <v>32</v>
      </c>
      <c r="AX1196" s="12" t="s">
        <v>77</v>
      </c>
      <c r="AY1196" s="151" t="s">
        <v>268</v>
      </c>
    </row>
    <row r="1197" spans="2:65" s="13" customFormat="1">
      <c r="B1197" s="157"/>
      <c r="D1197" s="150" t="s">
        <v>276</v>
      </c>
      <c r="E1197" s="158" t="s">
        <v>1</v>
      </c>
      <c r="F1197" s="159" t="s">
        <v>278</v>
      </c>
      <c r="H1197" s="160">
        <v>29</v>
      </c>
      <c r="I1197" s="161"/>
      <c r="L1197" s="157"/>
      <c r="M1197" s="162"/>
      <c r="T1197" s="163"/>
      <c r="AT1197" s="158" t="s">
        <v>276</v>
      </c>
      <c r="AU1197" s="158" t="s">
        <v>90</v>
      </c>
      <c r="AV1197" s="13" t="s">
        <v>101</v>
      </c>
      <c r="AW1197" s="13" t="s">
        <v>32</v>
      </c>
      <c r="AX1197" s="13" t="s">
        <v>84</v>
      </c>
      <c r="AY1197" s="158" t="s">
        <v>268</v>
      </c>
    </row>
    <row r="1198" spans="2:65" s="1" customFormat="1" ht="16.5" customHeight="1">
      <c r="B1198" s="32"/>
      <c r="C1198" s="186" t="s">
        <v>1826</v>
      </c>
      <c r="D1198" s="196" t="s">
        <v>982</v>
      </c>
      <c r="E1198" s="187" t="s">
        <v>1827</v>
      </c>
      <c r="F1198" s="188" t="s">
        <v>1828</v>
      </c>
      <c r="G1198" s="189" t="s">
        <v>440</v>
      </c>
      <c r="H1198" s="190">
        <v>29</v>
      </c>
      <c r="I1198" s="191"/>
      <c r="J1198" s="192">
        <f>ROUND(I1198*H1198,2)</f>
        <v>0</v>
      </c>
      <c r="K1198" s="188" t="s">
        <v>1</v>
      </c>
      <c r="L1198" s="193"/>
      <c r="M1198" s="194" t="s">
        <v>1</v>
      </c>
      <c r="N1198" s="195" t="s">
        <v>43</v>
      </c>
      <c r="P1198" s="145">
        <f>O1198*H1198</f>
        <v>0</v>
      </c>
      <c r="Q1198" s="145">
        <v>0</v>
      </c>
      <c r="R1198" s="145">
        <f>Q1198*H1198</f>
        <v>0</v>
      </c>
      <c r="S1198" s="145">
        <v>0</v>
      </c>
      <c r="T1198" s="146">
        <f>S1198*H1198</f>
        <v>0</v>
      </c>
      <c r="AR1198" s="147" t="s">
        <v>448</v>
      </c>
      <c r="AT1198" s="147" t="s">
        <v>982</v>
      </c>
      <c r="AU1198" s="147" t="s">
        <v>90</v>
      </c>
      <c r="AY1198" s="17" t="s">
        <v>268</v>
      </c>
      <c r="BE1198" s="148">
        <f>IF(N1198="základní",J1198,0)</f>
        <v>0</v>
      </c>
      <c r="BF1198" s="148">
        <f>IF(N1198="snížená",J1198,0)</f>
        <v>0</v>
      </c>
      <c r="BG1198" s="148">
        <f>IF(N1198="zákl. přenesená",J1198,0)</f>
        <v>0</v>
      </c>
      <c r="BH1198" s="148">
        <f>IF(N1198="sníž. přenesená",J1198,0)</f>
        <v>0</v>
      </c>
      <c r="BI1198" s="148">
        <f>IF(N1198="nulová",J1198,0)</f>
        <v>0</v>
      </c>
      <c r="BJ1198" s="17" t="s">
        <v>90</v>
      </c>
      <c r="BK1198" s="148">
        <f>ROUND(I1198*H1198,2)</f>
        <v>0</v>
      </c>
      <c r="BL1198" s="17" t="s">
        <v>370</v>
      </c>
      <c r="BM1198" s="147" t="s">
        <v>1829</v>
      </c>
    </row>
    <row r="1199" spans="2:65" s="1" customFormat="1" ht="19.5">
      <c r="B1199" s="32"/>
      <c r="D1199" s="150" t="s">
        <v>475</v>
      </c>
      <c r="F1199" s="178" t="s">
        <v>1816</v>
      </c>
      <c r="I1199" s="179"/>
      <c r="L1199" s="32"/>
      <c r="M1199" s="180"/>
      <c r="T1199" s="56"/>
      <c r="AT1199" s="17" t="s">
        <v>475</v>
      </c>
      <c r="AU1199" s="17" t="s">
        <v>90</v>
      </c>
    </row>
    <row r="1200" spans="2:65" s="12" customFormat="1">
      <c r="B1200" s="149"/>
      <c r="D1200" s="150" t="s">
        <v>276</v>
      </c>
      <c r="E1200" s="151" t="s">
        <v>1</v>
      </c>
      <c r="F1200" s="152" t="s">
        <v>1817</v>
      </c>
      <c r="H1200" s="153">
        <v>29</v>
      </c>
      <c r="I1200" s="154"/>
      <c r="L1200" s="149"/>
      <c r="M1200" s="155"/>
      <c r="T1200" s="156"/>
      <c r="AT1200" s="151" t="s">
        <v>276</v>
      </c>
      <c r="AU1200" s="151" t="s">
        <v>90</v>
      </c>
      <c r="AV1200" s="12" t="s">
        <v>90</v>
      </c>
      <c r="AW1200" s="12" t="s">
        <v>32</v>
      </c>
      <c r="AX1200" s="12" t="s">
        <v>77</v>
      </c>
      <c r="AY1200" s="151" t="s">
        <v>268</v>
      </c>
    </row>
    <row r="1201" spans="2:65" s="13" customFormat="1">
      <c r="B1201" s="157"/>
      <c r="D1201" s="150" t="s">
        <v>276</v>
      </c>
      <c r="E1201" s="158" t="s">
        <v>1</v>
      </c>
      <c r="F1201" s="159" t="s">
        <v>278</v>
      </c>
      <c r="H1201" s="160">
        <v>29</v>
      </c>
      <c r="I1201" s="161"/>
      <c r="L1201" s="157"/>
      <c r="M1201" s="162"/>
      <c r="T1201" s="163"/>
      <c r="AT1201" s="158" t="s">
        <v>276</v>
      </c>
      <c r="AU1201" s="158" t="s">
        <v>90</v>
      </c>
      <c r="AV1201" s="13" t="s">
        <v>101</v>
      </c>
      <c r="AW1201" s="13" t="s">
        <v>32</v>
      </c>
      <c r="AX1201" s="13" t="s">
        <v>84</v>
      </c>
      <c r="AY1201" s="158" t="s">
        <v>268</v>
      </c>
    </row>
    <row r="1202" spans="2:65" s="1" customFormat="1" ht="16.5" customHeight="1">
      <c r="B1202" s="32"/>
      <c r="C1202" s="186" t="s">
        <v>1830</v>
      </c>
      <c r="D1202" s="196" t="s">
        <v>982</v>
      </c>
      <c r="E1202" s="187" t="s">
        <v>1831</v>
      </c>
      <c r="F1202" s="188" t="s">
        <v>1832</v>
      </c>
      <c r="G1202" s="189" t="s">
        <v>440</v>
      </c>
      <c r="H1202" s="190">
        <v>29</v>
      </c>
      <c r="I1202" s="191"/>
      <c r="J1202" s="192">
        <f>ROUND(I1202*H1202,2)</f>
        <v>0</v>
      </c>
      <c r="K1202" s="188" t="s">
        <v>1</v>
      </c>
      <c r="L1202" s="193"/>
      <c r="M1202" s="194" t="s">
        <v>1</v>
      </c>
      <c r="N1202" s="195" t="s">
        <v>43</v>
      </c>
      <c r="P1202" s="145">
        <f>O1202*H1202</f>
        <v>0</v>
      </c>
      <c r="Q1202" s="145">
        <v>0</v>
      </c>
      <c r="R1202" s="145">
        <f>Q1202*H1202</f>
        <v>0</v>
      </c>
      <c r="S1202" s="145">
        <v>0</v>
      </c>
      <c r="T1202" s="146">
        <f>S1202*H1202</f>
        <v>0</v>
      </c>
      <c r="AR1202" s="147" t="s">
        <v>448</v>
      </c>
      <c r="AT1202" s="147" t="s">
        <v>982</v>
      </c>
      <c r="AU1202" s="147" t="s">
        <v>90</v>
      </c>
      <c r="AY1202" s="17" t="s">
        <v>268</v>
      </c>
      <c r="BE1202" s="148">
        <f>IF(N1202="základní",J1202,0)</f>
        <v>0</v>
      </c>
      <c r="BF1202" s="148">
        <f>IF(N1202="snížená",J1202,0)</f>
        <v>0</v>
      </c>
      <c r="BG1202" s="148">
        <f>IF(N1202="zákl. přenesená",J1202,0)</f>
        <v>0</v>
      </c>
      <c r="BH1202" s="148">
        <f>IF(N1202="sníž. přenesená",J1202,0)</f>
        <v>0</v>
      </c>
      <c r="BI1202" s="148">
        <f>IF(N1202="nulová",J1202,0)</f>
        <v>0</v>
      </c>
      <c r="BJ1202" s="17" t="s">
        <v>90</v>
      </c>
      <c r="BK1202" s="148">
        <f>ROUND(I1202*H1202,2)</f>
        <v>0</v>
      </c>
      <c r="BL1202" s="17" t="s">
        <v>370</v>
      </c>
      <c r="BM1202" s="147" t="s">
        <v>1833</v>
      </c>
    </row>
    <row r="1203" spans="2:65" s="1" customFormat="1" ht="19.5">
      <c r="B1203" s="32"/>
      <c r="D1203" s="150" t="s">
        <v>475</v>
      </c>
      <c r="F1203" s="178" t="s">
        <v>1816</v>
      </c>
      <c r="I1203" s="179"/>
      <c r="L1203" s="32"/>
      <c r="M1203" s="180"/>
      <c r="T1203" s="56"/>
      <c r="AT1203" s="17" t="s">
        <v>475</v>
      </c>
      <c r="AU1203" s="17" t="s">
        <v>90</v>
      </c>
    </row>
    <row r="1204" spans="2:65" s="12" customFormat="1">
      <c r="B1204" s="149"/>
      <c r="D1204" s="150" t="s">
        <v>276</v>
      </c>
      <c r="E1204" s="151" t="s">
        <v>1</v>
      </c>
      <c r="F1204" s="152" t="s">
        <v>1817</v>
      </c>
      <c r="H1204" s="153">
        <v>29</v>
      </c>
      <c r="I1204" s="154"/>
      <c r="L1204" s="149"/>
      <c r="M1204" s="155"/>
      <c r="T1204" s="156"/>
      <c r="AT1204" s="151" t="s">
        <v>276</v>
      </c>
      <c r="AU1204" s="151" t="s">
        <v>90</v>
      </c>
      <c r="AV1204" s="12" t="s">
        <v>90</v>
      </c>
      <c r="AW1204" s="12" t="s">
        <v>32</v>
      </c>
      <c r="AX1204" s="12" t="s">
        <v>77</v>
      </c>
      <c r="AY1204" s="151" t="s">
        <v>268</v>
      </c>
    </row>
    <row r="1205" spans="2:65" s="13" customFormat="1">
      <c r="B1205" s="157"/>
      <c r="D1205" s="150" t="s">
        <v>276</v>
      </c>
      <c r="E1205" s="158" t="s">
        <v>1</v>
      </c>
      <c r="F1205" s="159" t="s">
        <v>278</v>
      </c>
      <c r="H1205" s="160">
        <v>29</v>
      </c>
      <c r="I1205" s="161"/>
      <c r="L1205" s="157"/>
      <c r="M1205" s="162"/>
      <c r="T1205" s="163"/>
      <c r="AT1205" s="158" t="s">
        <v>276</v>
      </c>
      <c r="AU1205" s="158" t="s">
        <v>90</v>
      </c>
      <c r="AV1205" s="13" t="s">
        <v>101</v>
      </c>
      <c r="AW1205" s="13" t="s">
        <v>32</v>
      </c>
      <c r="AX1205" s="13" t="s">
        <v>84</v>
      </c>
      <c r="AY1205" s="158" t="s">
        <v>268</v>
      </c>
    </row>
    <row r="1206" spans="2:65" s="1" customFormat="1" ht="16.5" customHeight="1">
      <c r="B1206" s="32"/>
      <c r="C1206" s="186" t="s">
        <v>1834</v>
      </c>
      <c r="D1206" s="196" t="s">
        <v>982</v>
      </c>
      <c r="E1206" s="187" t="s">
        <v>1835</v>
      </c>
      <c r="F1206" s="188" t="s">
        <v>1836</v>
      </c>
      <c r="G1206" s="189" t="s">
        <v>440</v>
      </c>
      <c r="H1206" s="190">
        <v>15</v>
      </c>
      <c r="I1206" s="191"/>
      <c r="J1206" s="192">
        <f>ROUND(I1206*H1206,2)</f>
        <v>0</v>
      </c>
      <c r="K1206" s="188" t="s">
        <v>1</v>
      </c>
      <c r="L1206" s="193"/>
      <c r="M1206" s="194" t="s">
        <v>1</v>
      </c>
      <c r="N1206" s="195" t="s">
        <v>43</v>
      </c>
      <c r="P1206" s="145">
        <f>O1206*H1206</f>
        <v>0</v>
      </c>
      <c r="Q1206" s="145">
        <v>0</v>
      </c>
      <c r="R1206" s="145">
        <f>Q1206*H1206</f>
        <v>0</v>
      </c>
      <c r="S1206" s="145">
        <v>0</v>
      </c>
      <c r="T1206" s="146">
        <f>S1206*H1206</f>
        <v>0</v>
      </c>
      <c r="AR1206" s="147" t="s">
        <v>448</v>
      </c>
      <c r="AT1206" s="147" t="s">
        <v>982</v>
      </c>
      <c r="AU1206" s="147" t="s">
        <v>90</v>
      </c>
      <c r="AY1206" s="17" t="s">
        <v>268</v>
      </c>
      <c r="BE1206" s="148">
        <f>IF(N1206="základní",J1206,0)</f>
        <v>0</v>
      </c>
      <c r="BF1206" s="148">
        <f>IF(N1206="snížená",J1206,0)</f>
        <v>0</v>
      </c>
      <c r="BG1206" s="148">
        <f>IF(N1206="zákl. přenesená",J1206,0)</f>
        <v>0</v>
      </c>
      <c r="BH1206" s="148">
        <f>IF(N1206="sníž. přenesená",J1206,0)</f>
        <v>0</v>
      </c>
      <c r="BI1206" s="148">
        <f>IF(N1206="nulová",J1206,0)</f>
        <v>0</v>
      </c>
      <c r="BJ1206" s="17" t="s">
        <v>90</v>
      </c>
      <c r="BK1206" s="148">
        <f>ROUND(I1206*H1206,2)</f>
        <v>0</v>
      </c>
      <c r="BL1206" s="17" t="s">
        <v>370</v>
      </c>
      <c r="BM1206" s="147" t="s">
        <v>1837</v>
      </c>
    </row>
    <row r="1207" spans="2:65" s="1" customFormat="1" ht="19.5">
      <c r="B1207" s="32"/>
      <c r="D1207" s="150" t="s">
        <v>475</v>
      </c>
      <c r="F1207" s="178" t="s">
        <v>1816</v>
      </c>
      <c r="I1207" s="179"/>
      <c r="L1207" s="32"/>
      <c r="M1207" s="180"/>
      <c r="T1207" s="56"/>
      <c r="AT1207" s="17" t="s">
        <v>475</v>
      </c>
      <c r="AU1207" s="17" t="s">
        <v>90</v>
      </c>
    </row>
    <row r="1208" spans="2:65" s="12" customFormat="1">
      <c r="B1208" s="149"/>
      <c r="D1208" s="150" t="s">
        <v>276</v>
      </c>
      <c r="E1208" s="151" t="s">
        <v>1</v>
      </c>
      <c r="F1208" s="152" t="s">
        <v>1838</v>
      </c>
      <c r="H1208" s="153">
        <v>15</v>
      </c>
      <c r="I1208" s="154"/>
      <c r="L1208" s="149"/>
      <c r="M1208" s="155"/>
      <c r="T1208" s="156"/>
      <c r="AT1208" s="151" t="s">
        <v>276</v>
      </c>
      <c r="AU1208" s="151" t="s">
        <v>90</v>
      </c>
      <c r="AV1208" s="12" t="s">
        <v>90</v>
      </c>
      <c r="AW1208" s="12" t="s">
        <v>32</v>
      </c>
      <c r="AX1208" s="12" t="s">
        <v>77</v>
      </c>
      <c r="AY1208" s="151" t="s">
        <v>268</v>
      </c>
    </row>
    <row r="1209" spans="2:65" s="13" customFormat="1">
      <c r="B1209" s="157"/>
      <c r="D1209" s="150" t="s">
        <v>276</v>
      </c>
      <c r="E1209" s="158" t="s">
        <v>1</v>
      </c>
      <c r="F1209" s="159" t="s">
        <v>278</v>
      </c>
      <c r="H1209" s="160">
        <v>15</v>
      </c>
      <c r="I1209" s="161"/>
      <c r="L1209" s="157"/>
      <c r="M1209" s="162"/>
      <c r="T1209" s="163"/>
      <c r="AT1209" s="158" t="s">
        <v>276</v>
      </c>
      <c r="AU1209" s="158" t="s">
        <v>90</v>
      </c>
      <c r="AV1209" s="13" t="s">
        <v>101</v>
      </c>
      <c r="AW1209" s="13" t="s">
        <v>32</v>
      </c>
      <c r="AX1209" s="13" t="s">
        <v>84</v>
      </c>
      <c r="AY1209" s="158" t="s">
        <v>268</v>
      </c>
    </row>
    <row r="1210" spans="2:65" s="1" customFormat="1" ht="16.5" customHeight="1">
      <c r="B1210" s="32"/>
      <c r="C1210" s="186" t="s">
        <v>1839</v>
      </c>
      <c r="D1210" s="196" t="s">
        <v>982</v>
      </c>
      <c r="E1210" s="187" t="s">
        <v>1840</v>
      </c>
      <c r="F1210" s="188" t="s">
        <v>1841</v>
      </c>
      <c r="G1210" s="189" t="s">
        <v>440</v>
      </c>
      <c r="H1210" s="190">
        <v>15</v>
      </c>
      <c r="I1210" s="191"/>
      <c r="J1210" s="192">
        <f>ROUND(I1210*H1210,2)</f>
        <v>0</v>
      </c>
      <c r="K1210" s="188" t="s">
        <v>1</v>
      </c>
      <c r="L1210" s="193"/>
      <c r="M1210" s="194" t="s">
        <v>1</v>
      </c>
      <c r="N1210" s="195" t="s">
        <v>43</v>
      </c>
      <c r="P1210" s="145">
        <f>O1210*H1210</f>
        <v>0</v>
      </c>
      <c r="Q1210" s="145">
        <v>0</v>
      </c>
      <c r="R1210" s="145">
        <f>Q1210*H1210</f>
        <v>0</v>
      </c>
      <c r="S1210" s="145">
        <v>0</v>
      </c>
      <c r="T1210" s="146">
        <f>S1210*H1210</f>
        <v>0</v>
      </c>
      <c r="AR1210" s="147" t="s">
        <v>448</v>
      </c>
      <c r="AT1210" s="147" t="s">
        <v>982</v>
      </c>
      <c r="AU1210" s="147" t="s">
        <v>90</v>
      </c>
      <c r="AY1210" s="17" t="s">
        <v>268</v>
      </c>
      <c r="BE1210" s="148">
        <f>IF(N1210="základní",J1210,0)</f>
        <v>0</v>
      </c>
      <c r="BF1210" s="148">
        <f>IF(N1210="snížená",J1210,0)</f>
        <v>0</v>
      </c>
      <c r="BG1210" s="148">
        <f>IF(N1210="zákl. přenesená",J1210,0)</f>
        <v>0</v>
      </c>
      <c r="BH1210" s="148">
        <f>IF(N1210="sníž. přenesená",J1210,0)</f>
        <v>0</v>
      </c>
      <c r="BI1210" s="148">
        <f>IF(N1210="nulová",J1210,0)</f>
        <v>0</v>
      </c>
      <c r="BJ1210" s="17" t="s">
        <v>90</v>
      </c>
      <c r="BK1210" s="148">
        <f>ROUND(I1210*H1210,2)</f>
        <v>0</v>
      </c>
      <c r="BL1210" s="17" t="s">
        <v>370</v>
      </c>
      <c r="BM1210" s="147" t="s">
        <v>1842</v>
      </c>
    </row>
    <row r="1211" spans="2:65" s="1" customFormat="1" ht="19.5">
      <c r="B1211" s="32"/>
      <c r="D1211" s="150" t="s">
        <v>475</v>
      </c>
      <c r="F1211" s="178" t="s">
        <v>1816</v>
      </c>
      <c r="I1211" s="179"/>
      <c r="L1211" s="32"/>
      <c r="M1211" s="180"/>
      <c r="T1211" s="56"/>
      <c r="AT1211" s="17" t="s">
        <v>475</v>
      </c>
      <c r="AU1211" s="17" t="s">
        <v>90</v>
      </c>
    </row>
    <row r="1212" spans="2:65" s="12" customFormat="1">
      <c r="B1212" s="149"/>
      <c r="D1212" s="150" t="s">
        <v>276</v>
      </c>
      <c r="E1212" s="151" t="s">
        <v>1</v>
      </c>
      <c r="F1212" s="152" t="s">
        <v>1838</v>
      </c>
      <c r="H1212" s="153">
        <v>15</v>
      </c>
      <c r="I1212" s="154"/>
      <c r="L1212" s="149"/>
      <c r="M1212" s="155"/>
      <c r="T1212" s="156"/>
      <c r="AT1212" s="151" t="s">
        <v>276</v>
      </c>
      <c r="AU1212" s="151" t="s">
        <v>90</v>
      </c>
      <c r="AV1212" s="12" t="s">
        <v>90</v>
      </c>
      <c r="AW1212" s="12" t="s">
        <v>32</v>
      </c>
      <c r="AX1212" s="12" t="s">
        <v>77</v>
      </c>
      <c r="AY1212" s="151" t="s">
        <v>268</v>
      </c>
    </row>
    <row r="1213" spans="2:65" s="13" customFormat="1">
      <c r="B1213" s="157"/>
      <c r="D1213" s="150" t="s">
        <v>276</v>
      </c>
      <c r="E1213" s="158" t="s">
        <v>1</v>
      </c>
      <c r="F1213" s="159" t="s">
        <v>278</v>
      </c>
      <c r="H1213" s="160">
        <v>15</v>
      </c>
      <c r="I1213" s="161"/>
      <c r="L1213" s="157"/>
      <c r="M1213" s="162"/>
      <c r="T1213" s="163"/>
      <c r="AT1213" s="158" t="s">
        <v>276</v>
      </c>
      <c r="AU1213" s="158" t="s">
        <v>90</v>
      </c>
      <c r="AV1213" s="13" t="s">
        <v>101</v>
      </c>
      <c r="AW1213" s="13" t="s">
        <v>32</v>
      </c>
      <c r="AX1213" s="13" t="s">
        <v>84</v>
      </c>
      <c r="AY1213" s="158" t="s">
        <v>268</v>
      </c>
    </row>
    <row r="1214" spans="2:65" s="1" customFormat="1" ht="37.9" customHeight="1">
      <c r="B1214" s="32"/>
      <c r="C1214" s="136" t="s">
        <v>1843</v>
      </c>
      <c r="D1214" s="136" t="s">
        <v>270</v>
      </c>
      <c r="E1214" s="137" t="s">
        <v>1844</v>
      </c>
      <c r="F1214" s="138" t="s">
        <v>1845</v>
      </c>
      <c r="G1214" s="139" t="s">
        <v>318</v>
      </c>
      <c r="H1214" s="140">
        <v>442.51</v>
      </c>
      <c r="I1214" s="141"/>
      <c r="J1214" s="142">
        <f>ROUND(I1214*H1214,2)</f>
        <v>0</v>
      </c>
      <c r="K1214" s="138" t="s">
        <v>1</v>
      </c>
      <c r="L1214" s="32"/>
      <c r="M1214" s="143" t="s">
        <v>1</v>
      </c>
      <c r="N1214" s="144" t="s">
        <v>43</v>
      </c>
      <c r="P1214" s="145">
        <f>O1214*H1214</f>
        <v>0</v>
      </c>
      <c r="Q1214" s="145">
        <v>0</v>
      </c>
      <c r="R1214" s="145">
        <f>Q1214*H1214</f>
        <v>0</v>
      </c>
      <c r="S1214" s="145">
        <v>0</v>
      </c>
      <c r="T1214" s="146">
        <f>S1214*H1214</f>
        <v>0</v>
      </c>
      <c r="AR1214" s="147" t="s">
        <v>370</v>
      </c>
      <c r="AT1214" s="147" t="s">
        <v>270</v>
      </c>
      <c r="AU1214" s="147" t="s">
        <v>90</v>
      </c>
      <c r="AY1214" s="17" t="s">
        <v>268</v>
      </c>
      <c r="BE1214" s="148">
        <f>IF(N1214="základní",J1214,0)</f>
        <v>0</v>
      </c>
      <c r="BF1214" s="148">
        <f>IF(N1214="snížená",J1214,0)</f>
        <v>0</v>
      </c>
      <c r="BG1214" s="148">
        <f>IF(N1214="zákl. přenesená",J1214,0)</f>
        <v>0</v>
      </c>
      <c r="BH1214" s="148">
        <f>IF(N1214="sníž. přenesená",J1214,0)</f>
        <v>0</v>
      </c>
      <c r="BI1214" s="148">
        <f>IF(N1214="nulová",J1214,0)</f>
        <v>0</v>
      </c>
      <c r="BJ1214" s="17" t="s">
        <v>90</v>
      </c>
      <c r="BK1214" s="148">
        <f>ROUND(I1214*H1214,2)</f>
        <v>0</v>
      </c>
      <c r="BL1214" s="17" t="s">
        <v>370</v>
      </c>
      <c r="BM1214" s="147" t="s">
        <v>1846</v>
      </c>
    </row>
    <row r="1215" spans="2:65" s="14" customFormat="1">
      <c r="B1215" s="164"/>
      <c r="D1215" s="150" t="s">
        <v>276</v>
      </c>
      <c r="E1215" s="165" t="s">
        <v>1</v>
      </c>
      <c r="F1215" s="166" t="s">
        <v>1739</v>
      </c>
      <c r="H1215" s="165" t="s">
        <v>1</v>
      </c>
      <c r="I1215" s="167"/>
      <c r="L1215" s="164"/>
      <c r="M1215" s="168"/>
      <c r="T1215" s="169"/>
      <c r="AT1215" s="165" t="s">
        <v>276</v>
      </c>
      <c r="AU1215" s="165" t="s">
        <v>90</v>
      </c>
      <c r="AV1215" s="14" t="s">
        <v>84</v>
      </c>
      <c r="AW1215" s="14" t="s">
        <v>32</v>
      </c>
      <c r="AX1215" s="14" t="s">
        <v>77</v>
      </c>
      <c r="AY1215" s="165" t="s">
        <v>268</v>
      </c>
    </row>
    <row r="1216" spans="2:65" s="12" customFormat="1">
      <c r="B1216" s="149"/>
      <c r="D1216" s="150" t="s">
        <v>276</v>
      </c>
      <c r="E1216" s="151" t="s">
        <v>1</v>
      </c>
      <c r="F1216" s="152" t="s">
        <v>1847</v>
      </c>
      <c r="H1216" s="153">
        <v>140.65</v>
      </c>
      <c r="I1216" s="154"/>
      <c r="L1216" s="149"/>
      <c r="M1216" s="155"/>
      <c r="T1216" s="156"/>
      <c r="AT1216" s="151" t="s">
        <v>276</v>
      </c>
      <c r="AU1216" s="151" t="s">
        <v>90</v>
      </c>
      <c r="AV1216" s="12" t="s">
        <v>90</v>
      </c>
      <c r="AW1216" s="12" t="s">
        <v>32</v>
      </c>
      <c r="AX1216" s="12" t="s">
        <v>77</v>
      </c>
      <c r="AY1216" s="151" t="s">
        <v>268</v>
      </c>
    </row>
    <row r="1217" spans="2:65" s="12" customFormat="1">
      <c r="B1217" s="149"/>
      <c r="D1217" s="150" t="s">
        <v>276</v>
      </c>
      <c r="E1217" s="151" t="s">
        <v>1</v>
      </c>
      <c r="F1217" s="152" t="s">
        <v>1848</v>
      </c>
      <c r="H1217" s="153">
        <v>13.05</v>
      </c>
      <c r="I1217" s="154"/>
      <c r="L1217" s="149"/>
      <c r="M1217" s="155"/>
      <c r="T1217" s="156"/>
      <c r="AT1217" s="151" t="s">
        <v>276</v>
      </c>
      <c r="AU1217" s="151" t="s">
        <v>90</v>
      </c>
      <c r="AV1217" s="12" t="s">
        <v>90</v>
      </c>
      <c r="AW1217" s="12" t="s">
        <v>32</v>
      </c>
      <c r="AX1217" s="12" t="s">
        <v>77</v>
      </c>
      <c r="AY1217" s="151" t="s">
        <v>268</v>
      </c>
    </row>
    <row r="1218" spans="2:65" s="12" customFormat="1">
      <c r="B1218" s="149"/>
      <c r="D1218" s="150" t="s">
        <v>276</v>
      </c>
      <c r="E1218" s="151" t="s">
        <v>1</v>
      </c>
      <c r="F1218" s="152" t="s">
        <v>1849</v>
      </c>
      <c r="H1218" s="153">
        <v>25.23</v>
      </c>
      <c r="I1218" s="154"/>
      <c r="L1218" s="149"/>
      <c r="M1218" s="155"/>
      <c r="T1218" s="156"/>
      <c r="AT1218" s="151" t="s">
        <v>276</v>
      </c>
      <c r="AU1218" s="151" t="s">
        <v>90</v>
      </c>
      <c r="AV1218" s="12" t="s">
        <v>90</v>
      </c>
      <c r="AW1218" s="12" t="s">
        <v>32</v>
      </c>
      <c r="AX1218" s="12" t="s">
        <v>77</v>
      </c>
      <c r="AY1218" s="151" t="s">
        <v>268</v>
      </c>
    </row>
    <row r="1219" spans="2:65" s="12" customFormat="1">
      <c r="B1219" s="149"/>
      <c r="D1219" s="150" t="s">
        <v>276</v>
      </c>
      <c r="E1219" s="151" t="s">
        <v>1</v>
      </c>
      <c r="F1219" s="152" t="s">
        <v>1850</v>
      </c>
      <c r="H1219" s="153">
        <v>19.05</v>
      </c>
      <c r="I1219" s="154"/>
      <c r="L1219" s="149"/>
      <c r="M1219" s="155"/>
      <c r="T1219" s="156"/>
      <c r="AT1219" s="151" t="s">
        <v>276</v>
      </c>
      <c r="AU1219" s="151" t="s">
        <v>90</v>
      </c>
      <c r="AV1219" s="12" t="s">
        <v>90</v>
      </c>
      <c r="AW1219" s="12" t="s">
        <v>32</v>
      </c>
      <c r="AX1219" s="12" t="s">
        <v>77</v>
      </c>
      <c r="AY1219" s="151" t="s">
        <v>268</v>
      </c>
    </row>
    <row r="1220" spans="2:65" s="12" customFormat="1">
      <c r="B1220" s="149"/>
      <c r="D1220" s="150" t="s">
        <v>276</v>
      </c>
      <c r="E1220" s="151" t="s">
        <v>1</v>
      </c>
      <c r="F1220" s="152" t="s">
        <v>1851</v>
      </c>
      <c r="H1220" s="153">
        <v>42.63</v>
      </c>
      <c r="I1220" s="154"/>
      <c r="L1220" s="149"/>
      <c r="M1220" s="155"/>
      <c r="T1220" s="156"/>
      <c r="AT1220" s="151" t="s">
        <v>276</v>
      </c>
      <c r="AU1220" s="151" t="s">
        <v>90</v>
      </c>
      <c r="AV1220" s="12" t="s">
        <v>90</v>
      </c>
      <c r="AW1220" s="12" t="s">
        <v>32</v>
      </c>
      <c r="AX1220" s="12" t="s">
        <v>77</v>
      </c>
      <c r="AY1220" s="151" t="s">
        <v>268</v>
      </c>
    </row>
    <row r="1221" spans="2:65" s="12" customFormat="1">
      <c r="B1221" s="149"/>
      <c r="D1221" s="150" t="s">
        <v>276</v>
      </c>
      <c r="E1221" s="151" t="s">
        <v>1</v>
      </c>
      <c r="F1221" s="152" t="s">
        <v>1852</v>
      </c>
      <c r="H1221" s="153">
        <v>54.52</v>
      </c>
      <c r="I1221" s="154"/>
      <c r="L1221" s="149"/>
      <c r="M1221" s="155"/>
      <c r="T1221" s="156"/>
      <c r="AT1221" s="151" t="s">
        <v>276</v>
      </c>
      <c r="AU1221" s="151" t="s">
        <v>90</v>
      </c>
      <c r="AV1221" s="12" t="s">
        <v>90</v>
      </c>
      <c r="AW1221" s="12" t="s">
        <v>32</v>
      </c>
      <c r="AX1221" s="12" t="s">
        <v>77</v>
      </c>
      <c r="AY1221" s="151" t="s">
        <v>268</v>
      </c>
    </row>
    <row r="1222" spans="2:65" s="12" customFormat="1">
      <c r="B1222" s="149"/>
      <c r="D1222" s="150" t="s">
        <v>276</v>
      </c>
      <c r="E1222" s="151" t="s">
        <v>1</v>
      </c>
      <c r="F1222" s="152" t="s">
        <v>1853</v>
      </c>
      <c r="H1222" s="153">
        <v>145.58000000000001</v>
      </c>
      <c r="I1222" s="154"/>
      <c r="L1222" s="149"/>
      <c r="M1222" s="155"/>
      <c r="T1222" s="156"/>
      <c r="AT1222" s="151" t="s">
        <v>276</v>
      </c>
      <c r="AU1222" s="151" t="s">
        <v>90</v>
      </c>
      <c r="AV1222" s="12" t="s">
        <v>90</v>
      </c>
      <c r="AW1222" s="12" t="s">
        <v>32</v>
      </c>
      <c r="AX1222" s="12" t="s">
        <v>77</v>
      </c>
      <c r="AY1222" s="151" t="s">
        <v>268</v>
      </c>
    </row>
    <row r="1223" spans="2:65" s="12" customFormat="1">
      <c r="B1223" s="149"/>
      <c r="D1223" s="150" t="s">
        <v>276</v>
      </c>
      <c r="E1223" s="151" t="s">
        <v>1</v>
      </c>
      <c r="F1223" s="152" t="s">
        <v>1854</v>
      </c>
      <c r="H1223" s="153">
        <v>1.8</v>
      </c>
      <c r="I1223" s="154"/>
      <c r="L1223" s="149"/>
      <c r="M1223" s="155"/>
      <c r="T1223" s="156"/>
      <c r="AT1223" s="151" t="s">
        <v>276</v>
      </c>
      <c r="AU1223" s="151" t="s">
        <v>90</v>
      </c>
      <c r="AV1223" s="12" t="s">
        <v>90</v>
      </c>
      <c r="AW1223" s="12" t="s">
        <v>32</v>
      </c>
      <c r="AX1223" s="12" t="s">
        <v>77</v>
      </c>
      <c r="AY1223" s="151" t="s">
        <v>268</v>
      </c>
    </row>
    <row r="1224" spans="2:65" s="13" customFormat="1">
      <c r="B1224" s="157"/>
      <c r="D1224" s="150" t="s">
        <v>276</v>
      </c>
      <c r="E1224" s="158" t="s">
        <v>1</v>
      </c>
      <c r="F1224" s="159" t="s">
        <v>278</v>
      </c>
      <c r="H1224" s="160">
        <v>442.51</v>
      </c>
      <c r="I1224" s="161"/>
      <c r="L1224" s="157"/>
      <c r="M1224" s="162"/>
      <c r="T1224" s="163"/>
      <c r="AT1224" s="158" t="s">
        <v>276</v>
      </c>
      <c r="AU1224" s="158" t="s">
        <v>90</v>
      </c>
      <c r="AV1224" s="13" t="s">
        <v>101</v>
      </c>
      <c r="AW1224" s="13" t="s">
        <v>32</v>
      </c>
      <c r="AX1224" s="13" t="s">
        <v>84</v>
      </c>
      <c r="AY1224" s="158" t="s">
        <v>268</v>
      </c>
    </row>
    <row r="1225" spans="2:65" s="1" customFormat="1" ht="33" customHeight="1">
      <c r="B1225" s="32"/>
      <c r="C1225" s="136" t="s">
        <v>1855</v>
      </c>
      <c r="D1225" s="136" t="s">
        <v>270</v>
      </c>
      <c r="E1225" s="137" t="s">
        <v>1856</v>
      </c>
      <c r="F1225" s="138" t="s">
        <v>1857</v>
      </c>
      <c r="G1225" s="139" t="s">
        <v>318</v>
      </c>
      <c r="H1225" s="140">
        <v>442.51</v>
      </c>
      <c r="I1225" s="141"/>
      <c r="J1225" s="142">
        <f>ROUND(I1225*H1225,2)</f>
        <v>0</v>
      </c>
      <c r="K1225" s="138" t="s">
        <v>274</v>
      </c>
      <c r="L1225" s="32"/>
      <c r="M1225" s="143" t="s">
        <v>1</v>
      </c>
      <c r="N1225" s="144" t="s">
        <v>43</v>
      </c>
      <c r="P1225" s="145">
        <f>O1225*H1225</f>
        <v>0</v>
      </c>
      <c r="Q1225" s="145">
        <v>0</v>
      </c>
      <c r="R1225" s="145">
        <f>Q1225*H1225</f>
        <v>0</v>
      </c>
      <c r="S1225" s="145">
        <v>0</v>
      </c>
      <c r="T1225" s="146">
        <f>S1225*H1225</f>
        <v>0</v>
      </c>
      <c r="AR1225" s="147" t="s">
        <v>370</v>
      </c>
      <c r="AT1225" s="147" t="s">
        <v>270</v>
      </c>
      <c r="AU1225" s="147" t="s">
        <v>90</v>
      </c>
      <c r="AY1225" s="17" t="s">
        <v>268</v>
      </c>
      <c r="BE1225" s="148">
        <f>IF(N1225="základní",J1225,0)</f>
        <v>0</v>
      </c>
      <c r="BF1225" s="148">
        <f>IF(N1225="snížená",J1225,0)</f>
        <v>0</v>
      </c>
      <c r="BG1225" s="148">
        <f>IF(N1225="zákl. přenesená",J1225,0)</f>
        <v>0</v>
      </c>
      <c r="BH1225" s="148">
        <f>IF(N1225="sníž. přenesená",J1225,0)</f>
        <v>0</v>
      </c>
      <c r="BI1225" s="148">
        <f>IF(N1225="nulová",J1225,0)</f>
        <v>0</v>
      </c>
      <c r="BJ1225" s="17" t="s">
        <v>90</v>
      </c>
      <c r="BK1225" s="148">
        <f>ROUND(I1225*H1225,2)</f>
        <v>0</v>
      </c>
      <c r="BL1225" s="17" t="s">
        <v>370</v>
      </c>
      <c r="BM1225" s="147" t="s">
        <v>1858</v>
      </c>
    </row>
    <row r="1226" spans="2:65" s="14" customFormat="1">
      <c r="B1226" s="164"/>
      <c r="D1226" s="150" t="s">
        <v>276</v>
      </c>
      <c r="E1226" s="165" t="s">
        <v>1</v>
      </c>
      <c r="F1226" s="166" t="s">
        <v>1739</v>
      </c>
      <c r="H1226" s="165" t="s">
        <v>1</v>
      </c>
      <c r="I1226" s="167"/>
      <c r="L1226" s="164"/>
      <c r="M1226" s="168"/>
      <c r="T1226" s="169"/>
      <c r="AT1226" s="165" t="s">
        <v>276</v>
      </c>
      <c r="AU1226" s="165" t="s">
        <v>90</v>
      </c>
      <c r="AV1226" s="14" t="s">
        <v>84</v>
      </c>
      <c r="AW1226" s="14" t="s">
        <v>32</v>
      </c>
      <c r="AX1226" s="14" t="s">
        <v>77</v>
      </c>
      <c r="AY1226" s="165" t="s">
        <v>268</v>
      </c>
    </row>
    <row r="1227" spans="2:65" s="12" customFormat="1">
      <c r="B1227" s="149"/>
      <c r="D1227" s="150" t="s">
        <v>276</v>
      </c>
      <c r="E1227" s="151" t="s">
        <v>1</v>
      </c>
      <c r="F1227" s="152" t="s">
        <v>1847</v>
      </c>
      <c r="H1227" s="153">
        <v>140.65</v>
      </c>
      <c r="I1227" s="154"/>
      <c r="L1227" s="149"/>
      <c r="M1227" s="155"/>
      <c r="T1227" s="156"/>
      <c r="AT1227" s="151" t="s">
        <v>276</v>
      </c>
      <c r="AU1227" s="151" t="s">
        <v>90</v>
      </c>
      <c r="AV1227" s="12" t="s">
        <v>90</v>
      </c>
      <c r="AW1227" s="12" t="s">
        <v>32</v>
      </c>
      <c r="AX1227" s="12" t="s">
        <v>77</v>
      </c>
      <c r="AY1227" s="151" t="s">
        <v>268</v>
      </c>
    </row>
    <row r="1228" spans="2:65" s="12" customFormat="1">
      <c r="B1228" s="149"/>
      <c r="D1228" s="150" t="s">
        <v>276</v>
      </c>
      <c r="E1228" s="151" t="s">
        <v>1</v>
      </c>
      <c r="F1228" s="152" t="s">
        <v>1848</v>
      </c>
      <c r="H1228" s="153">
        <v>13.05</v>
      </c>
      <c r="I1228" s="154"/>
      <c r="L1228" s="149"/>
      <c r="M1228" s="155"/>
      <c r="T1228" s="156"/>
      <c r="AT1228" s="151" t="s">
        <v>276</v>
      </c>
      <c r="AU1228" s="151" t="s">
        <v>90</v>
      </c>
      <c r="AV1228" s="12" t="s">
        <v>90</v>
      </c>
      <c r="AW1228" s="12" t="s">
        <v>32</v>
      </c>
      <c r="AX1228" s="12" t="s">
        <v>77</v>
      </c>
      <c r="AY1228" s="151" t="s">
        <v>268</v>
      </c>
    </row>
    <row r="1229" spans="2:65" s="12" customFormat="1">
      <c r="B1229" s="149"/>
      <c r="D1229" s="150" t="s">
        <v>276</v>
      </c>
      <c r="E1229" s="151" t="s">
        <v>1</v>
      </c>
      <c r="F1229" s="152" t="s">
        <v>1849</v>
      </c>
      <c r="H1229" s="153">
        <v>25.23</v>
      </c>
      <c r="I1229" s="154"/>
      <c r="L1229" s="149"/>
      <c r="M1229" s="155"/>
      <c r="T1229" s="156"/>
      <c r="AT1229" s="151" t="s">
        <v>276</v>
      </c>
      <c r="AU1229" s="151" t="s">
        <v>90</v>
      </c>
      <c r="AV1229" s="12" t="s">
        <v>90</v>
      </c>
      <c r="AW1229" s="12" t="s">
        <v>32</v>
      </c>
      <c r="AX1229" s="12" t="s">
        <v>77</v>
      </c>
      <c r="AY1229" s="151" t="s">
        <v>268</v>
      </c>
    </row>
    <row r="1230" spans="2:65" s="12" customFormat="1">
      <c r="B1230" s="149"/>
      <c r="D1230" s="150" t="s">
        <v>276</v>
      </c>
      <c r="E1230" s="151" t="s">
        <v>1</v>
      </c>
      <c r="F1230" s="152" t="s">
        <v>1850</v>
      </c>
      <c r="H1230" s="153">
        <v>19.05</v>
      </c>
      <c r="I1230" s="154"/>
      <c r="L1230" s="149"/>
      <c r="M1230" s="155"/>
      <c r="T1230" s="156"/>
      <c r="AT1230" s="151" t="s">
        <v>276</v>
      </c>
      <c r="AU1230" s="151" t="s">
        <v>90</v>
      </c>
      <c r="AV1230" s="12" t="s">
        <v>90</v>
      </c>
      <c r="AW1230" s="12" t="s">
        <v>32</v>
      </c>
      <c r="AX1230" s="12" t="s">
        <v>77</v>
      </c>
      <c r="AY1230" s="151" t="s">
        <v>268</v>
      </c>
    </row>
    <row r="1231" spans="2:65" s="12" customFormat="1">
      <c r="B1231" s="149"/>
      <c r="D1231" s="150" t="s">
        <v>276</v>
      </c>
      <c r="E1231" s="151" t="s">
        <v>1</v>
      </c>
      <c r="F1231" s="152" t="s">
        <v>1851</v>
      </c>
      <c r="H1231" s="153">
        <v>42.63</v>
      </c>
      <c r="I1231" s="154"/>
      <c r="L1231" s="149"/>
      <c r="M1231" s="155"/>
      <c r="T1231" s="156"/>
      <c r="AT1231" s="151" t="s">
        <v>276</v>
      </c>
      <c r="AU1231" s="151" t="s">
        <v>90</v>
      </c>
      <c r="AV1231" s="12" t="s">
        <v>90</v>
      </c>
      <c r="AW1231" s="12" t="s">
        <v>32</v>
      </c>
      <c r="AX1231" s="12" t="s">
        <v>77</v>
      </c>
      <c r="AY1231" s="151" t="s">
        <v>268</v>
      </c>
    </row>
    <row r="1232" spans="2:65" s="12" customFormat="1">
      <c r="B1232" s="149"/>
      <c r="D1232" s="150" t="s">
        <v>276</v>
      </c>
      <c r="E1232" s="151" t="s">
        <v>1</v>
      </c>
      <c r="F1232" s="152" t="s">
        <v>1852</v>
      </c>
      <c r="H1232" s="153">
        <v>54.52</v>
      </c>
      <c r="I1232" s="154"/>
      <c r="L1232" s="149"/>
      <c r="M1232" s="155"/>
      <c r="T1232" s="156"/>
      <c r="AT1232" s="151" t="s">
        <v>276</v>
      </c>
      <c r="AU1232" s="151" t="s">
        <v>90</v>
      </c>
      <c r="AV1232" s="12" t="s">
        <v>90</v>
      </c>
      <c r="AW1232" s="12" t="s">
        <v>32</v>
      </c>
      <c r="AX1232" s="12" t="s">
        <v>77</v>
      </c>
      <c r="AY1232" s="151" t="s">
        <v>268</v>
      </c>
    </row>
    <row r="1233" spans="2:65" s="12" customFormat="1">
      <c r="B1233" s="149"/>
      <c r="D1233" s="150" t="s">
        <v>276</v>
      </c>
      <c r="E1233" s="151" t="s">
        <v>1</v>
      </c>
      <c r="F1233" s="152" t="s">
        <v>1853</v>
      </c>
      <c r="H1233" s="153">
        <v>145.58000000000001</v>
      </c>
      <c r="I1233" s="154"/>
      <c r="L1233" s="149"/>
      <c r="M1233" s="155"/>
      <c r="T1233" s="156"/>
      <c r="AT1233" s="151" t="s">
        <v>276</v>
      </c>
      <c r="AU1233" s="151" t="s">
        <v>90</v>
      </c>
      <c r="AV1233" s="12" t="s">
        <v>90</v>
      </c>
      <c r="AW1233" s="12" t="s">
        <v>32</v>
      </c>
      <c r="AX1233" s="12" t="s">
        <v>77</v>
      </c>
      <c r="AY1233" s="151" t="s">
        <v>268</v>
      </c>
    </row>
    <row r="1234" spans="2:65" s="12" customFormat="1">
      <c r="B1234" s="149"/>
      <c r="D1234" s="150" t="s">
        <v>276</v>
      </c>
      <c r="E1234" s="151" t="s">
        <v>1</v>
      </c>
      <c r="F1234" s="152" t="s">
        <v>1854</v>
      </c>
      <c r="H1234" s="153">
        <v>1.8</v>
      </c>
      <c r="I1234" s="154"/>
      <c r="L1234" s="149"/>
      <c r="M1234" s="155"/>
      <c r="T1234" s="156"/>
      <c r="AT1234" s="151" t="s">
        <v>276</v>
      </c>
      <c r="AU1234" s="151" t="s">
        <v>90</v>
      </c>
      <c r="AV1234" s="12" t="s">
        <v>90</v>
      </c>
      <c r="AW1234" s="12" t="s">
        <v>32</v>
      </c>
      <c r="AX1234" s="12" t="s">
        <v>77</v>
      </c>
      <c r="AY1234" s="151" t="s">
        <v>268</v>
      </c>
    </row>
    <row r="1235" spans="2:65" s="13" customFormat="1">
      <c r="B1235" s="157"/>
      <c r="D1235" s="150" t="s">
        <v>276</v>
      </c>
      <c r="E1235" s="158" t="s">
        <v>1</v>
      </c>
      <c r="F1235" s="159" t="s">
        <v>278</v>
      </c>
      <c r="H1235" s="160">
        <v>442.51</v>
      </c>
      <c r="I1235" s="161"/>
      <c r="L1235" s="157"/>
      <c r="M1235" s="162"/>
      <c r="T1235" s="163"/>
      <c r="AT1235" s="158" t="s">
        <v>276</v>
      </c>
      <c r="AU1235" s="158" t="s">
        <v>90</v>
      </c>
      <c r="AV1235" s="13" t="s">
        <v>101</v>
      </c>
      <c r="AW1235" s="13" t="s">
        <v>32</v>
      </c>
      <c r="AX1235" s="13" t="s">
        <v>84</v>
      </c>
      <c r="AY1235" s="158" t="s">
        <v>268</v>
      </c>
    </row>
    <row r="1236" spans="2:65" s="1" customFormat="1" ht="21.75" customHeight="1">
      <c r="B1236" s="32"/>
      <c r="C1236" s="186" t="s">
        <v>1859</v>
      </c>
      <c r="D1236" s="196" t="s">
        <v>982</v>
      </c>
      <c r="E1236" s="187" t="s">
        <v>1860</v>
      </c>
      <c r="F1236" s="188" t="s">
        <v>1861</v>
      </c>
      <c r="G1236" s="189" t="s">
        <v>215</v>
      </c>
      <c r="H1236" s="190">
        <v>7.407</v>
      </c>
      <c r="I1236" s="191"/>
      <c r="J1236" s="192">
        <f>ROUND(I1236*H1236,2)</f>
        <v>0</v>
      </c>
      <c r="K1236" s="188" t="s">
        <v>274</v>
      </c>
      <c r="L1236" s="193"/>
      <c r="M1236" s="194" t="s">
        <v>1</v>
      </c>
      <c r="N1236" s="195" t="s">
        <v>43</v>
      </c>
      <c r="P1236" s="145">
        <f>O1236*H1236</f>
        <v>0</v>
      </c>
      <c r="Q1236" s="145">
        <v>0.44</v>
      </c>
      <c r="R1236" s="145">
        <f>Q1236*H1236</f>
        <v>3.25908</v>
      </c>
      <c r="S1236" s="145">
        <v>0</v>
      </c>
      <c r="T1236" s="146">
        <f>S1236*H1236</f>
        <v>0</v>
      </c>
      <c r="AR1236" s="147" t="s">
        <v>448</v>
      </c>
      <c r="AT1236" s="147" t="s">
        <v>982</v>
      </c>
      <c r="AU1236" s="147" t="s">
        <v>90</v>
      </c>
      <c r="AY1236" s="17" t="s">
        <v>268</v>
      </c>
      <c r="BE1236" s="148">
        <f>IF(N1236="základní",J1236,0)</f>
        <v>0</v>
      </c>
      <c r="BF1236" s="148">
        <f>IF(N1236="snížená",J1236,0)</f>
        <v>0</v>
      </c>
      <c r="BG1236" s="148">
        <f>IF(N1236="zákl. přenesená",J1236,0)</f>
        <v>0</v>
      </c>
      <c r="BH1236" s="148">
        <f>IF(N1236="sníž. přenesená",J1236,0)</f>
        <v>0</v>
      </c>
      <c r="BI1236" s="148">
        <f>IF(N1236="nulová",J1236,0)</f>
        <v>0</v>
      </c>
      <c r="BJ1236" s="17" t="s">
        <v>90</v>
      </c>
      <c r="BK1236" s="148">
        <f>ROUND(I1236*H1236,2)</f>
        <v>0</v>
      </c>
      <c r="BL1236" s="17" t="s">
        <v>370</v>
      </c>
      <c r="BM1236" s="147" t="s">
        <v>1862</v>
      </c>
    </row>
    <row r="1237" spans="2:65" s="14" customFormat="1">
      <c r="B1237" s="164"/>
      <c r="D1237" s="150" t="s">
        <v>276</v>
      </c>
      <c r="E1237" s="165" t="s">
        <v>1</v>
      </c>
      <c r="F1237" s="166" t="s">
        <v>1739</v>
      </c>
      <c r="H1237" s="165" t="s">
        <v>1</v>
      </c>
      <c r="I1237" s="167"/>
      <c r="L1237" s="164"/>
      <c r="M1237" s="168"/>
      <c r="T1237" s="169"/>
      <c r="AT1237" s="165" t="s">
        <v>276</v>
      </c>
      <c r="AU1237" s="165" t="s">
        <v>90</v>
      </c>
      <c r="AV1237" s="14" t="s">
        <v>84</v>
      </c>
      <c r="AW1237" s="14" t="s">
        <v>32</v>
      </c>
      <c r="AX1237" s="14" t="s">
        <v>77</v>
      </c>
      <c r="AY1237" s="165" t="s">
        <v>268</v>
      </c>
    </row>
    <row r="1238" spans="2:65" s="12" customFormat="1">
      <c r="B1238" s="149"/>
      <c r="D1238" s="150" t="s">
        <v>276</v>
      </c>
      <c r="E1238" s="151" t="s">
        <v>1</v>
      </c>
      <c r="F1238" s="152" t="s">
        <v>1740</v>
      </c>
      <c r="H1238" s="153">
        <v>2.532</v>
      </c>
      <c r="I1238" s="154"/>
      <c r="L1238" s="149"/>
      <c r="M1238" s="155"/>
      <c r="T1238" s="156"/>
      <c r="AT1238" s="151" t="s">
        <v>276</v>
      </c>
      <c r="AU1238" s="151" t="s">
        <v>90</v>
      </c>
      <c r="AV1238" s="12" t="s">
        <v>90</v>
      </c>
      <c r="AW1238" s="12" t="s">
        <v>32</v>
      </c>
      <c r="AX1238" s="12" t="s">
        <v>77</v>
      </c>
      <c r="AY1238" s="151" t="s">
        <v>268</v>
      </c>
    </row>
    <row r="1239" spans="2:65" s="12" customFormat="1">
      <c r="B1239" s="149"/>
      <c r="D1239" s="150" t="s">
        <v>276</v>
      </c>
      <c r="E1239" s="151" t="s">
        <v>1</v>
      </c>
      <c r="F1239" s="152" t="s">
        <v>1741</v>
      </c>
      <c r="H1239" s="153">
        <v>0.23499999999999999</v>
      </c>
      <c r="I1239" s="154"/>
      <c r="L1239" s="149"/>
      <c r="M1239" s="155"/>
      <c r="T1239" s="156"/>
      <c r="AT1239" s="151" t="s">
        <v>276</v>
      </c>
      <c r="AU1239" s="151" t="s">
        <v>90</v>
      </c>
      <c r="AV1239" s="12" t="s">
        <v>90</v>
      </c>
      <c r="AW1239" s="12" t="s">
        <v>32</v>
      </c>
      <c r="AX1239" s="12" t="s">
        <v>77</v>
      </c>
      <c r="AY1239" s="151" t="s">
        <v>268</v>
      </c>
    </row>
    <row r="1240" spans="2:65" s="12" customFormat="1">
      <c r="B1240" s="149"/>
      <c r="D1240" s="150" t="s">
        <v>276</v>
      </c>
      <c r="E1240" s="151" t="s">
        <v>1</v>
      </c>
      <c r="F1240" s="152" t="s">
        <v>1742</v>
      </c>
      <c r="H1240" s="153">
        <v>0.45400000000000001</v>
      </c>
      <c r="I1240" s="154"/>
      <c r="L1240" s="149"/>
      <c r="M1240" s="155"/>
      <c r="T1240" s="156"/>
      <c r="AT1240" s="151" t="s">
        <v>276</v>
      </c>
      <c r="AU1240" s="151" t="s">
        <v>90</v>
      </c>
      <c r="AV1240" s="12" t="s">
        <v>90</v>
      </c>
      <c r="AW1240" s="12" t="s">
        <v>32</v>
      </c>
      <c r="AX1240" s="12" t="s">
        <v>77</v>
      </c>
      <c r="AY1240" s="151" t="s">
        <v>268</v>
      </c>
    </row>
    <row r="1241" spans="2:65" s="12" customFormat="1">
      <c r="B1241" s="149"/>
      <c r="D1241" s="150" t="s">
        <v>276</v>
      </c>
      <c r="E1241" s="151" t="s">
        <v>1</v>
      </c>
      <c r="F1241" s="152" t="s">
        <v>1743</v>
      </c>
      <c r="H1241" s="153">
        <v>0.34300000000000003</v>
      </c>
      <c r="I1241" s="154"/>
      <c r="L1241" s="149"/>
      <c r="M1241" s="155"/>
      <c r="T1241" s="156"/>
      <c r="AT1241" s="151" t="s">
        <v>276</v>
      </c>
      <c r="AU1241" s="151" t="s">
        <v>90</v>
      </c>
      <c r="AV1241" s="12" t="s">
        <v>90</v>
      </c>
      <c r="AW1241" s="12" t="s">
        <v>32</v>
      </c>
      <c r="AX1241" s="12" t="s">
        <v>77</v>
      </c>
      <c r="AY1241" s="151" t="s">
        <v>268</v>
      </c>
    </row>
    <row r="1242" spans="2:65" s="12" customFormat="1">
      <c r="B1242" s="149"/>
      <c r="D1242" s="150" t="s">
        <v>276</v>
      </c>
      <c r="E1242" s="151" t="s">
        <v>1</v>
      </c>
      <c r="F1242" s="152" t="s">
        <v>1744</v>
      </c>
      <c r="H1242" s="153">
        <v>0.76700000000000002</v>
      </c>
      <c r="I1242" s="154"/>
      <c r="L1242" s="149"/>
      <c r="M1242" s="155"/>
      <c r="T1242" s="156"/>
      <c r="AT1242" s="151" t="s">
        <v>276</v>
      </c>
      <c r="AU1242" s="151" t="s">
        <v>90</v>
      </c>
      <c r="AV1242" s="12" t="s">
        <v>90</v>
      </c>
      <c r="AW1242" s="12" t="s">
        <v>32</v>
      </c>
      <c r="AX1242" s="12" t="s">
        <v>77</v>
      </c>
      <c r="AY1242" s="151" t="s">
        <v>268</v>
      </c>
    </row>
    <row r="1243" spans="2:65" s="12" customFormat="1">
      <c r="B1243" s="149"/>
      <c r="D1243" s="150" t="s">
        <v>276</v>
      </c>
      <c r="E1243" s="151" t="s">
        <v>1</v>
      </c>
      <c r="F1243" s="152" t="s">
        <v>1745</v>
      </c>
      <c r="H1243" s="153">
        <v>0.98099999999999998</v>
      </c>
      <c r="I1243" s="154"/>
      <c r="L1243" s="149"/>
      <c r="M1243" s="155"/>
      <c r="T1243" s="156"/>
      <c r="AT1243" s="151" t="s">
        <v>276</v>
      </c>
      <c r="AU1243" s="151" t="s">
        <v>90</v>
      </c>
      <c r="AV1243" s="12" t="s">
        <v>90</v>
      </c>
      <c r="AW1243" s="12" t="s">
        <v>32</v>
      </c>
      <c r="AX1243" s="12" t="s">
        <v>77</v>
      </c>
      <c r="AY1243" s="151" t="s">
        <v>268</v>
      </c>
    </row>
    <row r="1244" spans="2:65" s="12" customFormat="1">
      <c r="B1244" s="149"/>
      <c r="D1244" s="150" t="s">
        <v>276</v>
      </c>
      <c r="E1244" s="151" t="s">
        <v>1</v>
      </c>
      <c r="F1244" s="152" t="s">
        <v>1746</v>
      </c>
      <c r="H1244" s="153">
        <v>2.62</v>
      </c>
      <c r="I1244" s="154"/>
      <c r="L1244" s="149"/>
      <c r="M1244" s="155"/>
      <c r="T1244" s="156"/>
      <c r="AT1244" s="151" t="s">
        <v>276</v>
      </c>
      <c r="AU1244" s="151" t="s">
        <v>90</v>
      </c>
      <c r="AV1244" s="12" t="s">
        <v>90</v>
      </c>
      <c r="AW1244" s="12" t="s">
        <v>32</v>
      </c>
      <c r="AX1244" s="12" t="s">
        <v>77</v>
      </c>
      <c r="AY1244" s="151" t="s">
        <v>268</v>
      </c>
    </row>
    <row r="1245" spans="2:65" s="12" customFormat="1">
      <c r="B1245" s="149"/>
      <c r="D1245" s="150" t="s">
        <v>276</v>
      </c>
      <c r="E1245" s="151" t="s">
        <v>1</v>
      </c>
      <c r="F1245" s="152" t="s">
        <v>1747</v>
      </c>
      <c r="H1245" s="153">
        <v>3.2000000000000001E-2</v>
      </c>
      <c r="I1245" s="154"/>
      <c r="L1245" s="149"/>
      <c r="M1245" s="155"/>
      <c r="T1245" s="156"/>
      <c r="AT1245" s="151" t="s">
        <v>276</v>
      </c>
      <c r="AU1245" s="151" t="s">
        <v>90</v>
      </c>
      <c r="AV1245" s="12" t="s">
        <v>90</v>
      </c>
      <c r="AW1245" s="12" t="s">
        <v>32</v>
      </c>
      <c r="AX1245" s="12" t="s">
        <v>77</v>
      </c>
      <c r="AY1245" s="151" t="s">
        <v>268</v>
      </c>
    </row>
    <row r="1246" spans="2:65" s="13" customFormat="1">
      <c r="B1246" s="157"/>
      <c r="D1246" s="150" t="s">
        <v>276</v>
      </c>
      <c r="E1246" s="158" t="s">
        <v>1</v>
      </c>
      <c r="F1246" s="159" t="s">
        <v>278</v>
      </c>
      <c r="H1246" s="160">
        <v>7.9640000000000004</v>
      </c>
      <c r="I1246" s="161"/>
      <c r="L1246" s="157"/>
      <c r="M1246" s="162"/>
      <c r="T1246" s="163"/>
      <c r="AT1246" s="158" t="s">
        <v>276</v>
      </c>
      <c r="AU1246" s="158" t="s">
        <v>90</v>
      </c>
      <c r="AV1246" s="13" t="s">
        <v>101</v>
      </c>
      <c r="AW1246" s="13" t="s">
        <v>32</v>
      </c>
      <c r="AX1246" s="13" t="s">
        <v>84</v>
      </c>
      <c r="AY1246" s="158" t="s">
        <v>268</v>
      </c>
    </row>
    <row r="1247" spans="2:65" s="12" customFormat="1">
      <c r="B1247" s="149"/>
      <c r="D1247" s="150" t="s">
        <v>276</v>
      </c>
      <c r="F1247" s="152" t="s">
        <v>1863</v>
      </c>
      <c r="H1247" s="153">
        <v>7.407</v>
      </c>
      <c r="I1247" s="154"/>
      <c r="L1247" s="149"/>
      <c r="M1247" s="155"/>
      <c r="T1247" s="156"/>
      <c r="AT1247" s="151" t="s">
        <v>276</v>
      </c>
      <c r="AU1247" s="151" t="s">
        <v>90</v>
      </c>
      <c r="AV1247" s="12" t="s">
        <v>90</v>
      </c>
      <c r="AW1247" s="12" t="s">
        <v>4</v>
      </c>
      <c r="AX1247" s="12" t="s">
        <v>84</v>
      </c>
      <c r="AY1247" s="151" t="s">
        <v>268</v>
      </c>
    </row>
    <row r="1248" spans="2:65" s="1" customFormat="1" ht="21.75" customHeight="1">
      <c r="B1248" s="32"/>
      <c r="C1248" s="186" t="s">
        <v>1864</v>
      </c>
      <c r="D1248" s="196" t="s">
        <v>982</v>
      </c>
      <c r="E1248" s="187" t="s">
        <v>1865</v>
      </c>
      <c r="F1248" s="188" t="s">
        <v>1866</v>
      </c>
      <c r="G1248" s="189" t="s">
        <v>215</v>
      </c>
      <c r="H1248" s="190">
        <v>1.8320000000000001</v>
      </c>
      <c r="I1248" s="191"/>
      <c r="J1248" s="192">
        <f>ROUND(I1248*H1248,2)</f>
        <v>0</v>
      </c>
      <c r="K1248" s="188" t="s">
        <v>274</v>
      </c>
      <c r="L1248" s="193"/>
      <c r="M1248" s="194" t="s">
        <v>1</v>
      </c>
      <c r="N1248" s="195" t="s">
        <v>43</v>
      </c>
      <c r="P1248" s="145">
        <f>O1248*H1248</f>
        <v>0</v>
      </c>
      <c r="Q1248" s="145">
        <v>0.44</v>
      </c>
      <c r="R1248" s="145">
        <f>Q1248*H1248</f>
        <v>0.80608000000000002</v>
      </c>
      <c r="S1248" s="145">
        <v>0</v>
      </c>
      <c r="T1248" s="146">
        <f>S1248*H1248</f>
        <v>0</v>
      </c>
      <c r="AR1248" s="147" t="s">
        <v>448</v>
      </c>
      <c r="AT1248" s="147" t="s">
        <v>982</v>
      </c>
      <c r="AU1248" s="147" t="s">
        <v>90</v>
      </c>
      <c r="AY1248" s="17" t="s">
        <v>268</v>
      </c>
      <c r="BE1248" s="148">
        <f>IF(N1248="základní",J1248,0)</f>
        <v>0</v>
      </c>
      <c r="BF1248" s="148">
        <f>IF(N1248="snížená",J1248,0)</f>
        <v>0</v>
      </c>
      <c r="BG1248" s="148">
        <f>IF(N1248="zákl. přenesená",J1248,0)</f>
        <v>0</v>
      </c>
      <c r="BH1248" s="148">
        <f>IF(N1248="sníž. přenesená",J1248,0)</f>
        <v>0</v>
      </c>
      <c r="BI1248" s="148">
        <f>IF(N1248="nulová",J1248,0)</f>
        <v>0</v>
      </c>
      <c r="BJ1248" s="17" t="s">
        <v>90</v>
      </c>
      <c r="BK1248" s="148">
        <f>ROUND(I1248*H1248,2)</f>
        <v>0</v>
      </c>
      <c r="BL1248" s="17" t="s">
        <v>370</v>
      </c>
      <c r="BM1248" s="147" t="s">
        <v>1867</v>
      </c>
    </row>
    <row r="1249" spans="2:65" s="14" customFormat="1">
      <c r="B1249" s="164"/>
      <c r="D1249" s="150" t="s">
        <v>276</v>
      </c>
      <c r="E1249" s="165" t="s">
        <v>1</v>
      </c>
      <c r="F1249" s="166" t="s">
        <v>1739</v>
      </c>
      <c r="H1249" s="165" t="s">
        <v>1</v>
      </c>
      <c r="I1249" s="167"/>
      <c r="L1249" s="164"/>
      <c r="M1249" s="168"/>
      <c r="T1249" s="169"/>
      <c r="AT1249" s="165" t="s">
        <v>276</v>
      </c>
      <c r="AU1249" s="165" t="s">
        <v>90</v>
      </c>
      <c r="AV1249" s="14" t="s">
        <v>84</v>
      </c>
      <c r="AW1249" s="14" t="s">
        <v>32</v>
      </c>
      <c r="AX1249" s="14" t="s">
        <v>77</v>
      </c>
      <c r="AY1249" s="165" t="s">
        <v>268</v>
      </c>
    </row>
    <row r="1250" spans="2:65" s="12" customFormat="1">
      <c r="B1250" s="149"/>
      <c r="D1250" s="150" t="s">
        <v>276</v>
      </c>
      <c r="E1250" s="151" t="s">
        <v>1</v>
      </c>
      <c r="F1250" s="152" t="s">
        <v>1740</v>
      </c>
      <c r="H1250" s="153">
        <v>2.532</v>
      </c>
      <c r="I1250" s="154"/>
      <c r="L1250" s="149"/>
      <c r="M1250" s="155"/>
      <c r="T1250" s="156"/>
      <c r="AT1250" s="151" t="s">
        <v>276</v>
      </c>
      <c r="AU1250" s="151" t="s">
        <v>90</v>
      </c>
      <c r="AV1250" s="12" t="s">
        <v>90</v>
      </c>
      <c r="AW1250" s="12" t="s">
        <v>32</v>
      </c>
      <c r="AX1250" s="12" t="s">
        <v>77</v>
      </c>
      <c r="AY1250" s="151" t="s">
        <v>268</v>
      </c>
    </row>
    <row r="1251" spans="2:65" s="12" customFormat="1">
      <c r="B1251" s="149"/>
      <c r="D1251" s="150" t="s">
        <v>276</v>
      </c>
      <c r="E1251" s="151" t="s">
        <v>1</v>
      </c>
      <c r="F1251" s="152" t="s">
        <v>1741</v>
      </c>
      <c r="H1251" s="153">
        <v>0.23499999999999999</v>
      </c>
      <c r="I1251" s="154"/>
      <c r="L1251" s="149"/>
      <c r="M1251" s="155"/>
      <c r="T1251" s="156"/>
      <c r="AT1251" s="151" t="s">
        <v>276</v>
      </c>
      <c r="AU1251" s="151" t="s">
        <v>90</v>
      </c>
      <c r="AV1251" s="12" t="s">
        <v>90</v>
      </c>
      <c r="AW1251" s="12" t="s">
        <v>32</v>
      </c>
      <c r="AX1251" s="12" t="s">
        <v>77</v>
      </c>
      <c r="AY1251" s="151" t="s">
        <v>268</v>
      </c>
    </row>
    <row r="1252" spans="2:65" s="12" customFormat="1">
      <c r="B1252" s="149"/>
      <c r="D1252" s="150" t="s">
        <v>276</v>
      </c>
      <c r="E1252" s="151" t="s">
        <v>1</v>
      </c>
      <c r="F1252" s="152" t="s">
        <v>1742</v>
      </c>
      <c r="H1252" s="153">
        <v>0.45400000000000001</v>
      </c>
      <c r="I1252" s="154"/>
      <c r="L1252" s="149"/>
      <c r="M1252" s="155"/>
      <c r="T1252" s="156"/>
      <c r="AT1252" s="151" t="s">
        <v>276</v>
      </c>
      <c r="AU1252" s="151" t="s">
        <v>90</v>
      </c>
      <c r="AV1252" s="12" t="s">
        <v>90</v>
      </c>
      <c r="AW1252" s="12" t="s">
        <v>32</v>
      </c>
      <c r="AX1252" s="12" t="s">
        <v>77</v>
      </c>
      <c r="AY1252" s="151" t="s">
        <v>268</v>
      </c>
    </row>
    <row r="1253" spans="2:65" s="12" customFormat="1">
      <c r="B1253" s="149"/>
      <c r="D1253" s="150" t="s">
        <v>276</v>
      </c>
      <c r="E1253" s="151" t="s">
        <v>1</v>
      </c>
      <c r="F1253" s="152" t="s">
        <v>1743</v>
      </c>
      <c r="H1253" s="153">
        <v>0.34300000000000003</v>
      </c>
      <c r="I1253" s="154"/>
      <c r="L1253" s="149"/>
      <c r="M1253" s="155"/>
      <c r="T1253" s="156"/>
      <c r="AT1253" s="151" t="s">
        <v>276</v>
      </c>
      <c r="AU1253" s="151" t="s">
        <v>90</v>
      </c>
      <c r="AV1253" s="12" t="s">
        <v>90</v>
      </c>
      <c r="AW1253" s="12" t="s">
        <v>32</v>
      </c>
      <c r="AX1253" s="12" t="s">
        <v>77</v>
      </c>
      <c r="AY1253" s="151" t="s">
        <v>268</v>
      </c>
    </row>
    <row r="1254" spans="2:65" s="12" customFormat="1">
      <c r="B1254" s="149"/>
      <c r="D1254" s="150" t="s">
        <v>276</v>
      </c>
      <c r="E1254" s="151" t="s">
        <v>1</v>
      </c>
      <c r="F1254" s="152" t="s">
        <v>1744</v>
      </c>
      <c r="H1254" s="153">
        <v>0.76700000000000002</v>
      </c>
      <c r="I1254" s="154"/>
      <c r="L1254" s="149"/>
      <c r="M1254" s="155"/>
      <c r="T1254" s="156"/>
      <c r="AT1254" s="151" t="s">
        <v>276</v>
      </c>
      <c r="AU1254" s="151" t="s">
        <v>90</v>
      </c>
      <c r="AV1254" s="12" t="s">
        <v>90</v>
      </c>
      <c r="AW1254" s="12" t="s">
        <v>32</v>
      </c>
      <c r="AX1254" s="12" t="s">
        <v>77</v>
      </c>
      <c r="AY1254" s="151" t="s">
        <v>268</v>
      </c>
    </row>
    <row r="1255" spans="2:65" s="12" customFormat="1">
      <c r="B1255" s="149"/>
      <c r="D1255" s="150" t="s">
        <v>276</v>
      </c>
      <c r="E1255" s="151" t="s">
        <v>1</v>
      </c>
      <c r="F1255" s="152" t="s">
        <v>1745</v>
      </c>
      <c r="H1255" s="153">
        <v>0.98099999999999998</v>
      </c>
      <c r="I1255" s="154"/>
      <c r="L1255" s="149"/>
      <c r="M1255" s="155"/>
      <c r="T1255" s="156"/>
      <c r="AT1255" s="151" t="s">
        <v>276</v>
      </c>
      <c r="AU1255" s="151" t="s">
        <v>90</v>
      </c>
      <c r="AV1255" s="12" t="s">
        <v>90</v>
      </c>
      <c r="AW1255" s="12" t="s">
        <v>32</v>
      </c>
      <c r="AX1255" s="12" t="s">
        <v>77</v>
      </c>
      <c r="AY1255" s="151" t="s">
        <v>268</v>
      </c>
    </row>
    <row r="1256" spans="2:65" s="12" customFormat="1">
      <c r="B1256" s="149"/>
      <c r="D1256" s="150" t="s">
        <v>276</v>
      </c>
      <c r="E1256" s="151" t="s">
        <v>1</v>
      </c>
      <c r="F1256" s="152" t="s">
        <v>1746</v>
      </c>
      <c r="H1256" s="153">
        <v>2.62</v>
      </c>
      <c r="I1256" s="154"/>
      <c r="L1256" s="149"/>
      <c r="M1256" s="155"/>
      <c r="T1256" s="156"/>
      <c r="AT1256" s="151" t="s">
        <v>276</v>
      </c>
      <c r="AU1256" s="151" t="s">
        <v>90</v>
      </c>
      <c r="AV1256" s="12" t="s">
        <v>90</v>
      </c>
      <c r="AW1256" s="12" t="s">
        <v>32</v>
      </c>
      <c r="AX1256" s="12" t="s">
        <v>77</v>
      </c>
      <c r="AY1256" s="151" t="s">
        <v>268</v>
      </c>
    </row>
    <row r="1257" spans="2:65" s="12" customFormat="1">
      <c r="B1257" s="149"/>
      <c r="D1257" s="150" t="s">
        <v>276</v>
      </c>
      <c r="E1257" s="151" t="s">
        <v>1</v>
      </c>
      <c r="F1257" s="152" t="s">
        <v>1747</v>
      </c>
      <c r="H1257" s="153">
        <v>3.2000000000000001E-2</v>
      </c>
      <c r="I1257" s="154"/>
      <c r="L1257" s="149"/>
      <c r="M1257" s="155"/>
      <c r="T1257" s="156"/>
      <c r="AT1257" s="151" t="s">
        <v>276</v>
      </c>
      <c r="AU1257" s="151" t="s">
        <v>90</v>
      </c>
      <c r="AV1257" s="12" t="s">
        <v>90</v>
      </c>
      <c r="AW1257" s="12" t="s">
        <v>32</v>
      </c>
      <c r="AX1257" s="12" t="s">
        <v>77</v>
      </c>
      <c r="AY1257" s="151" t="s">
        <v>268</v>
      </c>
    </row>
    <row r="1258" spans="2:65" s="13" customFormat="1">
      <c r="B1258" s="157"/>
      <c r="D1258" s="150" t="s">
        <v>276</v>
      </c>
      <c r="E1258" s="158" t="s">
        <v>1</v>
      </c>
      <c r="F1258" s="159" t="s">
        <v>278</v>
      </c>
      <c r="H1258" s="160">
        <v>7.9640000000000004</v>
      </c>
      <c r="I1258" s="161"/>
      <c r="L1258" s="157"/>
      <c r="M1258" s="162"/>
      <c r="T1258" s="163"/>
      <c r="AT1258" s="158" t="s">
        <v>276</v>
      </c>
      <c r="AU1258" s="158" t="s">
        <v>90</v>
      </c>
      <c r="AV1258" s="13" t="s">
        <v>101</v>
      </c>
      <c r="AW1258" s="13" t="s">
        <v>32</v>
      </c>
      <c r="AX1258" s="13" t="s">
        <v>84</v>
      </c>
      <c r="AY1258" s="158" t="s">
        <v>268</v>
      </c>
    </row>
    <row r="1259" spans="2:65" s="12" customFormat="1">
      <c r="B1259" s="149"/>
      <c r="D1259" s="150" t="s">
        <v>276</v>
      </c>
      <c r="F1259" s="152" t="s">
        <v>1868</v>
      </c>
      <c r="H1259" s="153">
        <v>1.8320000000000001</v>
      </c>
      <c r="I1259" s="154"/>
      <c r="L1259" s="149"/>
      <c r="M1259" s="155"/>
      <c r="T1259" s="156"/>
      <c r="AT1259" s="151" t="s">
        <v>276</v>
      </c>
      <c r="AU1259" s="151" t="s">
        <v>90</v>
      </c>
      <c r="AV1259" s="12" t="s">
        <v>90</v>
      </c>
      <c r="AW1259" s="12" t="s">
        <v>4</v>
      </c>
      <c r="AX1259" s="12" t="s">
        <v>84</v>
      </c>
      <c r="AY1259" s="151" t="s">
        <v>268</v>
      </c>
    </row>
    <row r="1260" spans="2:65" s="1" customFormat="1" ht="24.2" customHeight="1">
      <c r="B1260" s="32"/>
      <c r="C1260" s="136" t="s">
        <v>1869</v>
      </c>
      <c r="D1260" s="136" t="s">
        <v>270</v>
      </c>
      <c r="E1260" s="137" t="s">
        <v>1870</v>
      </c>
      <c r="F1260" s="138" t="s">
        <v>1871</v>
      </c>
      <c r="G1260" s="139" t="s">
        <v>273</v>
      </c>
      <c r="H1260" s="140">
        <v>154.50800000000001</v>
      </c>
      <c r="I1260" s="141"/>
      <c r="J1260" s="142">
        <f>ROUND(I1260*H1260,2)</f>
        <v>0</v>
      </c>
      <c r="K1260" s="138" t="s">
        <v>274</v>
      </c>
      <c r="L1260" s="32"/>
      <c r="M1260" s="143" t="s">
        <v>1</v>
      </c>
      <c r="N1260" s="144" t="s">
        <v>43</v>
      </c>
      <c r="P1260" s="145">
        <f>O1260*H1260</f>
        <v>0</v>
      </c>
      <c r="Q1260" s="145">
        <v>0</v>
      </c>
      <c r="R1260" s="145">
        <f>Q1260*H1260</f>
        <v>0</v>
      </c>
      <c r="S1260" s="145">
        <v>0</v>
      </c>
      <c r="T1260" s="146">
        <f>S1260*H1260</f>
        <v>0</v>
      </c>
      <c r="AR1260" s="147" t="s">
        <v>370</v>
      </c>
      <c r="AT1260" s="147" t="s">
        <v>270</v>
      </c>
      <c r="AU1260" s="147" t="s">
        <v>90</v>
      </c>
      <c r="AY1260" s="17" t="s">
        <v>268</v>
      </c>
      <c r="BE1260" s="148">
        <f>IF(N1260="základní",J1260,0)</f>
        <v>0</v>
      </c>
      <c r="BF1260" s="148">
        <f>IF(N1260="snížená",J1260,0)</f>
        <v>0</v>
      </c>
      <c r="BG1260" s="148">
        <f>IF(N1260="zákl. přenesená",J1260,0)</f>
        <v>0</v>
      </c>
      <c r="BH1260" s="148">
        <f>IF(N1260="sníž. přenesená",J1260,0)</f>
        <v>0</v>
      </c>
      <c r="BI1260" s="148">
        <f>IF(N1260="nulová",J1260,0)</f>
        <v>0</v>
      </c>
      <c r="BJ1260" s="17" t="s">
        <v>90</v>
      </c>
      <c r="BK1260" s="148">
        <f>ROUND(I1260*H1260,2)</f>
        <v>0</v>
      </c>
      <c r="BL1260" s="17" t="s">
        <v>370</v>
      </c>
      <c r="BM1260" s="147" t="s">
        <v>1872</v>
      </c>
    </row>
    <row r="1261" spans="2:65" s="1" customFormat="1" ht="16.5" customHeight="1">
      <c r="B1261" s="32"/>
      <c r="C1261" s="186" t="s">
        <v>1873</v>
      </c>
      <c r="D1261" s="186" t="s">
        <v>982</v>
      </c>
      <c r="E1261" s="187" t="s">
        <v>1874</v>
      </c>
      <c r="F1261" s="188" t="s">
        <v>1875</v>
      </c>
      <c r="G1261" s="189" t="s">
        <v>273</v>
      </c>
      <c r="H1261" s="190">
        <v>177.684</v>
      </c>
      <c r="I1261" s="191"/>
      <c r="J1261" s="192">
        <f>ROUND(I1261*H1261,2)</f>
        <v>0</v>
      </c>
      <c r="K1261" s="188" t="s">
        <v>1</v>
      </c>
      <c r="L1261" s="193"/>
      <c r="M1261" s="194" t="s">
        <v>1</v>
      </c>
      <c r="N1261" s="195" t="s">
        <v>43</v>
      </c>
      <c r="P1261" s="145">
        <f>O1261*H1261</f>
        <v>0</v>
      </c>
      <c r="Q1261" s="145">
        <v>1.32E-2</v>
      </c>
      <c r="R1261" s="145">
        <f>Q1261*H1261</f>
        <v>2.3454288000000001</v>
      </c>
      <c r="S1261" s="145">
        <v>0</v>
      </c>
      <c r="T1261" s="146">
        <f>S1261*H1261</f>
        <v>0</v>
      </c>
      <c r="AR1261" s="147" t="s">
        <v>448</v>
      </c>
      <c r="AT1261" s="147" t="s">
        <v>982</v>
      </c>
      <c r="AU1261" s="147" t="s">
        <v>90</v>
      </c>
      <c r="AY1261" s="17" t="s">
        <v>268</v>
      </c>
      <c r="BE1261" s="148">
        <f>IF(N1261="základní",J1261,0)</f>
        <v>0</v>
      </c>
      <c r="BF1261" s="148">
        <f>IF(N1261="snížená",J1261,0)</f>
        <v>0</v>
      </c>
      <c r="BG1261" s="148">
        <f>IF(N1261="zákl. přenesená",J1261,0)</f>
        <v>0</v>
      </c>
      <c r="BH1261" s="148">
        <f>IF(N1261="sníž. přenesená",J1261,0)</f>
        <v>0</v>
      </c>
      <c r="BI1261" s="148">
        <f>IF(N1261="nulová",J1261,0)</f>
        <v>0</v>
      </c>
      <c r="BJ1261" s="17" t="s">
        <v>90</v>
      </c>
      <c r="BK1261" s="148">
        <f>ROUND(I1261*H1261,2)</f>
        <v>0</v>
      </c>
      <c r="BL1261" s="17" t="s">
        <v>370</v>
      </c>
      <c r="BM1261" s="147" t="s">
        <v>1876</v>
      </c>
    </row>
    <row r="1262" spans="2:65" s="14" customFormat="1">
      <c r="B1262" s="164"/>
      <c r="D1262" s="150" t="s">
        <v>276</v>
      </c>
      <c r="E1262" s="165" t="s">
        <v>1</v>
      </c>
      <c r="F1262" s="166" t="s">
        <v>1877</v>
      </c>
      <c r="H1262" s="165" t="s">
        <v>1</v>
      </c>
      <c r="I1262" s="167"/>
      <c r="L1262" s="164"/>
      <c r="M1262" s="168"/>
      <c r="T1262" s="169"/>
      <c r="AT1262" s="165" t="s">
        <v>276</v>
      </c>
      <c r="AU1262" s="165" t="s">
        <v>90</v>
      </c>
      <c r="AV1262" s="14" t="s">
        <v>84</v>
      </c>
      <c r="AW1262" s="14" t="s">
        <v>32</v>
      </c>
      <c r="AX1262" s="14" t="s">
        <v>77</v>
      </c>
      <c r="AY1262" s="165" t="s">
        <v>268</v>
      </c>
    </row>
    <row r="1263" spans="2:65" s="12" customFormat="1">
      <c r="B1263" s="149"/>
      <c r="D1263" s="150" t="s">
        <v>276</v>
      </c>
      <c r="E1263" s="151" t="s">
        <v>1</v>
      </c>
      <c r="F1263" s="152" t="s">
        <v>1495</v>
      </c>
      <c r="H1263" s="153">
        <v>154.50800000000001</v>
      </c>
      <c r="I1263" s="154"/>
      <c r="L1263" s="149"/>
      <c r="M1263" s="155"/>
      <c r="T1263" s="156"/>
      <c r="AT1263" s="151" t="s">
        <v>276</v>
      </c>
      <c r="AU1263" s="151" t="s">
        <v>90</v>
      </c>
      <c r="AV1263" s="12" t="s">
        <v>90</v>
      </c>
      <c r="AW1263" s="12" t="s">
        <v>32</v>
      </c>
      <c r="AX1263" s="12" t="s">
        <v>77</v>
      </c>
      <c r="AY1263" s="151" t="s">
        <v>268</v>
      </c>
    </row>
    <row r="1264" spans="2:65" s="13" customFormat="1">
      <c r="B1264" s="157"/>
      <c r="D1264" s="150" t="s">
        <v>276</v>
      </c>
      <c r="E1264" s="158" t="s">
        <v>1</v>
      </c>
      <c r="F1264" s="159" t="s">
        <v>278</v>
      </c>
      <c r="H1264" s="160">
        <v>154.50800000000001</v>
      </c>
      <c r="I1264" s="161"/>
      <c r="L1264" s="157"/>
      <c r="M1264" s="162"/>
      <c r="T1264" s="163"/>
      <c r="AT1264" s="158" t="s">
        <v>276</v>
      </c>
      <c r="AU1264" s="158" t="s">
        <v>90</v>
      </c>
      <c r="AV1264" s="13" t="s">
        <v>101</v>
      </c>
      <c r="AW1264" s="13" t="s">
        <v>32</v>
      </c>
      <c r="AX1264" s="13" t="s">
        <v>84</v>
      </c>
      <c r="AY1264" s="158" t="s">
        <v>268</v>
      </c>
    </row>
    <row r="1265" spans="2:65" s="12" customFormat="1">
      <c r="B1265" s="149"/>
      <c r="D1265" s="150" t="s">
        <v>276</v>
      </c>
      <c r="F1265" s="152" t="s">
        <v>1878</v>
      </c>
      <c r="H1265" s="153">
        <v>177.684</v>
      </c>
      <c r="I1265" s="154"/>
      <c r="L1265" s="149"/>
      <c r="M1265" s="155"/>
      <c r="T1265" s="156"/>
      <c r="AT1265" s="151" t="s">
        <v>276</v>
      </c>
      <c r="AU1265" s="151" t="s">
        <v>90</v>
      </c>
      <c r="AV1265" s="12" t="s">
        <v>90</v>
      </c>
      <c r="AW1265" s="12" t="s">
        <v>4</v>
      </c>
      <c r="AX1265" s="12" t="s">
        <v>84</v>
      </c>
      <c r="AY1265" s="151" t="s">
        <v>268</v>
      </c>
    </row>
    <row r="1266" spans="2:65" s="1" customFormat="1" ht="24.2" customHeight="1">
      <c r="B1266" s="32"/>
      <c r="C1266" s="136" t="s">
        <v>1879</v>
      </c>
      <c r="D1266" s="177" t="s">
        <v>270</v>
      </c>
      <c r="E1266" s="137" t="s">
        <v>1880</v>
      </c>
      <c r="F1266" s="138" t="s">
        <v>1881</v>
      </c>
      <c r="G1266" s="139" t="s">
        <v>273</v>
      </c>
      <c r="H1266" s="140">
        <v>55.298000000000002</v>
      </c>
      <c r="I1266" s="141"/>
      <c r="J1266" s="142">
        <f>ROUND(I1266*H1266,2)</f>
        <v>0</v>
      </c>
      <c r="K1266" s="138" t="s">
        <v>1</v>
      </c>
      <c r="L1266" s="32"/>
      <c r="M1266" s="143" t="s">
        <v>1</v>
      </c>
      <c r="N1266" s="144" t="s">
        <v>43</v>
      </c>
      <c r="P1266" s="145">
        <f>O1266*H1266</f>
        <v>0</v>
      </c>
      <c r="Q1266" s="145">
        <v>0</v>
      </c>
      <c r="R1266" s="145">
        <f>Q1266*H1266</f>
        <v>0</v>
      </c>
      <c r="S1266" s="145">
        <v>0</v>
      </c>
      <c r="T1266" s="146">
        <f>S1266*H1266</f>
        <v>0</v>
      </c>
      <c r="AR1266" s="147" t="s">
        <v>370</v>
      </c>
      <c r="AT1266" s="147" t="s">
        <v>270</v>
      </c>
      <c r="AU1266" s="147" t="s">
        <v>90</v>
      </c>
      <c r="AY1266" s="17" t="s">
        <v>268</v>
      </c>
      <c r="BE1266" s="148">
        <f>IF(N1266="základní",J1266,0)</f>
        <v>0</v>
      </c>
      <c r="BF1266" s="148">
        <f>IF(N1266="snížená",J1266,0)</f>
        <v>0</v>
      </c>
      <c r="BG1266" s="148">
        <f>IF(N1266="zákl. přenesená",J1266,0)</f>
        <v>0</v>
      </c>
      <c r="BH1266" s="148">
        <f>IF(N1266="sníž. přenesená",J1266,0)</f>
        <v>0</v>
      </c>
      <c r="BI1266" s="148">
        <f>IF(N1266="nulová",J1266,0)</f>
        <v>0</v>
      </c>
      <c r="BJ1266" s="17" t="s">
        <v>90</v>
      </c>
      <c r="BK1266" s="148">
        <f>ROUND(I1266*H1266,2)</f>
        <v>0</v>
      </c>
      <c r="BL1266" s="17" t="s">
        <v>370</v>
      </c>
      <c r="BM1266" s="147" t="s">
        <v>1882</v>
      </c>
    </row>
    <row r="1267" spans="2:65" s="1" customFormat="1" ht="21.75" customHeight="1">
      <c r="B1267" s="32"/>
      <c r="C1267" s="186" t="s">
        <v>1883</v>
      </c>
      <c r="D1267" s="186" t="s">
        <v>982</v>
      </c>
      <c r="E1267" s="187" t="s">
        <v>1884</v>
      </c>
      <c r="F1267" s="188" t="s">
        <v>1885</v>
      </c>
      <c r="G1267" s="189" t="s">
        <v>273</v>
      </c>
      <c r="H1267" s="190">
        <v>18.465</v>
      </c>
      <c r="I1267" s="191"/>
      <c r="J1267" s="192">
        <f>ROUND(I1267*H1267,2)</f>
        <v>0</v>
      </c>
      <c r="K1267" s="188" t="s">
        <v>274</v>
      </c>
      <c r="L1267" s="193"/>
      <c r="M1267" s="194" t="s">
        <v>1</v>
      </c>
      <c r="N1267" s="195" t="s">
        <v>43</v>
      </c>
      <c r="P1267" s="145">
        <f>O1267*H1267</f>
        <v>0</v>
      </c>
      <c r="Q1267" s="145">
        <v>1.49E-2</v>
      </c>
      <c r="R1267" s="145">
        <f>Q1267*H1267</f>
        <v>0.2751285</v>
      </c>
      <c r="S1267" s="145">
        <v>0</v>
      </c>
      <c r="T1267" s="146">
        <f>S1267*H1267</f>
        <v>0</v>
      </c>
      <c r="AR1267" s="147" t="s">
        <v>448</v>
      </c>
      <c r="AT1267" s="147" t="s">
        <v>982</v>
      </c>
      <c r="AU1267" s="147" t="s">
        <v>90</v>
      </c>
      <c r="AY1267" s="17" t="s">
        <v>268</v>
      </c>
      <c r="BE1267" s="148">
        <f>IF(N1267="základní",J1267,0)</f>
        <v>0</v>
      </c>
      <c r="BF1267" s="148">
        <f>IF(N1267="snížená",J1267,0)</f>
        <v>0</v>
      </c>
      <c r="BG1267" s="148">
        <f>IF(N1267="zákl. přenesená",J1267,0)</f>
        <v>0</v>
      </c>
      <c r="BH1267" s="148">
        <f>IF(N1267="sníž. přenesená",J1267,0)</f>
        <v>0</v>
      </c>
      <c r="BI1267" s="148">
        <f>IF(N1267="nulová",J1267,0)</f>
        <v>0</v>
      </c>
      <c r="BJ1267" s="17" t="s">
        <v>90</v>
      </c>
      <c r="BK1267" s="148">
        <f>ROUND(I1267*H1267,2)</f>
        <v>0</v>
      </c>
      <c r="BL1267" s="17" t="s">
        <v>370</v>
      </c>
      <c r="BM1267" s="147" t="s">
        <v>1886</v>
      </c>
    </row>
    <row r="1268" spans="2:65" s="14" customFormat="1">
      <c r="B1268" s="164"/>
      <c r="D1268" s="150" t="s">
        <v>276</v>
      </c>
      <c r="E1268" s="165" t="s">
        <v>1</v>
      </c>
      <c r="F1268" s="166" t="s">
        <v>1887</v>
      </c>
      <c r="H1268" s="165" t="s">
        <v>1</v>
      </c>
      <c r="I1268" s="167"/>
      <c r="L1268" s="164"/>
      <c r="M1268" s="168"/>
      <c r="T1268" s="169"/>
      <c r="AT1268" s="165" t="s">
        <v>276</v>
      </c>
      <c r="AU1268" s="165" t="s">
        <v>90</v>
      </c>
      <c r="AV1268" s="14" t="s">
        <v>84</v>
      </c>
      <c r="AW1268" s="14" t="s">
        <v>32</v>
      </c>
      <c r="AX1268" s="14" t="s">
        <v>77</v>
      </c>
      <c r="AY1268" s="165" t="s">
        <v>268</v>
      </c>
    </row>
    <row r="1269" spans="2:65" s="14" customFormat="1">
      <c r="B1269" s="164"/>
      <c r="D1269" s="150" t="s">
        <v>276</v>
      </c>
      <c r="E1269" s="165" t="s">
        <v>1</v>
      </c>
      <c r="F1269" s="166" t="s">
        <v>1888</v>
      </c>
      <c r="H1269" s="165" t="s">
        <v>1</v>
      </c>
      <c r="I1269" s="167"/>
      <c r="L1269" s="164"/>
      <c r="M1269" s="168"/>
      <c r="T1269" s="169"/>
      <c r="AT1269" s="165" t="s">
        <v>276</v>
      </c>
      <c r="AU1269" s="165" t="s">
        <v>90</v>
      </c>
      <c r="AV1269" s="14" t="s">
        <v>84</v>
      </c>
      <c r="AW1269" s="14" t="s">
        <v>32</v>
      </c>
      <c r="AX1269" s="14" t="s">
        <v>77</v>
      </c>
      <c r="AY1269" s="165" t="s">
        <v>268</v>
      </c>
    </row>
    <row r="1270" spans="2:65" s="12" customFormat="1">
      <c r="B1270" s="149"/>
      <c r="D1270" s="150" t="s">
        <v>276</v>
      </c>
      <c r="E1270" s="151" t="s">
        <v>1</v>
      </c>
      <c r="F1270" s="152" t="s">
        <v>1889</v>
      </c>
      <c r="H1270" s="153">
        <v>18.465</v>
      </c>
      <c r="I1270" s="154"/>
      <c r="L1270" s="149"/>
      <c r="M1270" s="155"/>
      <c r="T1270" s="156"/>
      <c r="AT1270" s="151" t="s">
        <v>276</v>
      </c>
      <c r="AU1270" s="151" t="s">
        <v>90</v>
      </c>
      <c r="AV1270" s="12" t="s">
        <v>90</v>
      </c>
      <c r="AW1270" s="12" t="s">
        <v>32</v>
      </c>
      <c r="AX1270" s="12" t="s">
        <v>77</v>
      </c>
      <c r="AY1270" s="151" t="s">
        <v>268</v>
      </c>
    </row>
    <row r="1271" spans="2:65" s="13" customFormat="1">
      <c r="B1271" s="157"/>
      <c r="D1271" s="150" t="s">
        <v>276</v>
      </c>
      <c r="E1271" s="158" t="s">
        <v>1</v>
      </c>
      <c r="F1271" s="159" t="s">
        <v>278</v>
      </c>
      <c r="H1271" s="160">
        <v>18.465</v>
      </c>
      <c r="I1271" s="161"/>
      <c r="L1271" s="157"/>
      <c r="M1271" s="162"/>
      <c r="T1271" s="163"/>
      <c r="AT1271" s="158" t="s">
        <v>276</v>
      </c>
      <c r="AU1271" s="158" t="s">
        <v>90</v>
      </c>
      <c r="AV1271" s="13" t="s">
        <v>101</v>
      </c>
      <c r="AW1271" s="13" t="s">
        <v>32</v>
      </c>
      <c r="AX1271" s="13" t="s">
        <v>84</v>
      </c>
      <c r="AY1271" s="158" t="s">
        <v>268</v>
      </c>
    </row>
    <row r="1272" spans="2:65" s="1" customFormat="1" ht="21.75" customHeight="1">
      <c r="B1272" s="32"/>
      <c r="C1272" s="186" t="s">
        <v>1890</v>
      </c>
      <c r="D1272" s="186" t="s">
        <v>982</v>
      </c>
      <c r="E1272" s="187" t="s">
        <v>1891</v>
      </c>
      <c r="F1272" s="188" t="s">
        <v>1892</v>
      </c>
      <c r="G1272" s="189" t="s">
        <v>273</v>
      </c>
      <c r="H1272" s="190">
        <v>14.654999999999999</v>
      </c>
      <c r="I1272" s="191"/>
      <c r="J1272" s="192">
        <f>ROUND(I1272*H1272,2)</f>
        <v>0</v>
      </c>
      <c r="K1272" s="188" t="s">
        <v>274</v>
      </c>
      <c r="L1272" s="193"/>
      <c r="M1272" s="194" t="s">
        <v>1</v>
      </c>
      <c r="N1272" s="195" t="s">
        <v>43</v>
      </c>
      <c r="P1272" s="145">
        <f>O1272*H1272</f>
        <v>0</v>
      </c>
      <c r="Q1272" s="145">
        <v>1.3100000000000001E-2</v>
      </c>
      <c r="R1272" s="145">
        <f>Q1272*H1272</f>
        <v>0.1919805</v>
      </c>
      <c r="S1272" s="145">
        <v>0</v>
      </c>
      <c r="T1272" s="146">
        <f>S1272*H1272</f>
        <v>0</v>
      </c>
      <c r="AR1272" s="147" t="s">
        <v>448</v>
      </c>
      <c r="AT1272" s="147" t="s">
        <v>982</v>
      </c>
      <c r="AU1272" s="147" t="s">
        <v>90</v>
      </c>
      <c r="AY1272" s="17" t="s">
        <v>268</v>
      </c>
      <c r="BE1272" s="148">
        <f>IF(N1272="základní",J1272,0)</f>
        <v>0</v>
      </c>
      <c r="BF1272" s="148">
        <f>IF(N1272="snížená",J1272,0)</f>
        <v>0</v>
      </c>
      <c r="BG1272" s="148">
        <f>IF(N1272="zákl. přenesená",J1272,0)</f>
        <v>0</v>
      </c>
      <c r="BH1272" s="148">
        <f>IF(N1272="sníž. přenesená",J1272,0)</f>
        <v>0</v>
      </c>
      <c r="BI1272" s="148">
        <f>IF(N1272="nulová",J1272,0)</f>
        <v>0</v>
      </c>
      <c r="BJ1272" s="17" t="s">
        <v>90</v>
      </c>
      <c r="BK1272" s="148">
        <f>ROUND(I1272*H1272,2)</f>
        <v>0</v>
      </c>
      <c r="BL1272" s="17" t="s">
        <v>370</v>
      </c>
      <c r="BM1272" s="147" t="s">
        <v>1893</v>
      </c>
    </row>
    <row r="1273" spans="2:65" s="14" customFormat="1">
      <c r="B1273" s="164"/>
      <c r="D1273" s="150" t="s">
        <v>276</v>
      </c>
      <c r="E1273" s="165" t="s">
        <v>1</v>
      </c>
      <c r="F1273" s="166" t="s">
        <v>1887</v>
      </c>
      <c r="H1273" s="165" t="s">
        <v>1</v>
      </c>
      <c r="I1273" s="167"/>
      <c r="L1273" s="164"/>
      <c r="M1273" s="168"/>
      <c r="T1273" s="169"/>
      <c r="AT1273" s="165" t="s">
        <v>276</v>
      </c>
      <c r="AU1273" s="165" t="s">
        <v>90</v>
      </c>
      <c r="AV1273" s="14" t="s">
        <v>84</v>
      </c>
      <c r="AW1273" s="14" t="s">
        <v>32</v>
      </c>
      <c r="AX1273" s="14" t="s">
        <v>77</v>
      </c>
      <c r="AY1273" s="165" t="s">
        <v>268</v>
      </c>
    </row>
    <row r="1274" spans="2:65" s="14" customFormat="1">
      <c r="B1274" s="164"/>
      <c r="D1274" s="150" t="s">
        <v>276</v>
      </c>
      <c r="E1274" s="165" t="s">
        <v>1</v>
      </c>
      <c r="F1274" s="166" t="s">
        <v>1894</v>
      </c>
      <c r="H1274" s="165" t="s">
        <v>1</v>
      </c>
      <c r="I1274" s="167"/>
      <c r="L1274" s="164"/>
      <c r="M1274" s="168"/>
      <c r="T1274" s="169"/>
      <c r="AT1274" s="165" t="s">
        <v>276</v>
      </c>
      <c r="AU1274" s="165" t="s">
        <v>90</v>
      </c>
      <c r="AV1274" s="14" t="s">
        <v>84</v>
      </c>
      <c r="AW1274" s="14" t="s">
        <v>32</v>
      </c>
      <c r="AX1274" s="14" t="s">
        <v>77</v>
      </c>
      <c r="AY1274" s="165" t="s">
        <v>268</v>
      </c>
    </row>
    <row r="1275" spans="2:65" s="12" customFormat="1">
      <c r="B1275" s="149"/>
      <c r="D1275" s="150" t="s">
        <v>276</v>
      </c>
      <c r="E1275" s="151" t="s">
        <v>1</v>
      </c>
      <c r="F1275" s="152" t="s">
        <v>1895</v>
      </c>
      <c r="H1275" s="153">
        <v>14.654999999999999</v>
      </c>
      <c r="I1275" s="154"/>
      <c r="L1275" s="149"/>
      <c r="M1275" s="155"/>
      <c r="T1275" s="156"/>
      <c r="AT1275" s="151" t="s">
        <v>276</v>
      </c>
      <c r="AU1275" s="151" t="s">
        <v>90</v>
      </c>
      <c r="AV1275" s="12" t="s">
        <v>90</v>
      </c>
      <c r="AW1275" s="12" t="s">
        <v>32</v>
      </c>
      <c r="AX1275" s="12" t="s">
        <v>77</v>
      </c>
      <c r="AY1275" s="151" t="s">
        <v>268</v>
      </c>
    </row>
    <row r="1276" spans="2:65" s="13" customFormat="1">
      <c r="B1276" s="157"/>
      <c r="D1276" s="150" t="s">
        <v>276</v>
      </c>
      <c r="E1276" s="158" t="s">
        <v>1</v>
      </c>
      <c r="F1276" s="159" t="s">
        <v>278</v>
      </c>
      <c r="H1276" s="160">
        <v>14.654999999999999</v>
      </c>
      <c r="I1276" s="161"/>
      <c r="L1276" s="157"/>
      <c r="M1276" s="162"/>
      <c r="T1276" s="163"/>
      <c r="AT1276" s="158" t="s">
        <v>276</v>
      </c>
      <c r="AU1276" s="158" t="s">
        <v>90</v>
      </c>
      <c r="AV1276" s="13" t="s">
        <v>101</v>
      </c>
      <c r="AW1276" s="13" t="s">
        <v>32</v>
      </c>
      <c r="AX1276" s="13" t="s">
        <v>84</v>
      </c>
      <c r="AY1276" s="158" t="s">
        <v>268</v>
      </c>
    </row>
    <row r="1277" spans="2:65" s="1" customFormat="1" ht="21.75" customHeight="1">
      <c r="B1277" s="32"/>
      <c r="C1277" s="186" t="s">
        <v>1896</v>
      </c>
      <c r="D1277" s="186" t="s">
        <v>982</v>
      </c>
      <c r="E1277" s="187" t="s">
        <v>1897</v>
      </c>
      <c r="F1277" s="188" t="s">
        <v>1898</v>
      </c>
      <c r="G1277" s="189" t="s">
        <v>273</v>
      </c>
      <c r="H1277" s="190">
        <v>22.178000000000001</v>
      </c>
      <c r="I1277" s="191"/>
      <c r="J1277" s="192">
        <f>ROUND(I1277*H1277,2)</f>
        <v>0</v>
      </c>
      <c r="K1277" s="188" t="s">
        <v>274</v>
      </c>
      <c r="L1277" s="193"/>
      <c r="M1277" s="194" t="s">
        <v>1</v>
      </c>
      <c r="N1277" s="195" t="s">
        <v>43</v>
      </c>
      <c r="P1277" s="145">
        <f>O1277*H1277</f>
        <v>0</v>
      </c>
      <c r="Q1277" s="145">
        <v>1.09E-2</v>
      </c>
      <c r="R1277" s="145">
        <f>Q1277*H1277</f>
        <v>0.24174020000000002</v>
      </c>
      <c r="S1277" s="145">
        <v>0</v>
      </c>
      <c r="T1277" s="146">
        <f>S1277*H1277</f>
        <v>0</v>
      </c>
      <c r="AR1277" s="147" t="s">
        <v>448</v>
      </c>
      <c r="AT1277" s="147" t="s">
        <v>982</v>
      </c>
      <c r="AU1277" s="147" t="s">
        <v>90</v>
      </c>
      <c r="AY1277" s="17" t="s">
        <v>268</v>
      </c>
      <c r="BE1277" s="148">
        <f>IF(N1277="základní",J1277,0)</f>
        <v>0</v>
      </c>
      <c r="BF1277" s="148">
        <f>IF(N1277="snížená",J1277,0)</f>
        <v>0</v>
      </c>
      <c r="BG1277" s="148">
        <f>IF(N1277="zákl. přenesená",J1277,0)</f>
        <v>0</v>
      </c>
      <c r="BH1277" s="148">
        <f>IF(N1277="sníž. přenesená",J1277,0)</f>
        <v>0</v>
      </c>
      <c r="BI1277" s="148">
        <f>IF(N1277="nulová",J1277,0)</f>
        <v>0</v>
      </c>
      <c r="BJ1277" s="17" t="s">
        <v>90</v>
      </c>
      <c r="BK1277" s="148">
        <f>ROUND(I1277*H1277,2)</f>
        <v>0</v>
      </c>
      <c r="BL1277" s="17" t="s">
        <v>370</v>
      </c>
      <c r="BM1277" s="147" t="s">
        <v>1899</v>
      </c>
    </row>
    <row r="1278" spans="2:65" s="14" customFormat="1">
      <c r="B1278" s="164"/>
      <c r="D1278" s="150" t="s">
        <v>276</v>
      </c>
      <c r="E1278" s="165" t="s">
        <v>1</v>
      </c>
      <c r="F1278" s="166" t="s">
        <v>1157</v>
      </c>
      <c r="H1278" s="165" t="s">
        <v>1</v>
      </c>
      <c r="I1278" s="167"/>
      <c r="L1278" s="164"/>
      <c r="M1278" s="168"/>
      <c r="T1278" s="169"/>
      <c r="AT1278" s="165" t="s">
        <v>276</v>
      </c>
      <c r="AU1278" s="165" t="s">
        <v>90</v>
      </c>
      <c r="AV1278" s="14" t="s">
        <v>84</v>
      </c>
      <c r="AW1278" s="14" t="s">
        <v>32</v>
      </c>
      <c r="AX1278" s="14" t="s">
        <v>77</v>
      </c>
      <c r="AY1278" s="165" t="s">
        <v>268</v>
      </c>
    </row>
    <row r="1279" spans="2:65" s="14" customFormat="1">
      <c r="B1279" s="164"/>
      <c r="D1279" s="150" t="s">
        <v>276</v>
      </c>
      <c r="E1279" s="165" t="s">
        <v>1</v>
      </c>
      <c r="F1279" s="166" t="s">
        <v>1900</v>
      </c>
      <c r="H1279" s="165" t="s">
        <v>1</v>
      </c>
      <c r="I1279" s="167"/>
      <c r="L1279" s="164"/>
      <c r="M1279" s="168"/>
      <c r="T1279" s="169"/>
      <c r="AT1279" s="165" t="s">
        <v>276</v>
      </c>
      <c r="AU1279" s="165" t="s">
        <v>90</v>
      </c>
      <c r="AV1279" s="14" t="s">
        <v>84</v>
      </c>
      <c r="AW1279" s="14" t="s">
        <v>32</v>
      </c>
      <c r="AX1279" s="14" t="s">
        <v>77</v>
      </c>
      <c r="AY1279" s="165" t="s">
        <v>268</v>
      </c>
    </row>
    <row r="1280" spans="2:65" s="12" customFormat="1">
      <c r="B1280" s="149"/>
      <c r="D1280" s="150" t="s">
        <v>276</v>
      </c>
      <c r="E1280" s="151" t="s">
        <v>1</v>
      </c>
      <c r="F1280" s="152" t="s">
        <v>1901</v>
      </c>
      <c r="H1280" s="153">
        <v>22.178000000000001</v>
      </c>
      <c r="I1280" s="154"/>
      <c r="L1280" s="149"/>
      <c r="M1280" s="155"/>
      <c r="T1280" s="156"/>
      <c r="AT1280" s="151" t="s">
        <v>276</v>
      </c>
      <c r="AU1280" s="151" t="s">
        <v>90</v>
      </c>
      <c r="AV1280" s="12" t="s">
        <v>90</v>
      </c>
      <c r="AW1280" s="12" t="s">
        <v>32</v>
      </c>
      <c r="AX1280" s="12" t="s">
        <v>77</v>
      </c>
      <c r="AY1280" s="151" t="s">
        <v>268</v>
      </c>
    </row>
    <row r="1281" spans="2:65" s="13" customFormat="1">
      <c r="B1281" s="157"/>
      <c r="D1281" s="150" t="s">
        <v>276</v>
      </c>
      <c r="E1281" s="158" t="s">
        <v>1</v>
      </c>
      <c r="F1281" s="159" t="s">
        <v>278</v>
      </c>
      <c r="H1281" s="160">
        <v>22.178000000000001</v>
      </c>
      <c r="I1281" s="161"/>
      <c r="L1281" s="157"/>
      <c r="M1281" s="162"/>
      <c r="T1281" s="163"/>
      <c r="AT1281" s="158" t="s">
        <v>276</v>
      </c>
      <c r="AU1281" s="158" t="s">
        <v>90</v>
      </c>
      <c r="AV1281" s="13" t="s">
        <v>101</v>
      </c>
      <c r="AW1281" s="13" t="s">
        <v>32</v>
      </c>
      <c r="AX1281" s="13" t="s">
        <v>84</v>
      </c>
      <c r="AY1281" s="158" t="s">
        <v>268</v>
      </c>
    </row>
    <row r="1282" spans="2:65" s="1" customFormat="1" ht="24.2" customHeight="1">
      <c r="B1282" s="32"/>
      <c r="C1282" s="136" t="s">
        <v>1902</v>
      </c>
      <c r="D1282" s="177" t="s">
        <v>270</v>
      </c>
      <c r="E1282" s="137" t="s">
        <v>1903</v>
      </c>
      <c r="F1282" s="138" t="s">
        <v>1904</v>
      </c>
      <c r="G1282" s="139" t="s">
        <v>215</v>
      </c>
      <c r="H1282" s="140">
        <v>18.372</v>
      </c>
      <c r="I1282" s="141"/>
      <c r="J1282" s="142">
        <f>ROUND(I1282*H1282,2)</f>
        <v>0</v>
      </c>
      <c r="K1282" s="138" t="s">
        <v>274</v>
      </c>
      <c r="L1282" s="32"/>
      <c r="M1282" s="143" t="s">
        <v>1</v>
      </c>
      <c r="N1282" s="144" t="s">
        <v>43</v>
      </c>
      <c r="P1282" s="145">
        <f>O1282*H1282</f>
        <v>0</v>
      </c>
      <c r="Q1282" s="145">
        <v>2.3300000000000001E-2</v>
      </c>
      <c r="R1282" s="145">
        <f>Q1282*H1282</f>
        <v>0.42806760000000005</v>
      </c>
      <c r="S1282" s="145">
        <v>0</v>
      </c>
      <c r="T1282" s="146">
        <f>S1282*H1282</f>
        <v>0</v>
      </c>
      <c r="AR1282" s="147" t="s">
        <v>370</v>
      </c>
      <c r="AT1282" s="147" t="s">
        <v>270</v>
      </c>
      <c r="AU1282" s="147" t="s">
        <v>90</v>
      </c>
      <c r="AY1282" s="17" t="s">
        <v>268</v>
      </c>
      <c r="BE1282" s="148">
        <f>IF(N1282="základní",J1282,0)</f>
        <v>0</v>
      </c>
      <c r="BF1282" s="148">
        <f>IF(N1282="snížená",J1282,0)</f>
        <v>0</v>
      </c>
      <c r="BG1282" s="148">
        <f>IF(N1282="zákl. přenesená",J1282,0)</f>
        <v>0</v>
      </c>
      <c r="BH1282" s="148">
        <f>IF(N1282="sníž. přenesená",J1282,0)</f>
        <v>0</v>
      </c>
      <c r="BI1282" s="148">
        <f>IF(N1282="nulová",J1282,0)</f>
        <v>0</v>
      </c>
      <c r="BJ1282" s="17" t="s">
        <v>90</v>
      </c>
      <c r="BK1282" s="148">
        <f>ROUND(I1282*H1282,2)</f>
        <v>0</v>
      </c>
      <c r="BL1282" s="17" t="s">
        <v>370</v>
      </c>
      <c r="BM1282" s="147" t="s">
        <v>1905</v>
      </c>
    </row>
    <row r="1283" spans="2:65" s="14" customFormat="1">
      <c r="B1283" s="164"/>
      <c r="D1283" s="150" t="s">
        <v>276</v>
      </c>
      <c r="E1283" s="165" t="s">
        <v>1</v>
      </c>
      <c r="F1283" s="166" t="s">
        <v>1739</v>
      </c>
      <c r="H1283" s="165" t="s">
        <v>1</v>
      </c>
      <c r="I1283" s="167"/>
      <c r="L1283" s="164"/>
      <c r="M1283" s="168"/>
      <c r="T1283" s="169"/>
      <c r="AT1283" s="165" t="s">
        <v>276</v>
      </c>
      <c r="AU1283" s="165" t="s">
        <v>90</v>
      </c>
      <c r="AV1283" s="14" t="s">
        <v>84</v>
      </c>
      <c r="AW1283" s="14" t="s">
        <v>32</v>
      </c>
      <c r="AX1283" s="14" t="s">
        <v>77</v>
      </c>
      <c r="AY1283" s="165" t="s">
        <v>268</v>
      </c>
    </row>
    <row r="1284" spans="2:65" s="12" customFormat="1">
      <c r="B1284" s="149"/>
      <c r="D1284" s="150" t="s">
        <v>276</v>
      </c>
      <c r="E1284" s="151" t="s">
        <v>1</v>
      </c>
      <c r="F1284" s="152" t="s">
        <v>1740</v>
      </c>
      <c r="H1284" s="153">
        <v>2.532</v>
      </c>
      <c r="I1284" s="154"/>
      <c r="L1284" s="149"/>
      <c r="M1284" s="155"/>
      <c r="T1284" s="156"/>
      <c r="AT1284" s="151" t="s">
        <v>276</v>
      </c>
      <c r="AU1284" s="151" t="s">
        <v>90</v>
      </c>
      <c r="AV1284" s="12" t="s">
        <v>90</v>
      </c>
      <c r="AW1284" s="12" t="s">
        <v>32</v>
      </c>
      <c r="AX1284" s="12" t="s">
        <v>77</v>
      </c>
      <c r="AY1284" s="151" t="s">
        <v>268</v>
      </c>
    </row>
    <row r="1285" spans="2:65" s="12" customFormat="1">
      <c r="B1285" s="149"/>
      <c r="D1285" s="150" t="s">
        <v>276</v>
      </c>
      <c r="E1285" s="151" t="s">
        <v>1</v>
      </c>
      <c r="F1285" s="152" t="s">
        <v>1741</v>
      </c>
      <c r="H1285" s="153">
        <v>0.23499999999999999</v>
      </c>
      <c r="I1285" s="154"/>
      <c r="L1285" s="149"/>
      <c r="M1285" s="155"/>
      <c r="T1285" s="156"/>
      <c r="AT1285" s="151" t="s">
        <v>276</v>
      </c>
      <c r="AU1285" s="151" t="s">
        <v>90</v>
      </c>
      <c r="AV1285" s="12" t="s">
        <v>90</v>
      </c>
      <c r="AW1285" s="12" t="s">
        <v>32</v>
      </c>
      <c r="AX1285" s="12" t="s">
        <v>77</v>
      </c>
      <c r="AY1285" s="151" t="s">
        <v>268</v>
      </c>
    </row>
    <row r="1286" spans="2:65" s="12" customFormat="1">
      <c r="B1286" s="149"/>
      <c r="D1286" s="150" t="s">
        <v>276</v>
      </c>
      <c r="E1286" s="151" t="s">
        <v>1</v>
      </c>
      <c r="F1286" s="152" t="s">
        <v>1742</v>
      </c>
      <c r="H1286" s="153">
        <v>0.45400000000000001</v>
      </c>
      <c r="I1286" s="154"/>
      <c r="L1286" s="149"/>
      <c r="M1286" s="155"/>
      <c r="T1286" s="156"/>
      <c r="AT1286" s="151" t="s">
        <v>276</v>
      </c>
      <c r="AU1286" s="151" t="s">
        <v>90</v>
      </c>
      <c r="AV1286" s="12" t="s">
        <v>90</v>
      </c>
      <c r="AW1286" s="12" t="s">
        <v>32</v>
      </c>
      <c r="AX1286" s="12" t="s">
        <v>77</v>
      </c>
      <c r="AY1286" s="151" t="s">
        <v>268</v>
      </c>
    </row>
    <row r="1287" spans="2:65" s="12" customFormat="1">
      <c r="B1287" s="149"/>
      <c r="D1287" s="150" t="s">
        <v>276</v>
      </c>
      <c r="E1287" s="151" t="s">
        <v>1</v>
      </c>
      <c r="F1287" s="152" t="s">
        <v>1743</v>
      </c>
      <c r="H1287" s="153">
        <v>0.34300000000000003</v>
      </c>
      <c r="I1287" s="154"/>
      <c r="L1287" s="149"/>
      <c r="M1287" s="155"/>
      <c r="T1287" s="156"/>
      <c r="AT1287" s="151" t="s">
        <v>276</v>
      </c>
      <c r="AU1287" s="151" t="s">
        <v>90</v>
      </c>
      <c r="AV1287" s="12" t="s">
        <v>90</v>
      </c>
      <c r="AW1287" s="12" t="s">
        <v>32</v>
      </c>
      <c r="AX1287" s="12" t="s">
        <v>77</v>
      </c>
      <c r="AY1287" s="151" t="s">
        <v>268</v>
      </c>
    </row>
    <row r="1288" spans="2:65" s="12" customFormat="1">
      <c r="B1288" s="149"/>
      <c r="D1288" s="150" t="s">
        <v>276</v>
      </c>
      <c r="E1288" s="151" t="s">
        <v>1</v>
      </c>
      <c r="F1288" s="152" t="s">
        <v>1744</v>
      </c>
      <c r="H1288" s="153">
        <v>0.76700000000000002</v>
      </c>
      <c r="I1288" s="154"/>
      <c r="L1288" s="149"/>
      <c r="M1288" s="155"/>
      <c r="T1288" s="156"/>
      <c r="AT1288" s="151" t="s">
        <v>276</v>
      </c>
      <c r="AU1288" s="151" t="s">
        <v>90</v>
      </c>
      <c r="AV1288" s="12" t="s">
        <v>90</v>
      </c>
      <c r="AW1288" s="12" t="s">
        <v>32</v>
      </c>
      <c r="AX1288" s="12" t="s">
        <v>77</v>
      </c>
      <c r="AY1288" s="151" t="s">
        <v>268</v>
      </c>
    </row>
    <row r="1289" spans="2:65" s="12" customFormat="1">
      <c r="B1289" s="149"/>
      <c r="D1289" s="150" t="s">
        <v>276</v>
      </c>
      <c r="E1289" s="151" t="s">
        <v>1</v>
      </c>
      <c r="F1289" s="152" t="s">
        <v>1745</v>
      </c>
      <c r="H1289" s="153">
        <v>0.98099999999999998</v>
      </c>
      <c r="I1289" s="154"/>
      <c r="L1289" s="149"/>
      <c r="M1289" s="155"/>
      <c r="T1289" s="156"/>
      <c r="AT1289" s="151" t="s">
        <v>276</v>
      </c>
      <c r="AU1289" s="151" t="s">
        <v>90</v>
      </c>
      <c r="AV1289" s="12" t="s">
        <v>90</v>
      </c>
      <c r="AW1289" s="12" t="s">
        <v>32</v>
      </c>
      <c r="AX1289" s="12" t="s">
        <v>77</v>
      </c>
      <c r="AY1289" s="151" t="s">
        <v>268</v>
      </c>
    </row>
    <row r="1290" spans="2:65" s="12" customFormat="1">
      <c r="B1290" s="149"/>
      <c r="D1290" s="150" t="s">
        <v>276</v>
      </c>
      <c r="E1290" s="151" t="s">
        <v>1</v>
      </c>
      <c r="F1290" s="152" t="s">
        <v>1746</v>
      </c>
      <c r="H1290" s="153">
        <v>2.62</v>
      </c>
      <c r="I1290" s="154"/>
      <c r="L1290" s="149"/>
      <c r="M1290" s="155"/>
      <c r="T1290" s="156"/>
      <c r="AT1290" s="151" t="s">
        <v>276</v>
      </c>
      <c r="AU1290" s="151" t="s">
        <v>90</v>
      </c>
      <c r="AV1290" s="12" t="s">
        <v>90</v>
      </c>
      <c r="AW1290" s="12" t="s">
        <v>32</v>
      </c>
      <c r="AX1290" s="12" t="s">
        <v>77</v>
      </c>
      <c r="AY1290" s="151" t="s">
        <v>268</v>
      </c>
    </row>
    <row r="1291" spans="2:65" s="12" customFormat="1">
      <c r="B1291" s="149"/>
      <c r="D1291" s="150" t="s">
        <v>276</v>
      </c>
      <c r="E1291" s="151" t="s">
        <v>1</v>
      </c>
      <c r="F1291" s="152" t="s">
        <v>1747</v>
      </c>
      <c r="H1291" s="153">
        <v>3.2000000000000001E-2</v>
      </c>
      <c r="I1291" s="154"/>
      <c r="L1291" s="149"/>
      <c r="M1291" s="155"/>
      <c r="T1291" s="156"/>
      <c r="AT1291" s="151" t="s">
        <v>276</v>
      </c>
      <c r="AU1291" s="151" t="s">
        <v>90</v>
      </c>
      <c r="AV1291" s="12" t="s">
        <v>90</v>
      </c>
      <c r="AW1291" s="12" t="s">
        <v>32</v>
      </c>
      <c r="AX1291" s="12" t="s">
        <v>77</v>
      </c>
      <c r="AY1291" s="151" t="s">
        <v>268</v>
      </c>
    </row>
    <row r="1292" spans="2:65" s="15" customFormat="1">
      <c r="B1292" s="170"/>
      <c r="D1292" s="150" t="s">
        <v>276</v>
      </c>
      <c r="E1292" s="171" t="s">
        <v>1</v>
      </c>
      <c r="F1292" s="172" t="s">
        <v>325</v>
      </c>
      <c r="H1292" s="173">
        <v>7.9640000000000004</v>
      </c>
      <c r="I1292" s="174"/>
      <c r="L1292" s="170"/>
      <c r="M1292" s="175"/>
      <c r="T1292" s="176"/>
      <c r="AT1292" s="171" t="s">
        <v>276</v>
      </c>
      <c r="AU1292" s="171" t="s">
        <v>90</v>
      </c>
      <c r="AV1292" s="15" t="s">
        <v>97</v>
      </c>
      <c r="AW1292" s="15" t="s">
        <v>32</v>
      </c>
      <c r="AX1292" s="15" t="s">
        <v>77</v>
      </c>
      <c r="AY1292" s="171" t="s">
        <v>268</v>
      </c>
    </row>
    <row r="1293" spans="2:65" s="14" customFormat="1">
      <c r="B1293" s="164"/>
      <c r="D1293" s="150" t="s">
        <v>276</v>
      </c>
      <c r="E1293" s="165" t="s">
        <v>1</v>
      </c>
      <c r="F1293" s="166" t="s">
        <v>1877</v>
      </c>
      <c r="H1293" s="165" t="s">
        <v>1</v>
      </c>
      <c r="I1293" s="167"/>
      <c r="L1293" s="164"/>
      <c r="M1293" s="168"/>
      <c r="T1293" s="169"/>
      <c r="AT1293" s="165" t="s">
        <v>276</v>
      </c>
      <c r="AU1293" s="165" t="s">
        <v>90</v>
      </c>
      <c r="AV1293" s="14" t="s">
        <v>84</v>
      </c>
      <c r="AW1293" s="14" t="s">
        <v>32</v>
      </c>
      <c r="AX1293" s="14" t="s">
        <v>77</v>
      </c>
      <c r="AY1293" s="165" t="s">
        <v>268</v>
      </c>
    </row>
    <row r="1294" spans="2:65" s="12" customFormat="1">
      <c r="B1294" s="149"/>
      <c r="D1294" s="150" t="s">
        <v>276</v>
      </c>
      <c r="E1294" s="151" t="s">
        <v>1</v>
      </c>
      <c r="F1294" s="152" t="s">
        <v>1906</v>
      </c>
      <c r="H1294" s="153">
        <v>3.7080000000000002</v>
      </c>
      <c r="I1294" s="154"/>
      <c r="L1294" s="149"/>
      <c r="M1294" s="155"/>
      <c r="T1294" s="156"/>
      <c r="AT1294" s="151" t="s">
        <v>276</v>
      </c>
      <c r="AU1294" s="151" t="s">
        <v>90</v>
      </c>
      <c r="AV1294" s="12" t="s">
        <v>90</v>
      </c>
      <c r="AW1294" s="12" t="s">
        <v>32</v>
      </c>
      <c r="AX1294" s="12" t="s">
        <v>77</v>
      </c>
      <c r="AY1294" s="151" t="s">
        <v>268</v>
      </c>
    </row>
    <row r="1295" spans="2:65" s="15" customFormat="1">
      <c r="B1295" s="170"/>
      <c r="D1295" s="150" t="s">
        <v>276</v>
      </c>
      <c r="E1295" s="171" t="s">
        <v>1</v>
      </c>
      <c r="F1295" s="172" t="s">
        <v>325</v>
      </c>
      <c r="H1295" s="173">
        <v>3.7080000000000002</v>
      </c>
      <c r="I1295" s="174"/>
      <c r="L1295" s="170"/>
      <c r="M1295" s="175"/>
      <c r="T1295" s="176"/>
      <c r="AT1295" s="171" t="s">
        <v>276</v>
      </c>
      <c r="AU1295" s="171" t="s">
        <v>90</v>
      </c>
      <c r="AV1295" s="15" t="s">
        <v>97</v>
      </c>
      <c r="AW1295" s="15" t="s">
        <v>32</v>
      </c>
      <c r="AX1295" s="15" t="s">
        <v>77</v>
      </c>
      <c r="AY1295" s="171" t="s">
        <v>268</v>
      </c>
    </row>
    <row r="1296" spans="2:65" s="14" customFormat="1">
      <c r="B1296" s="164"/>
      <c r="D1296" s="150" t="s">
        <v>276</v>
      </c>
      <c r="E1296" s="165" t="s">
        <v>1</v>
      </c>
      <c r="F1296" s="166" t="s">
        <v>1887</v>
      </c>
      <c r="H1296" s="165" t="s">
        <v>1</v>
      </c>
      <c r="I1296" s="167"/>
      <c r="L1296" s="164"/>
      <c r="M1296" s="168"/>
      <c r="T1296" s="169"/>
      <c r="AT1296" s="165" t="s">
        <v>276</v>
      </c>
      <c r="AU1296" s="165" t="s">
        <v>90</v>
      </c>
      <c r="AV1296" s="14" t="s">
        <v>84</v>
      </c>
      <c r="AW1296" s="14" t="s">
        <v>32</v>
      </c>
      <c r="AX1296" s="14" t="s">
        <v>77</v>
      </c>
      <c r="AY1296" s="165" t="s">
        <v>268</v>
      </c>
    </row>
    <row r="1297" spans="2:65" s="14" customFormat="1">
      <c r="B1297" s="164"/>
      <c r="D1297" s="150" t="s">
        <v>276</v>
      </c>
      <c r="E1297" s="165" t="s">
        <v>1</v>
      </c>
      <c r="F1297" s="166" t="s">
        <v>1888</v>
      </c>
      <c r="H1297" s="165" t="s">
        <v>1</v>
      </c>
      <c r="I1297" s="167"/>
      <c r="L1297" s="164"/>
      <c r="M1297" s="168"/>
      <c r="T1297" s="169"/>
      <c r="AT1297" s="165" t="s">
        <v>276</v>
      </c>
      <c r="AU1297" s="165" t="s">
        <v>90</v>
      </c>
      <c r="AV1297" s="14" t="s">
        <v>84</v>
      </c>
      <c r="AW1297" s="14" t="s">
        <v>32</v>
      </c>
      <c r="AX1297" s="14" t="s">
        <v>77</v>
      </c>
      <c r="AY1297" s="165" t="s">
        <v>268</v>
      </c>
    </row>
    <row r="1298" spans="2:65" s="12" customFormat="1">
      <c r="B1298" s="149"/>
      <c r="D1298" s="150" t="s">
        <v>276</v>
      </c>
      <c r="E1298" s="151" t="s">
        <v>1</v>
      </c>
      <c r="F1298" s="152" t="s">
        <v>1907</v>
      </c>
      <c r="H1298" s="153">
        <v>0.38800000000000001</v>
      </c>
      <c r="I1298" s="154"/>
      <c r="L1298" s="149"/>
      <c r="M1298" s="155"/>
      <c r="T1298" s="156"/>
      <c r="AT1298" s="151" t="s">
        <v>276</v>
      </c>
      <c r="AU1298" s="151" t="s">
        <v>90</v>
      </c>
      <c r="AV1298" s="12" t="s">
        <v>90</v>
      </c>
      <c r="AW1298" s="12" t="s">
        <v>32</v>
      </c>
      <c r="AX1298" s="12" t="s">
        <v>77</v>
      </c>
      <c r="AY1298" s="151" t="s">
        <v>268</v>
      </c>
    </row>
    <row r="1299" spans="2:65" s="15" customFormat="1">
      <c r="B1299" s="170"/>
      <c r="D1299" s="150" t="s">
        <v>276</v>
      </c>
      <c r="E1299" s="171" t="s">
        <v>1</v>
      </c>
      <c r="F1299" s="172" t="s">
        <v>325</v>
      </c>
      <c r="H1299" s="173">
        <v>0.38800000000000001</v>
      </c>
      <c r="I1299" s="174"/>
      <c r="L1299" s="170"/>
      <c r="M1299" s="175"/>
      <c r="T1299" s="176"/>
      <c r="AT1299" s="171" t="s">
        <v>276</v>
      </c>
      <c r="AU1299" s="171" t="s">
        <v>90</v>
      </c>
      <c r="AV1299" s="15" t="s">
        <v>97</v>
      </c>
      <c r="AW1299" s="15" t="s">
        <v>32</v>
      </c>
      <c r="AX1299" s="15" t="s">
        <v>77</v>
      </c>
      <c r="AY1299" s="171" t="s">
        <v>268</v>
      </c>
    </row>
    <row r="1300" spans="2:65" s="14" customFormat="1">
      <c r="B1300" s="164"/>
      <c r="D1300" s="150" t="s">
        <v>276</v>
      </c>
      <c r="E1300" s="165" t="s">
        <v>1</v>
      </c>
      <c r="F1300" s="166" t="s">
        <v>1887</v>
      </c>
      <c r="H1300" s="165" t="s">
        <v>1</v>
      </c>
      <c r="I1300" s="167"/>
      <c r="L1300" s="164"/>
      <c r="M1300" s="168"/>
      <c r="T1300" s="169"/>
      <c r="AT1300" s="165" t="s">
        <v>276</v>
      </c>
      <c r="AU1300" s="165" t="s">
        <v>90</v>
      </c>
      <c r="AV1300" s="14" t="s">
        <v>84</v>
      </c>
      <c r="AW1300" s="14" t="s">
        <v>32</v>
      </c>
      <c r="AX1300" s="14" t="s">
        <v>77</v>
      </c>
      <c r="AY1300" s="165" t="s">
        <v>268</v>
      </c>
    </row>
    <row r="1301" spans="2:65" s="14" customFormat="1">
      <c r="B1301" s="164"/>
      <c r="D1301" s="150" t="s">
        <v>276</v>
      </c>
      <c r="E1301" s="165" t="s">
        <v>1</v>
      </c>
      <c r="F1301" s="166" t="s">
        <v>1894</v>
      </c>
      <c r="H1301" s="165" t="s">
        <v>1</v>
      </c>
      <c r="I1301" s="167"/>
      <c r="L1301" s="164"/>
      <c r="M1301" s="168"/>
      <c r="T1301" s="169"/>
      <c r="AT1301" s="165" t="s">
        <v>276</v>
      </c>
      <c r="AU1301" s="165" t="s">
        <v>90</v>
      </c>
      <c r="AV1301" s="14" t="s">
        <v>84</v>
      </c>
      <c r="AW1301" s="14" t="s">
        <v>32</v>
      </c>
      <c r="AX1301" s="14" t="s">
        <v>77</v>
      </c>
      <c r="AY1301" s="165" t="s">
        <v>268</v>
      </c>
    </row>
    <row r="1302" spans="2:65" s="12" customFormat="1">
      <c r="B1302" s="149"/>
      <c r="D1302" s="150" t="s">
        <v>276</v>
      </c>
      <c r="E1302" s="151" t="s">
        <v>1</v>
      </c>
      <c r="F1302" s="152" t="s">
        <v>1908</v>
      </c>
      <c r="H1302" s="153">
        <v>0.26400000000000001</v>
      </c>
      <c r="I1302" s="154"/>
      <c r="L1302" s="149"/>
      <c r="M1302" s="155"/>
      <c r="T1302" s="156"/>
      <c r="AT1302" s="151" t="s">
        <v>276</v>
      </c>
      <c r="AU1302" s="151" t="s">
        <v>90</v>
      </c>
      <c r="AV1302" s="12" t="s">
        <v>90</v>
      </c>
      <c r="AW1302" s="12" t="s">
        <v>32</v>
      </c>
      <c r="AX1302" s="12" t="s">
        <v>77</v>
      </c>
      <c r="AY1302" s="151" t="s">
        <v>268</v>
      </c>
    </row>
    <row r="1303" spans="2:65" s="15" customFormat="1">
      <c r="B1303" s="170"/>
      <c r="D1303" s="150" t="s">
        <v>276</v>
      </c>
      <c r="E1303" s="171" t="s">
        <v>1</v>
      </c>
      <c r="F1303" s="172" t="s">
        <v>325</v>
      </c>
      <c r="H1303" s="173">
        <v>0.26400000000000001</v>
      </c>
      <c r="I1303" s="174"/>
      <c r="L1303" s="170"/>
      <c r="M1303" s="175"/>
      <c r="T1303" s="176"/>
      <c r="AT1303" s="171" t="s">
        <v>276</v>
      </c>
      <c r="AU1303" s="171" t="s">
        <v>90</v>
      </c>
      <c r="AV1303" s="15" t="s">
        <v>97</v>
      </c>
      <c r="AW1303" s="15" t="s">
        <v>32</v>
      </c>
      <c r="AX1303" s="15" t="s">
        <v>77</v>
      </c>
      <c r="AY1303" s="171" t="s">
        <v>268</v>
      </c>
    </row>
    <row r="1304" spans="2:65" s="14" customFormat="1">
      <c r="B1304" s="164"/>
      <c r="D1304" s="150" t="s">
        <v>276</v>
      </c>
      <c r="E1304" s="165" t="s">
        <v>1</v>
      </c>
      <c r="F1304" s="166" t="s">
        <v>1157</v>
      </c>
      <c r="H1304" s="165" t="s">
        <v>1</v>
      </c>
      <c r="I1304" s="167"/>
      <c r="L1304" s="164"/>
      <c r="M1304" s="168"/>
      <c r="T1304" s="169"/>
      <c r="AT1304" s="165" t="s">
        <v>276</v>
      </c>
      <c r="AU1304" s="165" t="s">
        <v>90</v>
      </c>
      <c r="AV1304" s="14" t="s">
        <v>84</v>
      </c>
      <c r="AW1304" s="14" t="s">
        <v>32</v>
      </c>
      <c r="AX1304" s="14" t="s">
        <v>77</v>
      </c>
      <c r="AY1304" s="165" t="s">
        <v>268</v>
      </c>
    </row>
    <row r="1305" spans="2:65" s="14" customFormat="1">
      <c r="B1305" s="164"/>
      <c r="D1305" s="150" t="s">
        <v>276</v>
      </c>
      <c r="E1305" s="165" t="s">
        <v>1</v>
      </c>
      <c r="F1305" s="166" t="s">
        <v>1900</v>
      </c>
      <c r="H1305" s="165" t="s">
        <v>1</v>
      </c>
      <c r="I1305" s="167"/>
      <c r="L1305" s="164"/>
      <c r="M1305" s="168"/>
      <c r="T1305" s="169"/>
      <c r="AT1305" s="165" t="s">
        <v>276</v>
      </c>
      <c r="AU1305" s="165" t="s">
        <v>90</v>
      </c>
      <c r="AV1305" s="14" t="s">
        <v>84</v>
      </c>
      <c r="AW1305" s="14" t="s">
        <v>32</v>
      </c>
      <c r="AX1305" s="14" t="s">
        <v>77</v>
      </c>
      <c r="AY1305" s="165" t="s">
        <v>268</v>
      </c>
    </row>
    <row r="1306" spans="2:65" s="12" customFormat="1">
      <c r="B1306" s="149"/>
      <c r="D1306" s="150" t="s">
        <v>276</v>
      </c>
      <c r="E1306" s="151" t="s">
        <v>1</v>
      </c>
      <c r="F1306" s="152" t="s">
        <v>1909</v>
      </c>
      <c r="H1306" s="153">
        <v>0.33300000000000002</v>
      </c>
      <c r="I1306" s="154"/>
      <c r="L1306" s="149"/>
      <c r="M1306" s="155"/>
      <c r="T1306" s="156"/>
      <c r="AT1306" s="151" t="s">
        <v>276</v>
      </c>
      <c r="AU1306" s="151" t="s">
        <v>90</v>
      </c>
      <c r="AV1306" s="12" t="s">
        <v>90</v>
      </c>
      <c r="AW1306" s="12" t="s">
        <v>32</v>
      </c>
      <c r="AX1306" s="12" t="s">
        <v>77</v>
      </c>
      <c r="AY1306" s="151" t="s">
        <v>268</v>
      </c>
    </row>
    <row r="1307" spans="2:65" s="15" customFormat="1">
      <c r="B1307" s="170"/>
      <c r="D1307" s="150" t="s">
        <v>276</v>
      </c>
      <c r="E1307" s="171" t="s">
        <v>1</v>
      </c>
      <c r="F1307" s="172" t="s">
        <v>325</v>
      </c>
      <c r="H1307" s="173">
        <v>0.33300000000000002</v>
      </c>
      <c r="I1307" s="174"/>
      <c r="L1307" s="170"/>
      <c r="M1307" s="175"/>
      <c r="T1307" s="176"/>
      <c r="AT1307" s="171" t="s">
        <v>276</v>
      </c>
      <c r="AU1307" s="171" t="s">
        <v>90</v>
      </c>
      <c r="AV1307" s="15" t="s">
        <v>97</v>
      </c>
      <c r="AW1307" s="15" t="s">
        <v>32</v>
      </c>
      <c r="AX1307" s="15" t="s">
        <v>77</v>
      </c>
      <c r="AY1307" s="171" t="s">
        <v>268</v>
      </c>
    </row>
    <row r="1308" spans="2:65" s="12" customFormat="1">
      <c r="B1308" s="149"/>
      <c r="D1308" s="150" t="s">
        <v>276</v>
      </c>
      <c r="E1308" s="151" t="s">
        <v>1</v>
      </c>
      <c r="F1308" s="152" t="s">
        <v>1910</v>
      </c>
      <c r="H1308" s="153">
        <v>3.319</v>
      </c>
      <c r="I1308" s="154"/>
      <c r="L1308" s="149"/>
      <c r="M1308" s="155"/>
      <c r="T1308" s="156"/>
      <c r="AT1308" s="151" t="s">
        <v>276</v>
      </c>
      <c r="AU1308" s="151" t="s">
        <v>90</v>
      </c>
      <c r="AV1308" s="12" t="s">
        <v>90</v>
      </c>
      <c r="AW1308" s="12" t="s">
        <v>32</v>
      </c>
      <c r="AX1308" s="12" t="s">
        <v>77</v>
      </c>
      <c r="AY1308" s="151" t="s">
        <v>268</v>
      </c>
    </row>
    <row r="1309" spans="2:65" s="15" customFormat="1">
      <c r="B1309" s="170"/>
      <c r="D1309" s="150" t="s">
        <v>276</v>
      </c>
      <c r="E1309" s="171" t="s">
        <v>1</v>
      </c>
      <c r="F1309" s="172" t="s">
        <v>325</v>
      </c>
      <c r="H1309" s="173">
        <v>3.319</v>
      </c>
      <c r="I1309" s="174"/>
      <c r="L1309" s="170"/>
      <c r="M1309" s="175"/>
      <c r="T1309" s="176"/>
      <c r="AT1309" s="171" t="s">
        <v>276</v>
      </c>
      <c r="AU1309" s="171" t="s">
        <v>90</v>
      </c>
      <c r="AV1309" s="15" t="s">
        <v>97</v>
      </c>
      <c r="AW1309" s="15" t="s">
        <v>32</v>
      </c>
      <c r="AX1309" s="15" t="s">
        <v>77</v>
      </c>
      <c r="AY1309" s="171" t="s">
        <v>268</v>
      </c>
    </row>
    <row r="1310" spans="2:65" s="13" customFormat="1">
      <c r="B1310" s="157"/>
      <c r="D1310" s="150" t="s">
        <v>276</v>
      </c>
      <c r="E1310" s="158" t="s">
        <v>1</v>
      </c>
      <c r="F1310" s="159" t="s">
        <v>278</v>
      </c>
      <c r="H1310" s="160">
        <v>15.976000000000001</v>
      </c>
      <c r="I1310" s="161"/>
      <c r="L1310" s="157"/>
      <c r="M1310" s="162"/>
      <c r="T1310" s="163"/>
      <c r="AT1310" s="158" t="s">
        <v>276</v>
      </c>
      <c r="AU1310" s="158" t="s">
        <v>90</v>
      </c>
      <c r="AV1310" s="13" t="s">
        <v>101</v>
      </c>
      <c r="AW1310" s="13" t="s">
        <v>32</v>
      </c>
      <c r="AX1310" s="13" t="s">
        <v>84</v>
      </c>
      <c r="AY1310" s="158" t="s">
        <v>268</v>
      </c>
    </row>
    <row r="1311" spans="2:65" s="12" customFormat="1">
      <c r="B1311" s="149"/>
      <c r="D1311" s="150" t="s">
        <v>276</v>
      </c>
      <c r="F1311" s="152" t="s">
        <v>1911</v>
      </c>
      <c r="H1311" s="153">
        <v>18.372</v>
      </c>
      <c r="I1311" s="154"/>
      <c r="L1311" s="149"/>
      <c r="M1311" s="155"/>
      <c r="T1311" s="156"/>
      <c r="AT1311" s="151" t="s">
        <v>276</v>
      </c>
      <c r="AU1311" s="151" t="s">
        <v>90</v>
      </c>
      <c r="AV1311" s="12" t="s">
        <v>90</v>
      </c>
      <c r="AW1311" s="12" t="s">
        <v>4</v>
      </c>
      <c r="AX1311" s="12" t="s">
        <v>84</v>
      </c>
      <c r="AY1311" s="151" t="s">
        <v>268</v>
      </c>
    </row>
    <row r="1312" spans="2:65" s="1" customFormat="1" ht="24.2" customHeight="1">
      <c r="B1312" s="32"/>
      <c r="C1312" s="136" t="s">
        <v>1912</v>
      </c>
      <c r="D1312" s="136" t="s">
        <v>270</v>
      </c>
      <c r="E1312" s="137" t="s">
        <v>1913</v>
      </c>
      <c r="F1312" s="138" t="s">
        <v>1914</v>
      </c>
      <c r="G1312" s="139" t="s">
        <v>318</v>
      </c>
      <c r="H1312" s="140">
        <v>170.68</v>
      </c>
      <c r="I1312" s="141"/>
      <c r="J1312" s="142">
        <f>ROUND(I1312*H1312,2)</f>
        <v>0</v>
      </c>
      <c r="K1312" s="138" t="s">
        <v>274</v>
      </c>
      <c r="L1312" s="32"/>
      <c r="M1312" s="143" t="s">
        <v>1</v>
      </c>
      <c r="N1312" s="144" t="s">
        <v>43</v>
      </c>
      <c r="P1312" s="145">
        <f>O1312*H1312</f>
        <v>0</v>
      </c>
      <c r="Q1312" s="145">
        <v>0</v>
      </c>
      <c r="R1312" s="145">
        <f>Q1312*H1312</f>
        <v>0</v>
      </c>
      <c r="S1312" s="145">
        <v>0</v>
      </c>
      <c r="T1312" s="146">
        <f>S1312*H1312</f>
        <v>0</v>
      </c>
      <c r="AR1312" s="147" t="s">
        <v>370</v>
      </c>
      <c r="AT1312" s="147" t="s">
        <v>270</v>
      </c>
      <c r="AU1312" s="147" t="s">
        <v>90</v>
      </c>
      <c r="AY1312" s="17" t="s">
        <v>268</v>
      </c>
      <c r="BE1312" s="148">
        <f>IF(N1312="základní",J1312,0)</f>
        <v>0</v>
      </c>
      <c r="BF1312" s="148">
        <f>IF(N1312="snížená",J1312,0)</f>
        <v>0</v>
      </c>
      <c r="BG1312" s="148">
        <f>IF(N1312="zákl. přenesená",J1312,0)</f>
        <v>0</v>
      </c>
      <c r="BH1312" s="148">
        <f>IF(N1312="sníž. přenesená",J1312,0)</f>
        <v>0</v>
      </c>
      <c r="BI1312" s="148">
        <f>IF(N1312="nulová",J1312,0)</f>
        <v>0</v>
      </c>
      <c r="BJ1312" s="17" t="s">
        <v>90</v>
      </c>
      <c r="BK1312" s="148">
        <f>ROUND(I1312*H1312,2)</f>
        <v>0</v>
      </c>
      <c r="BL1312" s="17" t="s">
        <v>370</v>
      </c>
      <c r="BM1312" s="147" t="s">
        <v>1915</v>
      </c>
    </row>
    <row r="1313" spans="2:65" s="14" customFormat="1">
      <c r="B1313" s="164"/>
      <c r="D1313" s="150" t="s">
        <v>276</v>
      </c>
      <c r="E1313" s="165" t="s">
        <v>1</v>
      </c>
      <c r="F1313" s="166" t="s">
        <v>1753</v>
      </c>
      <c r="H1313" s="165" t="s">
        <v>1</v>
      </c>
      <c r="I1313" s="167"/>
      <c r="L1313" s="164"/>
      <c r="M1313" s="168"/>
      <c r="T1313" s="169"/>
      <c r="AT1313" s="165" t="s">
        <v>276</v>
      </c>
      <c r="AU1313" s="165" t="s">
        <v>90</v>
      </c>
      <c r="AV1313" s="14" t="s">
        <v>84</v>
      </c>
      <c r="AW1313" s="14" t="s">
        <v>32</v>
      </c>
      <c r="AX1313" s="14" t="s">
        <v>77</v>
      </c>
      <c r="AY1313" s="165" t="s">
        <v>268</v>
      </c>
    </row>
    <row r="1314" spans="2:65" s="12" customFormat="1">
      <c r="B1314" s="149"/>
      <c r="D1314" s="150" t="s">
        <v>276</v>
      </c>
      <c r="E1314" s="151" t="s">
        <v>1</v>
      </c>
      <c r="F1314" s="152" t="s">
        <v>1916</v>
      </c>
      <c r="H1314" s="153">
        <v>170.68</v>
      </c>
      <c r="I1314" s="154"/>
      <c r="L1314" s="149"/>
      <c r="M1314" s="155"/>
      <c r="T1314" s="156"/>
      <c r="AT1314" s="151" t="s">
        <v>276</v>
      </c>
      <c r="AU1314" s="151" t="s">
        <v>90</v>
      </c>
      <c r="AV1314" s="12" t="s">
        <v>90</v>
      </c>
      <c r="AW1314" s="12" t="s">
        <v>32</v>
      </c>
      <c r="AX1314" s="12" t="s">
        <v>77</v>
      </c>
      <c r="AY1314" s="151" t="s">
        <v>268</v>
      </c>
    </row>
    <row r="1315" spans="2:65" s="13" customFormat="1">
      <c r="B1315" s="157"/>
      <c r="D1315" s="150" t="s">
        <v>276</v>
      </c>
      <c r="E1315" s="158" t="s">
        <v>1</v>
      </c>
      <c r="F1315" s="159" t="s">
        <v>278</v>
      </c>
      <c r="H1315" s="160">
        <v>170.68</v>
      </c>
      <c r="I1315" s="161"/>
      <c r="L1315" s="157"/>
      <c r="M1315" s="162"/>
      <c r="T1315" s="163"/>
      <c r="AT1315" s="158" t="s">
        <v>276</v>
      </c>
      <c r="AU1315" s="158" t="s">
        <v>90</v>
      </c>
      <c r="AV1315" s="13" t="s">
        <v>101</v>
      </c>
      <c r="AW1315" s="13" t="s">
        <v>32</v>
      </c>
      <c r="AX1315" s="13" t="s">
        <v>84</v>
      </c>
      <c r="AY1315" s="158" t="s">
        <v>268</v>
      </c>
    </row>
    <row r="1316" spans="2:65" s="1" customFormat="1" ht="21.75" customHeight="1">
      <c r="B1316" s="32"/>
      <c r="C1316" s="186" t="s">
        <v>1917</v>
      </c>
      <c r="D1316" s="186" t="s">
        <v>982</v>
      </c>
      <c r="E1316" s="187" t="s">
        <v>1918</v>
      </c>
      <c r="F1316" s="188" t="s">
        <v>1919</v>
      </c>
      <c r="G1316" s="189" t="s">
        <v>215</v>
      </c>
      <c r="H1316" s="190">
        <v>1.7070000000000001</v>
      </c>
      <c r="I1316" s="191"/>
      <c r="J1316" s="192">
        <f>ROUND(I1316*H1316,2)</f>
        <v>0</v>
      </c>
      <c r="K1316" s="188" t="s">
        <v>274</v>
      </c>
      <c r="L1316" s="193"/>
      <c r="M1316" s="194" t="s">
        <v>1</v>
      </c>
      <c r="N1316" s="195" t="s">
        <v>43</v>
      </c>
      <c r="P1316" s="145">
        <f>O1316*H1316</f>
        <v>0</v>
      </c>
      <c r="Q1316" s="145">
        <v>0.55000000000000004</v>
      </c>
      <c r="R1316" s="145">
        <f>Q1316*H1316</f>
        <v>0.93885000000000007</v>
      </c>
      <c r="S1316" s="145">
        <v>0</v>
      </c>
      <c r="T1316" s="146">
        <f>S1316*H1316</f>
        <v>0</v>
      </c>
      <c r="AR1316" s="147" t="s">
        <v>448</v>
      </c>
      <c r="AT1316" s="147" t="s">
        <v>982</v>
      </c>
      <c r="AU1316" s="147" t="s">
        <v>90</v>
      </c>
      <c r="AY1316" s="17" t="s">
        <v>268</v>
      </c>
      <c r="BE1316" s="148">
        <f>IF(N1316="základní",J1316,0)</f>
        <v>0</v>
      </c>
      <c r="BF1316" s="148">
        <f>IF(N1316="snížená",J1316,0)</f>
        <v>0</v>
      </c>
      <c r="BG1316" s="148">
        <f>IF(N1316="zákl. přenesená",J1316,0)</f>
        <v>0</v>
      </c>
      <c r="BH1316" s="148">
        <f>IF(N1316="sníž. přenesená",J1316,0)</f>
        <v>0</v>
      </c>
      <c r="BI1316" s="148">
        <f>IF(N1316="nulová",J1316,0)</f>
        <v>0</v>
      </c>
      <c r="BJ1316" s="17" t="s">
        <v>90</v>
      </c>
      <c r="BK1316" s="148">
        <f>ROUND(I1316*H1316,2)</f>
        <v>0</v>
      </c>
      <c r="BL1316" s="17" t="s">
        <v>370</v>
      </c>
      <c r="BM1316" s="147" t="s">
        <v>1920</v>
      </c>
    </row>
    <row r="1317" spans="2:65" s="14" customFormat="1">
      <c r="B1317" s="164"/>
      <c r="D1317" s="150" t="s">
        <v>276</v>
      </c>
      <c r="E1317" s="165" t="s">
        <v>1</v>
      </c>
      <c r="F1317" s="166" t="s">
        <v>1753</v>
      </c>
      <c r="H1317" s="165" t="s">
        <v>1</v>
      </c>
      <c r="I1317" s="167"/>
      <c r="L1317" s="164"/>
      <c r="M1317" s="168"/>
      <c r="T1317" s="169"/>
      <c r="AT1317" s="165" t="s">
        <v>276</v>
      </c>
      <c r="AU1317" s="165" t="s">
        <v>90</v>
      </c>
      <c r="AV1317" s="14" t="s">
        <v>84</v>
      </c>
      <c r="AW1317" s="14" t="s">
        <v>32</v>
      </c>
      <c r="AX1317" s="14" t="s">
        <v>77</v>
      </c>
      <c r="AY1317" s="165" t="s">
        <v>268</v>
      </c>
    </row>
    <row r="1318" spans="2:65" s="12" customFormat="1" ht="22.5">
      <c r="B1318" s="149"/>
      <c r="D1318" s="150" t="s">
        <v>276</v>
      </c>
      <c r="E1318" s="151" t="s">
        <v>1</v>
      </c>
      <c r="F1318" s="152" t="s">
        <v>1754</v>
      </c>
      <c r="H1318" s="153">
        <v>1.7070000000000001</v>
      </c>
      <c r="I1318" s="154"/>
      <c r="L1318" s="149"/>
      <c r="M1318" s="155"/>
      <c r="T1318" s="156"/>
      <c r="AT1318" s="151" t="s">
        <v>276</v>
      </c>
      <c r="AU1318" s="151" t="s">
        <v>90</v>
      </c>
      <c r="AV1318" s="12" t="s">
        <v>90</v>
      </c>
      <c r="AW1318" s="12" t="s">
        <v>32</v>
      </c>
      <c r="AX1318" s="12" t="s">
        <v>77</v>
      </c>
      <c r="AY1318" s="151" t="s">
        <v>268</v>
      </c>
    </row>
    <row r="1319" spans="2:65" s="13" customFormat="1">
      <c r="B1319" s="157"/>
      <c r="D1319" s="150" t="s">
        <v>276</v>
      </c>
      <c r="E1319" s="158" t="s">
        <v>1</v>
      </c>
      <c r="F1319" s="159" t="s">
        <v>278</v>
      </c>
      <c r="H1319" s="160">
        <v>1.7070000000000001</v>
      </c>
      <c r="I1319" s="161"/>
      <c r="L1319" s="157"/>
      <c r="M1319" s="162"/>
      <c r="T1319" s="163"/>
      <c r="AT1319" s="158" t="s">
        <v>276</v>
      </c>
      <c r="AU1319" s="158" t="s">
        <v>90</v>
      </c>
      <c r="AV1319" s="13" t="s">
        <v>101</v>
      </c>
      <c r="AW1319" s="13" t="s">
        <v>32</v>
      </c>
      <c r="AX1319" s="13" t="s">
        <v>84</v>
      </c>
      <c r="AY1319" s="158" t="s">
        <v>268</v>
      </c>
    </row>
    <row r="1320" spans="2:65" s="1" customFormat="1" ht="33" customHeight="1">
      <c r="B1320" s="32"/>
      <c r="C1320" s="136" t="s">
        <v>1921</v>
      </c>
      <c r="D1320" s="136" t="s">
        <v>270</v>
      </c>
      <c r="E1320" s="137" t="s">
        <v>1922</v>
      </c>
      <c r="F1320" s="138" t="s">
        <v>1923</v>
      </c>
      <c r="G1320" s="139" t="s">
        <v>318</v>
      </c>
      <c r="H1320" s="140">
        <v>23.8</v>
      </c>
      <c r="I1320" s="141"/>
      <c r="J1320" s="142">
        <f>ROUND(I1320*H1320,2)</f>
        <v>0</v>
      </c>
      <c r="K1320" s="138" t="s">
        <v>274</v>
      </c>
      <c r="L1320" s="32"/>
      <c r="M1320" s="143" t="s">
        <v>1</v>
      </c>
      <c r="N1320" s="144" t="s">
        <v>43</v>
      </c>
      <c r="P1320" s="145">
        <f>O1320*H1320</f>
        <v>0</v>
      </c>
      <c r="Q1320" s="145">
        <v>0</v>
      </c>
      <c r="R1320" s="145">
        <f>Q1320*H1320</f>
        <v>0</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1924</v>
      </c>
    </row>
    <row r="1321" spans="2:65" s="14" customFormat="1">
      <c r="B1321" s="164"/>
      <c r="D1321" s="150" t="s">
        <v>276</v>
      </c>
      <c r="E1321" s="165" t="s">
        <v>1</v>
      </c>
      <c r="F1321" s="166" t="s">
        <v>1755</v>
      </c>
      <c r="H1321" s="165" t="s">
        <v>1</v>
      </c>
      <c r="I1321" s="167"/>
      <c r="L1321" s="164"/>
      <c r="M1321" s="168"/>
      <c r="T1321" s="169"/>
      <c r="AT1321" s="165" t="s">
        <v>276</v>
      </c>
      <c r="AU1321" s="165" t="s">
        <v>90</v>
      </c>
      <c r="AV1321" s="14" t="s">
        <v>84</v>
      </c>
      <c r="AW1321" s="14" t="s">
        <v>32</v>
      </c>
      <c r="AX1321" s="14" t="s">
        <v>77</v>
      </c>
      <c r="AY1321" s="165" t="s">
        <v>268</v>
      </c>
    </row>
    <row r="1322" spans="2:65" s="12" customFormat="1">
      <c r="B1322" s="149"/>
      <c r="D1322" s="150" t="s">
        <v>276</v>
      </c>
      <c r="E1322" s="151" t="s">
        <v>1</v>
      </c>
      <c r="F1322" s="152" t="s">
        <v>1925</v>
      </c>
      <c r="H1322" s="153">
        <v>23.8</v>
      </c>
      <c r="I1322" s="154"/>
      <c r="L1322" s="149"/>
      <c r="M1322" s="155"/>
      <c r="T1322" s="156"/>
      <c r="AT1322" s="151" t="s">
        <v>276</v>
      </c>
      <c r="AU1322" s="151" t="s">
        <v>90</v>
      </c>
      <c r="AV1322" s="12" t="s">
        <v>90</v>
      </c>
      <c r="AW1322" s="12" t="s">
        <v>32</v>
      </c>
      <c r="AX1322" s="12" t="s">
        <v>77</v>
      </c>
      <c r="AY1322" s="151" t="s">
        <v>268</v>
      </c>
    </row>
    <row r="1323" spans="2:65" s="13" customFormat="1">
      <c r="B1323" s="157"/>
      <c r="D1323" s="150" t="s">
        <v>276</v>
      </c>
      <c r="E1323" s="158" t="s">
        <v>1</v>
      </c>
      <c r="F1323" s="159" t="s">
        <v>278</v>
      </c>
      <c r="H1323" s="160">
        <v>23.8</v>
      </c>
      <c r="I1323" s="161"/>
      <c r="L1323" s="157"/>
      <c r="M1323" s="162"/>
      <c r="T1323" s="163"/>
      <c r="AT1323" s="158" t="s">
        <v>276</v>
      </c>
      <c r="AU1323" s="158" t="s">
        <v>90</v>
      </c>
      <c r="AV1323" s="13" t="s">
        <v>101</v>
      </c>
      <c r="AW1323" s="13" t="s">
        <v>32</v>
      </c>
      <c r="AX1323" s="13" t="s">
        <v>84</v>
      </c>
      <c r="AY1323" s="158" t="s">
        <v>268</v>
      </c>
    </row>
    <row r="1324" spans="2:65" s="1" customFormat="1" ht="21.75" customHeight="1">
      <c r="B1324" s="32"/>
      <c r="C1324" s="186" t="s">
        <v>1926</v>
      </c>
      <c r="D1324" s="186" t="s">
        <v>982</v>
      </c>
      <c r="E1324" s="187" t="s">
        <v>1927</v>
      </c>
      <c r="F1324" s="188" t="s">
        <v>1928</v>
      </c>
      <c r="G1324" s="189" t="s">
        <v>215</v>
      </c>
      <c r="H1324" s="190">
        <v>0.38100000000000001</v>
      </c>
      <c r="I1324" s="191"/>
      <c r="J1324" s="192">
        <f>ROUND(I1324*H1324,2)</f>
        <v>0</v>
      </c>
      <c r="K1324" s="188" t="s">
        <v>274</v>
      </c>
      <c r="L1324" s="193"/>
      <c r="M1324" s="194" t="s">
        <v>1</v>
      </c>
      <c r="N1324" s="195" t="s">
        <v>43</v>
      </c>
      <c r="P1324" s="145">
        <f>O1324*H1324</f>
        <v>0</v>
      </c>
      <c r="Q1324" s="145">
        <v>0.55000000000000004</v>
      </c>
      <c r="R1324" s="145">
        <f>Q1324*H1324</f>
        <v>0.20955000000000001</v>
      </c>
      <c r="S1324" s="145">
        <v>0</v>
      </c>
      <c r="T1324" s="146">
        <f>S1324*H1324</f>
        <v>0</v>
      </c>
      <c r="AR1324" s="147" t="s">
        <v>448</v>
      </c>
      <c r="AT1324" s="147" t="s">
        <v>982</v>
      </c>
      <c r="AU1324" s="147" t="s">
        <v>90</v>
      </c>
      <c r="AY1324" s="17" t="s">
        <v>268</v>
      </c>
      <c r="BE1324" s="148">
        <f>IF(N1324="základní",J1324,0)</f>
        <v>0</v>
      </c>
      <c r="BF1324" s="148">
        <f>IF(N1324="snížená",J1324,0)</f>
        <v>0</v>
      </c>
      <c r="BG1324" s="148">
        <f>IF(N1324="zákl. přenesená",J1324,0)</f>
        <v>0</v>
      </c>
      <c r="BH1324" s="148">
        <f>IF(N1324="sníž. přenesená",J1324,0)</f>
        <v>0</v>
      </c>
      <c r="BI1324" s="148">
        <f>IF(N1324="nulová",J1324,0)</f>
        <v>0</v>
      </c>
      <c r="BJ1324" s="17" t="s">
        <v>90</v>
      </c>
      <c r="BK1324" s="148">
        <f>ROUND(I1324*H1324,2)</f>
        <v>0</v>
      </c>
      <c r="BL1324" s="17" t="s">
        <v>370</v>
      </c>
      <c r="BM1324" s="147" t="s">
        <v>1929</v>
      </c>
    </row>
    <row r="1325" spans="2:65" s="14" customFormat="1">
      <c r="B1325" s="164"/>
      <c r="D1325" s="150" t="s">
        <v>276</v>
      </c>
      <c r="E1325" s="165" t="s">
        <v>1</v>
      </c>
      <c r="F1325" s="166" t="s">
        <v>1755</v>
      </c>
      <c r="H1325" s="165" t="s">
        <v>1</v>
      </c>
      <c r="I1325" s="167"/>
      <c r="L1325" s="164"/>
      <c r="M1325" s="168"/>
      <c r="T1325" s="169"/>
      <c r="AT1325" s="165" t="s">
        <v>276</v>
      </c>
      <c r="AU1325" s="165" t="s">
        <v>90</v>
      </c>
      <c r="AV1325" s="14" t="s">
        <v>84</v>
      </c>
      <c r="AW1325" s="14" t="s">
        <v>32</v>
      </c>
      <c r="AX1325" s="14" t="s">
        <v>77</v>
      </c>
      <c r="AY1325" s="165" t="s">
        <v>268</v>
      </c>
    </row>
    <row r="1326" spans="2:65" s="12" customFormat="1">
      <c r="B1326" s="149"/>
      <c r="D1326" s="150" t="s">
        <v>276</v>
      </c>
      <c r="E1326" s="151" t="s">
        <v>1</v>
      </c>
      <c r="F1326" s="152" t="s">
        <v>1756</v>
      </c>
      <c r="H1326" s="153">
        <v>0.38100000000000001</v>
      </c>
      <c r="I1326" s="154"/>
      <c r="L1326" s="149"/>
      <c r="M1326" s="155"/>
      <c r="T1326" s="156"/>
      <c r="AT1326" s="151" t="s">
        <v>276</v>
      </c>
      <c r="AU1326" s="151" t="s">
        <v>90</v>
      </c>
      <c r="AV1326" s="12" t="s">
        <v>90</v>
      </c>
      <c r="AW1326" s="12" t="s">
        <v>32</v>
      </c>
      <c r="AX1326" s="12" t="s">
        <v>77</v>
      </c>
      <c r="AY1326" s="151" t="s">
        <v>268</v>
      </c>
    </row>
    <row r="1327" spans="2:65" s="13" customFormat="1">
      <c r="B1327" s="157"/>
      <c r="D1327" s="150" t="s">
        <v>276</v>
      </c>
      <c r="E1327" s="158" t="s">
        <v>1</v>
      </c>
      <c r="F1327" s="159" t="s">
        <v>278</v>
      </c>
      <c r="H1327" s="160">
        <v>0.38100000000000001</v>
      </c>
      <c r="I1327" s="161"/>
      <c r="L1327" s="157"/>
      <c r="M1327" s="162"/>
      <c r="T1327" s="163"/>
      <c r="AT1327" s="158" t="s">
        <v>276</v>
      </c>
      <c r="AU1327" s="158" t="s">
        <v>90</v>
      </c>
      <c r="AV1327" s="13" t="s">
        <v>101</v>
      </c>
      <c r="AW1327" s="13" t="s">
        <v>32</v>
      </c>
      <c r="AX1327" s="13" t="s">
        <v>84</v>
      </c>
      <c r="AY1327" s="158" t="s">
        <v>268</v>
      </c>
    </row>
    <row r="1328" spans="2:65" s="1" customFormat="1" ht="24.2" customHeight="1">
      <c r="B1328" s="32"/>
      <c r="C1328" s="136" t="s">
        <v>1930</v>
      </c>
      <c r="D1328" s="136" t="s">
        <v>270</v>
      </c>
      <c r="E1328" s="137" t="s">
        <v>1931</v>
      </c>
      <c r="F1328" s="138" t="s">
        <v>1932</v>
      </c>
      <c r="G1328" s="139" t="s">
        <v>215</v>
      </c>
      <c r="H1328" s="140">
        <v>2.0880000000000001</v>
      </c>
      <c r="I1328" s="141"/>
      <c r="J1328" s="142">
        <f>ROUND(I1328*H1328,2)</f>
        <v>0</v>
      </c>
      <c r="K1328" s="138" t="s">
        <v>274</v>
      </c>
      <c r="L1328" s="32"/>
      <c r="M1328" s="143" t="s">
        <v>1</v>
      </c>
      <c r="N1328" s="144" t="s">
        <v>43</v>
      </c>
      <c r="P1328" s="145">
        <f>O1328*H1328</f>
        <v>0</v>
      </c>
      <c r="Q1328" s="145">
        <v>2.8E-3</v>
      </c>
      <c r="R1328" s="145">
        <f>Q1328*H1328</f>
        <v>5.8463999999999999E-3</v>
      </c>
      <c r="S1328" s="145">
        <v>0</v>
      </c>
      <c r="T1328" s="146">
        <f>S1328*H1328</f>
        <v>0</v>
      </c>
      <c r="AR1328" s="147" t="s">
        <v>370</v>
      </c>
      <c r="AT1328" s="147" t="s">
        <v>270</v>
      </c>
      <c r="AU1328" s="147" t="s">
        <v>90</v>
      </c>
      <c r="AY1328" s="17" t="s">
        <v>268</v>
      </c>
      <c r="BE1328" s="148">
        <f>IF(N1328="základní",J1328,0)</f>
        <v>0</v>
      </c>
      <c r="BF1328" s="148">
        <f>IF(N1328="snížená",J1328,0)</f>
        <v>0</v>
      </c>
      <c r="BG1328" s="148">
        <f>IF(N1328="zákl. přenesená",J1328,0)</f>
        <v>0</v>
      </c>
      <c r="BH1328" s="148">
        <f>IF(N1328="sníž. přenesená",J1328,0)</f>
        <v>0</v>
      </c>
      <c r="BI1328" s="148">
        <f>IF(N1328="nulová",J1328,0)</f>
        <v>0</v>
      </c>
      <c r="BJ1328" s="17" t="s">
        <v>90</v>
      </c>
      <c r="BK1328" s="148">
        <f>ROUND(I1328*H1328,2)</f>
        <v>0</v>
      </c>
      <c r="BL1328" s="17" t="s">
        <v>370</v>
      </c>
      <c r="BM1328" s="147" t="s">
        <v>1933</v>
      </c>
    </row>
    <row r="1329" spans="2:65" s="14" customFormat="1">
      <c r="B1329" s="164"/>
      <c r="D1329" s="150" t="s">
        <v>276</v>
      </c>
      <c r="E1329" s="165" t="s">
        <v>1</v>
      </c>
      <c r="F1329" s="166" t="s">
        <v>1753</v>
      </c>
      <c r="H1329" s="165" t="s">
        <v>1</v>
      </c>
      <c r="I1329" s="167"/>
      <c r="L1329" s="164"/>
      <c r="M1329" s="168"/>
      <c r="T1329" s="169"/>
      <c r="AT1329" s="165" t="s">
        <v>276</v>
      </c>
      <c r="AU1329" s="165" t="s">
        <v>90</v>
      </c>
      <c r="AV1329" s="14" t="s">
        <v>84</v>
      </c>
      <c r="AW1329" s="14" t="s">
        <v>32</v>
      </c>
      <c r="AX1329" s="14" t="s">
        <v>77</v>
      </c>
      <c r="AY1329" s="165" t="s">
        <v>268</v>
      </c>
    </row>
    <row r="1330" spans="2:65" s="12" customFormat="1" ht="22.5">
      <c r="B1330" s="149"/>
      <c r="D1330" s="150" t="s">
        <v>276</v>
      </c>
      <c r="E1330" s="151" t="s">
        <v>1</v>
      </c>
      <c r="F1330" s="152" t="s">
        <v>1754</v>
      </c>
      <c r="H1330" s="153">
        <v>1.7070000000000001</v>
      </c>
      <c r="I1330" s="154"/>
      <c r="L1330" s="149"/>
      <c r="M1330" s="155"/>
      <c r="T1330" s="156"/>
      <c r="AT1330" s="151" t="s">
        <v>276</v>
      </c>
      <c r="AU1330" s="151" t="s">
        <v>90</v>
      </c>
      <c r="AV1330" s="12" t="s">
        <v>90</v>
      </c>
      <c r="AW1330" s="12" t="s">
        <v>32</v>
      </c>
      <c r="AX1330" s="12" t="s">
        <v>77</v>
      </c>
      <c r="AY1330" s="151" t="s">
        <v>268</v>
      </c>
    </row>
    <row r="1331" spans="2:65" s="15" customFormat="1">
      <c r="B1331" s="170"/>
      <c r="D1331" s="150" t="s">
        <v>276</v>
      </c>
      <c r="E1331" s="171" t="s">
        <v>1</v>
      </c>
      <c r="F1331" s="172" t="s">
        <v>325</v>
      </c>
      <c r="H1331" s="173">
        <v>1.7070000000000001</v>
      </c>
      <c r="I1331" s="174"/>
      <c r="L1331" s="170"/>
      <c r="M1331" s="175"/>
      <c r="T1331" s="176"/>
      <c r="AT1331" s="171" t="s">
        <v>276</v>
      </c>
      <c r="AU1331" s="171" t="s">
        <v>90</v>
      </c>
      <c r="AV1331" s="15" t="s">
        <v>97</v>
      </c>
      <c r="AW1331" s="15" t="s">
        <v>32</v>
      </c>
      <c r="AX1331" s="15" t="s">
        <v>77</v>
      </c>
      <c r="AY1331" s="171" t="s">
        <v>268</v>
      </c>
    </row>
    <row r="1332" spans="2:65" s="14" customFormat="1">
      <c r="B1332" s="164"/>
      <c r="D1332" s="150" t="s">
        <v>276</v>
      </c>
      <c r="E1332" s="165" t="s">
        <v>1</v>
      </c>
      <c r="F1332" s="166" t="s">
        <v>1755</v>
      </c>
      <c r="H1332" s="165" t="s">
        <v>1</v>
      </c>
      <c r="I1332" s="167"/>
      <c r="L1332" s="164"/>
      <c r="M1332" s="168"/>
      <c r="T1332" s="169"/>
      <c r="AT1332" s="165" t="s">
        <v>276</v>
      </c>
      <c r="AU1332" s="165" t="s">
        <v>90</v>
      </c>
      <c r="AV1332" s="14" t="s">
        <v>84</v>
      </c>
      <c r="AW1332" s="14" t="s">
        <v>32</v>
      </c>
      <c r="AX1332" s="14" t="s">
        <v>77</v>
      </c>
      <c r="AY1332" s="165" t="s">
        <v>268</v>
      </c>
    </row>
    <row r="1333" spans="2:65" s="12" customFormat="1">
      <c r="B1333" s="149"/>
      <c r="D1333" s="150" t="s">
        <v>276</v>
      </c>
      <c r="E1333" s="151" t="s">
        <v>1</v>
      </c>
      <c r="F1333" s="152" t="s">
        <v>1756</v>
      </c>
      <c r="H1333" s="153">
        <v>0.38100000000000001</v>
      </c>
      <c r="I1333" s="154"/>
      <c r="L1333" s="149"/>
      <c r="M1333" s="155"/>
      <c r="T1333" s="156"/>
      <c r="AT1333" s="151" t="s">
        <v>276</v>
      </c>
      <c r="AU1333" s="151" t="s">
        <v>90</v>
      </c>
      <c r="AV1333" s="12" t="s">
        <v>90</v>
      </c>
      <c r="AW1333" s="12" t="s">
        <v>32</v>
      </c>
      <c r="AX1333" s="12" t="s">
        <v>77</v>
      </c>
      <c r="AY1333" s="151" t="s">
        <v>268</v>
      </c>
    </row>
    <row r="1334" spans="2:65" s="15" customFormat="1">
      <c r="B1334" s="170"/>
      <c r="D1334" s="150" t="s">
        <v>276</v>
      </c>
      <c r="E1334" s="171" t="s">
        <v>1</v>
      </c>
      <c r="F1334" s="172" t="s">
        <v>325</v>
      </c>
      <c r="H1334" s="173">
        <v>0.38100000000000001</v>
      </c>
      <c r="I1334" s="174"/>
      <c r="L1334" s="170"/>
      <c r="M1334" s="175"/>
      <c r="T1334" s="176"/>
      <c r="AT1334" s="171" t="s">
        <v>276</v>
      </c>
      <c r="AU1334" s="171" t="s">
        <v>90</v>
      </c>
      <c r="AV1334" s="15" t="s">
        <v>97</v>
      </c>
      <c r="AW1334" s="15" t="s">
        <v>32</v>
      </c>
      <c r="AX1334" s="15" t="s">
        <v>77</v>
      </c>
      <c r="AY1334" s="171" t="s">
        <v>268</v>
      </c>
    </row>
    <row r="1335" spans="2:65" s="13" customFormat="1">
      <c r="B1335" s="157"/>
      <c r="D1335" s="150" t="s">
        <v>276</v>
      </c>
      <c r="E1335" s="158" t="s">
        <v>1</v>
      </c>
      <c r="F1335" s="159" t="s">
        <v>278</v>
      </c>
      <c r="H1335" s="160">
        <v>2.0880000000000001</v>
      </c>
      <c r="I1335" s="161"/>
      <c r="L1335" s="157"/>
      <c r="M1335" s="162"/>
      <c r="T1335" s="163"/>
      <c r="AT1335" s="158" t="s">
        <v>276</v>
      </c>
      <c r="AU1335" s="158" t="s">
        <v>90</v>
      </c>
      <c r="AV1335" s="13" t="s">
        <v>101</v>
      </c>
      <c r="AW1335" s="13" t="s">
        <v>32</v>
      </c>
      <c r="AX1335" s="13" t="s">
        <v>84</v>
      </c>
      <c r="AY1335" s="158" t="s">
        <v>268</v>
      </c>
    </row>
    <row r="1336" spans="2:65" s="1" customFormat="1" ht="33" customHeight="1">
      <c r="B1336" s="32"/>
      <c r="C1336" s="136" t="s">
        <v>1934</v>
      </c>
      <c r="D1336" s="136" t="s">
        <v>270</v>
      </c>
      <c r="E1336" s="137" t="s">
        <v>1935</v>
      </c>
      <c r="F1336" s="138" t="s">
        <v>1936</v>
      </c>
      <c r="G1336" s="139" t="s">
        <v>273</v>
      </c>
      <c r="H1336" s="140">
        <v>22.6</v>
      </c>
      <c r="I1336" s="141"/>
      <c r="J1336" s="142">
        <f>ROUND(I1336*H1336,2)</f>
        <v>0</v>
      </c>
      <c r="K1336" s="138" t="s">
        <v>274</v>
      </c>
      <c r="L1336" s="32"/>
      <c r="M1336" s="143" t="s">
        <v>1</v>
      </c>
      <c r="N1336" s="144" t="s">
        <v>43</v>
      </c>
      <c r="P1336" s="145">
        <f>O1336*H1336</f>
        <v>0</v>
      </c>
      <c r="Q1336" s="145">
        <v>0</v>
      </c>
      <c r="R1336" s="145">
        <f>Q1336*H1336</f>
        <v>0</v>
      </c>
      <c r="S1336" s="145">
        <v>0</v>
      </c>
      <c r="T1336" s="146">
        <f>S1336*H1336</f>
        <v>0</v>
      </c>
      <c r="AR1336" s="147" t="s">
        <v>370</v>
      </c>
      <c r="AT1336" s="147" t="s">
        <v>270</v>
      </c>
      <c r="AU1336" s="147" t="s">
        <v>90</v>
      </c>
      <c r="AY1336" s="17" t="s">
        <v>268</v>
      </c>
      <c r="BE1336" s="148">
        <f>IF(N1336="základní",J1336,0)</f>
        <v>0</v>
      </c>
      <c r="BF1336" s="148">
        <f>IF(N1336="snížená",J1336,0)</f>
        <v>0</v>
      </c>
      <c r="BG1336" s="148">
        <f>IF(N1336="zákl. přenesená",J1336,0)</f>
        <v>0</v>
      </c>
      <c r="BH1336" s="148">
        <f>IF(N1336="sníž. přenesená",J1336,0)</f>
        <v>0</v>
      </c>
      <c r="BI1336" s="148">
        <f>IF(N1336="nulová",J1336,0)</f>
        <v>0</v>
      </c>
      <c r="BJ1336" s="17" t="s">
        <v>90</v>
      </c>
      <c r="BK1336" s="148">
        <f>ROUND(I1336*H1336,2)</f>
        <v>0</v>
      </c>
      <c r="BL1336" s="17" t="s">
        <v>370</v>
      </c>
      <c r="BM1336" s="147" t="s">
        <v>1937</v>
      </c>
    </row>
    <row r="1337" spans="2:65" s="14" customFormat="1" ht="22.5">
      <c r="B1337" s="164"/>
      <c r="D1337" s="150" t="s">
        <v>276</v>
      </c>
      <c r="E1337" s="165" t="s">
        <v>1</v>
      </c>
      <c r="F1337" s="166" t="s">
        <v>1938</v>
      </c>
      <c r="H1337" s="165" t="s">
        <v>1</v>
      </c>
      <c r="I1337" s="167"/>
      <c r="L1337" s="164"/>
      <c r="M1337" s="168"/>
      <c r="T1337" s="169"/>
      <c r="AT1337" s="165" t="s">
        <v>276</v>
      </c>
      <c r="AU1337" s="165" t="s">
        <v>90</v>
      </c>
      <c r="AV1337" s="14" t="s">
        <v>84</v>
      </c>
      <c r="AW1337" s="14" t="s">
        <v>32</v>
      </c>
      <c r="AX1337" s="14" t="s">
        <v>77</v>
      </c>
      <c r="AY1337" s="165" t="s">
        <v>268</v>
      </c>
    </row>
    <row r="1338" spans="2:65" s="14" customFormat="1">
      <c r="B1338" s="164"/>
      <c r="D1338" s="150" t="s">
        <v>276</v>
      </c>
      <c r="E1338" s="165" t="s">
        <v>1</v>
      </c>
      <c r="F1338" s="166" t="s">
        <v>863</v>
      </c>
      <c r="H1338" s="165" t="s">
        <v>1</v>
      </c>
      <c r="I1338" s="167"/>
      <c r="L1338" s="164"/>
      <c r="M1338" s="168"/>
      <c r="T1338" s="169"/>
      <c r="AT1338" s="165" t="s">
        <v>276</v>
      </c>
      <c r="AU1338" s="165" t="s">
        <v>90</v>
      </c>
      <c r="AV1338" s="14" t="s">
        <v>84</v>
      </c>
      <c r="AW1338" s="14" t="s">
        <v>32</v>
      </c>
      <c r="AX1338" s="14" t="s">
        <v>77</v>
      </c>
      <c r="AY1338" s="165" t="s">
        <v>268</v>
      </c>
    </row>
    <row r="1339" spans="2:65" s="12" customFormat="1">
      <c r="B1339" s="149"/>
      <c r="D1339" s="150" t="s">
        <v>276</v>
      </c>
      <c r="E1339" s="151" t="s">
        <v>1</v>
      </c>
      <c r="F1339" s="152" t="s">
        <v>1939</v>
      </c>
      <c r="H1339" s="153">
        <v>22.6</v>
      </c>
      <c r="I1339" s="154"/>
      <c r="L1339" s="149"/>
      <c r="M1339" s="155"/>
      <c r="T1339" s="156"/>
      <c r="AT1339" s="151" t="s">
        <v>276</v>
      </c>
      <c r="AU1339" s="151" t="s">
        <v>90</v>
      </c>
      <c r="AV1339" s="12" t="s">
        <v>90</v>
      </c>
      <c r="AW1339" s="12" t="s">
        <v>32</v>
      </c>
      <c r="AX1339" s="12" t="s">
        <v>77</v>
      </c>
      <c r="AY1339" s="151" t="s">
        <v>268</v>
      </c>
    </row>
    <row r="1340" spans="2:65" s="13" customFormat="1">
      <c r="B1340" s="157"/>
      <c r="D1340" s="150" t="s">
        <v>276</v>
      </c>
      <c r="E1340" s="158" t="s">
        <v>1</v>
      </c>
      <c r="F1340" s="159" t="s">
        <v>278</v>
      </c>
      <c r="H1340" s="160">
        <v>22.6</v>
      </c>
      <c r="I1340" s="161"/>
      <c r="L1340" s="157"/>
      <c r="M1340" s="162"/>
      <c r="T1340" s="163"/>
      <c r="AT1340" s="158" t="s">
        <v>276</v>
      </c>
      <c r="AU1340" s="158" t="s">
        <v>90</v>
      </c>
      <c r="AV1340" s="13" t="s">
        <v>101</v>
      </c>
      <c r="AW1340" s="13" t="s">
        <v>32</v>
      </c>
      <c r="AX1340" s="13" t="s">
        <v>84</v>
      </c>
      <c r="AY1340" s="158" t="s">
        <v>268</v>
      </c>
    </row>
    <row r="1341" spans="2:65" s="1" customFormat="1" ht="21.75" customHeight="1">
      <c r="B1341" s="32"/>
      <c r="C1341" s="186" t="s">
        <v>1940</v>
      </c>
      <c r="D1341" s="186" t="s">
        <v>982</v>
      </c>
      <c r="E1341" s="187" t="s">
        <v>1941</v>
      </c>
      <c r="F1341" s="188" t="s">
        <v>1942</v>
      </c>
      <c r="G1341" s="189" t="s">
        <v>318</v>
      </c>
      <c r="H1341" s="190">
        <v>56.5</v>
      </c>
      <c r="I1341" s="191"/>
      <c r="J1341" s="192">
        <f>ROUND(I1341*H1341,2)</f>
        <v>0</v>
      </c>
      <c r="K1341" s="188" t="s">
        <v>1</v>
      </c>
      <c r="L1341" s="193"/>
      <c r="M1341" s="194" t="s">
        <v>1</v>
      </c>
      <c r="N1341" s="195" t="s">
        <v>43</v>
      </c>
      <c r="P1341" s="145">
        <f>O1341*H1341</f>
        <v>0</v>
      </c>
      <c r="Q1341" s="145">
        <v>0</v>
      </c>
      <c r="R1341" s="145">
        <f>Q1341*H1341</f>
        <v>0</v>
      </c>
      <c r="S1341" s="145">
        <v>0</v>
      </c>
      <c r="T1341" s="146">
        <f>S1341*H1341</f>
        <v>0</v>
      </c>
      <c r="AR1341" s="147" t="s">
        <v>448</v>
      </c>
      <c r="AT1341" s="147" t="s">
        <v>982</v>
      </c>
      <c r="AU1341" s="147" t="s">
        <v>90</v>
      </c>
      <c r="AY1341" s="17" t="s">
        <v>268</v>
      </c>
      <c r="BE1341" s="148">
        <f>IF(N1341="základní",J1341,0)</f>
        <v>0</v>
      </c>
      <c r="BF1341" s="148">
        <f>IF(N1341="snížená",J1341,0)</f>
        <v>0</v>
      </c>
      <c r="BG1341" s="148">
        <f>IF(N1341="zákl. přenesená",J1341,0)</f>
        <v>0</v>
      </c>
      <c r="BH1341" s="148">
        <f>IF(N1341="sníž. přenesená",J1341,0)</f>
        <v>0</v>
      </c>
      <c r="BI1341" s="148">
        <f>IF(N1341="nulová",J1341,0)</f>
        <v>0</v>
      </c>
      <c r="BJ1341" s="17" t="s">
        <v>90</v>
      </c>
      <c r="BK1341" s="148">
        <f>ROUND(I1341*H1341,2)</f>
        <v>0</v>
      </c>
      <c r="BL1341" s="17" t="s">
        <v>370</v>
      </c>
      <c r="BM1341" s="147" t="s">
        <v>1943</v>
      </c>
    </row>
    <row r="1342" spans="2:65" s="14" customFormat="1" ht="22.5">
      <c r="B1342" s="164"/>
      <c r="D1342" s="150" t="s">
        <v>276</v>
      </c>
      <c r="E1342" s="165" t="s">
        <v>1</v>
      </c>
      <c r="F1342" s="166" t="s">
        <v>1938</v>
      </c>
      <c r="H1342" s="165" t="s">
        <v>1</v>
      </c>
      <c r="I1342" s="167"/>
      <c r="L1342" s="164"/>
      <c r="M1342" s="168"/>
      <c r="T1342" s="169"/>
      <c r="AT1342" s="165" t="s">
        <v>276</v>
      </c>
      <c r="AU1342" s="165" t="s">
        <v>90</v>
      </c>
      <c r="AV1342" s="14" t="s">
        <v>84</v>
      </c>
      <c r="AW1342" s="14" t="s">
        <v>32</v>
      </c>
      <c r="AX1342" s="14" t="s">
        <v>77</v>
      </c>
      <c r="AY1342" s="165" t="s">
        <v>268</v>
      </c>
    </row>
    <row r="1343" spans="2:65" s="14" customFormat="1">
      <c r="B1343" s="164"/>
      <c r="D1343" s="150" t="s">
        <v>276</v>
      </c>
      <c r="E1343" s="165" t="s">
        <v>1</v>
      </c>
      <c r="F1343" s="166" t="s">
        <v>863</v>
      </c>
      <c r="H1343" s="165" t="s">
        <v>1</v>
      </c>
      <c r="I1343" s="167"/>
      <c r="L1343" s="164"/>
      <c r="M1343" s="168"/>
      <c r="T1343" s="169"/>
      <c r="AT1343" s="165" t="s">
        <v>276</v>
      </c>
      <c r="AU1343" s="165" t="s">
        <v>90</v>
      </c>
      <c r="AV1343" s="14" t="s">
        <v>84</v>
      </c>
      <c r="AW1343" s="14" t="s">
        <v>32</v>
      </c>
      <c r="AX1343" s="14" t="s">
        <v>77</v>
      </c>
      <c r="AY1343" s="165" t="s">
        <v>268</v>
      </c>
    </row>
    <row r="1344" spans="2:65" s="12" customFormat="1">
      <c r="B1344" s="149"/>
      <c r="D1344" s="150" t="s">
        <v>276</v>
      </c>
      <c r="E1344" s="151" t="s">
        <v>1</v>
      </c>
      <c r="F1344" s="152" t="s">
        <v>1944</v>
      </c>
      <c r="H1344" s="153">
        <v>56.5</v>
      </c>
      <c r="I1344" s="154"/>
      <c r="L1344" s="149"/>
      <c r="M1344" s="155"/>
      <c r="T1344" s="156"/>
      <c r="AT1344" s="151" t="s">
        <v>276</v>
      </c>
      <c r="AU1344" s="151" t="s">
        <v>90</v>
      </c>
      <c r="AV1344" s="12" t="s">
        <v>90</v>
      </c>
      <c r="AW1344" s="12" t="s">
        <v>32</v>
      </c>
      <c r="AX1344" s="12" t="s">
        <v>77</v>
      </c>
      <c r="AY1344" s="151" t="s">
        <v>268</v>
      </c>
    </row>
    <row r="1345" spans="2:65" s="13" customFormat="1">
      <c r="B1345" s="157"/>
      <c r="D1345" s="150" t="s">
        <v>276</v>
      </c>
      <c r="E1345" s="158" t="s">
        <v>1</v>
      </c>
      <c r="F1345" s="159" t="s">
        <v>278</v>
      </c>
      <c r="H1345" s="160">
        <v>56.5</v>
      </c>
      <c r="I1345" s="161"/>
      <c r="L1345" s="157"/>
      <c r="M1345" s="162"/>
      <c r="T1345" s="163"/>
      <c r="AT1345" s="158" t="s">
        <v>276</v>
      </c>
      <c r="AU1345" s="158" t="s">
        <v>90</v>
      </c>
      <c r="AV1345" s="13" t="s">
        <v>101</v>
      </c>
      <c r="AW1345" s="13" t="s">
        <v>32</v>
      </c>
      <c r="AX1345" s="13" t="s">
        <v>84</v>
      </c>
      <c r="AY1345" s="158" t="s">
        <v>268</v>
      </c>
    </row>
    <row r="1346" spans="2:65" s="1" customFormat="1" ht="37.9" customHeight="1">
      <c r="B1346" s="32"/>
      <c r="C1346" s="136" t="s">
        <v>1945</v>
      </c>
      <c r="D1346" s="136" t="s">
        <v>270</v>
      </c>
      <c r="E1346" s="137" t="s">
        <v>1946</v>
      </c>
      <c r="F1346" s="138" t="s">
        <v>1947</v>
      </c>
      <c r="G1346" s="139" t="s">
        <v>440</v>
      </c>
      <c r="H1346" s="140">
        <v>102.727</v>
      </c>
      <c r="I1346" s="141"/>
      <c r="J1346" s="142">
        <f>ROUND(I1346*H1346,2)</f>
        <v>0</v>
      </c>
      <c r="K1346" s="138" t="s">
        <v>1</v>
      </c>
      <c r="L1346" s="32"/>
      <c r="M1346" s="143" t="s">
        <v>1</v>
      </c>
      <c r="N1346" s="144" t="s">
        <v>43</v>
      </c>
      <c r="P1346" s="145">
        <f>O1346*H1346</f>
        <v>0</v>
      </c>
      <c r="Q1346" s="145">
        <v>1.1999999999999999E-3</v>
      </c>
      <c r="R1346" s="145">
        <f>Q1346*H1346</f>
        <v>0.12327239999999999</v>
      </c>
      <c r="S1346" s="145">
        <v>0</v>
      </c>
      <c r="T1346" s="146">
        <f>S1346*H1346</f>
        <v>0</v>
      </c>
      <c r="AR1346" s="147" t="s">
        <v>370</v>
      </c>
      <c r="AT1346" s="147" t="s">
        <v>270</v>
      </c>
      <c r="AU1346" s="147" t="s">
        <v>90</v>
      </c>
      <c r="AY1346" s="17" t="s">
        <v>268</v>
      </c>
      <c r="BE1346" s="148">
        <f>IF(N1346="základní",J1346,0)</f>
        <v>0</v>
      </c>
      <c r="BF1346" s="148">
        <f>IF(N1346="snížená",J1346,0)</f>
        <v>0</v>
      </c>
      <c r="BG1346" s="148">
        <f>IF(N1346="zákl. přenesená",J1346,0)</f>
        <v>0</v>
      </c>
      <c r="BH1346" s="148">
        <f>IF(N1346="sníž. přenesená",J1346,0)</f>
        <v>0</v>
      </c>
      <c r="BI1346" s="148">
        <f>IF(N1346="nulová",J1346,0)</f>
        <v>0</v>
      </c>
      <c r="BJ1346" s="17" t="s">
        <v>90</v>
      </c>
      <c r="BK1346" s="148">
        <f>ROUND(I1346*H1346,2)</f>
        <v>0</v>
      </c>
      <c r="BL1346" s="17" t="s">
        <v>370</v>
      </c>
      <c r="BM1346" s="147" t="s">
        <v>1948</v>
      </c>
    </row>
    <row r="1347" spans="2:65" s="12" customFormat="1">
      <c r="B1347" s="149"/>
      <c r="D1347" s="150" t="s">
        <v>276</v>
      </c>
      <c r="E1347" s="151" t="s">
        <v>1</v>
      </c>
      <c r="F1347" s="152" t="s">
        <v>1949</v>
      </c>
      <c r="H1347" s="153">
        <v>102.727</v>
      </c>
      <c r="I1347" s="154"/>
      <c r="L1347" s="149"/>
      <c r="M1347" s="155"/>
      <c r="T1347" s="156"/>
      <c r="AT1347" s="151" t="s">
        <v>276</v>
      </c>
      <c r="AU1347" s="151" t="s">
        <v>90</v>
      </c>
      <c r="AV1347" s="12" t="s">
        <v>90</v>
      </c>
      <c r="AW1347" s="12" t="s">
        <v>32</v>
      </c>
      <c r="AX1347" s="12" t="s">
        <v>77</v>
      </c>
      <c r="AY1347" s="151" t="s">
        <v>268</v>
      </c>
    </row>
    <row r="1348" spans="2:65" s="13" customFormat="1">
      <c r="B1348" s="157"/>
      <c r="D1348" s="150" t="s">
        <v>276</v>
      </c>
      <c r="E1348" s="158" t="s">
        <v>1</v>
      </c>
      <c r="F1348" s="159" t="s">
        <v>278</v>
      </c>
      <c r="H1348" s="160">
        <v>102.727</v>
      </c>
      <c r="I1348" s="161"/>
      <c r="L1348" s="157"/>
      <c r="M1348" s="162"/>
      <c r="T1348" s="163"/>
      <c r="AT1348" s="158" t="s">
        <v>276</v>
      </c>
      <c r="AU1348" s="158" t="s">
        <v>90</v>
      </c>
      <c r="AV1348" s="13" t="s">
        <v>101</v>
      </c>
      <c r="AW1348" s="13" t="s">
        <v>32</v>
      </c>
      <c r="AX1348" s="13" t="s">
        <v>84</v>
      </c>
      <c r="AY1348" s="158" t="s">
        <v>268</v>
      </c>
    </row>
    <row r="1349" spans="2:65" s="1" customFormat="1" ht="33" customHeight="1">
      <c r="B1349" s="32"/>
      <c r="C1349" s="136" t="s">
        <v>1950</v>
      </c>
      <c r="D1349" s="136" t="s">
        <v>270</v>
      </c>
      <c r="E1349" s="137" t="s">
        <v>1951</v>
      </c>
      <c r="F1349" s="138" t="s">
        <v>1952</v>
      </c>
      <c r="G1349" s="139" t="s">
        <v>273</v>
      </c>
      <c r="H1349" s="140">
        <v>22.6</v>
      </c>
      <c r="I1349" s="141"/>
      <c r="J1349" s="142">
        <f>ROUND(I1349*H1349,2)</f>
        <v>0</v>
      </c>
      <c r="K1349" s="138" t="s">
        <v>274</v>
      </c>
      <c r="L1349" s="32"/>
      <c r="M1349" s="143" t="s">
        <v>1</v>
      </c>
      <c r="N1349" s="144" t="s">
        <v>43</v>
      </c>
      <c r="P1349" s="145">
        <f>O1349*H1349</f>
        <v>0</v>
      </c>
      <c r="Q1349" s="145">
        <v>2.1000000000000001E-4</v>
      </c>
      <c r="R1349" s="145">
        <f>Q1349*H1349</f>
        <v>4.7460000000000002E-3</v>
      </c>
      <c r="S1349" s="145">
        <v>0</v>
      </c>
      <c r="T1349" s="146">
        <f>S1349*H1349</f>
        <v>0</v>
      </c>
      <c r="AR1349" s="147" t="s">
        <v>370</v>
      </c>
      <c r="AT1349" s="147" t="s">
        <v>270</v>
      </c>
      <c r="AU1349" s="147" t="s">
        <v>90</v>
      </c>
      <c r="AY1349" s="17" t="s">
        <v>268</v>
      </c>
      <c r="BE1349" s="148">
        <f>IF(N1349="základní",J1349,0)</f>
        <v>0</v>
      </c>
      <c r="BF1349" s="148">
        <f>IF(N1349="snížená",J1349,0)</f>
        <v>0</v>
      </c>
      <c r="BG1349" s="148">
        <f>IF(N1349="zákl. přenesená",J1349,0)</f>
        <v>0</v>
      </c>
      <c r="BH1349" s="148">
        <f>IF(N1349="sníž. přenesená",J1349,0)</f>
        <v>0</v>
      </c>
      <c r="BI1349" s="148">
        <f>IF(N1349="nulová",J1349,0)</f>
        <v>0</v>
      </c>
      <c r="BJ1349" s="17" t="s">
        <v>90</v>
      </c>
      <c r="BK1349" s="148">
        <f>ROUND(I1349*H1349,2)</f>
        <v>0</v>
      </c>
      <c r="BL1349" s="17" t="s">
        <v>370</v>
      </c>
      <c r="BM1349" s="147" t="s">
        <v>1953</v>
      </c>
    </row>
    <row r="1350" spans="2:65" s="1" customFormat="1" ht="24.2" customHeight="1">
      <c r="B1350" s="32"/>
      <c r="C1350" s="186" t="s">
        <v>1954</v>
      </c>
      <c r="D1350" s="186" t="s">
        <v>982</v>
      </c>
      <c r="E1350" s="187" t="s">
        <v>1955</v>
      </c>
      <c r="F1350" s="188" t="s">
        <v>1956</v>
      </c>
      <c r="G1350" s="189" t="s">
        <v>273</v>
      </c>
      <c r="H1350" s="190">
        <v>22.6</v>
      </c>
      <c r="I1350" s="191"/>
      <c r="J1350" s="192">
        <f>ROUND(I1350*H1350,2)</f>
        <v>0</v>
      </c>
      <c r="K1350" s="188" t="s">
        <v>274</v>
      </c>
      <c r="L1350" s="193"/>
      <c r="M1350" s="194" t="s">
        <v>1</v>
      </c>
      <c r="N1350" s="195" t="s">
        <v>43</v>
      </c>
      <c r="P1350" s="145">
        <f>O1350*H1350</f>
        <v>0</v>
      </c>
      <c r="Q1350" s="145">
        <v>0</v>
      </c>
      <c r="R1350" s="145">
        <f>Q1350*H1350</f>
        <v>0</v>
      </c>
      <c r="S1350" s="145">
        <v>0</v>
      </c>
      <c r="T1350" s="146">
        <f>S1350*H1350</f>
        <v>0</v>
      </c>
      <c r="AR1350" s="147" t="s">
        <v>448</v>
      </c>
      <c r="AT1350" s="147" t="s">
        <v>982</v>
      </c>
      <c r="AU1350" s="147" t="s">
        <v>90</v>
      </c>
      <c r="AY1350" s="17" t="s">
        <v>268</v>
      </c>
      <c r="BE1350" s="148">
        <f>IF(N1350="základní",J1350,0)</f>
        <v>0</v>
      </c>
      <c r="BF1350" s="148">
        <f>IF(N1350="snížená",J1350,0)</f>
        <v>0</v>
      </c>
      <c r="BG1350" s="148">
        <f>IF(N1350="zákl. přenesená",J1350,0)</f>
        <v>0</v>
      </c>
      <c r="BH1350" s="148">
        <f>IF(N1350="sníž. přenesená",J1350,0)</f>
        <v>0</v>
      </c>
      <c r="BI1350" s="148">
        <f>IF(N1350="nulová",J1350,0)</f>
        <v>0</v>
      </c>
      <c r="BJ1350" s="17" t="s">
        <v>90</v>
      </c>
      <c r="BK1350" s="148">
        <f>ROUND(I1350*H1350,2)</f>
        <v>0</v>
      </c>
      <c r="BL1350" s="17" t="s">
        <v>370</v>
      </c>
      <c r="BM1350" s="147" t="s">
        <v>1957</v>
      </c>
    </row>
    <row r="1351" spans="2:65" s="14" customFormat="1" ht="22.5">
      <c r="B1351" s="164"/>
      <c r="D1351" s="150" t="s">
        <v>276</v>
      </c>
      <c r="E1351" s="165" t="s">
        <v>1</v>
      </c>
      <c r="F1351" s="166" t="s">
        <v>1938</v>
      </c>
      <c r="H1351" s="165" t="s">
        <v>1</v>
      </c>
      <c r="I1351" s="167"/>
      <c r="L1351" s="164"/>
      <c r="M1351" s="168"/>
      <c r="T1351" s="169"/>
      <c r="AT1351" s="165" t="s">
        <v>276</v>
      </c>
      <c r="AU1351" s="165" t="s">
        <v>90</v>
      </c>
      <c r="AV1351" s="14" t="s">
        <v>84</v>
      </c>
      <c r="AW1351" s="14" t="s">
        <v>32</v>
      </c>
      <c r="AX1351" s="14" t="s">
        <v>77</v>
      </c>
      <c r="AY1351" s="165" t="s">
        <v>268</v>
      </c>
    </row>
    <row r="1352" spans="2:65" s="14" customFormat="1">
      <c r="B1352" s="164"/>
      <c r="D1352" s="150" t="s">
        <v>276</v>
      </c>
      <c r="E1352" s="165" t="s">
        <v>1</v>
      </c>
      <c r="F1352" s="166" t="s">
        <v>863</v>
      </c>
      <c r="H1352" s="165" t="s">
        <v>1</v>
      </c>
      <c r="I1352" s="167"/>
      <c r="L1352" s="164"/>
      <c r="M1352" s="168"/>
      <c r="T1352" s="169"/>
      <c r="AT1352" s="165" t="s">
        <v>276</v>
      </c>
      <c r="AU1352" s="165" t="s">
        <v>90</v>
      </c>
      <c r="AV1352" s="14" t="s">
        <v>84</v>
      </c>
      <c r="AW1352" s="14" t="s">
        <v>32</v>
      </c>
      <c r="AX1352" s="14" t="s">
        <v>77</v>
      </c>
      <c r="AY1352" s="165" t="s">
        <v>268</v>
      </c>
    </row>
    <row r="1353" spans="2:65" s="12" customFormat="1">
      <c r="B1353" s="149"/>
      <c r="D1353" s="150" t="s">
        <v>276</v>
      </c>
      <c r="E1353" s="151" t="s">
        <v>1</v>
      </c>
      <c r="F1353" s="152" t="s">
        <v>1939</v>
      </c>
      <c r="H1353" s="153">
        <v>22.6</v>
      </c>
      <c r="I1353" s="154"/>
      <c r="L1353" s="149"/>
      <c r="M1353" s="155"/>
      <c r="T1353" s="156"/>
      <c r="AT1353" s="151" t="s">
        <v>276</v>
      </c>
      <c r="AU1353" s="151" t="s">
        <v>90</v>
      </c>
      <c r="AV1353" s="12" t="s">
        <v>90</v>
      </c>
      <c r="AW1353" s="12" t="s">
        <v>32</v>
      </c>
      <c r="AX1353" s="12" t="s">
        <v>77</v>
      </c>
      <c r="AY1353" s="151" t="s">
        <v>268</v>
      </c>
    </row>
    <row r="1354" spans="2:65" s="13" customFormat="1">
      <c r="B1354" s="157"/>
      <c r="D1354" s="150" t="s">
        <v>276</v>
      </c>
      <c r="E1354" s="158" t="s">
        <v>1</v>
      </c>
      <c r="F1354" s="159" t="s">
        <v>278</v>
      </c>
      <c r="H1354" s="160">
        <v>22.6</v>
      </c>
      <c r="I1354" s="161"/>
      <c r="L1354" s="157"/>
      <c r="M1354" s="162"/>
      <c r="T1354" s="163"/>
      <c r="AT1354" s="158" t="s">
        <v>276</v>
      </c>
      <c r="AU1354" s="158" t="s">
        <v>90</v>
      </c>
      <c r="AV1354" s="13" t="s">
        <v>101</v>
      </c>
      <c r="AW1354" s="13" t="s">
        <v>32</v>
      </c>
      <c r="AX1354" s="13" t="s">
        <v>84</v>
      </c>
      <c r="AY1354" s="158" t="s">
        <v>268</v>
      </c>
    </row>
    <row r="1355" spans="2:65" s="1" customFormat="1" ht="16.5" customHeight="1">
      <c r="B1355" s="32"/>
      <c r="C1355" s="136" t="s">
        <v>1958</v>
      </c>
      <c r="D1355" s="136" t="s">
        <v>270</v>
      </c>
      <c r="E1355" s="137" t="s">
        <v>1959</v>
      </c>
      <c r="F1355" s="138" t="s">
        <v>1960</v>
      </c>
      <c r="G1355" s="139" t="s">
        <v>318</v>
      </c>
      <c r="H1355" s="140">
        <v>18.899999999999999</v>
      </c>
      <c r="I1355" s="141"/>
      <c r="J1355" s="142">
        <f>ROUND(I1355*H1355,2)</f>
        <v>0</v>
      </c>
      <c r="K1355" s="138" t="s">
        <v>274</v>
      </c>
      <c r="L1355" s="32"/>
      <c r="M1355" s="143" t="s">
        <v>1</v>
      </c>
      <c r="N1355" s="144" t="s">
        <v>43</v>
      </c>
      <c r="P1355" s="145">
        <f>O1355*H1355</f>
        <v>0</v>
      </c>
      <c r="Q1355" s="145">
        <v>1.0000000000000001E-5</v>
      </c>
      <c r="R1355" s="145">
        <f>Q1355*H1355</f>
        <v>1.8900000000000001E-4</v>
      </c>
      <c r="S1355" s="145">
        <v>0</v>
      </c>
      <c r="T1355" s="146">
        <f>S1355*H1355</f>
        <v>0</v>
      </c>
      <c r="AR1355" s="147" t="s">
        <v>370</v>
      </c>
      <c r="AT1355" s="147" t="s">
        <v>270</v>
      </c>
      <c r="AU1355" s="147" t="s">
        <v>90</v>
      </c>
      <c r="AY1355" s="17" t="s">
        <v>268</v>
      </c>
      <c r="BE1355" s="148">
        <f>IF(N1355="základní",J1355,0)</f>
        <v>0</v>
      </c>
      <c r="BF1355" s="148">
        <f>IF(N1355="snížená",J1355,0)</f>
        <v>0</v>
      </c>
      <c r="BG1355" s="148">
        <f>IF(N1355="zákl. přenesená",J1355,0)</f>
        <v>0</v>
      </c>
      <c r="BH1355" s="148">
        <f>IF(N1355="sníž. přenesená",J1355,0)</f>
        <v>0</v>
      </c>
      <c r="BI1355" s="148">
        <f>IF(N1355="nulová",J1355,0)</f>
        <v>0</v>
      </c>
      <c r="BJ1355" s="17" t="s">
        <v>90</v>
      </c>
      <c r="BK1355" s="148">
        <f>ROUND(I1355*H1355,2)</f>
        <v>0</v>
      </c>
      <c r="BL1355" s="17" t="s">
        <v>370</v>
      </c>
      <c r="BM1355" s="147" t="s">
        <v>1961</v>
      </c>
    </row>
    <row r="1356" spans="2:65" s="1" customFormat="1" ht="16.5" customHeight="1">
      <c r="B1356" s="32"/>
      <c r="C1356" s="186" t="s">
        <v>1962</v>
      </c>
      <c r="D1356" s="186" t="s">
        <v>982</v>
      </c>
      <c r="E1356" s="187" t="s">
        <v>1963</v>
      </c>
      <c r="F1356" s="188" t="s">
        <v>1964</v>
      </c>
      <c r="G1356" s="189" t="s">
        <v>318</v>
      </c>
      <c r="H1356" s="190">
        <v>20.411999999999999</v>
      </c>
      <c r="I1356" s="191"/>
      <c r="J1356" s="192">
        <f>ROUND(I1356*H1356,2)</f>
        <v>0</v>
      </c>
      <c r="K1356" s="188" t="s">
        <v>1</v>
      </c>
      <c r="L1356" s="193"/>
      <c r="M1356" s="194" t="s">
        <v>1</v>
      </c>
      <c r="N1356" s="195" t="s">
        <v>43</v>
      </c>
      <c r="P1356" s="145">
        <f>O1356*H1356</f>
        <v>0</v>
      </c>
      <c r="Q1356" s="145">
        <v>5.0000000000000001E-3</v>
      </c>
      <c r="R1356" s="145">
        <f>Q1356*H1356</f>
        <v>0.10206</v>
      </c>
      <c r="S1356" s="145">
        <v>0</v>
      </c>
      <c r="T1356" s="146">
        <f>S1356*H1356</f>
        <v>0</v>
      </c>
      <c r="AR1356" s="147" t="s">
        <v>448</v>
      </c>
      <c r="AT1356" s="147" t="s">
        <v>982</v>
      </c>
      <c r="AU1356" s="147" t="s">
        <v>90</v>
      </c>
      <c r="AY1356" s="17" t="s">
        <v>268</v>
      </c>
      <c r="BE1356" s="148">
        <f>IF(N1356="základní",J1356,0)</f>
        <v>0</v>
      </c>
      <c r="BF1356" s="148">
        <f>IF(N1356="snížená",J1356,0)</f>
        <v>0</v>
      </c>
      <c r="BG1356" s="148">
        <f>IF(N1356="zákl. přenesená",J1356,0)</f>
        <v>0</v>
      </c>
      <c r="BH1356" s="148">
        <f>IF(N1356="sníž. přenesená",J1356,0)</f>
        <v>0</v>
      </c>
      <c r="BI1356" s="148">
        <f>IF(N1356="nulová",J1356,0)</f>
        <v>0</v>
      </c>
      <c r="BJ1356" s="17" t="s">
        <v>90</v>
      </c>
      <c r="BK1356" s="148">
        <f>ROUND(I1356*H1356,2)</f>
        <v>0</v>
      </c>
      <c r="BL1356" s="17" t="s">
        <v>370</v>
      </c>
      <c r="BM1356" s="147" t="s">
        <v>1965</v>
      </c>
    </row>
    <row r="1357" spans="2:65" s="14" customFormat="1" ht="22.5">
      <c r="B1357" s="164"/>
      <c r="D1357" s="150" t="s">
        <v>276</v>
      </c>
      <c r="E1357" s="165" t="s">
        <v>1</v>
      </c>
      <c r="F1357" s="166" t="s">
        <v>1938</v>
      </c>
      <c r="H1357" s="165" t="s">
        <v>1</v>
      </c>
      <c r="I1357" s="167"/>
      <c r="L1357" s="164"/>
      <c r="M1357" s="168"/>
      <c r="T1357" s="169"/>
      <c r="AT1357" s="165" t="s">
        <v>276</v>
      </c>
      <c r="AU1357" s="165" t="s">
        <v>90</v>
      </c>
      <c r="AV1357" s="14" t="s">
        <v>84</v>
      </c>
      <c r="AW1357" s="14" t="s">
        <v>32</v>
      </c>
      <c r="AX1357" s="14" t="s">
        <v>77</v>
      </c>
      <c r="AY1357" s="165" t="s">
        <v>268</v>
      </c>
    </row>
    <row r="1358" spans="2:65" s="12" customFormat="1">
      <c r="B1358" s="149"/>
      <c r="D1358" s="150" t="s">
        <v>276</v>
      </c>
      <c r="E1358" s="151" t="s">
        <v>1</v>
      </c>
      <c r="F1358" s="152" t="s">
        <v>1966</v>
      </c>
      <c r="H1358" s="153">
        <v>18.899999999999999</v>
      </c>
      <c r="I1358" s="154"/>
      <c r="L1358" s="149"/>
      <c r="M1358" s="155"/>
      <c r="T1358" s="156"/>
      <c r="AT1358" s="151" t="s">
        <v>276</v>
      </c>
      <c r="AU1358" s="151" t="s">
        <v>90</v>
      </c>
      <c r="AV1358" s="12" t="s">
        <v>90</v>
      </c>
      <c r="AW1358" s="12" t="s">
        <v>32</v>
      </c>
      <c r="AX1358" s="12" t="s">
        <v>77</v>
      </c>
      <c r="AY1358" s="151" t="s">
        <v>268</v>
      </c>
    </row>
    <row r="1359" spans="2:65" s="13" customFormat="1">
      <c r="B1359" s="157"/>
      <c r="D1359" s="150" t="s">
        <v>276</v>
      </c>
      <c r="E1359" s="158" t="s">
        <v>1</v>
      </c>
      <c r="F1359" s="159" t="s">
        <v>278</v>
      </c>
      <c r="H1359" s="160">
        <v>18.899999999999999</v>
      </c>
      <c r="I1359" s="161"/>
      <c r="L1359" s="157"/>
      <c r="M1359" s="162"/>
      <c r="T1359" s="163"/>
      <c r="AT1359" s="158" t="s">
        <v>276</v>
      </c>
      <c r="AU1359" s="158" t="s">
        <v>90</v>
      </c>
      <c r="AV1359" s="13" t="s">
        <v>101</v>
      </c>
      <c r="AW1359" s="13" t="s">
        <v>32</v>
      </c>
      <c r="AX1359" s="13" t="s">
        <v>84</v>
      </c>
      <c r="AY1359" s="158" t="s">
        <v>268</v>
      </c>
    </row>
    <row r="1360" spans="2:65" s="12" customFormat="1">
      <c r="B1360" s="149"/>
      <c r="D1360" s="150" t="s">
        <v>276</v>
      </c>
      <c r="F1360" s="152" t="s">
        <v>1967</v>
      </c>
      <c r="H1360" s="153">
        <v>20.411999999999999</v>
      </c>
      <c r="I1360" s="154"/>
      <c r="L1360" s="149"/>
      <c r="M1360" s="155"/>
      <c r="T1360" s="156"/>
      <c r="AT1360" s="151" t="s">
        <v>276</v>
      </c>
      <c r="AU1360" s="151" t="s">
        <v>90</v>
      </c>
      <c r="AV1360" s="12" t="s">
        <v>90</v>
      </c>
      <c r="AW1360" s="12" t="s">
        <v>4</v>
      </c>
      <c r="AX1360" s="12" t="s">
        <v>84</v>
      </c>
      <c r="AY1360" s="151" t="s">
        <v>268</v>
      </c>
    </row>
    <row r="1361" spans="2:65" s="1" customFormat="1" ht="21.75" customHeight="1">
      <c r="B1361" s="32"/>
      <c r="C1361" s="136" t="s">
        <v>1968</v>
      </c>
      <c r="D1361" s="136" t="s">
        <v>270</v>
      </c>
      <c r="E1361" s="137" t="s">
        <v>1969</v>
      </c>
      <c r="F1361" s="138" t="s">
        <v>1970</v>
      </c>
      <c r="G1361" s="139" t="s">
        <v>273</v>
      </c>
      <c r="H1361" s="140">
        <v>22.6</v>
      </c>
      <c r="I1361" s="141"/>
      <c r="J1361" s="142">
        <f>ROUND(I1361*H1361,2)</f>
        <v>0</v>
      </c>
      <c r="K1361" s="138" t="s">
        <v>274</v>
      </c>
      <c r="L1361" s="32"/>
      <c r="M1361" s="143" t="s">
        <v>1</v>
      </c>
      <c r="N1361" s="144" t="s">
        <v>43</v>
      </c>
      <c r="P1361" s="145">
        <f>O1361*H1361</f>
        <v>0</v>
      </c>
      <c r="Q1361" s="145">
        <v>1.9000000000000001E-4</v>
      </c>
      <c r="R1361" s="145">
        <f>Q1361*H1361</f>
        <v>4.2940000000000001E-3</v>
      </c>
      <c r="S1361" s="145">
        <v>0</v>
      </c>
      <c r="T1361" s="146">
        <f>S1361*H1361</f>
        <v>0</v>
      </c>
      <c r="AR1361" s="147" t="s">
        <v>370</v>
      </c>
      <c r="AT1361" s="147" t="s">
        <v>270</v>
      </c>
      <c r="AU1361" s="147" t="s">
        <v>90</v>
      </c>
      <c r="AY1361" s="17" t="s">
        <v>268</v>
      </c>
      <c r="BE1361" s="148">
        <f>IF(N1361="základní",J1361,0)</f>
        <v>0</v>
      </c>
      <c r="BF1361" s="148">
        <f>IF(N1361="snížená",J1361,0)</f>
        <v>0</v>
      </c>
      <c r="BG1361" s="148">
        <f>IF(N1361="zákl. přenesená",J1361,0)</f>
        <v>0</v>
      </c>
      <c r="BH1361" s="148">
        <f>IF(N1361="sníž. přenesená",J1361,0)</f>
        <v>0</v>
      </c>
      <c r="BI1361" s="148">
        <f>IF(N1361="nulová",J1361,0)</f>
        <v>0</v>
      </c>
      <c r="BJ1361" s="17" t="s">
        <v>90</v>
      </c>
      <c r="BK1361" s="148">
        <f>ROUND(I1361*H1361,2)</f>
        <v>0</v>
      </c>
      <c r="BL1361" s="17" t="s">
        <v>370</v>
      </c>
      <c r="BM1361" s="147" t="s">
        <v>1971</v>
      </c>
    </row>
    <row r="1362" spans="2:65" s="14" customFormat="1" ht="22.5">
      <c r="B1362" s="164"/>
      <c r="D1362" s="150" t="s">
        <v>276</v>
      </c>
      <c r="E1362" s="165" t="s">
        <v>1</v>
      </c>
      <c r="F1362" s="166" t="s">
        <v>1938</v>
      </c>
      <c r="H1362" s="165" t="s">
        <v>1</v>
      </c>
      <c r="I1362" s="167"/>
      <c r="L1362" s="164"/>
      <c r="M1362" s="168"/>
      <c r="T1362" s="169"/>
      <c r="AT1362" s="165" t="s">
        <v>276</v>
      </c>
      <c r="AU1362" s="165" t="s">
        <v>90</v>
      </c>
      <c r="AV1362" s="14" t="s">
        <v>84</v>
      </c>
      <c r="AW1362" s="14" t="s">
        <v>32</v>
      </c>
      <c r="AX1362" s="14" t="s">
        <v>77</v>
      </c>
      <c r="AY1362" s="165" t="s">
        <v>268</v>
      </c>
    </row>
    <row r="1363" spans="2:65" s="14" customFormat="1">
      <c r="B1363" s="164"/>
      <c r="D1363" s="150" t="s">
        <v>276</v>
      </c>
      <c r="E1363" s="165" t="s">
        <v>1</v>
      </c>
      <c r="F1363" s="166" t="s">
        <v>863</v>
      </c>
      <c r="H1363" s="165" t="s">
        <v>1</v>
      </c>
      <c r="I1363" s="167"/>
      <c r="L1363" s="164"/>
      <c r="M1363" s="168"/>
      <c r="T1363" s="169"/>
      <c r="AT1363" s="165" t="s">
        <v>276</v>
      </c>
      <c r="AU1363" s="165" t="s">
        <v>90</v>
      </c>
      <c r="AV1363" s="14" t="s">
        <v>84</v>
      </c>
      <c r="AW1363" s="14" t="s">
        <v>32</v>
      </c>
      <c r="AX1363" s="14" t="s">
        <v>77</v>
      </c>
      <c r="AY1363" s="165" t="s">
        <v>268</v>
      </c>
    </row>
    <row r="1364" spans="2:65" s="12" customFormat="1">
      <c r="B1364" s="149"/>
      <c r="D1364" s="150" t="s">
        <v>276</v>
      </c>
      <c r="E1364" s="151" t="s">
        <v>1</v>
      </c>
      <c r="F1364" s="152" t="s">
        <v>1939</v>
      </c>
      <c r="H1364" s="153">
        <v>22.6</v>
      </c>
      <c r="I1364" s="154"/>
      <c r="L1364" s="149"/>
      <c r="M1364" s="155"/>
      <c r="T1364" s="156"/>
      <c r="AT1364" s="151" t="s">
        <v>276</v>
      </c>
      <c r="AU1364" s="151" t="s">
        <v>90</v>
      </c>
      <c r="AV1364" s="12" t="s">
        <v>90</v>
      </c>
      <c r="AW1364" s="12" t="s">
        <v>32</v>
      </c>
      <c r="AX1364" s="12" t="s">
        <v>77</v>
      </c>
      <c r="AY1364" s="151" t="s">
        <v>268</v>
      </c>
    </row>
    <row r="1365" spans="2:65" s="13" customFormat="1">
      <c r="B1365" s="157"/>
      <c r="D1365" s="150" t="s">
        <v>276</v>
      </c>
      <c r="E1365" s="158" t="s">
        <v>1</v>
      </c>
      <c r="F1365" s="159" t="s">
        <v>278</v>
      </c>
      <c r="H1365" s="160">
        <v>22.6</v>
      </c>
      <c r="I1365" s="161"/>
      <c r="L1365" s="157"/>
      <c r="M1365" s="162"/>
      <c r="T1365" s="163"/>
      <c r="AT1365" s="158" t="s">
        <v>276</v>
      </c>
      <c r="AU1365" s="158" t="s">
        <v>90</v>
      </c>
      <c r="AV1365" s="13" t="s">
        <v>101</v>
      </c>
      <c r="AW1365" s="13" t="s">
        <v>32</v>
      </c>
      <c r="AX1365" s="13" t="s">
        <v>84</v>
      </c>
      <c r="AY1365" s="158" t="s">
        <v>268</v>
      </c>
    </row>
    <row r="1366" spans="2:65" s="1" customFormat="1" ht="24.2" customHeight="1">
      <c r="B1366" s="32"/>
      <c r="C1366" s="136" t="s">
        <v>1972</v>
      </c>
      <c r="D1366" s="136" t="s">
        <v>270</v>
      </c>
      <c r="E1366" s="137" t="s">
        <v>1973</v>
      </c>
      <c r="F1366" s="138" t="s">
        <v>1974</v>
      </c>
      <c r="G1366" s="139" t="s">
        <v>1472</v>
      </c>
      <c r="H1366" s="197"/>
      <c r="I1366" s="141"/>
      <c r="J1366" s="142">
        <f>ROUND(I1366*H1366,2)</f>
        <v>0</v>
      </c>
      <c r="K1366" s="138" t="s">
        <v>274</v>
      </c>
      <c r="L1366" s="32"/>
      <c r="M1366" s="143" t="s">
        <v>1</v>
      </c>
      <c r="N1366" s="144" t="s">
        <v>43</v>
      </c>
      <c r="P1366" s="145">
        <f>O1366*H1366</f>
        <v>0</v>
      </c>
      <c r="Q1366" s="145">
        <v>0</v>
      </c>
      <c r="R1366" s="145">
        <f>Q1366*H1366</f>
        <v>0</v>
      </c>
      <c r="S1366" s="145">
        <v>0</v>
      </c>
      <c r="T1366" s="146">
        <f>S1366*H1366</f>
        <v>0</v>
      </c>
      <c r="AR1366" s="147" t="s">
        <v>370</v>
      </c>
      <c r="AT1366" s="147" t="s">
        <v>270</v>
      </c>
      <c r="AU1366" s="147" t="s">
        <v>90</v>
      </c>
      <c r="AY1366" s="17" t="s">
        <v>268</v>
      </c>
      <c r="BE1366" s="148">
        <f>IF(N1366="základní",J1366,0)</f>
        <v>0</v>
      </c>
      <c r="BF1366" s="148">
        <f>IF(N1366="snížená",J1366,0)</f>
        <v>0</v>
      </c>
      <c r="BG1366" s="148">
        <f>IF(N1366="zákl. přenesená",J1366,0)</f>
        <v>0</v>
      </c>
      <c r="BH1366" s="148">
        <f>IF(N1366="sníž. přenesená",J1366,0)</f>
        <v>0</v>
      </c>
      <c r="BI1366" s="148">
        <f>IF(N1366="nulová",J1366,0)</f>
        <v>0</v>
      </c>
      <c r="BJ1366" s="17" t="s">
        <v>90</v>
      </c>
      <c r="BK1366" s="148">
        <f>ROUND(I1366*H1366,2)</f>
        <v>0</v>
      </c>
      <c r="BL1366" s="17" t="s">
        <v>370</v>
      </c>
      <c r="BM1366" s="147" t="s">
        <v>1975</v>
      </c>
    </row>
    <row r="1367" spans="2:65" s="11" customFormat="1" ht="22.9" customHeight="1">
      <c r="B1367" s="124"/>
      <c r="D1367" s="125" t="s">
        <v>76</v>
      </c>
      <c r="E1367" s="134" t="s">
        <v>1976</v>
      </c>
      <c r="F1367" s="134" t="s">
        <v>1977</v>
      </c>
      <c r="I1367" s="127"/>
      <c r="J1367" s="135">
        <f>BK1367</f>
        <v>0</v>
      </c>
      <c r="L1367" s="124"/>
      <c r="M1367" s="129"/>
      <c r="P1367" s="130">
        <f>SUM(P1368:P1416)</f>
        <v>0</v>
      </c>
      <c r="R1367" s="130">
        <f>SUM(R1368:R1416)</f>
        <v>3.4634801499999992</v>
      </c>
      <c r="T1367" s="131">
        <f>SUM(T1368:T1416)</f>
        <v>0</v>
      </c>
      <c r="AR1367" s="125" t="s">
        <v>90</v>
      </c>
      <c r="AT1367" s="132" t="s">
        <v>76</v>
      </c>
      <c r="AU1367" s="132" t="s">
        <v>84</v>
      </c>
      <c r="AY1367" s="125" t="s">
        <v>268</v>
      </c>
      <c r="BK1367" s="133">
        <f>SUM(BK1368:BK1416)</f>
        <v>0</v>
      </c>
    </row>
    <row r="1368" spans="2:65" s="1" customFormat="1" ht="49.15" customHeight="1">
      <c r="B1368" s="32"/>
      <c r="C1368" s="136" t="s">
        <v>1978</v>
      </c>
      <c r="D1368" s="136" t="s">
        <v>270</v>
      </c>
      <c r="E1368" s="137" t="s">
        <v>1979</v>
      </c>
      <c r="F1368" s="138" t="s">
        <v>1980</v>
      </c>
      <c r="G1368" s="139" t="s">
        <v>273</v>
      </c>
      <c r="H1368" s="140">
        <v>12.59</v>
      </c>
      <c r="I1368" s="141"/>
      <c r="J1368" s="142">
        <f>ROUND(I1368*H1368,2)</f>
        <v>0</v>
      </c>
      <c r="K1368" s="138" t="s">
        <v>1</v>
      </c>
      <c r="L1368" s="32"/>
      <c r="M1368" s="143" t="s">
        <v>1</v>
      </c>
      <c r="N1368" s="144" t="s">
        <v>43</v>
      </c>
      <c r="P1368" s="145">
        <f>O1368*H1368</f>
        <v>0</v>
      </c>
      <c r="Q1368" s="145">
        <v>1.4800000000000001E-2</v>
      </c>
      <c r="R1368" s="145">
        <f>Q1368*H1368</f>
        <v>0.186332</v>
      </c>
      <c r="S1368" s="145">
        <v>0</v>
      </c>
      <c r="T1368" s="146">
        <f>S1368*H1368</f>
        <v>0</v>
      </c>
      <c r="AR1368" s="147" t="s">
        <v>370</v>
      </c>
      <c r="AT1368" s="147" t="s">
        <v>270</v>
      </c>
      <c r="AU1368" s="147" t="s">
        <v>90</v>
      </c>
      <c r="AY1368" s="17" t="s">
        <v>268</v>
      </c>
      <c r="BE1368" s="148">
        <f>IF(N1368="základní",J1368,0)</f>
        <v>0</v>
      </c>
      <c r="BF1368" s="148">
        <f>IF(N1368="snížená",J1368,0)</f>
        <v>0</v>
      </c>
      <c r="BG1368" s="148">
        <f>IF(N1368="zákl. přenesená",J1368,0)</f>
        <v>0</v>
      </c>
      <c r="BH1368" s="148">
        <f>IF(N1368="sníž. přenesená",J1368,0)</f>
        <v>0</v>
      </c>
      <c r="BI1368" s="148">
        <f>IF(N1368="nulová",J1368,0)</f>
        <v>0</v>
      </c>
      <c r="BJ1368" s="17" t="s">
        <v>90</v>
      </c>
      <c r="BK1368" s="148">
        <f>ROUND(I1368*H1368,2)</f>
        <v>0</v>
      </c>
      <c r="BL1368" s="17" t="s">
        <v>370</v>
      </c>
      <c r="BM1368" s="147" t="s">
        <v>1981</v>
      </c>
    </row>
    <row r="1369" spans="2:65" s="14" customFormat="1" ht="22.5">
      <c r="B1369" s="164"/>
      <c r="D1369" s="150" t="s">
        <v>276</v>
      </c>
      <c r="E1369" s="165" t="s">
        <v>1</v>
      </c>
      <c r="F1369" s="166" t="s">
        <v>1982</v>
      </c>
      <c r="H1369" s="165" t="s">
        <v>1</v>
      </c>
      <c r="I1369" s="167"/>
      <c r="L1369" s="164"/>
      <c r="M1369" s="168"/>
      <c r="T1369" s="169"/>
      <c r="AT1369" s="165" t="s">
        <v>276</v>
      </c>
      <c r="AU1369" s="165" t="s">
        <v>90</v>
      </c>
      <c r="AV1369" s="14" t="s">
        <v>84</v>
      </c>
      <c r="AW1369" s="14" t="s">
        <v>32</v>
      </c>
      <c r="AX1369" s="14" t="s">
        <v>77</v>
      </c>
      <c r="AY1369" s="165" t="s">
        <v>268</v>
      </c>
    </row>
    <row r="1370" spans="2:65" s="14" customFormat="1">
      <c r="B1370" s="164"/>
      <c r="D1370" s="150" t="s">
        <v>276</v>
      </c>
      <c r="E1370" s="165" t="s">
        <v>1</v>
      </c>
      <c r="F1370" s="166" t="s">
        <v>1983</v>
      </c>
      <c r="H1370" s="165" t="s">
        <v>1</v>
      </c>
      <c r="I1370" s="167"/>
      <c r="L1370" s="164"/>
      <c r="M1370" s="168"/>
      <c r="T1370" s="169"/>
      <c r="AT1370" s="165" t="s">
        <v>276</v>
      </c>
      <c r="AU1370" s="165" t="s">
        <v>90</v>
      </c>
      <c r="AV1370" s="14" t="s">
        <v>84</v>
      </c>
      <c r="AW1370" s="14" t="s">
        <v>32</v>
      </c>
      <c r="AX1370" s="14" t="s">
        <v>77</v>
      </c>
      <c r="AY1370" s="165" t="s">
        <v>268</v>
      </c>
    </row>
    <row r="1371" spans="2:65" s="12" customFormat="1">
      <c r="B1371" s="149"/>
      <c r="D1371" s="150" t="s">
        <v>276</v>
      </c>
      <c r="E1371" s="151" t="s">
        <v>1</v>
      </c>
      <c r="F1371" s="152" t="s">
        <v>1984</v>
      </c>
      <c r="H1371" s="153">
        <v>12.59</v>
      </c>
      <c r="I1371" s="154"/>
      <c r="L1371" s="149"/>
      <c r="M1371" s="155"/>
      <c r="T1371" s="156"/>
      <c r="AT1371" s="151" t="s">
        <v>276</v>
      </c>
      <c r="AU1371" s="151" t="s">
        <v>90</v>
      </c>
      <c r="AV1371" s="12" t="s">
        <v>90</v>
      </c>
      <c r="AW1371" s="12" t="s">
        <v>32</v>
      </c>
      <c r="AX1371" s="12" t="s">
        <v>77</v>
      </c>
      <c r="AY1371" s="151" t="s">
        <v>268</v>
      </c>
    </row>
    <row r="1372" spans="2:65" s="13" customFormat="1">
      <c r="B1372" s="157"/>
      <c r="D1372" s="150" t="s">
        <v>276</v>
      </c>
      <c r="E1372" s="158" t="s">
        <v>1</v>
      </c>
      <c r="F1372" s="159" t="s">
        <v>278</v>
      </c>
      <c r="H1372" s="160">
        <v>12.59</v>
      </c>
      <c r="I1372" s="161"/>
      <c r="L1372" s="157"/>
      <c r="M1372" s="162"/>
      <c r="T1372" s="163"/>
      <c r="AT1372" s="158" t="s">
        <v>276</v>
      </c>
      <c r="AU1372" s="158" t="s">
        <v>90</v>
      </c>
      <c r="AV1372" s="13" t="s">
        <v>101</v>
      </c>
      <c r="AW1372" s="13" t="s">
        <v>32</v>
      </c>
      <c r="AX1372" s="13" t="s">
        <v>84</v>
      </c>
      <c r="AY1372" s="158" t="s">
        <v>268</v>
      </c>
    </row>
    <row r="1373" spans="2:65" s="1" customFormat="1" ht="62.65" customHeight="1">
      <c r="B1373" s="32"/>
      <c r="C1373" s="136" t="s">
        <v>1985</v>
      </c>
      <c r="D1373" s="136" t="s">
        <v>270</v>
      </c>
      <c r="E1373" s="137" t="s">
        <v>1986</v>
      </c>
      <c r="F1373" s="138" t="s">
        <v>1987</v>
      </c>
      <c r="G1373" s="139" t="s">
        <v>273</v>
      </c>
      <c r="H1373" s="140">
        <v>3.8069999999999999</v>
      </c>
      <c r="I1373" s="141"/>
      <c r="J1373" s="142">
        <f>ROUND(I1373*H1373,2)</f>
        <v>0</v>
      </c>
      <c r="K1373" s="138" t="s">
        <v>1</v>
      </c>
      <c r="L1373" s="32"/>
      <c r="M1373" s="143" t="s">
        <v>1</v>
      </c>
      <c r="N1373" s="144" t="s">
        <v>43</v>
      </c>
      <c r="P1373" s="145">
        <f>O1373*H1373</f>
        <v>0</v>
      </c>
      <c r="Q1373" s="145">
        <v>2.8549999999999999E-2</v>
      </c>
      <c r="R1373" s="145">
        <f>Q1373*H1373</f>
        <v>0.10868984999999999</v>
      </c>
      <c r="S1373" s="145">
        <v>0</v>
      </c>
      <c r="T1373" s="146">
        <f>S1373*H1373</f>
        <v>0</v>
      </c>
      <c r="AR1373" s="147" t="s">
        <v>370</v>
      </c>
      <c r="AT1373" s="147" t="s">
        <v>270</v>
      </c>
      <c r="AU1373" s="147" t="s">
        <v>90</v>
      </c>
      <c r="AY1373" s="17" t="s">
        <v>268</v>
      </c>
      <c r="BE1373" s="148">
        <f>IF(N1373="základní",J1373,0)</f>
        <v>0</v>
      </c>
      <c r="BF1373" s="148">
        <f>IF(N1373="snížená",J1373,0)</f>
        <v>0</v>
      </c>
      <c r="BG1373" s="148">
        <f>IF(N1373="zákl. přenesená",J1373,0)</f>
        <v>0</v>
      </c>
      <c r="BH1373" s="148">
        <f>IF(N1373="sníž. přenesená",J1373,0)</f>
        <v>0</v>
      </c>
      <c r="BI1373" s="148">
        <f>IF(N1373="nulová",J1373,0)</f>
        <v>0</v>
      </c>
      <c r="BJ1373" s="17" t="s">
        <v>90</v>
      </c>
      <c r="BK1373" s="148">
        <f>ROUND(I1373*H1373,2)</f>
        <v>0</v>
      </c>
      <c r="BL1373" s="17" t="s">
        <v>370</v>
      </c>
      <c r="BM1373" s="147" t="s">
        <v>1988</v>
      </c>
    </row>
    <row r="1374" spans="2:65" s="14" customFormat="1" ht="22.5">
      <c r="B1374" s="164"/>
      <c r="D1374" s="150" t="s">
        <v>276</v>
      </c>
      <c r="E1374" s="165" t="s">
        <v>1</v>
      </c>
      <c r="F1374" s="166" t="s">
        <v>1989</v>
      </c>
      <c r="H1374" s="165" t="s">
        <v>1</v>
      </c>
      <c r="I1374" s="167"/>
      <c r="L1374" s="164"/>
      <c r="M1374" s="168"/>
      <c r="T1374" s="169"/>
      <c r="AT1374" s="165" t="s">
        <v>276</v>
      </c>
      <c r="AU1374" s="165" t="s">
        <v>90</v>
      </c>
      <c r="AV1374" s="14" t="s">
        <v>84</v>
      </c>
      <c r="AW1374" s="14" t="s">
        <v>32</v>
      </c>
      <c r="AX1374" s="14" t="s">
        <v>77</v>
      </c>
      <c r="AY1374" s="165" t="s">
        <v>268</v>
      </c>
    </row>
    <row r="1375" spans="2:65" s="12" customFormat="1">
      <c r="B1375" s="149"/>
      <c r="D1375" s="150" t="s">
        <v>276</v>
      </c>
      <c r="E1375" s="151" t="s">
        <v>1</v>
      </c>
      <c r="F1375" s="152" t="s">
        <v>1990</v>
      </c>
      <c r="H1375" s="153">
        <v>3.8069999999999999</v>
      </c>
      <c r="I1375" s="154"/>
      <c r="L1375" s="149"/>
      <c r="M1375" s="155"/>
      <c r="T1375" s="156"/>
      <c r="AT1375" s="151" t="s">
        <v>276</v>
      </c>
      <c r="AU1375" s="151" t="s">
        <v>90</v>
      </c>
      <c r="AV1375" s="12" t="s">
        <v>90</v>
      </c>
      <c r="AW1375" s="12" t="s">
        <v>32</v>
      </c>
      <c r="AX1375" s="12" t="s">
        <v>77</v>
      </c>
      <c r="AY1375" s="151" t="s">
        <v>268</v>
      </c>
    </row>
    <row r="1376" spans="2:65" s="13" customFormat="1">
      <c r="B1376" s="157"/>
      <c r="D1376" s="150" t="s">
        <v>276</v>
      </c>
      <c r="E1376" s="158" t="s">
        <v>1</v>
      </c>
      <c r="F1376" s="159" t="s">
        <v>278</v>
      </c>
      <c r="H1376" s="160">
        <v>3.8069999999999999</v>
      </c>
      <c r="I1376" s="161"/>
      <c r="L1376" s="157"/>
      <c r="M1376" s="162"/>
      <c r="T1376" s="163"/>
      <c r="AT1376" s="158" t="s">
        <v>276</v>
      </c>
      <c r="AU1376" s="158" t="s">
        <v>90</v>
      </c>
      <c r="AV1376" s="13" t="s">
        <v>101</v>
      </c>
      <c r="AW1376" s="13" t="s">
        <v>32</v>
      </c>
      <c r="AX1376" s="13" t="s">
        <v>84</v>
      </c>
      <c r="AY1376" s="158" t="s">
        <v>268</v>
      </c>
    </row>
    <row r="1377" spans="2:65" s="1" customFormat="1" ht="16.5" customHeight="1">
      <c r="B1377" s="32"/>
      <c r="C1377" s="136" t="s">
        <v>1991</v>
      </c>
      <c r="D1377" s="136" t="s">
        <v>270</v>
      </c>
      <c r="E1377" s="137" t="s">
        <v>1992</v>
      </c>
      <c r="F1377" s="138" t="s">
        <v>1993</v>
      </c>
      <c r="G1377" s="139" t="s">
        <v>273</v>
      </c>
      <c r="H1377" s="140">
        <v>16.396999999999998</v>
      </c>
      <c r="I1377" s="141"/>
      <c r="J1377" s="142">
        <f>ROUND(I1377*H1377,2)</f>
        <v>0</v>
      </c>
      <c r="K1377" s="138" t="s">
        <v>274</v>
      </c>
      <c r="L1377" s="32"/>
      <c r="M1377" s="143" t="s">
        <v>1</v>
      </c>
      <c r="N1377" s="144" t="s">
        <v>43</v>
      </c>
      <c r="P1377" s="145">
        <f>O1377*H1377</f>
        <v>0</v>
      </c>
      <c r="Q1377" s="145">
        <v>1E-4</v>
      </c>
      <c r="R1377" s="145">
        <f>Q1377*H1377</f>
        <v>1.6397E-3</v>
      </c>
      <c r="S1377" s="145">
        <v>0</v>
      </c>
      <c r="T1377" s="146">
        <f>S1377*H1377</f>
        <v>0</v>
      </c>
      <c r="AR1377" s="147" t="s">
        <v>370</v>
      </c>
      <c r="AT1377" s="147" t="s">
        <v>270</v>
      </c>
      <c r="AU1377" s="147" t="s">
        <v>90</v>
      </c>
      <c r="AY1377" s="17" t="s">
        <v>268</v>
      </c>
      <c r="BE1377" s="148">
        <f>IF(N1377="základní",J1377,0)</f>
        <v>0</v>
      </c>
      <c r="BF1377" s="148">
        <f>IF(N1377="snížená",J1377,0)</f>
        <v>0</v>
      </c>
      <c r="BG1377" s="148">
        <f>IF(N1377="zákl. přenesená",J1377,0)</f>
        <v>0</v>
      </c>
      <c r="BH1377" s="148">
        <f>IF(N1377="sníž. přenesená",J1377,0)</f>
        <v>0</v>
      </c>
      <c r="BI1377" s="148">
        <f>IF(N1377="nulová",J1377,0)</f>
        <v>0</v>
      </c>
      <c r="BJ1377" s="17" t="s">
        <v>90</v>
      </c>
      <c r="BK1377" s="148">
        <f>ROUND(I1377*H1377,2)</f>
        <v>0</v>
      </c>
      <c r="BL1377" s="17" t="s">
        <v>370</v>
      </c>
      <c r="BM1377" s="147" t="s">
        <v>1994</v>
      </c>
    </row>
    <row r="1378" spans="2:65" s="1" customFormat="1" ht="24.2" customHeight="1">
      <c r="B1378" s="32"/>
      <c r="C1378" s="136" t="s">
        <v>1995</v>
      </c>
      <c r="D1378" s="136" t="s">
        <v>270</v>
      </c>
      <c r="E1378" s="137" t="s">
        <v>1996</v>
      </c>
      <c r="F1378" s="138" t="s">
        <v>1997</v>
      </c>
      <c r="G1378" s="139" t="s">
        <v>273</v>
      </c>
      <c r="H1378" s="140">
        <v>85.63</v>
      </c>
      <c r="I1378" s="141"/>
      <c r="J1378" s="142">
        <f>ROUND(I1378*H1378,2)</f>
        <v>0</v>
      </c>
      <c r="K1378" s="138" t="s">
        <v>274</v>
      </c>
      <c r="L1378" s="32"/>
      <c r="M1378" s="143" t="s">
        <v>1</v>
      </c>
      <c r="N1378" s="144" t="s">
        <v>43</v>
      </c>
      <c r="P1378" s="145">
        <f>O1378*H1378</f>
        <v>0</v>
      </c>
      <c r="Q1378" s="145">
        <v>1.2200000000000001E-2</v>
      </c>
      <c r="R1378" s="145">
        <f>Q1378*H1378</f>
        <v>1.044686</v>
      </c>
      <c r="S1378" s="145">
        <v>0</v>
      </c>
      <c r="T1378" s="146">
        <f>S1378*H1378</f>
        <v>0</v>
      </c>
      <c r="AR1378" s="147" t="s">
        <v>370</v>
      </c>
      <c r="AT1378" s="147" t="s">
        <v>270</v>
      </c>
      <c r="AU1378" s="147" t="s">
        <v>90</v>
      </c>
      <c r="AY1378" s="17" t="s">
        <v>268</v>
      </c>
      <c r="BE1378" s="148">
        <f>IF(N1378="základní",J1378,0)</f>
        <v>0</v>
      </c>
      <c r="BF1378" s="148">
        <f>IF(N1378="snížená",J1378,0)</f>
        <v>0</v>
      </c>
      <c r="BG1378" s="148">
        <f>IF(N1378="zákl. přenesená",J1378,0)</f>
        <v>0</v>
      </c>
      <c r="BH1378" s="148">
        <f>IF(N1378="sníž. přenesená",J1378,0)</f>
        <v>0</v>
      </c>
      <c r="BI1378" s="148">
        <f>IF(N1378="nulová",J1378,0)</f>
        <v>0</v>
      </c>
      <c r="BJ1378" s="17" t="s">
        <v>90</v>
      </c>
      <c r="BK1378" s="148">
        <f>ROUND(I1378*H1378,2)</f>
        <v>0</v>
      </c>
      <c r="BL1378" s="17" t="s">
        <v>370</v>
      </c>
      <c r="BM1378" s="147" t="s">
        <v>1998</v>
      </c>
    </row>
    <row r="1379" spans="2:65" s="14" customFormat="1">
      <c r="B1379" s="164"/>
      <c r="D1379" s="150" t="s">
        <v>276</v>
      </c>
      <c r="E1379" s="165" t="s">
        <v>1</v>
      </c>
      <c r="F1379" s="166" t="s">
        <v>1999</v>
      </c>
      <c r="H1379" s="165" t="s">
        <v>1</v>
      </c>
      <c r="I1379" s="167"/>
      <c r="L1379" s="164"/>
      <c r="M1379" s="168"/>
      <c r="T1379" s="169"/>
      <c r="AT1379" s="165" t="s">
        <v>276</v>
      </c>
      <c r="AU1379" s="165" t="s">
        <v>90</v>
      </c>
      <c r="AV1379" s="14" t="s">
        <v>84</v>
      </c>
      <c r="AW1379" s="14" t="s">
        <v>32</v>
      </c>
      <c r="AX1379" s="14" t="s">
        <v>77</v>
      </c>
      <c r="AY1379" s="165" t="s">
        <v>268</v>
      </c>
    </row>
    <row r="1380" spans="2:65" s="12" customFormat="1">
      <c r="B1380" s="149"/>
      <c r="D1380" s="150" t="s">
        <v>276</v>
      </c>
      <c r="E1380" s="151" t="s">
        <v>1</v>
      </c>
      <c r="F1380" s="152" t="s">
        <v>2000</v>
      </c>
      <c r="H1380" s="153">
        <v>85.63</v>
      </c>
      <c r="I1380" s="154"/>
      <c r="L1380" s="149"/>
      <c r="M1380" s="155"/>
      <c r="T1380" s="156"/>
      <c r="AT1380" s="151" t="s">
        <v>276</v>
      </c>
      <c r="AU1380" s="151" t="s">
        <v>90</v>
      </c>
      <c r="AV1380" s="12" t="s">
        <v>90</v>
      </c>
      <c r="AW1380" s="12" t="s">
        <v>32</v>
      </c>
      <c r="AX1380" s="12" t="s">
        <v>77</v>
      </c>
      <c r="AY1380" s="151" t="s">
        <v>268</v>
      </c>
    </row>
    <row r="1381" spans="2:65" s="13" customFormat="1">
      <c r="B1381" s="157"/>
      <c r="D1381" s="150" t="s">
        <v>276</v>
      </c>
      <c r="E1381" s="158" t="s">
        <v>1</v>
      </c>
      <c r="F1381" s="159" t="s">
        <v>278</v>
      </c>
      <c r="H1381" s="160">
        <v>85.63</v>
      </c>
      <c r="I1381" s="161"/>
      <c r="L1381" s="157"/>
      <c r="M1381" s="162"/>
      <c r="T1381" s="163"/>
      <c r="AT1381" s="158" t="s">
        <v>276</v>
      </c>
      <c r="AU1381" s="158" t="s">
        <v>90</v>
      </c>
      <c r="AV1381" s="13" t="s">
        <v>101</v>
      </c>
      <c r="AW1381" s="13" t="s">
        <v>32</v>
      </c>
      <c r="AX1381" s="13" t="s">
        <v>84</v>
      </c>
      <c r="AY1381" s="158" t="s">
        <v>268</v>
      </c>
    </row>
    <row r="1382" spans="2:65" s="1" customFormat="1" ht="24.2" customHeight="1">
      <c r="B1382" s="32"/>
      <c r="C1382" s="136" t="s">
        <v>2001</v>
      </c>
      <c r="D1382" s="136" t="s">
        <v>270</v>
      </c>
      <c r="E1382" s="137" t="s">
        <v>2002</v>
      </c>
      <c r="F1382" s="138" t="s">
        <v>2003</v>
      </c>
      <c r="G1382" s="139" t="s">
        <v>273</v>
      </c>
      <c r="H1382" s="140">
        <v>131.92400000000001</v>
      </c>
      <c r="I1382" s="141"/>
      <c r="J1382" s="142">
        <f>ROUND(I1382*H1382,2)</f>
        <v>0</v>
      </c>
      <c r="K1382" s="138" t="s">
        <v>274</v>
      </c>
      <c r="L1382" s="32"/>
      <c r="M1382" s="143" t="s">
        <v>1</v>
      </c>
      <c r="N1382" s="144" t="s">
        <v>43</v>
      </c>
      <c r="P1382" s="145">
        <f>O1382*H1382</f>
        <v>0</v>
      </c>
      <c r="Q1382" s="145">
        <v>1.3849999999999999E-2</v>
      </c>
      <c r="R1382" s="145">
        <f>Q1382*H1382</f>
        <v>1.8271474000000001</v>
      </c>
      <c r="S1382" s="145">
        <v>0</v>
      </c>
      <c r="T1382" s="146">
        <f>S1382*H1382</f>
        <v>0</v>
      </c>
      <c r="AR1382" s="147" t="s">
        <v>370</v>
      </c>
      <c r="AT1382" s="147" t="s">
        <v>270</v>
      </c>
      <c r="AU1382" s="147" t="s">
        <v>90</v>
      </c>
      <c r="AY1382" s="17" t="s">
        <v>268</v>
      </c>
      <c r="BE1382" s="148">
        <f>IF(N1382="základní",J1382,0)</f>
        <v>0</v>
      </c>
      <c r="BF1382" s="148">
        <f>IF(N1382="snížená",J1382,0)</f>
        <v>0</v>
      </c>
      <c r="BG1382" s="148">
        <f>IF(N1382="zákl. přenesená",J1382,0)</f>
        <v>0</v>
      </c>
      <c r="BH1382" s="148">
        <f>IF(N1382="sníž. přenesená",J1382,0)</f>
        <v>0</v>
      </c>
      <c r="BI1382" s="148">
        <f>IF(N1382="nulová",J1382,0)</f>
        <v>0</v>
      </c>
      <c r="BJ1382" s="17" t="s">
        <v>90</v>
      </c>
      <c r="BK1382" s="148">
        <f>ROUND(I1382*H1382,2)</f>
        <v>0</v>
      </c>
      <c r="BL1382" s="17" t="s">
        <v>370</v>
      </c>
      <c r="BM1382" s="147" t="s">
        <v>2004</v>
      </c>
    </row>
    <row r="1383" spans="2:65" s="14" customFormat="1">
      <c r="B1383" s="164"/>
      <c r="D1383" s="150" t="s">
        <v>276</v>
      </c>
      <c r="E1383" s="165" t="s">
        <v>1</v>
      </c>
      <c r="F1383" s="166" t="s">
        <v>2005</v>
      </c>
      <c r="H1383" s="165" t="s">
        <v>1</v>
      </c>
      <c r="I1383" s="167"/>
      <c r="L1383" s="164"/>
      <c r="M1383" s="168"/>
      <c r="T1383" s="169"/>
      <c r="AT1383" s="165" t="s">
        <v>276</v>
      </c>
      <c r="AU1383" s="165" t="s">
        <v>90</v>
      </c>
      <c r="AV1383" s="14" t="s">
        <v>84</v>
      </c>
      <c r="AW1383" s="14" t="s">
        <v>32</v>
      </c>
      <c r="AX1383" s="14" t="s">
        <v>77</v>
      </c>
      <c r="AY1383" s="165" t="s">
        <v>268</v>
      </c>
    </row>
    <row r="1384" spans="2:65" s="12" customFormat="1">
      <c r="B1384" s="149"/>
      <c r="D1384" s="150" t="s">
        <v>276</v>
      </c>
      <c r="E1384" s="151" t="s">
        <v>1</v>
      </c>
      <c r="F1384" s="152" t="s">
        <v>2006</v>
      </c>
      <c r="H1384" s="153">
        <v>34.874000000000002</v>
      </c>
      <c r="I1384" s="154"/>
      <c r="L1384" s="149"/>
      <c r="M1384" s="155"/>
      <c r="T1384" s="156"/>
      <c r="AT1384" s="151" t="s">
        <v>276</v>
      </c>
      <c r="AU1384" s="151" t="s">
        <v>90</v>
      </c>
      <c r="AV1384" s="12" t="s">
        <v>90</v>
      </c>
      <c r="AW1384" s="12" t="s">
        <v>32</v>
      </c>
      <c r="AX1384" s="12" t="s">
        <v>77</v>
      </c>
      <c r="AY1384" s="151" t="s">
        <v>268</v>
      </c>
    </row>
    <row r="1385" spans="2:65" s="15" customFormat="1">
      <c r="B1385" s="170"/>
      <c r="D1385" s="150" t="s">
        <v>276</v>
      </c>
      <c r="E1385" s="171" t="s">
        <v>1</v>
      </c>
      <c r="F1385" s="172" t="s">
        <v>325</v>
      </c>
      <c r="H1385" s="173">
        <v>34.874000000000002</v>
      </c>
      <c r="I1385" s="174"/>
      <c r="L1385" s="170"/>
      <c r="M1385" s="175"/>
      <c r="T1385" s="176"/>
      <c r="AT1385" s="171" t="s">
        <v>276</v>
      </c>
      <c r="AU1385" s="171" t="s">
        <v>90</v>
      </c>
      <c r="AV1385" s="15" t="s">
        <v>97</v>
      </c>
      <c r="AW1385" s="15" t="s">
        <v>32</v>
      </c>
      <c r="AX1385" s="15" t="s">
        <v>77</v>
      </c>
      <c r="AY1385" s="171" t="s">
        <v>268</v>
      </c>
    </row>
    <row r="1386" spans="2:65" s="14" customFormat="1">
      <c r="B1386" s="164"/>
      <c r="D1386" s="150" t="s">
        <v>276</v>
      </c>
      <c r="E1386" s="165" t="s">
        <v>1</v>
      </c>
      <c r="F1386" s="166" t="s">
        <v>2007</v>
      </c>
      <c r="H1386" s="165" t="s">
        <v>1</v>
      </c>
      <c r="I1386" s="167"/>
      <c r="L1386" s="164"/>
      <c r="M1386" s="168"/>
      <c r="T1386" s="169"/>
      <c r="AT1386" s="165" t="s">
        <v>276</v>
      </c>
      <c r="AU1386" s="165" t="s">
        <v>90</v>
      </c>
      <c r="AV1386" s="14" t="s">
        <v>84</v>
      </c>
      <c r="AW1386" s="14" t="s">
        <v>32</v>
      </c>
      <c r="AX1386" s="14" t="s">
        <v>77</v>
      </c>
      <c r="AY1386" s="165" t="s">
        <v>268</v>
      </c>
    </row>
    <row r="1387" spans="2:65" s="12" customFormat="1" ht="33.75">
      <c r="B1387" s="149"/>
      <c r="D1387" s="150" t="s">
        <v>276</v>
      </c>
      <c r="E1387" s="151" t="s">
        <v>1</v>
      </c>
      <c r="F1387" s="152" t="s">
        <v>2008</v>
      </c>
      <c r="H1387" s="153">
        <v>103.3</v>
      </c>
      <c r="I1387" s="154"/>
      <c r="L1387" s="149"/>
      <c r="M1387" s="155"/>
      <c r="T1387" s="156"/>
      <c r="AT1387" s="151" t="s">
        <v>276</v>
      </c>
      <c r="AU1387" s="151" t="s">
        <v>90</v>
      </c>
      <c r="AV1387" s="12" t="s">
        <v>90</v>
      </c>
      <c r="AW1387" s="12" t="s">
        <v>32</v>
      </c>
      <c r="AX1387" s="12" t="s">
        <v>77</v>
      </c>
      <c r="AY1387" s="151" t="s">
        <v>268</v>
      </c>
    </row>
    <row r="1388" spans="2:65" s="12" customFormat="1">
      <c r="B1388" s="149"/>
      <c r="D1388" s="150" t="s">
        <v>276</v>
      </c>
      <c r="E1388" s="151" t="s">
        <v>1</v>
      </c>
      <c r="F1388" s="152" t="s">
        <v>2009</v>
      </c>
      <c r="H1388" s="153">
        <v>-6.25</v>
      </c>
      <c r="I1388" s="154"/>
      <c r="L1388" s="149"/>
      <c r="M1388" s="155"/>
      <c r="T1388" s="156"/>
      <c r="AT1388" s="151" t="s">
        <v>276</v>
      </c>
      <c r="AU1388" s="151" t="s">
        <v>90</v>
      </c>
      <c r="AV1388" s="12" t="s">
        <v>90</v>
      </c>
      <c r="AW1388" s="12" t="s">
        <v>32</v>
      </c>
      <c r="AX1388" s="12" t="s">
        <v>77</v>
      </c>
      <c r="AY1388" s="151" t="s">
        <v>268</v>
      </c>
    </row>
    <row r="1389" spans="2:65" s="15" customFormat="1">
      <c r="B1389" s="170"/>
      <c r="D1389" s="150" t="s">
        <v>276</v>
      </c>
      <c r="E1389" s="171" t="s">
        <v>1</v>
      </c>
      <c r="F1389" s="172" t="s">
        <v>325</v>
      </c>
      <c r="H1389" s="173">
        <v>97.05</v>
      </c>
      <c r="I1389" s="174"/>
      <c r="L1389" s="170"/>
      <c r="M1389" s="175"/>
      <c r="T1389" s="176"/>
      <c r="AT1389" s="171" t="s">
        <v>276</v>
      </c>
      <c r="AU1389" s="171" t="s">
        <v>90</v>
      </c>
      <c r="AV1389" s="15" t="s">
        <v>97</v>
      </c>
      <c r="AW1389" s="15" t="s">
        <v>32</v>
      </c>
      <c r="AX1389" s="15" t="s">
        <v>77</v>
      </c>
      <c r="AY1389" s="171" t="s">
        <v>268</v>
      </c>
    </row>
    <row r="1390" spans="2:65" s="13" customFormat="1">
      <c r="B1390" s="157"/>
      <c r="D1390" s="150" t="s">
        <v>276</v>
      </c>
      <c r="E1390" s="158" t="s">
        <v>1</v>
      </c>
      <c r="F1390" s="159" t="s">
        <v>278</v>
      </c>
      <c r="H1390" s="160">
        <v>131.92400000000001</v>
      </c>
      <c r="I1390" s="161"/>
      <c r="L1390" s="157"/>
      <c r="M1390" s="162"/>
      <c r="T1390" s="163"/>
      <c r="AT1390" s="158" t="s">
        <v>276</v>
      </c>
      <c r="AU1390" s="158" t="s">
        <v>90</v>
      </c>
      <c r="AV1390" s="13" t="s">
        <v>101</v>
      </c>
      <c r="AW1390" s="13" t="s">
        <v>32</v>
      </c>
      <c r="AX1390" s="13" t="s">
        <v>84</v>
      </c>
      <c r="AY1390" s="158" t="s">
        <v>268</v>
      </c>
    </row>
    <row r="1391" spans="2:65" s="1" customFormat="1" ht="33" customHeight="1">
      <c r="B1391" s="32"/>
      <c r="C1391" s="136" t="s">
        <v>2010</v>
      </c>
      <c r="D1391" s="177" t="s">
        <v>270</v>
      </c>
      <c r="E1391" s="137" t="s">
        <v>2011</v>
      </c>
      <c r="F1391" s="138" t="s">
        <v>2012</v>
      </c>
      <c r="G1391" s="139" t="s">
        <v>273</v>
      </c>
      <c r="H1391" s="140">
        <v>2.2000000000000002</v>
      </c>
      <c r="I1391" s="141"/>
      <c r="J1391" s="142">
        <f>ROUND(I1391*H1391,2)</f>
        <v>0</v>
      </c>
      <c r="K1391" s="138" t="s">
        <v>1</v>
      </c>
      <c r="L1391" s="32"/>
      <c r="M1391" s="143" t="s">
        <v>1</v>
      </c>
      <c r="N1391" s="144" t="s">
        <v>43</v>
      </c>
      <c r="P1391" s="145">
        <f>O1391*H1391</f>
        <v>0</v>
      </c>
      <c r="Q1391" s="145">
        <v>3.1189999999999999E-2</v>
      </c>
      <c r="R1391" s="145">
        <f>Q1391*H1391</f>
        <v>6.8617999999999998E-2</v>
      </c>
      <c r="S1391" s="145">
        <v>0</v>
      </c>
      <c r="T1391" s="146">
        <f>S1391*H1391</f>
        <v>0</v>
      </c>
      <c r="AR1391" s="147" t="s">
        <v>370</v>
      </c>
      <c r="AT1391" s="147" t="s">
        <v>270</v>
      </c>
      <c r="AU1391" s="147" t="s">
        <v>90</v>
      </c>
      <c r="AY1391" s="17" t="s">
        <v>268</v>
      </c>
      <c r="BE1391" s="148">
        <f>IF(N1391="základní",J1391,0)</f>
        <v>0</v>
      </c>
      <c r="BF1391" s="148">
        <f>IF(N1391="snížená",J1391,0)</f>
        <v>0</v>
      </c>
      <c r="BG1391" s="148">
        <f>IF(N1391="zákl. přenesená",J1391,0)</f>
        <v>0</v>
      </c>
      <c r="BH1391" s="148">
        <f>IF(N1391="sníž. přenesená",J1391,0)</f>
        <v>0</v>
      </c>
      <c r="BI1391" s="148">
        <f>IF(N1391="nulová",J1391,0)</f>
        <v>0</v>
      </c>
      <c r="BJ1391" s="17" t="s">
        <v>90</v>
      </c>
      <c r="BK1391" s="148">
        <f>ROUND(I1391*H1391,2)</f>
        <v>0</v>
      </c>
      <c r="BL1391" s="17" t="s">
        <v>370</v>
      </c>
      <c r="BM1391" s="147" t="s">
        <v>2013</v>
      </c>
    </row>
    <row r="1392" spans="2:65" s="14" customFormat="1">
      <c r="B1392" s="164"/>
      <c r="D1392" s="150" t="s">
        <v>276</v>
      </c>
      <c r="E1392" s="165" t="s">
        <v>1</v>
      </c>
      <c r="F1392" s="166" t="s">
        <v>2014</v>
      </c>
      <c r="H1392" s="165" t="s">
        <v>1</v>
      </c>
      <c r="I1392" s="167"/>
      <c r="L1392" s="164"/>
      <c r="M1392" s="168"/>
      <c r="T1392" s="169"/>
      <c r="AT1392" s="165" t="s">
        <v>276</v>
      </c>
      <c r="AU1392" s="165" t="s">
        <v>90</v>
      </c>
      <c r="AV1392" s="14" t="s">
        <v>84</v>
      </c>
      <c r="AW1392" s="14" t="s">
        <v>32</v>
      </c>
      <c r="AX1392" s="14" t="s">
        <v>77</v>
      </c>
      <c r="AY1392" s="165" t="s">
        <v>268</v>
      </c>
    </row>
    <row r="1393" spans="2:65" s="12" customFormat="1">
      <c r="B1393" s="149"/>
      <c r="D1393" s="150" t="s">
        <v>276</v>
      </c>
      <c r="E1393" s="151" t="s">
        <v>1</v>
      </c>
      <c r="F1393" s="152" t="s">
        <v>2015</v>
      </c>
      <c r="H1393" s="153">
        <v>2.2000000000000002</v>
      </c>
      <c r="I1393" s="154"/>
      <c r="L1393" s="149"/>
      <c r="M1393" s="155"/>
      <c r="T1393" s="156"/>
      <c r="AT1393" s="151" t="s">
        <v>276</v>
      </c>
      <c r="AU1393" s="151" t="s">
        <v>90</v>
      </c>
      <c r="AV1393" s="12" t="s">
        <v>90</v>
      </c>
      <c r="AW1393" s="12" t="s">
        <v>32</v>
      </c>
      <c r="AX1393" s="12" t="s">
        <v>77</v>
      </c>
      <c r="AY1393" s="151" t="s">
        <v>268</v>
      </c>
    </row>
    <row r="1394" spans="2:65" s="13" customFormat="1">
      <c r="B1394" s="157"/>
      <c r="D1394" s="150" t="s">
        <v>276</v>
      </c>
      <c r="E1394" s="158" t="s">
        <v>1</v>
      </c>
      <c r="F1394" s="159" t="s">
        <v>278</v>
      </c>
      <c r="H1394" s="160">
        <v>2.2000000000000002</v>
      </c>
      <c r="I1394" s="161"/>
      <c r="L1394" s="157"/>
      <c r="M1394" s="162"/>
      <c r="T1394" s="163"/>
      <c r="AT1394" s="158" t="s">
        <v>276</v>
      </c>
      <c r="AU1394" s="158" t="s">
        <v>90</v>
      </c>
      <c r="AV1394" s="13" t="s">
        <v>101</v>
      </c>
      <c r="AW1394" s="13" t="s">
        <v>32</v>
      </c>
      <c r="AX1394" s="13" t="s">
        <v>84</v>
      </c>
      <c r="AY1394" s="158" t="s">
        <v>268</v>
      </c>
    </row>
    <row r="1395" spans="2:65" s="1" customFormat="1" ht="24.2" customHeight="1">
      <c r="B1395" s="32"/>
      <c r="C1395" s="136" t="s">
        <v>2016</v>
      </c>
      <c r="D1395" s="136" t="s">
        <v>270</v>
      </c>
      <c r="E1395" s="137" t="s">
        <v>2017</v>
      </c>
      <c r="F1395" s="138" t="s">
        <v>2018</v>
      </c>
      <c r="G1395" s="139" t="s">
        <v>273</v>
      </c>
      <c r="H1395" s="140">
        <v>7.1</v>
      </c>
      <c r="I1395" s="141"/>
      <c r="J1395" s="142">
        <f>ROUND(I1395*H1395,2)</f>
        <v>0</v>
      </c>
      <c r="K1395" s="138" t="s">
        <v>274</v>
      </c>
      <c r="L1395" s="32"/>
      <c r="M1395" s="143" t="s">
        <v>1</v>
      </c>
      <c r="N1395" s="144" t="s">
        <v>43</v>
      </c>
      <c r="P1395" s="145">
        <f>O1395*H1395</f>
        <v>0</v>
      </c>
      <c r="Q1395" s="145">
        <v>1.259E-2</v>
      </c>
      <c r="R1395" s="145">
        <f>Q1395*H1395</f>
        <v>8.9388999999999996E-2</v>
      </c>
      <c r="S1395" s="145">
        <v>0</v>
      </c>
      <c r="T1395" s="146">
        <f>S1395*H1395</f>
        <v>0</v>
      </c>
      <c r="AR1395" s="147" t="s">
        <v>370</v>
      </c>
      <c r="AT1395" s="147" t="s">
        <v>270</v>
      </c>
      <c r="AU1395" s="147" t="s">
        <v>90</v>
      </c>
      <c r="AY1395" s="17" t="s">
        <v>268</v>
      </c>
      <c r="BE1395" s="148">
        <f>IF(N1395="základní",J1395,0)</f>
        <v>0</v>
      </c>
      <c r="BF1395" s="148">
        <f>IF(N1395="snížená",J1395,0)</f>
        <v>0</v>
      </c>
      <c r="BG1395" s="148">
        <f>IF(N1395="zákl. přenesená",J1395,0)</f>
        <v>0</v>
      </c>
      <c r="BH1395" s="148">
        <f>IF(N1395="sníž. přenesená",J1395,0)</f>
        <v>0</v>
      </c>
      <c r="BI1395" s="148">
        <f>IF(N1395="nulová",J1395,0)</f>
        <v>0</v>
      </c>
      <c r="BJ1395" s="17" t="s">
        <v>90</v>
      </c>
      <c r="BK1395" s="148">
        <f>ROUND(I1395*H1395,2)</f>
        <v>0</v>
      </c>
      <c r="BL1395" s="17" t="s">
        <v>370</v>
      </c>
      <c r="BM1395" s="147" t="s">
        <v>2019</v>
      </c>
    </row>
    <row r="1396" spans="2:65" s="14" customFormat="1">
      <c r="B1396" s="164"/>
      <c r="D1396" s="150" t="s">
        <v>276</v>
      </c>
      <c r="E1396" s="165" t="s">
        <v>1</v>
      </c>
      <c r="F1396" s="166" t="s">
        <v>2020</v>
      </c>
      <c r="H1396" s="165" t="s">
        <v>1</v>
      </c>
      <c r="I1396" s="167"/>
      <c r="L1396" s="164"/>
      <c r="M1396" s="168"/>
      <c r="T1396" s="169"/>
      <c r="AT1396" s="165" t="s">
        <v>276</v>
      </c>
      <c r="AU1396" s="165" t="s">
        <v>90</v>
      </c>
      <c r="AV1396" s="14" t="s">
        <v>84</v>
      </c>
      <c r="AW1396" s="14" t="s">
        <v>32</v>
      </c>
      <c r="AX1396" s="14" t="s">
        <v>77</v>
      </c>
      <c r="AY1396" s="165" t="s">
        <v>268</v>
      </c>
    </row>
    <row r="1397" spans="2:65" s="12" customFormat="1">
      <c r="B1397" s="149"/>
      <c r="D1397" s="150" t="s">
        <v>276</v>
      </c>
      <c r="E1397" s="151" t="s">
        <v>1</v>
      </c>
      <c r="F1397" s="152" t="s">
        <v>2021</v>
      </c>
      <c r="H1397" s="153">
        <v>7.1</v>
      </c>
      <c r="I1397" s="154"/>
      <c r="L1397" s="149"/>
      <c r="M1397" s="155"/>
      <c r="T1397" s="156"/>
      <c r="AT1397" s="151" t="s">
        <v>276</v>
      </c>
      <c r="AU1397" s="151" t="s">
        <v>90</v>
      </c>
      <c r="AV1397" s="12" t="s">
        <v>90</v>
      </c>
      <c r="AW1397" s="12" t="s">
        <v>32</v>
      </c>
      <c r="AX1397" s="12" t="s">
        <v>77</v>
      </c>
      <c r="AY1397" s="151" t="s">
        <v>268</v>
      </c>
    </row>
    <row r="1398" spans="2:65" s="13" customFormat="1">
      <c r="B1398" s="157"/>
      <c r="D1398" s="150" t="s">
        <v>276</v>
      </c>
      <c r="E1398" s="158" t="s">
        <v>1</v>
      </c>
      <c r="F1398" s="159" t="s">
        <v>278</v>
      </c>
      <c r="H1398" s="160">
        <v>7.1</v>
      </c>
      <c r="I1398" s="161"/>
      <c r="L1398" s="157"/>
      <c r="M1398" s="162"/>
      <c r="T1398" s="163"/>
      <c r="AT1398" s="158" t="s">
        <v>276</v>
      </c>
      <c r="AU1398" s="158" t="s">
        <v>90</v>
      </c>
      <c r="AV1398" s="13" t="s">
        <v>101</v>
      </c>
      <c r="AW1398" s="13" t="s">
        <v>32</v>
      </c>
      <c r="AX1398" s="13" t="s">
        <v>84</v>
      </c>
      <c r="AY1398" s="158" t="s">
        <v>268</v>
      </c>
    </row>
    <row r="1399" spans="2:65" s="1" customFormat="1" ht="16.5" customHeight="1">
      <c r="B1399" s="32"/>
      <c r="C1399" s="136" t="s">
        <v>2022</v>
      </c>
      <c r="D1399" s="136" t="s">
        <v>270</v>
      </c>
      <c r="E1399" s="137" t="s">
        <v>2023</v>
      </c>
      <c r="F1399" s="138" t="s">
        <v>2024</v>
      </c>
      <c r="G1399" s="139" t="s">
        <v>318</v>
      </c>
      <c r="H1399" s="140">
        <v>210.64</v>
      </c>
      <c r="I1399" s="141"/>
      <c r="J1399" s="142">
        <f>ROUND(I1399*H1399,2)</f>
        <v>0</v>
      </c>
      <c r="K1399" s="138" t="s">
        <v>274</v>
      </c>
      <c r="L1399" s="32"/>
      <c r="M1399" s="143" t="s">
        <v>1</v>
      </c>
      <c r="N1399" s="144" t="s">
        <v>43</v>
      </c>
      <c r="P1399" s="145">
        <f>O1399*H1399</f>
        <v>0</v>
      </c>
      <c r="Q1399" s="145">
        <v>5.1999999999999995E-4</v>
      </c>
      <c r="R1399" s="145">
        <f>Q1399*H1399</f>
        <v>0.10953279999999999</v>
      </c>
      <c r="S1399" s="145">
        <v>0</v>
      </c>
      <c r="T1399" s="146">
        <f>S1399*H1399</f>
        <v>0</v>
      </c>
      <c r="AR1399" s="147" t="s">
        <v>370</v>
      </c>
      <c r="AT1399" s="147" t="s">
        <v>270</v>
      </c>
      <c r="AU1399" s="147" t="s">
        <v>90</v>
      </c>
      <c r="AY1399" s="17" t="s">
        <v>268</v>
      </c>
      <c r="BE1399" s="148">
        <f>IF(N1399="základní",J1399,0)</f>
        <v>0</v>
      </c>
      <c r="BF1399" s="148">
        <f>IF(N1399="snížená",J1399,0)</f>
        <v>0</v>
      </c>
      <c r="BG1399" s="148">
        <f>IF(N1399="zákl. přenesená",J1399,0)</f>
        <v>0</v>
      </c>
      <c r="BH1399" s="148">
        <f>IF(N1399="sníž. přenesená",J1399,0)</f>
        <v>0</v>
      </c>
      <c r="BI1399" s="148">
        <f>IF(N1399="nulová",J1399,0)</f>
        <v>0</v>
      </c>
      <c r="BJ1399" s="17" t="s">
        <v>90</v>
      </c>
      <c r="BK1399" s="148">
        <f>ROUND(I1399*H1399,2)</f>
        <v>0</v>
      </c>
      <c r="BL1399" s="17" t="s">
        <v>370</v>
      </c>
      <c r="BM1399" s="147" t="s">
        <v>2025</v>
      </c>
    </row>
    <row r="1400" spans="2:65" s="12" customFormat="1">
      <c r="B1400" s="149"/>
      <c r="D1400" s="150" t="s">
        <v>276</v>
      </c>
      <c r="E1400" s="151" t="s">
        <v>1</v>
      </c>
      <c r="F1400" s="152" t="s">
        <v>2026</v>
      </c>
      <c r="H1400" s="153">
        <v>104.84</v>
      </c>
      <c r="I1400" s="154"/>
      <c r="L1400" s="149"/>
      <c r="M1400" s="155"/>
      <c r="T1400" s="156"/>
      <c r="AT1400" s="151" t="s">
        <v>276</v>
      </c>
      <c r="AU1400" s="151" t="s">
        <v>90</v>
      </c>
      <c r="AV1400" s="12" t="s">
        <v>90</v>
      </c>
      <c r="AW1400" s="12" t="s">
        <v>32</v>
      </c>
      <c r="AX1400" s="12" t="s">
        <v>77</v>
      </c>
      <c r="AY1400" s="151" t="s">
        <v>268</v>
      </c>
    </row>
    <row r="1401" spans="2:65" s="12" customFormat="1">
      <c r="B1401" s="149"/>
      <c r="D1401" s="150" t="s">
        <v>276</v>
      </c>
      <c r="E1401" s="151" t="s">
        <v>1</v>
      </c>
      <c r="F1401" s="152" t="s">
        <v>2027</v>
      </c>
      <c r="H1401" s="153">
        <v>105.8</v>
      </c>
      <c r="I1401" s="154"/>
      <c r="L1401" s="149"/>
      <c r="M1401" s="155"/>
      <c r="T1401" s="156"/>
      <c r="AT1401" s="151" t="s">
        <v>276</v>
      </c>
      <c r="AU1401" s="151" t="s">
        <v>90</v>
      </c>
      <c r="AV1401" s="12" t="s">
        <v>90</v>
      </c>
      <c r="AW1401" s="12" t="s">
        <v>32</v>
      </c>
      <c r="AX1401" s="12" t="s">
        <v>77</v>
      </c>
      <c r="AY1401" s="151" t="s">
        <v>268</v>
      </c>
    </row>
    <row r="1402" spans="2:65" s="13" customFormat="1">
      <c r="B1402" s="157"/>
      <c r="D1402" s="150" t="s">
        <v>276</v>
      </c>
      <c r="E1402" s="158" t="s">
        <v>1</v>
      </c>
      <c r="F1402" s="159" t="s">
        <v>278</v>
      </c>
      <c r="H1402" s="160">
        <v>210.64</v>
      </c>
      <c r="I1402" s="161"/>
      <c r="L1402" s="157"/>
      <c r="M1402" s="162"/>
      <c r="T1402" s="163"/>
      <c r="AT1402" s="158" t="s">
        <v>276</v>
      </c>
      <c r="AU1402" s="158" t="s">
        <v>90</v>
      </c>
      <c r="AV1402" s="13" t="s">
        <v>101</v>
      </c>
      <c r="AW1402" s="13" t="s">
        <v>32</v>
      </c>
      <c r="AX1402" s="13" t="s">
        <v>84</v>
      </c>
      <c r="AY1402" s="158" t="s">
        <v>268</v>
      </c>
    </row>
    <row r="1403" spans="2:65" s="1" customFormat="1" ht="16.5" customHeight="1">
      <c r="B1403" s="32"/>
      <c r="C1403" s="136" t="s">
        <v>2028</v>
      </c>
      <c r="D1403" s="136" t="s">
        <v>270</v>
      </c>
      <c r="E1403" s="137" t="s">
        <v>2029</v>
      </c>
      <c r="F1403" s="138" t="s">
        <v>2030</v>
      </c>
      <c r="G1403" s="139" t="s">
        <v>273</v>
      </c>
      <c r="H1403" s="140">
        <v>226.85400000000001</v>
      </c>
      <c r="I1403" s="141"/>
      <c r="J1403" s="142">
        <f>ROUND(I1403*H1403,2)</f>
        <v>0</v>
      </c>
      <c r="K1403" s="138" t="s">
        <v>274</v>
      </c>
      <c r="L1403" s="32"/>
      <c r="M1403" s="143" t="s">
        <v>1</v>
      </c>
      <c r="N1403" s="144" t="s">
        <v>43</v>
      </c>
      <c r="P1403" s="145">
        <f>O1403*H1403</f>
        <v>0</v>
      </c>
      <c r="Q1403" s="145">
        <v>1E-4</v>
      </c>
      <c r="R1403" s="145">
        <f>Q1403*H1403</f>
        <v>2.2685400000000001E-2</v>
      </c>
      <c r="S1403" s="145">
        <v>0</v>
      </c>
      <c r="T1403" s="146">
        <f>S1403*H1403</f>
        <v>0</v>
      </c>
      <c r="AR1403" s="147" t="s">
        <v>370</v>
      </c>
      <c r="AT1403" s="147" t="s">
        <v>270</v>
      </c>
      <c r="AU1403" s="147" t="s">
        <v>90</v>
      </c>
      <c r="AY1403" s="17" t="s">
        <v>268</v>
      </c>
      <c r="BE1403" s="148">
        <f>IF(N1403="základní",J1403,0)</f>
        <v>0</v>
      </c>
      <c r="BF1403" s="148">
        <f>IF(N1403="snížená",J1403,0)</f>
        <v>0</v>
      </c>
      <c r="BG1403" s="148">
        <f>IF(N1403="zákl. přenesená",J1403,0)</f>
        <v>0</v>
      </c>
      <c r="BH1403" s="148">
        <f>IF(N1403="sníž. přenesená",J1403,0)</f>
        <v>0</v>
      </c>
      <c r="BI1403" s="148">
        <f>IF(N1403="nulová",J1403,0)</f>
        <v>0</v>
      </c>
      <c r="BJ1403" s="17" t="s">
        <v>90</v>
      </c>
      <c r="BK1403" s="148">
        <f>ROUND(I1403*H1403,2)</f>
        <v>0</v>
      </c>
      <c r="BL1403" s="17" t="s">
        <v>370</v>
      </c>
      <c r="BM1403" s="147" t="s">
        <v>2031</v>
      </c>
    </row>
    <row r="1404" spans="2:65" s="1" customFormat="1" ht="24.2" customHeight="1">
      <c r="B1404" s="32"/>
      <c r="C1404" s="136" t="s">
        <v>2032</v>
      </c>
      <c r="D1404" s="136" t="s">
        <v>270</v>
      </c>
      <c r="E1404" s="137" t="s">
        <v>2033</v>
      </c>
      <c r="F1404" s="138" t="s">
        <v>2034</v>
      </c>
      <c r="G1404" s="139" t="s">
        <v>281</v>
      </c>
      <c r="H1404" s="140">
        <v>1</v>
      </c>
      <c r="I1404" s="141"/>
      <c r="J1404" s="142">
        <f>ROUND(I1404*H1404,2)</f>
        <v>0</v>
      </c>
      <c r="K1404" s="138" t="s">
        <v>1</v>
      </c>
      <c r="L1404" s="32"/>
      <c r="M1404" s="143" t="s">
        <v>1</v>
      </c>
      <c r="N1404" s="144" t="s">
        <v>43</v>
      </c>
      <c r="P1404" s="145">
        <f>O1404*H1404</f>
        <v>0</v>
      </c>
      <c r="Q1404" s="145">
        <v>1.1900000000000001E-3</v>
      </c>
      <c r="R1404" s="145">
        <f>Q1404*H1404</f>
        <v>1.1900000000000001E-3</v>
      </c>
      <c r="S1404" s="145">
        <v>0</v>
      </c>
      <c r="T1404" s="146">
        <f>S1404*H1404</f>
        <v>0</v>
      </c>
      <c r="AR1404" s="147" t="s">
        <v>370</v>
      </c>
      <c r="AT1404" s="147" t="s">
        <v>270</v>
      </c>
      <c r="AU1404" s="147" t="s">
        <v>90</v>
      </c>
      <c r="AY1404" s="17" t="s">
        <v>268</v>
      </c>
      <c r="BE1404" s="148">
        <f>IF(N1404="základní",J1404,0)</f>
        <v>0</v>
      </c>
      <c r="BF1404" s="148">
        <f>IF(N1404="snížená",J1404,0)</f>
        <v>0</v>
      </c>
      <c r="BG1404" s="148">
        <f>IF(N1404="zákl. přenesená",J1404,0)</f>
        <v>0</v>
      </c>
      <c r="BH1404" s="148">
        <f>IF(N1404="sníž. přenesená",J1404,0)</f>
        <v>0</v>
      </c>
      <c r="BI1404" s="148">
        <f>IF(N1404="nulová",J1404,0)</f>
        <v>0</v>
      </c>
      <c r="BJ1404" s="17" t="s">
        <v>90</v>
      </c>
      <c r="BK1404" s="148">
        <f>ROUND(I1404*H1404,2)</f>
        <v>0</v>
      </c>
      <c r="BL1404" s="17" t="s">
        <v>370</v>
      </c>
      <c r="BM1404" s="147" t="s">
        <v>2035</v>
      </c>
    </row>
    <row r="1405" spans="2:65" s="12" customFormat="1">
      <c r="B1405" s="149"/>
      <c r="D1405" s="150" t="s">
        <v>276</v>
      </c>
      <c r="E1405" s="151" t="s">
        <v>1</v>
      </c>
      <c r="F1405" s="152" t="s">
        <v>2036</v>
      </c>
      <c r="H1405" s="153">
        <v>1</v>
      </c>
      <c r="I1405" s="154"/>
      <c r="L1405" s="149"/>
      <c r="M1405" s="155"/>
      <c r="T1405" s="156"/>
      <c r="AT1405" s="151" t="s">
        <v>276</v>
      </c>
      <c r="AU1405" s="151" t="s">
        <v>90</v>
      </c>
      <c r="AV1405" s="12" t="s">
        <v>90</v>
      </c>
      <c r="AW1405" s="12" t="s">
        <v>32</v>
      </c>
      <c r="AX1405" s="12" t="s">
        <v>77</v>
      </c>
      <c r="AY1405" s="151" t="s">
        <v>268</v>
      </c>
    </row>
    <row r="1406" spans="2:65" s="13" customFormat="1">
      <c r="B1406" s="157"/>
      <c r="D1406" s="150" t="s">
        <v>276</v>
      </c>
      <c r="E1406" s="158" t="s">
        <v>1</v>
      </c>
      <c r="F1406" s="159" t="s">
        <v>278</v>
      </c>
      <c r="H1406" s="160">
        <v>1</v>
      </c>
      <c r="I1406" s="161"/>
      <c r="L1406" s="157"/>
      <c r="M1406" s="162"/>
      <c r="T1406" s="163"/>
      <c r="AT1406" s="158" t="s">
        <v>276</v>
      </c>
      <c r="AU1406" s="158" t="s">
        <v>90</v>
      </c>
      <c r="AV1406" s="13" t="s">
        <v>101</v>
      </c>
      <c r="AW1406" s="13" t="s">
        <v>32</v>
      </c>
      <c r="AX1406" s="13" t="s">
        <v>84</v>
      </c>
      <c r="AY1406" s="158" t="s">
        <v>268</v>
      </c>
    </row>
    <row r="1407" spans="2:65" s="1" customFormat="1" ht="24.2" customHeight="1">
      <c r="B1407" s="32"/>
      <c r="C1407" s="136" t="s">
        <v>2037</v>
      </c>
      <c r="D1407" s="136" t="s">
        <v>270</v>
      </c>
      <c r="E1407" s="137" t="s">
        <v>2038</v>
      </c>
      <c r="F1407" s="138" t="s">
        <v>2039</v>
      </c>
      <c r="G1407" s="139" t="s">
        <v>281</v>
      </c>
      <c r="H1407" s="140">
        <v>1</v>
      </c>
      <c r="I1407" s="141"/>
      <c r="J1407" s="142">
        <f>ROUND(I1407*H1407,2)</f>
        <v>0</v>
      </c>
      <c r="K1407" s="138" t="s">
        <v>1</v>
      </c>
      <c r="L1407" s="32"/>
      <c r="M1407" s="143" t="s">
        <v>1</v>
      </c>
      <c r="N1407" s="144" t="s">
        <v>43</v>
      </c>
      <c r="P1407" s="145">
        <f>O1407*H1407</f>
        <v>0</v>
      </c>
      <c r="Q1407" s="145">
        <v>1.1900000000000001E-3</v>
      </c>
      <c r="R1407" s="145">
        <f>Q1407*H1407</f>
        <v>1.1900000000000001E-3</v>
      </c>
      <c r="S1407" s="145">
        <v>0</v>
      </c>
      <c r="T1407" s="146">
        <f>S1407*H1407</f>
        <v>0</v>
      </c>
      <c r="AR1407" s="147" t="s">
        <v>370</v>
      </c>
      <c r="AT1407" s="147" t="s">
        <v>270</v>
      </c>
      <c r="AU1407" s="147" t="s">
        <v>90</v>
      </c>
      <c r="AY1407" s="17" t="s">
        <v>268</v>
      </c>
      <c r="BE1407" s="148">
        <f>IF(N1407="základní",J1407,0)</f>
        <v>0</v>
      </c>
      <c r="BF1407" s="148">
        <f>IF(N1407="snížená",J1407,0)</f>
        <v>0</v>
      </c>
      <c r="BG1407" s="148">
        <f>IF(N1407="zákl. přenesená",J1407,0)</f>
        <v>0</v>
      </c>
      <c r="BH1407" s="148">
        <f>IF(N1407="sníž. přenesená",J1407,0)</f>
        <v>0</v>
      </c>
      <c r="BI1407" s="148">
        <f>IF(N1407="nulová",J1407,0)</f>
        <v>0</v>
      </c>
      <c r="BJ1407" s="17" t="s">
        <v>90</v>
      </c>
      <c r="BK1407" s="148">
        <f>ROUND(I1407*H1407,2)</f>
        <v>0</v>
      </c>
      <c r="BL1407" s="17" t="s">
        <v>370</v>
      </c>
      <c r="BM1407" s="147" t="s">
        <v>2040</v>
      </c>
    </row>
    <row r="1408" spans="2:65" s="12" customFormat="1">
      <c r="B1408" s="149"/>
      <c r="D1408" s="150" t="s">
        <v>276</v>
      </c>
      <c r="E1408" s="151" t="s">
        <v>1</v>
      </c>
      <c r="F1408" s="152" t="s">
        <v>2041</v>
      </c>
      <c r="H1408" s="153">
        <v>1</v>
      </c>
      <c r="I1408" s="154"/>
      <c r="L1408" s="149"/>
      <c r="M1408" s="155"/>
      <c r="T1408" s="156"/>
      <c r="AT1408" s="151" t="s">
        <v>276</v>
      </c>
      <c r="AU1408" s="151" t="s">
        <v>90</v>
      </c>
      <c r="AV1408" s="12" t="s">
        <v>90</v>
      </c>
      <c r="AW1408" s="12" t="s">
        <v>32</v>
      </c>
      <c r="AX1408" s="12" t="s">
        <v>77</v>
      </c>
      <c r="AY1408" s="151" t="s">
        <v>268</v>
      </c>
    </row>
    <row r="1409" spans="2:65" s="13" customFormat="1">
      <c r="B1409" s="157"/>
      <c r="D1409" s="150" t="s">
        <v>276</v>
      </c>
      <c r="E1409" s="158" t="s">
        <v>1</v>
      </c>
      <c r="F1409" s="159" t="s">
        <v>278</v>
      </c>
      <c r="H1409" s="160">
        <v>1</v>
      </c>
      <c r="I1409" s="161"/>
      <c r="L1409" s="157"/>
      <c r="M1409" s="162"/>
      <c r="T1409" s="163"/>
      <c r="AT1409" s="158" t="s">
        <v>276</v>
      </c>
      <c r="AU1409" s="158" t="s">
        <v>90</v>
      </c>
      <c r="AV1409" s="13" t="s">
        <v>101</v>
      </c>
      <c r="AW1409" s="13" t="s">
        <v>32</v>
      </c>
      <c r="AX1409" s="13" t="s">
        <v>84</v>
      </c>
      <c r="AY1409" s="158" t="s">
        <v>268</v>
      </c>
    </row>
    <row r="1410" spans="2:65" s="1" customFormat="1" ht="24.2" customHeight="1">
      <c r="B1410" s="32"/>
      <c r="C1410" s="136" t="s">
        <v>2042</v>
      </c>
      <c r="D1410" s="136" t="s">
        <v>270</v>
      </c>
      <c r="E1410" s="137" t="s">
        <v>2043</v>
      </c>
      <c r="F1410" s="138" t="s">
        <v>2044</v>
      </c>
      <c r="G1410" s="139" t="s">
        <v>281</v>
      </c>
      <c r="H1410" s="140">
        <v>1</v>
      </c>
      <c r="I1410" s="141"/>
      <c r="J1410" s="142">
        <f>ROUND(I1410*H1410,2)</f>
        <v>0</v>
      </c>
      <c r="K1410" s="138" t="s">
        <v>1</v>
      </c>
      <c r="L1410" s="32"/>
      <c r="M1410" s="143" t="s">
        <v>1</v>
      </c>
      <c r="N1410" s="144" t="s">
        <v>43</v>
      </c>
      <c r="P1410" s="145">
        <f>O1410*H1410</f>
        <v>0</v>
      </c>
      <c r="Q1410" s="145">
        <v>1.1900000000000001E-3</v>
      </c>
      <c r="R1410" s="145">
        <f>Q1410*H1410</f>
        <v>1.1900000000000001E-3</v>
      </c>
      <c r="S1410" s="145">
        <v>0</v>
      </c>
      <c r="T1410" s="146">
        <f>S1410*H1410</f>
        <v>0</v>
      </c>
      <c r="AR1410" s="147" t="s">
        <v>370</v>
      </c>
      <c r="AT1410" s="147" t="s">
        <v>270</v>
      </c>
      <c r="AU1410" s="147" t="s">
        <v>90</v>
      </c>
      <c r="AY1410" s="17" t="s">
        <v>268</v>
      </c>
      <c r="BE1410" s="148">
        <f>IF(N1410="základní",J1410,0)</f>
        <v>0</v>
      </c>
      <c r="BF1410" s="148">
        <f>IF(N1410="snížená",J1410,0)</f>
        <v>0</v>
      </c>
      <c r="BG1410" s="148">
        <f>IF(N1410="zákl. přenesená",J1410,0)</f>
        <v>0</v>
      </c>
      <c r="BH1410" s="148">
        <f>IF(N1410="sníž. přenesená",J1410,0)</f>
        <v>0</v>
      </c>
      <c r="BI1410" s="148">
        <f>IF(N1410="nulová",J1410,0)</f>
        <v>0</v>
      </c>
      <c r="BJ1410" s="17" t="s">
        <v>90</v>
      </c>
      <c r="BK1410" s="148">
        <f>ROUND(I1410*H1410,2)</f>
        <v>0</v>
      </c>
      <c r="BL1410" s="17" t="s">
        <v>370</v>
      </c>
      <c r="BM1410" s="147" t="s">
        <v>2045</v>
      </c>
    </row>
    <row r="1411" spans="2:65" s="12" customFormat="1">
      <c r="B1411" s="149"/>
      <c r="D1411" s="150" t="s">
        <v>276</v>
      </c>
      <c r="E1411" s="151" t="s">
        <v>1</v>
      </c>
      <c r="F1411" s="152" t="s">
        <v>2046</v>
      </c>
      <c r="H1411" s="153">
        <v>1</v>
      </c>
      <c r="I1411" s="154"/>
      <c r="L1411" s="149"/>
      <c r="M1411" s="155"/>
      <c r="T1411" s="156"/>
      <c r="AT1411" s="151" t="s">
        <v>276</v>
      </c>
      <c r="AU1411" s="151" t="s">
        <v>90</v>
      </c>
      <c r="AV1411" s="12" t="s">
        <v>90</v>
      </c>
      <c r="AW1411" s="12" t="s">
        <v>32</v>
      </c>
      <c r="AX1411" s="12" t="s">
        <v>77</v>
      </c>
      <c r="AY1411" s="151" t="s">
        <v>268</v>
      </c>
    </row>
    <row r="1412" spans="2:65" s="13" customFormat="1">
      <c r="B1412" s="157"/>
      <c r="D1412" s="150" t="s">
        <v>276</v>
      </c>
      <c r="E1412" s="158" t="s">
        <v>1</v>
      </c>
      <c r="F1412" s="159" t="s">
        <v>278</v>
      </c>
      <c r="H1412" s="160">
        <v>1</v>
      </c>
      <c r="I1412" s="161"/>
      <c r="L1412" s="157"/>
      <c r="M1412" s="162"/>
      <c r="T1412" s="163"/>
      <c r="AT1412" s="158" t="s">
        <v>276</v>
      </c>
      <c r="AU1412" s="158" t="s">
        <v>90</v>
      </c>
      <c r="AV1412" s="13" t="s">
        <v>101</v>
      </c>
      <c r="AW1412" s="13" t="s">
        <v>32</v>
      </c>
      <c r="AX1412" s="13" t="s">
        <v>84</v>
      </c>
      <c r="AY1412" s="158" t="s">
        <v>268</v>
      </c>
    </row>
    <row r="1413" spans="2:65" s="1" customFormat="1" ht="37.9" customHeight="1">
      <c r="B1413" s="32"/>
      <c r="C1413" s="136" t="s">
        <v>2047</v>
      </c>
      <c r="D1413" s="136" t="s">
        <v>270</v>
      </c>
      <c r="E1413" s="137" t="s">
        <v>2048</v>
      </c>
      <c r="F1413" s="138" t="s">
        <v>2049</v>
      </c>
      <c r="G1413" s="139" t="s">
        <v>281</v>
      </c>
      <c r="H1413" s="140">
        <v>1</v>
      </c>
      <c r="I1413" s="141"/>
      <c r="J1413" s="142">
        <f>ROUND(I1413*H1413,2)</f>
        <v>0</v>
      </c>
      <c r="K1413" s="138" t="s">
        <v>1</v>
      </c>
      <c r="L1413" s="32"/>
      <c r="M1413" s="143" t="s">
        <v>1</v>
      </c>
      <c r="N1413" s="144" t="s">
        <v>43</v>
      </c>
      <c r="P1413" s="145">
        <f>O1413*H1413</f>
        <v>0</v>
      </c>
      <c r="Q1413" s="145">
        <v>1.1900000000000001E-3</v>
      </c>
      <c r="R1413" s="145">
        <f>Q1413*H1413</f>
        <v>1.1900000000000001E-3</v>
      </c>
      <c r="S1413" s="145">
        <v>0</v>
      </c>
      <c r="T1413" s="146">
        <f>S1413*H1413</f>
        <v>0</v>
      </c>
      <c r="AR1413" s="147" t="s">
        <v>370</v>
      </c>
      <c r="AT1413" s="147" t="s">
        <v>270</v>
      </c>
      <c r="AU1413" s="147" t="s">
        <v>90</v>
      </c>
      <c r="AY1413" s="17" t="s">
        <v>268</v>
      </c>
      <c r="BE1413" s="148">
        <f>IF(N1413="základní",J1413,0)</f>
        <v>0</v>
      </c>
      <c r="BF1413" s="148">
        <f>IF(N1413="snížená",J1413,0)</f>
        <v>0</v>
      </c>
      <c r="BG1413" s="148">
        <f>IF(N1413="zákl. přenesená",J1413,0)</f>
        <v>0</v>
      </c>
      <c r="BH1413" s="148">
        <f>IF(N1413="sníž. přenesená",J1413,0)</f>
        <v>0</v>
      </c>
      <c r="BI1413" s="148">
        <f>IF(N1413="nulová",J1413,0)</f>
        <v>0</v>
      </c>
      <c r="BJ1413" s="17" t="s">
        <v>90</v>
      </c>
      <c r="BK1413" s="148">
        <f>ROUND(I1413*H1413,2)</f>
        <v>0</v>
      </c>
      <c r="BL1413" s="17" t="s">
        <v>370</v>
      </c>
      <c r="BM1413" s="147" t="s">
        <v>2050</v>
      </c>
    </row>
    <row r="1414" spans="2:65" s="12" customFormat="1" ht="22.5">
      <c r="B1414" s="149"/>
      <c r="D1414" s="150" t="s">
        <v>276</v>
      </c>
      <c r="E1414" s="151" t="s">
        <v>1</v>
      </c>
      <c r="F1414" s="152" t="s">
        <v>2051</v>
      </c>
      <c r="H1414" s="153">
        <v>1</v>
      </c>
      <c r="I1414" s="154"/>
      <c r="L1414" s="149"/>
      <c r="M1414" s="155"/>
      <c r="T1414" s="156"/>
      <c r="AT1414" s="151" t="s">
        <v>276</v>
      </c>
      <c r="AU1414" s="151" t="s">
        <v>90</v>
      </c>
      <c r="AV1414" s="12" t="s">
        <v>90</v>
      </c>
      <c r="AW1414" s="12" t="s">
        <v>32</v>
      </c>
      <c r="AX1414" s="12" t="s">
        <v>77</v>
      </c>
      <c r="AY1414" s="151" t="s">
        <v>268</v>
      </c>
    </row>
    <row r="1415" spans="2:65" s="13" customFormat="1">
      <c r="B1415" s="157"/>
      <c r="D1415" s="150" t="s">
        <v>276</v>
      </c>
      <c r="E1415" s="158" t="s">
        <v>1</v>
      </c>
      <c r="F1415" s="159" t="s">
        <v>278</v>
      </c>
      <c r="H1415" s="160">
        <v>1</v>
      </c>
      <c r="I1415" s="161"/>
      <c r="L1415" s="157"/>
      <c r="M1415" s="162"/>
      <c r="T1415" s="163"/>
      <c r="AT1415" s="158" t="s">
        <v>276</v>
      </c>
      <c r="AU1415" s="158" t="s">
        <v>90</v>
      </c>
      <c r="AV1415" s="13" t="s">
        <v>101</v>
      </c>
      <c r="AW1415" s="13" t="s">
        <v>32</v>
      </c>
      <c r="AX1415" s="13" t="s">
        <v>84</v>
      </c>
      <c r="AY1415" s="158" t="s">
        <v>268</v>
      </c>
    </row>
    <row r="1416" spans="2:65" s="1" customFormat="1" ht="24.2" customHeight="1">
      <c r="B1416" s="32"/>
      <c r="C1416" s="136" t="s">
        <v>2052</v>
      </c>
      <c r="D1416" s="136" t="s">
        <v>270</v>
      </c>
      <c r="E1416" s="137" t="s">
        <v>2053</v>
      </c>
      <c r="F1416" s="138" t="s">
        <v>2054</v>
      </c>
      <c r="G1416" s="139" t="s">
        <v>1472</v>
      </c>
      <c r="H1416" s="197"/>
      <c r="I1416" s="141"/>
      <c r="J1416" s="142">
        <f>ROUND(I1416*H1416,2)</f>
        <v>0</v>
      </c>
      <c r="K1416" s="138" t="s">
        <v>274</v>
      </c>
      <c r="L1416" s="32"/>
      <c r="M1416" s="143" t="s">
        <v>1</v>
      </c>
      <c r="N1416" s="144" t="s">
        <v>43</v>
      </c>
      <c r="P1416" s="145">
        <f>O1416*H1416</f>
        <v>0</v>
      </c>
      <c r="Q1416" s="145">
        <v>0</v>
      </c>
      <c r="R1416" s="145">
        <f>Q1416*H1416</f>
        <v>0</v>
      </c>
      <c r="S1416" s="145">
        <v>0</v>
      </c>
      <c r="T1416" s="146">
        <f>S1416*H1416</f>
        <v>0</v>
      </c>
      <c r="AR1416" s="147" t="s">
        <v>370</v>
      </c>
      <c r="AT1416" s="147" t="s">
        <v>270</v>
      </c>
      <c r="AU1416" s="147" t="s">
        <v>90</v>
      </c>
      <c r="AY1416" s="17" t="s">
        <v>268</v>
      </c>
      <c r="BE1416" s="148">
        <f>IF(N1416="základní",J1416,0)</f>
        <v>0</v>
      </c>
      <c r="BF1416" s="148">
        <f>IF(N1416="snížená",J1416,0)</f>
        <v>0</v>
      </c>
      <c r="BG1416" s="148">
        <f>IF(N1416="zákl. přenesená",J1416,0)</f>
        <v>0</v>
      </c>
      <c r="BH1416" s="148">
        <f>IF(N1416="sníž. přenesená",J1416,0)</f>
        <v>0</v>
      </c>
      <c r="BI1416" s="148">
        <f>IF(N1416="nulová",J1416,0)</f>
        <v>0</v>
      </c>
      <c r="BJ1416" s="17" t="s">
        <v>90</v>
      </c>
      <c r="BK1416" s="148">
        <f>ROUND(I1416*H1416,2)</f>
        <v>0</v>
      </c>
      <c r="BL1416" s="17" t="s">
        <v>370</v>
      </c>
      <c r="BM1416" s="147" t="s">
        <v>2055</v>
      </c>
    </row>
    <row r="1417" spans="2:65" s="11" customFormat="1" ht="22.9" customHeight="1">
      <c r="B1417" s="124"/>
      <c r="D1417" s="125" t="s">
        <v>76</v>
      </c>
      <c r="E1417" s="134" t="s">
        <v>2056</v>
      </c>
      <c r="F1417" s="134" t="s">
        <v>2057</v>
      </c>
      <c r="I1417" s="127"/>
      <c r="J1417" s="135">
        <f>BK1417</f>
        <v>0</v>
      </c>
      <c r="L1417" s="124"/>
      <c r="M1417" s="129"/>
      <c r="P1417" s="130">
        <f>SUM(P1418:P1470)</f>
        <v>0</v>
      </c>
      <c r="R1417" s="130">
        <f>SUM(R1418:R1470)</f>
        <v>0.92838529999999997</v>
      </c>
      <c r="T1417" s="131">
        <f>SUM(T1418:T1470)</f>
        <v>0</v>
      </c>
      <c r="AR1417" s="125" t="s">
        <v>90</v>
      </c>
      <c r="AT1417" s="132" t="s">
        <v>76</v>
      </c>
      <c r="AU1417" s="132" t="s">
        <v>84</v>
      </c>
      <c r="AY1417" s="125" t="s">
        <v>268</v>
      </c>
      <c r="BK1417" s="133">
        <f>SUM(BK1418:BK1470)</f>
        <v>0</v>
      </c>
    </row>
    <row r="1418" spans="2:65" s="1" customFormat="1" ht="44.25" customHeight="1">
      <c r="B1418" s="32"/>
      <c r="C1418" s="136" t="s">
        <v>2058</v>
      </c>
      <c r="D1418" s="136" t="s">
        <v>270</v>
      </c>
      <c r="E1418" s="137" t="s">
        <v>2059</v>
      </c>
      <c r="F1418" s="138" t="s">
        <v>2060</v>
      </c>
      <c r="G1418" s="139" t="s">
        <v>318</v>
      </c>
      <c r="H1418" s="140">
        <v>22</v>
      </c>
      <c r="I1418" s="141"/>
      <c r="J1418" s="142">
        <f>ROUND(I1418*H1418,2)</f>
        <v>0</v>
      </c>
      <c r="K1418" s="138" t="s">
        <v>1</v>
      </c>
      <c r="L1418" s="32"/>
      <c r="M1418" s="143" t="s">
        <v>1</v>
      </c>
      <c r="N1418" s="144" t="s">
        <v>43</v>
      </c>
      <c r="P1418" s="145">
        <f>O1418*H1418</f>
        <v>0</v>
      </c>
      <c r="Q1418" s="145">
        <v>2.2200000000000002E-3</v>
      </c>
      <c r="R1418" s="145">
        <f>Q1418*H1418</f>
        <v>4.8840000000000001E-2</v>
      </c>
      <c r="S1418" s="145">
        <v>0</v>
      </c>
      <c r="T1418" s="146">
        <f>S1418*H1418</f>
        <v>0</v>
      </c>
      <c r="AR1418" s="147" t="s">
        <v>370</v>
      </c>
      <c r="AT1418" s="147" t="s">
        <v>270</v>
      </c>
      <c r="AU1418" s="147" t="s">
        <v>90</v>
      </c>
      <c r="AY1418" s="17" t="s">
        <v>268</v>
      </c>
      <c r="BE1418" s="148">
        <f>IF(N1418="základní",J1418,0)</f>
        <v>0</v>
      </c>
      <c r="BF1418" s="148">
        <f>IF(N1418="snížená",J1418,0)</f>
        <v>0</v>
      </c>
      <c r="BG1418" s="148">
        <f>IF(N1418="zákl. přenesená",J1418,0)</f>
        <v>0</v>
      </c>
      <c r="BH1418" s="148">
        <f>IF(N1418="sníž. přenesená",J1418,0)</f>
        <v>0</v>
      </c>
      <c r="BI1418" s="148">
        <f>IF(N1418="nulová",J1418,0)</f>
        <v>0</v>
      </c>
      <c r="BJ1418" s="17" t="s">
        <v>90</v>
      </c>
      <c r="BK1418" s="148">
        <f>ROUND(I1418*H1418,2)</f>
        <v>0</v>
      </c>
      <c r="BL1418" s="17" t="s">
        <v>370</v>
      </c>
      <c r="BM1418" s="147" t="s">
        <v>2061</v>
      </c>
    </row>
    <row r="1419" spans="2:65" s="1" customFormat="1" ht="29.25">
      <c r="B1419" s="32"/>
      <c r="D1419" s="150" t="s">
        <v>475</v>
      </c>
      <c r="F1419" s="178" t="s">
        <v>2062</v>
      </c>
      <c r="I1419" s="179"/>
      <c r="L1419" s="32"/>
      <c r="M1419" s="180"/>
      <c r="T1419" s="56"/>
      <c r="AT1419" s="17" t="s">
        <v>475</v>
      </c>
      <c r="AU1419" s="17" t="s">
        <v>90</v>
      </c>
    </row>
    <row r="1420" spans="2:65" s="12" customFormat="1">
      <c r="B1420" s="149"/>
      <c r="D1420" s="150" t="s">
        <v>276</v>
      </c>
      <c r="E1420" s="151" t="s">
        <v>1</v>
      </c>
      <c r="F1420" s="152" t="s">
        <v>2063</v>
      </c>
      <c r="H1420" s="153">
        <v>22</v>
      </c>
      <c r="I1420" s="154"/>
      <c r="L1420" s="149"/>
      <c r="M1420" s="155"/>
      <c r="T1420" s="156"/>
      <c r="AT1420" s="151" t="s">
        <v>276</v>
      </c>
      <c r="AU1420" s="151" t="s">
        <v>90</v>
      </c>
      <c r="AV1420" s="12" t="s">
        <v>90</v>
      </c>
      <c r="AW1420" s="12" t="s">
        <v>32</v>
      </c>
      <c r="AX1420" s="12" t="s">
        <v>77</v>
      </c>
      <c r="AY1420" s="151" t="s">
        <v>268</v>
      </c>
    </row>
    <row r="1421" spans="2:65" s="13" customFormat="1">
      <c r="B1421" s="157"/>
      <c r="D1421" s="150" t="s">
        <v>276</v>
      </c>
      <c r="E1421" s="158" t="s">
        <v>1</v>
      </c>
      <c r="F1421" s="159" t="s">
        <v>278</v>
      </c>
      <c r="H1421" s="160">
        <v>22</v>
      </c>
      <c r="I1421" s="161"/>
      <c r="L1421" s="157"/>
      <c r="M1421" s="162"/>
      <c r="T1421" s="163"/>
      <c r="AT1421" s="158" t="s">
        <v>276</v>
      </c>
      <c r="AU1421" s="158" t="s">
        <v>90</v>
      </c>
      <c r="AV1421" s="13" t="s">
        <v>101</v>
      </c>
      <c r="AW1421" s="13" t="s">
        <v>32</v>
      </c>
      <c r="AX1421" s="13" t="s">
        <v>84</v>
      </c>
      <c r="AY1421" s="158" t="s">
        <v>268</v>
      </c>
    </row>
    <row r="1422" spans="2:65" s="1" customFormat="1" ht="37.9" customHeight="1">
      <c r="B1422" s="32"/>
      <c r="C1422" s="136" t="s">
        <v>2064</v>
      </c>
      <c r="D1422" s="136" t="s">
        <v>270</v>
      </c>
      <c r="E1422" s="137" t="s">
        <v>2065</v>
      </c>
      <c r="F1422" s="138" t="s">
        <v>2066</v>
      </c>
      <c r="G1422" s="139" t="s">
        <v>318</v>
      </c>
      <c r="H1422" s="140">
        <v>1.3</v>
      </c>
      <c r="I1422" s="141"/>
      <c r="J1422" s="142">
        <f>ROUND(I1422*H1422,2)</f>
        <v>0</v>
      </c>
      <c r="K1422" s="138" t="s">
        <v>1</v>
      </c>
      <c r="L1422" s="32"/>
      <c r="M1422" s="143" t="s">
        <v>1</v>
      </c>
      <c r="N1422" s="144" t="s">
        <v>43</v>
      </c>
      <c r="P1422" s="145">
        <f>O1422*H1422</f>
        <v>0</v>
      </c>
      <c r="Q1422" s="145">
        <v>5.3499999999999997E-3</v>
      </c>
      <c r="R1422" s="145">
        <f>Q1422*H1422</f>
        <v>6.9550000000000002E-3</v>
      </c>
      <c r="S1422" s="145">
        <v>0</v>
      </c>
      <c r="T1422" s="146">
        <f>S1422*H1422</f>
        <v>0</v>
      </c>
      <c r="AR1422" s="147" t="s">
        <v>370</v>
      </c>
      <c r="AT1422" s="147" t="s">
        <v>270</v>
      </c>
      <c r="AU1422" s="147" t="s">
        <v>90</v>
      </c>
      <c r="AY1422" s="17" t="s">
        <v>268</v>
      </c>
      <c r="BE1422" s="148">
        <f>IF(N1422="základní",J1422,0)</f>
        <v>0</v>
      </c>
      <c r="BF1422" s="148">
        <f>IF(N1422="snížená",J1422,0)</f>
        <v>0</v>
      </c>
      <c r="BG1422" s="148">
        <f>IF(N1422="zákl. přenesená",J1422,0)</f>
        <v>0</v>
      </c>
      <c r="BH1422" s="148">
        <f>IF(N1422="sníž. přenesená",J1422,0)</f>
        <v>0</v>
      </c>
      <c r="BI1422" s="148">
        <f>IF(N1422="nulová",J1422,0)</f>
        <v>0</v>
      </c>
      <c r="BJ1422" s="17" t="s">
        <v>90</v>
      </c>
      <c r="BK1422" s="148">
        <f>ROUND(I1422*H1422,2)</f>
        <v>0</v>
      </c>
      <c r="BL1422" s="17" t="s">
        <v>370</v>
      </c>
      <c r="BM1422" s="147" t="s">
        <v>2067</v>
      </c>
    </row>
    <row r="1423" spans="2:65" s="1" customFormat="1" ht="29.25">
      <c r="B1423" s="32"/>
      <c r="D1423" s="150" t="s">
        <v>475</v>
      </c>
      <c r="F1423" s="178" t="s">
        <v>2068</v>
      </c>
      <c r="I1423" s="179"/>
      <c r="L1423" s="32"/>
      <c r="M1423" s="180"/>
      <c r="T1423" s="56"/>
      <c r="AT1423" s="17" t="s">
        <v>475</v>
      </c>
      <c r="AU1423" s="17" t="s">
        <v>90</v>
      </c>
    </row>
    <row r="1424" spans="2:65" s="12" customFormat="1">
      <c r="B1424" s="149"/>
      <c r="D1424" s="150" t="s">
        <v>276</v>
      </c>
      <c r="E1424" s="151" t="s">
        <v>1</v>
      </c>
      <c r="F1424" s="152" t="s">
        <v>2069</v>
      </c>
      <c r="H1424" s="153">
        <v>1.3</v>
      </c>
      <c r="I1424" s="154"/>
      <c r="L1424" s="149"/>
      <c r="M1424" s="155"/>
      <c r="T1424" s="156"/>
      <c r="AT1424" s="151" t="s">
        <v>276</v>
      </c>
      <c r="AU1424" s="151" t="s">
        <v>90</v>
      </c>
      <c r="AV1424" s="12" t="s">
        <v>90</v>
      </c>
      <c r="AW1424" s="12" t="s">
        <v>32</v>
      </c>
      <c r="AX1424" s="12" t="s">
        <v>77</v>
      </c>
      <c r="AY1424" s="151" t="s">
        <v>268</v>
      </c>
    </row>
    <row r="1425" spans="2:65" s="13" customFormat="1">
      <c r="B1425" s="157"/>
      <c r="D1425" s="150" t="s">
        <v>276</v>
      </c>
      <c r="E1425" s="158" t="s">
        <v>1</v>
      </c>
      <c r="F1425" s="159" t="s">
        <v>278</v>
      </c>
      <c r="H1425" s="160">
        <v>1.3</v>
      </c>
      <c r="I1425" s="161"/>
      <c r="L1425" s="157"/>
      <c r="M1425" s="162"/>
      <c r="T1425" s="163"/>
      <c r="AT1425" s="158" t="s">
        <v>276</v>
      </c>
      <c r="AU1425" s="158" t="s">
        <v>90</v>
      </c>
      <c r="AV1425" s="13" t="s">
        <v>101</v>
      </c>
      <c r="AW1425" s="13" t="s">
        <v>32</v>
      </c>
      <c r="AX1425" s="13" t="s">
        <v>84</v>
      </c>
      <c r="AY1425" s="158" t="s">
        <v>268</v>
      </c>
    </row>
    <row r="1426" spans="2:65" s="1" customFormat="1" ht="49.15" customHeight="1">
      <c r="B1426" s="32"/>
      <c r="C1426" s="136" t="s">
        <v>2070</v>
      </c>
      <c r="D1426" s="136" t="s">
        <v>270</v>
      </c>
      <c r="E1426" s="137" t="s">
        <v>2071</v>
      </c>
      <c r="F1426" s="138" t="s">
        <v>2072</v>
      </c>
      <c r="G1426" s="139" t="s">
        <v>273</v>
      </c>
      <c r="H1426" s="140">
        <v>4.8600000000000003</v>
      </c>
      <c r="I1426" s="141"/>
      <c r="J1426" s="142">
        <f>ROUND(I1426*H1426,2)</f>
        <v>0</v>
      </c>
      <c r="K1426" s="138" t="s">
        <v>1</v>
      </c>
      <c r="L1426" s="32"/>
      <c r="M1426" s="143" t="s">
        <v>1</v>
      </c>
      <c r="N1426" s="144" t="s">
        <v>43</v>
      </c>
      <c r="P1426" s="145">
        <f>O1426*H1426</f>
        <v>0</v>
      </c>
      <c r="Q1426" s="145">
        <v>6.9499999999999996E-3</v>
      </c>
      <c r="R1426" s="145">
        <f>Q1426*H1426</f>
        <v>3.3777000000000001E-2</v>
      </c>
      <c r="S1426" s="145">
        <v>0</v>
      </c>
      <c r="T1426" s="146">
        <f>S1426*H1426</f>
        <v>0</v>
      </c>
      <c r="AR1426" s="147" t="s">
        <v>370</v>
      </c>
      <c r="AT1426" s="147" t="s">
        <v>270</v>
      </c>
      <c r="AU1426" s="147" t="s">
        <v>90</v>
      </c>
      <c r="AY1426" s="17" t="s">
        <v>268</v>
      </c>
      <c r="BE1426" s="148">
        <f>IF(N1426="základní",J1426,0)</f>
        <v>0</v>
      </c>
      <c r="BF1426" s="148">
        <f>IF(N1426="snížená",J1426,0)</f>
        <v>0</v>
      </c>
      <c r="BG1426" s="148">
        <f>IF(N1426="zákl. přenesená",J1426,0)</f>
        <v>0</v>
      </c>
      <c r="BH1426" s="148">
        <f>IF(N1426="sníž. přenesená",J1426,0)</f>
        <v>0</v>
      </c>
      <c r="BI1426" s="148">
        <f>IF(N1426="nulová",J1426,0)</f>
        <v>0</v>
      </c>
      <c r="BJ1426" s="17" t="s">
        <v>90</v>
      </c>
      <c r="BK1426" s="148">
        <f>ROUND(I1426*H1426,2)</f>
        <v>0</v>
      </c>
      <c r="BL1426" s="17" t="s">
        <v>370</v>
      </c>
      <c r="BM1426" s="147" t="s">
        <v>2073</v>
      </c>
    </row>
    <row r="1427" spans="2:65" s="14" customFormat="1">
      <c r="B1427" s="164"/>
      <c r="D1427" s="150" t="s">
        <v>276</v>
      </c>
      <c r="E1427" s="165" t="s">
        <v>1</v>
      </c>
      <c r="F1427" s="166" t="s">
        <v>2074</v>
      </c>
      <c r="H1427" s="165" t="s">
        <v>1</v>
      </c>
      <c r="I1427" s="167"/>
      <c r="L1427" s="164"/>
      <c r="M1427" s="168"/>
      <c r="T1427" s="169"/>
      <c r="AT1427" s="165" t="s">
        <v>276</v>
      </c>
      <c r="AU1427" s="165" t="s">
        <v>90</v>
      </c>
      <c r="AV1427" s="14" t="s">
        <v>84</v>
      </c>
      <c r="AW1427" s="14" t="s">
        <v>32</v>
      </c>
      <c r="AX1427" s="14" t="s">
        <v>77</v>
      </c>
      <c r="AY1427" s="165" t="s">
        <v>268</v>
      </c>
    </row>
    <row r="1428" spans="2:65" s="12" customFormat="1">
      <c r="B1428" s="149"/>
      <c r="D1428" s="150" t="s">
        <v>276</v>
      </c>
      <c r="E1428" s="151" t="s">
        <v>1</v>
      </c>
      <c r="F1428" s="152" t="s">
        <v>2075</v>
      </c>
      <c r="H1428" s="153">
        <v>4.8600000000000003</v>
      </c>
      <c r="I1428" s="154"/>
      <c r="L1428" s="149"/>
      <c r="M1428" s="155"/>
      <c r="T1428" s="156"/>
      <c r="AT1428" s="151" t="s">
        <v>276</v>
      </c>
      <c r="AU1428" s="151" t="s">
        <v>90</v>
      </c>
      <c r="AV1428" s="12" t="s">
        <v>90</v>
      </c>
      <c r="AW1428" s="12" t="s">
        <v>32</v>
      </c>
      <c r="AX1428" s="12" t="s">
        <v>77</v>
      </c>
      <c r="AY1428" s="151" t="s">
        <v>268</v>
      </c>
    </row>
    <row r="1429" spans="2:65" s="13" customFormat="1">
      <c r="B1429" s="157"/>
      <c r="D1429" s="150" t="s">
        <v>276</v>
      </c>
      <c r="E1429" s="158" t="s">
        <v>1</v>
      </c>
      <c r="F1429" s="159" t="s">
        <v>278</v>
      </c>
      <c r="H1429" s="160">
        <v>4.8600000000000003</v>
      </c>
      <c r="I1429" s="161"/>
      <c r="L1429" s="157"/>
      <c r="M1429" s="162"/>
      <c r="T1429" s="163"/>
      <c r="AT1429" s="158" t="s">
        <v>276</v>
      </c>
      <c r="AU1429" s="158" t="s">
        <v>90</v>
      </c>
      <c r="AV1429" s="13" t="s">
        <v>101</v>
      </c>
      <c r="AW1429" s="13" t="s">
        <v>32</v>
      </c>
      <c r="AX1429" s="13" t="s">
        <v>84</v>
      </c>
      <c r="AY1429" s="158" t="s">
        <v>268</v>
      </c>
    </row>
    <row r="1430" spans="2:65" s="1" customFormat="1" ht="33" customHeight="1">
      <c r="B1430" s="32"/>
      <c r="C1430" s="136" t="s">
        <v>2076</v>
      </c>
      <c r="D1430" s="136" t="s">
        <v>270</v>
      </c>
      <c r="E1430" s="137" t="s">
        <v>2077</v>
      </c>
      <c r="F1430" s="138" t="s">
        <v>2078</v>
      </c>
      <c r="G1430" s="139" t="s">
        <v>318</v>
      </c>
      <c r="H1430" s="140">
        <v>22</v>
      </c>
      <c r="I1430" s="141"/>
      <c r="J1430" s="142">
        <f>ROUND(I1430*H1430,2)</f>
        <v>0</v>
      </c>
      <c r="K1430" s="138" t="s">
        <v>1</v>
      </c>
      <c r="L1430" s="32"/>
      <c r="M1430" s="143" t="s">
        <v>1</v>
      </c>
      <c r="N1430" s="144" t="s">
        <v>43</v>
      </c>
      <c r="P1430" s="145">
        <f>O1430*H1430</f>
        <v>0</v>
      </c>
      <c r="Q1430" s="145">
        <v>6.0699999999999999E-3</v>
      </c>
      <c r="R1430" s="145">
        <f>Q1430*H1430</f>
        <v>0.13353999999999999</v>
      </c>
      <c r="S1430" s="145">
        <v>0</v>
      </c>
      <c r="T1430" s="146">
        <f>S1430*H1430</f>
        <v>0</v>
      </c>
      <c r="AR1430" s="147" t="s">
        <v>370</v>
      </c>
      <c r="AT1430" s="147" t="s">
        <v>270</v>
      </c>
      <c r="AU1430" s="147" t="s">
        <v>90</v>
      </c>
      <c r="AY1430" s="17" t="s">
        <v>268</v>
      </c>
      <c r="BE1430" s="148">
        <f>IF(N1430="základní",J1430,0)</f>
        <v>0</v>
      </c>
      <c r="BF1430" s="148">
        <f>IF(N1430="snížená",J1430,0)</f>
        <v>0</v>
      </c>
      <c r="BG1430" s="148">
        <f>IF(N1430="zákl. přenesená",J1430,0)</f>
        <v>0</v>
      </c>
      <c r="BH1430" s="148">
        <f>IF(N1430="sníž. přenesená",J1430,0)</f>
        <v>0</v>
      </c>
      <c r="BI1430" s="148">
        <f>IF(N1430="nulová",J1430,0)</f>
        <v>0</v>
      </c>
      <c r="BJ1430" s="17" t="s">
        <v>90</v>
      </c>
      <c r="BK1430" s="148">
        <f>ROUND(I1430*H1430,2)</f>
        <v>0</v>
      </c>
      <c r="BL1430" s="17" t="s">
        <v>370</v>
      </c>
      <c r="BM1430" s="147" t="s">
        <v>2079</v>
      </c>
    </row>
    <row r="1431" spans="2:65" s="1" customFormat="1" ht="29.25">
      <c r="B1431" s="32"/>
      <c r="D1431" s="150" t="s">
        <v>475</v>
      </c>
      <c r="F1431" s="178" t="s">
        <v>2062</v>
      </c>
      <c r="I1431" s="179"/>
      <c r="L1431" s="32"/>
      <c r="M1431" s="180"/>
      <c r="T1431" s="56"/>
      <c r="AT1431" s="17" t="s">
        <v>475</v>
      </c>
      <c r="AU1431" s="17" t="s">
        <v>90</v>
      </c>
    </row>
    <row r="1432" spans="2:65" s="12" customFormat="1">
      <c r="B1432" s="149"/>
      <c r="D1432" s="150" t="s">
        <v>276</v>
      </c>
      <c r="E1432" s="151" t="s">
        <v>1</v>
      </c>
      <c r="F1432" s="152" t="s">
        <v>2080</v>
      </c>
      <c r="H1432" s="153">
        <v>22</v>
      </c>
      <c r="I1432" s="154"/>
      <c r="L1432" s="149"/>
      <c r="M1432" s="155"/>
      <c r="T1432" s="156"/>
      <c r="AT1432" s="151" t="s">
        <v>276</v>
      </c>
      <c r="AU1432" s="151" t="s">
        <v>90</v>
      </c>
      <c r="AV1432" s="12" t="s">
        <v>90</v>
      </c>
      <c r="AW1432" s="12" t="s">
        <v>32</v>
      </c>
      <c r="AX1432" s="12" t="s">
        <v>77</v>
      </c>
      <c r="AY1432" s="151" t="s">
        <v>268</v>
      </c>
    </row>
    <row r="1433" spans="2:65" s="13" customFormat="1">
      <c r="B1433" s="157"/>
      <c r="D1433" s="150" t="s">
        <v>276</v>
      </c>
      <c r="E1433" s="158" t="s">
        <v>1</v>
      </c>
      <c r="F1433" s="159" t="s">
        <v>278</v>
      </c>
      <c r="H1433" s="160">
        <v>22</v>
      </c>
      <c r="I1433" s="161"/>
      <c r="L1433" s="157"/>
      <c r="M1433" s="162"/>
      <c r="T1433" s="163"/>
      <c r="AT1433" s="158" t="s">
        <v>276</v>
      </c>
      <c r="AU1433" s="158" t="s">
        <v>90</v>
      </c>
      <c r="AV1433" s="13" t="s">
        <v>101</v>
      </c>
      <c r="AW1433" s="13" t="s">
        <v>32</v>
      </c>
      <c r="AX1433" s="13" t="s">
        <v>84</v>
      </c>
      <c r="AY1433" s="158" t="s">
        <v>268</v>
      </c>
    </row>
    <row r="1434" spans="2:65" s="1" customFormat="1" ht="33" customHeight="1">
      <c r="B1434" s="32"/>
      <c r="C1434" s="136" t="s">
        <v>2081</v>
      </c>
      <c r="D1434" s="136" t="s">
        <v>270</v>
      </c>
      <c r="E1434" s="137" t="s">
        <v>2082</v>
      </c>
      <c r="F1434" s="138" t="s">
        <v>2083</v>
      </c>
      <c r="G1434" s="139" t="s">
        <v>318</v>
      </c>
      <c r="H1434" s="140">
        <v>22</v>
      </c>
      <c r="I1434" s="141"/>
      <c r="J1434" s="142">
        <f>ROUND(I1434*H1434,2)</f>
        <v>0</v>
      </c>
      <c r="K1434" s="138" t="s">
        <v>1</v>
      </c>
      <c r="L1434" s="32"/>
      <c r="M1434" s="143" t="s">
        <v>1</v>
      </c>
      <c r="N1434" s="144" t="s">
        <v>43</v>
      </c>
      <c r="P1434" s="145">
        <f>O1434*H1434</f>
        <v>0</v>
      </c>
      <c r="Q1434" s="145">
        <v>6.0699999999999999E-3</v>
      </c>
      <c r="R1434" s="145">
        <f>Q1434*H1434</f>
        <v>0.13353999999999999</v>
      </c>
      <c r="S1434" s="145">
        <v>0</v>
      </c>
      <c r="T1434" s="146">
        <f>S1434*H1434</f>
        <v>0</v>
      </c>
      <c r="AR1434" s="147" t="s">
        <v>370</v>
      </c>
      <c r="AT1434" s="147" t="s">
        <v>270</v>
      </c>
      <c r="AU1434" s="147" t="s">
        <v>90</v>
      </c>
      <c r="AY1434" s="17" t="s">
        <v>268</v>
      </c>
      <c r="BE1434" s="148">
        <f>IF(N1434="základní",J1434,0)</f>
        <v>0</v>
      </c>
      <c r="BF1434" s="148">
        <f>IF(N1434="snížená",J1434,0)</f>
        <v>0</v>
      </c>
      <c r="BG1434" s="148">
        <f>IF(N1434="zákl. přenesená",J1434,0)</f>
        <v>0</v>
      </c>
      <c r="BH1434" s="148">
        <f>IF(N1434="sníž. přenesená",J1434,0)</f>
        <v>0</v>
      </c>
      <c r="BI1434" s="148">
        <f>IF(N1434="nulová",J1434,0)</f>
        <v>0</v>
      </c>
      <c r="BJ1434" s="17" t="s">
        <v>90</v>
      </c>
      <c r="BK1434" s="148">
        <f>ROUND(I1434*H1434,2)</f>
        <v>0</v>
      </c>
      <c r="BL1434" s="17" t="s">
        <v>370</v>
      </c>
      <c r="BM1434" s="147" t="s">
        <v>2084</v>
      </c>
    </row>
    <row r="1435" spans="2:65" s="1" customFormat="1" ht="29.25">
      <c r="B1435" s="32"/>
      <c r="D1435" s="150" t="s">
        <v>475</v>
      </c>
      <c r="F1435" s="178" t="s">
        <v>2062</v>
      </c>
      <c r="I1435" s="179"/>
      <c r="L1435" s="32"/>
      <c r="M1435" s="180"/>
      <c r="T1435" s="56"/>
      <c r="AT1435" s="17" t="s">
        <v>475</v>
      </c>
      <c r="AU1435" s="17" t="s">
        <v>90</v>
      </c>
    </row>
    <row r="1436" spans="2:65" s="12" customFormat="1">
      <c r="B1436" s="149"/>
      <c r="D1436" s="150" t="s">
        <v>276</v>
      </c>
      <c r="E1436" s="151" t="s">
        <v>1</v>
      </c>
      <c r="F1436" s="152" t="s">
        <v>2085</v>
      </c>
      <c r="H1436" s="153">
        <v>22</v>
      </c>
      <c r="I1436" s="154"/>
      <c r="L1436" s="149"/>
      <c r="M1436" s="155"/>
      <c r="T1436" s="156"/>
      <c r="AT1436" s="151" t="s">
        <v>276</v>
      </c>
      <c r="AU1436" s="151" t="s">
        <v>90</v>
      </c>
      <c r="AV1436" s="12" t="s">
        <v>90</v>
      </c>
      <c r="AW1436" s="12" t="s">
        <v>32</v>
      </c>
      <c r="AX1436" s="12" t="s">
        <v>77</v>
      </c>
      <c r="AY1436" s="151" t="s">
        <v>268</v>
      </c>
    </row>
    <row r="1437" spans="2:65" s="13" customFormat="1">
      <c r="B1437" s="157"/>
      <c r="D1437" s="150" t="s">
        <v>276</v>
      </c>
      <c r="E1437" s="158" t="s">
        <v>1</v>
      </c>
      <c r="F1437" s="159" t="s">
        <v>278</v>
      </c>
      <c r="H1437" s="160">
        <v>22</v>
      </c>
      <c r="I1437" s="161"/>
      <c r="L1437" s="157"/>
      <c r="M1437" s="162"/>
      <c r="T1437" s="163"/>
      <c r="AT1437" s="158" t="s">
        <v>276</v>
      </c>
      <c r="AU1437" s="158" t="s">
        <v>90</v>
      </c>
      <c r="AV1437" s="13" t="s">
        <v>101</v>
      </c>
      <c r="AW1437" s="13" t="s">
        <v>32</v>
      </c>
      <c r="AX1437" s="13" t="s">
        <v>84</v>
      </c>
      <c r="AY1437" s="158" t="s">
        <v>268</v>
      </c>
    </row>
    <row r="1438" spans="2:65" s="1" customFormat="1" ht="44.25" customHeight="1">
      <c r="B1438" s="32"/>
      <c r="C1438" s="136" t="s">
        <v>2086</v>
      </c>
      <c r="D1438" s="136" t="s">
        <v>270</v>
      </c>
      <c r="E1438" s="137" t="s">
        <v>2087</v>
      </c>
      <c r="F1438" s="138" t="s">
        <v>2088</v>
      </c>
      <c r="G1438" s="139" t="s">
        <v>318</v>
      </c>
      <c r="H1438" s="140">
        <v>30.75</v>
      </c>
      <c r="I1438" s="141"/>
      <c r="J1438" s="142">
        <f>ROUND(I1438*H1438,2)</f>
        <v>0</v>
      </c>
      <c r="K1438" s="138" t="s">
        <v>1</v>
      </c>
      <c r="L1438" s="32"/>
      <c r="M1438" s="143" t="s">
        <v>1</v>
      </c>
      <c r="N1438" s="144" t="s">
        <v>43</v>
      </c>
      <c r="P1438" s="145">
        <f>O1438*H1438</f>
        <v>0</v>
      </c>
      <c r="Q1438" s="145">
        <v>6.0699999999999999E-3</v>
      </c>
      <c r="R1438" s="145">
        <f>Q1438*H1438</f>
        <v>0.1866525</v>
      </c>
      <c r="S1438" s="145">
        <v>0</v>
      </c>
      <c r="T1438" s="146">
        <f>S1438*H1438</f>
        <v>0</v>
      </c>
      <c r="AR1438" s="147" t="s">
        <v>370</v>
      </c>
      <c r="AT1438" s="147" t="s">
        <v>270</v>
      </c>
      <c r="AU1438" s="147" t="s">
        <v>90</v>
      </c>
      <c r="AY1438" s="17" t="s">
        <v>268</v>
      </c>
      <c r="BE1438" s="148">
        <f>IF(N1438="základní",J1438,0)</f>
        <v>0</v>
      </c>
      <c r="BF1438" s="148">
        <f>IF(N1438="snížená",J1438,0)</f>
        <v>0</v>
      </c>
      <c r="BG1438" s="148">
        <f>IF(N1438="zákl. přenesená",J1438,0)</f>
        <v>0</v>
      </c>
      <c r="BH1438" s="148">
        <f>IF(N1438="sníž. přenesená",J1438,0)</f>
        <v>0</v>
      </c>
      <c r="BI1438" s="148">
        <f>IF(N1438="nulová",J1438,0)</f>
        <v>0</v>
      </c>
      <c r="BJ1438" s="17" t="s">
        <v>90</v>
      </c>
      <c r="BK1438" s="148">
        <f>ROUND(I1438*H1438,2)</f>
        <v>0</v>
      </c>
      <c r="BL1438" s="17" t="s">
        <v>370</v>
      </c>
      <c r="BM1438" s="147" t="s">
        <v>2089</v>
      </c>
    </row>
    <row r="1439" spans="2:65" s="1" customFormat="1" ht="29.25">
      <c r="B1439" s="32"/>
      <c r="D1439" s="150" t="s">
        <v>475</v>
      </c>
      <c r="F1439" s="178" t="s">
        <v>2062</v>
      </c>
      <c r="I1439" s="179"/>
      <c r="L1439" s="32"/>
      <c r="M1439" s="180"/>
      <c r="T1439" s="56"/>
      <c r="AT1439" s="17" t="s">
        <v>475</v>
      </c>
      <c r="AU1439" s="17" t="s">
        <v>90</v>
      </c>
    </row>
    <row r="1440" spans="2:65" s="12" customFormat="1">
      <c r="B1440" s="149"/>
      <c r="D1440" s="150" t="s">
        <v>276</v>
      </c>
      <c r="E1440" s="151" t="s">
        <v>1</v>
      </c>
      <c r="F1440" s="152" t="s">
        <v>2090</v>
      </c>
      <c r="H1440" s="153">
        <v>30.75</v>
      </c>
      <c r="I1440" s="154"/>
      <c r="L1440" s="149"/>
      <c r="M1440" s="155"/>
      <c r="T1440" s="156"/>
      <c r="AT1440" s="151" t="s">
        <v>276</v>
      </c>
      <c r="AU1440" s="151" t="s">
        <v>90</v>
      </c>
      <c r="AV1440" s="12" t="s">
        <v>90</v>
      </c>
      <c r="AW1440" s="12" t="s">
        <v>32</v>
      </c>
      <c r="AX1440" s="12" t="s">
        <v>77</v>
      </c>
      <c r="AY1440" s="151" t="s">
        <v>268</v>
      </c>
    </row>
    <row r="1441" spans="2:65" s="13" customFormat="1">
      <c r="B1441" s="157"/>
      <c r="D1441" s="150" t="s">
        <v>276</v>
      </c>
      <c r="E1441" s="158" t="s">
        <v>1</v>
      </c>
      <c r="F1441" s="159" t="s">
        <v>278</v>
      </c>
      <c r="H1441" s="160">
        <v>30.75</v>
      </c>
      <c r="I1441" s="161"/>
      <c r="L1441" s="157"/>
      <c r="M1441" s="162"/>
      <c r="T1441" s="163"/>
      <c r="AT1441" s="158" t="s">
        <v>276</v>
      </c>
      <c r="AU1441" s="158" t="s">
        <v>90</v>
      </c>
      <c r="AV1441" s="13" t="s">
        <v>101</v>
      </c>
      <c r="AW1441" s="13" t="s">
        <v>32</v>
      </c>
      <c r="AX1441" s="13" t="s">
        <v>84</v>
      </c>
      <c r="AY1441" s="158" t="s">
        <v>268</v>
      </c>
    </row>
    <row r="1442" spans="2:65" s="1" customFormat="1" ht="37.9" customHeight="1">
      <c r="B1442" s="32"/>
      <c r="C1442" s="136" t="s">
        <v>2091</v>
      </c>
      <c r="D1442" s="136" t="s">
        <v>270</v>
      </c>
      <c r="E1442" s="137" t="s">
        <v>2092</v>
      </c>
      <c r="F1442" s="138" t="s">
        <v>2093</v>
      </c>
      <c r="G1442" s="139" t="s">
        <v>318</v>
      </c>
      <c r="H1442" s="140">
        <v>17</v>
      </c>
      <c r="I1442" s="141"/>
      <c r="J1442" s="142">
        <f>ROUND(I1442*H1442,2)</f>
        <v>0</v>
      </c>
      <c r="K1442" s="138" t="s">
        <v>1</v>
      </c>
      <c r="L1442" s="32"/>
      <c r="M1442" s="143" t="s">
        <v>1</v>
      </c>
      <c r="N1442" s="144" t="s">
        <v>43</v>
      </c>
      <c r="P1442" s="145">
        <f>O1442*H1442</f>
        <v>0</v>
      </c>
      <c r="Q1442" s="145">
        <v>6.0699999999999999E-3</v>
      </c>
      <c r="R1442" s="145">
        <f>Q1442*H1442</f>
        <v>0.10319</v>
      </c>
      <c r="S1442" s="145">
        <v>0</v>
      </c>
      <c r="T1442" s="146">
        <f>S1442*H1442</f>
        <v>0</v>
      </c>
      <c r="AR1442" s="147" t="s">
        <v>370</v>
      </c>
      <c r="AT1442" s="147" t="s">
        <v>270</v>
      </c>
      <c r="AU1442" s="147" t="s">
        <v>90</v>
      </c>
      <c r="AY1442" s="17" t="s">
        <v>268</v>
      </c>
      <c r="BE1442" s="148">
        <f>IF(N1442="základní",J1442,0)</f>
        <v>0</v>
      </c>
      <c r="BF1442" s="148">
        <f>IF(N1442="snížená",J1442,0)</f>
        <v>0</v>
      </c>
      <c r="BG1442" s="148">
        <f>IF(N1442="zákl. přenesená",J1442,0)</f>
        <v>0</v>
      </c>
      <c r="BH1442" s="148">
        <f>IF(N1442="sníž. přenesená",J1442,0)</f>
        <v>0</v>
      </c>
      <c r="BI1442" s="148">
        <f>IF(N1442="nulová",J1442,0)</f>
        <v>0</v>
      </c>
      <c r="BJ1442" s="17" t="s">
        <v>90</v>
      </c>
      <c r="BK1442" s="148">
        <f>ROUND(I1442*H1442,2)</f>
        <v>0</v>
      </c>
      <c r="BL1442" s="17" t="s">
        <v>370</v>
      </c>
      <c r="BM1442" s="147" t="s">
        <v>2094</v>
      </c>
    </row>
    <row r="1443" spans="2:65" s="1" customFormat="1" ht="29.25">
      <c r="B1443" s="32"/>
      <c r="D1443" s="150" t="s">
        <v>475</v>
      </c>
      <c r="F1443" s="178" t="s">
        <v>2062</v>
      </c>
      <c r="I1443" s="179"/>
      <c r="L1443" s="32"/>
      <c r="M1443" s="180"/>
      <c r="T1443" s="56"/>
      <c r="AT1443" s="17" t="s">
        <v>475</v>
      </c>
      <c r="AU1443" s="17" t="s">
        <v>90</v>
      </c>
    </row>
    <row r="1444" spans="2:65" s="12" customFormat="1">
      <c r="B1444" s="149"/>
      <c r="D1444" s="150" t="s">
        <v>276</v>
      </c>
      <c r="E1444" s="151" t="s">
        <v>1</v>
      </c>
      <c r="F1444" s="152" t="s">
        <v>2095</v>
      </c>
      <c r="H1444" s="153">
        <v>17</v>
      </c>
      <c r="I1444" s="154"/>
      <c r="L1444" s="149"/>
      <c r="M1444" s="155"/>
      <c r="T1444" s="156"/>
      <c r="AT1444" s="151" t="s">
        <v>276</v>
      </c>
      <c r="AU1444" s="151" t="s">
        <v>90</v>
      </c>
      <c r="AV1444" s="12" t="s">
        <v>90</v>
      </c>
      <c r="AW1444" s="12" t="s">
        <v>32</v>
      </c>
      <c r="AX1444" s="12" t="s">
        <v>77</v>
      </c>
      <c r="AY1444" s="151" t="s">
        <v>268</v>
      </c>
    </row>
    <row r="1445" spans="2:65" s="13" customFormat="1">
      <c r="B1445" s="157"/>
      <c r="D1445" s="150" t="s">
        <v>276</v>
      </c>
      <c r="E1445" s="158" t="s">
        <v>1</v>
      </c>
      <c r="F1445" s="159" t="s">
        <v>278</v>
      </c>
      <c r="H1445" s="160">
        <v>17</v>
      </c>
      <c r="I1445" s="161"/>
      <c r="L1445" s="157"/>
      <c r="M1445" s="162"/>
      <c r="T1445" s="163"/>
      <c r="AT1445" s="158" t="s">
        <v>276</v>
      </c>
      <c r="AU1445" s="158" t="s">
        <v>90</v>
      </c>
      <c r="AV1445" s="13" t="s">
        <v>101</v>
      </c>
      <c r="AW1445" s="13" t="s">
        <v>32</v>
      </c>
      <c r="AX1445" s="13" t="s">
        <v>84</v>
      </c>
      <c r="AY1445" s="158" t="s">
        <v>268</v>
      </c>
    </row>
    <row r="1446" spans="2:65" s="1" customFormat="1" ht="37.9" customHeight="1">
      <c r="B1446" s="32"/>
      <c r="C1446" s="136" t="s">
        <v>2096</v>
      </c>
      <c r="D1446" s="136" t="s">
        <v>270</v>
      </c>
      <c r="E1446" s="137" t="s">
        <v>2097</v>
      </c>
      <c r="F1446" s="138" t="s">
        <v>2098</v>
      </c>
      <c r="G1446" s="139" t="s">
        <v>318</v>
      </c>
      <c r="H1446" s="140">
        <v>5.2</v>
      </c>
      <c r="I1446" s="141"/>
      <c r="J1446" s="142">
        <f>ROUND(I1446*H1446,2)</f>
        <v>0</v>
      </c>
      <c r="K1446" s="138" t="s">
        <v>1</v>
      </c>
      <c r="L1446" s="32"/>
      <c r="M1446" s="143" t="s">
        <v>1</v>
      </c>
      <c r="N1446" s="144" t="s">
        <v>43</v>
      </c>
      <c r="P1446" s="145">
        <f>O1446*H1446</f>
        <v>0</v>
      </c>
      <c r="Q1446" s="145">
        <v>6.0699999999999999E-3</v>
      </c>
      <c r="R1446" s="145">
        <f>Q1446*H1446</f>
        <v>3.1564000000000002E-2</v>
      </c>
      <c r="S1446" s="145">
        <v>0</v>
      </c>
      <c r="T1446" s="146">
        <f>S1446*H1446</f>
        <v>0</v>
      </c>
      <c r="AR1446" s="147" t="s">
        <v>370</v>
      </c>
      <c r="AT1446" s="147" t="s">
        <v>270</v>
      </c>
      <c r="AU1446" s="147" t="s">
        <v>90</v>
      </c>
      <c r="AY1446" s="17" t="s">
        <v>268</v>
      </c>
      <c r="BE1446" s="148">
        <f>IF(N1446="základní",J1446,0)</f>
        <v>0</v>
      </c>
      <c r="BF1446" s="148">
        <f>IF(N1446="snížená",J1446,0)</f>
        <v>0</v>
      </c>
      <c r="BG1446" s="148">
        <f>IF(N1446="zákl. přenesená",J1446,0)</f>
        <v>0</v>
      </c>
      <c r="BH1446" s="148">
        <f>IF(N1446="sníž. přenesená",J1446,0)</f>
        <v>0</v>
      </c>
      <c r="BI1446" s="148">
        <f>IF(N1446="nulová",J1446,0)</f>
        <v>0</v>
      </c>
      <c r="BJ1446" s="17" t="s">
        <v>90</v>
      </c>
      <c r="BK1446" s="148">
        <f>ROUND(I1446*H1446,2)</f>
        <v>0</v>
      </c>
      <c r="BL1446" s="17" t="s">
        <v>370</v>
      </c>
      <c r="BM1446" s="147" t="s">
        <v>2099</v>
      </c>
    </row>
    <row r="1447" spans="2:65" s="1" customFormat="1" ht="29.25">
      <c r="B1447" s="32"/>
      <c r="D1447" s="150" t="s">
        <v>475</v>
      </c>
      <c r="F1447" s="178" t="s">
        <v>2062</v>
      </c>
      <c r="I1447" s="179"/>
      <c r="L1447" s="32"/>
      <c r="M1447" s="180"/>
      <c r="T1447" s="56"/>
      <c r="AT1447" s="17" t="s">
        <v>475</v>
      </c>
      <c r="AU1447" s="17" t="s">
        <v>90</v>
      </c>
    </row>
    <row r="1448" spans="2:65" s="12" customFormat="1">
      <c r="B1448" s="149"/>
      <c r="D1448" s="150" t="s">
        <v>276</v>
      </c>
      <c r="E1448" s="151" t="s">
        <v>1</v>
      </c>
      <c r="F1448" s="152" t="s">
        <v>2100</v>
      </c>
      <c r="H1448" s="153">
        <v>5.2</v>
      </c>
      <c r="I1448" s="154"/>
      <c r="L1448" s="149"/>
      <c r="M1448" s="155"/>
      <c r="T1448" s="156"/>
      <c r="AT1448" s="151" t="s">
        <v>276</v>
      </c>
      <c r="AU1448" s="151" t="s">
        <v>90</v>
      </c>
      <c r="AV1448" s="12" t="s">
        <v>90</v>
      </c>
      <c r="AW1448" s="12" t="s">
        <v>32</v>
      </c>
      <c r="AX1448" s="12" t="s">
        <v>77</v>
      </c>
      <c r="AY1448" s="151" t="s">
        <v>268</v>
      </c>
    </row>
    <row r="1449" spans="2:65" s="13" customFormat="1">
      <c r="B1449" s="157"/>
      <c r="D1449" s="150" t="s">
        <v>276</v>
      </c>
      <c r="E1449" s="158" t="s">
        <v>1</v>
      </c>
      <c r="F1449" s="159" t="s">
        <v>278</v>
      </c>
      <c r="H1449" s="160">
        <v>5.2</v>
      </c>
      <c r="I1449" s="161"/>
      <c r="L1449" s="157"/>
      <c r="M1449" s="162"/>
      <c r="T1449" s="163"/>
      <c r="AT1449" s="158" t="s">
        <v>276</v>
      </c>
      <c r="AU1449" s="158" t="s">
        <v>90</v>
      </c>
      <c r="AV1449" s="13" t="s">
        <v>101</v>
      </c>
      <c r="AW1449" s="13" t="s">
        <v>32</v>
      </c>
      <c r="AX1449" s="13" t="s">
        <v>84</v>
      </c>
      <c r="AY1449" s="158" t="s">
        <v>268</v>
      </c>
    </row>
    <row r="1450" spans="2:65" s="1" customFormat="1" ht="33" customHeight="1">
      <c r="B1450" s="32"/>
      <c r="C1450" s="136" t="s">
        <v>2101</v>
      </c>
      <c r="D1450" s="136" t="s">
        <v>270</v>
      </c>
      <c r="E1450" s="137" t="s">
        <v>2102</v>
      </c>
      <c r="F1450" s="138" t="s">
        <v>2103</v>
      </c>
      <c r="G1450" s="139" t="s">
        <v>318</v>
      </c>
      <c r="H1450" s="140">
        <v>9.5</v>
      </c>
      <c r="I1450" s="141"/>
      <c r="J1450" s="142">
        <f>ROUND(I1450*H1450,2)</f>
        <v>0</v>
      </c>
      <c r="K1450" s="138" t="s">
        <v>1</v>
      </c>
      <c r="L1450" s="32"/>
      <c r="M1450" s="143" t="s">
        <v>1</v>
      </c>
      <c r="N1450" s="144" t="s">
        <v>43</v>
      </c>
      <c r="P1450" s="145">
        <f>O1450*H1450</f>
        <v>0</v>
      </c>
      <c r="Q1450" s="145">
        <v>6.0699999999999999E-3</v>
      </c>
      <c r="R1450" s="145">
        <f>Q1450*H1450</f>
        <v>5.7665000000000001E-2</v>
      </c>
      <c r="S1450" s="145">
        <v>0</v>
      </c>
      <c r="T1450" s="146">
        <f>S1450*H1450</f>
        <v>0</v>
      </c>
      <c r="AR1450" s="147" t="s">
        <v>370</v>
      </c>
      <c r="AT1450" s="147" t="s">
        <v>270</v>
      </c>
      <c r="AU1450" s="147" t="s">
        <v>90</v>
      </c>
      <c r="AY1450" s="17" t="s">
        <v>268</v>
      </c>
      <c r="BE1450" s="148">
        <f>IF(N1450="základní",J1450,0)</f>
        <v>0</v>
      </c>
      <c r="BF1450" s="148">
        <f>IF(N1450="snížená",J1450,0)</f>
        <v>0</v>
      </c>
      <c r="BG1450" s="148">
        <f>IF(N1450="zákl. přenesená",J1450,0)</f>
        <v>0</v>
      </c>
      <c r="BH1450" s="148">
        <f>IF(N1450="sníž. přenesená",J1450,0)</f>
        <v>0</v>
      </c>
      <c r="BI1450" s="148">
        <f>IF(N1450="nulová",J1450,0)</f>
        <v>0</v>
      </c>
      <c r="BJ1450" s="17" t="s">
        <v>90</v>
      </c>
      <c r="BK1450" s="148">
        <f>ROUND(I1450*H1450,2)</f>
        <v>0</v>
      </c>
      <c r="BL1450" s="17" t="s">
        <v>370</v>
      </c>
      <c r="BM1450" s="147" t="s">
        <v>2104</v>
      </c>
    </row>
    <row r="1451" spans="2:65" s="1" customFormat="1" ht="29.25">
      <c r="B1451" s="32"/>
      <c r="D1451" s="150" t="s">
        <v>475</v>
      </c>
      <c r="F1451" s="178" t="s">
        <v>2062</v>
      </c>
      <c r="I1451" s="179"/>
      <c r="L1451" s="32"/>
      <c r="M1451" s="180"/>
      <c r="T1451" s="56"/>
      <c r="AT1451" s="17" t="s">
        <v>475</v>
      </c>
      <c r="AU1451" s="17" t="s">
        <v>90</v>
      </c>
    </row>
    <row r="1452" spans="2:65" s="12" customFormat="1">
      <c r="B1452" s="149"/>
      <c r="D1452" s="150" t="s">
        <v>276</v>
      </c>
      <c r="E1452" s="151" t="s">
        <v>1</v>
      </c>
      <c r="F1452" s="152" t="s">
        <v>2105</v>
      </c>
      <c r="H1452" s="153">
        <v>9.5</v>
      </c>
      <c r="I1452" s="154"/>
      <c r="L1452" s="149"/>
      <c r="M1452" s="155"/>
      <c r="T1452" s="156"/>
      <c r="AT1452" s="151" t="s">
        <v>276</v>
      </c>
      <c r="AU1452" s="151" t="s">
        <v>90</v>
      </c>
      <c r="AV1452" s="12" t="s">
        <v>90</v>
      </c>
      <c r="AW1452" s="12" t="s">
        <v>32</v>
      </c>
      <c r="AX1452" s="12" t="s">
        <v>77</v>
      </c>
      <c r="AY1452" s="151" t="s">
        <v>268</v>
      </c>
    </row>
    <row r="1453" spans="2:65" s="13" customFormat="1">
      <c r="B1453" s="157"/>
      <c r="D1453" s="150" t="s">
        <v>276</v>
      </c>
      <c r="E1453" s="158" t="s">
        <v>1</v>
      </c>
      <c r="F1453" s="159" t="s">
        <v>278</v>
      </c>
      <c r="H1453" s="160">
        <v>9.5</v>
      </c>
      <c r="I1453" s="161"/>
      <c r="L1453" s="157"/>
      <c r="M1453" s="162"/>
      <c r="T1453" s="163"/>
      <c r="AT1453" s="158" t="s">
        <v>276</v>
      </c>
      <c r="AU1453" s="158" t="s">
        <v>90</v>
      </c>
      <c r="AV1453" s="13" t="s">
        <v>101</v>
      </c>
      <c r="AW1453" s="13" t="s">
        <v>32</v>
      </c>
      <c r="AX1453" s="13" t="s">
        <v>84</v>
      </c>
      <c r="AY1453" s="158" t="s">
        <v>268</v>
      </c>
    </row>
    <row r="1454" spans="2:65" s="1" customFormat="1" ht="33" customHeight="1">
      <c r="B1454" s="32"/>
      <c r="C1454" s="136" t="s">
        <v>2106</v>
      </c>
      <c r="D1454" s="136" t="s">
        <v>270</v>
      </c>
      <c r="E1454" s="137" t="s">
        <v>2107</v>
      </c>
      <c r="F1454" s="138" t="s">
        <v>2108</v>
      </c>
      <c r="G1454" s="139" t="s">
        <v>318</v>
      </c>
      <c r="H1454" s="140">
        <v>5.84</v>
      </c>
      <c r="I1454" s="141"/>
      <c r="J1454" s="142">
        <f>ROUND(I1454*H1454,2)</f>
        <v>0</v>
      </c>
      <c r="K1454" s="138" t="s">
        <v>1</v>
      </c>
      <c r="L1454" s="32"/>
      <c r="M1454" s="143" t="s">
        <v>1</v>
      </c>
      <c r="N1454" s="144" t="s">
        <v>43</v>
      </c>
      <c r="P1454" s="145">
        <f>O1454*H1454</f>
        <v>0</v>
      </c>
      <c r="Q1454" s="145">
        <v>6.0699999999999999E-3</v>
      </c>
      <c r="R1454" s="145">
        <f>Q1454*H1454</f>
        <v>3.5448799999999996E-2</v>
      </c>
      <c r="S1454" s="145">
        <v>0</v>
      </c>
      <c r="T1454" s="146">
        <f>S1454*H1454</f>
        <v>0</v>
      </c>
      <c r="AR1454" s="147" t="s">
        <v>370</v>
      </c>
      <c r="AT1454" s="147" t="s">
        <v>270</v>
      </c>
      <c r="AU1454" s="147" t="s">
        <v>90</v>
      </c>
      <c r="AY1454" s="17" t="s">
        <v>268</v>
      </c>
      <c r="BE1454" s="148">
        <f>IF(N1454="základní",J1454,0)</f>
        <v>0</v>
      </c>
      <c r="BF1454" s="148">
        <f>IF(N1454="snížená",J1454,0)</f>
        <v>0</v>
      </c>
      <c r="BG1454" s="148">
        <f>IF(N1454="zákl. přenesená",J1454,0)</f>
        <v>0</v>
      </c>
      <c r="BH1454" s="148">
        <f>IF(N1454="sníž. přenesená",J1454,0)</f>
        <v>0</v>
      </c>
      <c r="BI1454" s="148">
        <f>IF(N1454="nulová",J1454,0)</f>
        <v>0</v>
      </c>
      <c r="BJ1454" s="17" t="s">
        <v>90</v>
      </c>
      <c r="BK1454" s="148">
        <f>ROUND(I1454*H1454,2)</f>
        <v>0</v>
      </c>
      <c r="BL1454" s="17" t="s">
        <v>370</v>
      </c>
      <c r="BM1454" s="147" t="s">
        <v>2109</v>
      </c>
    </row>
    <row r="1455" spans="2:65" s="1" customFormat="1" ht="29.25">
      <c r="B1455" s="32"/>
      <c r="D1455" s="150" t="s">
        <v>475</v>
      </c>
      <c r="F1455" s="178" t="s">
        <v>2062</v>
      </c>
      <c r="I1455" s="179"/>
      <c r="L1455" s="32"/>
      <c r="M1455" s="180"/>
      <c r="T1455" s="56"/>
      <c r="AT1455" s="17" t="s">
        <v>475</v>
      </c>
      <c r="AU1455" s="17" t="s">
        <v>90</v>
      </c>
    </row>
    <row r="1456" spans="2:65" s="12" customFormat="1">
      <c r="B1456" s="149"/>
      <c r="D1456" s="150" t="s">
        <v>276</v>
      </c>
      <c r="E1456" s="151" t="s">
        <v>1</v>
      </c>
      <c r="F1456" s="152" t="s">
        <v>2110</v>
      </c>
      <c r="H1456" s="153">
        <v>5.84</v>
      </c>
      <c r="I1456" s="154"/>
      <c r="L1456" s="149"/>
      <c r="M1456" s="155"/>
      <c r="T1456" s="156"/>
      <c r="AT1456" s="151" t="s">
        <v>276</v>
      </c>
      <c r="AU1456" s="151" t="s">
        <v>90</v>
      </c>
      <c r="AV1456" s="12" t="s">
        <v>90</v>
      </c>
      <c r="AW1456" s="12" t="s">
        <v>32</v>
      </c>
      <c r="AX1456" s="12" t="s">
        <v>77</v>
      </c>
      <c r="AY1456" s="151" t="s">
        <v>268</v>
      </c>
    </row>
    <row r="1457" spans="2:65" s="13" customFormat="1">
      <c r="B1457" s="157"/>
      <c r="D1457" s="150" t="s">
        <v>276</v>
      </c>
      <c r="E1457" s="158" t="s">
        <v>1</v>
      </c>
      <c r="F1457" s="159" t="s">
        <v>278</v>
      </c>
      <c r="H1457" s="160">
        <v>5.84</v>
      </c>
      <c r="I1457" s="161"/>
      <c r="L1457" s="157"/>
      <c r="M1457" s="162"/>
      <c r="T1457" s="163"/>
      <c r="AT1457" s="158" t="s">
        <v>276</v>
      </c>
      <c r="AU1457" s="158" t="s">
        <v>90</v>
      </c>
      <c r="AV1457" s="13" t="s">
        <v>101</v>
      </c>
      <c r="AW1457" s="13" t="s">
        <v>32</v>
      </c>
      <c r="AX1457" s="13" t="s">
        <v>84</v>
      </c>
      <c r="AY1457" s="158" t="s">
        <v>268</v>
      </c>
    </row>
    <row r="1458" spans="2:65" s="1" customFormat="1" ht="24.2" customHeight="1">
      <c r="B1458" s="32"/>
      <c r="C1458" s="136" t="s">
        <v>2111</v>
      </c>
      <c r="D1458" s="136" t="s">
        <v>270</v>
      </c>
      <c r="E1458" s="137" t="s">
        <v>2112</v>
      </c>
      <c r="F1458" s="138" t="s">
        <v>2113</v>
      </c>
      <c r="G1458" s="139" t="s">
        <v>318</v>
      </c>
      <c r="H1458" s="140">
        <v>2.4</v>
      </c>
      <c r="I1458" s="141"/>
      <c r="J1458" s="142">
        <f>ROUND(I1458*H1458,2)</f>
        <v>0</v>
      </c>
      <c r="K1458" s="138" t="s">
        <v>1</v>
      </c>
      <c r="L1458" s="32"/>
      <c r="M1458" s="143" t="s">
        <v>1</v>
      </c>
      <c r="N1458" s="144" t="s">
        <v>43</v>
      </c>
      <c r="P1458" s="145">
        <f>O1458*H1458</f>
        <v>0</v>
      </c>
      <c r="Q1458" s="145">
        <v>6.0699999999999999E-3</v>
      </c>
      <c r="R1458" s="145">
        <f>Q1458*H1458</f>
        <v>1.4567999999999999E-2</v>
      </c>
      <c r="S1458" s="145">
        <v>0</v>
      </c>
      <c r="T1458" s="146">
        <f>S1458*H1458</f>
        <v>0</v>
      </c>
      <c r="AR1458" s="147" t="s">
        <v>370</v>
      </c>
      <c r="AT1458" s="147" t="s">
        <v>270</v>
      </c>
      <c r="AU1458" s="147" t="s">
        <v>90</v>
      </c>
      <c r="AY1458" s="17" t="s">
        <v>268</v>
      </c>
      <c r="BE1458" s="148">
        <f>IF(N1458="základní",J1458,0)</f>
        <v>0</v>
      </c>
      <c r="BF1458" s="148">
        <f>IF(N1458="snížená",J1458,0)</f>
        <v>0</v>
      </c>
      <c r="BG1458" s="148">
        <f>IF(N1458="zákl. přenesená",J1458,0)</f>
        <v>0</v>
      </c>
      <c r="BH1458" s="148">
        <f>IF(N1458="sníž. přenesená",J1458,0)</f>
        <v>0</v>
      </c>
      <c r="BI1458" s="148">
        <f>IF(N1458="nulová",J1458,0)</f>
        <v>0</v>
      </c>
      <c r="BJ1458" s="17" t="s">
        <v>90</v>
      </c>
      <c r="BK1458" s="148">
        <f>ROUND(I1458*H1458,2)</f>
        <v>0</v>
      </c>
      <c r="BL1458" s="17" t="s">
        <v>370</v>
      </c>
      <c r="BM1458" s="147" t="s">
        <v>2114</v>
      </c>
    </row>
    <row r="1459" spans="2:65" s="1" customFormat="1" ht="29.25">
      <c r="B1459" s="32"/>
      <c r="D1459" s="150" t="s">
        <v>475</v>
      </c>
      <c r="F1459" s="178" t="s">
        <v>2062</v>
      </c>
      <c r="I1459" s="179"/>
      <c r="L1459" s="32"/>
      <c r="M1459" s="180"/>
      <c r="T1459" s="56"/>
      <c r="AT1459" s="17" t="s">
        <v>475</v>
      </c>
      <c r="AU1459" s="17" t="s">
        <v>90</v>
      </c>
    </row>
    <row r="1460" spans="2:65" s="12" customFormat="1">
      <c r="B1460" s="149"/>
      <c r="D1460" s="150" t="s">
        <v>276</v>
      </c>
      <c r="E1460" s="151" t="s">
        <v>1</v>
      </c>
      <c r="F1460" s="152" t="s">
        <v>2115</v>
      </c>
      <c r="H1460" s="153">
        <v>2.4</v>
      </c>
      <c r="I1460" s="154"/>
      <c r="L1460" s="149"/>
      <c r="M1460" s="155"/>
      <c r="T1460" s="156"/>
      <c r="AT1460" s="151" t="s">
        <v>276</v>
      </c>
      <c r="AU1460" s="151" t="s">
        <v>90</v>
      </c>
      <c r="AV1460" s="12" t="s">
        <v>90</v>
      </c>
      <c r="AW1460" s="12" t="s">
        <v>32</v>
      </c>
      <c r="AX1460" s="12" t="s">
        <v>77</v>
      </c>
      <c r="AY1460" s="151" t="s">
        <v>268</v>
      </c>
    </row>
    <row r="1461" spans="2:65" s="13" customFormat="1">
      <c r="B1461" s="157"/>
      <c r="D1461" s="150" t="s">
        <v>276</v>
      </c>
      <c r="E1461" s="158" t="s">
        <v>1</v>
      </c>
      <c r="F1461" s="159" t="s">
        <v>278</v>
      </c>
      <c r="H1461" s="160">
        <v>2.4</v>
      </c>
      <c r="I1461" s="161"/>
      <c r="L1461" s="157"/>
      <c r="M1461" s="162"/>
      <c r="T1461" s="163"/>
      <c r="AT1461" s="158" t="s">
        <v>276</v>
      </c>
      <c r="AU1461" s="158" t="s">
        <v>90</v>
      </c>
      <c r="AV1461" s="13" t="s">
        <v>101</v>
      </c>
      <c r="AW1461" s="13" t="s">
        <v>32</v>
      </c>
      <c r="AX1461" s="13" t="s">
        <v>84</v>
      </c>
      <c r="AY1461" s="158" t="s">
        <v>268</v>
      </c>
    </row>
    <row r="1462" spans="2:65" s="1" customFormat="1" ht="33" customHeight="1">
      <c r="B1462" s="32"/>
      <c r="C1462" s="136" t="s">
        <v>2116</v>
      </c>
      <c r="D1462" s="136" t="s">
        <v>270</v>
      </c>
      <c r="E1462" s="137" t="s">
        <v>2117</v>
      </c>
      <c r="F1462" s="138" t="s">
        <v>2118</v>
      </c>
      <c r="G1462" s="139" t="s">
        <v>318</v>
      </c>
      <c r="H1462" s="140">
        <v>22</v>
      </c>
      <c r="I1462" s="141"/>
      <c r="J1462" s="142">
        <f>ROUND(I1462*H1462,2)</f>
        <v>0</v>
      </c>
      <c r="K1462" s="138" t="s">
        <v>1</v>
      </c>
      <c r="L1462" s="32"/>
      <c r="M1462" s="143" t="s">
        <v>1</v>
      </c>
      <c r="N1462" s="144" t="s">
        <v>43</v>
      </c>
      <c r="P1462" s="145">
        <f>O1462*H1462</f>
        <v>0</v>
      </c>
      <c r="Q1462" s="145">
        <v>6.0699999999999999E-3</v>
      </c>
      <c r="R1462" s="145">
        <f>Q1462*H1462</f>
        <v>0.13353999999999999</v>
      </c>
      <c r="S1462" s="145">
        <v>0</v>
      </c>
      <c r="T1462" s="146">
        <f>S1462*H1462</f>
        <v>0</v>
      </c>
      <c r="AR1462" s="147" t="s">
        <v>370</v>
      </c>
      <c r="AT1462" s="147" t="s">
        <v>270</v>
      </c>
      <c r="AU1462" s="147" t="s">
        <v>90</v>
      </c>
      <c r="AY1462" s="17" t="s">
        <v>268</v>
      </c>
      <c r="BE1462" s="148">
        <f>IF(N1462="základní",J1462,0)</f>
        <v>0</v>
      </c>
      <c r="BF1462" s="148">
        <f>IF(N1462="snížená",J1462,0)</f>
        <v>0</v>
      </c>
      <c r="BG1462" s="148">
        <f>IF(N1462="zákl. přenesená",J1462,0)</f>
        <v>0</v>
      </c>
      <c r="BH1462" s="148">
        <f>IF(N1462="sníž. přenesená",J1462,0)</f>
        <v>0</v>
      </c>
      <c r="BI1462" s="148">
        <f>IF(N1462="nulová",J1462,0)</f>
        <v>0</v>
      </c>
      <c r="BJ1462" s="17" t="s">
        <v>90</v>
      </c>
      <c r="BK1462" s="148">
        <f>ROUND(I1462*H1462,2)</f>
        <v>0</v>
      </c>
      <c r="BL1462" s="17" t="s">
        <v>370</v>
      </c>
      <c r="BM1462" s="147" t="s">
        <v>2119</v>
      </c>
    </row>
    <row r="1463" spans="2:65" s="1" customFormat="1" ht="29.25">
      <c r="B1463" s="32"/>
      <c r="D1463" s="150" t="s">
        <v>475</v>
      </c>
      <c r="F1463" s="178" t="s">
        <v>2062</v>
      </c>
      <c r="I1463" s="179"/>
      <c r="L1463" s="32"/>
      <c r="M1463" s="180"/>
      <c r="T1463" s="56"/>
      <c r="AT1463" s="17" t="s">
        <v>475</v>
      </c>
      <c r="AU1463" s="17" t="s">
        <v>90</v>
      </c>
    </row>
    <row r="1464" spans="2:65" s="12" customFormat="1">
      <c r="B1464" s="149"/>
      <c r="D1464" s="150" t="s">
        <v>276</v>
      </c>
      <c r="E1464" s="151" t="s">
        <v>1</v>
      </c>
      <c r="F1464" s="152" t="s">
        <v>2120</v>
      </c>
      <c r="H1464" s="153">
        <v>22</v>
      </c>
      <c r="I1464" s="154"/>
      <c r="L1464" s="149"/>
      <c r="M1464" s="155"/>
      <c r="T1464" s="156"/>
      <c r="AT1464" s="151" t="s">
        <v>276</v>
      </c>
      <c r="AU1464" s="151" t="s">
        <v>90</v>
      </c>
      <c r="AV1464" s="12" t="s">
        <v>90</v>
      </c>
      <c r="AW1464" s="12" t="s">
        <v>32</v>
      </c>
      <c r="AX1464" s="12" t="s">
        <v>77</v>
      </c>
      <c r="AY1464" s="151" t="s">
        <v>268</v>
      </c>
    </row>
    <row r="1465" spans="2:65" s="13" customFormat="1">
      <c r="B1465" s="157"/>
      <c r="D1465" s="150" t="s">
        <v>276</v>
      </c>
      <c r="E1465" s="158" t="s">
        <v>1</v>
      </c>
      <c r="F1465" s="159" t="s">
        <v>278</v>
      </c>
      <c r="H1465" s="160">
        <v>22</v>
      </c>
      <c r="I1465" s="161"/>
      <c r="L1465" s="157"/>
      <c r="M1465" s="162"/>
      <c r="T1465" s="163"/>
      <c r="AT1465" s="158" t="s">
        <v>276</v>
      </c>
      <c r="AU1465" s="158" t="s">
        <v>90</v>
      </c>
      <c r="AV1465" s="13" t="s">
        <v>101</v>
      </c>
      <c r="AW1465" s="13" t="s">
        <v>32</v>
      </c>
      <c r="AX1465" s="13" t="s">
        <v>84</v>
      </c>
      <c r="AY1465" s="158" t="s">
        <v>268</v>
      </c>
    </row>
    <row r="1466" spans="2:65" s="1" customFormat="1" ht="33" customHeight="1">
      <c r="B1466" s="32"/>
      <c r="C1466" s="136" t="s">
        <v>2121</v>
      </c>
      <c r="D1466" s="136" t="s">
        <v>270</v>
      </c>
      <c r="E1466" s="137" t="s">
        <v>2122</v>
      </c>
      <c r="F1466" s="138" t="s">
        <v>2123</v>
      </c>
      <c r="G1466" s="139" t="s">
        <v>273</v>
      </c>
      <c r="H1466" s="140">
        <v>1.5</v>
      </c>
      <c r="I1466" s="141"/>
      <c r="J1466" s="142">
        <f>ROUND(I1466*H1466,2)</f>
        <v>0</v>
      </c>
      <c r="K1466" s="138" t="s">
        <v>1</v>
      </c>
      <c r="L1466" s="32"/>
      <c r="M1466" s="143" t="s">
        <v>1</v>
      </c>
      <c r="N1466" s="144" t="s">
        <v>43</v>
      </c>
      <c r="P1466" s="145">
        <f>O1466*H1466</f>
        <v>0</v>
      </c>
      <c r="Q1466" s="145">
        <v>6.0699999999999999E-3</v>
      </c>
      <c r="R1466" s="145">
        <f>Q1466*H1466</f>
        <v>9.1050000000000002E-3</v>
      </c>
      <c r="S1466" s="145">
        <v>0</v>
      </c>
      <c r="T1466" s="146">
        <f>S1466*H1466</f>
        <v>0</v>
      </c>
      <c r="AR1466" s="147" t="s">
        <v>370</v>
      </c>
      <c r="AT1466" s="147" t="s">
        <v>270</v>
      </c>
      <c r="AU1466" s="147" t="s">
        <v>90</v>
      </c>
      <c r="AY1466" s="17" t="s">
        <v>268</v>
      </c>
      <c r="BE1466" s="148">
        <f>IF(N1466="základní",J1466,0)</f>
        <v>0</v>
      </c>
      <c r="BF1466" s="148">
        <f>IF(N1466="snížená",J1466,0)</f>
        <v>0</v>
      </c>
      <c r="BG1466" s="148">
        <f>IF(N1466="zákl. přenesená",J1466,0)</f>
        <v>0</v>
      </c>
      <c r="BH1466" s="148">
        <f>IF(N1466="sníž. přenesená",J1466,0)</f>
        <v>0</v>
      </c>
      <c r="BI1466" s="148">
        <f>IF(N1466="nulová",J1466,0)</f>
        <v>0</v>
      </c>
      <c r="BJ1466" s="17" t="s">
        <v>90</v>
      </c>
      <c r="BK1466" s="148">
        <f>ROUND(I1466*H1466,2)</f>
        <v>0</v>
      </c>
      <c r="BL1466" s="17" t="s">
        <v>370</v>
      </c>
      <c r="BM1466" s="147" t="s">
        <v>2124</v>
      </c>
    </row>
    <row r="1467" spans="2:65" s="1" customFormat="1" ht="29.25">
      <c r="B1467" s="32"/>
      <c r="D1467" s="150" t="s">
        <v>475</v>
      </c>
      <c r="F1467" s="178" t="s">
        <v>2062</v>
      </c>
      <c r="I1467" s="179"/>
      <c r="L1467" s="32"/>
      <c r="M1467" s="180"/>
      <c r="T1467" s="56"/>
      <c r="AT1467" s="17" t="s">
        <v>475</v>
      </c>
      <c r="AU1467" s="17" t="s">
        <v>90</v>
      </c>
    </row>
    <row r="1468" spans="2:65" s="12" customFormat="1">
      <c r="B1468" s="149"/>
      <c r="D1468" s="150" t="s">
        <v>276</v>
      </c>
      <c r="E1468" s="151" t="s">
        <v>1</v>
      </c>
      <c r="F1468" s="152" t="s">
        <v>2125</v>
      </c>
      <c r="H1468" s="153">
        <v>1.5</v>
      </c>
      <c r="I1468" s="154"/>
      <c r="L1468" s="149"/>
      <c r="M1468" s="155"/>
      <c r="T1468" s="156"/>
      <c r="AT1468" s="151" t="s">
        <v>276</v>
      </c>
      <c r="AU1468" s="151" t="s">
        <v>90</v>
      </c>
      <c r="AV1468" s="12" t="s">
        <v>90</v>
      </c>
      <c r="AW1468" s="12" t="s">
        <v>32</v>
      </c>
      <c r="AX1468" s="12" t="s">
        <v>77</v>
      </c>
      <c r="AY1468" s="151" t="s">
        <v>268</v>
      </c>
    </row>
    <row r="1469" spans="2:65" s="13" customFormat="1">
      <c r="B1469" s="157"/>
      <c r="D1469" s="150" t="s">
        <v>276</v>
      </c>
      <c r="E1469" s="158" t="s">
        <v>1</v>
      </c>
      <c r="F1469" s="159" t="s">
        <v>278</v>
      </c>
      <c r="H1469" s="160">
        <v>1.5</v>
      </c>
      <c r="I1469" s="161"/>
      <c r="L1469" s="157"/>
      <c r="M1469" s="162"/>
      <c r="T1469" s="163"/>
      <c r="AT1469" s="158" t="s">
        <v>276</v>
      </c>
      <c r="AU1469" s="158" t="s">
        <v>90</v>
      </c>
      <c r="AV1469" s="13" t="s">
        <v>101</v>
      </c>
      <c r="AW1469" s="13" t="s">
        <v>32</v>
      </c>
      <c r="AX1469" s="13" t="s">
        <v>84</v>
      </c>
      <c r="AY1469" s="158" t="s">
        <v>268</v>
      </c>
    </row>
    <row r="1470" spans="2:65" s="1" customFormat="1" ht="24.2" customHeight="1">
      <c r="B1470" s="32"/>
      <c r="C1470" s="136" t="s">
        <v>2126</v>
      </c>
      <c r="D1470" s="136" t="s">
        <v>270</v>
      </c>
      <c r="E1470" s="137" t="s">
        <v>2127</v>
      </c>
      <c r="F1470" s="138" t="s">
        <v>2128</v>
      </c>
      <c r="G1470" s="139" t="s">
        <v>1472</v>
      </c>
      <c r="H1470" s="197"/>
      <c r="I1470" s="141"/>
      <c r="J1470" s="142">
        <f>ROUND(I1470*H1470,2)</f>
        <v>0</v>
      </c>
      <c r="K1470" s="138" t="s">
        <v>274</v>
      </c>
      <c r="L1470" s="32"/>
      <c r="M1470" s="143" t="s">
        <v>1</v>
      </c>
      <c r="N1470" s="144" t="s">
        <v>43</v>
      </c>
      <c r="P1470" s="145">
        <f>O1470*H1470</f>
        <v>0</v>
      </c>
      <c r="Q1470" s="145">
        <v>0</v>
      </c>
      <c r="R1470" s="145">
        <f>Q1470*H1470</f>
        <v>0</v>
      </c>
      <c r="S1470" s="145">
        <v>0</v>
      </c>
      <c r="T1470" s="146">
        <f>S1470*H1470</f>
        <v>0</v>
      </c>
      <c r="AR1470" s="147" t="s">
        <v>370</v>
      </c>
      <c r="AT1470" s="147" t="s">
        <v>270</v>
      </c>
      <c r="AU1470" s="147" t="s">
        <v>90</v>
      </c>
      <c r="AY1470" s="17" t="s">
        <v>268</v>
      </c>
      <c r="BE1470" s="148">
        <f>IF(N1470="základní",J1470,0)</f>
        <v>0</v>
      </c>
      <c r="BF1470" s="148">
        <f>IF(N1470="snížená",J1470,0)</f>
        <v>0</v>
      </c>
      <c r="BG1470" s="148">
        <f>IF(N1470="zákl. přenesená",J1470,0)</f>
        <v>0</v>
      </c>
      <c r="BH1470" s="148">
        <f>IF(N1470="sníž. přenesená",J1470,0)</f>
        <v>0</v>
      </c>
      <c r="BI1470" s="148">
        <f>IF(N1470="nulová",J1470,0)</f>
        <v>0</v>
      </c>
      <c r="BJ1470" s="17" t="s">
        <v>90</v>
      </c>
      <c r="BK1470" s="148">
        <f>ROUND(I1470*H1470,2)</f>
        <v>0</v>
      </c>
      <c r="BL1470" s="17" t="s">
        <v>370</v>
      </c>
      <c r="BM1470" s="147" t="s">
        <v>2129</v>
      </c>
    </row>
    <row r="1471" spans="2:65" s="11" customFormat="1" ht="22.9" customHeight="1">
      <c r="B1471" s="124"/>
      <c r="D1471" s="125" t="s">
        <v>76</v>
      </c>
      <c r="E1471" s="134" t="s">
        <v>2130</v>
      </c>
      <c r="F1471" s="134" t="s">
        <v>2131</v>
      </c>
      <c r="I1471" s="127"/>
      <c r="J1471" s="135">
        <f>BK1471</f>
        <v>0</v>
      </c>
      <c r="L1471" s="124"/>
      <c r="M1471" s="129"/>
      <c r="P1471" s="130">
        <f>SUM(P1472:P1499)</f>
        <v>0</v>
      </c>
      <c r="R1471" s="130">
        <f>SUM(R1472:R1499)</f>
        <v>0.1456268</v>
      </c>
      <c r="T1471" s="131">
        <f>SUM(T1472:T1499)</f>
        <v>0</v>
      </c>
      <c r="AR1471" s="125" t="s">
        <v>90</v>
      </c>
      <c r="AT1471" s="132" t="s">
        <v>76</v>
      </c>
      <c r="AU1471" s="132" t="s">
        <v>84</v>
      </c>
      <c r="AY1471" s="125" t="s">
        <v>268</v>
      </c>
      <c r="BK1471" s="133">
        <f>SUM(BK1472:BK1499)</f>
        <v>0</v>
      </c>
    </row>
    <row r="1472" spans="2:65" s="1" customFormat="1" ht="66.75" customHeight="1">
      <c r="B1472" s="32"/>
      <c r="C1472" s="136" t="s">
        <v>2132</v>
      </c>
      <c r="D1472" s="136" t="s">
        <v>270</v>
      </c>
      <c r="E1472" s="137" t="s">
        <v>2133</v>
      </c>
      <c r="F1472" s="138" t="s">
        <v>2134</v>
      </c>
      <c r="G1472" s="139" t="s">
        <v>445</v>
      </c>
      <c r="H1472" s="140">
        <v>1</v>
      </c>
      <c r="I1472" s="141"/>
      <c r="J1472" s="142">
        <f>ROUND(I1472*H1472,2)</f>
        <v>0</v>
      </c>
      <c r="K1472" s="138" t="s">
        <v>1</v>
      </c>
      <c r="L1472" s="32"/>
      <c r="M1472" s="143" t="s">
        <v>1</v>
      </c>
      <c r="N1472" s="144" t="s">
        <v>43</v>
      </c>
      <c r="P1472" s="145">
        <f>O1472*H1472</f>
        <v>0</v>
      </c>
      <c r="Q1472" s="145">
        <v>4.4000000000000002E-4</v>
      </c>
      <c r="R1472" s="145">
        <f>Q1472*H1472</f>
        <v>4.4000000000000002E-4</v>
      </c>
      <c r="S1472" s="145">
        <v>0</v>
      </c>
      <c r="T1472" s="146">
        <f>S1472*H1472</f>
        <v>0</v>
      </c>
      <c r="AR1472" s="147" t="s">
        <v>370</v>
      </c>
      <c r="AT1472" s="147" t="s">
        <v>270</v>
      </c>
      <c r="AU1472" s="147" t="s">
        <v>90</v>
      </c>
      <c r="AY1472" s="17" t="s">
        <v>268</v>
      </c>
      <c r="BE1472" s="148">
        <f>IF(N1472="základní",J1472,0)</f>
        <v>0</v>
      </c>
      <c r="BF1472" s="148">
        <f>IF(N1472="snížená",J1472,0)</f>
        <v>0</v>
      </c>
      <c r="BG1472" s="148">
        <f>IF(N1472="zákl. přenesená",J1472,0)</f>
        <v>0</v>
      </c>
      <c r="BH1472" s="148">
        <f>IF(N1472="sníž. přenesená",J1472,0)</f>
        <v>0</v>
      </c>
      <c r="BI1472" s="148">
        <f>IF(N1472="nulová",J1472,0)</f>
        <v>0</v>
      </c>
      <c r="BJ1472" s="17" t="s">
        <v>90</v>
      </c>
      <c r="BK1472" s="148">
        <f>ROUND(I1472*H1472,2)</f>
        <v>0</v>
      </c>
      <c r="BL1472" s="17" t="s">
        <v>370</v>
      </c>
      <c r="BM1472" s="147" t="s">
        <v>2135</v>
      </c>
    </row>
    <row r="1473" spans="2:65" s="1" customFormat="1" ht="39">
      <c r="B1473" s="32"/>
      <c r="D1473" s="150" t="s">
        <v>475</v>
      </c>
      <c r="F1473" s="178" t="s">
        <v>2136</v>
      </c>
      <c r="I1473" s="179"/>
      <c r="L1473" s="32"/>
      <c r="M1473" s="180"/>
      <c r="T1473" s="56"/>
      <c r="AT1473" s="17" t="s">
        <v>475</v>
      </c>
      <c r="AU1473" s="17" t="s">
        <v>90</v>
      </c>
    </row>
    <row r="1474" spans="2:65" s="12" customFormat="1" ht="22.5">
      <c r="B1474" s="149"/>
      <c r="D1474" s="150" t="s">
        <v>276</v>
      </c>
      <c r="E1474" s="151" t="s">
        <v>1</v>
      </c>
      <c r="F1474" s="152" t="s">
        <v>2137</v>
      </c>
      <c r="H1474" s="153">
        <v>1</v>
      </c>
      <c r="I1474" s="154"/>
      <c r="L1474" s="149"/>
      <c r="M1474" s="155"/>
      <c r="T1474" s="156"/>
      <c r="AT1474" s="151" t="s">
        <v>276</v>
      </c>
      <c r="AU1474" s="151" t="s">
        <v>90</v>
      </c>
      <c r="AV1474" s="12" t="s">
        <v>90</v>
      </c>
      <c r="AW1474" s="12" t="s">
        <v>32</v>
      </c>
      <c r="AX1474" s="12" t="s">
        <v>77</v>
      </c>
      <c r="AY1474" s="151" t="s">
        <v>268</v>
      </c>
    </row>
    <row r="1475" spans="2:65" s="13" customFormat="1">
      <c r="B1475" s="157"/>
      <c r="D1475" s="150" t="s">
        <v>276</v>
      </c>
      <c r="E1475" s="158" t="s">
        <v>1</v>
      </c>
      <c r="F1475" s="159" t="s">
        <v>278</v>
      </c>
      <c r="H1475" s="160">
        <v>1</v>
      </c>
      <c r="I1475" s="161"/>
      <c r="L1475" s="157"/>
      <c r="M1475" s="162"/>
      <c r="T1475" s="163"/>
      <c r="AT1475" s="158" t="s">
        <v>276</v>
      </c>
      <c r="AU1475" s="158" t="s">
        <v>90</v>
      </c>
      <c r="AV1475" s="13" t="s">
        <v>101</v>
      </c>
      <c r="AW1475" s="13" t="s">
        <v>32</v>
      </c>
      <c r="AX1475" s="13" t="s">
        <v>84</v>
      </c>
      <c r="AY1475" s="158" t="s">
        <v>268</v>
      </c>
    </row>
    <row r="1476" spans="2:65" s="1" customFormat="1" ht="24.2" customHeight="1">
      <c r="B1476" s="32"/>
      <c r="C1476" s="136" t="s">
        <v>2138</v>
      </c>
      <c r="D1476" s="136" t="s">
        <v>270</v>
      </c>
      <c r="E1476" s="137" t="s">
        <v>2139</v>
      </c>
      <c r="F1476" s="138" t="s">
        <v>2140</v>
      </c>
      <c r="G1476" s="139" t="s">
        <v>273</v>
      </c>
      <c r="H1476" s="140">
        <v>13.78</v>
      </c>
      <c r="I1476" s="141"/>
      <c r="J1476" s="142">
        <f>ROUND(I1476*H1476,2)</f>
        <v>0</v>
      </c>
      <c r="K1476" s="138" t="s">
        <v>274</v>
      </c>
      <c r="L1476" s="32"/>
      <c r="M1476" s="143" t="s">
        <v>1</v>
      </c>
      <c r="N1476" s="144" t="s">
        <v>43</v>
      </c>
      <c r="P1476" s="145">
        <f>O1476*H1476</f>
        <v>0</v>
      </c>
      <c r="Q1476" s="145">
        <v>0</v>
      </c>
      <c r="R1476" s="145">
        <f>Q1476*H1476</f>
        <v>0</v>
      </c>
      <c r="S1476" s="145">
        <v>0</v>
      </c>
      <c r="T1476" s="146">
        <f>S1476*H1476</f>
        <v>0</v>
      </c>
      <c r="AR1476" s="147" t="s">
        <v>370</v>
      </c>
      <c r="AT1476" s="147" t="s">
        <v>270</v>
      </c>
      <c r="AU1476" s="147" t="s">
        <v>90</v>
      </c>
      <c r="AY1476" s="17" t="s">
        <v>268</v>
      </c>
      <c r="BE1476" s="148">
        <f>IF(N1476="základní",J1476,0)</f>
        <v>0</v>
      </c>
      <c r="BF1476" s="148">
        <f>IF(N1476="snížená",J1476,0)</f>
        <v>0</v>
      </c>
      <c r="BG1476" s="148">
        <f>IF(N1476="zákl. přenesená",J1476,0)</f>
        <v>0</v>
      </c>
      <c r="BH1476" s="148">
        <f>IF(N1476="sníž. přenesená",J1476,0)</f>
        <v>0</v>
      </c>
      <c r="BI1476" s="148">
        <f>IF(N1476="nulová",J1476,0)</f>
        <v>0</v>
      </c>
      <c r="BJ1476" s="17" t="s">
        <v>90</v>
      </c>
      <c r="BK1476" s="148">
        <f>ROUND(I1476*H1476,2)</f>
        <v>0</v>
      </c>
      <c r="BL1476" s="17" t="s">
        <v>370</v>
      </c>
      <c r="BM1476" s="147" t="s">
        <v>2141</v>
      </c>
    </row>
    <row r="1477" spans="2:65" s="1" customFormat="1" ht="16.5" customHeight="1">
      <c r="B1477" s="32"/>
      <c r="C1477" s="186" t="s">
        <v>2142</v>
      </c>
      <c r="D1477" s="186" t="s">
        <v>982</v>
      </c>
      <c r="E1477" s="187" t="s">
        <v>2143</v>
      </c>
      <c r="F1477" s="188" t="s">
        <v>2144</v>
      </c>
      <c r="G1477" s="189" t="s">
        <v>273</v>
      </c>
      <c r="H1477" s="190">
        <v>15.157999999999999</v>
      </c>
      <c r="I1477" s="191"/>
      <c r="J1477" s="192">
        <f>ROUND(I1477*H1477,2)</f>
        <v>0</v>
      </c>
      <c r="K1477" s="188" t="s">
        <v>274</v>
      </c>
      <c r="L1477" s="193"/>
      <c r="M1477" s="194" t="s">
        <v>1</v>
      </c>
      <c r="N1477" s="195" t="s">
        <v>43</v>
      </c>
      <c r="P1477" s="145">
        <f>O1477*H1477</f>
        <v>0</v>
      </c>
      <c r="Q1477" s="145">
        <v>6.6E-3</v>
      </c>
      <c r="R1477" s="145">
        <f>Q1477*H1477</f>
        <v>0.1000428</v>
      </c>
      <c r="S1477" s="145">
        <v>0</v>
      </c>
      <c r="T1477" s="146">
        <f>S1477*H1477</f>
        <v>0</v>
      </c>
      <c r="AR1477" s="147" t="s">
        <v>448</v>
      </c>
      <c r="AT1477" s="147" t="s">
        <v>982</v>
      </c>
      <c r="AU1477" s="147" t="s">
        <v>90</v>
      </c>
      <c r="AY1477" s="17" t="s">
        <v>268</v>
      </c>
      <c r="BE1477" s="148">
        <f>IF(N1477="základní",J1477,0)</f>
        <v>0</v>
      </c>
      <c r="BF1477" s="148">
        <f>IF(N1477="snížená",J1477,0)</f>
        <v>0</v>
      </c>
      <c r="BG1477" s="148">
        <f>IF(N1477="zákl. přenesená",J1477,0)</f>
        <v>0</v>
      </c>
      <c r="BH1477" s="148">
        <f>IF(N1477="sníž. přenesená",J1477,0)</f>
        <v>0</v>
      </c>
      <c r="BI1477" s="148">
        <f>IF(N1477="nulová",J1477,0)</f>
        <v>0</v>
      </c>
      <c r="BJ1477" s="17" t="s">
        <v>90</v>
      </c>
      <c r="BK1477" s="148">
        <f>ROUND(I1477*H1477,2)</f>
        <v>0</v>
      </c>
      <c r="BL1477" s="17" t="s">
        <v>370</v>
      </c>
      <c r="BM1477" s="147" t="s">
        <v>2145</v>
      </c>
    </row>
    <row r="1478" spans="2:65" s="14" customFormat="1">
      <c r="B1478" s="164"/>
      <c r="D1478" s="150" t="s">
        <v>276</v>
      </c>
      <c r="E1478" s="165" t="s">
        <v>1</v>
      </c>
      <c r="F1478" s="166" t="s">
        <v>2146</v>
      </c>
      <c r="H1478" s="165" t="s">
        <v>1</v>
      </c>
      <c r="I1478" s="167"/>
      <c r="L1478" s="164"/>
      <c r="M1478" s="168"/>
      <c r="T1478" s="169"/>
      <c r="AT1478" s="165" t="s">
        <v>276</v>
      </c>
      <c r="AU1478" s="165" t="s">
        <v>90</v>
      </c>
      <c r="AV1478" s="14" t="s">
        <v>84</v>
      </c>
      <c r="AW1478" s="14" t="s">
        <v>32</v>
      </c>
      <c r="AX1478" s="14" t="s">
        <v>77</v>
      </c>
      <c r="AY1478" s="165" t="s">
        <v>268</v>
      </c>
    </row>
    <row r="1479" spans="2:65" s="12" customFormat="1">
      <c r="B1479" s="149"/>
      <c r="D1479" s="150" t="s">
        <v>276</v>
      </c>
      <c r="E1479" s="151" t="s">
        <v>1</v>
      </c>
      <c r="F1479" s="152" t="s">
        <v>2147</v>
      </c>
      <c r="H1479" s="153">
        <v>13.78</v>
      </c>
      <c r="I1479" s="154"/>
      <c r="L1479" s="149"/>
      <c r="M1479" s="155"/>
      <c r="T1479" s="156"/>
      <c r="AT1479" s="151" t="s">
        <v>276</v>
      </c>
      <c r="AU1479" s="151" t="s">
        <v>90</v>
      </c>
      <c r="AV1479" s="12" t="s">
        <v>90</v>
      </c>
      <c r="AW1479" s="12" t="s">
        <v>32</v>
      </c>
      <c r="AX1479" s="12" t="s">
        <v>77</v>
      </c>
      <c r="AY1479" s="151" t="s">
        <v>268</v>
      </c>
    </row>
    <row r="1480" spans="2:65" s="13" customFormat="1">
      <c r="B1480" s="157"/>
      <c r="D1480" s="150" t="s">
        <v>276</v>
      </c>
      <c r="E1480" s="158" t="s">
        <v>1</v>
      </c>
      <c r="F1480" s="159" t="s">
        <v>278</v>
      </c>
      <c r="H1480" s="160">
        <v>13.78</v>
      </c>
      <c r="I1480" s="161"/>
      <c r="L1480" s="157"/>
      <c r="M1480" s="162"/>
      <c r="T1480" s="163"/>
      <c r="AT1480" s="158" t="s">
        <v>276</v>
      </c>
      <c r="AU1480" s="158" t="s">
        <v>90</v>
      </c>
      <c r="AV1480" s="13" t="s">
        <v>101</v>
      </c>
      <c r="AW1480" s="13" t="s">
        <v>32</v>
      </c>
      <c r="AX1480" s="13" t="s">
        <v>84</v>
      </c>
      <c r="AY1480" s="158" t="s">
        <v>268</v>
      </c>
    </row>
    <row r="1481" spans="2:65" s="12" customFormat="1">
      <c r="B1481" s="149"/>
      <c r="D1481" s="150" t="s">
        <v>276</v>
      </c>
      <c r="F1481" s="152" t="s">
        <v>2148</v>
      </c>
      <c r="H1481" s="153">
        <v>15.157999999999999</v>
      </c>
      <c r="I1481" s="154"/>
      <c r="L1481" s="149"/>
      <c r="M1481" s="155"/>
      <c r="T1481" s="156"/>
      <c r="AT1481" s="151" t="s">
        <v>276</v>
      </c>
      <c r="AU1481" s="151" t="s">
        <v>90</v>
      </c>
      <c r="AV1481" s="12" t="s">
        <v>90</v>
      </c>
      <c r="AW1481" s="12" t="s">
        <v>4</v>
      </c>
      <c r="AX1481" s="12" t="s">
        <v>84</v>
      </c>
      <c r="AY1481" s="151" t="s">
        <v>268</v>
      </c>
    </row>
    <row r="1482" spans="2:65" s="1" customFormat="1" ht="24.2" customHeight="1">
      <c r="B1482" s="32"/>
      <c r="C1482" s="136" t="s">
        <v>2149</v>
      </c>
      <c r="D1482" s="136" t="s">
        <v>270</v>
      </c>
      <c r="E1482" s="137" t="s">
        <v>2150</v>
      </c>
      <c r="F1482" s="138" t="s">
        <v>2151</v>
      </c>
      <c r="G1482" s="139" t="s">
        <v>318</v>
      </c>
      <c r="H1482" s="140">
        <v>10.199999999999999</v>
      </c>
      <c r="I1482" s="141"/>
      <c r="J1482" s="142">
        <f>ROUND(I1482*H1482,2)</f>
        <v>0</v>
      </c>
      <c r="K1482" s="138" t="s">
        <v>274</v>
      </c>
      <c r="L1482" s="32"/>
      <c r="M1482" s="143" t="s">
        <v>1</v>
      </c>
      <c r="N1482" s="144" t="s">
        <v>43</v>
      </c>
      <c r="P1482" s="145">
        <f>O1482*H1482</f>
        <v>0</v>
      </c>
      <c r="Q1482" s="145">
        <v>0</v>
      </c>
      <c r="R1482" s="145">
        <f>Q1482*H1482</f>
        <v>0</v>
      </c>
      <c r="S1482" s="145">
        <v>0</v>
      </c>
      <c r="T1482" s="146">
        <f>S1482*H1482</f>
        <v>0</v>
      </c>
      <c r="AR1482" s="147" t="s">
        <v>370</v>
      </c>
      <c r="AT1482" s="147" t="s">
        <v>270</v>
      </c>
      <c r="AU1482" s="147" t="s">
        <v>90</v>
      </c>
      <c r="AY1482" s="17" t="s">
        <v>268</v>
      </c>
      <c r="BE1482" s="148">
        <f>IF(N1482="základní",J1482,0)</f>
        <v>0</v>
      </c>
      <c r="BF1482" s="148">
        <f>IF(N1482="snížená",J1482,0)</f>
        <v>0</v>
      </c>
      <c r="BG1482" s="148">
        <f>IF(N1482="zákl. přenesená",J1482,0)</f>
        <v>0</v>
      </c>
      <c r="BH1482" s="148">
        <f>IF(N1482="sníž. přenesená",J1482,0)</f>
        <v>0</v>
      </c>
      <c r="BI1482" s="148">
        <f>IF(N1482="nulová",J1482,0)</f>
        <v>0</v>
      </c>
      <c r="BJ1482" s="17" t="s">
        <v>90</v>
      </c>
      <c r="BK1482" s="148">
        <f>ROUND(I1482*H1482,2)</f>
        <v>0</v>
      </c>
      <c r="BL1482" s="17" t="s">
        <v>370</v>
      </c>
      <c r="BM1482" s="147" t="s">
        <v>2152</v>
      </c>
    </row>
    <row r="1483" spans="2:65" s="1" customFormat="1" ht="49.15" customHeight="1">
      <c r="B1483" s="32"/>
      <c r="C1483" s="186" t="s">
        <v>2153</v>
      </c>
      <c r="D1483" s="186" t="s">
        <v>982</v>
      </c>
      <c r="E1483" s="187" t="s">
        <v>2154</v>
      </c>
      <c r="F1483" s="188" t="s">
        <v>2155</v>
      </c>
      <c r="G1483" s="189" t="s">
        <v>318</v>
      </c>
      <c r="H1483" s="190">
        <v>10.199999999999999</v>
      </c>
      <c r="I1483" s="191"/>
      <c r="J1483" s="192">
        <f>ROUND(I1483*H1483,2)</f>
        <v>0</v>
      </c>
      <c r="K1483" s="188" t="s">
        <v>1</v>
      </c>
      <c r="L1483" s="193"/>
      <c r="M1483" s="194" t="s">
        <v>1</v>
      </c>
      <c r="N1483" s="195" t="s">
        <v>43</v>
      </c>
      <c r="P1483" s="145">
        <f>O1483*H1483</f>
        <v>0</v>
      </c>
      <c r="Q1483" s="145">
        <v>4.0000000000000001E-3</v>
      </c>
      <c r="R1483" s="145">
        <f>Q1483*H1483</f>
        <v>4.0799999999999996E-2</v>
      </c>
      <c r="S1483" s="145">
        <v>0</v>
      </c>
      <c r="T1483" s="146">
        <f>S1483*H1483</f>
        <v>0</v>
      </c>
      <c r="AR1483" s="147" t="s">
        <v>448</v>
      </c>
      <c r="AT1483" s="147" t="s">
        <v>982</v>
      </c>
      <c r="AU1483" s="147" t="s">
        <v>90</v>
      </c>
      <c r="AY1483" s="17" t="s">
        <v>268</v>
      </c>
      <c r="BE1483" s="148">
        <f>IF(N1483="základní",J1483,0)</f>
        <v>0</v>
      </c>
      <c r="BF1483" s="148">
        <f>IF(N1483="snížená",J1483,0)</f>
        <v>0</v>
      </c>
      <c r="BG1483" s="148">
        <f>IF(N1483="zákl. přenesená",J1483,0)</f>
        <v>0</v>
      </c>
      <c r="BH1483" s="148">
        <f>IF(N1483="sníž. přenesená",J1483,0)</f>
        <v>0</v>
      </c>
      <c r="BI1483" s="148">
        <f>IF(N1483="nulová",J1483,0)</f>
        <v>0</v>
      </c>
      <c r="BJ1483" s="17" t="s">
        <v>90</v>
      </c>
      <c r="BK1483" s="148">
        <f>ROUND(I1483*H1483,2)</f>
        <v>0</v>
      </c>
      <c r="BL1483" s="17" t="s">
        <v>370</v>
      </c>
      <c r="BM1483" s="147" t="s">
        <v>2156</v>
      </c>
    </row>
    <row r="1484" spans="2:65" s="1" customFormat="1" ht="48.75">
      <c r="B1484" s="32"/>
      <c r="D1484" s="150" t="s">
        <v>475</v>
      </c>
      <c r="F1484" s="178" t="s">
        <v>2157</v>
      </c>
      <c r="I1484" s="179"/>
      <c r="L1484" s="32"/>
      <c r="M1484" s="180"/>
      <c r="T1484" s="56"/>
      <c r="AT1484" s="17" t="s">
        <v>475</v>
      </c>
      <c r="AU1484" s="17" t="s">
        <v>90</v>
      </c>
    </row>
    <row r="1485" spans="2:65" s="12" customFormat="1">
      <c r="B1485" s="149"/>
      <c r="D1485" s="150" t="s">
        <v>276</v>
      </c>
      <c r="E1485" s="151" t="s">
        <v>1</v>
      </c>
      <c r="F1485" s="152" t="s">
        <v>1041</v>
      </c>
      <c r="H1485" s="153">
        <v>3.4</v>
      </c>
      <c r="I1485" s="154"/>
      <c r="L1485" s="149"/>
      <c r="M1485" s="155"/>
      <c r="T1485" s="156"/>
      <c r="AT1485" s="151" t="s">
        <v>276</v>
      </c>
      <c r="AU1485" s="151" t="s">
        <v>90</v>
      </c>
      <c r="AV1485" s="12" t="s">
        <v>90</v>
      </c>
      <c r="AW1485" s="12" t="s">
        <v>32</v>
      </c>
      <c r="AX1485" s="12" t="s">
        <v>77</v>
      </c>
      <c r="AY1485" s="151" t="s">
        <v>268</v>
      </c>
    </row>
    <row r="1486" spans="2:65" s="12" customFormat="1">
      <c r="B1486" s="149"/>
      <c r="D1486" s="150" t="s">
        <v>276</v>
      </c>
      <c r="E1486" s="151" t="s">
        <v>1</v>
      </c>
      <c r="F1486" s="152" t="s">
        <v>1042</v>
      </c>
      <c r="H1486" s="153">
        <v>2</v>
      </c>
      <c r="I1486" s="154"/>
      <c r="L1486" s="149"/>
      <c r="M1486" s="155"/>
      <c r="T1486" s="156"/>
      <c r="AT1486" s="151" t="s">
        <v>276</v>
      </c>
      <c r="AU1486" s="151" t="s">
        <v>90</v>
      </c>
      <c r="AV1486" s="12" t="s">
        <v>90</v>
      </c>
      <c r="AW1486" s="12" t="s">
        <v>32</v>
      </c>
      <c r="AX1486" s="12" t="s">
        <v>77</v>
      </c>
      <c r="AY1486" s="151" t="s">
        <v>268</v>
      </c>
    </row>
    <row r="1487" spans="2:65" s="12" customFormat="1">
      <c r="B1487" s="149"/>
      <c r="D1487" s="150" t="s">
        <v>276</v>
      </c>
      <c r="E1487" s="151" t="s">
        <v>1</v>
      </c>
      <c r="F1487" s="152" t="s">
        <v>1043</v>
      </c>
      <c r="H1487" s="153">
        <v>2.4</v>
      </c>
      <c r="I1487" s="154"/>
      <c r="L1487" s="149"/>
      <c r="M1487" s="155"/>
      <c r="T1487" s="156"/>
      <c r="AT1487" s="151" t="s">
        <v>276</v>
      </c>
      <c r="AU1487" s="151" t="s">
        <v>90</v>
      </c>
      <c r="AV1487" s="12" t="s">
        <v>90</v>
      </c>
      <c r="AW1487" s="12" t="s">
        <v>32</v>
      </c>
      <c r="AX1487" s="12" t="s">
        <v>77</v>
      </c>
      <c r="AY1487" s="151" t="s">
        <v>268</v>
      </c>
    </row>
    <row r="1488" spans="2:65" s="12" customFormat="1">
      <c r="B1488" s="149"/>
      <c r="D1488" s="150" t="s">
        <v>276</v>
      </c>
      <c r="E1488" s="151" t="s">
        <v>1</v>
      </c>
      <c r="F1488" s="152" t="s">
        <v>1045</v>
      </c>
      <c r="H1488" s="153">
        <v>2.4</v>
      </c>
      <c r="I1488" s="154"/>
      <c r="L1488" s="149"/>
      <c r="M1488" s="155"/>
      <c r="T1488" s="156"/>
      <c r="AT1488" s="151" t="s">
        <v>276</v>
      </c>
      <c r="AU1488" s="151" t="s">
        <v>90</v>
      </c>
      <c r="AV1488" s="12" t="s">
        <v>90</v>
      </c>
      <c r="AW1488" s="12" t="s">
        <v>32</v>
      </c>
      <c r="AX1488" s="12" t="s">
        <v>77</v>
      </c>
      <c r="AY1488" s="151" t="s">
        <v>268</v>
      </c>
    </row>
    <row r="1489" spans="2:65" s="13" customFormat="1">
      <c r="B1489" s="157"/>
      <c r="D1489" s="150" t="s">
        <v>276</v>
      </c>
      <c r="E1489" s="158" t="s">
        <v>1</v>
      </c>
      <c r="F1489" s="159" t="s">
        <v>278</v>
      </c>
      <c r="H1489" s="160">
        <v>10.199999999999999</v>
      </c>
      <c r="I1489" s="161"/>
      <c r="L1489" s="157"/>
      <c r="M1489" s="162"/>
      <c r="T1489" s="163"/>
      <c r="AT1489" s="158" t="s">
        <v>276</v>
      </c>
      <c r="AU1489" s="158" t="s">
        <v>90</v>
      </c>
      <c r="AV1489" s="13" t="s">
        <v>101</v>
      </c>
      <c r="AW1489" s="13" t="s">
        <v>32</v>
      </c>
      <c r="AX1489" s="13" t="s">
        <v>84</v>
      </c>
      <c r="AY1489" s="158" t="s">
        <v>268</v>
      </c>
    </row>
    <row r="1490" spans="2:65" s="1" customFormat="1" ht="24.2" customHeight="1">
      <c r="B1490" s="32"/>
      <c r="C1490" s="136" t="s">
        <v>2158</v>
      </c>
      <c r="D1490" s="136" t="s">
        <v>270</v>
      </c>
      <c r="E1490" s="137" t="s">
        <v>2159</v>
      </c>
      <c r="F1490" s="138" t="s">
        <v>2160</v>
      </c>
      <c r="G1490" s="139" t="s">
        <v>318</v>
      </c>
      <c r="H1490" s="140">
        <v>3</v>
      </c>
      <c r="I1490" s="141"/>
      <c r="J1490" s="142">
        <f>ROUND(I1490*H1490,2)</f>
        <v>0</v>
      </c>
      <c r="K1490" s="138" t="s">
        <v>274</v>
      </c>
      <c r="L1490" s="32"/>
      <c r="M1490" s="143" t="s">
        <v>1</v>
      </c>
      <c r="N1490" s="144" t="s">
        <v>43</v>
      </c>
      <c r="P1490" s="145">
        <f>O1490*H1490</f>
        <v>0</v>
      </c>
      <c r="Q1490" s="145">
        <v>0</v>
      </c>
      <c r="R1490" s="145">
        <f>Q1490*H1490</f>
        <v>0</v>
      </c>
      <c r="S1490" s="145">
        <v>0</v>
      </c>
      <c r="T1490" s="146">
        <f>S1490*H1490</f>
        <v>0</v>
      </c>
      <c r="AR1490" s="147" t="s">
        <v>370</v>
      </c>
      <c r="AT1490" s="147" t="s">
        <v>270</v>
      </c>
      <c r="AU1490" s="147" t="s">
        <v>90</v>
      </c>
      <c r="AY1490" s="17" t="s">
        <v>268</v>
      </c>
      <c r="BE1490" s="148">
        <f>IF(N1490="základní",J1490,0)</f>
        <v>0</v>
      </c>
      <c r="BF1490" s="148">
        <f>IF(N1490="snížená",J1490,0)</f>
        <v>0</v>
      </c>
      <c r="BG1490" s="148">
        <f>IF(N1490="zákl. přenesená",J1490,0)</f>
        <v>0</v>
      </c>
      <c r="BH1490" s="148">
        <f>IF(N1490="sníž. přenesená",J1490,0)</f>
        <v>0</v>
      </c>
      <c r="BI1490" s="148">
        <f>IF(N1490="nulová",J1490,0)</f>
        <v>0</v>
      </c>
      <c r="BJ1490" s="17" t="s">
        <v>90</v>
      </c>
      <c r="BK1490" s="148">
        <f>ROUND(I1490*H1490,2)</f>
        <v>0</v>
      </c>
      <c r="BL1490" s="17" t="s">
        <v>370</v>
      </c>
      <c r="BM1490" s="147" t="s">
        <v>2161</v>
      </c>
    </row>
    <row r="1491" spans="2:65" s="1" customFormat="1" ht="49.15" customHeight="1">
      <c r="B1491" s="32"/>
      <c r="C1491" s="186" t="s">
        <v>2162</v>
      </c>
      <c r="D1491" s="186" t="s">
        <v>982</v>
      </c>
      <c r="E1491" s="187" t="s">
        <v>2163</v>
      </c>
      <c r="F1491" s="188" t="s">
        <v>2164</v>
      </c>
      <c r="G1491" s="189" t="s">
        <v>318</v>
      </c>
      <c r="H1491" s="190">
        <v>0.6</v>
      </c>
      <c r="I1491" s="191"/>
      <c r="J1491" s="192">
        <f>ROUND(I1491*H1491,2)</f>
        <v>0</v>
      </c>
      <c r="K1491" s="188" t="s">
        <v>1</v>
      </c>
      <c r="L1491" s="193"/>
      <c r="M1491" s="194" t="s">
        <v>1</v>
      </c>
      <c r="N1491" s="195" t="s">
        <v>43</v>
      </c>
      <c r="P1491" s="145">
        <f>O1491*H1491</f>
        <v>0</v>
      </c>
      <c r="Q1491" s="145">
        <v>7.0000000000000001E-3</v>
      </c>
      <c r="R1491" s="145">
        <f>Q1491*H1491</f>
        <v>4.1999999999999997E-3</v>
      </c>
      <c r="S1491" s="145">
        <v>0</v>
      </c>
      <c r="T1491" s="146">
        <f>S1491*H1491</f>
        <v>0</v>
      </c>
      <c r="AR1491" s="147" t="s">
        <v>448</v>
      </c>
      <c r="AT1491" s="147" t="s">
        <v>982</v>
      </c>
      <c r="AU1491" s="147" t="s">
        <v>90</v>
      </c>
      <c r="AY1491" s="17" t="s">
        <v>268</v>
      </c>
      <c r="BE1491" s="148">
        <f>IF(N1491="základní",J1491,0)</f>
        <v>0</v>
      </c>
      <c r="BF1491" s="148">
        <f>IF(N1491="snížená",J1491,0)</f>
        <v>0</v>
      </c>
      <c r="BG1491" s="148">
        <f>IF(N1491="zákl. přenesená",J1491,0)</f>
        <v>0</v>
      </c>
      <c r="BH1491" s="148">
        <f>IF(N1491="sníž. přenesená",J1491,0)</f>
        <v>0</v>
      </c>
      <c r="BI1491" s="148">
        <f>IF(N1491="nulová",J1491,0)</f>
        <v>0</v>
      </c>
      <c r="BJ1491" s="17" t="s">
        <v>90</v>
      </c>
      <c r="BK1491" s="148">
        <f>ROUND(I1491*H1491,2)</f>
        <v>0</v>
      </c>
      <c r="BL1491" s="17" t="s">
        <v>370</v>
      </c>
      <c r="BM1491" s="147" t="s">
        <v>2165</v>
      </c>
    </row>
    <row r="1492" spans="2:65" s="1" customFormat="1" ht="48.75">
      <c r="B1492" s="32"/>
      <c r="D1492" s="150" t="s">
        <v>475</v>
      </c>
      <c r="F1492" s="178" t="s">
        <v>2157</v>
      </c>
      <c r="I1492" s="179"/>
      <c r="L1492" s="32"/>
      <c r="M1492" s="180"/>
      <c r="T1492" s="56"/>
      <c r="AT1492" s="17" t="s">
        <v>475</v>
      </c>
      <c r="AU1492" s="17" t="s">
        <v>90</v>
      </c>
    </row>
    <row r="1493" spans="2:65" s="12" customFormat="1">
      <c r="B1493" s="149"/>
      <c r="D1493" s="150" t="s">
        <v>276</v>
      </c>
      <c r="E1493" s="151" t="s">
        <v>1</v>
      </c>
      <c r="F1493" s="152" t="s">
        <v>1044</v>
      </c>
      <c r="H1493" s="153">
        <v>0.6</v>
      </c>
      <c r="I1493" s="154"/>
      <c r="L1493" s="149"/>
      <c r="M1493" s="155"/>
      <c r="T1493" s="156"/>
      <c r="AT1493" s="151" t="s">
        <v>276</v>
      </c>
      <c r="AU1493" s="151" t="s">
        <v>90</v>
      </c>
      <c r="AV1493" s="12" t="s">
        <v>90</v>
      </c>
      <c r="AW1493" s="12" t="s">
        <v>32</v>
      </c>
      <c r="AX1493" s="12" t="s">
        <v>77</v>
      </c>
      <c r="AY1493" s="151" t="s">
        <v>268</v>
      </c>
    </row>
    <row r="1494" spans="2:65" s="13" customFormat="1">
      <c r="B1494" s="157"/>
      <c r="D1494" s="150" t="s">
        <v>276</v>
      </c>
      <c r="E1494" s="158" t="s">
        <v>1</v>
      </c>
      <c r="F1494" s="159" t="s">
        <v>278</v>
      </c>
      <c r="H1494" s="160">
        <v>0.6</v>
      </c>
      <c r="I1494" s="161"/>
      <c r="L1494" s="157"/>
      <c r="M1494" s="162"/>
      <c r="T1494" s="163"/>
      <c r="AT1494" s="158" t="s">
        <v>276</v>
      </c>
      <c r="AU1494" s="158" t="s">
        <v>90</v>
      </c>
      <c r="AV1494" s="13" t="s">
        <v>101</v>
      </c>
      <c r="AW1494" s="13" t="s">
        <v>32</v>
      </c>
      <c r="AX1494" s="13" t="s">
        <v>84</v>
      </c>
      <c r="AY1494" s="158" t="s">
        <v>268</v>
      </c>
    </row>
    <row r="1495" spans="2:65" s="1" customFormat="1" ht="66.75" customHeight="1">
      <c r="B1495" s="32"/>
      <c r="C1495" s="186" t="s">
        <v>2166</v>
      </c>
      <c r="D1495" s="186" t="s">
        <v>982</v>
      </c>
      <c r="E1495" s="187" t="s">
        <v>2167</v>
      </c>
      <c r="F1495" s="188" t="s">
        <v>2168</v>
      </c>
      <c r="G1495" s="189" t="s">
        <v>318</v>
      </c>
      <c r="H1495" s="190">
        <v>2.4</v>
      </c>
      <c r="I1495" s="191"/>
      <c r="J1495" s="192">
        <f>ROUND(I1495*H1495,2)</f>
        <v>0</v>
      </c>
      <c r="K1495" s="188" t="s">
        <v>1</v>
      </c>
      <c r="L1495" s="193"/>
      <c r="M1495" s="194" t="s">
        <v>1</v>
      </c>
      <c r="N1495" s="195" t="s">
        <v>43</v>
      </c>
      <c r="P1495" s="145">
        <f>O1495*H1495</f>
        <v>0</v>
      </c>
      <c r="Q1495" s="145">
        <v>6.0000000000000002E-5</v>
      </c>
      <c r="R1495" s="145">
        <f>Q1495*H1495</f>
        <v>1.44E-4</v>
      </c>
      <c r="S1495" s="145">
        <v>0</v>
      </c>
      <c r="T1495" s="146">
        <f>S1495*H1495</f>
        <v>0</v>
      </c>
      <c r="AR1495" s="147" t="s">
        <v>448</v>
      </c>
      <c r="AT1495" s="147" t="s">
        <v>982</v>
      </c>
      <c r="AU1495" s="147" t="s">
        <v>90</v>
      </c>
      <c r="AY1495" s="17" t="s">
        <v>268</v>
      </c>
      <c r="BE1495" s="148">
        <f>IF(N1495="základní",J1495,0)</f>
        <v>0</v>
      </c>
      <c r="BF1495" s="148">
        <f>IF(N1495="snížená",J1495,0)</f>
        <v>0</v>
      </c>
      <c r="BG1495" s="148">
        <f>IF(N1495="zákl. přenesená",J1495,0)</f>
        <v>0</v>
      </c>
      <c r="BH1495" s="148">
        <f>IF(N1495="sníž. přenesená",J1495,0)</f>
        <v>0</v>
      </c>
      <c r="BI1495" s="148">
        <f>IF(N1495="nulová",J1495,0)</f>
        <v>0</v>
      </c>
      <c r="BJ1495" s="17" t="s">
        <v>90</v>
      </c>
      <c r="BK1495" s="148">
        <f>ROUND(I1495*H1495,2)</f>
        <v>0</v>
      </c>
      <c r="BL1495" s="17" t="s">
        <v>370</v>
      </c>
      <c r="BM1495" s="147" t="s">
        <v>2169</v>
      </c>
    </row>
    <row r="1496" spans="2:65" s="1" customFormat="1" ht="48.75">
      <c r="B1496" s="32"/>
      <c r="D1496" s="150" t="s">
        <v>475</v>
      </c>
      <c r="F1496" s="178" t="s">
        <v>2157</v>
      </c>
      <c r="I1496" s="179"/>
      <c r="L1496" s="32"/>
      <c r="M1496" s="180"/>
      <c r="T1496" s="56"/>
      <c r="AT1496" s="17" t="s">
        <v>475</v>
      </c>
      <c r="AU1496" s="17" t="s">
        <v>90</v>
      </c>
    </row>
    <row r="1497" spans="2:65" s="12" customFormat="1">
      <c r="B1497" s="149"/>
      <c r="D1497" s="150" t="s">
        <v>276</v>
      </c>
      <c r="E1497" s="151" t="s">
        <v>1</v>
      </c>
      <c r="F1497" s="152" t="s">
        <v>1032</v>
      </c>
      <c r="H1497" s="153">
        <v>2.4</v>
      </c>
      <c r="I1497" s="154"/>
      <c r="L1497" s="149"/>
      <c r="M1497" s="155"/>
      <c r="T1497" s="156"/>
      <c r="AT1497" s="151" t="s">
        <v>276</v>
      </c>
      <c r="AU1497" s="151" t="s">
        <v>90</v>
      </c>
      <c r="AV1497" s="12" t="s">
        <v>90</v>
      </c>
      <c r="AW1497" s="12" t="s">
        <v>32</v>
      </c>
      <c r="AX1497" s="12" t="s">
        <v>77</v>
      </c>
      <c r="AY1497" s="151" t="s">
        <v>268</v>
      </c>
    </row>
    <row r="1498" spans="2:65" s="13" customFormat="1">
      <c r="B1498" s="157"/>
      <c r="D1498" s="150" t="s">
        <v>276</v>
      </c>
      <c r="E1498" s="158" t="s">
        <v>1</v>
      </c>
      <c r="F1498" s="159" t="s">
        <v>278</v>
      </c>
      <c r="H1498" s="160">
        <v>2.4</v>
      </c>
      <c r="I1498" s="161"/>
      <c r="L1498" s="157"/>
      <c r="M1498" s="162"/>
      <c r="T1498" s="163"/>
      <c r="AT1498" s="158" t="s">
        <v>276</v>
      </c>
      <c r="AU1498" s="158" t="s">
        <v>90</v>
      </c>
      <c r="AV1498" s="13" t="s">
        <v>101</v>
      </c>
      <c r="AW1498" s="13" t="s">
        <v>32</v>
      </c>
      <c r="AX1498" s="13" t="s">
        <v>84</v>
      </c>
      <c r="AY1498" s="158" t="s">
        <v>268</v>
      </c>
    </row>
    <row r="1499" spans="2:65" s="1" customFormat="1" ht="24.2" customHeight="1">
      <c r="B1499" s="32"/>
      <c r="C1499" s="136" t="s">
        <v>2170</v>
      </c>
      <c r="D1499" s="136" t="s">
        <v>270</v>
      </c>
      <c r="E1499" s="137" t="s">
        <v>2171</v>
      </c>
      <c r="F1499" s="138" t="s">
        <v>2172</v>
      </c>
      <c r="G1499" s="139" t="s">
        <v>1472</v>
      </c>
      <c r="H1499" s="197"/>
      <c r="I1499" s="141"/>
      <c r="J1499" s="142">
        <f>ROUND(I1499*H1499,2)</f>
        <v>0</v>
      </c>
      <c r="K1499" s="138" t="s">
        <v>274</v>
      </c>
      <c r="L1499" s="32"/>
      <c r="M1499" s="143" t="s">
        <v>1</v>
      </c>
      <c r="N1499" s="144" t="s">
        <v>43</v>
      </c>
      <c r="P1499" s="145">
        <f>O1499*H1499</f>
        <v>0</v>
      </c>
      <c r="Q1499" s="145">
        <v>0</v>
      </c>
      <c r="R1499" s="145">
        <f>Q1499*H1499</f>
        <v>0</v>
      </c>
      <c r="S1499" s="145">
        <v>0</v>
      </c>
      <c r="T1499" s="146">
        <f>S1499*H1499</f>
        <v>0</v>
      </c>
      <c r="AR1499" s="147" t="s">
        <v>370</v>
      </c>
      <c r="AT1499" s="147" t="s">
        <v>270</v>
      </c>
      <c r="AU1499" s="147" t="s">
        <v>90</v>
      </c>
      <c r="AY1499" s="17" t="s">
        <v>268</v>
      </c>
      <c r="BE1499" s="148">
        <f>IF(N1499="základní",J1499,0)</f>
        <v>0</v>
      </c>
      <c r="BF1499" s="148">
        <f>IF(N1499="snížená",J1499,0)</f>
        <v>0</v>
      </c>
      <c r="BG1499" s="148">
        <f>IF(N1499="zákl. přenesená",J1499,0)</f>
        <v>0</v>
      </c>
      <c r="BH1499" s="148">
        <f>IF(N1499="sníž. přenesená",J1499,0)</f>
        <v>0</v>
      </c>
      <c r="BI1499" s="148">
        <f>IF(N1499="nulová",J1499,0)</f>
        <v>0</v>
      </c>
      <c r="BJ1499" s="17" t="s">
        <v>90</v>
      </c>
      <c r="BK1499" s="148">
        <f>ROUND(I1499*H1499,2)</f>
        <v>0</v>
      </c>
      <c r="BL1499" s="17" t="s">
        <v>370</v>
      </c>
      <c r="BM1499" s="147" t="s">
        <v>2173</v>
      </c>
    </row>
    <row r="1500" spans="2:65" s="11" customFormat="1" ht="22.9" customHeight="1">
      <c r="B1500" s="124"/>
      <c r="D1500" s="125" t="s">
        <v>76</v>
      </c>
      <c r="E1500" s="134" t="s">
        <v>2174</v>
      </c>
      <c r="F1500" s="134" t="s">
        <v>2175</v>
      </c>
      <c r="I1500" s="127"/>
      <c r="J1500" s="135">
        <f>BK1500</f>
        <v>0</v>
      </c>
      <c r="L1500" s="124"/>
      <c r="M1500" s="129"/>
      <c r="P1500" s="130">
        <f>SUM(P1501:P1567)</f>
        <v>0</v>
      </c>
      <c r="R1500" s="130">
        <f>SUM(R1501:R1567)</f>
        <v>1.9575111599999999</v>
      </c>
      <c r="T1500" s="131">
        <f>SUM(T1501:T1567)</f>
        <v>0</v>
      </c>
      <c r="AR1500" s="125" t="s">
        <v>90</v>
      </c>
      <c r="AT1500" s="132" t="s">
        <v>76</v>
      </c>
      <c r="AU1500" s="132" t="s">
        <v>84</v>
      </c>
      <c r="AY1500" s="125" t="s">
        <v>268</v>
      </c>
      <c r="BK1500" s="133">
        <f>SUM(BK1501:BK1567)</f>
        <v>0</v>
      </c>
    </row>
    <row r="1501" spans="2:65" s="1" customFormat="1" ht="16.5" customHeight="1">
      <c r="B1501" s="32"/>
      <c r="C1501" s="136" t="s">
        <v>2176</v>
      </c>
      <c r="D1501" s="136" t="s">
        <v>270</v>
      </c>
      <c r="E1501" s="137" t="s">
        <v>2177</v>
      </c>
      <c r="F1501" s="138" t="s">
        <v>2178</v>
      </c>
      <c r="G1501" s="139" t="s">
        <v>273</v>
      </c>
      <c r="H1501" s="140">
        <v>102.501</v>
      </c>
      <c r="I1501" s="141"/>
      <c r="J1501" s="142">
        <f>ROUND(I1501*H1501,2)</f>
        <v>0</v>
      </c>
      <c r="K1501" s="138" t="s">
        <v>274</v>
      </c>
      <c r="L1501" s="32"/>
      <c r="M1501" s="143" t="s">
        <v>1</v>
      </c>
      <c r="N1501" s="144" t="s">
        <v>43</v>
      </c>
      <c r="P1501" s="145">
        <f>O1501*H1501</f>
        <v>0</v>
      </c>
      <c r="Q1501" s="145">
        <v>2.7999999999999998E-4</v>
      </c>
      <c r="R1501" s="145">
        <f>Q1501*H1501</f>
        <v>2.8700279999999998E-2</v>
      </c>
      <c r="S1501" s="145">
        <v>0</v>
      </c>
      <c r="T1501" s="146">
        <f>S1501*H1501</f>
        <v>0</v>
      </c>
      <c r="AR1501" s="147" t="s">
        <v>370</v>
      </c>
      <c r="AT1501" s="147" t="s">
        <v>270</v>
      </c>
      <c r="AU1501" s="147" t="s">
        <v>90</v>
      </c>
      <c r="AY1501" s="17" t="s">
        <v>268</v>
      </c>
      <c r="BE1501" s="148">
        <f>IF(N1501="základní",J1501,0)</f>
        <v>0</v>
      </c>
      <c r="BF1501" s="148">
        <f>IF(N1501="snížená",J1501,0)</f>
        <v>0</v>
      </c>
      <c r="BG1501" s="148">
        <f>IF(N1501="zákl. přenesená",J1501,0)</f>
        <v>0</v>
      </c>
      <c r="BH1501" s="148">
        <f>IF(N1501="sníž. přenesená",J1501,0)</f>
        <v>0</v>
      </c>
      <c r="BI1501" s="148">
        <f>IF(N1501="nulová",J1501,0)</f>
        <v>0</v>
      </c>
      <c r="BJ1501" s="17" t="s">
        <v>90</v>
      </c>
      <c r="BK1501" s="148">
        <f>ROUND(I1501*H1501,2)</f>
        <v>0</v>
      </c>
      <c r="BL1501" s="17" t="s">
        <v>370</v>
      </c>
      <c r="BM1501" s="147" t="s">
        <v>2179</v>
      </c>
    </row>
    <row r="1502" spans="2:65" s="1" customFormat="1" ht="19.5">
      <c r="B1502" s="32"/>
      <c r="D1502" s="150" t="s">
        <v>475</v>
      </c>
      <c r="F1502" s="178" t="s">
        <v>2180</v>
      </c>
      <c r="I1502" s="179"/>
      <c r="L1502" s="32"/>
      <c r="M1502" s="180"/>
      <c r="T1502" s="56"/>
      <c r="AT1502" s="17" t="s">
        <v>475</v>
      </c>
      <c r="AU1502" s="17" t="s">
        <v>90</v>
      </c>
    </row>
    <row r="1503" spans="2:65" s="1" customFormat="1" ht="24.2" customHeight="1">
      <c r="B1503" s="32"/>
      <c r="C1503" s="186" t="s">
        <v>2181</v>
      </c>
      <c r="D1503" s="186" t="s">
        <v>982</v>
      </c>
      <c r="E1503" s="187" t="s">
        <v>2182</v>
      </c>
      <c r="F1503" s="188" t="s">
        <v>2183</v>
      </c>
      <c r="G1503" s="189" t="s">
        <v>273</v>
      </c>
      <c r="H1503" s="190">
        <v>117.876</v>
      </c>
      <c r="I1503" s="191"/>
      <c r="J1503" s="192">
        <f>ROUND(I1503*H1503,2)</f>
        <v>0</v>
      </c>
      <c r="K1503" s="188" t="s">
        <v>1</v>
      </c>
      <c r="L1503" s="193"/>
      <c r="M1503" s="194" t="s">
        <v>1</v>
      </c>
      <c r="N1503" s="195" t="s">
        <v>43</v>
      </c>
      <c r="P1503" s="145">
        <f>O1503*H1503</f>
        <v>0</v>
      </c>
      <c r="Q1503" s="145">
        <v>1.21E-2</v>
      </c>
      <c r="R1503" s="145">
        <f>Q1503*H1503</f>
        <v>1.4262996000000001</v>
      </c>
      <c r="S1503" s="145">
        <v>0</v>
      </c>
      <c r="T1503" s="146">
        <f>S1503*H1503</f>
        <v>0</v>
      </c>
      <c r="AR1503" s="147" t="s">
        <v>448</v>
      </c>
      <c r="AT1503" s="147" t="s">
        <v>982</v>
      </c>
      <c r="AU1503" s="147" t="s">
        <v>90</v>
      </c>
      <c r="AY1503" s="17" t="s">
        <v>268</v>
      </c>
      <c r="BE1503" s="148">
        <f>IF(N1503="základní",J1503,0)</f>
        <v>0</v>
      </c>
      <c r="BF1503" s="148">
        <f>IF(N1503="snížená",J1503,0)</f>
        <v>0</v>
      </c>
      <c r="BG1503" s="148">
        <f>IF(N1503="zákl. přenesená",J1503,0)</f>
        <v>0</v>
      </c>
      <c r="BH1503" s="148">
        <f>IF(N1503="sníž. přenesená",J1503,0)</f>
        <v>0</v>
      </c>
      <c r="BI1503" s="148">
        <f>IF(N1503="nulová",J1503,0)</f>
        <v>0</v>
      </c>
      <c r="BJ1503" s="17" t="s">
        <v>90</v>
      </c>
      <c r="BK1503" s="148">
        <f>ROUND(I1503*H1503,2)</f>
        <v>0</v>
      </c>
      <c r="BL1503" s="17" t="s">
        <v>370</v>
      </c>
      <c r="BM1503" s="147" t="s">
        <v>2184</v>
      </c>
    </row>
    <row r="1504" spans="2:65" s="14" customFormat="1">
      <c r="B1504" s="164"/>
      <c r="D1504" s="150" t="s">
        <v>276</v>
      </c>
      <c r="E1504" s="165" t="s">
        <v>1</v>
      </c>
      <c r="F1504" s="166" t="s">
        <v>1560</v>
      </c>
      <c r="H1504" s="165" t="s">
        <v>1</v>
      </c>
      <c r="I1504" s="167"/>
      <c r="L1504" s="164"/>
      <c r="M1504" s="168"/>
      <c r="T1504" s="169"/>
      <c r="AT1504" s="165" t="s">
        <v>276</v>
      </c>
      <c r="AU1504" s="165" t="s">
        <v>90</v>
      </c>
      <c r="AV1504" s="14" t="s">
        <v>84</v>
      </c>
      <c r="AW1504" s="14" t="s">
        <v>32</v>
      </c>
      <c r="AX1504" s="14" t="s">
        <v>77</v>
      </c>
      <c r="AY1504" s="165" t="s">
        <v>268</v>
      </c>
    </row>
    <row r="1505" spans="2:65" s="12" customFormat="1">
      <c r="B1505" s="149"/>
      <c r="D1505" s="150" t="s">
        <v>276</v>
      </c>
      <c r="E1505" s="151" t="s">
        <v>1</v>
      </c>
      <c r="F1505" s="152" t="s">
        <v>2185</v>
      </c>
      <c r="H1505" s="153">
        <v>76.805999999999997</v>
      </c>
      <c r="I1505" s="154"/>
      <c r="L1505" s="149"/>
      <c r="M1505" s="155"/>
      <c r="T1505" s="156"/>
      <c r="AT1505" s="151" t="s">
        <v>276</v>
      </c>
      <c r="AU1505" s="151" t="s">
        <v>90</v>
      </c>
      <c r="AV1505" s="12" t="s">
        <v>90</v>
      </c>
      <c r="AW1505" s="12" t="s">
        <v>32</v>
      </c>
      <c r="AX1505" s="12" t="s">
        <v>77</v>
      </c>
      <c r="AY1505" s="151" t="s">
        <v>268</v>
      </c>
    </row>
    <row r="1506" spans="2:65" s="15" customFormat="1">
      <c r="B1506" s="170"/>
      <c r="D1506" s="150" t="s">
        <v>276</v>
      </c>
      <c r="E1506" s="171" t="s">
        <v>1</v>
      </c>
      <c r="F1506" s="172" t="s">
        <v>325</v>
      </c>
      <c r="H1506" s="173">
        <v>76.805999999999997</v>
      </c>
      <c r="I1506" s="174"/>
      <c r="L1506" s="170"/>
      <c r="M1506" s="175"/>
      <c r="T1506" s="176"/>
      <c r="AT1506" s="171" t="s">
        <v>276</v>
      </c>
      <c r="AU1506" s="171" t="s">
        <v>90</v>
      </c>
      <c r="AV1506" s="15" t="s">
        <v>97</v>
      </c>
      <c r="AW1506" s="15" t="s">
        <v>32</v>
      </c>
      <c r="AX1506" s="15" t="s">
        <v>77</v>
      </c>
      <c r="AY1506" s="171" t="s">
        <v>268</v>
      </c>
    </row>
    <row r="1507" spans="2:65" s="14" customFormat="1">
      <c r="B1507" s="164"/>
      <c r="D1507" s="150" t="s">
        <v>276</v>
      </c>
      <c r="E1507" s="165" t="s">
        <v>1</v>
      </c>
      <c r="F1507" s="166" t="s">
        <v>2186</v>
      </c>
      <c r="H1507" s="165" t="s">
        <v>1</v>
      </c>
      <c r="I1507" s="167"/>
      <c r="L1507" s="164"/>
      <c r="M1507" s="168"/>
      <c r="T1507" s="169"/>
      <c r="AT1507" s="165" t="s">
        <v>276</v>
      </c>
      <c r="AU1507" s="165" t="s">
        <v>90</v>
      </c>
      <c r="AV1507" s="14" t="s">
        <v>84</v>
      </c>
      <c r="AW1507" s="14" t="s">
        <v>32</v>
      </c>
      <c r="AX1507" s="14" t="s">
        <v>77</v>
      </c>
      <c r="AY1507" s="165" t="s">
        <v>268</v>
      </c>
    </row>
    <row r="1508" spans="2:65" s="12" customFormat="1">
      <c r="B1508" s="149"/>
      <c r="D1508" s="150" t="s">
        <v>276</v>
      </c>
      <c r="E1508" s="151" t="s">
        <v>1</v>
      </c>
      <c r="F1508" s="152" t="s">
        <v>2187</v>
      </c>
      <c r="H1508" s="153">
        <v>25.695</v>
      </c>
      <c r="I1508" s="154"/>
      <c r="L1508" s="149"/>
      <c r="M1508" s="155"/>
      <c r="T1508" s="156"/>
      <c r="AT1508" s="151" t="s">
        <v>276</v>
      </c>
      <c r="AU1508" s="151" t="s">
        <v>90</v>
      </c>
      <c r="AV1508" s="12" t="s">
        <v>90</v>
      </c>
      <c r="AW1508" s="12" t="s">
        <v>32</v>
      </c>
      <c r="AX1508" s="12" t="s">
        <v>77</v>
      </c>
      <c r="AY1508" s="151" t="s">
        <v>268</v>
      </c>
    </row>
    <row r="1509" spans="2:65" s="15" customFormat="1">
      <c r="B1509" s="170"/>
      <c r="D1509" s="150" t="s">
        <v>276</v>
      </c>
      <c r="E1509" s="171" t="s">
        <v>1</v>
      </c>
      <c r="F1509" s="172" t="s">
        <v>325</v>
      </c>
      <c r="H1509" s="173">
        <v>25.695</v>
      </c>
      <c r="I1509" s="174"/>
      <c r="L1509" s="170"/>
      <c r="M1509" s="175"/>
      <c r="T1509" s="176"/>
      <c r="AT1509" s="171" t="s">
        <v>276</v>
      </c>
      <c r="AU1509" s="171" t="s">
        <v>90</v>
      </c>
      <c r="AV1509" s="15" t="s">
        <v>97</v>
      </c>
      <c r="AW1509" s="15" t="s">
        <v>32</v>
      </c>
      <c r="AX1509" s="15" t="s">
        <v>77</v>
      </c>
      <c r="AY1509" s="171" t="s">
        <v>268</v>
      </c>
    </row>
    <row r="1510" spans="2:65" s="13" customFormat="1">
      <c r="B1510" s="157"/>
      <c r="D1510" s="150" t="s">
        <v>276</v>
      </c>
      <c r="E1510" s="158" t="s">
        <v>1</v>
      </c>
      <c r="F1510" s="159" t="s">
        <v>278</v>
      </c>
      <c r="H1510" s="160">
        <v>102.501</v>
      </c>
      <c r="I1510" s="161"/>
      <c r="L1510" s="157"/>
      <c r="M1510" s="162"/>
      <c r="T1510" s="163"/>
      <c r="AT1510" s="158" t="s">
        <v>276</v>
      </c>
      <c r="AU1510" s="158" t="s">
        <v>90</v>
      </c>
      <c r="AV1510" s="13" t="s">
        <v>101</v>
      </c>
      <c r="AW1510" s="13" t="s">
        <v>32</v>
      </c>
      <c r="AX1510" s="13" t="s">
        <v>84</v>
      </c>
      <c r="AY1510" s="158" t="s">
        <v>268</v>
      </c>
    </row>
    <row r="1511" spans="2:65" s="12" customFormat="1">
      <c r="B1511" s="149"/>
      <c r="D1511" s="150" t="s">
        <v>276</v>
      </c>
      <c r="F1511" s="152" t="s">
        <v>2188</v>
      </c>
      <c r="H1511" s="153">
        <v>117.876</v>
      </c>
      <c r="I1511" s="154"/>
      <c r="L1511" s="149"/>
      <c r="M1511" s="155"/>
      <c r="T1511" s="156"/>
      <c r="AT1511" s="151" t="s">
        <v>276</v>
      </c>
      <c r="AU1511" s="151" t="s">
        <v>90</v>
      </c>
      <c r="AV1511" s="12" t="s">
        <v>90</v>
      </c>
      <c r="AW1511" s="12" t="s">
        <v>4</v>
      </c>
      <c r="AX1511" s="12" t="s">
        <v>84</v>
      </c>
      <c r="AY1511" s="151" t="s">
        <v>268</v>
      </c>
    </row>
    <row r="1512" spans="2:65" s="1" customFormat="1" ht="24.2" customHeight="1">
      <c r="B1512" s="32"/>
      <c r="C1512" s="136" t="s">
        <v>2189</v>
      </c>
      <c r="D1512" s="136" t="s">
        <v>270</v>
      </c>
      <c r="E1512" s="137" t="s">
        <v>2190</v>
      </c>
      <c r="F1512" s="138" t="s">
        <v>2191</v>
      </c>
      <c r="G1512" s="139" t="s">
        <v>281</v>
      </c>
      <c r="H1512" s="140">
        <v>110</v>
      </c>
      <c r="I1512" s="141"/>
      <c r="J1512" s="142">
        <f>ROUND(I1512*H1512,2)</f>
        <v>0</v>
      </c>
      <c r="K1512" s="138" t="s">
        <v>1</v>
      </c>
      <c r="L1512" s="32"/>
      <c r="M1512" s="143" t="s">
        <v>1</v>
      </c>
      <c r="N1512" s="144" t="s">
        <v>43</v>
      </c>
      <c r="P1512" s="145">
        <f>O1512*H1512</f>
        <v>0</v>
      </c>
      <c r="Q1512" s="145">
        <v>0</v>
      </c>
      <c r="R1512" s="145">
        <f>Q1512*H1512</f>
        <v>0</v>
      </c>
      <c r="S1512" s="145">
        <v>0</v>
      </c>
      <c r="T1512" s="146">
        <f>S1512*H1512</f>
        <v>0</v>
      </c>
      <c r="AR1512" s="147" t="s">
        <v>370</v>
      </c>
      <c r="AT1512" s="147" t="s">
        <v>270</v>
      </c>
      <c r="AU1512" s="147" t="s">
        <v>90</v>
      </c>
      <c r="AY1512" s="17" t="s">
        <v>268</v>
      </c>
      <c r="BE1512" s="148">
        <f>IF(N1512="základní",J1512,0)</f>
        <v>0</v>
      </c>
      <c r="BF1512" s="148">
        <f>IF(N1512="snížená",J1512,0)</f>
        <v>0</v>
      </c>
      <c r="BG1512" s="148">
        <f>IF(N1512="zákl. přenesená",J1512,0)</f>
        <v>0</v>
      </c>
      <c r="BH1512" s="148">
        <f>IF(N1512="sníž. přenesená",J1512,0)</f>
        <v>0</v>
      </c>
      <c r="BI1512" s="148">
        <f>IF(N1512="nulová",J1512,0)</f>
        <v>0</v>
      </c>
      <c r="BJ1512" s="17" t="s">
        <v>90</v>
      </c>
      <c r="BK1512" s="148">
        <f>ROUND(I1512*H1512,2)</f>
        <v>0</v>
      </c>
      <c r="BL1512" s="17" t="s">
        <v>370</v>
      </c>
      <c r="BM1512" s="147" t="s">
        <v>2192</v>
      </c>
    </row>
    <row r="1513" spans="2:65" s="1" customFormat="1" ht="58.5">
      <c r="B1513" s="32"/>
      <c r="D1513" s="150" t="s">
        <v>475</v>
      </c>
      <c r="F1513" s="178" t="s">
        <v>2193</v>
      </c>
      <c r="I1513" s="179"/>
      <c r="L1513" s="32"/>
      <c r="M1513" s="180"/>
      <c r="T1513" s="56"/>
      <c r="AT1513" s="17" t="s">
        <v>475</v>
      </c>
      <c r="AU1513" s="17" t="s">
        <v>90</v>
      </c>
    </row>
    <row r="1514" spans="2:65" s="14" customFormat="1" ht="22.5">
      <c r="B1514" s="164"/>
      <c r="D1514" s="150" t="s">
        <v>276</v>
      </c>
      <c r="E1514" s="165" t="s">
        <v>1</v>
      </c>
      <c r="F1514" s="166" t="s">
        <v>2194</v>
      </c>
      <c r="H1514" s="165" t="s">
        <v>1</v>
      </c>
      <c r="I1514" s="167"/>
      <c r="L1514" s="164"/>
      <c r="M1514" s="168"/>
      <c r="T1514" s="169"/>
      <c r="AT1514" s="165" t="s">
        <v>276</v>
      </c>
      <c r="AU1514" s="165" t="s">
        <v>90</v>
      </c>
      <c r="AV1514" s="14" t="s">
        <v>84</v>
      </c>
      <c r="AW1514" s="14" t="s">
        <v>32</v>
      </c>
      <c r="AX1514" s="14" t="s">
        <v>77</v>
      </c>
      <c r="AY1514" s="165" t="s">
        <v>268</v>
      </c>
    </row>
    <row r="1515" spans="2:65" s="12" customFormat="1">
      <c r="B1515" s="149"/>
      <c r="D1515" s="150" t="s">
        <v>276</v>
      </c>
      <c r="E1515" s="151" t="s">
        <v>1</v>
      </c>
      <c r="F1515" s="152" t="s">
        <v>2195</v>
      </c>
      <c r="H1515" s="153">
        <v>110</v>
      </c>
      <c r="I1515" s="154"/>
      <c r="L1515" s="149"/>
      <c r="M1515" s="155"/>
      <c r="T1515" s="156"/>
      <c r="AT1515" s="151" t="s">
        <v>276</v>
      </c>
      <c r="AU1515" s="151" t="s">
        <v>90</v>
      </c>
      <c r="AV1515" s="12" t="s">
        <v>90</v>
      </c>
      <c r="AW1515" s="12" t="s">
        <v>32</v>
      </c>
      <c r="AX1515" s="12" t="s">
        <v>77</v>
      </c>
      <c r="AY1515" s="151" t="s">
        <v>268</v>
      </c>
    </row>
    <row r="1516" spans="2:65" s="13" customFormat="1">
      <c r="B1516" s="157"/>
      <c r="D1516" s="150" t="s">
        <v>276</v>
      </c>
      <c r="E1516" s="158" t="s">
        <v>1</v>
      </c>
      <c r="F1516" s="159" t="s">
        <v>278</v>
      </c>
      <c r="H1516" s="160">
        <v>110</v>
      </c>
      <c r="I1516" s="161"/>
      <c r="L1516" s="157"/>
      <c r="M1516" s="162"/>
      <c r="T1516" s="163"/>
      <c r="AT1516" s="158" t="s">
        <v>276</v>
      </c>
      <c r="AU1516" s="158" t="s">
        <v>90</v>
      </c>
      <c r="AV1516" s="13" t="s">
        <v>101</v>
      </c>
      <c r="AW1516" s="13" t="s">
        <v>32</v>
      </c>
      <c r="AX1516" s="13" t="s">
        <v>84</v>
      </c>
      <c r="AY1516" s="158" t="s">
        <v>268</v>
      </c>
    </row>
    <row r="1517" spans="2:65" s="1" customFormat="1" ht="37.9" customHeight="1">
      <c r="B1517" s="32"/>
      <c r="C1517" s="186" t="s">
        <v>2196</v>
      </c>
      <c r="D1517" s="186" t="s">
        <v>982</v>
      </c>
      <c r="E1517" s="187" t="s">
        <v>2197</v>
      </c>
      <c r="F1517" s="188" t="s">
        <v>2198</v>
      </c>
      <c r="G1517" s="189" t="s">
        <v>281</v>
      </c>
      <c r="H1517" s="190">
        <v>110</v>
      </c>
      <c r="I1517" s="191"/>
      <c r="J1517" s="192">
        <f>ROUND(I1517*H1517,2)</f>
        <v>0</v>
      </c>
      <c r="K1517" s="188" t="s">
        <v>1</v>
      </c>
      <c r="L1517" s="193"/>
      <c r="M1517" s="194" t="s">
        <v>1</v>
      </c>
      <c r="N1517" s="195" t="s">
        <v>43</v>
      </c>
      <c r="P1517" s="145">
        <f>O1517*H1517</f>
        <v>0</v>
      </c>
      <c r="Q1517" s="145">
        <v>1.3600000000000001E-3</v>
      </c>
      <c r="R1517" s="145">
        <f>Q1517*H1517</f>
        <v>0.14960000000000001</v>
      </c>
      <c r="S1517" s="145">
        <v>0</v>
      </c>
      <c r="T1517" s="146">
        <f>S1517*H1517</f>
        <v>0</v>
      </c>
      <c r="AR1517" s="147" t="s">
        <v>448</v>
      </c>
      <c r="AT1517" s="147" t="s">
        <v>982</v>
      </c>
      <c r="AU1517" s="147" t="s">
        <v>90</v>
      </c>
      <c r="AY1517" s="17" t="s">
        <v>268</v>
      </c>
      <c r="BE1517" s="148">
        <f>IF(N1517="základní",J1517,0)</f>
        <v>0</v>
      </c>
      <c r="BF1517" s="148">
        <f>IF(N1517="snížená",J1517,0)</f>
        <v>0</v>
      </c>
      <c r="BG1517" s="148">
        <f>IF(N1517="zákl. přenesená",J1517,0)</f>
        <v>0</v>
      </c>
      <c r="BH1517" s="148">
        <f>IF(N1517="sníž. přenesená",J1517,0)</f>
        <v>0</v>
      </c>
      <c r="BI1517" s="148">
        <f>IF(N1517="nulová",J1517,0)</f>
        <v>0</v>
      </c>
      <c r="BJ1517" s="17" t="s">
        <v>90</v>
      </c>
      <c r="BK1517" s="148">
        <f>ROUND(I1517*H1517,2)</f>
        <v>0</v>
      </c>
      <c r="BL1517" s="17" t="s">
        <v>370</v>
      </c>
      <c r="BM1517" s="147" t="s">
        <v>2199</v>
      </c>
    </row>
    <row r="1518" spans="2:65" s="14" customFormat="1" ht="22.5">
      <c r="B1518" s="164"/>
      <c r="D1518" s="150" t="s">
        <v>276</v>
      </c>
      <c r="E1518" s="165" t="s">
        <v>1</v>
      </c>
      <c r="F1518" s="166" t="s">
        <v>2194</v>
      </c>
      <c r="H1518" s="165" t="s">
        <v>1</v>
      </c>
      <c r="I1518" s="167"/>
      <c r="L1518" s="164"/>
      <c r="M1518" s="168"/>
      <c r="T1518" s="169"/>
      <c r="AT1518" s="165" t="s">
        <v>276</v>
      </c>
      <c r="AU1518" s="165" t="s">
        <v>90</v>
      </c>
      <c r="AV1518" s="14" t="s">
        <v>84</v>
      </c>
      <c r="AW1518" s="14" t="s">
        <v>32</v>
      </c>
      <c r="AX1518" s="14" t="s">
        <v>77</v>
      </c>
      <c r="AY1518" s="165" t="s">
        <v>268</v>
      </c>
    </row>
    <row r="1519" spans="2:65" s="12" customFormat="1">
      <c r="B1519" s="149"/>
      <c r="D1519" s="150" t="s">
        <v>276</v>
      </c>
      <c r="E1519" s="151" t="s">
        <v>1</v>
      </c>
      <c r="F1519" s="152" t="s">
        <v>2195</v>
      </c>
      <c r="H1519" s="153">
        <v>110</v>
      </c>
      <c r="I1519" s="154"/>
      <c r="L1519" s="149"/>
      <c r="M1519" s="155"/>
      <c r="T1519" s="156"/>
      <c r="AT1519" s="151" t="s">
        <v>276</v>
      </c>
      <c r="AU1519" s="151" t="s">
        <v>90</v>
      </c>
      <c r="AV1519" s="12" t="s">
        <v>90</v>
      </c>
      <c r="AW1519" s="12" t="s">
        <v>32</v>
      </c>
      <c r="AX1519" s="12" t="s">
        <v>77</v>
      </c>
      <c r="AY1519" s="151" t="s">
        <v>268</v>
      </c>
    </row>
    <row r="1520" spans="2:65" s="13" customFormat="1">
      <c r="B1520" s="157"/>
      <c r="D1520" s="150" t="s">
        <v>276</v>
      </c>
      <c r="E1520" s="158" t="s">
        <v>1</v>
      </c>
      <c r="F1520" s="159" t="s">
        <v>278</v>
      </c>
      <c r="H1520" s="160">
        <v>110</v>
      </c>
      <c r="I1520" s="161"/>
      <c r="L1520" s="157"/>
      <c r="M1520" s="162"/>
      <c r="T1520" s="163"/>
      <c r="AT1520" s="158" t="s">
        <v>276</v>
      </c>
      <c r="AU1520" s="158" t="s">
        <v>90</v>
      </c>
      <c r="AV1520" s="13" t="s">
        <v>101</v>
      </c>
      <c r="AW1520" s="13" t="s">
        <v>32</v>
      </c>
      <c r="AX1520" s="13" t="s">
        <v>84</v>
      </c>
      <c r="AY1520" s="158" t="s">
        <v>268</v>
      </c>
    </row>
    <row r="1521" spans="2:65" s="1" customFormat="1" ht="24.2" customHeight="1">
      <c r="B1521" s="32"/>
      <c r="C1521" s="186" t="s">
        <v>2200</v>
      </c>
      <c r="D1521" s="186" t="s">
        <v>982</v>
      </c>
      <c r="E1521" s="187" t="s">
        <v>2201</v>
      </c>
      <c r="F1521" s="188" t="s">
        <v>2202</v>
      </c>
      <c r="G1521" s="189" t="s">
        <v>281</v>
      </c>
      <c r="H1521" s="190">
        <v>110</v>
      </c>
      <c r="I1521" s="191"/>
      <c r="J1521" s="192">
        <f>ROUND(I1521*H1521,2)</f>
        <v>0</v>
      </c>
      <c r="K1521" s="188" t="s">
        <v>1</v>
      </c>
      <c r="L1521" s="193"/>
      <c r="M1521" s="194" t="s">
        <v>1</v>
      </c>
      <c r="N1521" s="195" t="s">
        <v>43</v>
      </c>
      <c r="P1521" s="145">
        <f>O1521*H1521</f>
        <v>0</v>
      </c>
      <c r="Q1521" s="145">
        <v>1.3600000000000001E-3</v>
      </c>
      <c r="R1521" s="145">
        <f>Q1521*H1521</f>
        <v>0.14960000000000001</v>
      </c>
      <c r="S1521" s="145">
        <v>0</v>
      </c>
      <c r="T1521" s="146">
        <f>S1521*H1521</f>
        <v>0</v>
      </c>
      <c r="AR1521" s="147" t="s">
        <v>448</v>
      </c>
      <c r="AT1521" s="147" t="s">
        <v>982</v>
      </c>
      <c r="AU1521" s="147" t="s">
        <v>90</v>
      </c>
      <c r="AY1521" s="17" t="s">
        <v>268</v>
      </c>
      <c r="BE1521" s="148">
        <f>IF(N1521="základní",J1521,0)</f>
        <v>0</v>
      </c>
      <c r="BF1521" s="148">
        <f>IF(N1521="snížená",J1521,0)</f>
        <v>0</v>
      </c>
      <c r="BG1521" s="148">
        <f>IF(N1521="zákl. přenesená",J1521,0)</f>
        <v>0</v>
      </c>
      <c r="BH1521" s="148">
        <f>IF(N1521="sníž. přenesená",J1521,0)</f>
        <v>0</v>
      </c>
      <c r="BI1521" s="148">
        <f>IF(N1521="nulová",J1521,0)</f>
        <v>0</v>
      </c>
      <c r="BJ1521" s="17" t="s">
        <v>90</v>
      </c>
      <c r="BK1521" s="148">
        <f>ROUND(I1521*H1521,2)</f>
        <v>0</v>
      </c>
      <c r="BL1521" s="17" t="s">
        <v>370</v>
      </c>
      <c r="BM1521" s="147" t="s">
        <v>2203</v>
      </c>
    </row>
    <row r="1522" spans="2:65" s="14" customFormat="1" ht="22.5">
      <c r="B1522" s="164"/>
      <c r="D1522" s="150" t="s">
        <v>276</v>
      </c>
      <c r="E1522" s="165" t="s">
        <v>1</v>
      </c>
      <c r="F1522" s="166" t="s">
        <v>2194</v>
      </c>
      <c r="H1522" s="165" t="s">
        <v>1</v>
      </c>
      <c r="I1522" s="167"/>
      <c r="L1522" s="164"/>
      <c r="M1522" s="168"/>
      <c r="T1522" s="169"/>
      <c r="AT1522" s="165" t="s">
        <v>276</v>
      </c>
      <c r="AU1522" s="165" t="s">
        <v>90</v>
      </c>
      <c r="AV1522" s="14" t="s">
        <v>84</v>
      </c>
      <c r="AW1522" s="14" t="s">
        <v>32</v>
      </c>
      <c r="AX1522" s="14" t="s">
        <v>77</v>
      </c>
      <c r="AY1522" s="165" t="s">
        <v>268</v>
      </c>
    </row>
    <row r="1523" spans="2:65" s="12" customFormat="1">
      <c r="B1523" s="149"/>
      <c r="D1523" s="150" t="s">
        <v>276</v>
      </c>
      <c r="E1523" s="151" t="s">
        <v>1</v>
      </c>
      <c r="F1523" s="152" t="s">
        <v>2195</v>
      </c>
      <c r="H1523" s="153">
        <v>110</v>
      </c>
      <c r="I1523" s="154"/>
      <c r="L1523" s="149"/>
      <c r="M1523" s="155"/>
      <c r="T1523" s="156"/>
      <c r="AT1523" s="151" t="s">
        <v>276</v>
      </c>
      <c r="AU1523" s="151" t="s">
        <v>90</v>
      </c>
      <c r="AV1523" s="12" t="s">
        <v>90</v>
      </c>
      <c r="AW1523" s="12" t="s">
        <v>32</v>
      </c>
      <c r="AX1523" s="12" t="s">
        <v>77</v>
      </c>
      <c r="AY1523" s="151" t="s">
        <v>268</v>
      </c>
    </row>
    <row r="1524" spans="2:65" s="13" customFormat="1">
      <c r="B1524" s="157"/>
      <c r="D1524" s="150" t="s">
        <v>276</v>
      </c>
      <c r="E1524" s="158" t="s">
        <v>1</v>
      </c>
      <c r="F1524" s="159" t="s">
        <v>278</v>
      </c>
      <c r="H1524" s="160">
        <v>110</v>
      </c>
      <c r="I1524" s="161"/>
      <c r="L1524" s="157"/>
      <c r="M1524" s="162"/>
      <c r="T1524" s="163"/>
      <c r="AT1524" s="158" t="s">
        <v>276</v>
      </c>
      <c r="AU1524" s="158" t="s">
        <v>90</v>
      </c>
      <c r="AV1524" s="13" t="s">
        <v>101</v>
      </c>
      <c r="AW1524" s="13" t="s">
        <v>32</v>
      </c>
      <c r="AX1524" s="13" t="s">
        <v>84</v>
      </c>
      <c r="AY1524" s="158" t="s">
        <v>268</v>
      </c>
    </row>
    <row r="1525" spans="2:65" s="1" customFormat="1" ht="44.25" customHeight="1">
      <c r="B1525" s="32"/>
      <c r="C1525" s="186" t="s">
        <v>2204</v>
      </c>
      <c r="D1525" s="186" t="s">
        <v>982</v>
      </c>
      <c r="E1525" s="187" t="s">
        <v>2205</v>
      </c>
      <c r="F1525" s="188" t="s">
        <v>2206</v>
      </c>
      <c r="G1525" s="189" t="s">
        <v>281</v>
      </c>
      <c r="H1525" s="190">
        <v>110</v>
      </c>
      <c r="I1525" s="191"/>
      <c r="J1525" s="192">
        <f>ROUND(I1525*H1525,2)</f>
        <v>0</v>
      </c>
      <c r="K1525" s="188" t="s">
        <v>1</v>
      </c>
      <c r="L1525" s="193"/>
      <c r="M1525" s="194" t="s">
        <v>1</v>
      </c>
      <c r="N1525" s="195" t="s">
        <v>43</v>
      </c>
      <c r="P1525" s="145">
        <f>O1525*H1525</f>
        <v>0</v>
      </c>
      <c r="Q1525" s="145">
        <v>1.3600000000000001E-3</v>
      </c>
      <c r="R1525" s="145">
        <f>Q1525*H1525</f>
        <v>0.14960000000000001</v>
      </c>
      <c r="S1525" s="145">
        <v>0</v>
      </c>
      <c r="T1525" s="146">
        <f>S1525*H1525</f>
        <v>0</v>
      </c>
      <c r="AR1525" s="147" t="s">
        <v>448</v>
      </c>
      <c r="AT1525" s="147" t="s">
        <v>982</v>
      </c>
      <c r="AU1525" s="147" t="s">
        <v>90</v>
      </c>
      <c r="AY1525" s="17" t="s">
        <v>268</v>
      </c>
      <c r="BE1525" s="148">
        <f>IF(N1525="základní",J1525,0)</f>
        <v>0</v>
      </c>
      <c r="BF1525" s="148">
        <f>IF(N1525="snížená",J1525,0)</f>
        <v>0</v>
      </c>
      <c r="BG1525" s="148">
        <f>IF(N1525="zákl. přenesená",J1525,0)</f>
        <v>0</v>
      </c>
      <c r="BH1525" s="148">
        <f>IF(N1525="sníž. přenesená",J1525,0)</f>
        <v>0</v>
      </c>
      <c r="BI1525" s="148">
        <f>IF(N1525="nulová",J1525,0)</f>
        <v>0</v>
      </c>
      <c r="BJ1525" s="17" t="s">
        <v>90</v>
      </c>
      <c r="BK1525" s="148">
        <f>ROUND(I1525*H1525,2)</f>
        <v>0</v>
      </c>
      <c r="BL1525" s="17" t="s">
        <v>370</v>
      </c>
      <c r="BM1525" s="147" t="s">
        <v>2207</v>
      </c>
    </row>
    <row r="1526" spans="2:65" s="14" customFormat="1" ht="22.5">
      <c r="B1526" s="164"/>
      <c r="D1526" s="150" t="s">
        <v>276</v>
      </c>
      <c r="E1526" s="165" t="s">
        <v>1</v>
      </c>
      <c r="F1526" s="166" t="s">
        <v>2194</v>
      </c>
      <c r="H1526" s="165" t="s">
        <v>1</v>
      </c>
      <c r="I1526" s="167"/>
      <c r="L1526" s="164"/>
      <c r="M1526" s="168"/>
      <c r="T1526" s="169"/>
      <c r="AT1526" s="165" t="s">
        <v>276</v>
      </c>
      <c r="AU1526" s="165" t="s">
        <v>90</v>
      </c>
      <c r="AV1526" s="14" t="s">
        <v>84</v>
      </c>
      <c r="AW1526" s="14" t="s">
        <v>32</v>
      </c>
      <c r="AX1526" s="14" t="s">
        <v>77</v>
      </c>
      <c r="AY1526" s="165" t="s">
        <v>268</v>
      </c>
    </row>
    <row r="1527" spans="2:65" s="12" customFormat="1">
      <c r="B1527" s="149"/>
      <c r="D1527" s="150" t="s">
        <v>276</v>
      </c>
      <c r="E1527" s="151" t="s">
        <v>1</v>
      </c>
      <c r="F1527" s="152" t="s">
        <v>2195</v>
      </c>
      <c r="H1527" s="153">
        <v>110</v>
      </c>
      <c r="I1527" s="154"/>
      <c r="L1527" s="149"/>
      <c r="M1527" s="155"/>
      <c r="T1527" s="156"/>
      <c r="AT1527" s="151" t="s">
        <v>276</v>
      </c>
      <c r="AU1527" s="151" t="s">
        <v>90</v>
      </c>
      <c r="AV1527" s="12" t="s">
        <v>90</v>
      </c>
      <c r="AW1527" s="12" t="s">
        <v>32</v>
      </c>
      <c r="AX1527" s="12" t="s">
        <v>77</v>
      </c>
      <c r="AY1527" s="151" t="s">
        <v>268</v>
      </c>
    </row>
    <row r="1528" spans="2:65" s="13" customFormat="1">
      <c r="B1528" s="157"/>
      <c r="D1528" s="150" t="s">
        <v>276</v>
      </c>
      <c r="E1528" s="158" t="s">
        <v>1</v>
      </c>
      <c r="F1528" s="159" t="s">
        <v>278</v>
      </c>
      <c r="H1528" s="160">
        <v>110</v>
      </c>
      <c r="I1528" s="161"/>
      <c r="L1528" s="157"/>
      <c r="M1528" s="162"/>
      <c r="T1528" s="163"/>
      <c r="AT1528" s="158" t="s">
        <v>276</v>
      </c>
      <c r="AU1528" s="158" t="s">
        <v>90</v>
      </c>
      <c r="AV1528" s="13" t="s">
        <v>101</v>
      </c>
      <c r="AW1528" s="13" t="s">
        <v>32</v>
      </c>
      <c r="AX1528" s="13" t="s">
        <v>84</v>
      </c>
      <c r="AY1528" s="158" t="s">
        <v>268</v>
      </c>
    </row>
    <row r="1529" spans="2:65" s="1" customFormat="1" ht="33" customHeight="1">
      <c r="B1529" s="32"/>
      <c r="C1529" s="136" t="s">
        <v>2208</v>
      </c>
      <c r="D1529" s="136" t="s">
        <v>270</v>
      </c>
      <c r="E1529" s="137" t="s">
        <v>2209</v>
      </c>
      <c r="F1529" s="138" t="s">
        <v>2210</v>
      </c>
      <c r="G1529" s="139" t="s">
        <v>318</v>
      </c>
      <c r="H1529" s="140">
        <v>592.86099999999999</v>
      </c>
      <c r="I1529" s="141"/>
      <c r="J1529" s="142">
        <f>ROUND(I1529*H1529,2)</f>
        <v>0</v>
      </c>
      <c r="K1529" s="138" t="s">
        <v>1</v>
      </c>
      <c r="L1529" s="32"/>
      <c r="M1529" s="143" t="s">
        <v>1</v>
      </c>
      <c r="N1529" s="144" t="s">
        <v>43</v>
      </c>
      <c r="P1529" s="145">
        <f>O1529*H1529</f>
        <v>0</v>
      </c>
      <c r="Q1529" s="145">
        <v>0</v>
      </c>
      <c r="R1529" s="145">
        <f>Q1529*H1529</f>
        <v>0</v>
      </c>
      <c r="S1529" s="145">
        <v>0</v>
      </c>
      <c r="T1529" s="146">
        <f>S1529*H1529</f>
        <v>0</v>
      </c>
      <c r="AR1529" s="147" t="s">
        <v>370</v>
      </c>
      <c r="AT1529" s="147" t="s">
        <v>270</v>
      </c>
      <c r="AU1529" s="147" t="s">
        <v>90</v>
      </c>
      <c r="AY1529" s="17" t="s">
        <v>268</v>
      </c>
      <c r="BE1529" s="148">
        <f>IF(N1529="základní",J1529,0)</f>
        <v>0</v>
      </c>
      <c r="BF1529" s="148">
        <f>IF(N1529="snížená",J1529,0)</f>
        <v>0</v>
      </c>
      <c r="BG1529" s="148">
        <f>IF(N1529="zákl. přenesená",J1529,0)</f>
        <v>0</v>
      </c>
      <c r="BH1529" s="148">
        <f>IF(N1529="sníž. přenesená",J1529,0)</f>
        <v>0</v>
      </c>
      <c r="BI1529" s="148">
        <f>IF(N1529="nulová",J1529,0)</f>
        <v>0</v>
      </c>
      <c r="BJ1529" s="17" t="s">
        <v>90</v>
      </c>
      <c r="BK1529" s="148">
        <f>ROUND(I1529*H1529,2)</f>
        <v>0</v>
      </c>
      <c r="BL1529" s="17" t="s">
        <v>370</v>
      </c>
      <c r="BM1529" s="147" t="s">
        <v>2211</v>
      </c>
    </row>
    <row r="1530" spans="2:65" s="12" customFormat="1">
      <c r="B1530" s="149"/>
      <c r="D1530" s="150" t="s">
        <v>276</v>
      </c>
      <c r="E1530" s="151" t="s">
        <v>1</v>
      </c>
      <c r="F1530" s="152" t="s">
        <v>2212</v>
      </c>
      <c r="H1530" s="153">
        <v>300</v>
      </c>
      <c r="I1530" s="154"/>
      <c r="L1530" s="149"/>
      <c r="M1530" s="155"/>
      <c r="T1530" s="156"/>
      <c r="AT1530" s="151" t="s">
        <v>276</v>
      </c>
      <c r="AU1530" s="151" t="s">
        <v>90</v>
      </c>
      <c r="AV1530" s="12" t="s">
        <v>90</v>
      </c>
      <c r="AW1530" s="12" t="s">
        <v>32</v>
      </c>
      <c r="AX1530" s="12" t="s">
        <v>77</v>
      </c>
      <c r="AY1530" s="151" t="s">
        <v>268</v>
      </c>
    </row>
    <row r="1531" spans="2:65" s="14" customFormat="1">
      <c r="B1531" s="164"/>
      <c r="D1531" s="150" t="s">
        <v>276</v>
      </c>
      <c r="E1531" s="165" t="s">
        <v>1</v>
      </c>
      <c r="F1531" s="166" t="s">
        <v>2213</v>
      </c>
      <c r="H1531" s="165" t="s">
        <v>1</v>
      </c>
      <c r="I1531" s="167"/>
      <c r="L1531" s="164"/>
      <c r="M1531" s="168"/>
      <c r="T1531" s="169"/>
      <c r="AT1531" s="165" t="s">
        <v>276</v>
      </c>
      <c r="AU1531" s="165" t="s">
        <v>90</v>
      </c>
      <c r="AV1531" s="14" t="s">
        <v>84</v>
      </c>
      <c r="AW1531" s="14" t="s">
        <v>32</v>
      </c>
      <c r="AX1531" s="14" t="s">
        <v>77</v>
      </c>
      <c r="AY1531" s="165" t="s">
        <v>268</v>
      </c>
    </row>
    <row r="1532" spans="2:65" s="14" customFormat="1">
      <c r="B1532" s="164"/>
      <c r="D1532" s="150" t="s">
        <v>276</v>
      </c>
      <c r="E1532" s="165" t="s">
        <v>1</v>
      </c>
      <c r="F1532" s="166" t="s">
        <v>2214</v>
      </c>
      <c r="H1532" s="165" t="s">
        <v>1</v>
      </c>
      <c r="I1532" s="167"/>
      <c r="L1532" s="164"/>
      <c r="M1532" s="168"/>
      <c r="T1532" s="169"/>
      <c r="AT1532" s="165" t="s">
        <v>276</v>
      </c>
      <c r="AU1532" s="165" t="s">
        <v>90</v>
      </c>
      <c r="AV1532" s="14" t="s">
        <v>84</v>
      </c>
      <c r="AW1532" s="14" t="s">
        <v>32</v>
      </c>
      <c r="AX1532" s="14" t="s">
        <v>77</v>
      </c>
      <c r="AY1532" s="165" t="s">
        <v>268</v>
      </c>
    </row>
    <row r="1533" spans="2:65" s="12" customFormat="1">
      <c r="B1533" s="149"/>
      <c r="D1533" s="150" t="s">
        <v>276</v>
      </c>
      <c r="E1533" s="151" t="s">
        <v>1</v>
      </c>
      <c r="F1533" s="152" t="s">
        <v>2215</v>
      </c>
      <c r="H1533" s="153">
        <v>219.446</v>
      </c>
      <c r="I1533" s="154"/>
      <c r="L1533" s="149"/>
      <c r="M1533" s="155"/>
      <c r="T1533" s="156"/>
      <c r="AT1533" s="151" t="s">
        <v>276</v>
      </c>
      <c r="AU1533" s="151" t="s">
        <v>90</v>
      </c>
      <c r="AV1533" s="12" t="s">
        <v>90</v>
      </c>
      <c r="AW1533" s="12" t="s">
        <v>32</v>
      </c>
      <c r="AX1533" s="12" t="s">
        <v>77</v>
      </c>
      <c r="AY1533" s="151" t="s">
        <v>268</v>
      </c>
    </row>
    <row r="1534" spans="2:65" s="14" customFormat="1">
      <c r="B1534" s="164"/>
      <c r="D1534" s="150" t="s">
        <v>276</v>
      </c>
      <c r="E1534" s="165" t="s">
        <v>1</v>
      </c>
      <c r="F1534" s="166" t="s">
        <v>2216</v>
      </c>
      <c r="H1534" s="165" t="s">
        <v>1</v>
      </c>
      <c r="I1534" s="167"/>
      <c r="L1534" s="164"/>
      <c r="M1534" s="168"/>
      <c r="T1534" s="169"/>
      <c r="AT1534" s="165" t="s">
        <v>276</v>
      </c>
      <c r="AU1534" s="165" t="s">
        <v>90</v>
      </c>
      <c r="AV1534" s="14" t="s">
        <v>84</v>
      </c>
      <c r="AW1534" s="14" t="s">
        <v>32</v>
      </c>
      <c r="AX1534" s="14" t="s">
        <v>77</v>
      </c>
      <c r="AY1534" s="165" t="s">
        <v>268</v>
      </c>
    </row>
    <row r="1535" spans="2:65" s="12" customFormat="1">
      <c r="B1535" s="149"/>
      <c r="D1535" s="150" t="s">
        <v>276</v>
      </c>
      <c r="E1535" s="151" t="s">
        <v>1</v>
      </c>
      <c r="F1535" s="152" t="s">
        <v>2217</v>
      </c>
      <c r="H1535" s="153">
        <v>73.415000000000006</v>
      </c>
      <c r="I1535" s="154"/>
      <c r="L1535" s="149"/>
      <c r="M1535" s="155"/>
      <c r="T1535" s="156"/>
      <c r="AT1535" s="151" t="s">
        <v>276</v>
      </c>
      <c r="AU1535" s="151" t="s">
        <v>90</v>
      </c>
      <c r="AV1535" s="12" t="s">
        <v>90</v>
      </c>
      <c r="AW1535" s="12" t="s">
        <v>32</v>
      </c>
      <c r="AX1535" s="12" t="s">
        <v>77</v>
      </c>
      <c r="AY1535" s="151" t="s">
        <v>268</v>
      </c>
    </row>
    <row r="1536" spans="2:65" s="15" customFormat="1">
      <c r="B1536" s="170"/>
      <c r="D1536" s="150" t="s">
        <v>276</v>
      </c>
      <c r="E1536" s="171" t="s">
        <v>1</v>
      </c>
      <c r="F1536" s="172" t="s">
        <v>325</v>
      </c>
      <c r="H1536" s="173">
        <v>592.86099999999999</v>
      </c>
      <c r="I1536" s="174"/>
      <c r="L1536" s="170"/>
      <c r="M1536" s="175"/>
      <c r="T1536" s="176"/>
      <c r="AT1536" s="171" t="s">
        <v>276</v>
      </c>
      <c r="AU1536" s="171" t="s">
        <v>90</v>
      </c>
      <c r="AV1536" s="15" t="s">
        <v>97</v>
      </c>
      <c r="AW1536" s="15" t="s">
        <v>32</v>
      </c>
      <c r="AX1536" s="15" t="s">
        <v>77</v>
      </c>
      <c r="AY1536" s="171" t="s">
        <v>268</v>
      </c>
    </row>
    <row r="1537" spans="2:65" s="13" customFormat="1">
      <c r="B1537" s="157"/>
      <c r="D1537" s="150" t="s">
        <v>276</v>
      </c>
      <c r="E1537" s="158" t="s">
        <v>1</v>
      </c>
      <c r="F1537" s="159" t="s">
        <v>278</v>
      </c>
      <c r="H1537" s="160">
        <v>592.86099999999999</v>
      </c>
      <c r="I1537" s="161"/>
      <c r="L1537" s="157"/>
      <c r="M1537" s="162"/>
      <c r="T1537" s="163"/>
      <c r="AT1537" s="158" t="s">
        <v>276</v>
      </c>
      <c r="AU1537" s="158" t="s">
        <v>90</v>
      </c>
      <c r="AV1537" s="13" t="s">
        <v>101</v>
      </c>
      <c r="AW1537" s="13" t="s">
        <v>32</v>
      </c>
      <c r="AX1537" s="13" t="s">
        <v>84</v>
      </c>
      <c r="AY1537" s="158" t="s">
        <v>268</v>
      </c>
    </row>
    <row r="1538" spans="2:65" s="1" customFormat="1" ht="44.25" customHeight="1">
      <c r="B1538" s="32"/>
      <c r="C1538" s="136" t="s">
        <v>2218</v>
      </c>
      <c r="D1538" s="136" t="s">
        <v>270</v>
      </c>
      <c r="E1538" s="137" t="s">
        <v>2219</v>
      </c>
      <c r="F1538" s="138" t="s">
        <v>2220</v>
      </c>
      <c r="G1538" s="139" t="s">
        <v>281</v>
      </c>
      <c r="H1538" s="140">
        <v>7</v>
      </c>
      <c r="I1538" s="141"/>
      <c r="J1538" s="142">
        <f>ROUND(I1538*H1538,2)</f>
        <v>0</v>
      </c>
      <c r="K1538" s="138" t="s">
        <v>1</v>
      </c>
      <c r="L1538" s="32"/>
      <c r="M1538" s="143" t="s">
        <v>1</v>
      </c>
      <c r="N1538" s="144" t="s">
        <v>43</v>
      </c>
      <c r="P1538" s="145">
        <f>O1538*H1538</f>
        <v>0</v>
      </c>
      <c r="Q1538" s="145">
        <v>0</v>
      </c>
      <c r="R1538" s="145">
        <f>Q1538*H1538</f>
        <v>0</v>
      </c>
      <c r="S1538" s="145">
        <v>0</v>
      </c>
      <c r="T1538" s="146">
        <f>S1538*H1538</f>
        <v>0</v>
      </c>
      <c r="AR1538" s="147" t="s">
        <v>370</v>
      </c>
      <c r="AT1538" s="147" t="s">
        <v>270</v>
      </c>
      <c r="AU1538" s="147" t="s">
        <v>90</v>
      </c>
      <c r="AY1538" s="17" t="s">
        <v>268</v>
      </c>
      <c r="BE1538" s="148">
        <f>IF(N1538="základní",J1538,0)</f>
        <v>0</v>
      </c>
      <c r="BF1538" s="148">
        <f>IF(N1538="snížená",J1538,0)</f>
        <v>0</v>
      </c>
      <c r="BG1538" s="148">
        <f>IF(N1538="zákl. přenesená",J1538,0)</f>
        <v>0</v>
      </c>
      <c r="BH1538" s="148">
        <f>IF(N1538="sníž. přenesená",J1538,0)</f>
        <v>0</v>
      </c>
      <c r="BI1538" s="148">
        <f>IF(N1538="nulová",J1538,0)</f>
        <v>0</v>
      </c>
      <c r="BJ1538" s="17" t="s">
        <v>90</v>
      </c>
      <c r="BK1538" s="148">
        <f>ROUND(I1538*H1538,2)</f>
        <v>0</v>
      </c>
      <c r="BL1538" s="17" t="s">
        <v>370</v>
      </c>
      <c r="BM1538" s="147" t="s">
        <v>2221</v>
      </c>
    </row>
    <row r="1539" spans="2:65" s="1" customFormat="1" ht="107.25">
      <c r="B1539" s="32"/>
      <c r="D1539" s="150" t="s">
        <v>475</v>
      </c>
      <c r="F1539" s="178" t="s">
        <v>2222</v>
      </c>
      <c r="I1539" s="179"/>
      <c r="L1539" s="32"/>
      <c r="M1539" s="180"/>
      <c r="T1539" s="56"/>
      <c r="AT1539" s="17" t="s">
        <v>475</v>
      </c>
      <c r="AU1539" s="17" t="s">
        <v>90</v>
      </c>
    </row>
    <row r="1540" spans="2:65" s="1" customFormat="1" ht="33" customHeight="1">
      <c r="B1540" s="32"/>
      <c r="C1540" s="186" t="s">
        <v>2223</v>
      </c>
      <c r="D1540" s="186" t="s">
        <v>982</v>
      </c>
      <c r="E1540" s="187" t="s">
        <v>2224</v>
      </c>
      <c r="F1540" s="188" t="s">
        <v>2225</v>
      </c>
      <c r="G1540" s="189" t="s">
        <v>281</v>
      </c>
      <c r="H1540" s="190">
        <v>7</v>
      </c>
      <c r="I1540" s="191"/>
      <c r="J1540" s="192">
        <f>ROUND(I1540*H1540,2)</f>
        <v>0</v>
      </c>
      <c r="K1540" s="188" t="s">
        <v>1</v>
      </c>
      <c r="L1540" s="193"/>
      <c r="M1540" s="194" t="s">
        <v>1</v>
      </c>
      <c r="N1540" s="195" t="s">
        <v>43</v>
      </c>
      <c r="P1540" s="145">
        <f>O1540*H1540</f>
        <v>0</v>
      </c>
      <c r="Q1540" s="145">
        <v>1.3600000000000001E-3</v>
      </c>
      <c r="R1540" s="145">
        <f>Q1540*H1540</f>
        <v>9.5200000000000007E-3</v>
      </c>
      <c r="S1540" s="145">
        <v>0</v>
      </c>
      <c r="T1540" s="146">
        <f>S1540*H1540</f>
        <v>0</v>
      </c>
      <c r="AR1540" s="147" t="s">
        <v>448</v>
      </c>
      <c r="AT1540" s="147" t="s">
        <v>982</v>
      </c>
      <c r="AU1540" s="147" t="s">
        <v>90</v>
      </c>
      <c r="AY1540" s="17" t="s">
        <v>268</v>
      </c>
      <c r="BE1540" s="148">
        <f>IF(N1540="základní",J1540,0)</f>
        <v>0</v>
      </c>
      <c r="BF1540" s="148">
        <f>IF(N1540="snížená",J1540,0)</f>
        <v>0</v>
      </c>
      <c r="BG1540" s="148">
        <f>IF(N1540="zákl. přenesená",J1540,0)</f>
        <v>0</v>
      </c>
      <c r="BH1540" s="148">
        <f>IF(N1540="sníž. přenesená",J1540,0)</f>
        <v>0</v>
      </c>
      <c r="BI1540" s="148">
        <f>IF(N1540="nulová",J1540,0)</f>
        <v>0</v>
      </c>
      <c r="BJ1540" s="17" t="s">
        <v>90</v>
      </c>
      <c r="BK1540" s="148">
        <f>ROUND(I1540*H1540,2)</f>
        <v>0</v>
      </c>
      <c r="BL1540" s="17" t="s">
        <v>370</v>
      </c>
      <c r="BM1540" s="147" t="s">
        <v>2226</v>
      </c>
    </row>
    <row r="1541" spans="2:65" s="14" customFormat="1" ht="22.5">
      <c r="B1541" s="164"/>
      <c r="D1541" s="150" t="s">
        <v>276</v>
      </c>
      <c r="E1541" s="165" t="s">
        <v>1</v>
      </c>
      <c r="F1541" s="166" t="s">
        <v>2227</v>
      </c>
      <c r="H1541" s="165" t="s">
        <v>1</v>
      </c>
      <c r="I1541" s="167"/>
      <c r="L1541" s="164"/>
      <c r="M1541" s="168"/>
      <c r="T1541" s="169"/>
      <c r="AT1541" s="165" t="s">
        <v>276</v>
      </c>
      <c r="AU1541" s="165" t="s">
        <v>90</v>
      </c>
      <c r="AV1541" s="14" t="s">
        <v>84</v>
      </c>
      <c r="AW1541" s="14" t="s">
        <v>32</v>
      </c>
      <c r="AX1541" s="14" t="s">
        <v>77</v>
      </c>
      <c r="AY1541" s="165" t="s">
        <v>268</v>
      </c>
    </row>
    <row r="1542" spans="2:65" s="12" customFormat="1">
      <c r="B1542" s="149"/>
      <c r="D1542" s="150" t="s">
        <v>276</v>
      </c>
      <c r="E1542" s="151" t="s">
        <v>1</v>
      </c>
      <c r="F1542" s="152" t="s">
        <v>2228</v>
      </c>
      <c r="H1542" s="153">
        <v>7</v>
      </c>
      <c r="I1542" s="154"/>
      <c r="L1542" s="149"/>
      <c r="M1542" s="155"/>
      <c r="T1542" s="156"/>
      <c r="AT1542" s="151" t="s">
        <v>276</v>
      </c>
      <c r="AU1542" s="151" t="s">
        <v>90</v>
      </c>
      <c r="AV1542" s="12" t="s">
        <v>90</v>
      </c>
      <c r="AW1542" s="12" t="s">
        <v>32</v>
      </c>
      <c r="AX1542" s="12" t="s">
        <v>77</v>
      </c>
      <c r="AY1542" s="151" t="s">
        <v>268</v>
      </c>
    </row>
    <row r="1543" spans="2:65" s="13" customFormat="1">
      <c r="B1543" s="157"/>
      <c r="D1543" s="150" t="s">
        <v>276</v>
      </c>
      <c r="E1543" s="158" t="s">
        <v>1</v>
      </c>
      <c r="F1543" s="159" t="s">
        <v>278</v>
      </c>
      <c r="H1543" s="160">
        <v>7</v>
      </c>
      <c r="I1543" s="161"/>
      <c r="L1543" s="157"/>
      <c r="M1543" s="162"/>
      <c r="T1543" s="163"/>
      <c r="AT1543" s="158" t="s">
        <v>276</v>
      </c>
      <c r="AU1543" s="158" t="s">
        <v>90</v>
      </c>
      <c r="AV1543" s="13" t="s">
        <v>101</v>
      </c>
      <c r="AW1543" s="13" t="s">
        <v>32</v>
      </c>
      <c r="AX1543" s="13" t="s">
        <v>84</v>
      </c>
      <c r="AY1543" s="158" t="s">
        <v>268</v>
      </c>
    </row>
    <row r="1544" spans="2:65" s="1" customFormat="1" ht="66.75" customHeight="1">
      <c r="B1544" s="32"/>
      <c r="C1544" s="136" t="s">
        <v>2229</v>
      </c>
      <c r="D1544" s="177" t="s">
        <v>270</v>
      </c>
      <c r="E1544" s="137" t="s">
        <v>2230</v>
      </c>
      <c r="F1544" s="138" t="s">
        <v>2231</v>
      </c>
      <c r="G1544" s="139" t="s">
        <v>1442</v>
      </c>
      <c r="H1544" s="140">
        <v>594.18799999999999</v>
      </c>
      <c r="I1544" s="141"/>
      <c r="J1544" s="142">
        <f>ROUND(I1544*H1544,2)</f>
        <v>0</v>
      </c>
      <c r="K1544" s="138" t="s">
        <v>1</v>
      </c>
      <c r="L1544" s="32"/>
      <c r="M1544" s="143" t="s">
        <v>1</v>
      </c>
      <c r="N1544" s="144" t="s">
        <v>43</v>
      </c>
      <c r="P1544" s="145">
        <f>O1544*H1544</f>
        <v>0</v>
      </c>
      <c r="Q1544" s="145">
        <v>6.0000000000000002E-5</v>
      </c>
      <c r="R1544" s="145">
        <f>Q1544*H1544</f>
        <v>3.565128E-2</v>
      </c>
      <c r="S1544" s="145">
        <v>0</v>
      </c>
      <c r="T1544" s="146">
        <f>S1544*H1544</f>
        <v>0</v>
      </c>
      <c r="AR1544" s="147" t="s">
        <v>370</v>
      </c>
      <c r="AT1544" s="147" t="s">
        <v>270</v>
      </c>
      <c r="AU1544" s="147" t="s">
        <v>90</v>
      </c>
      <c r="AY1544" s="17" t="s">
        <v>268</v>
      </c>
      <c r="BE1544" s="148">
        <f>IF(N1544="základní",J1544,0)</f>
        <v>0</v>
      </c>
      <c r="BF1544" s="148">
        <f>IF(N1544="snížená",J1544,0)</f>
        <v>0</v>
      </c>
      <c r="BG1544" s="148">
        <f>IF(N1544="zákl. přenesená",J1544,0)</f>
        <v>0</v>
      </c>
      <c r="BH1544" s="148">
        <f>IF(N1544="sníž. přenesená",J1544,0)</f>
        <v>0</v>
      </c>
      <c r="BI1544" s="148">
        <f>IF(N1544="nulová",J1544,0)</f>
        <v>0</v>
      </c>
      <c r="BJ1544" s="17" t="s">
        <v>90</v>
      </c>
      <c r="BK1544" s="148">
        <f>ROUND(I1544*H1544,2)</f>
        <v>0</v>
      </c>
      <c r="BL1544" s="17" t="s">
        <v>370</v>
      </c>
      <c r="BM1544" s="147" t="s">
        <v>2232</v>
      </c>
    </row>
    <row r="1545" spans="2:65" s="1" customFormat="1" ht="78">
      <c r="B1545" s="32"/>
      <c r="D1545" s="150" t="s">
        <v>475</v>
      </c>
      <c r="F1545" s="178" t="s">
        <v>2233</v>
      </c>
      <c r="I1545" s="179"/>
      <c r="L1545" s="32"/>
      <c r="M1545" s="180"/>
      <c r="T1545" s="56"/>
      <c r="AT1545" s="17" t="s">
        <v>475</v>
      </c>
      <c r="AU1545" s="17" t="s">
        <v>90</v>
      </c>
    </row>
    <row r="1546" spans="2:65" s="12" customFormat="1">
      <c r="B1546" s="149"/>
      <c r="D1546" s="150" t="s">
        <v>276</v>
      </c>
      <c r="E1546" s="151" t="s">
        <v>1</v>
      </c>
      <c r="F1546" s="152" t="s">
        <v>2234</v>
      </c>
      <c r="H1546" s="153">
        <v>104.051</v>
      </c>
      <c r="I1546" s="154"/>
      <c r="L1546" s="149"/>
      <c r="M1546" s="155"/>
      <c r="T1546" s="156"/>
      <c r="AT1546" s="151" t="s">
        <v>276</v>
      </c>
      <c r="AU1546" s="151" t="s">
        <v>90</v>
      </c>
      <c r="AV1546" s="12" t="s">
        <v>90</v>
      </c>
      <c r="AW1546" s="12" t="s">
        <v>32</v>
      </c>
      <c r="AX1546" s="12" t="s">
        <v>77</v>
      </c>
      <c r="AY1546" s="151" t="s">
        <v>268</v>
      </c>
    </row>
    <row r="1547" spans="2:65" s="12" customFormat="1" ht="22.5">
      <c r="B1547" s="149"/>
      <c r="D1547" s="150" t="s">
        <v>276</v>
      </c>
      <c r="E1547" s="151" t="s">
        <v>1</v>
      </c>
      <c r="F1547" s="152" t="s">
        <v>2235</v>
      </c>
      <c r="H1547" s="153">
        <v>147.25299999999999</v>
      </c>
      <c r="I1547" s="154"/>
      <c r="L1547" s="149"/>
      <c r="M1547" s="155"/>
      <c r="T1547" s="156"/>
      <c r="AT1547" s="151" t="s">
        <v>276</v>
      </c>
      <c r="AU1547" s="151" t="s">
        <v>90</v>
      </c>
      <c r="AV1547" s="12" t="s">
        <v>90</v>
      </c>
      <c r="AW1547" s="12" t="s">
        <v>32</v>
      </c>
      <c r="AX1547" s="12" t="s">
        <v>77</v>
      </c>
      <c r="AY1547" s="151" t="s">
        <v>268</v>
      </c>
    </row>
    <row r="1548" spans="2:65" s="12" customFormat="1">
      <c r="B1548" s="149"/>
      <c r="D1548" s="150" t="s">
        <v>276</v>
      </c>
      <c r="E1548" s="151" t="s">
        <v>1</v>
      </c>
      <c r="F1548" s="152" t="s">
        <v>2236</v>
      </c>
      <c r="H1548" s="153">
        <v>41.357999999999997</v>
      </c>
      <c r="I1548" s="154"/>
      <c r="L1548" s="149"/>
      <c r="M1548" s="155"/>
      <c r="T1548" s="156"/>
      <c r="AT1548" s="151" t="s">
        <v>276</v>
      </c>
      <c r="AU1548" s="151" t="s">
        <v>90</v>
      </c>
      <c r="AV1548" s="12" t="s">
        <v>90</v>
      </c>
      <c r="AW1548" s="12" t="s">
        <v>32</v>
      </c>
      <c r="AX1548" s="12" t="s">
        <v>77</v>
      </c>
      <c r="AY1548" s="151" t="s">
        <v>268</v>
      </c>
    </row>
    <row r="1549" spans="2:65" s="12" customFormat="1">
      <c r="B1549" s="149"/>
      <c r="D1549" s="150" t="s">
        <v>276</v>
      </c>
      <c r="E1549" s="151" t="s">
        <v>1</v>
      </c>
      <c r="F1549" s="152" t="s">
        <v>2237</v>
      </c>
      <c r="H1549" s="153">
        <v>172.32499999999999</v>
      </c>
      <c r="I1549" s="154"/>
      <c r="L1549" s="149"/>
      <c r="M1549" s="155"/>
      <c r="T1549" s="156"/>
      <c r="AT1549" s="151" t="s">
        <v>276</v>
      </c>
      <c r="AU1549" s="151" t="s">
        <v>90</v>
      </c>
      <c r="AV1549" s="12" t="s">
        <v>90</v>
      </c>
      <c r="AW1549" s="12" t="s">
        <v>32</v>
      </c>
      <c r="AX1549" s="12" t="s">
        <v>77</v>
      </c>
      <c r="AY1549" s="151" t="s">
        <v>268</v>
      </c>
    </row>
    <row r="1550" spans="2:65" s="12" customFormat="1">
      <c r="B1550" s="149"/>
      <c r="D1550" s="150" t="s">
        <v>276</v>
      </c>
      <c r="E1550" s="151" t="s">
        <v>1</v>
      </c>
      <c r="F1550" s="152" t="s">
        <v>2238</v>
      </c>
      <c r="H1550" s="153">
        <v>51.698</v>
      </c>
      <c r="I1550" s="154"/>
      <c r="L1550" s="149"/>
      <c r="M1550" s="155"/>
      <c r="T1550" s="156"/>
      <c r="AT1550" s="151" t="s">
        <v>276</v>
      </c>
      <c r="AU1550" s="151" t="s">
        <v>90</v>
      </c>
      <c r="AV1550" s="12" t="s">
        <v>90</v>
      </c>
      <c r="AW1550" s="12" t="s">
        <v>32</v>
      </c>
      <c r="AX1550" s="12" t="s">
        <v>77</v>
      </c>
      <c r="AY1550" s="151" t="s">
        <v>268</v>
      </c>
    </row>
    <row r="1551" spans="2:65" s="13" customFormat="1">
      <c r="B1551" s="157"/>
      <c r="D1551" s="150" t="s">
        <v>276</v>
      </c>
      <c r="E1551" s="158" t="s">
        <v>1</v>
      </c>
      <c r="F1551" s="159" t="s">
        <v>278</v>
      </c>
      <c r="H1551" s="160">
        <v>516.68499999999995</v>
      </c>
      <c r="I1551" s="161"/>
      <c r="L1551" s="157"/>
      <c r="M1551" s="162"/>
      <c r="T1551" s="163"/>
      <c r="AT1551" s="158" t="s">
        <v>276</v>
      </c>
      <c r="AU1551" s="158" t="s">
        <v>90</v>
      </c>
      <c r="AV1551" s="13" t="s">
        <v>101</v>
      </c>
      <c r="AW1551" s="13" t="s">
        <v>32</v>
      </c>
      <c r="AX1551" s="13" t="s">
        <v>84</v>
      </c>
      <c r="AY1551" s="158" t="s">
        <v>268</v>
      </c>
    </row>
    <row r="1552" spans="2:65" s="12" customFormat="1">
      <c r="B1552" s="149"/>
      <c r="D1552" s="150" t="s">
        <v>276</v>
      </c>
      <c r="F1552" s="152" t="s">
        <v>2239</v>
      </c>
      <c r="H1552" s="153">
        <v>594.18799999999999</v>
      </c>
      <c r="I1552" s="154"/>
      <c r="L1552" s="149"/>
      <c r="M1552" s="155"/>
      <c r="T1552" s="156"/>
      <c r="AT1552" s="151" t="s">
        <v>276</v>
      </c>
      <c r="AU1552" s="151" t="s">
        <v>90</v>
      </c>
      <c r="AV1552" s="12" t="s">
        <v>90</v>
      </c>
      <c r="AW1552" s="12" t="s">
        <v>4</v>
      </c>
      <c r="AX1552" s="12" t="s">
        <v>84</v>
      </c>
      <c r="AY1552" s="151" t="s">
        <v>268</v>
      </c>
    </row>
    <row r="1553" spans="2:65" s="1" customFormat="1" ht="62.65" customHeight="1">
      <c r="B1553" s="32"/>
      <c r="C1553" s="136" t="s">
        <v>2240</v>
      </c>
      <c r="D1553" s="136" t="s">
        <v>270</v>
      </c>
      <c r="E1553" s="137" t="s">
        <v>2241</v>
      </c>
      <c r="F1553" s="138" t="s">
        <v>2242</v>
      </c>
      <c r="G1553" s="139" t="s">
        <v>445</v>
      </c>
      <c r="H1553" s="140">
        <v>1</v>
      </c>
      <c r="I1553" s="141"/>
      <c r="J1553" s="142">
        <f>ROUND(I1553*H1553,2)</f>
        <v>0</v>
      </c>
      <c r="K1553" s="138" t="s">
        <v>1</v>
      </c>
      <c r="L1553" s="32"/>
      <c r="M1553" s="143" t="s">
        <v>1</v>
      </c>
      <c r="N1553" s="144" t="s">
        <v>43</v>
      </c>
      <c r="P1553" s="145">
        <f>O1553*H1553</f>
        <v>0</v>
      </c>
      <c r="Q1553" s="145">
        <v>6.0000000000000002E-5</v>
      </c>
      <c r="R1553" s="145">
        <f>Q1553*H1553</f>
        <v>6.0000000000000002E-5</v>
      </c>
      <c r="S1553" s="145">
        <v>0</v>
      </c>
      <c r="T1553" s="146">
        <f>S1553*H1553</f>
        <v>0</v>
      </c>
      <c r="AR1553" s="147" t="s">
        <v>370</v>
      </c>
      <c r="AT1553" s="147" t="s">
        <v>270</v>
      </c>
      <c r="AU1553" s="147" t="s">
        <v>90</v>
      </c>
      <c r="AY1553" s="17" t="s">
        <v>268</v>
      </c>
      <c r="BE1553" s="148">
        <f>IF(N1553="základní",J1553,0)</f>
        <v>0</v>
      </c>
      <c r="BF1553" s="148">
        <f>IF(N1553="snížená",J1553,0)</f>
        <v>0</v>
      </c>
      <c r="BG1553" s="148">
        <f>IF(N1553="zákl. přenesená",J1553,0)</f>
        <v>0</v>
      </c>
      <c r="BH1553" s="148">
        <f>IF(N1553="sníž. přenesená",J1553,0)</f>
        <v>0</v>
      </c>
      <c r="BI1553" s="148">
        <f>IF(N1553="nulová",J1553,0)</f>
        <v>0</v>
      </c>
      <c r="BJ1553" s="17" t="s">
        <v>90</v>
      </c>
      <c r="BK1553" s="148">
        <f>ROUND(I1553*H1553,2)</f>
        <v>0</v>
      </c>
      <c r="BL1553" s="17" t="s">
        <v>370</v>
      </c>
      <c r="BM1553" s="147" t="s">
        <v>2243</v>
      </c>
    </row>
    <row r="1554" spans="2:65" s="1" customFormat="1" ht="78">
      <c r="B1554" s="32"/>
      <c r="D1554" s="150" t="s">
        <v>475</v>
      </c>
      <c r="F1554" s="178" t="s">
        <v>2244</v>
      </c>
      <c r="I1554" s="179"/>
      <c r="L1554" s="32"/>
      <c r="M1554" s="180"/>
      <c r="T1554" s="56"/>
      <c r="AT1554" s="17" t="s">
        <v>475</v>
      </c>
      <c r="AU1554" s="17" t="s">
        <v>90</v>
      </c>
    </row>
    <row r="1555" spans="2:65" s="1" customFormat="1" ht="62.65" customHeight="1">
      <c r="B1555" s="32"/>
      <c r="C1555" s="136" t="s">
        <v>2245</v>
      </c>
      <c r="D1555" s="136" t="s">
        <v>270</v>
      </c>
      <c r="E1555" s="137" t="s">
        <v>2246</v>
      </c>
      <c r="F1555" s="138" t="s">
        <v>2247</v>
      </c>
      <c r="G1555" s="139" t="s">
        <v>445</v>
      </c>
      <c r="H1555" s="140">
        <v>1</v>
      </c>
      <c r="I1555" s="141"/>
      <c r="J1555" s="142">
        <f>ROUND(I1555*H1555,2)</f>
        <v>0</v>
      </c>
      <c r="K1555" s="138" t="s">
        <v>1</v>
      </c>
      <c r="L1555" s="32"/>
      <c r="M1555" s="143" t="s">
        <v>1</v>
      </c>
      <c r="N1555" s="144" t="s">
        <v>43</v>
      </c>
      <c r="P1555" s="145">
        <f>O1555*H1555</f>
        <v>0</v>
      </c>
      <c r="Q1555" s="145">
        <v>6.0000000000000002E-5</v>
      </c>
      <c r="R1555" s="145">
        <f>Q1555*H1555</f>
        <v>6.0000000000000002E-5</v>
      </c>
      <c r="S1555" s="145">
        <v>0</v>
      </c>
      <c r="T1555" s="146">
        <f>S1555*H1555</f>
        <v>0</v>
      </c>
      <c r="AR1555" s="147" t="s">
        <v>370</v>
      </c>
      <c r="AT1555" s="147" t="s">
        <v>270</v>
      </c>
      <c r="AU1555" s="147" t="s">
        <v>90</v>
      </c>
      <c r="AY1555" s="17" t="s">
        <v>268</v>
      </c>
      <c r="BE1555" s="148">
        <f>IF(N1555="základní",J1555,0)</f>
        <v>0</v>
      </c>
      <c r="BF1555" s="148">
        <f>IF(N1555="snížená",J1555,0)</f>
        <v>0</v>
      </c>
      <c r="BG1555" s="148">
        <f>IF(N1555="zákl. přenesená",J1555,0)</f>
        <v>0</v>
      </c>
      <c r="BH1555" s="148">
        <f>IF(N1555="sníž. přenesená",J1555,0)</f>
        <v>0</v>
      </c>
      <c r="BI1555" s="148">
        <f>IF(N1555="nulová",J1555,0)</f>
        <v>0</v>
      </c>
      <c r="BJ1555" s="17" t="s">
        <v>90</v>
      </c>
      <c r="BK1555" s="148">
        <f>ROUND(I1555*H1555,2)</f>
        <v>0</v>
      </c>
      <c r="BL1555" s="17" t="s">
        <v>370</v>
      </c>
      <c r="BM1555" s="147" t="s">
        <v>2248</v>
      </c>
    </row>
    <row r="1556" spans="2:65" s="1" customFormat="1" ht="78">
      <c r="B1556" s="32"/>
      <c r="D1556" s="150" t="s">
        <v>475</v>
      </c>
      <c r="F1556" s="178" t="s">
        <v>2249</v>
      </c>
      <c r="I1556" s="179"/>
      <c r="L1556" s="32"/>
      <c r="M1556" s="180"/>
      <c r="T1556" s="56"/>
      <c r="AT1556" s="17" t="s">
        <v>475</v>
      </c>
      <c r="AU1556" s="17" t="s">
        <v>90</v>
      </c>
    </row>
    <row r="1557" spans="2:65" s="1" customFormat="1" ht="21.75" customHeight="1">
      <c r="B1557" s="32"/>
      <c r="C1557" s="136" t="s">
        <v>2250</v>
      </c>
      <c r="D1557" s="136" t="s">
        <v>270</v>
      </c>
      <c r="E1557" s="137" t="s">
        <v>2251</v>
      </c>
      <c r="F1557" s="138" t="s">
        <v>2252</v>
      </c>
      <c r="G1557" s="139" t="s">
        <v>1442</v>
      </c>
      <c r="H1557" s="140">
        <v>6</v>
      </c>
      <c r="I1557" s="141"/>
      <c r="J1557" s="142">
        <f>ROUND(I1557*H1557,2)</f>
        <v>0</v>
      </c>
      <c r="K1557" s="138" t="s">
        <v>274</v>
      </c>
      <c r="L1557" s="32"/>
      <c r="M1557" s="143" t="s">
        <v>1</v>
      </c>
      <c r="N1557" s="144" t="s">
        <v>43</v>
      </c>
      <c r="P1557" s="145">
        <f>O1557*H1557</f>
        <v>0</v>
      </c>
      <c r="Q1557" s="145">
        <v>6.9999999999999994E-5</v>
      </c>
      <c r="R1557" s="145">
        <f>Q1557*H1557</f>
        <v>4.1999999999999996E-4</v>
      </c>
      <c r="S1557" s="145">
        <v>0</v>
      </c>
      <c r="T1557" s="146">
        <f>S1557*H1557</f>
        <v>0</v>
      </c>
      <c r="AR1557" s="147" t="s">
        <v>370</v>
      </c>
      <c r="AT1557" s="147" t="s">
        <v>270</v>
      </c>
      <c r="AU1557" s="147" t="s">
        <v>90</v>
      </c>
      <c r="AY1557" s="17" t="s">
        <v>268</v>
      </c>
      <c r="BE1557" s="148">
        <f>IF(N1557="základní",J1557,0)</f>
        <v>0</v>
      </c>
      <c r="BF1557" s="148">
        <f>IF(N1557="snížená",J1557,0)</f>
        <v>0</v>
      </c>
      <c r="BG1557" s="148">
        <f>IF(N1557="zákl. přenesená",J1557,0)</f>
        <v>0</v>
      </c>
      <c r="BH1557" s="148">
        <f>IF(N1557="sníž. přenesená",J1557,0)</f>
        <v>0</v>
      </c>
      <c r="BI1557" s="148">
        <f>IF(N1557="nulová",J1557,0)</f>
        <v>0</v>
      </c>
      <c r="BJ1557" s="17" t="s">
        <v>90</v>
      </c>
      <c r="BK1557" s="148">
        <f>ROUND(I1557*H1557,2)</f>
        <v>0</v>
      </c>
      <c r="BL1557" s="17" t="s">
        <v>370</v>
      </c>
      <c r="BM1557" s="147" t="s">
        <v>2253</v>
      </c>
    </row>
    <row r="1558" spans="2:65" s="12" customFormat="1">
      <c r="B1558" s="149"/>
      <c r="D1558" s="150" t="s">
        <v>276</v>
      </c>
      <c r="F1558" s="152" t="s">
        <v>2254</v>
      </c>
      <c r="H1558" s="153">
        <v>6</v>
      </c>
      <c r="I1558" s="154"/>
      <c r="L1558" s="149"/>
      <c r="M1558" s="155"/>
      <c r="T1558" s="156"/>
      <c r="AT1558" s="151" t="s">
        <v>276</v>
      </c>
      <c r="AU1558" s="151" t="s">
        <v>90</v>
      </c>
      <c r="AV1558" s="12" t="s">
        <v>90</v>
      </c>
      <c r="AW1558" s="12" t="s">
        <v>4</v>
      </c>
      <c r="AX1558" s="12" t="s">
        <v>84</v>
      </c>
      <c r="AY1558" s="151" t="s">
        <v>268</v>
      </c>
    </row>
    <row r="1559" spans="2:65" s="1" customFormat="1" ht="21.75" customHeight="1">
      <c r="B1559" s="32"/>
      <c r="C1559" s="186" t="s">
        <v>2255</v>
      </c>
      <c r="D1559" s="186" t="s">
        <v>982</v>
      </c>
      <c r="E1559" s="187" t="s">
        <v>2256</v>
      </c>
      <c r="F1559" s="188" t="s">
        <v>2257</v>
      </c>
      <c r="G1559" s="189" t="s">
        <v>413</v>
      </c>
      <c r="H1559" s="190">
        <v>8.0000000000000002E-3</v>
      </c>
      <c r="I1559" s="191"/>
      <c r="J1559" s="192">
        <f>ROUND(I1559*H1559,2)</f>
        <v>0</v>
      </c>
      <c r="K1559" s="188" t="s">
        <v>274</v>
      </c>
      <c r="L1559" s="193"/>
      <c r="M1559" s="194" t="s">
        <v>1</v>
      </c>
      <c r="N1559" s="195" t="s">
        <v>43</v>
      </c>
      <c r="P1559" s="145">
        <f>O1559*H1559</f>
        <v>0</v>
      </c>
      <c r="Q1559" s="145">
        <v>1</v>
      </c>
      <c r="R1559" s="145">
        <f>Q1559*H1559</f>
        <v>8.0000000000000002E-3</v>
      </c>
      <c r="S1559" s="145">
        <v>0</v>
      </c>
      <c r="T1559" s="146">
        <f>S1559*H1559</f>
        <v>0</v>
      </c>
      <c r="AR1559" s="147" t="s">
        <v>448</v>
      </c>
      <c r="AT1559" s="147" t="s">
        <v>982</v>
      </c>
      <c r="AU1559" s="147" t="s">
        <v>90</v>
      </c>
      <c r="AY1559" s="17" t="s">
        <v>268</v>
      </c>
      <c r="BE1559" s="148">
        <f>IF(N1559="základní",J1559,0)</f>
        <v>0</v>
      </c>
      <c r="BF1559" s="148">
        <f>IF(N1559="snížená",J1559,0)</f>
        <v>0</v>
      </c>
      <c r="BG1559" s="148">
        <f>IF(N1559="zákl. přenesená",J1559,0)</f>
        <v>0</v>
      </c>
      <c r="BH1559" s="148">
        <f>IF(N1559="sníž. přenesená",J1559,0)</f>
        <v>0</v>
      </c>
      <c r="BI1559" s="148">
        <f>IF(N1559="nulová",J1559,0)</f>
        <v>0</v>
      </c>
      <c r="BJ1559" s="17" t="s">
        <v>90</v>
      </c>
      <c r="BK1559" s="148">
        <f>ROUND(I1559*H1559,2)</f>
        <v>0</v>
      </c>
      <c r="BL1559" s="17" t="s">
        <v>370</v>
      </c>
      <c r="BM1559" s="147" t="s">
        <v>2258</v>
      </c>
    </row>
    <row r="1560" spans="2:65" s="12" customFormat="1">
      <c r="B1560" s="149"/>
      <c r="D1560" s="150" t="s">
        <v>276</v>
      </c>
      <c r="E1560" s="151" t="s">
        <v>1</v>
      </c>
      <c r="F1560" s="152" t="s">
        <v>2259</v>
      </c>
      <c r="H1560" s="153">
        <v>2E-3</v>
      </c>
      <c r="I1560" s="154"/>
      <c r="L1560" s="149"/>
      <c r="M1560" s="155"/>
      <c r="T1560" s="156"/>
      <c r="AT1560" s="151" t="s">
        <v>276</v>
      </c>
      <c r="AU1560" s="151" t="s">
        <v>90</v>
      </c>
      <c r="AV1560" s="12" t="s">
        <v>90</v>
      </c>
      <c r="AW1560" s="12" t="s">
        <v>32</v>
      </c>
      <c r="AX1560" s="12" t="s">
        <v>77</v>
      </c>
      <c r="AY1560" s="151" t="s">
        <v>268</v>
      </c>
    </row>
    <row r="1561" spans="2:65" s="12" customFormat="1">
      <c r="B1561" s="149"/>
      <c r="D1561" s="150" t="s">
        <v>276</v>
      </c>
      <c r="E1561" s="151" t="s">
        <v>1</v>
      </c>
      <c r="F1561" s="152" t="s">
        <v>2260</v>
      </c>
      <c r="H1561" s="153">
        <v>0</v>
      </c>
      <c r="I1561" s="154"/>
      <c r="L1561" s="149"/>
      <c r="M1561" s="155"/>
      <c r="T1561" s="156"/>
      <c r="AT1561" s="151" t="s">
        <v>276</v>
      </c>
      <c r="AU1561" s="151" t="s">
        <v>90</v>
      </c>
      <c r="AV1561" s="12" t="s">
        <v>90</v>
      </c>
      <c r="AW1561" s="12" t="s">
        <v>32</v>
      </c>
      <c r="AX1561" s="12" t="s">
        <v>77</v>
      </c>
      <c r="AY1561" s="151" t="s">
        <v>268</v>
      </c>
    </row>
    <row r="1562" spans="2:65" s="12" customFormat="1">
      <c r="B1562" s="149"/>
      <c r="D1562" s="150" t="s">
        <v>276</v>
      </c>
      <c r="E1562" s="151" t="s">
        <v>1</v>
      </c>
      <c r="F1562" s="152" t="s">
        <v>2261</v>
      </c>
      <c r="H1562" s="153">
        <v>2E-3</v>
      </c>
      <c r="I1562" s="154"/>
      <c r="L1562" s="149"/>
      <c r="M1562" s="155"/>
      <c r="T1562" s="156"/>
      <c r="AT1562" s="151" t="s">
        <v>276</v>
      </c>
      <c r="AU1562" s="151" t="s">
        <v>90</v>
      </c>
      <c r="AV1562" s="12" t="s">
        <v>90</v>
      </c>
      <c r="AW1562" s="12" t="s">
        <v>32</v>
      </c>
      <c r="AX1562" s="12" t="s">
        <v>77</v>
      </c>
      <c r="AY1562" s="151" t="s">
        <v>268</v>
      </c>
    </row>
    <row r="1563" spans="2:65" s="12" customFormat="1">
      <c r="B1563" s="149"/>
      <c r="D1563" s="150" t="s">
        <v>276</v>
      </c>
      <c r="E1563" s="151" t="s">
        <v>1</v>
      </c>
      <c r="F1563" s="152" t="s">
        <v>2262</v>
      </c>
      <c r="H1563" s="153">
        <v>2E-3</v>
      </c>
      <c r="I1563" s="154"/>
      <c r="L1563" s="149"/>
      <c r="M1563" s="155"/>
      <c r="T1563" s="156"/>
      <c r="AT1563" s="151" t="s">
        <v>276</v>
      </c>
      <c r="AU1563" s="151" t="s">
        <v>90</v>
      </c>
      <c r="AV1563" s="12" t="s">
        <v>90</v>
      </c>
      <c r="AW1563" s="12" t="s">
        <v>32</v>
      </c>
      <c r="AX1563" s="12" t="s">
        <v>77</v>
      </c>
      <c r="AY1563" s="151" t="s">
        <v>268</v>
      </c>
    </row>
    <row r="1564" spans="2:65" s="12" customFormat="1">
      <c r="B1564" s="149"/>
      <c r="D1564" s="150" t="s">
        <v>276</v>
      </c>
      <c r="E1564" s="151" t="s">
        <v>1</v>
      </c>
      <c r="F1564" s="152" t="s">
        <v>2263</v>
      </c>
      <c r="H1564" s="153">
        <v>0</v>
      </c>
      <c r="I1564" s="154"/>
      <c r="L1564" s="149"/>
      <c r="M1564" s="155"/>
      <c r="T1564" s="156"/>
      <c r="AT1564" s="151" t="s">
        <v>276</v>
      </c>
      <c r="AU1564" s="151" t="s">
        <v>90</v>
      </c>
      <c r="AV1564" s="12" t="s">
        <v>90</v>
      </c>
      <c r="AW1564" s="12" t="s">
        <v>32</v>
      </c>
      <c r="AX1564" s="12" t="s">
        <v>77</v>
      </c>
      <c r="AY1564" s="151" t="s">
        <v>268</v>
      </c>
    </row>
    <row r="1565" spans="2:65" s="13" customFormat="1">
      <c r="B1565" s="157"/>
      <c r="D1565" s="150" t="s">
        <v>276</v>
      </c>
      <c r="E1565" s="158" t="s">
        <v>1</v>
      </c>
      <c r="F1565" s="159" t="s">
        <v>278</v>
      </c>
      <c r="H1565" s="160">
        <v>6.0000000000000001E-3</v>
      </c>
      <c r="I1565" s="161"/>
      <c r="L1565" s="157"/>
      <c r="M1565" s="162"/>
      <c r="T1565" s="163"/>
      <c r="AT1565" s="158" t="s">
        <v>276</v>
      </c>
      <c r="AU1565" s="158" t="s">
        <v>90</v>
      </c>
      <c r="AV1565" s="13" t="s">
        <v>101</v>
      </c>
      <c r="AW1565" s="13" t="s">
        <v>32</v>
      </c>
      <c r="AX1565" s="13" t="s">
        <v>84</v>
      </c>
      <c r="AY1565" s="158" t="s">
        <v>268</v>
      </c>
    </row>
    <row r="1566" spans="2:65" s="12" customFormat="1">
      <c r="B1566" s="149"/>
      <c r="D1566" s="150" t="s">
        <v>276</v>
      </c>
      <c r="F1566" s="152" t="s">
        <v>2264</v>
      </c>
      <c r="H1566" s="153">
        <v>8.0000000000000002E-3</v>
      </c>
      <c r="I1566" s="154"/>
      <c r="L1566" s="149"/>
      <c r="M1566" s="155"/>
      <c r="T1566" s="156"/>
      <c r="AT1566" s="151" t="s">
        <v>276</v>
      </c>
      <c r="AU1566" s="151" t="s">
        <v>90</v>
      </c>
      <c r="AV1566" s="12" t="s">
        <v>90</v>
      </c>
      <c r="AW1566" s="12" t="s">
        <v>4</v>
      </c>
      <c r="AX1566" s="12" t="s">
        <v>84</v>
      </c>
      <c r="AY1566" s="151" t="s">
        <v>268</v>
      </c>
    </row>
    <row r="1567" spans="2:65" s="1" customFormat="1" ht="24.2" customHeight="1">
      <c r="B1567" s="32"/>
      <c r="C1567" s="136" t="s">
        <v>2265</v>
      </c>
      <c r="D1567" s="136" t="s">
        <v>270</v>
      </c>
      <c r="E1567" s="137" t="s">
        <v>2266</v>
      </c>
      <c r="F1567" s="138" t="s">
        <v>2267</v>
      </c>
      <c r="G1567" s="139" t="s">
        <v>1472</v>
      </c>
      <c r="H1567" s="197"/>
      <c r="I1567" s="141"/>
      <c r="J1567" s="142">
        <f>ROUND(I1567*H1567,2)</f>
        <v>0</v>
      </c>
      <c r="K1567" s="138" t="s">
        <v>274</v>
      </c>
      <c r="L1567" s="32"/>
      <c r="M1567" s="143" t="s">
        <v>1</v>
      </c>
      <c r="N1567" s="144" t="s">
        <v>43</v>
      </c>
      <c r="P1567" s="145">
        <f>O1567*H1567</f>
        <v>0</v>
      </c>
      <c r="Q1567" s="145">
        <v>0</v>
      </c>
      <c r="R1567" s="145">
        <f>Q1567*H1567</f>
        <v>0</v>
      </c>
      <c r="S1567" s="145">
        <v>0</v>
      </c>
      <c r="T1567" s="146">
        <f>S1567*H1567</f>
        <v>0</v>
      </c>
      <c r="AR1567" s="147" t="s">
        <v>370</v>
      </c>
      <c r="AT1567" s="147" t="s">
        <v>270</v>
      </c>
      <c r="AU1567" s="147" t="s">
        <v>90</v>
      </c>
      <c r="AY1567" s="17" t="s">
        <v>268</v>
      </c>
      <c r="BE1567" s="148">
        <f>IF(N1567="základní",J1567,0)</f>
        <v>0</v>
      </c>
      <c r="BF1567" s="148">
        <f>IF(N1567="snížená",J1567,0)</f>
        <v>0</v>
      </c>
      <c r="BG1567" s="148">
        <f>IF(N1567="zákl. přenesená",J1567,0)</f>
        <v>0</v>
      </c>
      <c r="BH1567" s="148">
        <f>IF(N1567="sníž. přenesená",J1567,0)</f>
        <v>0</v>
      </c>
      <c r="BI1567" s="148">
        <f>IF(N1567="nulová",J1567,0)</f>
        <v>0</v>
      </c>
      <c r="BJ1567" s="17" t="s">
        <v>90</v>
      </c>
      <c r="BK1567" s="148">
        <f>ROUND(I1567*H1567,2)</f>
        <v>0</v>
      </c>
      <c r="BL1567" s="17" t="s">
        <v>370</v>
      </c>
      <c r="BM1567" s="147" t="s">
        <v>2268</v>
      </c>
    </row>
    <row r="1568" spans="2:65" s="11" customFormat="1" ht="22.9" customHeight="1">
      <c r="B1568" s="124"/>
      <c r="D1568" s="125" t="s">
        <v>76</v>
      </c>
      <c r="E1568" s="134" t="s">
        <v>2269</v>
      </c>
      <c r="F1568" s="134" t="s">
        <v>2270</v>
      </c>
      <c r="I1568" s="127"/>
      <c r="J1568" s="135">
        <f>BK1568</f>
        <v>0</v>
      </c>
      <c r="L1568" s="124"/>
      <c r="M1568" s="129"/>
      <c r="P1568" s="130">
        <f>SUM(P1569:P1580)</f>
        <v>0</v>
      </c>
      <c r="R1568" s="130">
        <f>SUM(R1569:R1580)</f>
        <v>0</v>
      </c>
      <c r="T1568" s="131">
        <f>SUM(T1569:T1580)</f>
        <v>0</v>
      </c>
      <c r="AR1568" s="125" t="s">
        <v>90</v>
      </c>
      <c r="AT1568" s="132" t="s">
        <v>76</v>
      </c>
      <c r="AU1568" s="132" t="s">
        <v>84</v>
      </c>
      <c r="AY1568" s="125" t="s">
        <v>268</v>
      </c>
      <c r="BK1568" s="133">
        <f>SUM(BK1569:BK1580)</f>
        <v>0</v>
      </c>
    </row>
    <row r="1569" spans="2:65" s="1" customFormat="1" ht="49.15" customHeight="1">
      <c r="B1569" s="32"/>
      <c r="C1569" s="136" t="s">
        <v>2271</v>
      </c>
      <c r="D1569" s="177" t="s">
        <v>270</v>
      </c>
      <c r="E1569" s="137" t="s">
        <v>2272</v>
      </c>
      <c r="F1569" s="138" t="s">
        <v>2273</v>
      </c>
      <c r="G1569" s="139" t="s">
        <v>440</v>
      </c>
      <c r="H1569" s="140">
        <v>3</v>
      </c>
      <c r="I1569" s="141"/>
      <c r="J1569" s="142">
        <f>ROUND(I1569*H1569,2)</f>
        <v>0</v>
      </c>
      <c r="K1569" s="138" t="s">
        <v>1</v>
      </c>
      <c r="L1569" s="32"/>
      <c r="M1569" s="143" t="s">
        <v>1</v>
      </c>
      <c r="N1569" s="144" t="s">
        <v>43</v>
      </c>
      <c r="P1569" s="145">
        <f>O1569*H1569</f>
        <v>0</v>
      </c>
      <c r="Q1569" s="145">
        <v>0</v>
      </c>
      <c r="R1569" s="145">
        <f>Q1569*H1569</f>
        <v>0</v>
      </c>
      <c r="S1569" s="145">
        <v>0</v>
      </c>
      <c r="T1569" s="146">
        <f>S1569*H1569</f>
        <v>0</v>
      </c>
      <c r="AR1569" s="147" t="s">
        <v>370</v>
      </c>
      <c r="AT1569" s="147" t="s">
        <v>270</v>
      </c>
      <c r="AU1569" s="147" t="s">
        <v>90</v>
      </c>
      <c r="AY1569" s="17" t="s">
        <v>268</v>
      </c>
      <c r="BE1569" s="148">
        <f>IF(N1569="základní",J1569,0)</f>
        <v>0</v>
      </c>
      <c r="BF1569" s="148">
        <f>IF(N1569="snížená",J1569,0)</f>
        <v>0</v>
      </c>
      <c r="BG1569" s="148">
        <f>IF(N1569="zákl. přenesená",J1569,0)</f>
        <v>0</v>
      </c>
      <c r="BH1569" s="148">
        <f>IF(N1569="sníž. přenesená",J1569,0)</f>
        <v>0</v>
      </c>
      <c r="BI1569" s="148">
        <f>IF(N1569="nulová",J1569,0)</f>
        <v>0</v>
      </c>
      <c r="BJ1569" s="17" t="s">
        <v>90</v>
      </c>
      <c r="BK1569" s="148">
        <f>ROUND(I1569*H1569,2)</f>
        <v>0</v>
      </c>
      <c r="BL1569" s="17" t="s">
        <v>370</v>
      </c>
      <c r="BM1569" s="147" t="s">
        <v>2274</v>
      </c>
    </row>
    <row r="1570" spans="2:65" s="1" customFormat="1" ht="62.65" customHeight="1">
      <c r="B1570" s="32"/>
      <c r="C1570" s="136" t="s">
        <v>2275</v>
      </c>
      <c r="D1570" s="177" t="s">
        <v>270</v>
      </c>
      <c r="E1570" s="137" t="s">
        <v>2276</v>
      </c>
      <c r="F1570" s="138" t="s">
        <v>2277</v>
      </c>
      <c r="G1570" s="139" t="s">
        <v>440</v>
      </c>
      <c r="H1570" s="140">
        <v>1</v>
      </c>
      <c r="I1570" s="141"/>
      <c r="J1570" s="142">
        <f>ROUND(I1570*H1570,2)</f>
        <v>0</v>
      </c>
      <c r="K1570" s="138" t="s">
        <v>1</v>
      </c>
      <c r="L1570" s="32"/>
      <c r="M1570" s="143" t="s">
        <v>1</v>
      </c>
      <c r="N1570" s="144" t="s">
        <v>43</v>
      </c>
      <c r="P1570" s="145">
        <f>O1570*H1570</f>
        <v>0</v>
      </c>
      <c r="Q1570" s="145">
        <v>0</v>
      </c>
      <c r="R1570" s="145">
        <f>Q1570*H1570</f>
        <v>0</v>
      </c>
      <c r="S1570" s="145">
        <v>0</v>
      </c>
      <c r="T1570" s="146">
        <f>S1570*H1570</f>
        <v>0</v>
      </c>
      <c r="AR1570" s="147" t="s">
        <v>370</v>
      </c>
      <c r="AT1570" s="147" t="s">
        <v>270</v>
      </c>
      <c r="AU1570" s="147" t="s">
        <v>90</v>
      </c>
      <c r="AY1570" s="17" t="s">
        <v>268</v>
      </c>
      <c r="BE1570" s="148">
        <f>IF(N1570="základní",J1570,0)</f>
        <v>0</v>
      </c>
      <c r="BF1570" s="148">
        <f>IF(N1570="snížená",J1570,0)</f>
        <v>0</v>
      </c>
      <c r="BG1570" s="148">
        <f>IF(N1570="zákl. přenesená",J1570,0)</f>
        <v>0</v>
      </c>
      <c r="BH1570" s="148">
        <f>IF(N1570="sníž. přenesená",J1570,0)</f>
        <v>0</v>
      </c>
      <c r="BI1570" s="148">
        <f>IF(N1570="nulová",J1570,0)</f>
        <v>0</v>
      </c>
      <c r="BJ1570" s="17" t="s">
        <v>90</v>
      </c>
      <c r="BK1570" s="148">
        <f>ROUND(I1570*H1570,2)</f>
        <v>0</v>
      </c>
      <c r="BL1570" s="17" t="s">
        <v>370</v>
      </c>
      <c r="BM1570" s="147" t="s">
        <v>2278</v>
      </c>
    </row>
    <row r="1571" spans="2:65" s="1" customFormat="1" ht="48.75">
      <c r="B1571" s="32"/>
      <c r="D1571" s="150" t="s">
        <v>475</v>
      </c>
      <c r="F1571" s="178" t="s">
        <v>2279</v>
      </c>
      <c r="I1571" s="179"/>
      <c r="L1571" s="32"/>
      <c r="M1571" s="180"/>
      <c r="T1571" s="56"/>
      <c r="AT1571" s="17" t="s">
        <v>475</v>
      </c>
      <c r="AU1571" s="17" t="s">
        <v>90</v>
      </c>
    </row>
    <row r="1572" spans="2:65" s="1" customFormat="1" ht="62.65" customHeight="1">
      <c r="B1572" s="32"/>
      <c r="C1572" s="136" t="s">
        <v>2280</v>
      </c>
      <c r="D1572" s="177" t="s">
        <v>270</v>
      </c>
      <c r="E1572" s="137" t="s">
        <v>2281</v>
      </c>
      <c r="F1572" s="138" t="s">
        <v>2282</v>
      </c>
      <c r="G1572" s="139" t="s">
        <v>440</v>
      </c>
      <c r="H1572" s="140">
        <v>1</v>
      </c>
      <c r="I1572" s="141"/>
      <c r="J1572" s="142">
        <f>ROUND(I1572*H1572,2)</f>
        <v>0</v>
      </c>
      <c r="K1572" s="138" t="s">
        <v>1</v>
      </c>
      <c r="L1572" s="32"/>
      <c r="M1572" s="143" t="s">
        <v>1</v>
      </c>
      <c r="N1572" s="144" t="s">
        <v>43</v>
      </c>
      <c r="P1572" s="145">
        <f>O1572*H1572</f>
        <v>0</v>
      </c>
      <c r="Q1572" s="145">
        <v>0</v>
      </c>
      <c r="R1572" s="145">
        <f>Q1572*H1572</f>
        <v>0</v>
      </c>
      <c r="S1572" s="145">
        <v>0</v>
      </c>
      <c r="T1572" s="146">
        <f>S1572*H1572</f>
        <v>0</v>
      </c>
      <c r="AR1572" s="147" t="s">
        <v>370</v>
      </c>
      <c r="AT1572" s="147" t="s">
        <v>270</v>
      </c>
      <c r="AU1572" s="147" t="s">
        <v>90</v>
      </c>
      <c r="AY1572" s="17" t="s">
        <v>268</v>
      </c>
      <c r="BE1572" s="148">
        <f>IF(N1572="základní",J1572,0)</f>
        <v>0</v>
      </c>
      <c r="BF1572" s="148">
        <f>IF(N1572="snížená",J1572,0)</f>
        <v>0</v>
      </c>
      <c r="BG1572" s="148">
        <f>IF(N1572="zákl. přenesená",J1572,0)</f>
        <v>0</v>
      </c>
      <c r="BH1572" s="148">
        <f>IF(N1572="sníž. přenesená",J1572,0)</f>
        <v>0</v>
      </c>
      <c r="BI1572" s="148">
        <f>IF(N1572="nulová",J1572,0)</f>
        <v>0</v>
      </c>
      <c r="BJ1572" s="17" t="s">
        <v>90</v>
      </c>
      <c r="BK1572" s="148">
        <f>ROUND(I1572*H1572,2)</f>
        <v>0</v>
      </c>
      <c r="BL1572" s="17" t="s">
        <v>370</v>
      </c>
      <c r="BM1572" s="147" t="s">
        <v>2283</v>
      </c>
    </row>
    <row r="1573" spans="2:65" s="1" customFormat="1" ht="48.75">
      <c r="B1573" s="32"/>
      <c r="D1573" s="150" t="s">
        <v>475</v>
      </c>
      <c r="F1573" s="178" t="s">
        <v>2279</v>
      </c>
      <c r="I1573" s="179"/>
      <c r="L1573" s="32"/>
      <c r="M1573" s="180"/>
      <c r="T1573" s="56"/>
      <c r="AT1573" s="17" t="s">
        <v>475</v>
      </c>
      <c r="AU1573" s="17" t="s">
        <v>90</v>
      </c>
    </row>
    <row r="1574" spans="2:65" s="1" customFormat="1" ht="55.5" customHeight="1">
      <c r="B1574" s="32"/>
      <c r="C1574" s="136" t="s">
        <v>2284</v>
      </c>
      <c r="D1574" s="177" t="s">
        <v>270</v>
      </c>
      <c r="E1574" s="137" t="s">
        <v>2285</v>
      </c>
      <c r="F1574" s="138" t="s">
        <v>2286</v>
      </c>
      <c r="G1574" s="139" t="s">
        <v>440</v>
      </c>
      <c r="H1574" s="140">
        <v>1</v>
      </c>
      <c r="I1574" s="141"/>
      <c r="J1574" s="142">
        <f>ROUND(I1574*H1574,2)</f>
        <v>0</v>
      </c>
      <c r="K1574" s="138" t="s">
        <v>1</v>
      </c>
      <c r="L1574" s="32"/>
      <c r="M1574" s="143" t="s">
        <v>1</v>
      </c>
      <c r="N1574" s="144" t="s">
        <v>43</v>
      </c>
      <c r="P1574" s="145">
        <f>O1574*H1574</f>
        <v>0</v>
      </c>
      <c r="Q1574" s="145">
        <v>0</v>
      </c>
      <c r="R1574" s="145">
        <f>Q1574*H1574</f>
        <v>0</v>
      </c>
      <c r="S1574" s="145">
        <v>0</v>
      </c>
      <c r="T1574" s="146">
        <f>S1574*H1574</f>
        <v>0</v>
      </c>
      <c r="AR1574" s="147" t="s">
        <v>370</v>
      </c>
      <c r="AT1574" s="147" t="s">
        <v>270</v>
      </c>
      <c r="AU1574" s="147" t="s">
        <v>90</v>
      </c>
      <c r="AY1574" s="17" t="s">
        <v>268</v>
      </c>
      <c r="BE1574" s="148">
        <f>IF(N1574="základní",J1574,0)</f>
        <v>0</v>
      </c>
      <c r="BF1574" s="148">
        <f>IF(N1574="snížená",J1574,0)</f>
        <v>0</v>
      </c>
      <c r="BG1574" s="148">
        <f>IF(N1574="zákl. přenesená",J1574,0)</f>
        <v>0</v>
      </c>
      <c r="BH1574" s="148">
        <f>IF(N1574="sníž. přenesená",J1574,0)</f>
        <v>0</v>
      </c>
      <c r="BI1574" s="148">
        <f>IF(N1574="nulová",J1574,0)</f>
        <v>0</v>
      </c>
      <c r="BJ1574" s="17" t="s">
        <v>90</v>
      </c>
      <c r="BK1574" s="148">
        <f>ROUND(I1574*H1574,2)</f>
        <v>0</v>
      </c>
      <c r="BL1574" s="17" t="s">
        <v>370</v>
      </c>
      <c r="BM1574" s="147" t="s">
        <v>2287</v>
      </c>
    </row>
    <row r="1575" spans="2:65" s="1" customFormat="1" ht="48.75">
      <c r="B1575" s="32"/>
      <c r="D1575" s="150" t="s">
        <v>475</v>
      </c>
      <c r="F1575" s="178" t="s">
        <v>2279</v>
      </c>
      <c r="I1575" s="179"/>
      <c r="L1575" s="32"/>
      <c r="M1575" s="180"/>
      <c r="T1575" s="56"/>
      <c r="AT1575" s="17" t="s">
        <v>475</v>
      </c>
      <c r="AU1575" s="17" t="s">
        <v>90</v>
      </c>
    </row>
    <row r="1576" spans="2:65" s="1" customFormat="1" ht="49.15" customHeight="1">
      <c r="B1576" s="32"/>
      <c r="C1576" s="136" t="s">
        <v>2288</v>
      </c>
      <c r="D1576" s="177" t="s">
        <v>270</v>
      </c>
      <c r="E1576" s="137" t="s">
        <v>2289</v>
      </c>
      <c r="F1576" s="138" t="s">
        <v>2290</v>
      </c>
      <c r="G1576" s="139" t="s">
        <v>440</v>
      </c>
      <c r="H1576" s="140">
        <v>1</v>
      </c>
      <c r="I1576" s="141"/>
      <c r="J1576" s="142">
        <f>ROUND(I1576*H1576,2)</f>
        <v>0</v>
      </c>
      <c r="K1576" s="138" t="s">
        <v>1</v>
      </c>
      <c r="L1576" s="32"/>
      <c r="M1576" s="143" t="s">
        <v>1</v>
      </c>
      <c r="N1576" s="144" t="s">
        <v>43</v>
      </c>
      <c r="P1576" s="145">
        <f>O1576*H1576</f>
        <v>0</v>
      </c>
      <c r="Q1576" s="145">
        <v>0</v>
      </c>
      <c r="R1576" s="145">
        <f>Q1576*H1576</f>
        <v>0</v>
      </c>
      <c r="S1576" s="145">
        <v>0</v>
      </c>
      <c r="T1576" s="146">
        <f>S1576*H1576</f>
        <v>0</v>
      </c>
      <c r="AR1576" s="147" t="s">
        <v>370</v>
      </c>
      <c r="AT1576" s="147" t="s">
        <v>270</v>
      </c>
      <c r="AU1576" s="147" t="s">
        <v>90</v>
      </c>
      <c r="AY1576" s="17" t="s">
        <v>268</v>
      </c>
      <c r="BE1576" s="148">
        <f>IF(N1576="základní",J1576,0)</f>
        <v>0</v>
      </c>
      <c r="BF1576" s="148">
        <f>IF(N1576="snížená",J1576,0)</f>
        <v>0</v>
      </c>
      <c r="BG1576" s="148">
        <f>IF(N1576="zákl. přenesená",J1576,0)</f>
        <v>0</v>
      </c>
      <c r="BH1576" s="148">
        <f>IF(N1576="sníž. přenesená",J1576,0)</f>
        <v>0</v>
      </c>
      <c r="BI1576" s="148">
        <f>IF(N1576="nulová",J1576,0)</f>
        <v>0</v>
      </c>
      <c r="BJ1576" s="17" t="s">
        <v>90</v>
      </c>
      <c r="BK1576" s="148">
        <f>ROUND(I1576*H1576,2)</f>
        <v>0</v>
      </c>
      <c r="BL1576" s="17" t="s">
        <v>370</v>
      </c>
      <c r="BM1576" s="147" t="s">
        <v>2291</v>
      </c>
    </row>
    <row r="1577" spans="2:65" s="1" customFormat="1" ht="49.15" customHeight="1">
      <c r="B1577" s="32"/>
      <c r="C1577" s="136" t="s">
        <v>2292</v>
      </c>
      <c r="D1577" s="177" t="s">
        <v>270</v>
      </c>
      <c r="E1577" s="137" t="s">
        <v>2293</v>
      </c>
      <c r="F1577" s="138" t="s">
        <v>2294</v>
      </c>
      <c r="G1577" s="139" t="s">
        <v>440</v>
      </c>
      <c r="H1577" s="140">
        <v>1</v>
      </c>
      <c r="I1577" s="141"/>
      <c r="J1577" s="142">
        <f>ROUND(I1577*H1577,2)</f>
        <v>0</v>
      </c>
      <c r="K1577" s="138" t="s">
        <v>1</v>
      </c>
      <c r="L1577" s="32"/>
      <c r="M1577" s="143" t="s">
        <v>1</v>
      </c>
      <c r="N1577" s="144" t="s">
        <v>43</v>
      </c>
      <c r="P1577" s="145">
        <f>O1577*H1577</f>
        <v>0</v>
      </c>
      <c r="Q1577" s="145">
        <v>0</v>
      </c>
      <c r="R1577" s="145">
        <f>Q1577*H1577</f>
        <v>0</v>
      </c>
      <c r="S1577" s="145">
        <v>0</v>
      </c>
      <c r="T1577" s="146">
        <f>S1577*H1577</f>
        <v>0</v>
      </c>
      <c r="AR1577" s="147" t="s">
        <v>370</v>
      </c>
      <c r="AT1577" s="147" t="s">
        <v>270</v>
      </c>
      <c r="AU1577" s="147" t="s">
        <v>90</v>
      </c>
      <c r="AY1577" s="17" t="s">
        <v>268</v>
      </c>
      <c r="BE1577" s="148">
        <f>IF(N1577="základní",J1577,0)</f>
        <v>0</v>
      </c>
      <c r="BF1577" s="148">
        <f>IF(N1577="snížená",J1577,0)</f>
        <v>0</v>
      </c>
      <c r="BG1577" s="148">
        <f>IF(N1577="zákl. přenesená",J1577,0)</f>
        <v>0</v>
      </c>
      <c r="BH1577" s="148">
        <f>IF(N1577="sníž. přenesená",J1577,0)</f>
        <v>0</v>
      </c>
      <c r="BI1577" s="148">
        <f>IF(N1577="nulová",J1577,0)</f>
        <v>0</v>
      </c>
      <c r="BJ1577" s="17" t="s">
        <v>90</v>
      </c>
      <c r="BK1577" s="148">
        <f>ROUND(I1577*H1577,2)</f>
        <v>0</v>
      </c>
      <c r="BL1577" s="17" t="s">
        <v>370</v>
      </c>
      <c r="BM1577" s="147" t="s">
        <v>2295</v>
      </c>
    </row>
    <row r="1578" spans="2:65" s="1" customFormat="1" ht="49.15" customHeight="1">
      <c r="B1578" s="32"/>
      <c r="C1578" s="136" t="s">
        <v>2296</v>
      </c>
      <c r="D1578" s="177" t="s">
        <v>270</v>
      </c>
      <c r="E1578" s="137" t="s">
        <v>2297</v>
      </c>
      <c r="F1578" s="138" t="s">
        <v>2298</v>
      </c>
      <c r="G1578" s="139" t="s">
        <v>440</v>
      </c>
      <c r="H1578" s="140">
        <v>1</v>
      </c>
      <c r="I1578" s="141"/>
      <c r="J1578" s="142">
        <f>ROUND(I1578*H1578,2)</f>
        <v>0</v>
      </c>
      <c r="K1578" s="138" t="s">
        <v>1</v>
      </c>
      <c r="L1578" s="32"/>
      <c r="M1578" s="143" t="s">
        <v>1</v>
      </c>
      <c r="N1578" s="144" t="s">
        <v>43</v>
      </c>
      <c r="P1578" s="145">
        <f>O1578*H1578</f>
        <v>0</v>
      </c>
      <c r="Q1578" s="145">
        <v>0</v>
      </c>
      <c r="R1578" s="145">
        <f>Q1578*H1578</f>
        <v>0</v>
      </c>
      <c r="S1578" s="145">
        <v>0</v>
      </c>
      <c r="T1578" s="146">
        <f>S1578*H1578</f>
        <v>0</v>
      </c>
      <c r="AR1578" s="147" t="s">
        <v>370</v>
      </c>
      <c r="AT1578" s="147" t="s">
        <v>270</v>
      </c>
      <c r="AU1578" s="147" t="s">
        <v>90</v>
      </c>
      <c r="AY1578" s="17" t="s">
        <v>268</v>
      </c>
      <c r="BE1578" s="148">
        <f>IF(N1578="základní",J1578,0)</f>
        <v>0</v>
      </c>
      <c r="BF1578" s="148">
        <f>IF(N1578="snížená",J1578,0)</f>
        <v>0</v>
      </c>
      <c r="BG1578" s="148">
        <f>IF(N1578="zákl. přenesená",J1578,0)</f>
        <v>0</v>
      </c>
      <c r="BH1578" s="148">
        <f>IF(N1578="sníž. přenesená",J1578,0)</f>
        <v>0</v>
      </c>
      <c r="BI1578" s="148">
        <f>IF(N1578="nulová",J1578,0)</f>
        <v>0</v>
      </c>
      <c r="BJ1578" s="17" t="s">
        <v>90</v>
      </c>
      <c r="BK1578" s="148">
        <f>ROUND(I1578*H1578,2)</f>
        <v>0</v>
      </c>
      <c r="BL1578" s="17" t="s">
        <v>370</v>
      </c>
      <c r="BM1578" s="147" t="s">
        <v>2299</v>
      </c>
    </row>
    <row r="1579" spans="2:65" s="1" customFormat="1" ht="55.5" customHeight="1">
      <c r="B1579" s="32"/>
      <c r="C1579" s="136" t="s">
        <v>2300</v>
      </c>
      <c r="D1579" s="136" t="s">
        <v>270</v>
      </c>
      <c r="E1579" s="137" t="s">
        <v>2301</v>
      </c>
      <c r="F1579" s="138" t="s">
        <v>2302</v>
      </c>
      <c r="G1579" s="139" t="s">
        <v>440</v>
      </c>
      <c r="H1579" s="140">
        <v>1</v>
      </c>
      <c r="I1579" s="141"/>
      <c r="J1579" s="142">
        <f>ROUND(I1579*H1579,2)</f>
        <v>0</v>
      </c>
      <c r="K1579" s="138" t="s">
        <v>1</v>
      </c>
      <c r="L1579" s="32"/>
      <c r="M1579" s="143" t="s">
        <v>1</v>
      </c>
      <c r="N1579" s="144" t="s">
        <v>43</v>
      </c>
      <c r="P1579" s="145">
        <f>O1579*H1579</f>
        <v>0</v>
      </c>
      <c r="Q1579" s="145">
        <v>0</v>
      </c>
      <c r="R1579" s="145">
        <f>Q1579*H1579</f>
        <v>0</v>
      </c>
      <c r="S1579" s="145">
        <v>0</v>
      </c>
      <c r="T1579" s="146">
        <f>S1579*H1579</f>
        <v>0</v>
      </c>
      <c r="AR1579" s="147" t="s">
        <v>370</v>
      </c>
      <c r="AT1579" s="147" t="s">
        <v>270</v>
      </c>
      <c r="AU1579" s="147" t="s">
        <v>90</v>
      </c>
      <c r="AY1579" s="17" t="s">
        <v>268</v>
      </c>
      <c r="BE1579" s="148">
        <f>IF(N1579="základní",J1579,0)</f>
        <v>0</v>
      </c>
      <c r="BF1579" s="148">
        <f>IF(N1579="snížená",J1579,0)</f>
        <v>0</v>
      </c>
      <c r="BG1579" s="148">
        <f>IF(N1579="zákl. přenesená",J1579,0)</f>
        <v>0</v>
      </c>
      <c r="BH1579" s="148">
        <f>IF(N1579="sníž. přenesená",J1579,0)</f>
        <v>0</v>
      </c>
      <c r="BI1579" s="148">
        <f>IF(N1579="nulová",J1579,0)</f>
        <v>0</v>
      </c>
      <c r="BJ1579" s="17" t="s">
        <v>90</v>
      </c>
      <c r="BK1579" s="148">
        <f>ROUND(I1579*H1579,2)</f>
        <v>0</v>
      </c>
      <c r="BL1579" s="17" t="s">
        <v>370</v>
      </c>
      <c r="BM1579" s="147" t="s">
        <v>2303</v>
      </c>
    </row>
    <row r="1580" spans="2:65" s="1" customFormat="1" ht="21.75" customHeight="1">
      <c r="B1580" s="32"/>
      <c r="C1580" s="136" t="s">
        <v>2304</v>
      </c>
      <c r="D1580" s="136" t="s">
        <v>270</v>
      </c>
      <c r="E1580" s="137" t="s">
        <v>2305</v>
      </c>
      <c r="F1580" s="138" t="s">
        <v>2306</v>
      </c>
      <c r="G1580" s="139" t="s">
        <v>1472</v>
      </c>
      <c r="H1580" s="197"/>
      <c r="I1580" s="141"/>
      <c r="J1580" s="142">
        <f>ROUND(I1580*H1580,2)</f>
        <v>0</v>
      </c>
      <c r="K1580" s="138" t="s">
        <v>1</v>
      </c>
      <c r="L1580" s="32"/>
      <c r="M1580" s="143" t="s">
        <v>1</v>
      </c>
      <c r="N1580" s="144" t="s">
        <v>43</v>
      </c>
      <c r="P1580" s="145">
        <f>O1580*H1580</f>
        <v>0</v>
      </c>
      <c r="Q1580" s="145">
        <v>0</v>
      </c>
      <c r="R1580" s="145">
        <f>Q1580*H1580</f>
        <v>0</v>
      </c>
      <c r="S1580" s="145">
        <v>0</v>
      </c>
      <c r="T1580" s="146">
        <f>S1580*H1580</f>
        <v>0</v>
      </c>
      <c r="AR1580" s="147" t="s">
        <v>370</v>
      </c>
      <c r="AT1580" s="147" t="s">
        <v>270</v>
      </c>
      <c r="AU1580" s="147" t="s">
        <v>90</v>
      </c>
      <c r="AY1580" s="17" t="s">
        <v>268</v>
      </c>
      <c r="BE1580" s="148">
        <f>IF(N1580="základní",J1580,0)</f>
        <v>0</v>
      </c>
      <c r="BF1580" s="148">
        <f>IF(N1580="snížená",J1580,0)</f>
        <v>0</v>
      </c>
      <c r="BG1580" s="148">
        <f>IF(N1580="zákl. přenesená",J1580,0)</f>
        <v>0</v>
      </c>
      <c r="BH1580" s="148">
        <f>IF(N1580="sníž. přenesená",J1580,0)</f>
        <v>0</v>
      </c>
      <c r="BI1580" s="148">
        <f>IF(N1580="nulová",J1580,0)</f>
        <v>0</v>
      </c>
      <c r="BJ1580" s="17" t="s">
        <v>90</v>
      </c>
      <c r="BK1580" s="148">
        <f>ROUND(I1580*H1580,2)</f>
        <v>0</v>
      </c>
      <c r="BL1580" s="17" t="s">
        <v>370</v>
      </c>
      <c r="BM1580" s="147" t="s">
        <v>2307</v>
      </c>
    </row>
    <row r="1581" spans="2:65" s="11" customFormat="1" ht="22.9" customHeight="1">
      <c r="B1581" s="124"/>
      <c r="D1581" s="125" t="s">
        <v>76</v>
      </c>
      <c r="E1581" s="134" t="s">
        <v>2308</v>
      </c>
      <c r="F1581" s="134" t="s">
        <v>2309</v>
      </c>
      <c r="I1581" s="127"/>
      <c r="J1581" s="135">
        <f>BK1581</f>
        <v>0</v>
      </c>
      <c r="L1581" s="124"/>
      <c r="M1581" s="129"/>
      <c r="P1581" s="130">
        <f>SUM(P1582:P1598)</f>
        <v>0</v>
      </c>
      <c r="R1581" s="130">
        <f>SUM(R1582:R1598)</f>
        <v>0</v>
      </c>
      <c r="T1581" s="131">
        <f>SUM(T1582:T1598)</f>
        <v>0</v>
      </c>
      <c r="AR1581" s="125" t="s">
        <v>90</v>
      </c>
      <c r="AT1581" s="132" t="s">
        <v>76</v>
      </c>
      <c r="AU1581" s="132" t="s">
        <v>84</v>
      </c>
      <c r="AY1581" s="125" t="s">
        <v>268</v>
      </c>
      <c r="BK1581" s="133">
        <f>SUM(BK1582:BK1598)</f>
        <v>0</v>
      </c>
    </row>
    <row r="1582" spans="2:65" s="1" customFormat="1" ht="55.5" customHeight="1">
      <c r="B1582" s="32"/>
      <c r="C1582" s="136" t="s">
        <v>2310</v>
      </c>
      <c r="D1582" s="177" t="s">
        <v>270</v>
      </c>
      <c r="E1582" s="137" t="s">
        <v>2311</v>
      </c>
      <c r="F1582" s="138" t="s">
        <v>2312</v>
      </c>
      <c r="G1582" s="139" t="s">
        <v>440</v>
      </c>
      <c r="H1582" s="140">
        <v>1</v>
      </c>
      <c r="I1582" s="141"/>
      <c r="J1582" s="142">
        <f>ROUND(I1582*H1582,2)</f>
        <v>0</v>
      </c>
      <c r="K1582" s="138" t="s">
        <v>1</v>
      </c>
      <c r="L1582" s="32"/>
      <c r="M1582" s="143" t="s">
        <v>1</v>
      </c>
      <c r="N1582" s="144" t="s">
        <v>43</v>
      </c>
      <c r="P1582" s="145">
        <f>O1582*H1582</f>
        <v>0</v>
      </c>
      <c r="Q1582" s="145">
        <v>0</v>
      </c>
      <c r="R1582" s="145">
        <f>Q1582*H1582</f>
        <v>0</v>
      </c>
      <c r="S1582" s="145">
        <v>0</v>
      </c>
      <c r="T1582" s="146">
        <f>S1582*H1582</f>
        <v>0</v>
      </c>
      <c r="AR1582" s="147" t="s">
        <v>370</v>
      </c>
      <c r="AT1582" s="147" t="s">
        <v>270</v>
      </c>
      <c r="AU1582" s="147" t="s">
        <v>90</v>
      </c>
      <c r="AY1582" s="17" t="s">
        <v>268</v>
      </c>
      <c r="BE1582" s="148">
        <f>IF(N1582="základní",J1582,0)</f>
        <v>0</v>
      </c>
      <c r="BF1582" s="148">
        <f>IF(N1582="snížená",J1582,0)</f>
        <v>0</v>
      </c>
      <c r="BG1582" s="148">
        <f>IF(N1582="zákl. přenesená",J1582,0)</f>
        <v>0</v>
      </c>
      <c r="BH1582" s="148">
        <f>IF(N1582="sníž. přenesená",J1582,0)</f>
        <v>0</v>
      </c>
      <c r="BI1582" s="148">
        <f>IF(N1582="nulová",J1582,0)</f>
        <v>0</v>
      </c>
      <c r="BJ1582" s="17" t="s">
        <v>90</v>
      </c>
      <c r="BK1582" s="148">
        <f>ROUND(I1582*H1582,2)</f>
        <v>0</v>
      </c>
      <c r="BL1582" s="17" t="s">
        <v>370</v>
      </c>
      <c r="BM1582" s="147" t="s">
        <v>2313</v>
      </c>
    </row>
    <row r="1583" spans="2:65" s="1" customFormat="1" ht="39">
      <c r="B1583" s="32"/>
      <c r="D1583" s="150" t="s">
        <v>475</v>
      </c>
      <c r="F1583" s="178" t="s">
        <v>2314</v>
      </c>
      <c r="I1583" s="179"/>
      <c r="L1583" s="32"/>
      <c r="M1583" s="180"/>
      <c r="T1583" s="56"/>
      <c r="AT1583" s="17" t="s">
        <v>475</v>
      </c>
      <c r="AU1583" s="17" t="s">
        <v>90</v>
      </c>
    </row>
    <row r="1584" spans="2:65" s="1" customFormat="1" ht="37.9" customHeight="1">
      <c r="B1584" s="32"/>
      <c r="C1584" s="136" t="s">
        <v>2315</v>
      </c>
      <c r="D1584" s="136" t="s">
        <v>270</v>
      </c>
      <c r="E1584" s="137" t="s">
        <v>2316</v>
      </c>
      <c r="F1584" s="138" t="s">
        <v>2317</v>
      </c>
      <c r="G1584" s="139" t="s">
        <v>440</v>
      </c>
      <c r="H1584" s="140">
        <v>2</v>
      </c>
      <c r="I1584" s="141"/>
      <c r="J1584" s="142">
        <f>ROUND(I1584*H1584,2)</f>
        <v>0</v>
      </c>
      <c r="K1584" s="138" t="s">
        <v>1</v>
      </c>
      <c r="L1584" s="32"/>
      <c r="M1584" s="143" t="s">
        <v>1</v>
      </c>
      <c r="N1584" s="144" t="s">
        <v>43</v>
      </c>
      <c r="P1584" s="145">
        <f>O1584*H1584</f>
        <v>0</v>
      </c>
      <c r="Q1584" s="145">
        <v>0</v>
      </c>
      <c r="R1584" s="145">
        <f>Q1584*H1584</f>
        <v>0</v>
      </c>
      <c r="S1584" s="145">
        <v>0</v>
      </c>
      <c r="T1584" s="146">
        <f>S1584*H1584</f>
        <v>0</v>
      </c>
      <c r="AR1584" s="147" t="s">
        <v>370</v>
      </c>
      <c r="AT1584" s="147" t="s">
        <v>270</v>
      </c>
      <c r="AU1584" s="147" t="s">
        <v>90</v>
      </c>
      <c r="AY1584" s="17" t="s">
        <v>268</v>
      </c>
      <c r="BE1584" s="148">
        <f>IF(N1584="základní",J1584,0)</f>
        <v>0</v>
      </c>
      <c r="BF1584" s="148">
        <f>IF(N1584="snížená",J1584,0)</f>
        <v>0</v>
      </c>
      <c r="BG1584" s="148">
        <f>IF(N1584="zákl. přenesená",J1584,0)</f>
        <v>0</v>
      </c>
      <c r="BH1584" s="148">
        <f>IF(N1584="sníž. přenesená",J1584,0)</f>
        <v>0</v>
      </c>
      <c r="BI1584" s="148">
        <f>IF(N1584="nulová",J1584,0)</f>
        <v>0</v>
      </c>
      <c r="BJ1584" s="17" t="s">
        <v>90</v>
      </c>
      <c r="BK1584" s="148">
        <f>ROUND(I1584*H1584,2)</f>
        <v>0</v>
      </c>
      <c r="BL1584" s="17" t="s">
        <v>370</v>
      </c>
      <c r="BM1584" s="147" t="s">
        <v>2318</v>
      </c>
    </row>
    <row r="1585" spans="2:65" s="1" customFormat="1" ht="39">
      <c r="B1585" s="32"/>
      <c r="D1585" s="150" t="s">
        <v>475</v>
      </c>
      <c r="F1585" s="178" t="s">
        <v>2314</v>
      </c>
      <c r="I1585" s="179"/>
      <c r="L1585" s="32"/>
      <c r="M1585" s="180"/>
      <c r="T1585" s="56"/>
      <c r="AT1585" s="17" t="s">
        <v>475</v>
      </c>
      <c r="AU1585" s="17" t="s">
        <v>90</v>
      </c>
    </row>
    <row r="1586" spans="2:65" s="1" customFormat="1" ht="55.5" customHeight="1">
      <c r="B1586" s="32"/>
      <c r="C1586" s="136" t="s">
        <v>2319</v>
      </c>
      <c r="D1586" s="177" t="s">
        <v>270</v>
      </c>
      <c r="E1586" s="137" t="s">
        <v>2320</v>
      </c>
      <c r="F1586" s="138" t="s">
        <v>2321</v>
      </c>
      <c r="G1586" s="139" t="s">
        <v>440</v>
      </c>
      <c r="H1586" s="140">
        <v>3</v>
      </c>
      <c r="I1586" s="141"/>
      <c r="J1586" s="142">
        <f>ROUND(I1586*H1586,2)</f>
        <v>0</v>
      </c>
      <c r="K1586" s="138" t="s">
        <v>1</v>
      </c>
      <c r="L1586" s="32"/>
      <c r="M1586" s="143" t="s">
        <v>1</v>
      </c>
      <c r="N1586" s="144" t="s">
        <v>43</v>
      </c>
      <c r="P1586" s="145">
        <f>O1586*H1586</f>
        <v>0</v>
      </c>
      <c r="Q1586" s="145">
        <v>0</v>
      </c>
      <c r="R1586" s="145">
        <f>Q1586*H1586</f>
        <v>0</v>
      </c>
      <c r="S1586" s="145">
        <v>0</v>
      </c>
      <c r="T1586" s="146">
        <f>S1586*H1586</f>
        <v>0</v>
      </c>
      <c r="AR1586" s="147" t="s">
        <v>370</v>
      </c>
      <c r="AT1586" s="147" t="s">
        <v>270</v>
      </c>
      <c r="AU1586" s="147" t="s">
        <v>90</v>
      </c>
      <c r="AY1586" s="17" t="s">
        <v>268</v>
      </c>
      <c r="BE1586" s="148">
        <f>IF(N1586="základní",J1586,0)</f>
        <v>0</v>
      </c>
      <c r="BF1586" s="148">
        <f>IF(N1586="snížená",J1586,0)</f>
        <v>0</v>
      </c>
      <c r="BG1586" s="148">
        <f>IF(N1586="zákl. přenesená",J1586,0)</f>
        <v>0</v>
      </c>
      <c r="BH1586" s="148">
        <f>IF(N1586="sníž. přenesená",J1586,0)</f>
        <v>0</v>
      </c>
      <c r="BI1586" s="148">
        <f>IF(N1586="nulová",J1586,0)</f>
        <v>0</v>
      </c>
      <c r="BJ1586" s="17" t="s">
        <v>90</v>
      </c>
      <c r="BK1586" s="148">
        <f>ROUND(I1586*H1586,2)</f>
        <v>0</v>
      </c>
      <c r="BL1586" s="17" t="s">
        <v>370</v>
      </c>
      <c r="BM1586" s="147" t="s">
        <v>2322</v>
      </c>
    </row>
    <row r="1587" spans="2:65" s="1" customFormat="1" ht="87.75">
      <c r="B1587" s="32"/>
      <c r="D1587" s="150" t="s">
        <v>475</v>
      </c>
      <c r="F1587" s="178" t="s">
        <v>2323</v>
      </c>
      <c r="I1587" s="179"/>
      <c r="L1587" s="32"/>
      <c r="M1587" s="180"/>
      <c r="T1587" s="56"/>
      <c r="AT1587" s="17" t="s">
        <v>475</v>
      </c>
      <c r="AU1587" s="17" t="s">
        <v>90</v>
      </c>
    </row>
    <row r="1588" spans="2:65" s="1" customFormat="1" ht="44.25" customHeight="1">
      <c r="B1588" s="32"/>
      <c r="C1588" s="136" t="s">
        <v>2324</v>
      </c>
      <c r="D1588" s="136" t="s">
        <v>270</v>
      </c>
      <c r="E1588" s="137" t="s">
        <v>2325</v>
      </c>
      <c r="F1588" s="138" t="s">
        <v>2326</v>
      </c>
      <c r="G1588" s="139" t="s">
        <v>440</v>
      </c>
      <c r="H1588" s="140">
        <v>1</v>
      </c>
      <c r="I1588" s="141"/>
      <c r="J1588" s="142">
        <f>ROUND(I1588*H1588,2)</f>
        <v>0</v>
      </c>
      <c r="K1588" s="138" t="s">
        <v>1</v>
      </c>
      <c r="L1588" s="32"/>
      <c r="M1588" s="143" t="s">
        <v>1</v>
      </c>
      <c r="N1588" s="144" t="s">
        <v>43</v>
      </c>
      <c r="P1588" s="145">
        <f>O1588*H1588</f>
        <v>0</v>
      </c>
      <c r="Q1588" s="145">
        <v>0</v>
      </c>
      <c r="R1588" s="145">
        <f>Q1588*H1588</f>
        <v>0</v>
      </c>
      <c r="S1588" s="145">
        <v>0</v>
      </c>
      <c r="T1588" s="146">
        <f>S1588*H1588</f>
        <v>0</v>
      </c>
      <c r="AR1588" s="147" t="s">
        <v>370</v>
      </c>
      <c r="AT1588" s="147" t="s">
        <v>270</v>
      </c>
      <c r="AU1588" s="147" t="s">
        <v>90</v>
      </c>
      <c r="AY1588" s="17" t="s">
        <v>268</v>
      </c>
      <c r="BE1588" s="148">
        <f>IF(N1588="základní",J1588,0)</f>
        <v>0</v>
      </c>
      <c r="BF1588" s="148">
        <f>IF(N1588="snížená",J1588,0)</f>
        <v>0</v>
      </c>
      <c r="BG1588" s="148">
        <f>IF(N1588="zákl. přenesená",J1588,0)</f>
        <v>0</v>
      </c>
      <c r="BH1588" s="148">
        <f>IF(N1588="sníž. přenesená",J1588,0)</f>
        <v>0</v>
      </c>
      <c r="BI1588" s="148">
        <f>IF(N1588="nulová",J1588,0)</f>
        <v>0</v>
      </c>
      <c r="BJ1588" s="17" t="s">
        <v>90</v>
      </c>
      <c r="BK1588" s="148">
        <f>ROUND(I1588*H1588,2)</f>
        <v>0</v>
      </c>
      <c r="BL1588" s="17" t="s">
        <v>370</v>
      </c>
      <c r="BM1588" s="147" t="s">
        <v>2327</v>
      </c>
    </row>
    <row r="1589" spans="2:65" s="1" customFormat="1" ht="39">
      <c r="B1589" s="32"/>
      <c r="D1589" s="150" t="s">
        <v>475</v>
      </c>
      <c r="F1589" s="178" t="s">
        <v>2314</v>
      </c>
      <c r="I1589" s="179"/>
      <c r="L1589" s="32"/>
      <c r="M1589" s="180"/>
      <c r="T1589" s="56"/>
      <c r="AT1589" s="17" t="s">
        <v>475</v>
      </c>
      <c r="AU1589" s="17" t="s">
        <v>90</v>
      </c>
    </row>
    <row r="1590" spans="2:65" s="1" customFormat="1" ht="49.15" customHeight="1">
      <c r="B1590" s="32"/>
      <c r="C1590" s="136" t="s">
        <v>2328</v>
      </c>
      <c r="D1590" s="177" t="s">
        <v>270</v>
      </c>
      <c r="E1590" s="137" t="s">
        <v>2329</v>
      </c>
      <c r="F1590" s="138" t="s">
        <v>2330</v>
      </c>
      <c r="G1590" s="139" t="s">
        <v>440</v>
      </c>
      <c r="H1590" s="140">
        <v>1</v>
      </c>
      <c r="I1590" s="141"/>
      <c r="J1590" s="142">
        <f>ROUND(I1590*H1590,2)</f>
        <v>0</v>
      </c>
      <c r="K1590" s="138" t="s">
        <v>1</v>
      </c>
      <c r="L1590" s="32"/>
      <c r="M1590" s="143" t="s">
        <v>1</v>
      </c>
      <c r="N1590" s="144" t="s">
        <v>43</v>
      </c>
      <c r="P1590" s="145">
        <f>O1590*H1590</f>
        <v>0</v>
      </c>
      <c r="Q1590" s="145">
        <v>0</v>
      </c>
      <c r="R1590" s="145">
        <f>Q1590*H1590</f>
        <v>0</v>
      </c>
      <c r="S1590" s="145">
        <v>0</v>
      </c>
      <c r="T1590" s="146">
        <f>S1590*H1590</f>
        <v>0</v>
      </c>
      <c r="AR1590" s="147" t="s">
        <v>370</v>
      </c>
      <c r="AT1590" s="147" t="s">
        <v>270</v>
      </c>
      <c r="AU1590" s="147" t="s">
        <v>90</v>
      </c>
      <c r="AY1590" s="17" t="s">
        <v>268</v>
      </c>
      <c r="BE1590" s="148">
        <f>IF(N1590="základní",J1590,0)</f>
        <v>0</v>
      </c>
      <c r="BF1590" s="148">
        <f>IF(N1590="snížená",J1590,0)</f>
        <v>0</v>
      </c>
      <c r="BG1590" s="148">
        <f>IF(N1590="zákl. přenesená",J1590,0)</f>
        <v>0</v>
      </c>
      <c r="BH1590" s="148">
        <f>IF(N1590="sníž. přenesená",J1590,0)</f>
        <v>0</v>
      </c>
      <c r="BI1590" s="148">
        <f>IF(N1590="nulová",J1590,0)</f>
        <v>0</v>
      </c>
      <c r="BJ1590" s="17" t="s">
        <v>90</v>
      </c>
      <c r="BK1590" s="148">
        <f>ROUND(I1590*H1590,2)</f>
        <v>0</v>
      </c>
      <c r="BL1590" s="17" t="s">
        <v>370</v>
      </c>
      <c r="BM1590" s="147" t="s">
        <v>2331</v>
      </c>
    </row>
    <row r="1591" spans="2:65" s="1" customFormat="1" ht="87.75">
      <c r="B1591" s="32"/>
      <c r="D1591" s="150" t="s">
        <v>475</v>
      </c>
      <c r="F1591" s="178" t="s">
        <v>2323</v>
      </c>
      <c r="I1591" s="179"/>
      <c r="L1591" s="32"/>
      <c r="M1591" s="180"/>
      <c r="T1591" s="56"/>
      <c r="AT1591" s="17" t="s">
        <v>475</v>
      </c>
      <c r="AU1591" s="17" t="s">
        <v>90</v>
      </c>
    </row>
    <row r="1592" spans="2:65" s="1" customFormat="1" ht="37.9" customHeight="1">
      <c r="B1592" s="32"/>
      <c r="C1592" s="136" t="s">
        <v>2332</v>
      </c>
      <c r="D1592" s="136" t="s">
        <v>270</v>
      </c>
      <c r="E1592" s="137" t="s">
        <v>2333</v>
      </c>
      <c r="F1592" s="138" t="s">
        <v>2334</v>
      </c>
      <c r="G1592" s="139" t="s">
        <v>440</v>
      </c>
      <c r="H1592" s="140">
        <v>1</v>
      </c>
      <c r="I1592" s="141"/>
      <c r="J1592" s="142">
        <f>ROUND(I1592*H1592,2)</f>
        <v>0</v>
      </c>
      <c r="K1592" s="138" t="s">
        <v>1</v>
      </c>
      <c r="L1592" s="32"/>
      <c r="M1592" s="143" t="s">
        <v>1</v>
      </c>
      <c r="N1592" s="144" t="s">
        <v>43</v>
      </c>
      <c r="P1592" s="145">
        <f>O1592*H1592</f>
        <v>0</v>
      </c>
      <c r="Q1592" s="145">
        <v>0</v>
      </c>
      <c r="R1592" s="145">
        <f>Q1592*H1592</f>
        <v>0</v>
      </c>
      <c r="S1592" s="145">
        <v>0</v>
      </c>
      <c r="T1592" s="146">
        <f>S1592*H1592</f>
        <v>0</v>
      </c>
      <c r="AR1592" s="147" t="s">
        <v>370</v>
      </c>
      <c r="AT1592" s="147" t="s">
        <v>270</v>
      </c>
      <c r="AU1592" s="147" t="s">
        <v>90</v>
      </c>
      <c r="AY1592" s="17" t="s">
        <v>268</v>
      </c>
      <c r="BE1592" s="148">
        <f>IF(N1592="základní",J1592,0)</f>
        <v>0</v>
      </c>
      <c r="BF1592" s="148">
        <f>IF(N1592="snížená",J1592,0)</f>
        <v>0</v>
      </c>
      <c r="BG1592" s="148">
        <f>IF(N1592="zákl. přenesená",J1592,0)</f>
        <v>0</v>
      </c>
      <c r="BH1592" s="148">
        <f>IF(N1592="sníž. přenesená",J1592,0)</f>
        <v>0</v>
      </c>
      <c r="BI1592" s="148">
        <f>IF(N1592="nulová",J1592,0)</f>
        <v>0</v>
      </c>
      <c r="BJ1592" s="17" t="s">
        <v>90</v>
      </c>
      <c r="BK1592" s="148">
        <f>ROUND(I1592*H1592,2)</f>
        <v>0</v>
      </c>
      <c r="BL1592" s="17" t="s">
        <v>370</v>
      </c>
      <c r="BM1592" s="147" t="s">
        <v>2335</v>
      </c>
    </row>
    <row r="1593" spans="2:65" s="1" customFormat="1" ht="39">
      <c r="B1593" s="32"/>
      <c r="D1593" s="150" t="s">
        <v>475</v>
      </c>
      <c r="F1593" s="178" t="s">
        <v>2314</v>
      </c>
      <c r="I1593" s="179"/>
      <c r="L1593" s="32"/>
      <c r="M1593" s="180"/>
      <c r="T1593" s="56"/>
      <c r="AT1593" s="17" t="s">
        <v>475</v>
      </c>
      <c r="AU1593" s="17" t="s">
        <v>90</v>
      </c>
    </row>
    <row r="1594" spans="2:65" s="1" customFormat="1" ht="55.5" customHeight="1">
      <c r="B1594" s="32"/>
      <c r="C1594" s="136" t="s">
        <v>2336</v>
      </c>
      <c r="D1594" s="177" t="s">
        <v>270</v>
      </c>
      <c r="E1594" s="137" t="s">
        <v>2337</v>
      </c>
      <c r="F1594" s="138" t="s">
        <v>2338</v>
      </c>
      <c r="G1594" s="139" t="s">
        <v>440</v>
      </c>
      <c r="H1594" s="140">
        <v>1</v>
      </c>
      <c r="I1594" s="141"/>
      <c r="J1594" s="142">
        <f>ROUND(I1594*H1594,2)</f>
        <v>0</v>
      </c>
      <c r="K1594" s="138" t="s">
        <v>1</v>
      </c>
      <c r="L1594" s="32"/>
      <c r="M1594" s="143" t="s">
        <v>1</v>
      </c>
      <c r="N1594" s="144" t="s">
        <v>43</v>
      </c>
      <c r="P1594" s="145">
        <f>O1594*H1594</f>
        <v>0</v>
      </c>
      <c r="Q1594" s="145">
        <v>0</v>
      </c>
      <c r="R1594" s="145">
        <f>Q1594*H1594</f>
        <v>0</v>
      </c>
      <c r="S1594" s="145">
        <v>0</v>
      </c>
      <c r="T1594" s="146">
        <f>S1594*H1594</f>
        <v>0</v>
      </c>
      <c r="AR1594" s="147" t="s">
        <v>370</v>
      </c>
      <c r="AT1594" s="147" t="s">
        <v>270</v>
      </c>
      <c r="AU1594" s="147" t="s">
        <v>90</v>
      </c>
      <c r="AY1594" s="17" t="s">
        <v>268</v>
      </c>
      <c r="BE1594" s="148">
        <f>IF(N1594="základní",J1594,0)</f>
        <v>0</v>
      </c>
      <c r="BF1594" s="148">
        <f>IF(N1594="snížená",J1594,0)</f>
        <v>0</v>
      </c>
      <c r="BG1594" s="148">
        <f>IF(N1594="zákl. přenesená",J1594,0)</f>
        <v>0</v>
      </c>
      <c r="BH1594" s="148">
        <f>IF(N1594="sníž. přenesená",J1594,0)</f>
        <v>0</v>
      </c>
      <c r="BI1594" s="148">
        <f>IF(N1594="nulová",J1594,0)</f>
        <v>0</v>
      </c>
      <c r="BJ1594" s="17" t="s">
        <v>90</v>
      </c>
      <c r="BK1594" s="148">
        <f>ROUND(I1594*H1594,2)</f>
        <v>0</v>
      </c>
      <c r="BL1594" s="17" t="s">
        <v>370</v>
      </c>
      <c r="BM1594" s="147" t="s">
        <v>2339</v>
      </c>
    </row>
    <row r="1595" spans="2:65" s="1" customFormat="1" ht="87.75">
      <c r="B1595" s="32"/>
      <c r="D1595" s="150" t="s">
        <v>475</v>
      </c>
      <c r="F1595" s="178" t="s">
        <v>2323</v>
      </c>
      <c r="I1595" s="179"/>
      <c r="L1595" s="32"/>
      <c r="M1595" s="180"/>
      <c r="T1595" s="56"/>
      <c r="AT1595" s="17" t="s">
        <v>475</v>
      </c>
      <c r="AU1595" s="17" t="s">
        <v>90</v>
      </c>
    </row>
    <row r="1596" spans="2:65" s="1" customFormat="1" ht="44.25" customHeight="1">
      <c r="B1596" s="32"/>
      <c r="C1596" s="136" t="s">
        <v>2340</v>
      </c>
      <c r="D1596" s="136" t="s">
        <v>270</v>
      </c>
      <c r="E1596" s="137" t="s">
        <v>2341</v>
      </c>
      <c r="F1596" s="138" t="s">
        <v>2342</v>
      </c>
      <c r="G1596" s="139" t="s">
        <v>440</v>
      </c>
      <c r="H1596" s="140">
        <v>1</v>
      </c>
      <c r="I1596" s="141"/>
      <c r="J1596" s="142">
        <f>ROUND(I1596*H1596,2)</f>
        <v>0</v>
      </c>
      <c r="K1596" s="138" t="s">
        <v>1</v>
      </c>
      <c r="L1596" s="32"/>
      <c r="M1596" s="143" t="s">
        <v>1</v>
      </c>
      <c r="N1596" s="144" t="s">
        <v>43</v>
      </c>
      <c r="P1596" s="145">
        <f>O1596*H1596</f>
        <v>0</v>
      </c>
      <c r="Q1596" s="145">
        <v>0</v>
      </c>
      <c r="R1596" s="145">
        <f>Q1596*H1596</f>
        <v>0</v>
      </c>
      <c r="S1596" s="145">
        <v>0</v>
      </c>
      <c r="T1596" s="146">
        <f>S1596*H1596</f>
        <v>0</v>
      </c>
      <c r="AR1596" s="147" t="s">
        <v>370</v>
      </c>
      <c r="AT1596" s="147" t="s">
        <v>270</v>
      </c>
      <c r="AU1596" s="147" t="s">
        <v>90</v>
      </c>
      <c r="AY1596" s="17" t="s">
        <v>268</v>
      </c>
      <c r="BE1596" s="148">
        <f>IF(N1596="základní",J1596,0)</f>
        <v>0</v>
      </c>
      <c r="BF1596" s="148">
        <f>IF(N1596="snížená",J1596,0)</f>
        <v>0</v>
      </c>
      <c r="BG1596" s="148">
        <f>IF(N1596="zákl. přenesená",J1596,0)</f>
        <v>0</v>
      </c>
      <c r="BH1596" s="148">
        <f>IF(N1596="sníž. přenesená",J1596,0)</f>
        <v>0</v>
      </c>
      <c r="BI1596" s="148">
        <f>IF(N1596="nulová",J1596,0)</f>
        <v>0</v>
      </c>
      <c r="BJ1596" s="17" t="s">
        <v>90</v>
      </c>
      <c r="BK1596" s="148">
        <f>ROUND(I1596*H1596,2)</f>
        <v>0</v>
      </c>
      <c r="BL1596" s="17" t="s">
        <v>370</v>
      </c>
      <c r="BM1596" s="147" t="s">
        <v>2343</v>
      </c>
    </row>
    <row r="1597" spans="2:65" s="1" customFormat="1" ht="39">
      <c r="B1597" s="32"/>
      <c r="D1597" s="150" t="s">
        <v>475</v>
      </c>
      <c r="F1597" s="178" t="s">
        <v>2314</v>
      </c>
      <c r="I1597" s="179"/>
      <c r="L1597" s="32"/>
      <c r="M1597" s="180"/>
      <c r="T1597" s="56"/>
      <c r="AT1597" s="17" t="s">
        <v>475</v>
      </c>
      <c r="AU1597" s="17" t="s">
        <v>90</v>
      </c>
    </row>
    <row r="1598" spans="2:65" s="1" customFormat="1" ht="21.75" customHeight="1">
      <c r="B1598" s="32"/>
      <c r="C1598" s="136" t="s">
        <v>2344</v>
      </c>
      <c r="D1598" s="136" t="s">
        <v>270</v>
      </c>
      <c r="E1598" s="137" t="s">
        <v>2345</v>
      </c>
      <c r="F1598" s="138" t="s">
        <v>2306</v>
      </c>
      <c r="G1598" s="139" t="s">
        <v>1472</v>
      </c>
      <c r="H1598" s="197"/>
      <c r="I1598" s="141"/>
      <c r="J1598" s="142">
        <f>ROUND(I1598*H1598,2)</f>
        <v>0</v>
      </c>
      <c r="K1598" s="138" t="s">
        <v>1</v>
      </c>
      <c r="L1598" s="32"/>
      <c r="M1598" s="143" t="s">
        <v>1</v>
      </c>
      <c r="N1598" s="144" t="s">
        <v>43</v>
      </c>
      <c r="P1598" s="145">
        <f>O1598*H1598</f>
        <v>0</v>
      </c>
      <c r="Q1598" s="145">
        <v>0</v>
      </c>
      <c r="R1598" s="145">
        <f>Q1598*H1598</f>
        <v>0</v>
      </c>
      <c r="S1598" s="145">
        <v>0</v>
      </c>
      <c r="T1598" s="146">
        <f>S1598*H1598</f>
        <v>0</v>
      </c>
      <c r="AR1598" s="147" t="s">
        <v>370</v>
      </c>
      <c r="AT1598" s="147" t="s">
        <v>270</v>
      </c>
      <c r="AU1598" s="147" t="s">
        <v>90</v>
      </c>
      <c r="AY1598" s="17" t="s">
        <v>268</v>
      </c>
      <c r="BE1598" s="148">
        <f>IF(N1598="základní",J1598,0)</f>
        <v>0</v>
      </c>
      <c r="BF1598" s="148">
        <f>IF(N1598="snížená",J1598,0)</f>
        <v>0</v>
      </c>
      <c r="BG1598" s="148">
        <f>IF(N1598="zákl. přenesená",J1598,0)</f>
        <v>0</v>
      </c>
      <c r="BH1598" s="148">
        <f>IF(N1598="sníž. přenesená",J1598,0)</f>
        <v>0</v>
      </c>
      <c r="BI1598" s="148">
        <f>IF(N1598="nulová",J1598,0)</f>
        <v>0</v>
      </c>
      <c r="BJ1598" s="17" t="s">
        <v>90</v>
      </c>
      <c r="BK1598" s="148">
        <f>ROUND(I1598*H1598,2)</f>
        <v>0</v>
      </c>
      <c r="BL1598" s="17" t="s">
        <v>370</v>
      </c>
      <c r="BM1598" s="147" t="s">
        <v>2346</v>
      </c>
    </row>
    <row r="1599" spans="2:65" s="11" customFormat="1" ht="22.9" customHeight="1">
      <c r="B1599" s="124"/>
      <c r="D1599" s="125" t="s">
        <v>76</v>
      </c>
      <c r="E1599" s="134" t="s">
        <v>2347</v>
      </c>
      <c r="F1599" s="134" t="s">
        <v>2348</v>
      </c>
      <c r="I1599" s="127"/>
      <c r="J1599" s="135">
        <f>BK1599</f>
        <v>0</v>
      </c>
      <c r="L1599" s="124"/>
      <c r="M1599" s="129"/>
      <c r="P1599" s="130">
        <f>SUM(P1600:P1665)</f>
        <v>0</v>
      </c>
      <c r="R1599" s="130">
        <f>SUM(R1600:R1665)</f>
        <v>1.3812521</v>
      </c>
      <c r="T1599" s="131">
        <f>SUM(T1600:T1665)</f>
        <v>0</v>
      </c>
      <c r="AR1599" s="125" t="s">
        <v>90</v>
      </c>
      <c r="AT1599" s="132" t="s">
        <v>76</v>
      </c>
      <c r="AU1599" s="132" t="s">
        <v>84</v>
      </c>
      <c r="AY1599" s="125" t="s">
        <v>268</v>
      </c>
      <c r="BK1599" s="133">
        <f>SUM(BK1600:BK1665)</f>
        <v>0</v>
      </c>
    </row>
    <row r="1600" spans="2:65" s="1" customFormat="1" ht="16.5" customHeight="1">
      <c r="B1600" s="32"/>
      <c r="C1600" s="136" t="s">
        <v>2349</v>
      </c>
      <c r="D1600" s="136" t="s">
        <v>270</v>
      </c>
      <c r="E1600" s="137" t="s">
        <v>2350</v>
      </c>
      <c r="F1600" s="138" t="s">
        <v>2351</v>
      </c>
      <c r="G1600" s="139" t="s">
        <v>273</v>
      </c>
      <c r="H1600" s="140">
        <v>28.2</v>
      </c>
      <c r="I1600" s="141"/>
      <c r="J1600" s="142">
        <f>ROUND(I1600*H1600,2)</f>
        <v>0</v>
      </c>
      <c r="K1600" s="138" t="s">
        <v>274</v>
      </c>
      <c r="L1600" s="32"/>
      <c r="M1600" s="143" t="s">
        <v>1</v>
      </c>
      <c r="N1600" s="144" t="s">
        <v>43</v>
      </c>
      <c r="P1600" s="145">
        <f>O1600*H1600</f>
        <v>0</v>
      </c>
      <c r="Q1600" s="145">
        <v>0</v>
      </c>
      <c r="R1600" s="145">
        <f>Q1600*H1600</f>
        <v>0</v>
      </c>
      <c r="S1600" s="145">
        <v>0</v>
      </c>
      <c r="T1600" s="146">
        <f>S1600*H1600</f>
        <v>0</v>
      </c>
      <c r="AR1600" s="147" t="s">
        <v>370</v>
      </c>
      <c r="AT1600" s="147" t="s">
        <v>270</v>
      </c>
      <c r="AU1600" s="147" t="s">
        <v>90</v>
      </c>
      <c r="AY1600" s="17" t="s">
        <v>268</v>
      </c>
      <c r="BE1600" s="148">
        <f>IF(N1600="základní",J1600,0)</f>
        <v>0</v>
      </c>
      <c r="BF1600" s="148">
        <f>IF(N1600="snížená",J1600,0)</f>
        <v>0</v>
      </c>
      <c r="BG1600" s="148">
        <f>IF(N1600="zákl. přenesená",J1600,0)</f>
        <v>0</v>
      </c>
      <c r="BH1600" s="148">
        <f>IF(N1600="sníž. přenesená",J1600,0)</f>
        <v>0</v>
      </c>
      <c r="BI1600" s="148">
        <f>IF(N1600="nulová",J1600,0)</f>
        <v>0</v>
      </c>
      <c r="BJ1600" s="17" t="s">
        <v>90</v>
      </c>
      <c r="BK1600" s="148">
        <f>ROUND(I1600*H1600,2)</f>
        <v>0</v>
      </c>
      <c r="BL1600" s="17" t="s">
        <v>370</v>
      </c>
      <c r="BM1600" s="147" t="s">
        <v>2352</v>
      </c>
    </row>
    <row r="1601" spans="2:65" s="14" customFormat="1">
      <c r="B1601" s="164"/>
      <c r="D1601" s="150" t="s">
        <v>276</v>
      </c>
      <c r="E1601" s="165" t="s">
        <v>1</v>
      </c>
      <c r="F1601" s="166" t="s">
        <v>2353</v>
      </c>
      <c r="H1601" s="165" t="s">
        <v>1</v>
      </c>
      <c r="I1601" s="167"/>
      <c r="L1601" s="164"/>
      <c r="M1601" s="168"/>
      <c r="T1601" s="169"/>
      <c r="AT1601" s="165" t="s">
        <v>276</v>
      </c>
      <c r="AU1601" s="165" t="s">
        <v>90</v>
      </c>
      <c r="AV1601" s="14" t="s">
        <v>84</v>
      </c>
      <c r="AW1601" s="14" t="s">
        <v>32</v>
      </c>
      <c r="AX1601" s="14" t="s">
        <v>77</v>
      </c>
      <c r="AY1601" s="165" t="s">
        <v>268</v>
      </c>
    </row>
    <row r="1602" spans="2:65" s="14" customFormat="1">
      <c r="B1602" s="164"/>
      <c r="D1602" s="150" t="s">
        <v>276</v>
      </c>
      <c r="E1602" s="165" t="s">
        <v>1</v>
      </c>
      <c r="F1602" s="166" t="s">
        <v>863</v>
      </c>
      <c r="H1602" s="165" t="s">
        <v>1</v>
      </c>
      <c r="I1602" s="167"/>
      <c r="L1602" s="164"/>
      <c r="M1602" s="168"/>
      <c r="T1602" s="169"/>
      <c r="AT1602" s="165" t="s">
        <v>276</v>
      </c>
      <c r="AU1602" s="165" t="s">
        <v>90</v>
      </c>
      <c r="AV1602" s="14" t="s">
        <v>84</v>
      </c>
      <c r="AW1602" s="14" t="s">
        <v>32</v>
      </c>
      <c r="AX1602" s="14" t="s">
        <v>77</v>
      </c>
      <c r="AY1602" s="165" t="s">
        <v>268</v>
      </c>
    </row>
    <row r="1603" spans="2:65" s="12" customFormat="1">
      <c r="B1603" s="149"/>
      <c r="D1603" s="150" t="s">
        <v>276</v>
      </c>
      <c r="E1603" s="151" t="s">
        <v>1</v>
      </c>
      <c r="F1603" s="152" t="s">
        <v>1598</v>
      </c>
      <c r="H1603" s="153">
        <v>5.5</v>
      </c>
      <c r="I1603" s="154"/>
      <c r="L1603" s="149"/>
      <c r="M1603" s="155"/>
      <c r="T1603" s="156"/>
      <c r="AT1603" s="151" t="s">
        <v>276</v>
      </c>
      <c r="AU1603" s="151" t="s">
        <v>90</v>
      </c>
      <c r="AV1603" s="12" t="s">
        <v>90</v>
      </c>
      <c r="AW1603" s="12" t="s">
        <v>32</v>
      </c>
      <c r="AX1603" s="12" t="s">
        <v>77</v>
      </c>
      <c r="AY1603" s="151" t="s">
        <v>268</v>
      </c>
    </row>
    <row r="1604" spans="2:65" s="12" customFormat="1">
      <c r="B1604" s="149"/>
      <c r="D1604" s="150" t="s">
        <v>276</v>
      </c>
      <c r="E1604" s="151" t="s">
        <v>1</v>
      </c>
      <c r="F1604" s="152" t="s">
        <v>1190</v>
      </c>
      <c r="H1604" s="153">
        <v>20.5</v>
      </c>
      <c r="I1604" s="154"/>
      <c r="L1604" s="149"/>
      <c r="M1604" s="155"/>
      <c r="T1604" s="156"/>
      <c r="AT1604" s="151" t="s">
        <v>276</v>
      </c>
      <c r="AU1604" s="151" t="s">
        <v>90</v>
      </c>
      <c r="AV1604" s="12" t="s">
        <v>90</v>
      </c>
      <c r="AW1604" s="12" t="s">
        <v>32</v>
      </c>
      <c r="AX1604" s="12" t="s">
        <v>77</v>
      </c>
      <c r="AY1604" s="151" t="s">
        <v>268</v>
      </c>
    </row>
    <row r="1605" spans="2:65" s="12" customFormat="1">
      <c r="B1605" s="149"/>
      <c r="D1605" s="150" t="s">
        <v>276</v>
      </c>
      <c r="E1605" s="151" t="s">
        <v>1</v>
      </c>
      <c r="F1605" s="152" t="s">
        <v>1192</v>
      </c>
      <c r="H1605" s="153">
        <v>2.2000000000000002</v>
      </c>
      <c r="I1605" s="154"/>
      <c r="L1605" s="149"/>
      <c r="M1605" s="155"/>
      <c r="T1605" s="156"/>
      <c r="AT1605" s="151" t="s">
        <v>276</v>
      </c>
      <c r="AU1605" s="151" t="s">
        <v>90</v>
      </c>
      <c r="AV1605" s="12" t="s">
        <v>90</v>
      </c>
      <c r="AW1605" s="12" t="s">
        <v>32</v>
      </c>
      <c r="AX1605" s="12" t="s">
        <v>77</v>
      </c>
      <c r="AY1605" s="151" t="s">
        <v>268</v>
      </c>
    </row>
    <row r="1606" spans="2:65" s="13" customFormat="1">
      <c r="B1606" s="157"/>
      <c r="D1606" s="150" t="s">
        <v>276</v>
      </c>
      <c r="E1606" s="158" t="s">
        <v>1</v>
      </c>
      <c r="F1606" s="159" t="s">
        <v>278</v>
      </c>
      <c r="H1606" s="160">
        <v>28.2</v>
      </c>
      <c r="I1606" s="161"/>
      <c r="L1606" s="157"/>
      <c r="M1606" s="162"/>
      <c r="T1606" s="163"/>
      <c r="AT1606" s="158" t="s">
        <v>276</v>
      </c>
      <c r="AU1606" s="158" t="s">
        <v>90</v>
      </c>
      <c r="AV1606" s="13" t="s">
        <v>101</v>
      </c>
      <c r="AW1606" s="13" t="s">
        <v>32</v>
      </c>
      <c r="AX1606" s="13" t="s">
        <v>84</v>
      </c>
      <c r="AY1606" s="158" t="s">
        <v>268</v>
      </c>
    </row>
    <row r="1607" spans="2:65" s="1" customFormat="1" ht="16.5" customHeight="1">
      <c r="B1607" s="32"/>
      <c r="C1607" s="136" t="s">
        <v>2354</v>
      </c>
      <c r="D1607" s="136" t="s">
        <v>270</v>
      </c>
      <c r="E1607" s="137" t="s">
        <v>2355</v>
      </c>
      <c r="F1607" s="138" t="s">
        <v>2356</v>
      </c>
      <c r="G1607" s="139" t="s">
        <v>273</v>
      </c>
      <c r="H1607" s="140">
        <v>28.2</v>
      </c>
      <c r="I1607" s="141"/>
      <c r="J1607" s="142">
        <f>ROUND(I1607*H1607,2)</f>
        <v>0</v>
      </c>
      <c r="K1607" s="138" t="s">
        <v>274</v>
      </c>
      <c r="L1607" s="32"/>
      <c r="M1607" s="143" t="s">
        <v>1</v>
      </c>
      <c r="N1607" s="144" t="s">
        <v>43</v>
      </c>
      <c r="P1607" s="145">
        <f>O1607*H1607</f>
        <v>0</v>
      </c>
      <c r="Q1607" s="145">
        <v>2.9999999999999997E-4</v>
      </c>
      <c r="R1607" s="145">
        <f>Q1607*H1607</f>
        <v>8.4599999999999988E-3</v>
      </c>
      <c r="S1607" s="145">
        <v>0</v>
      </c>
      <c r="T1607" s="146">
        <f>S1607*H1607</f>
        <v>0</v>
      </c>
      <c r="AR1607" s="147" t="s">
        <v>370</v>
      </c>
      <c r="AT1607" s="147" t="s">
        <v>270</v>
      </c>
      <c r="AU1607" s="147" t="s">
        <v>90</v>
      </c>
      <c r="AY1607" s="17" t="s">
        <v>268</v>
      </c>
      <c r="BE1607" s="148">
        <f>IF(N1607="základní",J1607,0)</f>
        <v>0</v>
      </c>
      <c r="BF1607" s="148">
        <f>IF(N1607="snížená",J1607,0)</f>
        <v>0</v>
      </c>
      <c r="BG1607" s="148">
        <f>IF(N1607="zákl. přenesená",J1607,0)</f>
        <v>0</v>
      </c>
      <c r="BH1607" s="148">
        <f>IF(N1607="sníž. přenesená",J1607,0)</f>
        <v>0</v>
      </c>
      <c r="BI1607" s="148">
        <f>IF(N1607="nulová",J1607,0)</f>
        <v>0</v>
      </c>
      <c r="BJ1607" s="17" t="s">
        <v>90</v>
      </c>
      <c r="BK1607" s="148">
        <f>ROUND(I1607*H1607,2)</f>
        <v>0</v>
      </c>
      <c r="BL1607" s="17" t="s">
        <v>370</v>
      </c>
      <c r="BM1607" s="147" t="s">
        <v>2357</v>
      </c>
    </row>
    <row r="1608" spans="2:65" s="14" customFormat="1">
      <c r="B1608" s="164"/>
      <c r="D1608" s="150" t="s">
        <v>276</v>
      </c>
      <c r="E1608" s="165" t="s">
        <v>1</v>
      </c>
      <c r="F1608" s="166" t="s">
        <v>2353</v>
      </c>
      <c r="H1608" s="165" t="s">
        <v>1</v>
      </c>
      <c r="I1608" s="167"/>
      <c r="L1608" s="164"/>
      <c r="M1608" s="168"/>
      <c r="T1608" s="169"/>
      <c r="AT1608" s="165" t="s">
        <v>276</v>
      </c>
      <c r="AU1608" s="165" t="s">
        <v>90</v>
      </c>
      <c r="AV1608" s="14" t="s">
        <v>84</v>
      </c>
      <c r="AW1608" s="14" t="s">
        <v>32</v>
      </c>
      <c r="AX1608" s="14" t="s">
        <v>77</v>
      </c>
      <c r="AY1608" s="165" t="s">
        <v>268</v>
      </c>
    </row>
    <row r="1609" spans="2:65" s="14" customFormat="1">
      <c r="B1609" s="164"/>
      <c r="D1609" s="150" t="s">
        <v>276</v>
      </c>
      <c r="E1609" s="165" t="s">
        <v>1</v>
      </c>
      <c r="F1609" s="166" t="s">
        <v>863</v>
      </c>
      <c r="H1609" s="165" t="s">
        <v>1</v>
      </c>
      <c r="I1609" s="167"/>
      <c r="L1609" s="164"/>
      <c r="M1609" s="168"/>
      <c r="T1609" s="169"/>
      <c r="AT1609" s="165" t="s">
        <v>276</v>
      </c>
      <c r="AU1609" s="165" t="s">
        <v>90</v>
      </c>
      <c r="AV1609" s="14" t="s">
        <v>84</v>
      </c>
      <c r="AW1609" s="14" t="s">
        <v>32</v>
      </c>
      <c r="AX1609" s="14" t="s">
        <v>77</v>
      </c>
      <c r="AY1609" s="165" t="s">
        <v>268</v>
      </c>
    </row>
    <row r="1610" spans="2:65" s="12" customFormat="1">
      <c r="B1610" s="149"/>
      <c r="D1610" s="150" t="s">
        <v>276</v>
      </c>
      <c r="E1610" s="151" t="s">
        <v>1</v>
      </c>
      <c r="F1610" s="152" t="s">
        <v>1598</v>
      </c>
      <c r="H1610" s="153">
        <v>5.5</v>
      </c>
      <c r="I1610" s="154"/>
      <c r="L1610" s="149"/>
      <c r="M1610" s="155"/>
      <c r="T1610" s="156"/>
      <c r="AT1610" s="151" t="s">
        <v>276</v>
      </c>
      <c r="AU1610" s="151" t="s">
        <v>90</v>
      </c>
      <c r="AV1610" s="12" t="s">
        <v>90</v>
      </c>
      <c r="AW1610" s="12" t="s">
        <v>32</v>
      </c>
      <c r="AX1610" s="12" t="s">
        <v>77</v>
      </c>
      <c r="AY1610" s="151" t="s">
        <v>268</v>
      </c>
    </row>
    <row r="1611" spans="2:65" s="12" customFormat="1">
      <c r="B1611" s="149"/>
      <c r="D1611" s="150" t="s">
        <v>276</v>
      </c>
      <c r="E1611" s="151" t="s">
        <v>1</v>
      </c>
      <c r="F1611" s="152" t="s">
        <v>1190</v>
      </c>
      <c r="H1611" s="153">
        <v>20.5</v>
      </c>
      <c r="I1611" s="154"/>
      <c r="L1611" s="149"/>
      <c r="M1611" s="155"/>
      <c r="T1611" s="156"/>
      <c r="AT1611" s="151" t="s">
        <v>276</v>
      </c>
      <c r="AU1611" s="151" t="s">
        <v>90</v>
      </c>
      <c r="AV1611" s="12" t="s">
        <v>90</v>
      </c>
      <c r="AW1611" s="12" t="s">
        <v>32</v>
      </c>
      <c r="AX1611" s="12" t="s">
        <v>77</v>
      </c>
      <c r="AY1611" s="151" t="s">
        <v>268</v>
      </c>
    </row>
    <row r="1612" spans="2:65" s="12" customFormat="1">
      <c r="B1612" s="149"/>
      <c r="D1612" s="150" t="s">
        <v>276</v>
      </c>
      <c r="E1612" s="151" t="s">
        <v>1</v>
      </c>
      <c r="F1612" s="152" t="s">
        <v>1192</v>
      </c>
      <c r="H1612" s="153">
        <v>2.2000000000000002</v>
      </c>
      <c r="I1612" s="154"/>
      <c r="L1612" s="149"/>
      <c r="M1612" s="155"/>
      <c r="T1612" s="156"/>
      <c r="AT1612" s="151" t="s">
        <v>276</v>
      </c>
      <c r="AU1612" s="151" t="s">
        <v>90</v>
      </c>
      <c r="AV1612" s="12" t="s">
        <v>90</v>
      </c>
      <c r="AW1612" s="12" t="s">
        <v>32</v>
      </c>
      <c r="AX1612" s="12" t="s">
        <v>77</v>
      </c>
      <c r="AY1612" s="151" t="s">
        <v>268</v>
      </c>
    </row>
    <row r="1613" spans="2:65" s="13" customFormat="1">
      <c r="B1613" s="157"/>
      <c r="D1613" s="150" t="s">
        <v>276</v>
      </c>
      <c r="E1613" s="158" t="s">
        <v>1</v>
      </c>
      <c r="F1613" s="159" t="s">
        <v>278</v>
      </c>
      <c r="H1613" s="160">
        <v>28.2</v>
      </c>
      <c r="I1613" s="161"/>
      <c r="L1613" s="157"/>
      <c r="M1613" s="162"/>
      <c r="T1613" s="163"/>
      <c r="AT1613" s="158" t="s">
        <v>276</v>
      </c>
      <c r="AU1613" s="158" t="s">
        <v>90</v>
      </c>
      <c r="AV1613" s="13" t="s">
        <v>101</v>
      </c>
      <c r="AW1613" s="13" t="s">
        <v>32</v>
      </c>
      <c r="AX1613" s="13" t="s">
        <v>84</v>
      </c>
      <c r="AY1613" s="158" t="s">
        <v>268</v>
      </c>
    </row>
    <row r="1614" spans="2:65" s="1" customFormat="1" ht="33" customHeight="1">
      <c r="B1614" s="32"/>
      <c r="C1614" s="136" t="s">
        <v>2358</v>
      </c>
      <c r="D1614" s="136" t="s">
        <v>270</v>
      </c>
      <c r="E1614" s="137" t="s">
        <v>2359</v>
      </c>
      <c r="F1614" s="138" t="s">
        <v>2360</v>
      </c>
      <c r="G1614" s="139" t="s">
        <v>318</v>
      </c>
      <c r="H1614" s="140">
        <v>25.29</v>
      </c>
      <c r="I1614" s="141"/>
      <c r="J1614" s="142">
        <f>ROUND(I1614*H1614,2)</f>
        <v>0</v>
      </c>
      <c r="K1614" s="138" t="s">
        <v>274</v>
      </c>
      <c r="L1614" s="32"/>
      <c r="M1614" s="143" t="s">
        <v>1</v>
      </c>
      <c r="N1614" s="144" t="s">
        <v>43</v>
      </c>
      <c r="P1614" s="145">
        <f>O1614*H1614</f>
        <v>0</v>
      </c>
      <c r="Q1614" s="145">
        <v>2.9999999999999997E-4</v>
      </c>
      <c r="R1614" s="145">
        <f>Q1614*H1614</f>
        <v>7.5869999999999991E-3</v>
      </c>
      <c r="S1614" s="145">
        <v>0</v>
      </c>
      <c r="T1614" s="146">
        <f>S1614*H1614</f>
        <v>0</v>
      </c>
      <c r="AR1614" s="147" t="s">
        <v>370</v>
      </c>
      <c r="AT1614" s="147" t="s">
        <v>270</v>
      </c>
      <c r="AU1614" s="147" t="s">
        <v>90</v>
      </c>
      <c r="AY1614" s="17" t="s">
        <v>268</v>
      </c>
      <c r="BE1614" s="148">
        <f>IF(N1614="základní",J1614,0)</f>
        <v>0</v>
      </c>
      <c r="BF1614" s="148">
        <f>IF(N1614="snížená",J1614,0)</f>
        <v>0</v>
      </c>
      <c r="BG1614" s="148">
        <f>IF(N1614="zákl. přenesená",J1614,0)</f>
        <v>0</v>
      </c>
      <c r="BH1614" s="148">
        <f>IF(N1614="sníž. přenesená",J1614,0)</f>
        <v>0</v>
      </c>
      <c r="BI1614" s="148">
        <f>IF(N1614="nulová",J1614,0)</f>
        <v>0</v>
      </c>
      <c r="BJ1614" s="17" t="s">
        <v>90</v>
      </c>
      <c r="BK1614" s="148">
        <f>ROUND(I1614*H1614,2)</f>
        <v>0</v>
      </c>
      <c r="BL1614" s="17" t="s">
        <v>370</v>
      </c>
      <c r="BM1614" s="147" t="s">
        <v>2361</v>
      </c>
    </row>
    <row r="1615" spans="2:65" s="1" customFormat="1" ht="55.5" customHeight="1">
      <c r="B1615" s="32"/>
      <c r="C1615" s="186" t="s">
        <v>2362</v>
      </c>
      <c r="D1615" s="186" t="s">
        <v>982</v>
      </c>
      <c r="E1615" s="187" t="s">
        <v>2363</v>
      </c>
      <c r="F1615" s="188" t="s">
        <v>2364</v>
      </c>
      <c r="G1615" s="189" t="s">
        <v>273</v>
      </c>
      <c r="H1615" s="190">
        <v>11.38</v>
      </c>
      <c r="I1615" s="191"/>
      <c r="J1615" s="192">
        <f>ROUND(I1615*H1615,2)</f>
        <v>0</v>
      </c>
      <c r="K1615" s="188" t="s">
        <v>1</v>
      </c>
      <c r="L1615" s="193"/>
      <c r="M1615" s="194" t="s">
        <v>1</v>
      </c>
      <c r="N1615" s="195" t="s">
        <v>43</v>
      </c>
      <c r="P1615" s="145">
        <f>O1615*H1615</f>
        <v>0</v>
      </c>
      <c r="Q1615" s="145">
        <v>2.1999999999999999E-2</v>
      </c>
      <c r="R1615" s="145">
        <f>Q1615*H1615</f>
        <v>0.25036000000000003</v>
      </c>
      <c r="S1615" s="145">
        <v>0</v>
      </c>
      <c r="T1615" s="146">
        <f>S1615*H1615</f>
        <v>0</v>
      </c>
      <c r="AR1615" s="147" t="s">
        <v>448</v>
      </c>
      <c r="AT1615" s="147" t="s">
        <v>982</v>
      </c>
      <c r="AU1615" s="147" t="s">
        <v>90</v>
      </c>
      <c r="AY1615" s="17" t="s">
        <v>268</v>
      </c>
      <c r="BE1615" s="148">
        <f>IF(N1615="základní",J1615,0)</f>
        <v>0</v>
      </c>
      <c r="BF1615" s="148">
        <f>IF(N1615="snížená",J1615,0)</f>
        <v>0</v>
      </c>
      <c r="BG1615" s="148">
        <f>IF(N1615="zákl. přenesená",J1615,0)</f>
        <v>0</v>
      </c>
      <c r="BH1615" s="148">
        <f>IF(N1615="sníž. přenesená",J1615,0)</f>
        <v>0</v>
      </c>
      <c r="BI1615" s="148">
        <f>IF(N1615="nulová",J1615,0)</f>
        <v>0</v>
      </c>
      <c r="BJ1615" s="17" t="s">
        <v>90</v>
      </c>
      <c r="BK1615" s="148">
        <f>ROUND(I1615*H1615,2)</f>
        <v>0</v>
      </c>
      <c r="BL1615" s="17" t="s">
        <v>370</v>
      </c>
      <c r="BM1615" s="147" t="s">
        <v>2365</v>
      </c>
    </row>
    <row r="1616" spans="2:65" s="12" customFormat="1">
      <c r="B1616" s="149"/>
      <c r="D1616" s="150" t="s">
        <v>276</v>
      </c>
      <c r="F1616" s="152" t="s">
        <v>2366</v>
      </c>
      <c r="H1616" s="153">
        <v>11.38</v>
      </c>
      <c r="I1616" s="154"/>
      <c r="L1616" s="149"/>
      <c r="M1616" s="155"/>
      <c r="T1616" s="156"/>
      <c r="AT1616" s="151" t="s">
        <v>276</v>
      </c>
      <c r="AU1616" s="151" t="s">
        <v>90</v>
      </c>
      <c r="AV1616" s="12" t="s">
        <v>90</v>
      </c>
      <c r="AW1616" s="12" t="s">
        <v>4</v>
      </c>
      <c r="AX1616" s="12" t="s">
        <v>84</v>
      </c>
      <c r="AY1616" s="151" t="s">
        <v>268</v>
      </c>
    </row>
    <row r="1617" spans="2:65" s="1" customFormat="1" ht="33" customHeight="1">
      <c r="B1617" s="32"/>
      <c r="C1617" s="136" t="s">
        <v>2367</v>
      </c>
      <c r="D1617" s="136" t="s">
        <v>270</v>
      </c>
      <c r="E1617" s="137" t="s">
        <v>2368</v>
      </c>
      <c r="F1617" s="138" t="s">
        <v>2369</v>
      </c>
      <c r="G1617" s="139" t="s">
        <v>273</v>
      </c>
      <c r="H1617" s="140">
        <v>0.81</v>
      </c>
      <c r="I1617" s="141"/>
      <c r="J1617" s="142">
        <f>ROUND(I1617*H1617,2)</f>
        <v>0</v>
      </c>
      <c r="K1617" s="138" t="s">
        <v>274</v>
      </c>
      <c r="L1617" s="32"/>
      <c r="M1617" s="143" t="s">
        <v>1</v>
      </c>
      <c r="N1617" s="144" t="s">
        <v>43</v>
      </c>
      <c r="P1617" s="145">
        <f>O1617*H1617</f>
        <v>0</v>
      </c>
      <c r="Q1617" s="145">
        <v>8.9700000000000005E-3</v>
      </c>
      <c r="R1617" s="145">
        <f>Q1617*H1617</f>
        <v>7.2657000000000008E-3</v>
      </c>
      <c r="S1617" s="145">
        <v>0</v>
      </c>
      <c r="T1617" s="146">
        <f>S1617*H1617</f>
        <v>0</v>
      </c>
      <c r="AR1617" s="147" t="s">
        <v>370</v>
      </c>
      <c r="AT1617" s="147" t="s">
        <v>270</v>
      </c>
      <c r="AU1617" s="147" t="s">
        <v>90</v>
      </c>
      <c r="AY1617" s="17" t="s">
        <v>268</v>
      </c>
      <c r="BE1617" s="148">
        <f>IF(N1617="základní",J1617,0)</f>
        <v>0</v>
      </c>
      <c r="BF1617" s="148">
        <f>IF(N1617="snížená",J1617,0)</f>
        <v>0</v>
      </c>
      <c r="BG1617" s="148">
        <f>IF(N1617="zákl. přenesená",J1617,0)</f>
        <v>0</v>
      </c>
      <c r="BH1617" s="148">
        <f>IF(N1617="sníž. přenesená",J1617,0)</f>
        <v>0</v>
      </c>
      <c r="BI1617" s="148">
        <f>IF(N1617="nulová",J1617,0)</f>
        <v>0</v>
      </c>
      <c r="BJ1617" s="17" t="s">
        <v>90</v>
      </c>
      <c r="BK1617" s="148">
        <f>ROUND(I1617*H1617,2)</f>
        <v>0</v>
      </c>
      <c r="BL1617" s="17" t="s">
        <v>370</v>
      </c>
      <c r="BM1617" s="147" t="s">
        <v>2370</v>
      </c>
    </row>
    <row r="1618" spans="2:65" s="1" customFormat="1" ht="55.5" customHeight="1">
      <c r="B1618" s="32"/>
      <c r="C1618" s="186" t="s">
        <v>2371</v>
      </c>
      <c r="D1618" s="186" t="s">
        <v>982</v>
      </c>
      <c r="E1618" s="187" t="s">
        <v>2372</v>
      </c>
      <c r="F1618" s="188" t="s">
        <v>2373</v>
      </c>
      <c r="G1618" s="189" t="s">
        <v>273</v>
      </c>
      <c r="H1618" s="190">
        <v>1.62</v>
      </c>
      <c r="I1618" s="191"/>
      <c r="J1618" s="192">
        <f>ROUND(I1618*H1618,2)</f>
        <v>0</v>
      </c>
      <c r="K1618" s="188" t="s">
        <v>1</v>
      </c>
      <c r="L1618" s="193"/>
      <c r="M1618" s="194" t="s">
        <v>1</v>
      </c>
      <c r="N1618" s="195" t="s">
        <v>43</v>
      </c>
      <c r="P1618" s="145">
        <f>O1618*H1618</f>
        <v>0</v>
      </c>
      <c r="Q1618" s="145">
        <v>2.1999999999999999E-2</v>
      </c>
      <c r="R1618" s="145">
        <f>Q1618*H1618</f>
        <v>3.5639999999999998E-2</v>
      </c>
      <c r="S1618" s="145">
        <v>0</v>
      </c>
      <c r="T1618" s="146">
        <f>S1618*H1618</f>
        <v>0</v>
      </c>
      <c r="AR1618" s="147" t="s">
        <v>448</v>
      </c>
      <c r="AT1618" s="147" t="s">
        <v>982</v>
      </c>
      <c r="AU1618" s="147" t="s">
        <v>90</v>
      </c>
      <c r="AY1618" s="17" t="s">
        <v>268</v>
      </c>
      <c r="BE1618" s="148">
        <f>IF(N1618="základní",J1618,0)</f>
        <v>0</v>
      </c>
      <c r="BF1618" s="148">
        <f>IF(N1618="snížená",J1618,0)</f>
        <v>0</v>
      </c>
      <c r="BG1618" s="148">
        <f>IF(N1618="zákl. přenesená",J1618,0)</f>
        <v>0</v>
      </c>
      <c r="BH1618" s="148">
        <f>IF(N1618="sníž. přenesená",J1618,0)</f>
        <v>0</v>
      </c>
      <c r="BI1618" s="148">
        <f>IF(N1618="nulová",J1618,0)</f>
        <v>0</v>
      </c>
      <c r="BJ1618" s="17" t="s">
        <v>90</v>
      </c>
      <c r="BK1618" s="148">
        <f>ROUND(I1618*H1618,2)</f>
        <v>0</v>
      </c>
      <c r="BL1618" s="17" t="s">
        <v>370</v>
      </c>
      <c r="BM1618" s="147" t="s">
        <v>2374</v>
      </c>
    </row>
    <row r="1619" spans="2:65" s="14" customFormat="1">
      <c r="B1619" s="164"/>
      <c r="D1619" s="150" t="s">
        <v>276</v>
      </c>
      <c r="E1619" s="165" t="s">
        <v>1</v>
      </c>
      <c r="F1619" s="166" t="s">
        <v>2353</v>
      </c>
      <c r="H1619" s="165" t="s">
        <v>1</v>
      </c>
      <c r="I1619" s="167"/>
      <c r="L1619" s="164"/>
      <c r="M1619" s="168"/>
      <c r="T1619" s="169"/>
      <c r="AT1619" s="165" t="s">
        <v>276</v>
      </c>
      <c r="AU1619" s="165" t="s">
        <v>90</v>
      </c>
      <c r="AV1619" s="14" t="s">
        <v>84</v>
      </c>
      <c r="AW1619" s="14" t="s">
        <v>32</v>
      </c>
      <c r="AX1619" s="14" t="s">
        <v>77</v>
      </c>
      <c r="AY1619" s="165" t="s">
        <v>268</v>
      </c>
    </row>
    <row r="1620" spans="2:65" s="14" customFormat="1">
      <c r="B1620" s="164"/>
      <c r="D1620" s="150" t="s">
        <v>276</v>
      </c>
      <c r="E1620" s="165" t="s">
        <v>1</v>
      </c>
      <c r="F1620" s="166" t="s">
        <v>863</v>
      </c>
      <c r="H1620" s="165" t="s">
        <v>1</v>
      </c>
      <c r="I1620" s="167"/>
      <c r="L1620" s="164"/>
      <c r="M1620" s="168"/>
      <c r="T1620" s="169"/>
      <c r="AT1620" s="165" t="s">
        <v>276</v>
      </c>
      <c r="AU1620" s="165" t="s">
        <v>90</v>
      </c>
      <c r="AV1620" s="14" t="s">
        <v>84</v>
      </c>
      <c r="AW1620" s="14" t="s">
        <v>32</v>
      </c>
      <c r="AX1620" s="14" t="s">
        <v>77</v>
      </c>
      <c r="AY1620" s="165" t="s">
        <v>268</v>
      </c>
    </row>
    <row r="1621" spans="2:65" s="12" customFormat="1">
      <c r="B1621" s="149"/>
      <c r="D1621" s="150" t="s">
        <v>276</v>
      </c>
      <c r="E1621" s="151" t="s">
        <v>1</v>
      </c>
      <c r="F1621" s="152" t="s">
        <v>2375</v>
      </c>
      <c r="H1621" s="153">
        <v>0.81</v>
      </c>
      <c r="I1621" s="154"/>
      <c r="L1621" s="149"/>
      <c r="M1621" s="155"/>
      <c r="T1621" s="156"/>
      <c r="AT1621" s="151" t="s">
        <v>276</v>
      </c>
      <c r="AU1621" s="151" t="s">
        <v>90</v>
      </c>
      <c r="AV1621" s="12" t="s">
        <v>90</v>
      </c>
      <c r="AW1621" s="12" t="s">
        <v>32</v>
      </c>
      <c r="AX1621" s="12" t="s">
        <v>77</v>
      </c>
      <c r="AY1621" s="151" t="s">
        <v>268</v>
      </c>
    </row>
    <row r="1622" spans="2:65" s="13" customFormat="1">
      <c r="B1622" s="157"/>
      <c r="D1622" s="150" t="s">
        <v>276</v>
      </c>
      <c r="E1622" s="158" t="s">
        <v>1</v>
      </c>
      <c r="F1622" s="159" t="s">
        <v>278</v>
      </c>
      <c r="H1622" s="160">
        <v>0.81</v>
      </c>
      <c r="I1622" s="161"/>
      <c r="L1622" s="157"/>
      <c r="M1622" s="162"/>
      <c r="T1622" s="163"/>
      <c r="AT1622" s="158" t="s">
        <v>276</v>
      </c>
      <c r="AU1622" s="158" t="s">
        <v>90</v>
      </c>
      <c r="AV1622" s="13" t="s">
        <v>101</v>
      </c>
      <c r="AW1622" s="13" t="s">
        <v>32</v>
      </c>
      <c r="AX1622" s="13" t="s">
        <v>84</v>
      </c>
      <c r="AY1622" s="158" t="s">
        <v>268</v>
      </c>
    </row>
    <row r="1623" spans="2:65" s="12" customFormat="1">
      <c r="B1623" s="149"/>
      <c r="D1623" s="150" t="s">
        <v>276</v>
      </c>
      <c r="F1623" s="152" t="s">
        <v>2376</v>
      </c>
      <c r="H1623" s="153">
        <v>1.62</v>
      </c>
      <c r="I1623" s="154"/>
      <c r="L1623" s="149"/>
      <c r="M1623" s="155"/>
      <c r="T1623" s="156"/>
      <c r="AT1623" s="151" t="s">
        <v>276</v>
      </c>
      <c r="AU1623" s="151" t="s">
        <v>90</v>
      </c>
      <c r="AV1623" s="12" t="s">
        <v>90</v>
      </c>
      <c r="AW1623" s="12" t="s">
        <v>4</v>
      </c>
      <c r="AX1623" s="12" t="s">
        <v>84</v>
      </c>
      <c r="AY1623" s="151" t="s">
        <v>268</v>
      </c>
    </row>
    <row r="1624" spans="2:65" s="1" customFormat="1" ht="33" customHeight="1">
      <c r="B1624" s="32"/>
      <c r="C1624" s="136" t="s">
        <v>2377</v>
      </c>
      <c r="D1624" s="136" t="s">
        <v>270</v>
      </c>
      <c r="E1624" s="137" t="s">
        <v>2378</v>
      </c>
      <c r="F1624" s="138" t="s">
        <v>2379</v>
      </c>
      <c r="G1624" s="139" t="s">
        <v>273</v>
      </c>
      <c r="H1624" s="140">
        <v>27.39</v>
      </c>
      <c r="I1624" s="141"/>
      <c r="J1624" s="142">
        <f>ROUND(I1624*H1624,2)</f>
        <v>0</v>
      </c>
      <c r="K1624" s="138" t="s">
        <v>274</v>
      </c>
      <c r="L1624" s="32"/>
      <c r="M1624" s="143" t="s">
        <v>1</v>
      </c>
      <c r="N1624" s="144" t="s">
        <v>43</v>
      </c>
      <c r="P1624" s="145">
        <f>O1624*H1624</f>
        <v>0</v>
      </c>
      <c r="Q1624" s="145">
        <v>9.0299999999999998E-3</v>
      </c>
      <c r="R1624" s="145">
        <f>Q1624*H1624</f>
        <v>0.24733169999999999</v>
      </c>
      <c r="S1624" s="145">
        <v>0</v>
      </c>
      <c r="T1624" s="146">
        <f>S1624*H1624</f>
        <v>0</v>
      </c>
      <c r="AR1624" s="147" t="s">
        <v>370</v>
      </c>
      <c r="AT1624" s="147" t="s">
        <v>270</v>
      </c>
      <c r="AU1624" s="147" t="s">
        <v>90</v>
      </c>
      <c r="AY1624" s="17" t="s">
        <v>268</v>
      </c>
      <c r="BE1624" s="148">
        <f>IF(N1624="základní",J1624,0)</f>
        <v>0</v>
      </c>
      <c r="BF1624" s="148">
        <f>IF(N1624="snížená",J1624,0)</f>
        <v>0</v>
      </c>
      <c r="BG1624" s="148">
        <f>IF(N1624="zákl. přenesená",J1624,0)</f>
        <v>0</v>
      </c>
      <c r="BH1624" s="148">
        <f>IF(N1624="sníž. přenesená",J1624,0)</f>
        <v>0</v>
      </c>
      <c r="BI1624" s="148">
        <f>IF(N1624="nulová",J1624,0)</f>
        <v>0</v>
      </c>
      <c r="BJ1624" s="17" t="s">
        <v>90</v>
      </c>
      <c r="BK1624" s="148">
        <f>ROUND(I1624*H1624,2)</f>
        <v>0</v>
      </c>
      <c r="BL1624" s="17" t="s">
        <v>370</v>
      </c>
      <c r="BM1624" s="147" t="s">
        <v>2380</v>
      </c>
    </row>
    <row r="1625" spans="2:65" s="1" customFormat="1" ht="55.5" customHeight="1">
      <c r="B1625" s="32"/>
      <c r="C1625" s="186" t="s">
        <v>2381</v>
      </c>
      <c r="D1625" s="186" t="s">
        <v>982</v>
      </c>
      <c r="E1625" s="187" t="s">
        <v>2382</v>
      </c>
      <c r="F1625" s="188" t="s">
        <v>2383</v>
      </c>
      <c r="G1625" s="189" t="s">
        <v>273</v>
      </c>
      <c r="H1625" s="190">
        <v>34.238</v>
      </c>
      <c r="I1625" s="191"/>
      <c r="J1625" s="192">
        <f>ROUND(I1625*H1625,2)</f>
        <v>0</v>
      </c>
      <c r="K1625" s="188" t="s">
        <v>1</v>
      </c>
      <c r="L1625" s="193"/>
      <c r="M1625" s="194" t="s">
        <v>1</v>
      </c>
      <c r="N1625" s="195" t="s">
        <v>43</v>
      </c>
      <c r="P1625" s="145">
        <f>O1625*H1625</f>
        <v>0</v>
      </c>
      <c r="Q1625" s="145">
        <v>2.1999999999999999E-2</v>
      </c>
      <c r="R1625" s="145">
        <f>Q1625*H1625</f>
        <v>0.75323599999999991</v>
      </c>
      <c r="S1625" s="145">
        <v>0</v>
      </c>
      <c r="T1625" s="146">
        <f>S1625*H1625</f>
        <v>0</v>
      </c>
      <c r="AR1625" s="147" t="s">
        <v>448</v>
      </c>
      <c r="AT1625" s="147" t="s">
        <v>982</v>
      </c>
      <c r="AU1625" s="147" t="s">
        <v>90</v>
      </c>
      <c r="AY1625" s="17" t="s">
        <v>268</v>
      </c>
      <c r="BE1625" s="148">
        <f>IF(N1625="základní",J1625,0)</f>
        <v>0</v>
      </c>
      <c r="BF1625" s="148">
        <f>IF(N1625="snížená",J1625,0)</f>
        <v>0</v>
      </c>
      <c r="BG1625" s="148">
        <f>IF(N1625="zákl. přenesená",J1625,0)</f>
        <v>0</v>
      </c>
      <c r="BH1625" s="148">
        <f>IF(N1625="sníž. přenesená",J1625,0)</f>
        <v>0</v>
      </c>
      <c r="BI1625" s="148">
        <f>IF(N1625="nulová",J1625,0)</f>
        <v>0</v>
      </c>
      <c r="BJ1625" s="17" t="s">
        <v>90</v>
      </c>
      <c r="BK1625" s="148">
        <f>ROUND(I1625*H1625,2)</f>
        <v>0</v>
      </c>
      <c r="BL1625" s="17" t="s">
        <v>370</v>
      </c>
      <c r="BM1625" s="147" t="s">
        <v>2384</v>
      </c>
    </row>
    <row r="1626" spans="2:65" s="14" customFormat="1">
      <c r="B1626" s="164"/>
      <c r="D1626" s="150" t="s">
        <v>276</v>
      </c>
      <c r="E1626" s="165" t="s">
        <v>1</v>
      </c>
      <c r="F1626" s="166" t="s">
        <v>2353</v>
      </c>
      <c r="H1626" s="165" t="s">
        <v>1</v>
      </c>
      <c r="I1626" s="167"/>
      <c r="L1626" s="164"/>
      <c r="M1626" s="168"/>
      <c r="T1626" s="169"/>
      <c r="AT1626" s="165" t="s">
        <v>276</v>
      </c>
      <c r="AU1626" s="165" t="s">
        <v>90</v>
      </c>
      <c r="AV1626" s="14" t="s">
        <v>84</v>
      </c>
      <c r="AW1626" s="14" t="s">
        <v>32</v>
      </c>
      <c r="AX1626" s="14" t="s">
        <v>77</v>
      </c>
      <c r="AY1626" s="165" t="s">
        <v>268</v>
      </c>
    </row>
    <row r="1627" spans="2:65" s="14" customFormat="1">
      <c r="B1627" s="164"/>
      <c r="D1627" s="150" t="s">
        <v>276</v>
      </c>
      <c r="E1627" s="165" t="s">
        <v>1</v>
      </c>
      <c r="F1627" s="166" t="s">
        <v>863</v>
      </c>
      <c r="H1627" s="165" t="s">
        <v>1</v>
      </c>
      <c r="I1627" s="167"/>
      <c r="L1627" s="164"/>
      <c r="M1627" s="168"/>
      <c r="T1627" s="169"/>
      <c r="AT1627" s="165" t="s">
        <v>276</v>
      </c>
      <c r="AU1627" s="165" t="s">
        <v>90</v>
      </c>
      <c r="AV1627" s="14" t="s">
        <v>84</v>
      </c>
      <c r="AW1627" s="14" t="s">
        <v>32</v>
      </c>
      <c r="AX1627" s="14" t="s">
        <v>77</v>
      </c>
      <c r="AY1627" s="165" t="s">
        <v>268</v>
      </c>
    </row>
    <row r="1628" spans="2:65" s="12" customFormat="1">
      <c r="B1628" s="149"/>
      <c r="D1628" s="150" t="s">
        <v>276</v>
      </c>
      <c r="E1628" s="151" t="s">
        <v>1</v>
      </c>
      <c r="F1628" s="152" t="s">
        <v>2385</v>
      </c>
      <c r="H1628" s="153">
        <v>4.6900000000000004</v>
      </c>
      <c r="I1628" s="154"/>
      <c r="L1628" s="149"/>
      <c r="M1628" s="155"/>
      <c r="T1628" s="156"/>
      <c r="AT1628" s="151" t="s">
        <v>276</v>
      </c>
      <c r="AU1628" s="151" t="s">
        <v>90</v>
      </c>
      <c r="AV1628" s="12" t="s">
        <v>90</v>
      </c>
      <c r="AW1628" s="12" t="s">
        <v>32</v>
      </c>
      <c r="AX1628" s="12" t="s">
        <v>77</v>
      </c>
      <c r="AY1628" s="151" t="s">
        <v>268</v>
      </c>
    </row>
    <row r="1629" spans="2:65" s="12" customFormat="1">
      <c r="B1629" s="149"/>
      <c r="D1629" s="150" t="s">
        <v>276</v>
      </c>
      <c r="E1629" s="151" t="s">
        <v>1</v>
      </c>
      <c r="F1629" s="152" t="s">
        <v>1190</v>
      </c>
      <c r="H1629" s="153">
        <v>20.5</v>
      </c>
      <c r="I1629" s="154"/>
      <c r="L1629" s="149"/>
      <c r="M1629" s="155"/>
      <c r="T1629" s="156"/>
      <c r="AT1629" s="151" t="s">
        <v>276</v>
      </c>
      <c r="AU1629" s="151" t="s">
        <v>90</v>
      </c>
      <c r="AV1629" s="12" t="s">
        <v>90</v>
      </c>
      <c r="AW1629" s="12" t="s">
        <v>32</v>
      </c>
      <c r="AX1629" s="12" t="s">
        <v>77</v>
      </c>
      <c r="AY1629" s="151" t="s">
        <v>268</v>
      </c>
    </row>
    <row r="1630" spans="2:65" s="12" customFormat="1">
      <c r="B1630" s="149"/>
      <c r="D1630" s="150" t="s">
        <v>276</v>
      </c>
      <c r="E1630" s="151" t="s">
        <v>1</v>
      </c>
      <c r="F1630" s="152" t="s">
        <v>1192</v>
      </c>
      <c r="H1630" s="153">
        <v>2.2000000000000002</v>
      </c>
      <c r="I1630" s="154"/>
      <c r="L1630" s="149"/>
      <c r="M1630" s="155"/>
      <c r="T1630" s="156"/>
      <c r="AT1630" s="151" t="s">
        <v>276</v>
      </c>
      <c r="AU1630" s="151" t="s">
        <v>90</v>
      </c>
      <c r="AV1630" s="12" t="s">
        <v>90</v>
      </c>
      <c r="AW1630" s="12" t="s">
        <v>32</v>
      </c>
      <c r="AX1630" s="12" t="s">
        <v>77</v>
      </c>
      <c r="AY1630" s="151" t="s">
        <v>268</v>
      </c>
    </row>
    <row r="1631" spans="2:65" s="13" customFormat="1">
      <c r="B1631" s="157"/>
      <c r="D1631" s="150" t="s">
        <v>276</v>
      </c>
      <c r="E1631" s="158" t="s">
        <v>1</v>
      </c>
      <c r="F1631" s="159" t="s">
        <v>278</v>
      </c>
      <c r="H1631" s="160">
        <v>27.39</v>
      </c>
      <c r="I1631" s="161"/>
      <c r="L1631" s="157"/>
      <c r="M1631" s="162"/>
      <c r="T1631" s="163"/>
      <c r="AT1631" s="158" t="s">
        <v>276</v>
      </c>
      <c r="AU1631" s="158" t="s">
        <v>90</v>
      </c>
      <c r="AV1631" s="13" t="s">
        <v>101</v>
      </c>
      <c r="AW1631" s="13" t="s">
        <v>32</v>
      </c>
      <c r="AX1631" s="13" t="s">
        <v>84</v>
      </c>
      <c r="AY1631" s="158" t="s">
        <v>268</v>
      </c>
    </row>
    <row r="1632" spans="2:65" s="12" customFormat="1">
      <c r="B1632" s="149"/>
      <c r="D1632" s="150" t="s">
        <v>276</v>
      </c>
      <c r="F1632" s="152" t="s">
        <v>2386</v>
      </c>
      <c r="H1632" s="153">
        <v>34.238</v>
      </c>
      <c r="I1632" s="154"/>
      <c r="L1632" s="149"/>
      <c r="M1632" s="155"/>
      <c r="T1632" s="156"/>
      <c r="AT1632" s="151" t="s">
        <v>276</v>
      </c>
      <c r="AU1632" s="151" t="s">
        <v>90</v>
      </c>
      <c r="AV1632" s="12" t="s">
        <v>90</v>
      </c>
      <c r="AW1632" s="12" t="s">
        <v>4</v>
      </c>
      <c r="AX1632" s="12" t="s">
        <v>84</v>
      </c>
      <c r="AY1632" s="151" t="s">
        <v>268</v>
      </c>
    </row>
    <row r="1633" spans="2:65" s="1" customFormat="1" ht="24.2" customHeight="1">
      <c r="B1633" s="32"/>
      <c r="C1633" s="136" t="s">
        <v>2387</v>
      </c>
      <c r="D1633" s="136" t="s">
        <v>270</v>
      </c>
      <c r="E1633" s="137" t="s">
        <v>2388</v>
      </c>
      <c r="F1633" s="138" t="s">
        <v>2389</v>
      </c>
      <c r="G1633" s="139" t="s">
        <v>273</v>
      </c>
      <c r="H1633" s="140">
        <v>26</v>
      </c>
      <c r="I1633" s="141"/>
      <c r="J1633" s="142">
        <f>ROUND(I1633*H1633,2)</f>
        <v>0</v>
      </c>
      <c r="K1633" s="138" t="s">
        <v>274</v>
      </c>
      <c r="L1633" s="32"/>
      <c r="M1633" s="143" t="s">
        <v>1</v>
      </c>
      <c r="N1633" s="144" t="s">
        <v>43</v>
      </c>
      <c r="P1633" s="145">
        <f>O1633*H1633</f>
        <v>0</v>
      </c>
      <c r="Q1633" s="145">
        <v>1.5E-3</v>
      </c>
      <c r="R1633" s="145">
        <f>Q1633*H1633</f>
        <v>3.9E-2</v>
      </c>
      <c r="S1633" s="145">
        <v>0</v>
      </c>
      <c r="T1633" s="146">
        <f>S1633*H1633</f>
        <v>0</v>
      </c>
      <c r="AR1633" s="147" t="s">
        <v>370</v>
      </c>
      <c r="AT1633" s="147" t="s">
        <v>270</v>
      </c>
      <c r="AU1633" s="147" t="s">
        <v>90</v>
      </c>
      <c r="AY1633" s="17" t="s">
        <v>268</v>
      </c>
      <c r="BE1633" s="148">
        <f>IF(N1633="základní",J1633,0)</f>
        <v>0</v>
      </c>
      <c r="BF1633" s="148">
        <f>IF(N1633="snížená",J1633,0)</f>
        <v>0</v>
      </c>
      <c r="BG1633" s="148">
        <f>IF(N1633="zákl. přenesená",J1633,0)</f>
        <v>0</v>
      </c>
      <c r="BH1633" s="148">
        <f>IF(N1633="sníž. přenesená",J1633,0)</f>
        <v>0</v>
      </c>
      <c r="BI1633" s="148">
        <f>IF(N1633="nulová",J1633,0)</f>
        <v>0</v>
      </c>
      <c r="BJ1633" s="17" t="s">
        <v>90</v>
      </c>
      <c r="BK1633" s="148">
        <f>ROUND(I1633*H1633,2)</f>
        <v>0</v>
      </c>
      <c r="BL1633" s="17" t="s">
        <v>370</v>
      </c>
      <c r="BM1633" s="147" t="s">
        <v>2390</v>
      </c>
    </row>
    <row r="1634" spans="2:65" s="14" customFormat="1">
      <c r="B1634" s="164"/>
      <c r="D1634" s="150" t="s">
        <v>276</v>
      </c>
      <c r="E1634" s="165" t="s">
        <v>1</v>
      </c>
      <c r="F1634" s="166" t="s">
        <v>2391</v>
      </c>
      <c r="H1634" s="165" t="s">
        <v>1</v>
      </c>
      <c r="I1634" s="167"/>
      <c r="L1634" s="164"/>
      <c r="M1634" s="168"/>
      <c r="T1634" s="169"/>
      <c r="AT1634" s="165" t="s">
        <v>276</v>
      </c>
      <c r="AU1634" s="165" t="s">
        <v>90</v>
      </c>
      <c r="AV1634" s="14" t="s">
        <v>84</v>
      </c>
      <c r="AW1634" s="14" t="s">
        <v>32</v>
      </c>
      <c r="AX1634" s="14" t="s">
        <v>77</v>
      </c>
      <c r="AY1634" s="165" t="s">
        <v>268</v>
      </c>
    </row>
    <row r="1635" spans="2:65" s="14" customFormat="1">
      <c r="B1635" s="164"/>
      <c r="D1635" s="150" t="s">
        <v>276</v>
      </c>
      <c r="E1635" s="165" t="s">
        <v>1</v>
      </c>
      <c r="F1635" s="166" t="s">
        <v>863</v>
      </c>
      <c r="H1635" s="165" t="s">
        <v>1</v>
      </c>
      <c r="I1635" s="167"/>
      <c r="L1635" s="164"/>
      <c r="M1635" s="168"/>
      <c r="T1635" s="169"/>
      <c r="AT1635" s="165" t="s">
        <v>276</v>
      </c>
      <c r="AU1635" s="165" t="s">
        <v>90</v>
      </c>
      <c r="AV1635" s="14" t="s">
        <v>84</v>
      </c>
      <c r="AW1635" s="14" t="s">
        <v>32</v>
      </c>
      <c r="AX1635" s="14" t="s">
        <v>77</v>
      </c>
      <c r="AY1635" s="165" t="s">
        <v>268</v>
      </c>
    </row>
    <row r="1636" spans="2:65" s="12" customFormat="1">
      <c r="B1636" s="149"/>
      <c r="D1636" s="150" t="s">
        <v>276</v>
      </c>
      <c r="E1636" s="151" t="s">
        <v>1</v>
      </c>
      <c r="F1636" s="152" t="s">
        <v>1598</v>
      </c>
      <c r="H1636" s="153">
        <v>5.5</v>
      </c>
      <c r="I1636" s="154"/>
      <c r="L1636" s="149"/>
      <c r="M1636" s="155"/>
      <c r="T1636" s="156"/>
      <c r="AT1636" s="151" t="s">
        <v>276</v>
      </c>
      <c r="AU1636" s="151" t="s">
        <v>90</v>
      </c>
      <c r="AV1636" s="12" t="s">
        <v>90</v>
      </c>
      <c r="AW1636" s="12" t="s">
        <v>32</v>
      </c>
      <c r="AX1636" s="12" t="s">
        <v>77</v>
      </c>
      <c r="AY1636" s="151" t="s">
        <v>268</v>
      </c>
    </row>
    <row r="1637" spans="2:65" s="12" customFormat="1">
      <c r="B1637" s="149"/>
      <c r="D1637" s="150" t="s">
        <v>276</v>
      </c>
      <c r="E1637" s="151" t="s">
        <v>1</v>
      </c>
      <c r="F1637" s="152" t="s">
        <v>1190</v>
      </c>
      <c r="H1637" s="153">
        <v>20.5</v>
      </c>
      <c r="I1637" s="154"/>
      <c r="L1637" s="149"/>
      <c r="M1637" s="155"/>
      <c r="T1637" s="156"/>
      <c r="AT1637" s="151" t="s">
        <v>276</v>
      </c>
      <c r="AU1637" s="151" t="s">
        <v>90</v>
      </c>
      <c r="AV1637" s="12" t="s">
        <v>90</v>
      </c>
      <c r="AW1637" s="12" t="s">
        <v>32</v>
      </c>
      <c r="AX1637" s="12" t="s">
        <v>77</v>
      </c>
      <c r="AY1637" s="151" t="s">
        <v>268</v>
      </c>
    </row>
    <row r="1638" spans="2:65" s="13" customFormat="1">
      <c r="B1638" s="157"/>
      <c r="D1638" s="150" t="s">
        <v>276</v>
      </c>
      <c r="E1638" s="158" t="s">
        <v>1</v>
      </c>
      <c r="F1638" s="159" t="s">
        <v>278</v>
      </c>
      <c r="H1638" s="160">
        <v>26</v>
      </c>
      <c r="I1638" s="161"/>
      <c r="L1638" s="157"/>
      <c r="M1638" s="162"/>
      <c r="T1638" s="163"/>
      <c r="AT1638" s="158" t="s">
        <v>276</v>
      </c>
      <c r="AU1638" s="158" t="s">
        <v>90</v>
      </c>
      <c r="AV1638" s="13" t="s">
        <v>101</v>
      </c>
      <c r="AW1638" s="13" t="s">
        <v>32</v>
      </c>
      <c r="AX1638" s="13" t="s">
        <v>84</v>
      </c>
      <c r="AY1638" s="158" t="s">
        <v>268</v>
      </c>
    </row>
    <row r="1639" spans="2:65" s="1" customFormat="1" ht="16.5" customHeight="1">
      <c r="B1639" s="32"/>
      <c r="C1639" s="136" t="s">
        <v>2392</v>
      </c>
      <c r="D1639" s="136" t="s">
        <v>270</v>
      </c>
      <c r="E1639" s="137" t="s">
        <v>2393</v>
      </c>
      <c r="F1639" s="138" t="s">
        <v>2394</v>
      </c>
      <c r="G1639" s="139" t="s">
        <v>318</v>
      </c>
      <c r="H1639" s="140">
        <v>25.29</v>
      </c>
      <c r="I1639" s="141"/>
      <c r="J1639" s="142">
        <f>ROUND(I1639*H1639,2)</f>
        <v>0</v>
      </c>
      <c r="K1639" s="138" t="s">
        <v>274</v>
      </c>
      <c r="L1639" s="32"/>
      <c r="M1639" s="143" t="s">
        <v>1</v>
      </c>
      <c r="N1639" s="144" t="s">
        <v>43</v>
      </c>
      <c r="P1639" s="145">
        <f>O1639*H1639</f>
        <v>0</v>
      </c>
      <c r="Q1639" s="145">
        <v>3.0000000000000001E-5</v>
      </c>
      <c r="R1639" s="145">
        <f>Q1639*H1639</f>
        <v>7.5869999999999996E-4</v>
      </c>
      <c r="S1639" s="145">
        <v>0</v>
      </c>
      <c r="T1639" s="146">
        <f>S1639*H1639</f>
        <v>0</v>
      </c>
      <c r="AR1639" s="147" t="s">
        <v>370</v>
      </c>
      <c r="AT1639" s="147" t="s">
        <v>270</v>
      </c>
      <c r="AU1639" s="147" t="s">
        <v>90</v>
      </c>
      <c r="AY1639" s="17" t="s">
        <v>268</v>
      </c>
      <c r="BE1639" s="148">
        <f>IF(N1639="základní",J1639,0)</f>
        <v>0</v>
      </c>
      <c r="BF1639" s="148">
        <f>IF(N1639="snížená",J1639,0)</f>
        <v>0</v>
      </c>
      <c r="BG1639" s="148">
        <f>IF(N1639="zákl. přenesená",J1639,0)</f>
        <v>0</v>
      </c>
      <c r="BH1639" s="148">
        <f>IF(N1639="sníž. přenesená",J1639,0)</f>
        <v>0</v>
      </c>
      <c r="BI1639" s="148">
        <f>IF(N1639="nulová",J1639,0)</f>
        <v>0</v>
      </c>
      <c r="BJ1639" s="17" t="s">
        <v>90</v>
      </c>
      <c r="BK1639" s="148">
        <f>ROUND(I1639*H1639,2)</f>
        <v>0</v>
      </c>
      <c r="BL1639" s="17" t="s">
        <v>370</v>
      </c>
      <c r="BM1639" s="147" t="s">
        <v>2395</v>
      </c>
    </row>
    <row r="1640" spans="2:65" s="14" customFormat="1">
      <c r="B1640" s="164"/>
      <c r="D1640" s="150" t="s">
        <v>276</v>
      </c>
      <c r="E1640" s="165" t="s">
        <v>1</v>
      </c>
      <c r="F1640" s="166" t="s">
        <v>2396</v>
      </c>
      <c r="H1640" s="165" t="s">
        <v>1</v>
      </c>
      <c r="I1640" s="167"/>
      <c r="L1640" s="164"/>
      <c r="M1640" s="168"/>
      <c r="T1640" s="169"/>
      <c r="AT1640" s="165" t="s">
        <v>276</v>
      </c>
      <c r="AU1640" s="165" t="s">
        <v>90</v>
      </c>
      <c r="AV1640" s="14" t="s">
        <v>84</v>
      </c>
      <c r="AW1640" s="14" t="s">
        <v>32</v>
      </c>
      <c r="AX1640" s="14" t="s">
        <v>77</v>
      </c>
      <c r="AY1640" s="165" t="s">
        <v>268</v>
      </c>
    </row>
    <row r="1641" spans="2:65" s="14" customFormat="1">
      <c r="B1641" s="164"/>
      <c r="D1641" s="150" t="s">
        <v>276</v>
      </c>
      <c r="E1641" s="165" t="s">
        <v>1</v>
      </c>
      <c r="F1641" s="166" t="s">
        <v>863</v>
      </c>
      <c r="H1641" s="165" t="s">
        <v>1</v>
      </c>
      <c r="I1641" s="167"/>
      <c r="L1641" s="164"/>
      <c r="M1641" s="168"/>
      <c r="T1641" s="169"/>
      <c r="AT1641" s="165" t="s">
        <v>276</v>
      </c>
      <c r="AU1641" s="165" t="s">
        <v>90</v>
      </c>
      <c r="AV1641" s="14" t="s">
        <v>84</v>
      </c>
      <c r="AW1641" s="14" t="s">
        <v>32</v>
      </c>
      <c r="AX1641" s="14" t="s">
        <v>77</v>
      </c>
      <c r="AY1641" s="165" t="s">
        <v>268</v>
      </c>
    </row>
    <row r="1642" spans="2:65" s="12" customFormat="1">
      <c r="B1642" s="149"/>
      <c r="D1642" s="150" t="s">
        <v>276</v>
      </c>
      <c r="E1642" s="151" t="s">
        <v>1</v>
      </c>
      <c r="F1642" s="152" t="s">
        <v>2397</v>
      </c>
      <c r="H1642" s="153">
        <v>17.489999999999998</v>
      </c>
      <c r="I1642" s="154"/>
      <c r="L1642" s="149"/>
      <c r="M1642" s="155"/>
      <c r="T1642" s="156"/>
      <c r="AT1642" s="151" t="s">
        <v>276</v>
      </c>
      <c r="AU1642" s="151" t="s">
        <v>90</v>
      </c>
      <c r="AV1642" s="12" t="s">
        <v>90</v>
      </c>
      <c r="AW1642" s="12" t="s">
        <v>32</v>
      </c>
      <c r="AX1642" s="12" t="s">
        <v>77</v>
      </c>
      <c r="AY1642" s="151" t="s">
        <v>268</v>
      </c>
    </row>
    <row r="1643" spans="2:65" s="12" customFormat="1">
      <c r="B1643" s="149"/>
      <c r="D1643" s="150" t="s">
        <v>276</v>
      </c>
      <c r="E1643" s="151" t="s">
        <v>1</v>
      </c>
      <c r="F1643" s="152" t="s">
        <v>2398</v>
      </c>
      <c r="H1643" s="153">
        <v>9</v>
      </c>
      <c r="I1643" s="154"/>
      <c r="L1643" s="149"/>
      <c r="M1643" s="155"/>
      <c r="T1643" s="156"/>
      <c r="AT1643" s="151" t="s">
        <v>276</v>
      </c>
      <c r="AU1643" s="151" t="s">
        <v>90</v>
      </c>
      <c r="AV1643" s="12" t="s">
        <v>90</v>
      </c>
      <c r="AW1643" s="12" t="s">
        <v>32</v>
      </c>
      <c r="AX1643" s="12" t="s">
        <v>77</v>
      </c>
      <c r="AY1643" s="151" t="s">
        <v>268</v>
      </c>
    </row>
    <row r="1644" spans="2:65" s="12" customFormat="1">
      <c r="B1644" s="149"/>
      <c r="D1644" s="150" t="s">
        <v>276</v>
      </c>
      <c r="E1644" s="151" t="s">
        <v>1</v>
      </c>
      <c r="F1644" s="152" t="s">
        <v>2399</v>
      </c>
      <c r="H1644" s="153">
        <v>5.8</v>
      </c>
      <c r="I1644" s="154"/>
      <c r="L1644" s="149"/>
      <c r="M1644" s="155"/>
      <c r="T1644" s="156"/>
      <c r="AT1644" s="151" t="s">
        <v>276</v>
      </c>
      <c r="AU1644" s="151" t="s">
        <v>90</v>
      </c>
      <c r="AV1644" s="12" t="s">
        <v>90</v>
      </c>
      <c r="AW1644" s="12" t="s">
        <v>32</v>
      </c>
      <c r="AX1644" s="12" t="s">
        <v>77</v>
      </c>
      <c r="AY1644" s="151" t="s">
        <v>268</v>
      </c>
    </row>
    <row r="1645" spans="2:65" s="12" customFormat="1">
      <c r="B1645" s="149"/>
      <c r="D1645" s="150" t="s">
        <v>276</v>
      </c>
      <c r="E1645" s="151" t="s">
        <v>1</v>
      </c>
      <c r="F1645" s="152" t="s">
        <v>2400</v>
      </c>
      <c r="H1645" s="153">
        <v>-7</v>
      </c>
      <c r="I1645" s="154"/>
      <c r="L1645" s="149"/>
      <c r="M1645" s="155"/>
      <c r="T1645" s="156"/>
      <c r="AT1645" s="151" t="s">
        <v>276</v>
      </c>
      <c r="AU1645" s="151" t="s">
        <v>90</v>
      </c>
      <c r="AV1645" s="12" t="s">
        <v>90</v>
      </c>
      <c r="AW1645" s="12" t="s">
        <v>32</v>
      </c>
      <c r="AX1645" s="12" t="s">
        <v>77</v>
      </c>
      <c r="AY1645" s="151" t="s">
        <v>268</v>
      </c>
    </row>
    <row r="1646" spans="2:65" s="13" customFormat="1">
      <c r="B1646" s="157"/>
      <c r="D1646" s="150" t="s">
        <v>276</v>
      </c>
      <c r="E1646" s="158" t="s">
        <v>1</v>
      </c>
      <c r="F1646" s="159" t="s">
        <v>278</v>
      </c>
      <c r="H1646" s="160">
        <v>25.29</v>
      </c>
      <c r="I1646" s="161"/>
      <c r="L1646" s="157"/>
      <c r="M1646" s="162"/>
      <c r="T1646" s="163"/>
      <c r="AT1646" s="158" t="s">
        <v>276</v>
      </c>
      <c r="AU1646" s="158" t="s">
        <v>90</v>
      </c>
      <c r="AV1646" s="13" t="s">
        <v>101</v>
      </c>
      <c r="AW1646" s="13" t="s">
        <v>32</v>
      </c>
      <c r="AX1646" s="13" t="s">
        <v>84</v>
      </c>
      <c r="AY1646" s="158" t="s">
        <v>268</v>
      </c>
    </row>
    <row r="1647" spans="2:65" s="1" customFormat="1" ht="24.2" customHeight="1">
      <c r="B1647" s="32"/>
      <c r="C1647" s="136" t="s">
        <v>2401</v>
      </c>
      <c r="D1647" s="136" t="s">
        <v>270</v>
      </c>
      <c r="E1647" s="137" t="s">
        <v>2402</v>
      </c>
      <c r="F1647" s="138" t="s">
        <v>2403</v>
      </c>
      <c r="G1647" s="139" t="s">
        <v>318</v>
      </c>
      <c r="H1647" s="140">
        <v>25.29</v>
      </c>
      <c r="I1647" s="141"/>
      <c r="J1647" s="142">
        <f>ROUND(I1647*H1647,2)</f>
        <v>0</v>
      </c>
      <c r="K1647" s="138" t="s">
        <v>274</v>
      </c>
      <c r="L1647" s="32"/>
      <c r="M1647" s="143" t="s">
        <v>1</v>
      </c>
      <c r="N1647" s="144" t="s">
        <v>43</v>
      </c>
      <c r="P1647" s="145">
        <f>O1647*H1647</f>
        <v>0</v>
      </c>
      <c r="Q1647" s="145">
        <v>3.0000000000000001E-5</v>
      </c>
      <c r="R1647" s="145">
        <f>Q1647*H1647</f>
        <v>7.5869999999999996E-4</v>
      </c>
      <c r="S1647" s="145">
        <v>0</v>
      </c>
      <c r="T1647" s="146">
        <f>S1647*H1647</f>
        <v>0</v>
      </c>
      <c r="AR1647" s="147" t="s">
        <v>370</v>
      </c>
      <c r="AT1647" s="147" t="s">
        <v>270</v>
      </c>
      <c r="AU1647" s="147" t="s">
        <v>90</v>
      </c>
      <c r="AY1647" s="17" t="s">
        <v>268</v>
      </c>
      <c r="BE1647" s="148">
        <f>IF(N1647="základní",J1647,0)</f>
        <v>0</v>
      </c>
      <c r="BF1647" s="148">
        <f>IF(N1647="snížená",J1647,0)</f>
        <v>0</v>
      </c>
      <c r="BG1647" s="148">
        <f>IF(N1647="zákl. přenesená",J1647,0)</f>
        <v>0</v>
      </c>
      <c r="BH1647" s="148">
        <f>IF(N1647="sníž. přenesená",J1647,0)</f>
        <v>0</v>
      </c>
      <c r="BI1647" s="148">
        <f>IF(N1647="nulová",J1647,0)</f>
        <v>0</v>
      </c>
      <c r="BJ1647" s="17" t="s">
        <v>90</v>
      </c>
      <c r="BK1647" s="148">
        <f>ROUND(I1647*H1647,2)</f>
        <v>0</v>
      </c>
      <c r="BL1647" s="17" t="s">
        <v>370</v>
      </c>
      <c r="BM1647" s="147" t="s">
        <v>2404</v>
      </c>
    </row>
    <row r="1648" spans="2:65" s="14" customFormat="1">
      <c r="B1648" s="164"/>
      <c r="D1648" s="150" t="s">
        <v>276</v>
      </c>
      <c r="E1648" s="165" t="s">
        <v>1</v>
      </c>
      <c r="F1648" s="166" t="s">
        <v>2396</v>
      </c>
      <c r="H1648" s="165" t="s">
        <v>1</v>
      </c>
      <c r="I1648" s="167"/>
      <c r="L1648" s="164"/>
      <c r="M1648" s="168"/>
      <c r="T1648" s="169"/>
      <c r="AT1648" s="165" t="s">
        <v>276</v>
      </c>
      <c r="AU1648" s="165" t="s">
        <v>90</v>
      </c>
      <c r="AV1648" s="14" t="s">
        <v>84</v>
      </c>
      <c r="AW1648" s="14" t="s">
        <v>32</v>
      </c>
      <c r="AX1648" s="14" t="s">
        <v>77</v>
      </c>
      <c r="AY1648" s="165" t="s">
        <v>268</v>
      </c>
    </row>
    <row r="1649" spans="2:65" s="14" customFormat="1">
      <c r="B1649" s="164"/>
      <c r="D1649" s="150" t="s">
        <v>276</v>
      </c>
      <c r="E1649" s="165" t="s">
        <v>1</v>
      </c>
      <c r="F1649" s="166" t="s">
        <v>863</v>
      </c>
      <c r="H1649" s="165" t="s">
        <v>1</v>
      </c>
      <c r="I1649" s="167"/>
      <c r="L1649" s="164"/>
      <c r="M1649" s="168"/>
      <c r="T1649" s="169"/>
      <c r="AT1649" s="165" t="s">
        <v>276</v>
      </c>
      <c r="AU1649" s="165" t="s">
        <v>90</v>
      </c>
      <c r="AV1649" s="14" t="s">
        <v>84</v>
      </c>
      <c r="AW1649" s="14" t="s">
        <v>32</v>
      </c>
      <c r="AX1649" s="14" t="s">
        <v>77</v>
      </c>
      <c r="AY1649" s="165" t="s">
        <v>268</v>
      </c>
    </row>
    <row r="1650" spans="2:65" s="12" customFormat="1">
      <c r="B1650" s="149"/>
      <c r="D1650" s="150" t="s">
        <v>276</v>
      </c>
      <c r="E1650" s="151" t="s">
        <v>1</v>
      </c>
      <c r="F1650" s="152" t="s">
        <v>2397</v>
      </c>
      <c r="H1650" s="153">
        <v>17.489999999999998</v>
      </c>
      <c r="I1650" s="154"/>
      <c r="L1650" s="149"/>
      <c r="M1650" s="155"/>
      <c r="T1650" s="156"/>
      <c r="AT1650" s="151" t="s">
        <v>276</v>
      </c>
      <c r="AU1650" s="151" t="s">
        <v>90</v>
      </c>
      <c r="AV1650" s="12" t="s">
        <v>90</v>
      </c>
      <c r="AW1650" s="12" t="s">
        <v>32</v>
      </c>
      <c r="AX1650" s="12" t="s">
        <v>77</v>
      </c>
      <c r="AY1650" s="151" t="s">
        <v>268</v>
      </c>
    </row>
    <row r="1651" spans="2:65" s="12" customFormat="1">
      <c r="B1651" s="149"/>
      <c r="D1651" s="150" t="s">
        <v>276</v>
      </c>
      <c r="E1651" s="151" t="s">
        <v>1</v>
      </c>
      <c r="F1651" s="152" t="s">
        <v>2398</v>
      </c>
      <c r="H1651" s="153">
        <v>9</v>
      </c>
      <c r="I1651" s="154"/>
      <c r="L1651" s="149"/>
      <c r="M1651" s="155"/>
      <c r="T1651" s="156"/>
      <c r="AT1651" s="151" t="s">
        <v>276</v>
      </c>
      <c r="AU1651" s="151" t="s">
        <v>90</v>
      </c>
      <c r="AV1651" s="12" t="s">
        <v>90</v>
      </c>
      <c r="AW1651" s="12" t="s">
        <v>32</v>
      </c>
      <c r="AX1651" s="12" t="s">
        <v>77</v>
      </c>
      <c r="AY1651" s="151" t="s">
        <v>268</v>
      </c>
    </row>
    <row r="1652" spans="2:65" s="12" customFormat="1">
      <c r="B1652" s="149"/>
      <c r="D1652" s="150" t="s">
        <v>276</v>
      </c>
      <c r="E1652" s="151" t="s">
        <v>1</v>
      </c>
      <c r="F1652" s="152" t="s">
        <v>2399</v>
      </c>
      <c r="H1652" s="153">
        <v>5.8</v>
      </c>
      <c r="I1652" s="154"/>
      <c r="L1652" s="149"/>
      <c r="M1652" s="155"/>
      <c r="T1652" s="156"/>
      <c r="AT1652" s="151" t="s">
        <v>276</v>
      </c>
      <c r="AU1652" s="151" t="s">
        <v>90</v>
      </c>
      <c r="AV1652" s="12" t="s">
        <v>90</v>
      </c>
      <c r="AW1652" s="12" t="s">
        <v>32</v>
      </c>
      <c r="AX1652" s="12" t="s">
        <v>77</v>
      </c>
      <c r="AY1652" s="151" t="s">
        <v>268</v>
      </c>
    </row>
    <row r="1653" spans="2:65" s="12" customFormat="1">
      <c r="B1653" s="149"/>
      <c r="D1653" s="150" t="s">
        <v>276</v>
      </c>
      <c r="E1653" s="151" t="s">
        <v>1</v>
      </c>
      <c r="F1653" s="152" t="s">
        <v>2400</v>
      </c>
      <c r="H1653" s="153">
        <v>-7</v>
      </c>
      <c r="I1653" s="154"/>
      <c r="L1653" s="149"/>
      <c r="M1653" s="155"/>
      <c r="T1653" s="156"/>
      <c r="AT1653" s="151" t="s">
        <v>276</v>
      </c>
      <c r="AU1653" s="151" t="s">
        <v>90</v>
      </c>
      <c r="AV1653" s="12" t="s">
        <v>90</v>
      </c>
      <c r="AW1653" s="12" t="s">
        <v>32</v>
      </c>
      <c r="AX1653" s="12" t="s">
        <v>77</v>
      </c>
      <c r="AY1653" s="151" t="s">
        <v>268</v>
      </c>
    </row>
    <row r="1654" spans="2:65" s="13" customFormat="1">
      <c r="B1654" s="157"/>
      <c r="D1654" s="150" t="s">
        <v>276</v>
      </c>
      <c r="E1654" s="158" t="s">
        <v>1</v>
      </c>
      <c r="F1654" s="159" t="s">
        <v>278</v>
      </c>
      <c r="H1654" s="160">
        <v>25.29</v>
      </c>
      <c r="I1654" s="161"/>
      <c r="L1654" s="157"/>
      <c r="M1654" s="162"/>
      <c r="T1654" s="163"/>
      <c r="AT1654" s="158" t="s">
        <v>276</v>
      </c>
      <c r="AU1654" s="158" t="s">
        <v>90</v>
      </c>
      <c r="AV1654" s="13" t="s">
        <v>101</v>
      </c>
      <c r="AW1654" s="13" t="s">
        <v>32</v>
      </c>
      <c r="AX1654" s="13" t="s">
        <v>84</v>
      </c>
      <c r="AY1654" s="158" t="s">
        <v>268</v>
      </c>
    </row>
    <row r="1655" spans="2:65" s="1" customFormat="1" ht="21.75" customHeight="1">
      <c r="B1655" s="32"/>
      <c r="C1655" s="136" t="s">
        <v>2405</v>
      </c>
      <c r="D1655" s="136" t="s">
        <v>270</v>
      </c>
      <c r="E1655" s="137" t="s">
        <v>2406</v>
      </c>
      <c r="F1655" s="138" t="s">
        <v>2407</v>
      </c>
      <c r="G1655" s="139" t="s">
        <v>318</v>
      </c>
      <c r="H1655" s="140">
        <v>25.29</v>
      </c>
      <c r="I1655" s="141"/>
      <c r="J1655" s="142">
        <f>ROUND(I1655*H1655,2)</f>
        <v>0</v>
      </c>
      <c r="K1655" s="138" t="s">
        <v>274</v>
      </c>
      <c r="L1655" s="32"/>
      <c r="M1655" s="143" t="s">
        <v>1</v>
      </c>
      <c r="N1655" s="144" t="s">
        <v>43</v>
      </c>
      <c r="P1655" s="145">
        <f>O1655*H1655</f>
        <v>0</v>
      </c>
      <c r="Q1655" s="145">
        <v>1.7000000000000001E-4</v>
      </c>
      <c r="R1655" s="145">
        <f>Q1655*H1655</f>
        <v>4.2992999999999998E-3</v>
      </c>
      <c r="S1655" s="145">
        <v>0</v>
      </c>
      <c r="T1655" s="146">
        <f>S1655*H1655</f>
        <v>0</v>
      </c>
      <c r="AR1655" s="147" t="s">
        <v>370</v>
      </c>
      <c r="AT1655" s="147" t="s">
        <v>270</v>
      </c>
      <c r="AU1655" s="147" t="s">
        <v>90</v>
      </c>
      <c r="AY1655" s="17" t="s">
        <v>268</v>
      </c>
      <c r="BE1655" s="148">
        <f>IF(N1655="základní",J1655,0)</f>
        <v>0</v>
      </c>
      <c r="BF1655" s="148">
        <f>IF(N1655="snížená",J1655,0)</f>
        <v>0</v>
      </c>
      <c r="BG1655" s="148">
        <f>IF(N1655="zákl. přenesená",J1655,0)</f>
        <v>0</v>
      </c>
      <c r="BH1655" s="148">
        <f>IF(N1655="sníž. přenesená",J1655,0)</f>
        <v>0</v>
      </c>
      <c r="BI1655" s="148">
        <f>IF(N1655="nulová",J1655,0)</f>
        <v>0</v>
      </c>
      <c r="BJ1655" s="17" t="s">
        <v>90</v>
      </c>
      <c r="BK1655" s="148">
        <f>ROUND(I1655*H1655,2)</f>
        <v>0</v>
      </c>
      <c r="BL1655" s="17" t="s">
        <v>370</v>
      </c>
      <c r="BM1655" s="147" t="s">
        <v>2408</v>
      </c>
    </row>
    <row r="1656" spans="2:65" s="1" customFormat="1" ht="16.5" customHeight="1">
      <c r="B1656" s="32"/>
      <c r="C1656" s="186" t="s">
        <v>2409</v>
      </c>
      <c r="D1656" s="186" t="s">
        <v>982</v>
      </c>
      <c r="E1656" s="187" t="s">
        <v>2410</v>
      </c>
      <c r="F1656" s="188" t="s">
        <v>2411</v>
      </c>
      <c r="G1656" s="189" t="s">
        <v>318</v>
      </c>
      <c r="H1656" s="190">
        <v>26.555</v>
      </c>
      <c r="I1656" s="191"/>
      <c r="J1656" s="192">
        <f>ROUND(I1656*H1656,2)</f>
        <v>0</v>
      </c>
      <c r="K1656" s="188" t="s">
        <v>274</v>
      </c>
      <c r="L1656" s="193"/>
      <c r="M1656" s="194" t="s">
        <v>1</v>
      </c>
      <c r="N1656" s="195" t="s">
        <v>43</v>
      </c>
      <c r="P1656" s="145">
        <f>O1656*H1656</f>
        <v>0</v>
      </c>
      <c r="Q1656" s="145">
        <v>1E-3</v>
      </c>
      <c r="R1656" s="145">
        <f>Q1656*H1656</f>
        <v>2.6554999999999999E-2</v>
      </c>
      <c r="S1656" s="145">
        <v>0</v>
      </c>
      <c r="T1656" s="146">
        <f>S1656*H1656</f>
        <v>0</v>
      </c>
      <c r="AR1656" s="147" t="s">
        <v>448</v>
      </c>
      <c r="AT1656" s="147" t="s">
        <v>982</v>
      </c>
      <c r="AU1656" s="147" t="s">
        <v>90</v>
      </c>
      <c r="AY1656" s="17" t="s">
        <v>268</v>
      </c>
      <c r="BE1656" s="148">
        <f>IF(N1656="základní",J1656,0)</f>
        <v>0</v>
      </c>
      <c r="BF1656" s="148">
        <f>IF(N1656="snížená",J1656,0)</f>
        <v>0</v>
      </c>
      <c r="BG1656" s="148">
        <f>IF(N1656="zákl. přenesená",J1656,0)</f>
        <v>0</v>
      </c>
      <c r="BH1656" s="148">
        <f>IF(N1656="sníž. přenesená",J1656,0)</f>
        <v>0</v>
      </c>
      <c r="BI1656" s="148">
        <f>IF(N1656="nulová",J1656,0)</f>
        <v>0</v>
      </c>
      <c r="BJ1656" s="17" t="s">
        <v>90</v>
      </c>
      <c r="BK1656" s="148">
        <f>ROUND(I1656*H1656,2)</f>
        <v>0</v>
      </c>
      <c r="BL1656" s="17" t="s">
        <v>370</v>
      </c>
      <c r="BM1656" s="147" t="s">
        <v>2412</v>
      </c>
    </row>
    <row r="1657" spans="2:65" s="14" customFormat="1">
      <c r="B1657" s="164"/>
      <c r="D1657" s="150" t="s">
        <v>276</v>
      </c>
      <c r="E1657" s="165" t="s">
        <v>1</v>
      </c>
      <c r="F1657" s="166" t="s">
        <v>2396</v>
      </c>
      <c r="H1657" s="165" t="s">
        <v>1</v>
      </c>
      <c r="I1657" s="167"/>
      <c r="L1657" s="164"/>
      <c r="M1657" s="168"/>
      <c r="T1657" s="169"/>
      <c r="AT1657" s="165" t="s">
        <v>276</v>
      </c>
      <c r="AU1657" s="165" t="s">
        <v>90</v>
      </c>
      <c r="AV1657" s="14" t="s">
        <v>84</v>
      </c>
      <c r="AW1657" s="14" t="s">
        <v>32</v>
      </c>
      <c r="AX1657" s="14" t="s">
        <v>77</v>
      </c>
      <c r="AY1657" s="165" t="s">
        <v>268</v>
      </c>
    </row>
    <row r="1658" spans="2:65" s="14" customFormat="1">
      <c r="B1658" s="164"/>
      <c r="D1658" s="150" t="s">
        <v>276</v>
      </c>
      <c r="E1658" s="165" t="s">
        <v>1</v>
      </c>
      <c r="F1658" s="166" t="s">
        <v>863</v>
      </c>
      <c r="H1658" s="165" t="s">
        <v>1</v>
      </c>
      <c r="I1658" s="167"/>
      <c r="L1658" s="164"/>
      <c r="M1658" s="168"/>
      <c r="T1658" s="169"/>
      <c r="AT1658" s="165" t="s">
        <v>276</v>
      </c>
      <c r="AU1658" s="165" t="s">
        <v>90</v>
      </c>
      <c r="AV1658" s="14" t="s">
        <v>84</v>
      </c>
      <c r="AW1658" s="14" t="s">
        <v>32</v>
      </c>
      <c r="AX1658" s="14" t="s">
        <v>77</v>
      </c>
      <c r="AY1658" s="165" t="s">
        <v>268</v>
      </c>
    </row>
    <row r="1659" spans="2:65" s="12" customFormat="1">
      <c r="B1659" s="149"/>
      <c r="D1659" s="150" t="s">
        <v>276</v>
      </c>
      <c r="E1659" s="151" t="s">
        <v>1</v>
      </c>
      <c r="F1659" s="152" t="s">
        <v>2397</v>
      </c>
      <c r="H1659" s="153">
        <v>17.489999999999998</v>
      </c>
      <c r="I1659" s="154"/>
      <c r="L1659" s="149"/>
      <c r="M1659" s="155"/>
      <c r="T1659" s="156"/>
      <c r="AT1659" s="151" t="s">
        <v>276</v>
      </c>
      <c r="AU1659" s="151" t="s">
        <v>90</v>
      </c>
      <c r="AV1659" s="12" t="s">
        <v>90</v>
      </c>
      <c r="AW1659" s="12" t="s">
        <v>32</v>
      </c>
      <c r="AX1659" s="12" t="s">
        <v>77</v>
      </c>
      <c r="AY1659" s="151" t="s">
        <v>268</v>
      </c>
    </row>
    <row r="1660" spans="2:65" s="12" customFormat="1">
      <c r="B1660" s="149"/>
      <c r="D1660" s="150" t="s">
        <v>276</v>
      </c>
      <c r="E1660" s="151" t="s">
        <v>1</v>
      </c>
      <c r="F1660" s="152" t="s">
        <v>2398</v>
      </c>
      <c r="H1660" s="153">
        <v>9</v>
      </c>
      <c r="I1660" s="154"/>
      <c r="L1660" s="149"/>
      <c r="M1660" s="155"/>
      <c r="T1660" s="156"/>
      <c r="AT1660" s="151" t="s">
        <v>276</v>
      </c>
      <c r="AU1660" s="151" t="s">
        <v>90</v>
      </c>
      <c r="AV1660" s="12" t="s">
        <v>90</v>
      </c>
      <c r="AW1660" s="12" t="s">
        <v>32</v>
      </c>
      <c r="AX1660" s="12" t="s">
        <v>77</v>
      </c>
      <c r="AY1660" s="151" t="s">
        <v>268</v>
      </c>
    </row>
    <row r="1661" spans="2:65" s="12" customFormat="1">
      <c r="B1661" s="149"/>
      <c r="D1661" s="150" t="s">
        <v>276</v>
      </c>
      <c r="E1661" s="151" t="s">
        <v>1</v>
      </c>
      <c r="F1661" s="152" t="s">
        <v>2399</v>
      </c>
      <c r="H1661" s="153">
        <v>5.8</v>
      </c>
      <c r="I1661" s="154"/>
      <c r="L1661" s="149"/>
      <c r="M1661" s="155"/>
      <c r="T1661" s="156"/>
      <c r="AT1661" s="151" t="s">
        <v>276</v>
      </c>
      <c r="AU1661" s="151" t="s">
        <v>90</v>
      </c>
      <c r="AV1661" s="12" t="s">
        <v>90</v>
      </c>
      <c r="AW1661" s="12" t="s">
        <v>32</v>
      </c>
      <c r="AX1661" s="12" t="s">
        <v>77</v>
      </c>
      <c r="AY1661" s="151" t="s">
        <v>268</v>
      </c>
    </row>
    <row r="1662" spans="2:65" s="12" customFormat="1">
      <c r="B1662" s="149"/>
      <c r="D1662" s="150" t="s">
        <v>276</v>
      </c>
      <c r="E1662" s="151" t="s">
        <v>1</v>
      </c>
      <c r="F1662" s="152" t="s">
        <v>2400</v>
      </c>
      <c r="H1662" s="153">
        <v>-7</v>
      </c>
      <c r="I1662" s="154"/>
      <c r="L1662" s="149"/>
      <c r="M1662" s="155"/>
      <c r="T1662" s="156"/>
      <c r="AT1662" s="151" t="s">
        <v>276</v>
      </c>
      <c r="AU1662" s="151" t="s">
        <v>90</v>
      </c>
      <c r="AV1662" s="12" t="s">
        <v>90</v>
      </c>
      <c r="AW1662" s="12" t="s">
        <v>32</v>
      </c>
      <c r="AX1662" s="12" t="s">
        <v>77</v>
      </c>
      <c r="AY1662" s="151" t="s">
        <v>268</v>
      </c>
    </row>
    <row r="1663" spans="2:65" s="13" customFormat="1">
      <c r="B1663" s="157"/>
      <c r="D1663" s="150" t="s">
        <v>276</v>
      </c>
      <c r="E1663" s="158" t="s">
        <v>1</v>
      </c>
      <c r="F1663" s="159" t="s">
        <v>278</v>
      </c>
      <c r="H1663" s="160">
        <v>25.29</v>
      </c>
      <c r="I1663" s="161"/>
      <c r="L1663" s="157"/>
      <c r="M1663" s="162"/>
      <c r="T1663" s="163"/>
      <c r="AT1663" s="158" t="s">
        <v>276</v>
      </c>
      <c r="AU1663" s="158" t="s">
        <v>90</v>
      </c>
      <c r="AV1663" s="13" t="s">
        <v>101</v>
      </c>
      <c r="AW1663" s="13" t="s">
        <v>32</v>
      </c>
      <c r="AX1663" s="13" t="s">
        <v>84</v>
      </c>
      <c r="AY1663" s="158" t="s">
        <v>268</v>
      </c>
    </row>
    <row r="1664" spans="2:65" s="12" customFormat="1">
      <c r="B1664" s="149"/>
      <c r="D1664" s="150" t="s">
        <v>276</v>
      </c>
      <c r="F1664" s="152" t="s">
        <v>2413</v>
      </c>
      <c r="H1664" s="153">
        <v>26.555</v>
      </c>
      <c r="I1664" s="154"/>
      <c r="L1664" s="149"/>
      <c r="M1664" s="155"/>
      <c r="T1664" s="156"/>
      <c r="AT1664" s="151" t="s">
        <v>276</v>
      </c>
      <c r="AU1664" s="151" t="s">
        <v>90</v>
      </c>
      <c r="AV1664" s="12" t="s">
        <v>90</v>
      </c>
      <c r="AW1664" s="12" t="s">
        <v>4</v>
      </c>
      <c r="AX1664" s="12" t="s">
        <v>84</v>
      </c>
      <c r="AY1664" s="151" t="s">
        <v>268</v>
      </c>
    </row>
    <row r="1665" spans="2:65" s="1" customFormat="1" ht="24.2" customHeight="1">
      <c r="B1665" s="32"/>
      <c r="C1665" s="136" t="s">
        <v>2414</v>
      </c>
      <c r="D1665" s="136" t="s">
        <v>270</v>
      </c>
      <c r="E1665" s="137" t="s">
        <v>2415</v>
      </c>
      <c r="F1665" s="138" t="s">
        <v>2416</v>
      </c>
      <c r="G1665" s="139" t="s">
        <v>1472</v>
      </c>
      <c r="H1665" s="197"/>
      <c r="I1665" s="141"/>
      <c r="J1665" s="142">
        <f>ROUND(I1665*H1665,2)</f>
        <v>0</v>
      </c>
      <c r="K1665" s="138" t="s">
        <v>274</v>
      </c>
      <c r="L1665" s="32"/>
      <c r="M1665" s="143" t="s">
        <v>1</v>
      </c>
      <c r="N1665" s="144" t="s">
        <v>43</v>
      </c>
      <c r="P1665" s="145">
        <f>O1665*H1665</f>
        <v>0</v>
      </c>
      <c r="Q1665" s="145">
        <v>0</v>
      </c>
      <c r="R1665" s="145">
        <f>Q1665*H1665</f>
        <v>0</v>
      </c>
      <c r="S1665" s="145">
        <v>0</v>
      </c>
      <c r="T1665" s="146">
        <f>S1665*H1665</f>
        <v>0</v>
      </c>
      <c r="AR1665" s="147" t="s">
        <v>370</v>
      </c>
      <c r="AT1665" s="147" t="s">
        <v>270</v>
      </c>
      <c r="AU1665" s="147" t="s">
        <v>90</v>
      </c>
      <c r="AY1665" s="17" t="s">
        <v>268</v>
      </c>
      <c r="BE1665" s="148">
        <f>IF(N1665="základní",J1665,0)</f>
        <v>0</v>
      </c>
      <c r="BF1665" s="148">
        <f>IF(N1665="snížená",J1665,0)</f>
        <v>0</v>
      </c>
      <c r="BG1665" s="148">
        <f>IF(N1665="zákl. přenesená",J1665,0)</f>
        <v>0</v>
      </c>
      <c r="BH1665" s="148">
        <f>IF(N1665="sníž. přenesená",J1665,0)</f>
        <v>0</v>
      </c>
      <c r="BI1665" s="148">
        <f>IF(N1665="nulová",J1665,0)</f>
        <v>0</v>
      </c>
      <c r="BJ1665" s="17" t="s">
        <v>90</v>
      </c>
      <c r="BK1665" s="148">
        <f>ROUND(I1665*H1665,2)</f>
        <v>0</v>
      </c>
      <c r="BL1665" s="17" t="s">
        <v>370</v>
      </c>
      <c r="BM1665" s="147" t="s">
        <v>2417</v>
      </c>
    </row>
    <row r="1666" spans="2:65" s="11" customFormat="1" ht="22.9" customHeight="1">
      <c r="B1666" s="124"/>
      <c r="D1666" s="125" t="s">
        <v>76</v>
      </c>
      <c r="E1666" s="134" t="s">
        <v>2418</v>
      </c>
      <c r="F1666" s="134" t="s">
        <v>2419</v>
      </c>
      <c r="I1666" s="127"/>
      <c r="J1666" s="135">
        <f>BK1666</f>
        <v>0</v>
      </c>
      <c r="L1666" s="124"/>
      <c r="M1666" s="129"/>
      <c r="P1666" s="130">
        <f>SUM(P1667:P1703)</f>
        <v>0</v>
      </c>
      <c r="R1666" s="130">
        <f>SUM(R1667:R1703)</f>
        <v>1.6626800999999998</v>
      </c>
      <c r="T1666" s="131">
        <f>SUM(T1667:T1703)</f>
        <v>0</v>
      </c>
      <c r="AR1666" s="125" t="s">
        <v>90</v>
      </c>
      <c r="AT1666" s="132" t="s">
        <v>76</v>
      </c>
      <c r="AU1666" s="132" t="s">
        <v>84</v>
      </c>
      <c r="AY1666" s="125" t="s">
        <v>268</v>
      </c>
      <c r="BK1666" s="133">
        <f>SUM(BK1667:BK1703)</f>
        <v>0</v>
      </c>
    </row>
    <row r="1667" spans="2:65" s="1" customFormat="1" ht="16.5" customHeight="1">
      <c r="B1667" s="32"/>
      <c r="C1667" s="136" t="s">
        <v>2420</v>
      </c>
      <c r="D1667" s="136" t="s">
        <v>270</v>
      </c>
      <c r="E1667" s="137" t="s">
        <v>2421</v>
      </c>
      <c r="F1667" s="138" t="s">
        <v>2422</v>
      </c>
      <c r="G1667" s="139" t="s">
        <v>273</v>
      </c>
      <c r="H1667" s="140">
        <v>101.7</v>
      </c>
      <c r="I1667" s="141"/>
      <c r="J1667" s="142">
        <f>ROUND(I1667*H1667,2)</f>
        <v>0</v>
      </c>
      <c r="K1667" s="138" t="s">
        <v>274</v>
      </c>
      <c r="L1667" s="32"/>
      <c r="M1667" s="143" t="s">
        <v>1</v>
      </c>
      <c r="N1667" s="144" t="s">
        <v>43</v>
      </c>
      <c r="P1667" s="145">
        <f>O1667*H1667</f>
        <v>0</v>
      </c>
      <c r="Q1667" s="145">
        <v>0</v>
      </c>
      <c r="R1667" s="145">
        <f>Q1667*H1667</f>
        <v>0</v>
      </c>
      <c r="S1667" s="145">
        <v>0</v>
      </c>
      <c r="T1667" s="146">
        <f>S1667*H1667</f>
        <v>0</v>
      </c>
      <c r="AR1667" s="147" t="s">
        <v>370</v>
      </c>
      <c r="AT1667" s="147" t="s">
        <v>270</v>
      </c>
      <c r="AU1667" s="147" t="s">
        <v>90</v>
      </c>
      <c r="AY1667" s="17" t="s">
        <v>268</v>
      </c>
      <c r="BE1667" s="148">
        <f>IF(N1667="základní",J1667,0)</f>
        <v>0</v>
      </c>
      <c r="BF1667" s="148">
        <f>IF(N1667="snížená",J1667,0)</f>
        <v>0</v>
      </c>
      <c r="BG1667" s="148">
        <f>IF(N1667="zákl. přenesená",J1667,0)</f>
        <v>0</v>
      </c>
      <c r="BH1667" s="148">
        <f>IF(N1667="sníž. přenesená",J1667,0)</f>
        <v>0</v>
      </c>
      <c r="BI1667" s="148">
        <f>IF(N1667="nulová",J1667,0)</f>
        <v>0</v>
      </c>
      <c r="BJ1667" s="17" t="s">
        <v>90</v>
      </c>
      <c r="BK1667" s="148">
        <f>ROUND(I1667*H1667,2)</f>
        <v>0</v>
      </c>
      <c r="BL1667" s="17" t="s">
        <v>370</v>
      </c>
      <c r="BM1667" s="147" t="s">
        <v>2423</v>
      </c>
    </row>
    <row r="1668" spans="2:65" s="14" customFormat="1">
      <c r="B1668" s="164"/>
      <c r="D1668" s="150" t="s">
        <v>276</v>
      </c>
      <c r="E1668" s="165" t="s">
        <v>1</v>
      </c>
      <c r="F1668" s="166" t="s">
        <v>2424</v>
      </c>
      <c r="H1668" s="165" t="s">
        <v>1</v>
      </c>
      <c r="I1668" s="167"/>
      <c r="L1668" s="164"/>
      <c r="M1668" s="168"/>
      <c r="T1668" s="169"/>
      <c r="AT1668" s="165" t="s">
        <v>276</v>
      </c>
      <c r="AU1668" s="165" t="s">
        <v>90</v>
      </c>
      <c r="AV1668" s="14" t="s">
        <v>84</v>
      </c>
      <c r="AW1668" s="14" t="s">
        <v>32</v>
      </c>
      <c r="AX1668" s="14" t="s">
        <v>77</v>
      </c>
      <c r="AY1668" s="165" t="s">
        <v>268</v>
      </c>
    </row>
    <row r="1669" spans="2:65" s="14" customFormat="1">
      <c r="B1669" s="164"/>
      <c r="D1669" s="150" t="s">
        <v>276</v>
      </c>
      <c r="E1669" s="165" t="s">
        <v>1</v>
      </c>
      <c r="F1669" s="166" t="s">
        <v>863</v>
      </c>
      <c r="H1669" s="165" t="s">
        <v>1</v>
      </c>
      <c r="I1669" s="167"/>
      <c r="L1669" s="164"/>
      <c r="M1669" s="168"/>
      <c r="T1669" s="169"/>
      <c r="AT1669" s="165" t="s">
        <v>276</v>
      </c>
      <c r="AU1669" s="165" t="s">
        <v>90</v>
      </c>
      <c r="AV1669" s="14" t="s">
        <v>84</v>
      </c>
      <c r="AW1669" s="14" t="s">
        <v>32</v>
      </c>
      <c r="AX1669" s="14" t="s">
        <v>77</v>
      </c>
      <c r="AY1669" s="165" t="s">
        <v>268</v>
      </c>
    </row>
    <row r="1670" spans="2:65" s="12" customFormat="1">
      <c r="B1670" s="149"/>
      <c r="D1670" s="150" t="s">
        <v>276</v>
      </c>
      <c r="E1670" s="151" t="s">
        <v>1</v>
      </c>
      <c r="F1670" s="152" t="s">
        <v>1189</v>
      </c>
      <c r="H1670" s="153">
        <v>101.7</v>
      </c>
      <c r="I1670" s="154"/>
      <c r="L1670" s="149"/>
      <c r="M1670" s="155"/>
      <c r="T1670" s="156"/>
      <c r="AT1670" s="151" t="s">
        <v>276</v>
      </c>
      <c r="AU1670" s="151" t="s">
        <v>90</v>
      </c>
      <c r="AV1670" s="12" t="s">
        <v>90</v>
      </c>
      <c r="AW1670" s="12" t="s">
        <v>32</v>
      </c>
      <c r="AX1670" s="12" t="s">
        <v>77</v>
      </c>
      <c r="AY1670" s="151" t="s">
        <v>268</v>
      </c>
    </row>
    <row r="1671" spans="2:65" s="13" customFormat="1">
      <c r="B1671" s="157"/>
      <c r="D1671" s="150" t="s">
        <v>276</v>
      </c>
      <c r="E1671" s="158" t="s">
        <v>1</v>
      </c>
      <c r="F1671" s="159" t="s">
        <v>278</v>
      </c>
      <c r="H1671" s="160">
        <v>101.7</v>
      </c>
      <c r="I1671" s="161"/>
      <c r="L1671" s="157"/>
      <c r="M1671" s="162"/>
      <c r="T1671" s="163"/>
      <c r="AT1671" s="158" t="s">
        <v>276</v>
      </c>
      <c r="AU1671" s="158" t="s">
        <v>90</v>
      </c>
      <c r="AV1671" s="13" t="s">
        <v>101</v>
      </c>
      <c r="AW1671" s="13" t="s">
        <v>32</v>
      </c>
      <c r="AX1671" s="13" t="s">
        <v>84</v>
      </c>
      <c r="AY1671" s="158" t="s">
        <v>268</v>
      </c>
    </row>
    <row r="1672" spans="2:65" s="1" customFormat="1" ht="16.5" customHeight="1">
      <c r="B1672" s="32"/>
      <c r="C1672" s="136" t="s">
        <v>2425</v>
      </c>
      <c r="D1672" s="136" t="s">
        <v>270</v>
      </c>
      <c r="E1672" s="137" t="s">
        <v>2426</v>
      </c>
      <c r="F1672" s="138" t="s">
        <v>2427</v>
      </c>
      <c r="G1672" s="139" t="s">
        <v>318</v>
      </c>
      <c r="H1672" s="140">
        <v>106.7</v>
      </c>
      <c r="I1672" s="141"/>
      <c r="J1672" s="142">
        <f>ROUND(I1672*H1672,2)</f>
        <v>0</v>
      </c>
      <c r="K1672" s="138" t="s">
        <v>274</v>
      </c>
      <c r="L1672" s="32"/>
      <c r="M1672" s="143" t="s">
        <v>1</v>
      </c>
      <c r="N1672" s="144" t="s">
        <v>43</v>
      </c>
      <c r="P1672" s="145">
        <f>O1672*H1672</f>
        <v>0</v>
      </c>
      <c r="Q1672" s="145">
        <v>0</v>
      </c>
      <c r="R1672" s="145">
        <f>Q1672*H1672</f>
        <v>0</v>
      </c>
      <c r="S1672" s="145">
        <v>0</v>
      </c>
      <c r="T1672" s="146">
        <f>S1672*H1672</f>
        <v>0</v>
      </c>
      <c r="AR1672" s="147" t="s">
        <v>370</v>
      </c>
      <c r="AT1672" s="147" t="s">
        <v>270</v>
      </c>
      <c r="AU1672" s="147" t="s">
        <v>90</v>
      </c>
      <c r="AY1672" s="17" t="s">
        <v>268</v>
      </c>
      <c r="BE1672" s="148">
        <f>IF(N1672="základní",J1672,0)</f>
        <v>0</v>
      </c>
      <c r="BF1672" s="148">
        <f>IF(N1672="snížená",J1672,0)</f>
        <v>0</v>
      </c>
      <c r="BG1672" s="148">
        <f>IF(N1672="zákl. přenesená",J1672,0)</f>
        <v>0</v>
      </c>
      <c r="BH1672" s="148">
        <f>IF(N1672="sníž. přenesená",J1672,0)</f>
        <v>0</v>
      </c>
      <c r="BI1672" s="148">
        <f>IF(N1672="nulová",J1672,0)</f>
        <v>0</v>
      </c>
      <c r="BJ1672" s="17" t="s">
        <v>90</v>
      </c>
      <c r="BK1672" s="148">
        <f>ROUND(I1672*H1672,2)</f>
        <v>0</v>
      </c>
      <c r="BL1672" s="17" t="s">
        <v>370</v>
      </c>
      <c r="BM1672" s="147" t="s">
        <v>2428</v>
      </c>
    </row>
    <row r="1673" spans="2:65" s="1" customFormat="1" ht="16.5" customHeight="1">
      <c r="B1673" s="32"/>
      <c r="C1673" s="186" t="s">
        <v>2429</v>
      </c>
      <c r="D1673" s="186" t="s">
        <v>982</v>
      </c>
      <c r="E1673" s="187" t="s">
        <v>2430</v>
      </c>
      <c r="F1673" s="188" t="s">
        <v>2431</v>
      </c>
      <c r="G1673" s="189" t="s">
        <v>318</v>
      </c>
      <c r="H1673" s="190">
        <v>108.834</v>
      </c>
      <c r="I1673" s="191"/>
      <c r="J1673" s="192">
        <f>ROUND(I1673*H1673,2)</f>
        <v>0</v>
      </c>
      <c r="K1673" s="188" t="s">
        <v>274</v>
      </c>
      <c r="L1673" s="193"/>
      <c r="M1673" s="194" t="s">
        <v>1</v>
      </c>
      <c r="N1673" s="195" t="s">
        <v>43</v>
      </c>
      <c r="P1673" s="145">
        <f>O1673*H1673</f>
        <v>0</v>
      </c>
      <c r="Q1673" s="145">
        <v>5.0000000000000002E-5</v>
      </c>
      <c r="R1673" s="145">
        <f>Q1673*H1673</f>
        <v>5.4417000000000007E-3</v>
      </c>
      <c r="S1673" s="145">
        <v>0</v>
      </c>
      <c r="T1673" s="146">
        <f>S1673*H1673</f>
        <v>0</v>
      </c>
      <c r="AR1673" s="147" t="s">
        <v>448</v>
      </c>
      <c r="AT1673" s="147" t="s">
        <v>982</v>
      </c>
      <c r="AU1673" s="147" t="s">
        <v>90</v>
      </c>
      <c r="AY1673" s="17" t="s">
        <v>268</v>
      </c>
      <c r="BE1673" s="148">
        <f>IF(N1673="základní",J1673,0)</f>
        <v>0</v>
      </c>
      <c r="BF1673" s="148">
        <f>IF(N1673="snížená",J1673,0)</f>
        <v>0</v>
      </c>
      <c r="BG1673" s="148">
        <f>IF(N1673="zákl. přenesená",J1673,0)</f>
        <v>0</v>
      </c>
      <c r="BH1673" s="148">
        <f>IF(N1673="sníž. přenesená",J1673,0)</f>
        <v>0</v>
      </c>
      <c r="BI1673" s="148">
        <f>IF(N1673="nulová",J1673,0)</f>
        <v>0</v>
      </c>
      <c r="BJ1673" s="17" t="s">
        <v>90</v>
      </c>
      <c r="BK1673" s="148">
        <f>ROUND(I1673*H1673,2)</f>
        <v>0</v>
      </c>
      <c r="BL1673" s="17" t="s">
        <v>370</v>
      </c>
      <c r="BM1673" s="147" t="s">
        <v>2432</v>
      </c>
    </row>
    <row r="1674" spans="2:65" s="14" customFormat="1">
      <c r="B1674" s="164"/>
      <c r="D1674" s="150" t="s">
        <v>276</v>
      </c>
      <c r="E1674" s="165" t="s">
        <v>1</v>
      </c>
      <c r="F1674" s="166" t="s">
        <v>2424</v>
      </c>
      <c r="H1674" s="165" t="s">
        <v>1</v>
      </c>
      <c r="I1674" s="167"/>
      <c r="L1674" s="164"/>
      <c r="M1674" s="168"/>
      <c r="T1674" s="169"/>
      <c r="AT1674" s="165" t="s">
        <v>276</v>
      </c>
      <c r="AU1674" s="165" t="s">
        <v>90</v>
      </c>
      <c r="AV1674" s="14" t="s">
        <v>84</v>
      </c>
      <c r="AW1674" s="14" t="s">
        <v>32</v>
      </c>
      <c r="AX1674" s="14" t="s">
        <v>77</v>
      </c>
      <c r="AY1674" s="165" t="s">
        <v>268</v>
      </c>
    </row>
    <row r="1675" spans="2:65" s="14" customFormat="1">
      <c r="B1675" s="164"/>
      <c r="D1675" s="150" t="s">
        <v>276</v>
      </c>
      <c r="E1675" s="165" t="s">
        <v>1</v>
      </c>
      <c r="F1675" s="166" t="s">
        <v>863</v>
      </c>
      <c r="H1675" s="165" t="s">
        <v>1</v>
      </c>
      <c r="I1675" s="167"/>
      <c r="L1675" s="164"/>
      <c r="M1675" s="168"/>
      <c r="T1675" s="169"/>
      <c r="AT1675" s="165" t="s">
        <v>276</v>
      </c>
      <c r="AU1675" s="165" t="s">
        <v>90</v>
      </c>
      <c r="AV1675" s="14" t="s">
        <v>84</v>
      </c>
      <c r="AW1675" s="14" t="s">
        <v>32</v>
      </c>
      <c r="AX1675" s="14" t="s">
        <v>77</v>
      </c>
      <c r="AY1675" s="165" t="s">
        <v>268</v>
      </c>
    </row>
    <row r="1676" spans="2:65" s="12" customFormat="1">
      <c r="B1676" s="149"/>
      <c r="D1676" s="150" t="s">
        <v>276</v>
      </c>
      <c r="E1676" s="151" t="s">
        <v>1</v>
      </c>
      <c r="F1676" s="152" t="s">
        <v>2433</v>
      </c>
      <c r="H1676" s="153">
        <v>106.7</v>
      </c>
      <c r="I1676" s="154"/>
      <c r="L1676" s="149"/>
      <c r="M1676" s="155"/>
      <c r="T1676" s="156"/>
      <c r="AT1676" s="151" t="s">
        <v>276</v>
      </c>
      <c r="AU1676" s="151" t="s">
        <v>90</v>
      </c>
      <c r="AV1676" s="12" t="s">
        <v>90</v>
      </c>
      <c r="AW1676" s="12" t="s">
        <v>32</v>
      </c>
      <c r="AX1676" s="12" t="s">
        <v>77</v>
      </c>
      <c r="AY1676" s="151" t="s">
        <v>268</v>
      </c>
    </row>
    <row r="1677" spans="2:65" s="13" customFormat="1">
      <c r="B1677" s="157"/>
      <c r="D1677" s="150" t="s">
        <v>276</v>
      </c>
      <c r="E1677" s="158" t="s">
        <v>1</v>
      </c>
      <c r="F1677" s="159" t="s">
        <v>278</v>
      </c>
      <c r="H1677" s="160">
        <v>106.7</v>
      </c>
      <c r="I1677" s="161"/>
      <c r="L1677" s="157"/>
      <c r="M1677" s="162"/>
      <c r="T1677" s="163"/>
      <c r="AT1677" s="158" t="s">
        <v>276</v>
      </c>
      <c r="AU1677" s="158" t="s">
        <v>90</v>
      </c>
      <c r="AV1677" s="13" t="s">
        <v>101</v>
      </c>
      <c r="AW1677" s="13" t="s">
        <v>32</v>
      </c>
      <c r="AX1677" s="13" t="s">
        <v>84</v>
      </c>
      <c r="AY1677" s="158" t="s">
        <v>268</v>
      </c>
    </row>
    <row r="1678" spans="2:65" s="12" customFormat="1">
      <c r="B1678" s="149"/>
      <c r="D1678" s="150" t="s">
        <v>276</v>
      </c>
      <c r="F1678" s="152" t="s">
        <v>2434</v>
      </c>
      <c r="H1678" s="153">
        <v>108.834</v>
      </c>
      <c r="I1678" s="154"/>
      <c r="L1678" s="149"/>
      <c r="M1678" s="155"/>
      <c r="T1678" s="156"/>
      <c r="AT1678" s="151" t="s">
        <v>276</v>
      </c>
      <c r="AU1678" s="151" t="s">
        <v>90</v>
      </c>
      <c r="AV1678" s="12" t="s">
        <v>90</v>
      </c>
      <c r="AW1678" s="12" t="s">
        <v>4</v>
      </c>
      <c r="AX1678" s="12" t="s">
        <v>84</v>
      </c>
      <c r="AY1678" s="151" t="s">
        <v>268</v>
      </c>
    </row>
    <row r="1679" spans="2:65" s="1" customFormat="1" ht="24.2" customHeight="1">
      <c r="B1679" s="32"/>
      <c r="C1679" s="136" t="s">
        <v>2435</v>
      </c>
      <c r="D1679" s="136" t="s">
        <v>270</v>
      </c>
      <c r="E1679" s="137" t="s">
        <v>2436</v>
      </c>
      <c r="F1679" s="138" t="s">
        <v>2437</v>
      </c>
      <c r="G1679" s="139" t="s">
        <v>273</v>
      </c>
      <c r="H1679" s="140">
        <v>101.7</v>
      </c>
      <c r="I1679" s="141"/>
      <c r="J1679" s="142">
        <f>ROUND(I1679*H1679,2)</f>
        <v>0</v>
      </c>
      <c r="K1679" s="138" t="s">
        <v>274</v>
      </c>
      <c r="L1679" s="32"/>
      <c r="M1679" s="143" t="s">
        <v>1</v>
      </c>
      <c r="N1679" s="144" t="s">
        <v>43</v>
      </c>
      <c r="P1679" s="145">
        <f>O1679*H1679</f>
        <v>0</v>
      </c>
      <c r="Q1679" s="145">
        <v>3.0000000000000001E-5</v>
      </c>
      <c r="R1679" s="145">
        <f>Q1679*H1679</f>
        <v>3.0510000000000003E-3</v>
      </c>
      <c r="S1679" s="145">
        <v>0</v>
      </c>
      <c r="T1679" s="146">
        <f>S1679*H1679</f>
        <v>0</v>
      </c>
      <c r="AR1679" s="147" t="s">
        <v>370</v>
      </c>
      <c r="AT1679" s="147" t="s">
        <v>270</v>
      </c>
      <c r="AU1679" s="147" t="s">
        <v>90</v>
      </c>
      <c r="AY1679" s="17" t="s">
        <v>268</v>
      </c>
      <c r="BE1679" s="148">
        <f>IF(N1679="základní",J1679,0)</f>
        <v>0</v>
      </c>
      <c r="BF1679" s="148">
        <f>IF(N1679="snížená",J1679,0)</f>
        <v>0</v>
      </c>
      <c r="BG1679" s="148">
        <f>IF(N1679="zákl. přenesená",J1679,0)</f>
        <v>0</v>
      </c>
      <c r="BH1679" s="148">
        <f>IF(N1679="sníž. přenesená",J1679,0)</f>
        <v>0</v>
      </c>
      <c r="BI1679" s="148">
        <f>IF(N1679="nulová",J1679,0)</f>
        <v>0</v>
      </c>
      <c r="BJ1679" s="17" t="s">
        <v>90</v>
      </c>
      <c r="BK1679" s="148">
        <f>ROUND(I1679*H1679,2)</f>
        <v>0</v>
      </c>
      <c r="BL1679" s="17" t="s">
        <v>370</v>
      </c>
      <c r="BM1679" s="147" t="s">
        <v>2438</v>
      </c>
    </row>
    <row r="1680" spans="2:65" s="14" customFormat="1">
      <c r="B1680" s="164"/>
      <c r="D1680" s="150" t="s">
        <v>276</v>
      </c>
      <c r="E1680" s="165" t="s">
        <v>1</v>
      </c>
      <c r="F1680" s="166" t="s">
        <v>2424</v>
      </c>
      <c r="H1680" s="165" t="s">
        <v>1</v>
      </c>
      <c r="I1680" s="167"/>
      <c r="L1680" s="164"/>
      <c r="M1680" s="168"/>
      <c r="T1680" s="169"/>
      <c r="AT1680" s="165" t="s">
        <v>276</v>
      </c>
      <c r="AU1680" s="165" t="s">
        <v>90</v>
      </c>
      <c r="AV1680" s="14" t="s">
        <v>84</v>
      </c>
      <c r="AW1680" s="14" t="s">
        <v>32</v>
      </c>
      <c r="AX1680" s="14" t="s">
        <v>77</v>
      </c>
      <c r="AY1680" s="165" t="s">
        <v>268</v>
      </c>
    </row>
    <row r="1681" spans="2:65" s="14" customFormat="1">
      <c r="B1681" s="164"/>
      <c r="D1681" s="150" t="s">
        <v>276</v>
      </c>
      <c r="E1681" s="165" t="s">
        <v>1</v>
      </c>
      <c r="F1681" s="166" t="s">
        <v>863</v>
      </c>
      <c r="H1681" s="165" t="s">
        <v>1</v>
      </c>
      <c r="I1681" s="167"/>
      <c r="L1681" s="164"/>
      <c r="M1681" s="168"/>
      <c r="T1681" s="169"/>
      <c r="AT1681" s="165" t="s">
        <v>276</v>
      </c>
      <c r="AU1681" s="165" t="s">
        <v>90</v>
      </c>
      <c r="AV1681" s="14" t="s">
        <v>84</v>
      </c>
      <c r="AW1681" s="14" t="s">
        <v>32</v>
      </c>
      <c r="AX1681" s="14" t="s">
        <v>77</v>
      </c>
      <c r="AY1681" s="165" t="s">
        <v>268</v>
      </c>
    </row>
    <row r="1682" spans="2:65" s="12" customFormat="1">
      <c r="B1682" s="149"/>
      <c r="D1682" s="150" t="s">
        <v>276</v>
      </c>
      <c r="E1682" s="151" t="s">
        <v>1</v>
      </c>
      <c r="F1682" s="152" t="s">
        <v>1189</v>
      </c>
      <c r="H1682" s="153">
        <v>101.7</v>
      </c>
      <c r="I1682" s="154"/>
      <c r="L1682" s="149"/>
      <c r="M1682" s="155"/>
      <c r="T1682" s="156"/>
      <c r="AT1682" s="151" t="s">
        <v>276</v>
      </c>
      <c r="AU1682" s="151" t="s">
        <v>90</v>
      </c>
      <c r="AV1682" s="12" t="s">
        <v>90</v>
      </c>
      <c r="AW1682" s="12" t="s">
        <v>32</v>
      </c>
      <c r="AX1682" s="12" t="s">
        <v>77</v>
      </c>
      <c r="AY1682" s="151" t="s">
        <v>268</v>
      </c>
    </row>
    <row r="1683" spans="2:65" s="13" customFormat="1">
      <c r="B1683" s="157"/>
      <c r="D1683" s="150" t="s">
        <v>276</v>
      </c>
      <c r="E1683" s="158" t="s">
        <v>1</v>
      </c>
      <c r="F1683" s="159" t="s">
        <v>278</v>
      </c>
      <c r="H1683" s="160">
        <v>101.7</v>
      </c>
      <c r="I1683" s="161"/>
      <c r="L1683" s="157"/>
      <c r="M1683" s="162"/>
      <c r="T1683" s="163"/>
      <c r="AT1683" s="158" t="s">
        <v>276</v>
      </c>
      <c r="AU1683" s="158" t="s">
        <v>90</v>
      </c>
      <c r="AV1683" s="13" t="s">
        <v>101</v>
      </c>
      <c r="AW1683" s="13" t="s">
        <v>32</v>
      </c>
      <c r="AX1683" s="13" t="s">
        <v>84</v>
      </c>
      <c r="AY1683" s="158" t="s">
        <v>268</v>
      </c>
    </row>
    <row r="1684" spans="2:65" s="1" customFormat="1" ht="33" customHeight="1">
      <c r="B1684" s="32"/>
      <c r="C1684" s="136" t="s">
        <v>2439</v>
      </c>
      <c r="D1684" s="136" t="s">
        <v>270</v>
      </c>
      <c r="E1684" s="137" t="s">
        <v>2440</v>
      </c>
      <c r="F1684" s="138" t="s">
        <v>2441</v>
      </c>
      <c r="G1684" s="139" t="s">
        <v>273</v>
      </c>
      <c r="H1684" s="140">
        <v>101.7</v>
      </c>
      <c r="I1684" s="141"/>
      <c r="J1684" s="142">
        <f>ROUND(I1684*H1684,2)</f>
        <v>0</v>
      </c>
      <c r="K1684" s="138" t="s">
        <v>274</v>
      </c>
      <c r="L1684" s="32"/>
      <c r="M1684" s="143" t="s">
        <v>1</v>
      </c>
      <c r="N1684" s="144" t="s">
        <v>43</v>
      </c>
      <c r="P1684" s="145">
        <f>O1684*H1684</f>
        <v>0</v>
      </c>
      <c r="Q1684" s="145">
        <v>7.5799999999999999E-3</v>
      </c>
      <c r="R1684" s="145">
        <f>Q1684*H1684</f>
        <v>0.77088599999999996</v>
      </c>
      <c r="S1684" s="145">
        <v>0</v>
      </c>
      <c r="T1684" s="146">
        <f>S1684*H1684</f>
        <v>0</v>
      </c>
      <c r="AR1684" s="147" t="s">
        <v>370</v>
      </c>
      <c r="AT1684" s="147" t="s">
        <v>270</v>
      </c>
      <c r="AU1684" s="147" t="s">
        <v>90</v>
      </c>
      <c r="AY1684" s="17" t="s">
        <v>268</v>
      </c>
      <c r="BE1684" s="148">
        <f>IF(N1684="základní",J1684,0)</f>
        <v>0</v>
      </c>
      <c r="BF1684" s="148">
        <f>IF(N1684="snížená",J1684,0)</f>
        <v>0</v>
      </c>
      <c r="BG1684" s="148">
        <f>IF(N1684="zákl. přenesená",J1684,0)</f>
        <v>0</v>
      </c>
      <c r="BH1684" s="148">
        <f>IF(N1684="sníž. přenesená",J1684,0)</f>
        <v>0</v>
      </c>
      <c r="BI1684" s="148">
        <f>IF(N1684="nulová",J1684,0)</f>
        <v>0</v>
      </c>
      <c r="BJ1684" s="17" t="s">
        <v>90</v>
      </c>
      <c r="BK1684" s="148">
        <f>ROUND(I1684*H1684,2)</f>
        <v>0</v>
      </c>
      <c r="BL1684" s="17" t="s">
        <v>370</v>
      </c>
      <c r="BM1684" s="147" t="s">
        <v>2442</v>
      </c>
    </row>
    <row r="1685" spans="2:65" s="14" customFormat="1">
      <c r="B1685" s="164"/>
      <c r="D1685" s="150" t="s">
        <v>276</v>
      </c>
      <c r="E1685" s="165" t="s">
        <v>1</v>
      </c>
      <c r="F1685" s="166" t="s">
        <v>2424</v>
      </c>
      <c r="H1685" s="165" t="s">
        <v>1</v>
      </c>
      <c r="I1685" s="167"/>
      <c r="L1685" s="164"/>
      <c r="M1685" s="168"/>
      <c r="T1685" s="169"/>
      <c r="AT1685" s="165" t="s">
        <v>276</v>
      </c>
      <c r="AU1685" s="165" t="s">
        <v>90</v>
      </c>
      <c r="AV1685" s="14" t="s">
        <v>84</v>
      </c>
      <c r="AW1685" s="14" t="s">
        <v>32</v>
      </c>
      <c r="AX1685" s="14" t="s">
        <v>77</v>
      </c>
      <c r="AY1685" s="165" t="s">
        <v>268</v>
      </c>
    </row>
    <row r="1686" spans="2:65" s="14" customFormat="1">
      <c r="B1686" s="164"/>
      <c r="D1686" s="150" t="s">
        <v>276</v>
      </c>
      <c r="E1686" s="165" t="s">
        <v>1</v>
      </c>
      <c r="F1686" s="166" t="s">
        <v>863</v>
      </c>
      <c r="H1686" s="165" t="s">
        <v>1</v>
      </c>
      <c r="I1686" s="167"/>
      <c r="L1686" s="164"/>
      <c r="M1686" s="168"/>
      <c r="T1686" s="169"/>
      <c r="AT1686" s="165" t="s">
        <v>276</v>
      </c>
      <c r="AU1686" s="165" t="s">
        <v>90</v>
      </c>
      <c r="AV1686" s="14" t="s">
        <v>84</v>
      </c>
      <c r="AW1686" s="14" t="s">
        <v>32</v>
      </c>
      <c r="AX1686" s="14" t="s">
        <v>77</v>
      </c>
      <c r="AY1686" s="165" t="s">
        <v>268</v>
      </c>
    </row>
    <row r="1687" spans="2:65" s="12" customFormat="1">
      <c r="B1687" s="149"/>
      <c r="D1687" s="150" t="s">
        <v>276</v>
      </c>
      <c r="E1687" s="151" t="s">
        <v>1</v>
      </c>
      <c r="F1687" s="152" t="s">
        <v>1189</v>
      </c>
      <c r="H1687" s="153">
        <v>101.7</v>
      </c>
      <c r="I1687" s="154"/>
      <c r="L1687" s="149"/>
      <c r="M1687" s="155"/>
      <c r="T1687" s="156"/>
      <c r="AT1687" s="151" t="s">
        <v>276</v>
      </c>
      <c r="AU1687" s="151" t="s">
        <v>90</v>
      </c>
      <c r="AV1687" s="12" t="s">
        <v>90</v>
      </c>
      <c r="AW1687" s="12" t="s">
        <v>32</v>
      </c>
      <c r="AX1687" s="12" t="s">
        <v>77</v>
      </c>
      <c r="AY1687" s="151" t="s">
        <v>268</v>
      </c>
    </row>
    <row r="1688" spans="2:65" s="13" customFormat="1">
      <c r="B1688" s="157"/>
      <c r="D1688" s="150" t="s">
        <v>276</v>
      </c>
      <c r="E1688" s="158" t="s">
        <v>1</v>
      </c>
      <c r="F1688" s="159" t="s">
        <v>278</v>
      </c>
      <c r="H1688" s="160">
        <v>101.7</v>
      </c>
      <c r="I1688" s="161"/>
      <c r="L1688" s="157"/>
      <c r="M1688" s="162"/>
      <c r="T1688" s="163"/>
      <c r="AT1688" s="158" t="s">
        <v>276</v>
      </c>
      <c r="AU1688" s="158" t="s">
        <v>90</v>
      </c>
      <c r="AV1688" s="13" t="s">
        <v>101</v>
      </c>
      <c r="AW1688" s="13" t="s">
        <v>32</v>
      </c>
      <c r="AX1688" s="13" t="s">
        <v>84</v>
      </c>
      <c r="AY1688" s="158" t="s">
        <v>268</v>
      </c>
    </row>
    <row r="1689" spans="2:65" s="1" customFormat="1" ht="24.2" customHeight="1">
      <c r="B1689" s="32"/>
      <c r="C1689" s="136" t="s">
        <v>2443</v>
      </c>
      <c r="D1689" s="136" t="s">
        <v>270</v>
      </c>
      <c r="E1689" s="137" t="s">
        <v>2444</v>
      </c>
      <c r="F1689" s="138" t="s">
        <v>2445</v>
      </c>
      <c r="G1689" s="139" t="s">
        <v>318</v>
      </c>
      <c r="H1689" s="140">
        <v>79.2</v>
      </c>
      <c r="I1689" s="141"/>
      <c r="J1689" s="142">
        <f>ROUND(I1689*H1689,2)</f>
        <v>0</v>
      </c>
      <c r="K1689" s="138" t="s">
        <v>274</v>
      </c>
      <c r="L1689" s="32"/>
      <c r="M1689" s="143" t="s">
        <v>1</v>
      </c>
      <c r="N1689" s="144" t="s">
        <v>43</v>
      </c>
      <c r="P1689" s="145">
        <f>O1689*H1689</f>
        <v>0</v>
      </c>
      <c r="Q1689" s="145">
        <v>4.0000000000000003E-5</v>
      </c>
      <c r="R1689" s="145">
        <f>Q1689*H1689</f>
        <v>3.1680000000000002E-3</v>
      </c>
      <c r="S1689" s="145">
        <v>0</v>
      </c>
      <c r="T1689" s="146">
        <f>S1689*H1689</f>
        <v>0</v>
      </c>
      <c r="AR1689" s="147" t="s">
        <v>370</v>
      </c>
      <c r="AT1689" s="147" t="s">
        <v>270</v>
      </c>
      <c r="AU1689" s="147" t="s">
        <v>90</v>
      </c>
      <c r="AY1689" s="17" t="s">
        <v>268</v>
      </c>
      <c r="BE1689" s="148">
        <f>IF(N1689="základní",J1689,0)</f>
        <v>0</v>
      </c>
      <c r="BF1689" s="148">
        <f>IF(N1689="snížená",J1689,0)</f>
        <v>0</v>
      </c>
      <c r="BG1689" s="148">
        <f>IF(N1689="zákl. přenesená",J1689,0)</f>
        <v>0</v>
      </c>
      <c r="BH1689" s="148">
        <f>IF(N1689="sníž. přenesená",J1689,0)</f>
        <v>0</v>
      </c>
      <c r="BI1689" s="148">
        <f>IF(N1689="nulová",J1689,0)</f>
        <v>0</v>
      </c>
      <c r="BJ1689" s="17" t="s">
        <v>90</v>
      </c>
      <c r="BK1689" s="148">
        <f>ROUND(I1689*H1689,2)</f>
        <v>0</v>
      </c>
      <c r="BL1689" s="17" t="s">
        <v>370</v>
      </c>
      <c r="BM1689" s="147" t="s">
        <v>2446</v>
      </c>
    </row>
    <row r="1690" spans="2:65" s="1" customFormat="1" ht="24.2" customHeight="1">
      <c r="B1690" s="32"/>
      <c r="C1690" s="186" t="s">
        <v>2447</v>
      </c>
      <c r="D1690" s="186" t="s">
        <v>982</v>
      </c>
      <c r="E1690" s="187" t="s">
        <v>2448</v>
      </c>
      <c r="F1690" s="188" t="s">
        <v>2449</v>
      </c>
      <c r="G1690" s="189" t="s">
        <v>318</v>
      </c>
      <c r="H1690" s="190">
        <v>85.536000000000001</v>
      </c>
      <c r="I1690" s="191"/>
      <c r="J1690" s="192">
        <f>ROUND(I1690*H1690,2)</f>
        <v>0</v>
      </c>
      <c r="K1690" s="188" t="s">
        <v>1</v>
      </c>
      <c r="L1690" s="193"/>
      <c r="M1690" s="194" t="s">
        <v>1</v>
      </c>
      <c r="N1690" s="195" t="s">
        <v>43</v>
      </c>
      <c r="P1690" s="145">
        <f>O1690*H1690</f>
        <v>0</v>
      </c>
      <c r="Q1690" s="145">
        <v>2.0000000000000001E-4</v>
      </c>
      <c r="R1690" s="145">
        <f>Q1690*H1690</f>
        <v>1.7107199999999999E-2</v>
      </c>
      <c r="S1690" s="145">
        <v>0</v>
      </c>
      <c r="T1690" s="146">
        <f>S1690*H1690</f>
        <v>0</v>
      </c>
      <c r="AR1690" s="147" t="s">
        <v>448</v>
      </c>
      <c r="AT1690" s="147" t="s">
        <v>982</v>
      </c>
      <c r="AU1690" s="147" t="s">
        <v>90</v>
      </c>
      <c r="AY1690" s="17" t="s">
        <v>268</v>
      </c>
      <c r="BE1690" s="148">
        <f>IF(N1690="základní",J1690,0)</f>
        <v>0</v>
      </c>
      <c r="BF1690" s="148">
        <f>IF(N1690="snížená",J1690,0)</f>
        <v>0</v>
      </c>
      <c r="BG1690" s="148">
        <f>IF(N1690="zákl. přenesená",J1690,0)</f>
        <v>0</v>
      </c>
      <c r="BH1690" s="148">
        <f>IF(N1690="sníž. přenesená",J1690,0)</f>
        <v>0</v>
      </c>
      <c r="BI1690" s="148">
        <f>IF(N1690="nulová",J1690,0)</f>
        <v>0</v>
      </c>
      <c r="BJ1690" s="17" t="s">
        <v>90</v>
      </c>
      <c r="BK1690" s="148">
        <f>ROUND(I1690*H1690,2)</f>
        <v>0</v>
      </c>
      <c r="BL1690" s="17" t="s">
        <v>370</v>
      </c>
      <c r="BM1690" s="147" t="s">
        <v>2450</v>
      </c>
    </row>
    <row r="1691" spans="2:65" s="14" customFormat="1">
      <c r="B1691" s="164"/>
      <c r="D1691" s="150" t="s">
        <v>276</v>
      </c>
      <c r="E1691" s="165" t="s">
        <v>1</v>
      </c>
      <c r="F1691" s="166" t="s">
        <v>2424</v>
      </c>
      <c r="H1691" s="165" t="s">
        <v>1</v>
      </c>
      <c r="I1691" s="167"/>
      <c r="L1691" s="164"/>
      <c r="M1691" s="168"/>
      <c r="T1691" s="169"/>
      <c r="AT1691" s="165" t="s">
        <v>276</v>
      </c>
      <c r="AU1691" s="165" t="s">
        <v>90</v>
      </c>
      <c r="AV1691" s="14" t="s">
        <v>84</v>
      </c>
      <c r="AW1691" s="14" t="s">
        <v>32</v>
      </c>
      <c r="AX1691" s="14" t="s">
        <v>77</v>
      </c>
      <c r="AY1691" s="165" t="s">
        <v>268</v>
      </c>
    </row>
    <row r="1692" spans="2:65" s="14" customFormat="1">
      <c r="B1692" s="164"/>
      <c r="D1692" s="150" t="s">
        <v>276</v>
      </c>
      <c r="E1692" s="165" t="s">
        <v>1</v>
      </c>
      <c r="F1692" s="166" t="s">
        <v>863</v>
      </c>
      <c r="H1692" s="165" t="s">
        <v>1</v>
      </c>
      <c r="I1692" s="167"/>
      <c r="L1692" s="164"/>
      <c r="M1692" s="168"/>
      <c r="T1692" s="169"/>
      <c r="AT1692" s="165" t="s">
        <v>276</v>
      </c>
      <c r="AU1692" s="165" t="s">
        <v>90</v>
      </c>
      <c r="AV1692" s="14" t="s">
        <v>84</v>
      </c>
      <c r="AW1692" s="14" t="s">
        <v>32</v>
      </c>
      <c r="AX1692" s="14" t="s">
        <v>77</v>
      </c>
      <c r="AY1692" s="165" t="s">
        <v>268</v>
      </c>
    </row>
    <row r="1693" spans="2:65" s="12" customFormat="1">
      <c r="B1693" s="149"/>
      <c r="D1693" s="150" t="s">
        <v>276</v>
      </c>
      <c r="E1693" s="151" t="s">
        <v>1</v>
      </c>
      <c r="F1693" s="152" t="s">
        <v>2451</v>
      </c>
      <c r="H1693" s="153">
        <v>79.2</v>
      </c>
      <c r="I1693" s="154"/>
      <c r="L1693" s="149"/>
      <c r="M1693" s="155"/>
      <c r="T1693" s="156"/>
      <c r="AT1693" s="151" t="s">
        <v>276</v>
      </c>
      <c r="AU1693" s="151" t="s">
        <v>90</v>
      </c>
      <c r="AV1693" s="12" t="s">
        <v>90</v>
      </c>
      <c r="AW1693" s="12" t="s">
        <v>32</v>
      </c>
      <c r="AX1693" s="12" t="s">
        <v>77</v>
      </c>
      <c r="AY1693" s="151" t="s">
        <v>268</v>
      </c>
    </row>
    <row r="1694" spans="2:65" s="13" customFormat="1">
      <c r="B1694" s="157"/>
      <c r="D1694" s="150" t="s">
        <v>276</v>
      </c>
      <c r="E1694" s="158" t="s">
        <v>1</v>
      </c>
      <c r="F1694" s="159" t="s">
        <v>278</v>
      </c>
      <c r="H1694" s="160">
        <v>79.2</v>
      </c>
      <c r="I1694" s="161"/>
      <c r="L1694" s="157"/>
      <c r="M1694" s="162"/>
      <c r="T1694" s="163"/>
      <c r="AT1694" s="158" t="s">
        <v>276</v>
      </c>
      <c r="AU1694" s="158" t="s">
        <v>90</v>
      </c>
      <c r="AV1694" s="13" t="s">
        <v>101</v>
      </c>
      <c r="AW1694" s="13" t="s">
        <v>32</v>
      </c>
      <c r="AX1694" s="13" t="s">
        <v>84</v>
      </c>
      <c r="AY1694" s="158" t="s">
        <v>268</v>
      </c>
    </row>
    <row r="1695" spans="2:65" s="12" customFormat="1">
      <c r="B1695" s="149"/>
      <c r="D1695" s="150" t="s">
        <v>276</v>
      </c>
      <c r="F1695" s="152" t="s">
        <v>2452</v>
      </c>
      <c r="H1695" s="153">
        <v>85.536000000000001</v>
      </c>
      <c r="I1695" s="154"/>
      <c r="L1695" s="149"/>
      <c r="M1695" s="155"/>
      <c r="T1695" s="156"/>
      <c r="AT1695" s="151" t="s">
        <v>276</v>
      </c>
      <c r="AU1695" s="151" t="s">
        <v>90</v>
      </c>
      <c r="AV1695" s="12" t="s">
        <v>90</v>
      </c>
      <c r="AW1695" s="12" t="s">
        <v>4</v>
      </c>
      <c r="AX1695" s="12" t="s">
        <v>84</v>
      </c>
      <c r="AY1695" s="151" t="s">
        <v>268</v>
      </c>
    </row>
    <row r="1696" spans="2:65" s="1" customFormat="1" ht="33" customHeight="1">
      <c r="B1696" s="32"/>
      <c r="C1696" s="136" t="s">
        <v>2453</v>
      </c>
      <c r="D1696" s="136" t="s">
        <v>270</v>
      </c>
      <c r="E1696" s="137" t="s">
        <v>2454</v>
      </c>
      <c r="F1696" s="138" t="s">
        <v>2455</v>
      </c>
      <c r="G1696" s="139" t="s">
        <v>273</v>
      </c>
      <c r="H1696" s="140">
        <v>101.7</v>
      </c>
      <c r="I1696" s="141"/>
      <c r="J1696" s="142">
        <f>ROUND(I1696*H1696,2)</f>
        <v>0</v>
      </c>
      <c r="K1696" s="138" t="s">
        <v>274</v>
      </c>
      <c r="L1696" s="32"/>
      <c r="M1696" s="143" t="s">
        <v>1</v>
      </c>
      <c r="N1696" s="144" t="s">
        <v>43</v>
      </c>
      <c r="P1696" s="145">
        <f>O1696*H1696</f>
        <v>0</v>
      </c>
      <c r="Q1696" s="145">
        <v>1.7000000000000001E-4</v>
      </c>
      <c r="R1696" s="145">
        <f>Q1696*H1696</f>
        <v>1.7289000000000002E-2</v>
      </c>
      <c r="S1696" s="145">
        <v>0</v>
      </c>
      <c r="T1696" s="146">
        <f>S1696*H1696</f>
        <v>0</v>
      </c>
      <c r="AR1696" s="147" t="s">
        <v>370</v>
      </c>
      <c r="AT1696" s="147" t="s">
        <v>270</v>
      </c>
      <c r="AU1696" s="147" t="s">
        <v>90</v>
      </c>
      <c r="AY1696" s="17" t="s">
        <v>268</v>
      </c>
      <c r="BE1696" s="148">
        <f>IF(N1696="základní",J1696,0)</f>
        <v>0</v>
      </c>
      <c r="BF1696" s="148">
        <f>IF(N1696="snížená",J1696,0)</f>
        <v>0</v>
      </c>
      <c r="BG1696" s="148">
        <f>IF(N1696="zákl. přenesená",J1696,0)</f>
        <v>0</v>
      </c>
      <c r="BH1696" s="148">
        <f>IF(N1696="sníž. přenesená",J1696,0)</f>
        <v>0</v>
      </c>
      <c r="BI1696" s="148">
        <f>IF(N1696="nulová",J1696,0)</f>
        <v>0</v>
      </c>
      <c r="BJ1696" s="17" t="s">
        <v>90</v>
      </c>
      <c r="BK1696" s="148">
        <f>ROUND(I1696*H1696,2)</f>
        <v>0</v>
      </c>
      <c r="BL1696" s="17" t="s">
        <v>370</v>
      </c>
      <c r="BM1696" s="147" t="s">
        <v>2456</v>
      </c>
    </row>
    <row r="1697" spans="2:65" s="1" customFormat="1" ht="62.65" customHeight="1">
      <c r="B1697" s="32"/>
      <c r="C1697" s="186" t="s">
        <v>2457</v>
      </c>
      <c r="D1697" s="186" t="s">
        <v>982</v>
      </c>
      <c r="E1697" s="187" t="s">
        <v>2458</v>
      </c>
      <c r="F1697" s="188" t="s">
        <v>2459</v>
      </c>
      <c r="G1697" s="189" t="s">
        <v>273</v>
      </c>
      <c r="H1697" s="190">
        <v>109.836</v>
      </c>
      <c r="I1697" s="191"/>
      <c r="J1697" s="192">
        <f>ROUND(I1697*H1697,2)</f>
        <v>0</v>
      </c>
      <c r="K1697" s="188" t="s">
        <v>1</v>
      </c>
      <c r="L1697" s="193"/>
      <c r="M1697" s="194" t="s">
        <v>1</v>
      </c>
      <c r="N1697" s="195" t="s">
        <v>43</v>
      </c>
      <c r="P1697" s="145">
        <f>O1697*H1697</f>
        <v>0</v>
      </c>
      <c r="Q1697" s="145">
        <v>7.7000000000000002E-3</v>
      </c>
      <c r="R1697" s="145">
        <f>Q1697*H1697</f>
        <v>0.84573719999999997</v>
      </c>
      <c r="S1697" s="145">
        <v>0</v>
      </c>
      <c r="T1697" s="146">
        <f>S1697*H1697</f>
        <v>0</v>
      </c>
      <c r="AR1697" s="147" t="s">
        <v>448</v>
      </c>
      <c r="AT1697" s="147" t="s">
        <v>982</v>
      </c>
      <c r="AU1697" s="147" t="s">
        <v>90</v>
      </c>
      <c r="AY1697" s="17" t="s">
        <v>268</v>
      </c>
      <c r="BE1697" s="148">
        <f>IF(N1697="základní",J1697,0)</f>
        <v>0</v>
      </c>
      <c r="BF1697" s="148">
        <f>IF(N1697="snížená",J1697,0)</f>
        <v>0</v>
      </c>
      <c r="BG1697" s="148">
        <f>IF(N1697="zákl. přenesená",J1697,0)</f>
        <v>0</v>
      </c>
      <c r="BH1697" s="148">
        <f>IF(N1697="sníž. přenesená",J1697,0)</f>
        <v>0</v>
      </c>
      <c r="BI1697" s="148">
        <f>IF(N1697="nulová",J1697,0)</f>
        <v>0</v>
      </c>
      <c r="BJ1697" s="17" t="s">
        <v>90</v>
      </c>
      <c r="BK1697" s="148">
        <f>ROUND(I1697*H1697,2)</f>
        <v>0</v>
      </c>
      <c r="BL1697" s="17" t="s">
        <v>370</v>
      </c>
      <c r="BM1697" s="147" t="s">
        <v>2460</v>
      </c>
    </row>
    <row r="1698" spans="2:65" s="14" customFormat="1">
      <c r="B1698" s="164"/>
      <c r="D1698" s="150" t="s">
        <v>276</v>
      </c>
      <c r="E1698" s="165" t="s">
        <v>1</v>
      </c>
      <c r="F1698" s="166" t="s">
        <v>2424</v>
      </c>
      <c r="H1698" s="165" t="s">
        <v>1</v>
      </c>
      <c r="I1698" s="167"/>
      <c r="L1698" s="164"/>
      <c r="M1698" s="168"/>
      <c r="T1698" s="169"/>
      <c r="AT1698" s="165" t="s">
        <v>276</v>
      </c>
      <c r="AU1698" s="165" t="s">
        <v>90</v>
      </c>
      <c r="AV1698" s="14" t="s">
        <v>84</v>
      </c>
      <c r="AW1698" s="14" t="s">
        <v>32</v>
      </c>
      <c r="AX1698" s="14" t="s">
        <v>77</v>
      </c>
      <c r="AY1698" s="165" t="s">
        <v>268</v>
      </c>
    </row>
    <row r="1699" spans="2:65" s="14" customFormat="1">
      <c r="B1699" s="164"/>
      <c r="D1699" s="150" t="s">
        <v>276</v>
      </c>
      <c r="E1699" s="165" t="s">
        <v>1</v>
      </c>
      <c r="F1699" s="166" t="s">
        <v>863</v>
      </c>
      <c r="H1699" s="165" t="s">
        <v>1</v>
      </c>
      <c r="I1699" s="167"/>
      <c r="L1699" s="164"/>
      <c r="M1699" s="168"/>
      <c r="T1699" s="169"/>
      <c r="AT1699" s="165" t="s">
        <v>276</v>
      </c>
      <c r="AU1699" s="165" t="s">
        <v>90</v>
      </c>
      <c r="AV1699" s="14" t="s">
        <v>84</v>
      </c>
      <c r="AW1699" s="14" t="s">
        <v>32</v>
      </c>
      <c r="AX1699" s="14" t="s">
        <v>77</v>
      </c>
      <c r="AY1699" s="165" t="s">
        <v>268</v>
      </c>
    </row>
    <row r="1700" spans="2:65" s="12" customFormat="1">
      <c r="B1700" s="149"/>
      <c r="D1700" s="150" t="s">
        <v>276</v>
      </c>
      <c r="E1700" s="151" t="s">
        <v>1</v>
      </c>
      <c r="F1700" s="152" t="s">
        <v>1189</v>
      </c>
      <c r="H1700" s="153">
        <v>101.7</v>
      </c>
      <c r="I1700" s="154"/>
      <c r="L1700" s="149"/>
      <c r="M1700" s="155"/>
      <c r="T1700" s="156"/>
      <c r="AT1700" s="151" t="s">
        <v>276</v>
      </c>
      <c r="AU1700" s="151" t="s">
        <v>90</v>
      </c>
      <c r="AV1700" s="12" t="s">
        <v>90</v>
      </c>
      <c r="AW1700" s="12" t="s">
        <v>32</v>
      </c>
      <c r="AX1700" s="12" t="s">
        <v>77</v>
      </c>
      <c r="AY1700" s="151" t="s">
        <v>268</v>
      </c>
    </row>
    <row r="1701" spans="2:65" s="13" customFormat="1">
      <c r="B1701" s="157"/>
      <c r="D1701" s="150" t="s">
        <v>276</v>
      </c>
      <c r="E1701" s="158" t="s">
        <v>1</v>
      </c>
      <c r="F1701" s="159" t="s">
        <v>278</v>
      </c>
      <c r="H1701" s="160">
        <v>101.7</v>
      </c>
      <c r="I1701" s="161"/>
      <c r="L1701" s="157"/>
      <c r="M1701" s="162"/>
      <c r="T1701" s="163"/>
      <c r="AT1701" s="158" t="s">
        <v>276</v>
      </c>
      <c r="AU1701" s="158" t="s">
        <v>90</v>
      </c>
      <c r="AV1701" s="13" t="s">
        <v>101</v>
      </c>
      <c r="AW1701" s="13" t="s">
        <v>32</v>
      </c>
      <c r="AX1701" s="13" t="s">
        <v>84</v>
      </c>
      <c r="AY1701" s="158" t="s">
        <v>268</v>
      </c>
    </row>
    <row r="1702" spans="2:65" s="12" customFormat="1">
      <c r="B1702" s="149"/>
      <c r="D1702" s="150" t="s">
        <v>276</v>
      </c>
      <c r="F1702" s="152" t="s">
        <v>2461</v>
      </c>
      <c r="H1702" s="153">
        <v>109.836</v>
      </c>
      <c r="I1702" s="154"/>
      <c r="L1702" s="149"/>
      <c r="M1702" s="155"/>
      <c r="T1702" s="156"/>
      <c r="AT1702" s="151" t="s">
        <v>276</v>
      </c>
      <c r="AU1702" s="151" t="s">
        <v>90</v>
      </c>
      <c r="AV1702" s="12" t="s">
        <v>90</v>
      </c>
      <c r="AW1702" s="12" t="s">
        <v>4</v>
      </c>
      <c r="AX1702" s="12" t="s">
        <v>84</v>
      </c>
      <c r="AY1702" s="151" t="s">
        <v>268</v>
      </c>
    </row>
    <row r="1703" spans="2:65" s="1" customFormat="1" ht="24.2" customHeight="1">
      <c r="B1703" s="32"/>
      <c r="C1703" s="136" t="s">
        <v>2462</v>
      </c>
      <c r="D1703" s="136" t="s">
        <v>270</v>
      </c>
      <c r="E1703" s="137" t="s">
        <v>2463</v>
      </c>
      <c r="F1703" s="138" t="s">
        <v>2464</v>
      </c>
      <c r="G1703" s="139" t="s">
        <v>1472</v>
      </c>
      <c r="H1703" s="197"/>
      <c r="I1703" s="141"/>
      <c r="J1703" s="142">
        <f>ROUND(I1703*H1703,2)</f>
        <v>0</v>
      </c>
      <c r="K1703" s="138" t="s">
        <v>274</v>
      </c>
      <c r="L1703" s="32"/>
      <c r="M1703" s="143" t="s">
        <v>1</v>
      </c>
      <c r="N1703" s="144" t="s">
        <v>43</v>
      </c>
      <c r="P1703" s="145">
        <f>O1703*H1703</f>
        <v>0</v>
      </c>
      <c r="Q1703" s="145">
        <v>0</v>
      </c>
      <c r="R1703" s="145">
        <f>Q1703*H1703</f>
        <v>0</v>
      </c>
      <c r="S1703" s="145">
        <v>0</v>
      </c>
      <c r="T1703" s="146">
        <f>S1703*H1703</f>
        <v>0</v>
      </c>
      <c r="AR1703" s="147" t="s">
        <v>370</v>
      </c>
      <c r="AT1703" s="147" t="s">
        <v>270</v>
      </c>
      <c r="AU1703" s="147" t="s">
        <v>90</v>
      </c>
      <c r="AY1703" s="17" t="s">
        <v>268</v>
      </c>
      <c r="BE1703" s="148">
        <f>IF(N1703="základní",J1703,0)</f>
        <v>0</v>
      </c>
      <c r="BF1703" s="148">
        <f>IF(N1703="snížená",J1703,0)</f>
        <v>0</v>
      </c>
      <c r="BG1703" s="148">
        <f>IF(N1703="zákl. přenesená",J1703,0)</f>
        <v>0</v>
      </c>
      <c r="BH1703" s="148">
        <f>IF(N1703="sníž. přenesená",J1703,0)</f>
        <v>0</v>
      </c>
      <c r="BI1703" s="148">
        <f>IF(N1703="nulová",J1703,0)</f>
        <v>0</v>
      </c>
      <c r="BJ1703" s="17" t="s">
        <v>90</v>
      </c>
      <c r="BK1703" s="148">
        <f>ROUND(I1703*H1703,2)</f>
        <v>0</v>
      </c>
      <c r="BL1703" s="17" t="s">
        <v>370</v>
      </c>
      <c r="BM1703" s="147" t="s">
        <v>2465</v>
      </c>
    </row>
    <row r="1704" spans="2:65" s="11" customFormat="1" ht="22.9" customHeight="1">
      <c r="B1704" s="124"/>
      <c r="D1704" s="125" t="s">
        <v>76</v>
      </c>
      <c r="E1704" s="134" t="s">
        <v>2466</v>
      </c>
      <c r="F1704" s="134" t="s">
        <v>2467</v>
      </c>
      <c r="I1704" s="127"/>
      <c r="J1704" s="135">
        <f>BK1704</f>
        <v>0</v>
      </c>
      <c r="L1704" s="124"/>
      <c r="M1704" s="129"/>
      <c r="P1704" s="130">
        <f>SUM(P1705:P1754)</f>
        <v>0</v>
      </c>
      <c r="R1704" s="130">
        <f>SUM(R1705:R1754)</f>
        <v>1.0603425</v>
      </c>
      <c r="T1704" s="131">
        <f>SUM(T1705:T1754)</f>
        <v>0</v>
      </c>
      <c r="AR1704" s="125" t="s">
        <v>90</v>
      </c>
      <c r="AT1704" s="132" t="s">
        <v>76</v>
      </c>
      <c r="AU1704" s="132" t="s">
        <v>84</v>
      </c>
      <c r="AY1704" s="125" t="s">
        <v>268</v>
      </c>
      <c r="BK1704" s="133">
        <f>SUM(BK1705:BK1754)</f>
        <v>0</v>
      </c>
    </row>
    <row r="1705" spans="2:65" s="1" customFormat="1" ht="16.5" customHeight="1">
      <c r="B1705" s="32"/>
      <c r="C1705" s="136" t="s">
        <v>2468</v>
      </c>
      <c r="D1705" s="136" t="s">
        <v>270</v>
      </c>
      <c r="E1705" s="137" t="s">
        <v>2469</v>
      </c>
      <c r="F1705" s="138" t="s">
        <v>2470</v>
      </c>
      <c r="G1705" s="139" t="s">
        <v>273</v>
      </c>
      <c r="H1705" s="140">
        <v>67.700999999999993</v>
      </c>
      <c r="I1705" s="141"/>
      <c r="J1705" s="142">
        <f>ROUND(I1705*H1705,2)</f>
        <v>0</v>
      </c>
      <c r="K1705" s="138" t="s">
        <v>274</v>
      </c>
      <c r="L1705" s="32"/>
      <c r="M1705" s="143" t="s">
        <v>1</v>
      </c>
      <c r="N1705" s="144" t="s">
        <v>43</v>
      </c>
      <c r="P1705" s="145">
        <f>O1705*H1705</f>
        <v>0</v>
      </c>
      <c r="Q1705" s="145">
        <v>2.9999999999999997E-4</v>
      </c>
      <c r="R1705" s="145">
        <f>Q1705*H1705</f>
        <v>2.0310299999999996E-2</v>
      </c>
      <c r="S1705" s="145">
        <v>0</v>
      </c>
      <c r="T1705" s="146">
        <f>S1705*H1705</f>
        <v>0</v>
      </c>
      <c r="AR1705" s="147" t="s">
        <v>370</v>
      </c>
      <c r="AT1705" s="147" t="s">
        <v>270</v>
      </c>
      <c r="AU1705" s="147" t="s">
        <v>90</v>
      </c>
      <c r="AY1705" s="17" t="s">
        <v>268</v>
      </c>
      <c r="BE1705" s="148">
        <f>IF(N1705="základní",J1705,0)</f>
        <v>0</v>
      </c>
      <c r="BF1705" s="148">
        <f>IF(N1705="snížená",J1705,0)</f>
        <v>0</v>
      </c>
      <c r="BG1705" s="148">
        <f>IF(N1705="zákl. přenesená",J1705,0)</f>
        <v>0</v>
      </c>
      <c r="BH1705" s="148">
        <f>IF(N1705="sníž. přenesená",J1705,0)</f>
        <v>0</v>
      </c>
      <c r="BI1705" s="148">
        <f>IF(N1705="nulová",J1705,0)</f>
        <v>0</v>
      </c>
      <c r="BJ1705" s="17" t="s">
        <v>90</v>
      </c>
      <c r="BK1705" s="148">
        <f>ROUND(I1705*H1705,2)</f>
        <v>0</v>
      </c>
      <c r="BL1705" s="17" t="s">
        <v>370</v>
      </c>
      <c r="BM1705" s="147" t="s">
        <v>2471</v>
      </c>
    </row>
    <row r="1706" spans="2:65" s="14" customFormat="1">
      <c r="B1706" s="164"/>
      <c r="D1706" s="150" t="s">
        <v>276</v>
      </c>
      <c r="E1706" s="165" t="s">
        <v>1</v>
      </c>
      <c r="F1706" s="166" t="s">
        <v>2472</v>
      </c>
      <c r="H1706" s="165" t="s">
        <v>1</v>
      </c>
      <c r="I1706" s="167"/>
      <c r="L1706" s="164"/>
      <c r="M1706" s="168"/>
      <c r="T1706" s="169"/>
      <c r="AT1706" s="165" t="s">
        <v>276</v>
      </c>
      <c r="AU1706" s="165" t="s">
        <v>90</v>
      </c>
      <c r="AV1706" s="14" t="s">
        <v>84</v>
      </c>
      <c r="AW1706" s="14" t="s">
        <v>32</v>
      </c>
      <c r="AX1706" s="14" t="s">
        <v>77</v>
      </c>
      <c r="AY1706" s="165" t="s">
        <v>268</v>
      </c>
    </row>
    <row r="1707" spans="2:65" s="14" customFormat="1">
      <c r="B1707" s="164"/>
      <c r="D1707" s="150" t="s">
        <v>276</v>
      </c>
      <c r="E1707" s="165" t="s">
        <v>1</v>
      </c>
      <c r="F1707" s="166" t="s">
        <v>863</v>
      </c>
      <c r="H1707" s="165" t="s">
        <v>1</v>
      </c>
      <c r="I1707" s="167"/>
      <c r="L1707" s="164"/>
      <c r="M1707" s="168"/>
      <c r="T1707" s="169"/>
      <c r="AT1707" s="165" t="s">
        <v>276</v>
      </c>
      <c r="AU1707" s="165" t="s">
        <v>90</v>
      </c>
      <c r="AV1707" s="14" t="s">
        <v>84</v>
      </c>
      <c r="AW1707" s="14" t="s">
        <v>32</v>
      </c>
      <c r="AX1707" s="14" t="s">
        <v>77</v>
      </c>
      <c r="AY1707" s="165" t="s">
        <v>268</v>
      </c>
    </row>
    <row r="1708" spans="2:65" s="12" customFormat="1">
      <c r="B1708" s="149"/>
      <c r="D1708" s="150" t="s">
        <v>276</v>
      </c>
      <c r="E1708" s="151" t="s">
        <v>1</v>
      </c>
      <c r="F1708" s="152" t="s">
        <v>958</v>
      </c>
      <c r="H1708" s="153">
        <v>5.5</v>
      </c>
      <c r="I1708" s="154"/>
      <c r="L1708" s="149"/>
      <c r="M1708" s="155"/>
      <c r="T1708" s="156"/>
      <c r="AT1708" s="151" t="s">
        <v>276</v>
      </c>
      <c r="AU1708" s="151" t="s">
        <v>90</v>
      </c>
      <c r="AV1708" s="12" t="s">
        <v>90</v>
      </c>
      <c r="AW1708" s="12" t="s">
        <v>32</v>
      </c>
      <c r="AX1708" s="12" t="s">
        <v>77</v>
      </c>
      <c r="AY1708" s="151" t="s">
        <v>268</v>
      </c>
    </row>
    <row r="1709" spans="2:65" s="12" customFormat="1" ht="22.5">
      <c r="B1709" s="149"/>
      <c r="D1709" s="150" t="s">
        <v>276</v>
      </c>
      <c r="E1709" s="151" t="s">
        <v>1</v>
      </c>
      <c r="F1709" s="152" t="s">
        <v>973</v>
      </c>
      <c r="H1709" s="153">
        <v>26.010999999999999</v>
      </c>
      <c r="I1709" s="154"/>
      <c r="L1709" s="149"/>
      <c r="M1709" s="155"/>
      <c r="T1709" s="156"/>
      <c r="AT1709" s="151" t="s">
        <v>276</v>
      </c>
      <c r="AU1709" s="151" t="s">
        <v>90</v>
      </c>
      <c r="AV1709" s="12" t="s">
        <v>90</v>
      </c>
      <c r="AW1709" s="12" t="s">
        <v>32</v>
      </c>
      <c r="AX1709" s="12" t="s">
        <v>77</v>
      </c>
      <c r="AY1709" s="151" t="s">
        <v>268</v>
      </c>
    </row>
    <row r="1710" spans="2:65" s="12" customFormat="1">
      <c r="B1710" s="149"/>
      <c r="D1710" s="150" t="s">
        <v>276</v>
      </c>
      <c r="E1710" s="151" t="s">
        <v>1</v>
      </c>
      <c r="F1710" s="152" t="s">
        <v>974</v>
      </c>
      <c r="H1710" s="153">
        <v>9.57</v>
      </c>
      <c r="I1710" s="154"/>
      <c r="L1710" s="149"/>
      <c r="M1710" s="155"/>
      <c r="T1710" s="156"/>
      <c r="AT1710" s="151" t="s">
        <v>276</v>
      </c>
      <c r="AU1710" s="151" t="s">
        <v>90</v>
      </c>
      <c r="AV1710" s="12" t="s">
        <v>90</v>
      </c>
      <c r="AW1710" s="12" t="s">
        <v>32</v>
      </c>
      <c r="AX1710" s="12" t="s">
        <v>77</v>
      </c>
      <c r="AY1710" s="151" t="s">
        <v>268</v>
      </c>
    </row>
    <row r="1711" spans="2:65" s="12" customFormat="1" ht="22.5">
      <c r="B1711" s="149"/>
      <c r="D1711" s="150" t="s">
        <v>276</v>
      </c>
      <c r="E1711" s="151" t="s">
        <v>1</v>
      </c>
      <c r="F1711" s="152" t="s">
        <v>975</v>
      </c>
      <c r="H1711" s="153">
        <v>23.745000000000001</v>
      </c>
      <c r="I1711" s="154"/>
      <c r="L1711" s="149"/>
      <c r="M1711" s="155"/>
      <c r="T1711" s="156"/>
      <c r="AT1711" s="151" t="s">
        <v>276</v>
      </c>
      <c r="AU1711" s="151" t="s">
        <v>90</v>
      </c>
      <c r="AV1711" s="12" t="s">
        <v>90</v>
      </c>
      <c r="AW1711" s="12" t="s">
        <v>32</v>
      </c>
      <c r="AX1711" s="12" t="s">
        <v>77</v>
      </c>
      <c r="AY1711" s="151" t="s">
        <v>268</v>
      </c>
    </row>
    <row r="1712" spans="2:65" s="12" customFormat="1">
      <c r="B1712" s="149"/>
      <c r="D1712" s="150" t="s">
        <v>276</v>
      </c>
      <c r="E1712" s="151" t="s">
        <v>1</v>
      </c>
      <c r="F1712" s="152" t="s">
        <v>2473</v>
      </c>
      <c r="H1712" s="153">
        <v>2.875</v>
      </c>
      <c r="I1712" s="154"/>
      <c r="L1712" s="149"/>
      <c r="M1712" s="155"/>
      <c r="T1712" s="156"/>
      <c r="AT1712" s="151" t="s">
        <v>276</v>
      </c>
      <c r="AU1712" s="151" t="s">
        <v>90</v>
      </c>
      <c r="AV1712" s="12" t="s">
        <v>90</v>
      </c>
      <c r="AW1712" s="12" t="s">
        <v>32</v>
      </c>
      <c r="AX1712" s="12" t="s">
        <v>77</v>
      </c>
      <c r="AY1712" s="151" t="s">
        <v>268</v>
      </c>
    </row>
    <row r="1713" spans="2:65" s="13" customFormat="1">
      <c r="B1713" s="157"/>
      <c r="D1713" s="150" t="s">
        <v>276</v>
      </c>
      <c r="E1713" s="158" t="s">
        <v>1</v>
      </c>
      <c r="F1713" s="159" t="s">
        <v>278</v>
      </c>
      <c r="H1713" s="160">
        <v>67.700999999999993</v>
      </c>
      <c r="I1713" s="161"/>
      <c r="L1713" s="157"/>
      <c r="M1713" s="162"/>
      <c r="T1713" s="163"/>
      <c r="AT1713" s="158" t="s">
        <v>276</v>
      </c>
      <c r="AU1713" s="158" t="s">
        <v>90</v>
      </c>
      <c r="AV1713" s="13" t="s">
        <v>101</v>
      </c>
      <c r="AW1713" s="13" t="s">
        <v>32</v>
      </c>
      <c r="AX1713" s="13" t="s">
        <v>84</v>
      </c>
      <c r="AY1713" s="158" t="s">
        <v>268</v>
      </c>
    </row>
    <row r="1714" spans="2:65" s="1" customFormat="1" ht="24.2" customHeight="1">
      <c r="B1714" s="32"/>
      <c r="C1714" s="136" t="s">
        <v>2474</v>
      </c>
      <c r="D1714" s="177" t="s">
        <v>270</v>
      </c>
      <c r="E1714" s="137" t="s">
        <v>2475</v>
      </c>
      <c r="F1714" s="138" t="s">
        <v>2476</v>
      </c>
      <c r="G1714" s="139" t="s">
        <v>273</v>
      </c>
      <c r="H1714" s="140">
        <v>27.08</v>
      </c>
      <c r="I1714" s="141"/>
      <c r="J1714" s="142">
        <f>ROUND(I1714*H1714,2)</f>
        <v>0</v>
      </c>
      <c r="K1714" s="138" t="s">
        <v>274</v>
      </c>
      <c r="L1714" s="32"/>
      <c r="M1714" s="143" t="s">
        <v>1</v>
      </c>
      <c r="N1714" s="144" t="s">
        <v>43</v>
      </c>
      <c r="P1714" s="145">
        <f>O1714*H1714</f>
        <v>0</v>
      </c>
      <c r="Q1714" s="145">
        <v>1.5E-3</v>
      </c>
      <c r="R1714" s="145">
        <f>Q1714*H1714</f>
        <v>4.0619999999999996E-2</v>
      </c>
      <c r="S1714" s="145">
        <v>0</v>
      </c>
      <c r="T1714" s="146">
        <f>S1714*H1714</f>
        <v>0</v>
      </c>
      <c r="AR1714" s="147" t="s">
        <v>370</v>
      </c>
      <c r="AT1714" s="147" t="s">
        <v>270</v>
      </c>
      <c r="AU1714" s="147" t="s">
        <v>90</v>
      </c>
      <c r="AY1714" s="17" t="s">
        <v>268</v>
      </c>
      <c r="BE1714" s="148">
        <f>IF(N1714="základní",J1714,0)</f>
        <v>0</v>
      </c>
      <c r="BF1714" s="148">
        <f>IF(N1714="snížená",J1714,0)</f>
        <v>0</v>
      </c>
      <c r="BG1714" s="148">
        <f>IF(N1714="zákl. přenesená",J1714,0)</f>
        <v>0</v>
      </c>
      <c r="BH1714" s="148">
        <f>IF(N1714="sníž. přenesená",J1714,0)</f>
        <v>0</v>
      </c>
      <c r="BI1714" s="148">
        <f>IF(N1714="nulová",J1714,0)</f>
        <v>0</v>
      </c>
      <c r="BJ1714" s="17" t="s">
        <v>90</v>
      </c>
      <c r="BK1714" s="148">
        <f>ROUND(I1714*H1714,2)</f>
        <v>0</v>
      </c>
      <c r="BL1714" s="17" t="s">
        <v>370</v>
      </c>
      <c r="BM1714" s="147" t="s">
        <v>2477</v>
      </c>
    </row>
    <row r="1715" spans="2:65" s="14" customFormat="1">
      <c r="B1715" s="164"/>
      <c r="D1715" s="150" t="s">
        <v>276</v>
      </c>
      <c r="E1715" s="165" t="s">
        <v>1</v>
      </c>
      <c r="F1715" s="166" t="s">
        <v>2472</v>
      </c>
      <c r="H1715" s="165" t="s">
        <v>1</v>
      </c>
      <c r="I1715" s="167"/>
      <c r="L1715" s="164"/>
      <c r="M1715" s="168"/>
      <c r="T1715" s="169"/>
      <c r="AT1715" s="165" t="s">
        <v>276</v>
      </c>
      <c r="AU1715" s="165" t="s">
        <v>90</v>
      </c>
      <c r="AV1715" s="14" t="s">
        <v>84</v>
      </c>
      <c r="AW1715" s="14" t="s">
        <v>32</v>
      </c>
      <c r="AX1715" s="14" t="s">
        <v>77</v>
      </c>
      <c r="AY1715" s="165" t="s">
        <v>268</v>
      </c>
    </row>
    <row r="1716" spans="2:65" s="14" customFormat="1">
      <c r="B1716" s="164"/>
      <c r="D1716" s="150" t="s">
        <v>276</v>
      </c>
      <c r="E1716" s="165" t="s">
        <v>1</v>
      </c>
      <c r="F1716" s="166" t="s">
        <v>863</v>
      </c>
      <c r="H1716" s="165" t="s">
        <v>1</v>
      </c>
      <c r="I1716" s="167"/>
      <c r="L1716" s="164"/>
      <c r="M1716" s="168"/>
      <c r="T1716" s="169"/>
      <c r="AT1716" s="165" t="s">
        <v>276</v>
      </c>
      <c r="AU1716" s="165" t="s">
        <v>90</v>
      </c>
      <c r="AV1716" s="14" t="s">
        <v>84</v>
      </c>
      <c r="AW1716" s="14" t="s">
        <v>32</v>
      </c>
      <c r="AX1716" s="14" t="s">
        <v>77</v>
      </c>
      <c r="AY1716" s="165" t="s">
        <v>268</v>
      </c>
    </row>
    <row r="1717" spans="2:65" s="12" customFormat="1">
      <c r="B1717" s="149"/>
      <c r="D1717" s="150" t="s">
        <v>276</v>
      </c>
      <c r="E1717" s="151" t="s">
        <v>1</v>
      </c>
      <c r="F1717" s="152" t="s">
        <v>958</v>
      </c>
      <c r="H1717" s="153">
        <v>5.5</v>
      </c>
      <c r="I1717" s="154"/>
      <c r="L1717" s="149"/>
      <c r="M1717" s="155"/>
      <c r="T1717" s="156"/>
      <c r="AT1717" s="151" t="s">
        <v>276</v>
      </c>
      <c r="AU1717" s="151" t="s">
        <v>90</v>
      </c>
      <c r="AV1717" s="12" t="s">
        <v>90</v>
      </c>
      <c r="AW1717" s="12" t="s">
        <v>32</v>
      </c>
      <c r="AX1717" s="12" t="s">
        <v>77</v>
      </c>
      <c r="AY1717" s="151" t="s">
        <v>268</v>
      </c>
    </row>
    <row r="1718" spans="2:65" s="12" customFormat="1" ht="22.5">
      <c r="B1718" s="149"/>
      <c r="D1718" s="150" t="s">
        <v>276</v>
      </c>
      <c r="E1718" s="151" t="s">
        <v>1</v>
      </c>
      <c r="F1718" s="152" t="s">
        <v>973</v>
      </c>
      <c r="H1718" s="153">
        <v>26.010999999999999</v>
      </c>
      <c r="I1718" s="154"/>
      <c r="L1718" s="149"/>
      <c r="M1718" s="155"/>
      <c r="T1718" s="156"/>
      <c r="AT1718" s="151" t="s">
        <v>276</v>
      </c>
      <c r="AU1718" s="151" t="s">
        <v>90</v>
      </c>
      <c r="AV1718" s="12" t="s">
        <v>90</v>
      </c>
      <c r="AW1718" s="12" t="s">
        <v>32</v>
      </c>
      <c r="AX1718" s="12" t="s">
        <v>77</v>
      </c>
      <c r="AY1718" s="151" t="s">
        <v>268</v>
      </c>
    </row>
    <row r="1719" spans="2:65" s="12" customFormat="1">
      <c r="B1719" s="149"/>
      <c r="D1719" s="150" t="s">
        <v>276</v>
      </c>
      <c r="E1719" s="151" t="s">
        <v>1</v>
      </c>
      <c r="F1719" s="152" t="s">
        <v>974</v>
      </c>
      <c r="H1719" s="153">
        <v>9.57</v>
      </c>
      <c r="I1719" s="154"/>
      <c r="L1719" s="149"/>
      <c r="M1719" s="155"/>
      <c r="T1719" s="156"/>
      <c r="AT1719" s="151" t="s">
        <v>276</v>
      </c>
      <c r="AU1719" s="151" t="s">
        <v>90</v>
      </c>
      <c r="AV1719" s="12" t="s">
        <v>90</v>
      </c>
      <c r="AW1719" s="12" t="s">
        <v>32</v>
      </c>
      <c r="AX1719" s="12" t="s">
        <v>77</v>
      </c>
      <c r="AY1719" s="151" t="s">
        <v>268</v>
      </c>
    </row>
    <row r="1720" spans="2:65" s="12" customFormat="1" ht="22.5">
      <c r="B1720" s="149"/>
      <c r="D1720" s="150" t="s">
        <v>276</v>
      </c>
      <c r="E1720" s="151" t="s">
        <v>1</v>
      </c>
      <c r="F1720" s="152" t="s">
        <v>975</v>
      </c>
      <c r="H1720" s="153">
        <v>23.745000000000001</v>
      </c>
      <c r="I1720" s="154"/>
      <c r="L1720" s="149"/>
      <c r="M1720" s="155"/>
      <c r="T1720" s="156"/>
      <c r="AT1720" s="151" t="s">
        <v>276</v>
      </c>
      <c r="AU1720" s="151" t="s">
        <v>90</v>
      </c>
      <c r="AV1720" s="12" t="s">
        <v>90</v>
      </c>
      <c r="AW1720" s="12" t="s">
        <v>32</v>
      </c>
      <c r="AX1720" s="12" t="s">
        <v>77</v>
      </c>
      <c r="AY1720" s="151" t="s">
        <v>268</v>
      </c>
    </row>
    <row r="1721" spans="2:65" s="12" customFormat="1">
      <c r="B1721" s="149"/>
      <c r="D1721" s="150" t="s">
        <v>276</v>
      </c>
      <c r="E1721" s="151" t="s">
        <v>1</v>
      </c>
      <c r="F1721" s="152" t="s">
        <v>2473</v>
      </c>
      <c r="H1721" s="153">
        <v>2.875</v>
      </c>
      <c r="I1721" s="154"/>
      <c r="L1721" s="149"/>
      <c r="M1721" s="155"/>
      <c r="T1721" s="156"/>
      <c r="AT1721" s="151" t="s">
        <v>276</v>
      </c>
      <c r="AU1721" s="151" t="s">
        <v>90</v>
      </c>
      <c r="AV1721" s="12" t="s">
        <v>90</v>
      </c>
      <c r="AW1721" s="12" t="s">
        <v>32</v>
      </c>
      <c r="AX1721" s="12" t="s">
        <v>77</v>
      </c>
      <c r="AY1721" s="151" t="s">
        <v>268</v>
      </c>
    </row>
    <row r="1722" spans="2:65" s="13" customFormat="1">
      <c r="B1722" s="157"/>
      <c r="D1722" s="150" t="s">
        <v>276</v>
      </c>
      <c r="E1722" s="158" t="s">
        <v>1</v>
      </c>
      <c r="F1722" s="159" t="s">
        <v>278</v>
      </c>
      <c r="H1722" s="160">
        <v>67.700999999999993</v>
      </c>
      <c r="I1722" s="161"/>
      <c r="L1722" s="157"/>
      <c r="M1722" s="162"/>
      <c r="T1722" s="163"/>
      <c r="AT1722" s="158" t="s">
        <v>276</v>
      </c>
      <c r="AU1722" s="158" t="s">
        <v>90</v>
      </c>
      <c r="AV1722" s="13" t="s">
        <v>101</v>
      </c>
      <c r="AW1722" s="13" t="s">
        <v>32</v>
      </c>
      <c r="AX1722" s="13" t="s">
        <v>84</v>
      </c>
      <c r="AY1722" s="158" t="s">
        <v>268</v>
      </c>
    </row>
    <row r="1723" spans="2:65" s="12" customFormat="1">
      <c r="B1723" s="149"/>
      <c r="D1723" s="150" t="s">
        <v>276</v>
      </c>
      <c r="F1723" s="152" t="s">
        <v>2478</v>
      </c>
      <c r="H1723" s="153">
        <v>27.08</v>
      </c>
      <c r="I1723" s="154"/>
      <c r="L1723" s="149"/>
      <c r="M1723" s="155"/>
      <c r="T1723" s="156"/>
      <c r="AT1723" s="151" t="s">
        <v>276</v>
      </c>
      <c r="AU1723" s="151" t="s">
        <v>90</v>
      </c>
      <c r="AV1723" s="12" t="s">
        <v>90</v>
      </c>
      <c r="AW1723" s="12" t="s">
        <v>4</v>
      </c>
      <c r="AX1723" s="12" t="s">
        <v>84</v>
      </c>
      <c r="AY1723" s="151" t="s">
        <v>268</v>
      </c>
    </row>
    <row r="1724" spans="2:65" s="1" customFormat="1" ht="16.5" customHeight="1">
      <c r="B1724" s="32"/>
      <c r="C1724" s="136" t="s">
        <v>2479</v>
      </c>
      <c r="D1724" s="136" t="s">
        <v>270</v>
      </c>
      <c r="E1724" s="137" t="s">
        <v>2480</v>
      </c>
      <c r="F1724" s="138" t="s">
        <v>2481</v>
      </c>
      <c r="G1724" s="139" t="s">
        <v>281</v>
      </c>
      <c r="H1724" s="140">
        <v>14</v>
      </c>
      <c r="I1724" s="141"/>
      <c r="J1724" s="142">
        <f>ROUND(I1724*H1724,2)</f>
        <v>0</v>
      </c>
      <c r="K1724" s="138" t="s">
        <v>274</v>
      </c>
      <c r="L1724" s="32"/>
      <c r="M1724" s="143" t="s">
        <v>1</v>
      </c>
      <c r="N1724" s="144" t="s">
        <v>43</v>
      </c>
      <c r="P1724" s="145">
        <f>O1724*H1724</f>
        <v>0</v>
      </c>
      <c r="Q1724" s="145">
        <v>2.1000000000000001E-4</v>
      </c>
      <c r="R1724" s="145">
        <f>Q1724*H1724</f>
        <v>2.9399999999999999E-3</v>
      </c>
      <c r="S1724" s="145">
        <v>0</v>
      </c>
      <c r="T1724" s="146">
        <f>S1724*H1724</f>
        <v>0</v>
      </c>
      <c r="AR1724" s="147" t="s">
        <v>370</v>
      </c>
      <c r="AT1724" s="147" t="s">
        <v>270</v>
      </c>
      <c r="AU1724" s="147" t="s">
        <v>90</v>
      </c>
      <c r="AY1724" s="17" t="s">
        <v>268</v>
      </c>
      <c r="BE1724" s="148">
        <f>IF(N1724="základní",J1724,0)</f>
        <v>0</v>
      </c>
      <c r="BF1724" s="148">
        <f>IF(N1724="snížená",J1724,0)</f>
        <v>0</v>
      </c>
      <c r="BG1724" s="148">
        <f>IF(N1724="zákl. přenesená",J1724,0)</f>
        <v>0</v>
      </c>
      <c r="BH1724" s="148">
        <f>IF(N1724="sníž. přenesená",J1724,0)</f>
        <v>0</v>
      </c>
      <c r="BI1724" s="148">
        <f>IF(N1724="nulová",J1724,0)</f>
        <v>0</v>
      </c>
      <c r="BJ1724" s="17" t="s">
        <v>90</v>
      </c>
      <c r="BK1724" s="148">
        <f>ROUND(I1724*H1724,2)</f>
        <v>0</v>
      </c>
      <c r="BL1724" s="17" t="s">
        <v>370</v>
      </c>
      <c r="BM1724" s="147" t="s">
        <v>2482</v>
      </c>
    </row>
    <row r="1725" spans="2:65" s="12" customFormat="1">
      <c r="B1725" s="149"/>
      <c r="D1725" s="150" t="s">
        <v>276</v>
      </c>
      <c r="E1725" s="151" t="s">
        <v>1</v>
      </c>
      <c r="F1725" s="152" t="s">
        <v>2483</v>
      </c>
      <c r="H1725" s="153">
        <v>14</v>
      </c>
      <c r="I1725" s="154"/>
      <c r="L1725" s="149"/>
      <c r="M1725" s="155"/>
      <c r="T1725" s="156"/>
      <c r="AT1725" s="151" t="s">
        <v>276</v>
      </c>
      <c r="AU1725" s="151" t="s">
        <v>90</v>
      </c>
      <c r="AV1725" s="12" t="s">
        <v>90</v>
      </c>
      <c r="AW1725" s="12" t="s">
        <v>32</v>
      </c>
      <c r="AX1725" s="12" t="s">
        <v>77</v>
      </c>
      <c r="AY1725" s="151" t="s">
        <v>268</v>
      </c>
    </row>
    <row r="1726" spans="2:65" s="13" customFormat="1">
      <c r="B1726" s="157"/>
      <c r="D1726" s="150" t="s">
        <v>276</v>
      </c>
      <c r="E1726" s="158" t="s">
        <v>1</v>
      </c>
      <c r="F1726" s="159" t="s">
        <v>278</v>
      </c>
      <c r="H1726" s="160">
        <v>14</v>
      </c>
      <c r="I1726" s="161"/>
      <c r="L1726" s="157"/>
      <c r="M1726" s="162"/>
      <c r="T1726" s="163"/>
      <c r="AT1726" s="158" t="s">
        <v>276</v>
      </c>
      <c r="AU1726" s="158" t="s">
        <v>90</v>
      </c>
      <c r="AV1726" s="13" t="s">
        <v>101</v>
      </c>
      <c r="AW1726" s="13" t="s">
        <v>32</v>
      </c>
      <c r="AX1726" s="13" t="s">
        <v>84</v>
      </c>
      <c r="AY1726" s="158" t="s">
        <v>268</v>
      </c>
    </row>
    <row r="1727" spans="2:65" s="1" customFormat="1" ht="16.5" customHeight="1">
      <c r="B1727" s="32"/>
      <c r="C1727" s="136" t="s">
        <v>2484</v>
      </c>
      <c r="D1727" s="136" t="s">
        <v>270</v>
      </c>
      <c r="E1727" s="137" t="s">
        <v>2485</v>
      </c>
      <c r="F1727" s="138" t="s">
        <v>2486</v>
      </c>
      <c r="G1727" s="139" t="s">
        <v>281</v>
      </c>
      <c r="H1727" s="140">
        <v>1</v>
      </c>
      <c r="I1727" s="141"/>
      <c r="J1727" s="142">
        <f>ROUND(I1727*H1727,2)</f>
        <v>0</v>
      </c>
      <c r="K1727" s="138" t="s">
        <v>274</v>
      </c>
      <c r="L1727" s="32"/>
      <c r="M1727" s="143" t="s">
        <v>1</v>
      </c>
      <c r="N1727" s="144" t="s">
        <v>43</v>
      </c>
      <c r="P1727" s="145">
        <f>O1727*H1727</f>
        <v>0</v>
      </c>
      <c r="Q1727" s="145">
        <v>2.0000000000000001E-4</v>
      </c>
      <c r="R1727" s="145">
        <f>Q1727*H1727</f>
        <v>2.0000000000000001E-4</v>
      </c>
      <c r="S1727" s="145">
        <v>0</v>
      </c>
      <c r="T1727" s="146">
        <f>S1727*H1727</f>
        <v>0</v>
      </c>
      <c r="AR1727" s="147" t="s">
        <v>370</v>
      </c>
      <c r="AT1727" s="147" t="s">
        <v>270</v>
      </c>
      <c r="AU1727" s="147" t="s">
        <v>90</v>
      </c>
      <c r="AY1727" s="17" t="s">
        <v>268</v>
      </c>
      <c r="BE1727" s="148">
        <f>IF(N1727="základní",J1727,0)</f>
        <v>0</v>
      </c>
      <c r="BF1727" s="148">
        <f>IF(N1727="snížená",J1727,0)</f>
        <v>0</v>
      </c>
      <c r="BG1727" s="148">
        <f>IF(N1727="zákl. přenesená",J1727,0)</f>
        <v>0</v>
      </c>
      <c r="BH1727" s="148">
        <f>IF(N1727="sníž. přenesená",J1727,0)</f>
        <v>0</v>
      </c>
      <c r="BI1727" s="148">
        <f>IF(N1727="nulová",J1727,0)</f>
        <v>0</v>
      </c>
      <c r="BJ1727" s="17" t="s">
        <v>90</v>
      </c>
      <c r="BK1727" s="148">
        <f>ROUND(I1727*H1727,2)</f>
        <v>0</v>
      </c>
      <c r="BL1727" s="17" t="s">
        <v>370</v>
      </c>
      <c r="BM1727" s="147" t="s">
        <v>2487</v>
      </c>
    </row>
    <row r="1728" spans="2:65" s="12" customFormat="1">
      <c r="B1728" s="149"/>
      <c r="D1728" s="150" t="s">
        <v>276</v>
      </c>
      <c r="E1728" s="151" t="s">
        <v>1</v>
      </c>
      <c r="F1728" s="152" t="s">
        <v>898</v>
      </c>
      <c r="H1728" s="153">
        <v>1</v>
      </c>
      <c r="I1728" s="154"/>
      <c r="L1728" s="149"/>
      <c r="M1728" s="155"/>
      <c r="T1728" s="156"/>
      <c r="AT1728" s="151" t="s">
        <v>276</v>
      </c>
      <c r="AU1728" s="151" t="s">
        <v>90</v>
      </c>
      <c r="AV1728" s="12" t="s">
        <v>90</v>
      </c>
      <c r="AW1728" s="12" t="s">
        <v>32</v>
      </c>
      <c r="AX1728" s="12" t="s">
        <v>77</v>
      </c>
      <c r="AY1728" s="151" t="s">
        <v>268</v>
      </c>
    </row>
    <row r="1729" spans="2:65" s="13" customFormat="1">
      <c r="B1729" s="157"/>
      <c r="D1729" s="150" t="s">
        <v>276</v>
      </c>
      <c r="E1729" s="158" t="s">
        <v>1</v>
      </c>
      <c r="F1729" s="159" t="s">
        <v>278</v>
      </c>
      <c r="H1729" s="160">
        <v>1</v>
      </c>
      <c r="I1729" s="161"/>
      <c r="L1729" s="157"/>
      <c r="M1729" s="162"/>
      <c r="T1729" s="163"/>
      <c r="AT1729" s="158" t="s">
        <v>276</v>
      </c>
      <c r="AU1729" s="158" t="s">
        <v>90</v>
      </c>
      <c r="AV1729" s="13" t="s">
        <v>101</v>
      </c>
      <c r="AW1729" s="13" t="s">
        <v>32</v>
      </c>
      <c r="AX1729" s="13" t="s">
        <v>84</v>
      </c>
      <c r="AY1729" s="158" t="s">
        <v>268</v>
      </c>
    </row>
    <row r="1730" spans="2:65" s="1" customFormat="1" ht="24.2" customHeight="1">
      <c r="B1730" s="32"/>
      <c r="C1730" s="136" t="s">
        <v>2488</v>
      </c>
      <c r="D1730" s="177" t="s">
        <v>270</v>
      </c>
      <c r="E1730" s="137" t="s">
        <v>2489</v>
      </c>
      <c r="F1730" s="138" t="s">
        <v>2490</v>
      </c>
      <c r="G1730" s="139" t="s">
        <v>273</v>
      </c>
      <c r="H1730" s="140">
        <v>61.804000000000002</v>
      </c>
      <c r="I1730" s="141"/>
      <c r="J1730" s="142">
        <f>ROUND(I1730*H1730,2)</f>
        <v>0</v>
      </c>
      <c r="K1730" s="138" t="s">
        <v>1</v>
      </c>
      <c r="L1730" s="32"/>
      <c r="M1730" s="143" t="s">
        <v>1</v>
      </c>
      <c r="N1730" s="144" t="s">
        <v>43</v>
      </c>
      <c r="P1730" s="145">
        <f>O1730*H1730</f>
        <v>0</v>
      </c>
      <c r="Q1730" s="145">
        <v>5.0499999999999998E-3</v>
      </c>
      <c r="R1730" s="145">
        <f>Q1730*H1730</f>
        <v>0.3121102</v>
      </c>
      <c r="S1730" s="145">
        <v>0</v>
      </c>
      <c r="T1730" s="146">
        <f>S1730*H1730</f>
        <v>0</v>
      </c>
      <c r="AR1730" s="147" t="s">
        <v>370</v>
      </c>
      <c r="AT1730" s="147" t="s">
        <v>270</v>
      </c>
      <c r="AU1730" s="147" t="s">
        <v>90</v>
      </c>
      <c r="AY1730" s="17" t="s">
        <v>268</v>
      </c>
      <c r="BE1730" s="148">
        <f>IF(N1730="základní",J1730,0)</f>
        <v>0</v>
      </c>
      <c r="BF1730" s="148">
        <f>IF(N1730="snížená",J1730,0)</f>
        <v>0</v>
      </c>
      <c r="BG1730" s="148">
        <f>IF(N1730="zákl. přenesená",J1730,0)</f>
        <v>0</v>
      </c>
      <c r="BH1730" s="148">
        <f>IF(N1730="sníž. přenesená",J1730,0)</f>
        <v>0</v>
      </c>
      <c r="BI1730" s="148">
        <f>IF(N1730="nulová",J1730,0)</f>
        <v>0</v>
      </c>
      <c r="BJ1730" s="17" t="s">
        <v>90</v>
      </c>
      <c r="BK1730" s="148">
        <f>ROUND(I1730*H1730,2)</f>
        <v>0</v>
      </c>
      <c r="BL1730" s="17" t="s">
        <v>370</v>
      </c>
      <c r="BM1730" s="147" t="s">
        <v>2491</v>
      </c>
    </row>
    <row r="1731" spans="2:65" s="1" customFormat="1" ht="37.9" customHeight="1">
      <c r="B1731" s="32"/>
      <c r="C1731" s="186" t="s">
        <v>2492</v>
      </c>
      <c r="D1731" s="196" t="s">
        <v>982</v>
      </c>
      <c r="E1731" s="187" t="s">
        <v>2493</v>
      </c>
      <c r="F1731" s="188" t="s">
        <v>2494</v>
      </c>
      <c r="G1731" s="189" t="s">
        <v>273</v>
      </c>
      <c r="H1731" s="190">
        <v>67.983999999999995</v>
      </c>
      <c r="I1731" s="191"/>
      <c r="J1731" s="192">
        <f>ROUND(I1731*H1731,2)</f>
        <v>0</v>
      </c>
      <c r="K1731" s="188" t="s">
        <v>1</v>
      </c>
      <c r="L1731" s="193"/>
      <c r="M1731" s="194" t="s">
        <v>1</v>
      </c>
      <c r="N1731" s="195" t="s">
        <v>43</v>
      </c>
      <c r="P1731" s="145">
        <f>O1731*H1731</f>
        <v>0</v>
      </c>
      <c r="Q1731" s="145">
        <v>0.01</v>
      </c>
      <c r="R1731" s="145">
        <f>Q1731*H1731</f>
        <v>0.67984</v>
      </c>
      <c r="S1731" s="145">
        <v>0</v>
      </c>
      <c r="T1731" s="146">
        <f>S1731*H1731</f>
        <v>0</v>
      </c>
      <c r="AR1731" s="147" t="s">
        <v>448</v>
      </c>
      <c r="AT1731" s="147" t="s">
        <v>982</v>
      </c>
      <c r="AU1731" s="147" t="s">
        <v>90</v>
      </c>
      <c r="AY1731" s="17" t="s">
        <v>268</v>
      </c>
      <c r="BE1731" s="148">
        <f>IF(N1731="základní",J1731,0)</f>
        <v>0</v>
      </c>
      <c r="BF1731" s="148">
        <f>IF(N1731="snížená",J1731,0)</f>
        <v>0</v>
      </c>
      <c r="BG1731" s="148">
        <f>IF(N1731="zákl. přenesená",J1731,0)</f>
        <v>0</v>
      </c>
      <c r="BH1731" s="148">
        <f>IF(N1731="sníž. přenesená",J1731,0)</f>
        <v>0</v>
      </c>
      <c r="BI1731" s="148">
        <f>IF(N1731="nulová",J1731,0)</f>
        <v>0</v>
      </c>
      <c r="BJ1731" s="17" t="s">
        <v>90</v>
      </c>
      <c r="BK1731" s="148">
        <f>ROUND(I1731*H1731,2)</f>
        <v>0</v>
      </c>
      <c r="BL1731" s="17" t="s">
        <v>370</v>
      </c>
      <c r="BM1731" s="147" t="s">
        <v>2495</v>
      </c>
    </row>
    <row r="1732" spans="2:65" s="14" customFormat="1">
      <c r="B1732" s="164"/>
      <c r="D1732" s="150" t="s">
        <v>276</v>
      </c>
      <c r="E1732" s="165" t="s">
        <v>1</v>
      </c>
      <c r="F1732" s="166" t="s">
        <v>2472</v>
      </c>
      <c r="H1732" s="165" t="s">
        <v>1</v>
      </c>
      <c r="I1732" s="167"/>
      <c r="L1732" s="164"/>
      <c r="M1732" s="168"/>
      <c r="T1732" s="169"/>
      <c r="AT1732" s="165" t="s">
        <v>276</v>
      </c>
      <c r="AU1732" s="165" t="s">
        <v>90</v>
      </c>
      <c r="AV1732" s="14" t="s">
        <v>84</v>
      </c>
      <c r="AW1732" s="14" t="s">
        <v>32</v>
      </c>
      <c r="AX1732" s="14" t="s">
        <v>77</v>
      </c>
      <c r="AY1732" s="165" t="s">
        <v>268</v>
      </c>
    </row>
    <row r="1733" spans="2:65" s="14" customFormat="1">
      <c r="B1733" s="164"/>
      <c r="D1733" s="150" t="s">
        <v>276</v>
      </c>
      <c r="E1733" s="165" t="s">
        <v>1</v>
      </c>
      <c r="F1733" s="166" t="s">
        <v>863</v>
      </c>
      <c r="H1733" s="165" t="s">
        <v>1</v>
      </c>
      <c r="I1733" s="167"/>
      <c r="L1733" s="164"/>
      <c r="M1733" s="168"/>
      <c r="T1733" s="169"/>
      <c r="AT1733" s="165" t="s">
        <v>276</v>
      </c>
      <c r="AU1733" s="165" t="s">
        <v>90</v>
      </c>
      <c r="AV1733" s="14" t="s">
        <v>84</v>
      </c>
      <c r="AW1733" s="14" t="s">
        <v>32</v>
      </c>
      <c r="AX1733" s="14" t="s">
        <v>77</v>
      </c>
      <c r="AY1733" s="165" t="s">
        <v>268</v>
      </c>
    </row>
    <row r="1734" spans="2:65" s="12" customFormat="1">
      <c r="B1734" s="149"/>
      <c r="D1734" s="150" t="s">
        <v>276</v>
      </c>
      <c r="E1734" s="151" t="s">
        <v>1</v>
      </c>
      <c r="F1734" s="152" t="s">
        <v>2496</v>
      </c>
      <c r="H1734" s="153">
        <v>9.548</v>
      </c>
      <c r="I1734" s="154"/>
      <c r="L1734" s="149"/>
      <c r="M1734" s="155"/>
      <c r="T1734" s="156"/>
      <c r="AT1734" s="151" t="s">
        <v>276</v>
      </c>
      <c r="AU1734" s="151" t="s">
        <v>90</v>
      </c>
      <c r="AV1734" s="12" t="s">
        <v>90</v>
      </c>
      <c r="AW1734" s="12" t="s">
        <v>32</v>
      </c>
      <c r="AX1734" s="12" t="s">
        <v>77</v>
      </c>
      <c r="AY1734" s="151" t="s">
        <v>268</v>
      </c>
    </row>
    <row r="1735" spans="2:65" s="12" customFormat="1">
      <c r="B1735" s="149"/>
      <c r="D1735" s="150" t="s">
        <v>276</v>
      </c>
      <c r="E1735" s="151" t="s">
        <v>1</v>
      </c>
      <c r="F1735" s="152" t="s">
        <v>2497</v>
      </c>
      <c r="H1735" s="153">
        <v>3.798</v>
      </c>
      <c r="I1735" s="154"/>
      <c r="L1735" s="149"/>
      <c r="M1735" s="155"/>
      <c r="T1735" s="156"/>
      <c r="AT1735" s="151" t="s">
        <v>276</v>
      </c>
      <c r="AU1735" s="151" t="s">
        <v>90</v>
      </c>
      <c r="AV1735" s="12" t="s">
        <v>90</v>
      </c>
      <c r="AW1735" s="12" t="s">
        <v>32</v>
      </c>
      <c r="AX1735" s="12" t="s">
        <v>77</v>
      </c>
      <c r="AY1735" s="151" t="s">
        <v>268</v>
      </c>
    </row>
    <row r="1736" spans="2:65" s="12" customFormat="1" ht="22.5">
      <c r="B1736" s="149"/>
      <c r="D1736" s="150" t="s">
        <v>276</v>
      </c>
      <c r="E1736" s="151" t="s">
        <v>1</v>
      </c>
      <c r="F1736" s="152" t="s">
        <v>2498</v>
      </c>
      <c r="H1736" s="153">
        <v>22.007999999999999</v>
      </c>
      <c r="I1736" s="154"/>
      <c r="L1736" s="149"/>
      <c r="M1736" s="155"/>
      <c r="T1736" s="156"/>
      <c r="AT1736" s="151" t="s">
        <v>276</v>
      </c>
      <c r="AU1736" s="151" t="s">
        <v>90</v>
      </c>
      <c r="AV1736" s="12" t="s">
        <v>90</v>
      </c>
      <c r="AW1736" s="12" t="s">
        <v>32</v>
      </c>
      <c r="AX1736" s="12" t="s">
        <v>77</v>
      </c>
      <c r="AY1736" s="151" t="s">
        <v>268</v>
      </c>
    </row>
    <row r="1737" spans="2:65" s="12" customFormat="1">
      <c r="B1737" s="149"/>
      <c r="D1737" s="150" t="s">
        <v>276</v>
      </c>
      <c r="E1737" s="151" t="s">
        <v>1</v>
      </c>
      <c r="F1737" s="152" t="s">
        <v>2499</v>
      </c>
      <c r="H1737" s="153">
        <v>9.83</v>
      </c>
      <c r="I1737" s="154"/>
      <c r="L1737" s="149"/>
      <c r="M1737" s="155"/>
      <c r="T1737" s="156"/>
      <c r="AT1737" s="151" t="s">
        <v>276</v>
      </c>
      <c r="AU1737" s="151" t="s">
        <v>90</v>
      </c>
      <c r="AV1737" s="12" t="s">
        <v>90</v>
      </c>
      <c r="AW1737" s="12" t="s">
        <v>32</v>
      </c>
      <c r="AX1737" s="12" t="s">
        <v>77</v>
      </c>
      <c r="AY1737" s="151" t="s">
        <v>268</v>
      </c>
    </row>
    <row r="1738" spans="2:65" s="12" customFormat="1">
      <c r="B1738" s="149"/>
      <c r="D1738" s="150" t="s">
        <v>276</v>
      </c>
      <c r="E1738" s="151" t="s">
        <v>1</v>
      </c>
      <c r="F1738" s="152" t="s">
        <v>2500</v>
      </c>
      <c r="H1738" s="153">
        <v>12</v>
      </c>
      <c r="I1738" s="154"/>
      <c r="L1738" s="149"/>
      <c r="M1738" s="155"/>
      <c r="T1738" s="156"/>
      <c r="AT1738" s="151" t="s">
        <v>276</v>
      </c>
      <c r="AU1738" s="151" t="s">
        <v>90</v>
      </c>
      <c r="AV1738" s="12" t="s">
        <v>90</v>
      </c>
      <c r="AW1738" s="12" t="s">
        <v>32</v>
      </c>
      <c r="AX1738" s="12" t="s">
        <v>77</v>
      </c>
      <c r="AY1738" s="151" t="s">
        <v>268</v>
      </c>
    </row>
    <row r="1739" spans="2:65" s="12" customFormat="1">
      <c r="B1739" s="149"/>
      <c r="D1739" s="150" t="s">
        <v>276</v>
      </c>
      <c r="E1739" s="151" t="s">
        <v>1</v>
      </c>
      <c r="F1739" s="152" t="s">
        <v>2501</v>
      </c>
      <c r="H1739" s="153">
        <v>4.62</v>
      </c>
      <c r="I1739" s="154"/>
      <c r="L1739" s="149"/>
      <c r="M1739" s="155"/>
      <c r="T1739" s="156"/>
      <c r="AT1739" s="151" t="s">
        <v>276</v>
      </c>
      <c r="AU1739" s="151" t="s">
        <v>90</v>
      </c>
      <c r="AV1739" s="12" t="s">
        <v>90</v>
      </c>
      <c r="AW1739" s="12" t="s">
        <v>32</v>
      </c>
      <c r="AX1739" s="12" t="s">
        <v>77</v>
      </c>
      <c r="AY1739" s="151" t="s">
        <v>268</v>
      </c>
    </row>
    <row r="1740" spans="2:65" s="13" customFormat="1">
      <c r="B1740" s="157"/>
      <c r="D1740" s="150" t="s">
        <v>276</v>
      </c>
      <c r="E1740" s="158" t="s">
        <v>1</v>
      </c>
      <c r="F1740" s="159" t="s">
        <v>278</v>
      </c>
      <c r="H1740" s="160">
        <v>61.804000000000002</v>
      </c>
      <c r="I1740" s="161"/>
      <c r="L1740" s="157"/>
      <c r="M1740" s="162"/>
      <c r="T1740" s="163"/>
      <c r="AT1740" s="158" t="s">
        <v>276</v>
      </c>
      <c r="AU1740" s="158" t="s">
        <v>90</v>
      </c>
      <c r="AV1740" s="13" t="s">
        <v>101</v>
      </c>
      <c r="AW1740" s="13" t="s">
        <v>32</v>
      </c>
      <c r="AX1740" s="13" t="s">
        <v>84</v>
      </c>
      <c r="AY1740" s="158" t="s">
        <v>268</v>
      </c>
    </row>
    <row r="1741" spans="2:65" s="12" customFormat="1">
      <c r="B1741" s="149"/>
      <c r="D1741" s="150" t="s">
        <v>276</v>
      </c>
      <c r="F1741" s="152" t="s">
        <v>2502</v>
      </c>
      <c r="H1741" s="153">
        <v>67.983999999999995</v>
      </c>
      <c r="I1741" s="154"/>
      <c r="L1741" s="149"/>
      <c r="M1741" s="155"/>
      <c r="T1741" s="156"/>
      <c r="AT1741" s="151" t="s">
        <v>276</v>
      </c>
      <c r="AU1741" s="151" t="s">
        <v>90</v>
      </c>
      <c r="AV1741" s="12" t="s">
        <v>90</v>
      </c>
      <c r="AW1741" s="12" t="s">
        <v>4</v>
      </c>
      <c r="AX1741" s="12" t="s">
        <v>84</v>
      </c>
      <c r="AY1741" s="151" t="s">
        <v>268</v>
      </c>
    </row>
    <row r="1742" spans="2:65" s="1" customFormat="1" ht="24.2" customHeight="1">
      <c r="B1742" s="32"/>
      <c r="C1742" s="136" t="s">
        <v>2503</v>
      </c>
      <c r="D1742" s="136" t="s">
        <v>270</v>
      </c>
      <c r="E1742" s="137" t="s">
        <v>2504</v>
      </c>
      <c r="F1742" s="138" t="s">
        <v>2505</v>
      </c>
      <c r="G1742" s="139" t="s">
        <v>318</v>
      </c>
      <c r="H1742" s="140">
        <v>7</v>
      </c>
      <c r="I1742" s="141"/>
      <c r="J1742" s="142">
        <f>ROUND(I1742*H1742,2)</f>
        <v>0</v>
      </c>
      <c r="K1742" s="138" t="s">
        <v>274</v>
      </c>
      <c r="L1742" s="32"/>
      <c r="M1742" s="143" t="s">
        <v>1</v>
      </c>
      <c r="N1742" s="144" t="s">
        <v>43</v>
      </c>
      <c r="P1742" s="145">
        <f>O1742*H1742</f>
        <v>0</v>
      </c>
      <c r="Q1742" s="145">
        <v>1.8000000000000001E-4</v>
      </c>
      <c r="R1742" s="145">
        <f>Q1742*H1742</f>
        <v>1.2600000000000001E-3</v>
      </c>
      <c r="S1742" s="145">
        <v>0</v>
      </c>
      <c r="T1742" s="146">
        <f>S1742*H1742</f>
        <v>0</v>
      </c>
      <c r="AR1742" s="147" t="s">
        <v>370</v>
      </c>
      <c r="AT1742" s="147" t="s">
        <v>270</v>
      </c>
      <c r="AU1742" s="147" t="s">
        <v>90</v>
      </c>
      <c r="AY1742" s="17" t="s">
        <v>268</v>
      </c>
      <c r="BE1742" s="148">
        <f>IF(N1742="základní",J1742,0)</f>
        <v>0</v>
      </c>
      <c r="BF1742" s="148">
        <f>IF(N1742="snížená",J1742,0)</f>
        <v>0</v>
      </c>
      <c r="BG1742" s="148">
        <f>IF(N1742="zákl. přenesená",J1742,0)</f>
        <v>0</v>
      </c>
      <c r="BH1742" s="148">
        <f>IF(N1742="sníž. přenesená",J1742,0)</f>
        <v>0</v>
      </c>
      <c r="BI1742" s="148">
        <f>IF(N1742="nulová",J1742,0)</f>
        <v>0</v>
      </c>
      <c r="BJ1742" s="17" t="s">
        <v>90</v>
      </c>
      <c r="BK1742" s="148">
        <f>ROUND(I1742*H1742,2)</f>
        <v>0</v>
      </c>
      <c r="BL1742" s="17" t="s">
        <v>370</v>
      </c>
      <c r="BM1742" s="147" t="s">
        <v>2506</v>
      </c>
    </row>
    <row r="1743" spans="2:65" s="1" customFormat="1" ht="24.2" customHeight="1">
      <c r="B1743" s="32"/>
      <c r="C1743" s="186" t="s">
        <v>2507</v>
      </c>
      <c r="D1743" s="186" t="s">
        <v>982</v>
      </c>
      <c r="E1743" s="187" t="s">
        <v>2508</v>
      </c>
      <c r="F1743" s="188" t="s">
        <v>2509</v>
      </c>
      <c r="G1743" s="189" t="s">
        <v>318</v>
      </c>
      <c r="H1743" s="190">
        <v>7.35</v>
      </c>
      <c r="I1743" s="191"/>
      <c r="J1743" s="192">
        <f>ROUND(I1743*H1743,2)</f>
        <v>0</v>
      </c>
      <c r="K1743" s="188" t="s">
        <v>1</v>
      </c>
      <c r="L1743" s="193"/>
      <c r="M1743" s="194" t="s">
        <v>1</v>
      </c>
      <c r="N1743" s="195" t="s">
        <v>43</v>
      </c>
      <c r="P1743" s="145">
        <f>O1743*H1743</f>
        <v>0</v>
      </c>
      <c r="Q1743" s="145">
        <v>1.2E-4</v>
      </c>
      <c r="R1743" s="145">
        <f>Q1743*H1743</f>
        <v>8.8199999999999997E-4</v>
      </c>
      <c r="S1743" s="145">
        <v>0</v>
      </c>
      <c r="T1743" s="146">
        <f>S1743*H1743</f>
        <v>0</v>
      </c>
      <c r="AR1743" s="147" t="s">
        <v>448</v>
      </c>
      <c r="AT1743" s="147" t="s">
        <v>982</v>
      </c>
      <c r="AU1743" s="147" t="s">
        <v>90</v>
      </c>
      <c r="AY1743" s="17" t="s">
        <v>268</v>
      </c>
      <c r="BE1743" s="148">
        <f>IF(N1743="základní",J1743,0)</f>
        <v>0</v>
      </c>
      <c r="BF1743" s="148">
        <f>IF(N1743="snížená",J1743,0)</f>
        <v>0</v>
      </c>
      <c r="BG1743" s="148">
        <f>IF(N1743="zákl. přenesená",J1743,0)</f>
        <v>0</v>
      </c>
      <c r="BH1743" s="148">
        <f>IF(N1743="sníž. přenesená",J1743,0)</f>
        <v>0</v>
      </c>
      <c r="BI1743" s="148">
        <f>IF(N1743="nulová",J1743,0)</f>
        <v>0</v>
      </c>
      <c r="BJ1743" s="17" t="s">
        <v>90</v>
      </c>
      <c r="BK1743" s="148">
        <f>ROUND(I1743*H1743,2)</f>
        <v>0</v>
      </c>
      <c r="BL1743" s="17" t="s">
        <v>370</v>
      </c>
      <c r="BM1743" s="147" t="s">
        <v>2510</v>
      </c>
    </row>
    <row r="1744" spans="2:65" s="12" customFormat="1">
      <c r="B1744" s="149"/>
      <c r="D1744" s="150" t="s">
        <v>276</v>
      </c>
      <c r="E1744" s="151" t="s">
        <v>1</v>
      </c>
      <c r="F1744" s="152" t="s">
        <v>2511</v>
      </c>
      <c r="H1744" s="153">
        <v>4.5</v>
      </c>
      <c r="I1744" s="154"/>
      <c r="L1744" s="149"/>
      <c r="M1744" s="155"/>
      <c r="T1744" s="156"/>
      <c r="AT1744" s="151" t="s">
        <v>276</v>
      </c>
      <c r="AU1744" s="151" t="s">
        <v>90</v>
      </c>
      <c r="AV1744" s="12" t="s">
        <v>90</v>
      </c>
      <c r="AW1744" s="12" t="s">
        <v>32</v>
      </c>
      <c r="AX1744" s="12" t="s">
        <v>77</v>
      </c>
      <c r="AY1744" s="151" t="s">
        <v>268</v>
      </c>
    </row>
    <row r="1745" spans="2:65" s="12" customFormat="1">
      <c r="B1745" s="149"/>
      <c r="D1745" s="150" t="s">
        <v>276</v>
      </c>
      <c r="E1745" s="151" t="s">
        <v>1</v>
      </c>
      <c r="F1745" s="152" t="s">
        <v>2512</v>
      </c>
      <c r="H1745" s="153">
        <v>2.5</v>
      </c>
      <c r="I1745" s="154"/>
      <c r="L1745" s="149"/>
      <c r="M1745" s="155"/>
      <c r="T1745" s="156"/>
      <c r="AT1745" s="151" t="s">
        <v>276</v>
      </c>
      <c r="AU1745" s="151" t="s">
        <v>90</v>
      </c>
      <c r="AV1745" s="12" t="s">
        <v>90</v>
      </c>
      <c r="AW1745" s="12" t="s">
        <v>32</v>
      </c>
      <c r="AX1745" s="12" t="s">
        <v>77</v>
      </c>
      <c r="AY1745" s="151" t="s">
        <v>268</v>
      </c>
    </row>
    <row r="1746" spans="2:65" s="13" customFormat="1">
      <c r="B1746" s="157"/>
      <c r="D1746" s="150" t="s">
        <v>276</v>
      </c>
      <c r="E1746" s="158" t="s">
        <v>1</v>
      </c>
      <c r="F1746" s="159" t="s">
        <v>278</v>
      </c>
      <c r="H1746" s="160">
        <v>7</v>
      </c>
      <c r="I1746" s="161"/>
      <c r="L1746" s="157"/>
      <c r="M1746" s="162"/>
      <c r="T1746" s="163"/>
      <c r="AT1746" s="158" t="s">
        <v>276</v>
      </c>
      <c r="AU1746" s="158" t="s">
        <v>90</v>
      </c>
      <c r="AV1746" s="13" t="s">
        <v>101</v>
      </c>
      <c r="AW1746" s="13" t="s">
        <v>32</v>
      </c>
      <c r="AX1746" s="13" t="s">
        <v>84</v>
      </c>
      <c r="AY1746" s="158" t="s">
        <v>268</v>
      </c>
    </row>
    <row r="1747" spans="2:65" s="12" customFormat="1">
      <c r="B1747" s="149"/>
      <c r="D1747" s="150" t="s">
        <v>276</v>
      </c>
      <c r="F1747" s="152" t="s">
        <v>2513</v>
      </c>
      <c r="H1747" s="153">
        <v>7.35</v>
      </c>
      <c r="I1747" s="154"/>
      <c r="L1747" s="149"/>
      <c r="M1747" s="155"/>
      <c r="T1747" s="156"/>
      <c r="AT1747" s="151" t="s">
        <v>276</v>
      </c>
      <c r="AU1747" s="151" t="s">
        <v>90</v>
      </c>
      <c r="AV1747" s="12" t="s">
        <v>90</v>
      </c>
      <c r="AW1747" s="12" t="s">
        <v>4</v>
      </c>
      <c r="AX1747" s="12" t="s">
        <v>84</v>
      </c>
      <c r="AY1747" s="151" t="s">
        <v>268</v>
      </c>
    </row>
    <row r="1748" spans="2:65" s="1" customFormat="1" ht="16.5" customHeight="1">
      <c r="B1748" s="32"/>
      <c r="C1748" s="136" t="s">
        <v>2514</v>
      </c>
      <c r="D1748" s="136" t="s">
        <v>270</v>
      </c>
      <c r="E1748" s="137" t="s">
        <v>2515</v>
      </c>
      <c r="F1748" s="138" t="s">
        <v>2516</v>
      </c>
      <c r="G1748" s="139" t="s">
        <v>318</v>
      </c>
      <c r="H1748" s="140">
        <v>27.25</v>
      </c>
      <c r="I1748" s="141"/>
      <c r="J1748" s="142">
        <f>ROUND(I1748*H1748,2)</f>
        <v>0</v>
      </c>
      <c r="K1748" s="138" t="s">
        <v>274</v>
      </c>
      <c r="L1748" s="32"/>
      <c r="M1748" s="143" t="s">
        <v>1</v>
      </c>
      <c r="N1748" s="144" t="s">
        <v>43</v>
      </c>
      <c r="P1748" s="145">
        <f>O1748*H1748</f>
        <v>0</v>
      </c>
      <c r="Q1748" s="145">
        <v>3.0000000000000001E-5</v>
      </c>
      <c r="R1748" s="145">
        <f>Q1748*H1748</f>
        <v>8.1749999999999998E-4</v>
      </c>
      <c r="S1748" s="145">
        <v>0</v>
      </c>
      <c r="T1748" s="146">
        <f>S1748*H1748</f>
        <v>0</v>
      </c>
      <c r="AR1748" s="147" t="s">
        <v>370</v>
      </c>
      <c r="AT1748" s="147" t="s">
        <v>270</v>
      </c>
      <c r="AU1748" s="147" t="s">
        <v>90</v>
      </c>
      <c r="AY1748" s="17" t="s">
        <v>268</v>
      </c>
      <c r="BE1748" s="148">
        <f>IF(N1748="základní",J1748,0)</f>
        <v>0</v>
      </c>
      <c r="BF1748" s="148">
        <f>IF(N1748="snížená",J1748,0)</f>
        <v>0</v>
      </c>
      <c r="BG1748" s="148">
        <f>IF(N1748="zákl. přenesená",J1748,0)</f>
        <v>0</v>
      </c>
      <c r="BH1748" s="148">
        <f>IF(N1748="sníž. přenesená",J1748,0)</f>
        <v>0</v>
      </c>
      <c r="BI1748" s="148">
        <f>IF(N1748="nulová",J1748,0)</f>
        <v>0</v>
      </c>
      <c r="BJ1748" s="17" t="s">
        <v>90</v>
      </c>
      <c r="BK1748" s="148">
        <f>ROUND(I1748*H1748,2)</f>
        <v>0</v>
      </c>
      <c r="BL1748" s="17" t="s">
        <v>370</v>
      </c>
      <c r="BM1748" s="147" t="s">
        <v>2517</v>
      </c>
    </row>
    <row r="1749" spans="2:65" s="12" customFormat="1">
      <c r="B1749" s="149"/>
      <c r="D1749" s="150" t="s">
        <v>276</v>
      </c>
      <c r="E1749" s="151" t="s">
        <v>1</v>
      </c>
      <c r="F1749" s="152" t="s">
        <v>2518</v>
      </c>
      <c r="H1749" s="153">
        <v>27.25</v>
      </c>
      <c r="I1749" s="154"/>
      <c r="L1749" s="149"/>
      <c r="M1749" s="155"/>
      <c r="T1749" s="156"/>
      <c r="AT1749" s="151" t="s">
        <v>276</v>
      </c>
      <c r="AU1749" s="151" t="s">
        <v>90</v>
      </c>
      <c r="AV1749" s="12" t="s">
        <v>90</v>
      </c>
      <c r="AW1749" s="12" t="s">
        <v>32</v>
      </c>
      <c r="AX1749" s="12" t="s">
        <v>77</v>
      </c>
      <c r="AY1749" s="151" t="s">
        <v>268</v>
      </c>
    </row>
    <row r="1750" spans="2:65" s="13" customFormat="1">
      <c r="B1750" s="157"/>
      <c r="D1750" s="150" t="s">
        <v>276</v>
      </c>
      <c r="E1750" s="158" t="s">
        <v>1</v>
      </c>
      <c r="F1750" s="159" t="s">
        <v>278</v>
      </c>
      <c r="H1750" s="160">
        <v>27.25</v>
      </c>
      <c r="I1750" s="161"/>
      <c r="L1750" s="157"/>
      <c r="M1750" s="162"/>
      <c r="T1750" s="163"/>
      <c r="AT1750" s="158" t="s">
        <v>276</v>
      </c>
      <c r="AU1750" s="158" t="s">
        <v>90</v>
      </c>
      <c r="AV1750" s="13" t="s">
        <v>101</v>
      </c>
      <c r="AW1750" s="13" t="s">
        <v>32</v>
      </c>
      <c r="AX1750" s="13" t="s">
        <v>84</v>
      </c>
      <c r="AY1750" s="158" t="s">
        <v>268</v>
      </c>
    </row>
    <row r="1751" spans="2:65" s="1" customFormat="1" ht="21.75" customHeight="1">
      <c r="B1751" s="32"/>
      <c r="C1751" s="136" t="s">
        <v>2519</v>
      </c>
      <c r="D1751" s="136" t="s">
        <v>270</v>
      </c>
      <c r="E1751" s="137" t="s">
        <v>2520</v>
      </c>
      <c r="F1751" s="138" t="s">
        <v>2521</v>
      </c>
      <c r="G1751" s="139" t="s">
        <v>318</v>
      </c>
      <c r="H1751" s="140">
        <v>27.25</v>
      </c>
      <c r="I1751" s="141"/>
      <c r="J1751" s="142">
        <f>ROUND(I1751*H1751,2)</f>
        <v>0</v>
      </c>
      <c r="K1751" s="138" t="s">
        <v>274</v>
      </c>
      <c r="L1751" s="32"/>
      <c r="M1751" s="143" t="s">
        <v>1</v>
      </c>
      <c r="N1751" s="144" t="s">
        <v>43</v>
      </c>
      <c r="P1751" s="145">
        <f>O1751*H1751</f>
        <v>0</v>
      </c>
      <c r="Q1751" s="145">
        <v>5.0000000000000002E-5</v>
      </c>
      <c r="R1751" s="145">
        <f>Q1751*H1751</f>
        <v>1.3625E-3</v>
      </c>
      <c r="S1751" s="145">
        <v>0</v>
      </c>
      <c r="T1751" s="146">
        <f>S1751*H1751</f>
        <v>0</v>
      </c>
      <c r="AR1751" s="147" t="s">
        <v>370</v>
      </c>
      <c r="AT1751" s="147" t="s">
        <v>270</v>
      </c>
      <c r="AU1751" s="147" t="s">
        <v>90</v>
      </c>
      <c r="AY1751" s="17" t="s">
        <v>268</v>
      </c>
      <c r="BE1751" s="148">
        <f>IF(N1751="základní",J1751,0)</f>
        <v>0</v>
      </c>
      <c r="BF1751" s="148">
        <f>IF(N1751="snížená",J1751,0)</f>
        <v>0</v>
      </c>
      <c r="BG1751" s="148">
        <f>IF(N1751="zákl. přenesená",J1751,0)</f>
        <v>0</v>
      </c>
      <c r="BH1751" s="148">
        <f>IF(N1751="sníž. přenesená",J1751,0)</f>
        <v>0</v>
      </c>
      <c r="BI1751" s="148">
        <f>IF(N1751="nulová",J1751,0)</f>
        <v>0</v>
      </c>
      <c r="BJ1751" s="17" t="s">
        <v>90</v>
      </c>
      <c r="BK1751" s="148">
        <f>ROUND(I1751*H1751,2)</f>
        <v>0</v>
      </c>
      <c r="BL1751" s="17" t="s">
        <v>370</v>
      </c>
      <c r="BM1751" s="147" t="s">
        <v>2522</v>
      </c>
    </row>
    <row r="1752" spans="2:65" s="12" customFormat="1">
      <c r="B1752" s="149"/>
      <c r="D1752" s="150" t="s">
        <v>276</v>
      </c>
      <c r="E1752" s="151" t="s">
        <v>1</v>
      </c>
      <c r="F1752" s="152" t="s">
        <v>2518</v>
      </c>
      <c r="H1752" s="153">
        <v>27.25</v>
      </c>
      <c r="I1752" s="154"/>
      <c r="L1752" s="149"/>
      <c r="M1752" s="155"/>
      <c r="T1752" s="156"/>
      <c r="AT1752" s="151" t="s">
        <v>276</v>
      </c>
      <c r="AU1752" s="151" t="s">
        <v>90</v>
      </c>
      <c r="AV1752" s="12" t="s">
        <v>90</v>
      </c>
      <c r="AW1752" s="12" t="s">
        <v>32</v>
      </c>
      <c r="AX1752" s="12" t="s">
        <v>77</v>
      </c>
      <c r="AY1752" s="151" t="s">
        <v>268</v>
      </c>
    </row>
    <row r="1753" spans="2:65" s="13" customFormat="1">
      <c r="B1753" s="157"/>
      <c r="D1753" s="150" t="s">
        <v>276</v>
      </c>
      <c r="E1753" s="158" t="s">
        <v>1</v>
      </c>
      <c r="F1753" s="159" t="s">
        <v>278</v>
      </c>
      <c r="H1753" s="160">
        <v>27.25</v>
      </c>
      <c r="I1753" s="161"/>
      <c r="L1753" s="157"/>
      <c r="M1753" s="162"/>
      <c r="T1753" s="163"/>
      <c r="AT1753" s="158" t="s">
        <v>276</v>
      </c>
      <c r="AU1753" s="158" t="s">
        <v>90</v>
      </c>
      <c r="AV1753" s="13" t="s">
        <v>101</v>
      </c>
      <c r="AW1753" s="13" t="s">
        <v>32</v>
      </c>
      <c r="AX1753" s="13" t="s">
        <v>84</v>
      </c>
      <c r="AY1753" s="158" t="s">
        <v>268</v>
      </c>
    </row>
    <row r="1754" spans="2:65" s="1" customFormat="1" ht="24.2" customHeight="1">
      <c r="B1754" s="32"/>
      <c r="C1754" s="136" t="s">
        <v>2523</v>
      </c>
      <c r="D1754" s="136" t="s">
        <v>270</v>
      </c>
      <c r="E1754" s="137" t="s">
        <v>2524</v>
      </c>
      <c r="F1754" s="138" t="s">
        <v>2525</v>
      </c>
      <c r="G1754" s="139" t="s">
        <v>1472</v>
      </c>
      <c r="H1754" s="197"/>
      <c r="I1754" s="141"/>
      <c r="J1754" s="142">
        <f>ROUND(I1754*H1754,2)</f>
        <v>0</v>
      </c>
      <c r="K1754" s="138" t="s">
        <v>274</v>
      </c>
      <c r="L1754" s="32"/>
      <c r="M1754" s="143" t="s">
        <v>1</v>
      </c>
      <c r="N1754" s="144" t="s">
        <v>43</v>
      </c>
      <c r="P1754" s="145">
        <f>O1754*H1754</f>
        <v>0</v>
      </c>
      <c r="Q1754" s="145">
        <v>0</v>
      </c>
      <c r="R1754" s="145">
        <f>Q1754*H1754</f>
        <v>0</v>
      </c>
      <c r="S1754" s="145">
        <v>0</v>
      </c>
      <c r="T1754" s="146">
        <f>S1754*H1754</f>
        <v>0</v>
      </c>
      <c r="AR1754" s="147" t="s">
        <v>370</v>
      </c>
      <c r="AT1754" s="147" t="s">
        <v>270</v>
      </c>
      <c r="AU1754" s="147" t="s">
        <v>90</v>
      </c>
      <c r="AY1754" s="17" t="s">
        <v>268</v>
      </c>
      <c r="BE1754" s="148">
        <f>IF(N1754="základní",J1754,0)</f>
        <v>0</v>
      </c>
      <c r="BF1754" s="148">
        <f>IF(N1754="snížená",J1754,0)</f>
        <v>0</v>
      </c>
      <c r="BG1754" s="148">
        <f>IF(N1754="zákl. přenesená",J1754,0)</f>
        <v>0</v>
      </c>
      <c r="BH1754" s="148">
        <f>IF(N1754="sníž. přenesená",J1754,0)</f>
        <v>0</v>
      </c>
      <c r="BI1754" s="148">
        <f>IF(N1754="nulová",J1754,0)</f>
        <v>0</v>
      </c>
      <c r="BJ1754" s="17" t="s">
        <v>90</v>
      </c>
      <c r="BK1754" s="148">
        <f>ROUND(I1754*H1754,2)</f>
        <v>0</v>
      </c>
      <c r="BL1754" s="17" t="s">
        <v>370</v>
      </c>
      <c r="BM1754" s="147" t="s">
        <v>2526</v>
      </c>
    </row>
    <row r="1755" spans="2:65" s="11" customFormat="1" ht="22.9" customHeight="1">
      <c r="B1755" s="124"/>
      <c r="D1755" s="125" t="s">
        <v>76</v>
      </c>
      <c r="E1755" s="134" t="s">
        <v>2527</v>
      </c>
      <c r="F1755" s="134" t="s">
        <v>2528</v>
      </c>
      <c r="I1755" s="127"/>
      <c r="J1755" s="135">
        <f>BK1755</f>
        <v>0</v>
      </c>
      <c r="L1755" s="124"/>
      <c r="M1755" s="129"/>
      <c r="P1755" s="130">
        <f>SUM(P1756:P1804)</f>
        <v>0</v>
      </c>
      <c r="R1755" s="130">
        <f>SUM(R1756:R1804)</f>
        <v>0.16478096000000003</v>
      </c>
      <c r="T1755" s="131">
        <f>SUM(T1756:T1804)</f>
        <v>0</v>
      </c>
      <c r="AR1755" s="125" t="s">
        <v>90</v>
      </c>
      <c r="AT1755" s="132" t="s">
        <v>76</v>
      </c>
      <c r="AU1755" s="132" t="s">
        <v>84</v>
      </c>
      <c r="AY1755" s="125" t="s">
        <v>268</v>
      </c>
      <c r="BK1755" s="133">
        <f>SUM(BK1756:BK1804)</f>
        <v>0</v>
      </c>
    </row>
    <row r="1756" spans="2:65" s="1" customFormat="1" ht="24.2" customHeight="1">
      <c r="B1756" s="32"/>
      <c r="C1756" s="136" t="s">
        <v>2529</v>
      </c>
      <c r="D1756" s="136" t="s">
        <v>270</v>
      </c>
      <c r="E1756" s="137" t="s">
        <v>2530</v>
      </c>
      <c r="F1756" s="138" t="s">
        <v>2531</v>
      </c>
      <c r="G1756" s="139" t="s">
        <v>273</v>
      </c>
      <c r="H1756" s="140">
        <v>247.80600000000001</v>
      </c>
      <c r="I1756" s="141"/>
      <c r="J1756" s="142">
        <f>ROUND(I1756*H1756,2)</f>
        <v>0</v>
      </c>
      <c r="K1756" s="138" t="s">
        <v>1</v>
      </c>
      <c r="L1756" s="32"/>
      <c r="M1756" s="143" t="s">
        <v>1</v>
      </c>
      <c r="N1756" s="144" t="s">
        <v>43</v>
      </c>
      <c r="P1756" s="145">
        <f>O1756*H1756</f>
        <v>0</v>
      </c>
      <c r="Q1756" s="145">
        <v>1.6000000000000001E-4</v>
      </c>
      <c r="R1756" s="145">
        <f>Q1756*H1756</f>
        <v>3.9648960000000004E-2</v>
      </c>
      <c r="S1756" s="145">
        <v>0</v>
      </c>
      <c r="T1756" s="146">
        <f>S1756*H1756</f>
        <v>0</v>
      </c>
      <c r="AR1756" s="147" t="s">
        <v>370</v>
      </c>
      <c r="AT1756" s="147" t="s">
        <v>270</v>
      </c>
      <c r="AU1756" s="147" t="s">
        <v>90</v>
      </c>
      <c r="AY1756" s="17" t="s">
        <v>268</v>
      </c>
      <c r="BE1756" s="148">
        <f>IF(N1756="základní",J1756,0)</f>
        <v>0</v>
      </c>
      <c r="BF1756" s="148">
        <f>IF(N1756="snížená",J1756,0)</f>
        <v>0</v>
      </c>
      <c r="BG1756" s="148">
        <f>IF(N1756="zákl. přenesená",J1756,0)</f>
        <v>0</v>
      </c>
      <c r="BH1756" s="148">
        <f>IF(N1756="sníž. přenesená",J1756,0)</f>
        <v>0</v>
      </c>
      <c r="BI1756" s="148">
        <f>IF(N1756="nulová",J1756,0)</f>
        <v>0</v>
      </c>
      <c r="BJ1756" s="17" t="s">
        <v>90</v>
      </c>
      <c r="BK1756" s="148">
        <f>ROUND(I1756*H1756,2)</f>
        <v>0</v>
      </c>
      <c r="BL1756" s="17" t="s">
        <v>370</v>
      </c>
      <c r="BM1756" s="147" t="s">
        <v>2532</v>
      </c>
    </row>
    <row r="1757" spans="2:65" s="14" customFormat="1">
      <c r="B1757" s="164"/>
      <c r="D1757" s="150" t="s">
        <v>276</v>
      </c>
      <c r="E1757" s="165" t="s">
        <v>1</v>
      </c>
      <c r="F1757" s="166" t="s">
        <v>1739</v>
      </c>
      <c r="H1757" s="165" t="s">
        <v>1</v>
      </c>
      <c r="I1757" s="167"/>
      <c r="L1757" s="164"/>
      <c r="M1757" s="168"/>
      <c r="T1757" s="169"/>
      <c r="AT1757" s="165" t="s">
        <v>276</v>
      </c>
      <c r="AU1757" s="165" t="s">
        <v>90</v>
      </c>
      <c r="AV1757" s="14" t="s">
        <v>84</v>
      </c>
      <c r="AW1757" s="14" t="s">
        <v>32</v>
      </c>
      <c r="AX1757" s="14" t="s">
        <v>77</v>
      </c>
      <c r="AY1757" s="165" t="s">
        <v>268</v>
      </c>
    </row>
    <row r="1758" spans="2:65" s="12" customFormat="1">
      <c r="B1758" s="149"/>
      <c r="D1758" s="150" t="s">
        <v>276</v>
      </c>
      <c r="E1758" s="151" t="s">
        <v>1</v>
      </c>
      <c r="F1758" s="152" t="s">
        <v>2533</v>
      </c>
      <c r="H1758" s="153">
        <v>78.763999999999996</v>
      </c>
      <c r="I1758" s="154"/>
      <c r="L1758" s="149"/>
      <c r="M1758" s="155"/>
      <c r="T1758" s="156"/>
      <c r="AT1758" s="151" t="s">
        <v>276</v>
      </c>
      <c r="AU1758" s="151" t="s">
        <v>90</v>
      </c>
      <c r="AV1758" s="12" t="s">
        <v>90</v>
      </c>
      <c r="AW1758" s="12" t="s">
        <v>32</v>
      </c>
      <c r="AX1758" s="12" t="s">
        <v>77</v>
      </c>
      <c r="AY1758" s="151" t="s">
        <v>268</v>
      </c>
    </row>
    <row r="1759" spans="2:65" s="12" customFormat="1">
      <c r="B1759" s="149"/>
      <c r="D1759" s="150" t="s">
        <v>276</v>
      </c>
      <c r="E1759" s="151" t="s">
        <v>1</v>
      </c>
      <c r="F1759" s="152" t="s">
        <v>2534</v>
      </c>
      <c r="H1759" s="153">
        <v>7.3079999999999998</v>
      </c>
      <c r="I1759" s="154"/>
      <c r="L1759" s="149"/>
      <c r="M1759" s="155"/>
      <c r="T1759" s="156"/>
      <c r="AT1759" s="151" t="s">
        <v>276</v>
      </c>
      <c r="AU1759" s="151" t="s">
        <v>90</v>
      </c>
      <c r="AV1759" s="12" t="s">
        <v>90</v>
      </c>
      <c r="AW1759" s="12" t="s">
        <v>32</v>
      </c>
      <c r="AX1759" s="12" t="s">
        <v>77</v>
      </c>
      <c r="AY1759" s="151" t="s">
        <v>268</v>
      </c>
    </row>
    <row r="1760" spans="2:65" s="12" customFormat="1">
      <c r="B1760" s="149"/>
      <c r="D1760" s="150" t="s">
        <v>276</v>
      </c>
      <c r="E1760" s="151" t="s">
        <v>1</v>
      </c>
      <c r="F1760" s="152" t="s">
        <v>2535</v>
      </c>
      <c r="H1760" s="153">
        <v>14.129</v>
      </c>
      <c r="I1760" s="154"/>
      <c r="L1760" s="149"/>
      <c r="M1760" s="155"/>
      <c r="T1760" s="156"/>
      <c r="AT1760" s="151" t="s">
        <v>276</v>
      </c>
      <c r="AU1760" s="151" t="s">
        <v>90</v>
      </c>
      <c r="AV1760" s="12" t="s">
        <v>90</v>
      </c>
      <c r="AW1760" s="12" t="s">
        <v>32</v>
      </c>
      <c r="AX1760" s="12" t="s">
        <v>77</v>
      </c>
      <c r="AY1760" s="151" t="s">
        <v>268</v>
      </c>
    </row>
    <row r="1761" spans="2:65" s="12" customFormat="1">
      <c r="B1761" s="149"/>
      <c r="D1761" s="150" t="s">
        <v>276</v>
      </c>
      <c r="E1761" s="151" t="s">
        <v>1</v>
      </c>
      <c r="F1761" s="152" t="s">
        <v>2536</v>
      </c>
      <c r="H1761" s="153">
        <v>10.667999999999999</v>
      </c>
      <c r="I1761" s="154"/>
      <c r="L1761" s="149"/>
      <c r="M1761" s="155"/>
      <c r="T1761" s="156"/>
      <c r="AT1761" s="151" t="s">
        <v>276</v>
      </c>
      <c r="AU1761" s="151" t="s">
        <v>90</v>
      </c>
      <c r="AV1761" s="12" t="s">
        <v>90</v>
      </c>
      <c r="AW1761" s="12" t="s">
        <v>32</v>
      </c>
      <c r="AX1761" s="12" t="s">
        <v>77</v>
      </c>
      <c r="AY1761" s="151" t="s">
        <v>268</v>
      </c>
    </row>
    <row r="1762" spans="2:65" s="12" customFormat="1">
      <c r="B1762" s="149"/>
      <c r="D1762" s="150" t="s">
        <v>276</v>
      </c>
      <c r="E1762" s="151" t="s">
        <v>1</v>
      </c>
      <c r="F1762" s="152" t="s">
        <v>2537</v>
      </c>
      <c r="H1762" s="153">
        <v>23.873000000000001</v>
      </c>
      <c r="I1762" s="154"/>
      <c r="L1762" s="149"/>
      <c r="M1762" s="155"/>
      <c r="T1762" s="156"/>
      <c r="AT1762" s="151" t="s">
        <v>276</v>
      </c>
      <c r="AU1762" s="151" t="s">
        <v>90</v>
      </c>
      <c r="AV1762" s="12" t="s">
        <v>90</v>
      </c>
      <c r="AW1762" s="12" t="s">
        <v>32</v>
      </c>
      <c r="AX1762" s="12" t="s">
        <v>77</v>
      </c>
      <c r="AY1762" s="151" t="s">
        <v>268</v>
      </c>
    </row>
    <row r="1763" spans="2:65" s="12" customFormat="1">
      <c r="B1763" s="149"/>
      <c r="D1763" s="150" t="s">
        <v>276</v>
      </c>
      <c r="E1763" s="151" t="s">
        <v>1</v>
      </c>
      <c r="F1763" s="152" t="s">
        <v>2538</v>
      </c>
      <c r="H1763" s="153">
        <v>30.530999999999999</v>
      </c>
      <c r="I1763" s="154"/>
      <c r="L1763" s="149"/>
      <c r="M1763" s="155"/>
      <c r="T1763" s="156"/>
      <c r="AT1763" s="151" t="s">
        <v>276</v>
      </c>
      <c r="AU1763" s="151" t="s">
        <v>90</v>
      </c>
      <c r="AV1763" s="12" t="s">
        <v>90</v>
      </c>
      <c r="AW1763" s="12" t="s">
        <v>32</v>
      </c>
      <c r="AX1763" s="12" t="s">
        <v>77</v>
      </c>
      <c r="AY1763" s="151" t="s">
        <v>268</v>
      </c>
    </row>
    <row r="1764" spans="2:65" s="12" customFormat="1">
      <c r="B1764" s="149"/>
      <c r="D1764" s="150" t="s">
        <v>276</v>
      </c>
      <c r="E1764" s="151" t="s">
        <v>1</v>
      </c>
      <c r="F1764" s="152" t="s">
        <v>2539</v>
      </c>
      <c r="H1764" s="153">
        <v>81.525000000000006</v>
      </c>
      <c r="I1764" s="154"/>
      <c r="L1764" s="149"/>
      <c r="M1764" s="155"/>
      <c r="T1764" s="156"/>
      <c r="AT1764" s="151" t="s">
        <v>276</v>
      </c>
      <c r="AU1764" s="151" t="s">
        <v>90</v>
      </c>
      <c r="AV1764" s="12" t="s">
        <v>90</v>
      </c>
      <c r="AW1764" s="12" t="s">
        <v>32</v>
      </c>
      <c r="AX1764" s="12" t="s">
        <v>77</v>
      </c>
      <c r="AY1764" s="151" t="s">
        <v>268</v>
      </c>
    </row>
    <row r="1765" spans="2:65" s="12" customFormat="1">
      <c r="B1765" s="149"/>
      <c r="D1765" s="150" t="s">
        <v>276</v>
      </c>
      <c r="E1765" s="151" t="s">
        <v>1</v>
      </c>
      <c r="F1765" s="152" t="s">
        <v>2540</v>
      </c>
      <c r="H1765" s="153">
        <v>1.008</v>
      </c>
      <c r="I1765" s="154"/>
      <c r="L1765" s="149"/>
      <c r="M1765" s="155"/>
      <c r="T1765" s="156"/>
      <c r="AT1765" s="151" t="s">
        <v>276</v>
      </c>
      <c r="AU1765" s="151" t="s">
        <v>90</v>
      </c>
      <c r="AV1765" s="12" t="s">
        <v>90</v>
      </c>
      <c r="AW1765" s="12" t="s">
        <v>32</v>
      </c>
      <c r="AX1765" s="12" t="s">
        <v>77</v>
      </c>
      <c r="AY1765" s="151" t="s">
        <v>268</v>
      </c>
    </row>
    <row r="1766" spans="2:65" s="13" customFormat="1">
      <c r="B1766" s="157"/>
      <c r="D1766" s="150" t="s">
        <v>276</v>
      </c>
      <c r="E1766" s="158" t="s">
        <v>1</v>
      </c>
      <c r="F1766" s="159" t="s">
        <v>278</v>
      </c>
      <c r="H1766" s="160">
        <v>247.80600000000001</v>
      </c>
      <c r="I1766" s="161"/>
      <c r="L1766" s="157"/>
      <c r="M1766" s="162"/>
      <c r="T1766" s="163"/>
      <c r="AT1766" s="158" t="s">
        <v>276</v>
      </c>
      <c r="AU1766" s="158" t="s">
        <v>90</v>
      </c>
      <c r="AV1766" s="13" t="s">
        <v>101</v>
      </c>
      <c r="AW1766" s="13" t="s">
        <v>32</v>
      </c>
      <c r="AX1766" s="13" t="s">
        <v>84</v>
      </c>
      <c r="AY1766" s="158" t="s">
        <v>268</v>
      </c>
    </row>
    <row r="1767" spans="2:65" s="1" customFormat="1" ht="24.2" customHeight="1">
      <c r="B1767" s="32"/>
      <c r="C1767" s="136" t="s">
        <v>2541</v>
      </c>
      <c r="D1767" s="136" t="s">
        <v>270</v>
      </c>
      <c r="E1767" s="137" t="s">
        <v>2542</v>
      </c>
      <c r="F1767" s="138" t="s">
        <v>2543</v>
      </c>
      <c r="G1767" s="139" t="s">
        <v>273</v>
      </c>
      <c r="H1767" s="140">
        <v>30.364000000000001</v>
      </c>
      <c r="I1767" s="141"/>
      <c r="J1767" s="142">
        <f>ROUND(I1767*H1767,2)</f>
        <v>0</v>
      </c>
      <c r="K1767" s="138" t="s">
        <v>274</v>
      </c>
      <c r="L1767" s="32"/>
      <c r="M1767" s="143" t="s">
        <v>1</v>
      </c>
      <c r="N1767" s="144" t="s">
        <v>43</v>
      </c>
      <c r="P1767" s="145">
        <f>O1767*H1767</f>
        <v>0</v>
      </c>
      <c r="Q1767" s="145">
        <v>2.0000000000000001E-4</v>
      </c>
      <c r="R1767" s="145">
        <f>Q1767*H1767</f>
        <v>6.0728000000000006E-3</v>
      </c>
      <c r="S1767" s="145">
        <v>0</v>
      </c>
      <c r="T1767" s="146">
        <f>S1767*H1767</f>
        <v>0</v>
      </c>
      <c r="AR1767" s="147" t="s">
        <v>370</v>
      </c>
      <c r="AT1767" s="147" t="s">
        <v>270</v>
      </c>
      <c r="AU1767" s="147" t="s">
        <v>90</v>
      </c>
      <c r="AY1767" s="17" t="s">
        <v>268</v>
      </c>
      <c r="BE1767" s="148">
        <f>IF(N1767="základní",J1767,0)</f>
        <v>0</v>
      </c>
      <c r="BF1767" s="148">
        <f>IF(N1767="snížená",J1767,0)</f>
        <v>0</v>
      </c>
      <c r="BG1767" s="148">
        <f>IF(N1767="zákl. přenesená",J1767,0)</f>
        <v>0</v>
      </c>
      <c r="BH1767" s="148">
        <f>IF(N1767="sníž. přenesená",J1767,0)</f>
        <v>0</v>
      </c>
      <c r="BI1767" s="148">
        <f>IF(N1767="nulová",J1767,0)</f>
        <v>0</v>
      </c>
      <c r="BJ1767" s="17" t="s">
        <v>90</v>
      </c>
      <c r="BK1767" s="148">
        <f>ROUND(I1767*H1767,2)</f>
        <v>0</v>
      </c>
      <c r="BL1767" s="17" t="s">
        <v>370</v>
      </c>
      <c r="BM1767" s="147" t="s">
        <v>2544</v>
      </c>
    </row>
    <row r="1768" spans="2:65" s="14" customFormat="1">
      <c r="B1768" s="164"/>
      <c r="D1768" s="150" t="s">
        <v>276</v>
      </c>
      <c r="E1768" s="165" t="s">
        <v>1</v>
      </c>
      <c r="F1768" s="166" t="s">
        <v>1007</v>
      </c>
      <c r="H1768" s="165" t="s">
        <v>1</v>
      </c>
      <c r="I1768" s="167"/>
      <c r="L1768" s="164"/>
      <c r="M1768" s="168"/>
      <c r="T1768" s="169"/>
      <c r="AT1768" s="165" t="s">
        <v>276</v>
      </c>
      <c r="AU1768" s="165" t="s">
        <v>90</v>
      </c>
      <c r="AV1768" s="14" t="s">
        <v>84</v>
      </c>
      <c r="AW1768" s="14" t="s">
        <v>32</v>
      </c>
      <c r="AX1768" s="14" t="s">
        <v>77</v>
      </c>
      <c r="AY1768" s="165" t="s">
        <v>268</v>
      </c>
    </row>
    <row r="1769" spans="2:65" s="14" customFormat="1">
      <c r="B1769" s="164"/>
      <c r="D1769" s="150" t="s">
        <v>276</v>
      </c>
      <c r="E1769" s="165" t="s">
        <v>1</v>
      </c>
      <c r="F1769" s="166" t="s">
        <v>998</v>
      </c>
      <c r="H1769" s="165" t="s">
        <v>1</v>
      </c>
      <c r="I1769" s="167"/>
      <c r="L1769" s="164"/>
      <c r="M1769" s="168"/>
      <c r="T1769" s="169"/>
      <c r="AT1769" s="165" t="s">
        <v>276</v>
      </c>
      <c r="AU1769" s="165" t="s">
        <v>90</v>
      </c>
      <c r="AV1769" s="14" t="s">
        <v>84</v>
      </c>
      <c r="AW1769" s="14" t="s">
        <v>32</v>
      </c>
      <c r="AX1769" s="14" t="s">
        <v>77</v>
      </c>
      <c r="AY1769" s="165" t="s">
        <v>268</v>
      </c>
    </row>
    <row r="1770" spans="2:65" s="12" customFormat="1">
      <c r="B1770" s="149"/>
      <c r="D1770" s="150" t="s">
        <v>276</v>
      </c>
      <c r="E1770" s="151" t="s">
        <v>1</v>
      </c>
      <c r="F1770" s="152" t="s">
        <v>999</v>
      </c>
      <c r="H1770" s="153">
        <v>33.514000000000003</v>
      </c>
      <c r="I1770" s="154"/>
      <c r="L1770" s="149"/>
      <c r="M1770" s="155"/>
      <c r="T1770" s="156"/>
      <c r="AT1770" s="151" t="s">
        <v>276</v>
      </c>
      <c r="AU1770" s="151" t="s">
        <v>90</v>
      </c>
      <c r="AV1770" s="12" t="s">
        <v>90</v>
      </c>
      <c r="AW1770" s="12" t="s">
        <v>32</v>
      </c>
      <c r="AX1770" s="12" t="s">
        <v>77</v>
      </c>
      <c r="AY1770" s="151" t="s">
        <v>268</v>
      </c>
    </row>
    <row r="1771" spans="2:65" s="12" customFormat="1">
      <c r="B1771" s="149"/>
      <c r="D1771" s="150" t="s">
        <v>276</v>
      </c>
      <c r="E1771" s="151" t="s">
        <v>1</v>
      </c>
      <c r="F1771" s="152" t="s">
        <v>1000</v>
      </c>
      <c r="H1771" s="153">
        <v>-3.15</v>
      </c>
      <c r="I1771" s="154"/>
      <c r="L1771" s="149"/>
      <c r="M1771" s="155"/>
      <c r="T1771" s="156"/>
      <c r="AT1771" s="151" t="s">
        <v>276</v>
      </c>
      <c r="AU1771" s="151" t="s">
        <v>90</v>
      </c>
      <c r="AV1771" s="12" t="s">
        <v>90</v>
      </c>
      <c r="AW1771" s="12" t="s">
        <v>32</v>
      </c>
      <c r="AX1771" s="12" t="s">
        <v>77</v>
      </c>
      <c r="AY1771" s="151" t="s">
        <v>268</v>
      </c>
    </row>
    <row r="1772" spans="2:65" s="13" customFormat="1">
      <c r="B1772" s="157"/>
      <c r="D1772" s="150" t="s">
        <v>276</v>
      </c>
      <c r="E1772" s="158" t="s">
        <v>1</v>
      </c>
      <c r="F1772" s="159" t="s">
        <v>278</v>
      </c>
      <c r="H1772" s="160">
        <v>30.364000000000001</v>
      </c>
      <c r="I1772" s="161"/>
      <c r="L1772" s="157"/>
      <c r="M1772" s="162"/>
      <c r="T1772" s="163"/>
      <c r="AT1772" s="158" t="s">
        <v>276</v>
      </c>
      <c r="AU1772" s="158" t="s">
        <v>90</v>
      </c>
      <c r="AV1772" s="13" t="s">
        <v>101</v>
      </c>
      <c r="AW1772" s="13" t="s">
        <v>32</v>
      </c>
      <c r="AX1772" s="13" t="s">
        <v>84</v>
      </c>
      <c r="AY1772" s="158" t="s">
        <v>268</v>
      </c>
    </row>
    <row r="1773" spans="2:65" s="1" customFormat="1" ht="44.25" customHeight="1">
      <c r="B1773" s="32"/>
      <c r="C1773" s="136" t="s">
        <v>2545</v>
      </c>
      <c r="D1773" s="136" t="s">
        <v>270</v>
      </c>
      <c r="E1773" s="137" t="s">
        <v>2546</v>
      </c>
      <c r="F1773" s="138" t="s">
        <v>2547</v>
      </c>
      <c r="G1773" s="139" t="s">
        <v>273</v>
      </c>
      <c r="H1773" s="140">
        <v>165.36</v>
      </c>
      <c r="I1773" s="141"/>
      <c r="J1773" s="142">
        <f>ROUND(I1773*H1773,2)</f>
        <v>0</v>
      </c>
      <c r="K1773" s="138" t="s">
        <v>1</v>
      </c>
      <c r="L1773" s="32"/>
      <c r="M1773" s="143" t="s">
        <v>1</v>
      </c>
      <c r="N1773" s="144" t="s">
        <v>43</v>
      </c>
      <c r="P1773" s="145">
        <f>O1773*H1773</f>
        <v>0</v>
      </c>
      <c r="Q1773" s="145">
        <v>3.6000000000000002E-4</v>
      </c>
      <c r="R1773" s="145">
        <f>Q1773*H1773</f>
        <v>5.9529600000000009E-2</v>
      </c>
      <c r="S1773" s="145">
        <v>0</v>
      </c>
      <c r="T1773" s="146">
        <f>S1773*H1773</f>
        <v>0</v>
      </c>
      <c r="AR1773" s="147" t="s">
        <v>370</v>
      </c>
      <c r="AT1773" s="147" t="s">
        <v>270</v>
      </c>
      <c r="AU1773" s="147" t="s">
        <v>90</v>
      </c>
      <c r="AY1773" s="17" t="s">
        <v>268</v>
      </c>
      <c r="BE1773" s="148">
        <f>IF(N1773="základní",J1773,0)</f>
        <v>0</v>
      </c>
      <c r="BF1773" s="148">
        <f>IF(N1773="snížená",J1773,0)</f>
        <v>0</v>
      </c>
      <c r="BG1773" s="148">
        <f>IF(N1773="zákl. přenesená",J1773,0)</f>
        <v>0</v>
      </c>
      <c r="BH1773" s="148">
        <f>IF(N1773="sníž. přenesená",J1773,0)</f>
        <v>0</v>
      </c>
      <c r="BI1773" s="148">
        <f>IF(N1773="nulová",J1773,0)</f>
        <v>0</v>
      </c>
      <c r="BJ1773" s="17" t="s">
        <v>90</v>
      </c>
      <c r="BK1773" s="148">
        <f>ROUND(I1773*H1773,2)</f>
        <v>0</v>
      </c>
      <c r="BL1773" s="17" t="s">
        <v>370</v>
      </c>
      <c r="BM1773" s="147" t="s">
        <v>2548</v>
      </c>
    </row>
    <row r="1774" spans="2:65" s="1" customFormat="1" ht="19.5">
      <c r="B1774" s="32"/>
      <c r="D1774" s="150" t="s">
        <v>475</v>
      </c>
      <c r="F1774" s="178" t="s">
        <v>2549</v>
      </c>
      <c r="I1774" s="179"/>
      <c r="L1774" s="32"/>
      <c r="M1774" s="180"/>
      <c r="T1774" s="56"/>
      <c r="AT1774" s="17" t="s">
        <v>475</v>
      </c>
      <c r="AU1774" s="17" t="s">
        <v>90</v>
      </c>
    </row>
    <row r="1775" spans="2:65" s="14" customFormat="1">
      <c r="B1775" s="164"/>
      <c r="D1775" s="150" t="s">
        <v>276</v>
      </c>
      <c r="E1775" s="165" t="s">
        <v>1</v>
      </c>
      <c r="F1775" s="166" t="s">
        <v>1007</v>
      </c>
      <c r="H1775" s="165" t="s">
        <v>1</v>
      </c>
      <c r="I1775" s="167"/>
      <c r="L1775" s="164"/>
      <c r="M1775" s="168"/>
      <c r="T1775" s="169"/>
      <c r="AT1775" s="165" t="s">
        <v>276</v>
      </c>
      <c r="AU1775" s="165" t="s">
        <v>90</v>
      </c>
      <c r="AV1775" s="14" t="s">
        <v>84</v>
      </c>
      <c r="AW1775" s="14" t="s">
        <v>32</v>
      </c>
      <c r="AX1775" s="14" t="s">
        <v>77</v>
      </c>
      <c r="AY1775" s="165" t="s">
        <v>268</v>
      </c>
    </row>
    <row r="1776" spans="2:65" s="14" customFormat="1">
      <c r="B1776" s="164"/>
      <c r="D1776" s="150" t="s">
        <v>276</v>
      </c>
      <c r="E1776" s="165" t="s">
        <v>1</v>
      </c>
      <c r="F1776" s="166" t="s">
        <v>998</v>
      </c>
      <c r="H1776" s="165" t="s">
        <v>1</v>
      </c>
      <c r="I1776" s="167"/>
      <c r="L1776" s="164"/>
      <c r="M1776" s="168"/>
      <c r="T1776" s="169"/>
      <c r="AT1776" s="165" t="s">
        <v>276</v>
      </c>
      <c r="AU1776" s="165" t="s">
        <v>90</v>
      </c>
      <c r="AV1776" s="14" t="s">
        <v>84</v>
      </c>
      <c r="AW1776" s="14" t="s">
        <v>32</v>
      </c>
      <c r="AX1776" s="14" t="s">
        <v>77</v>
      </c>
      <c r="AY1776" s="165" t="s">
        <v>268</v>
      </c>
    </row>
    <row r="1777" spans="2:65" s="12" customFormat="1">
      <c r="B1777" s="149"/>
      <c r="D1777" s="150" t="s">
        <v>276</v>
      </c>
      <c r="E1777" s="151" t="s">
        <v>1</v>
      </c>
      <c r="F1777" s="152" t="s">
        <v>999</v>
      </c>
      <c r="H1777" s="153">
        <v>33.514000000000003</v>
      </c>
      <c r="I1777" s="154"/>
      <c r="L1777" s="149"/>
      <c r="M1777" s="155"/>
      <c r="T1777" s="156"/>
      <c r="AT1777" s="151" t="s">
        <v>276</v>
      </c>
      <c r="AU1777" s="151" t="s">
        <v>90</v>
      </c>
      <c r="AV1777" s="12" t="s">
        <v>90</v>
      </c>
      <c r="AW1777" s="12" t="s">
        <v>32</v>
      </c>
      <c r="AX1777" s="12" t="s">
        <v>77</v>
      </c>
      <c r="AY1777" s="151" t="s">
        <v>268</v>
      </c>
    </row>
    <row r="1778" spans="2:65" s="12" customFormat="1">
      <c r="B1778" s="149"/>
      <c r="D1778" s="150" t="s">
        <v>276</v>
      </c>
      <c r="E1778" s="151" t="s">
        <v>1</v>
      </c>
      <c r="F1778" s="152" t="s">
        <v>1000</v>
      </c>
      <c r="H1778" s="153">
        <v>-3.15</v>
      </c>
      <c r="I1778" s="154"/>
      <c r="L1778" s="149"/>
      <c r="M1778" s="155"/>
      <c r="T1778" s="156"/>
      <c r="AT1778" s="151" t="s">
        <v>276</v>
      </c>
      <c r="AU1778" s="151" t="s">
        <v>90</v>
      </c>
      <c r="AV1778" s="12" t="s">
        <v>90</v>
      </c>
      <c r="AW1778" s="12" t="s">
        <v>32</v>
      </c>
      <c r="AX1778" s="12" t="s">
        <v>77</v>
      </c>
      <c r="AY1778" s="151" t="s">
        <v>268</v>
      </c>
    </row>
    <row r="1779" spans="2:65" s="15" customFormat="1">
      <c r="B1779" s="170"/>
      <c r="D1779" s="150" t="s">
        <v>276</v>
      </c>
      <c r="E1779" s="171" t="s">
        <v>1</v>
      </c>
      <c r="F1779" s="172" t="s">
        <v>325</v>
      </c>
      <c r="H1779" s="173">
        <v>30.364000000000001</v>
      </c>
      <c r="I1779" s="174"/>
      <c r="L1779" s="170"/>
      <c r="M1779" s="175"/>
      <c r="T1779" s="176"/>
      <c r="AT1779" s="171" t="s">
        <v>276</v>
      </c>
      <c r="AU1779" s="171" t="s">
        <v>90</v>
      </c>
      <c r="AV1779" s="15" t="s">
        <v>97</v>
      </c>
      <c r="AW1779" s="15" t="s">
        <v>32</v>
      </c>
      <c r="AX1779" s="15" t="s">
        <v>77</v>
      </c>
      <c r="AY1779" s="171" t="s">
        <v>268</v>
      </c>
    </row>
    <row r="1780" spans="2:65" s="14" customFormat="1">
      <c r="B1780" s="164"/>
      <c r="D1780" s="150" t="s">
        <v>276</v>
      </c>
      <c r="E1780" s="165" t="s">
        <v>1</v>
      </c>
      <c r="F1780" s="166" t="s">
        <v>1150</v>
      </c>
      <c r="H1780" s="165" t="s">
        <v>1</v>
      </c>
      <c r="I1780" s="167"/>
      <c r="L1780" s="164"/>
      <c r="M1780" s="168"/>
      <c r="T1780" s="169"/>
      <c r="AT1780" s="165" t="s">
        <v>276</v>
      </c>
      <c r="AU1780" s="165" t="s">
        <v>90</v>
      </c>
      <c r="AV1780" s="14" t="s">
        <v>84</v>
      </c>
      <c r="AW1780" s="14" t="s">
        <v>32</v>
      </c>
      <c r="AX1780" s="14" t="s">
        <v>77</v>
      </c>
      <c r="AY1780" s="165" t="s">
        <v>268</v>
      </c>
    </row>
    <row r="1781" spans="2:65" s="14" customFormat="1">
      <c r="B1781" s="164"/>
      <c r="D1781" s="150" t="s">
        <v>276</v>
      </c>
      <c r="E1781" s="165" t="s">
        <v>1</v>
      </c>
      <c r="F1781" s="166" t="s">
        <v>1009</v>
      </c>
      <c r="H1781" s="165" t="s">
        <v>1</v>
      </c>
      <c r="I1781" s="167"/>
      <c r="L1781" s="164"/>
      <c r="M1781" s="168"/>
      <c r="T1781" s="169"/>
      <c r="AT1781" s="165" t="s">
        <v>276</v>
      </c>
      <c r="AU1781" s="165" t="s">
        <v>90</v>
      </c>
      <c r="AV1781" s="14" t="s">
        <v>84</v>
      </c>
      <c r="AW1781" s="14" t="s">
        <v>32</v>
      </c>
      <c r="AX1781" s="14" t="s">
        <v>77</v>
      </c>
      <c r="AY1781" s="165" t="s">
        <v>268</v>
      </c>
    </row>
    <row r="1782" spans="2:65" s="12" customFormat="1">
      <c r="B1782" s="149"/>
      <c r="D1782" s="150" t="s">
        <v>276</v>
      </c>
      <c r="E1782" s="151" t="s">
        <v>1</v>
      </c>
      <c r="F1782" s="152" t="s">
        <v>1010</v>
      </c>
      <c r="H1782" s="153">
        <v>142.30600000000001</v>
      </c>
      <c r="I1782" s="154"/>
      <c r="L1782" s="149"/>
      <c r="M1782" s="155"/>
      <c r="T1782" s="156"/>
      <c r="AT1782" s="151" t="s">
        <v>276</v>
      </c>
      <c r="AU1782" s="151" t="s">
        <v>90</v>
      </c>
      <c r="AV1782" s="12" t="s">
        <v>90</v>
      </c>
      <c r="AW1782" s="12" t="s">
        <v>32</v>
      </c>
      <c r="AX1782" s="12" t="s">
        <v>77</v>
      </c>
      <c r="AY1782" s="151" t="s">
        <v>268</v>
      </c>
    </row>
    <row r="1783" spans="2:65" s="12" customFormat="1" ht="33.75">
      <c r="B1783" s="149"/>
      <c r="D1783" s="150" t="s">
        <v>276</v>
      </c>
      <c r="E1783" s="151" t="s">
        <v>1</v>
      </c>
      <c r="F1783" s="152" t="s">
        <v>1011</v>
      </c>
      <c r="H1783" s="153">
        <v>-29.37</v>
      </c>
      <c r="I1783" s="154"/>
      <c r="L1783" s="149"/>
      <c r="M1783" s="155"/>
      <c r="T1783" s="156"/>
      <c r="AT1783" s="151" t="s">
        <v>276</v>
      </c>
      <c r="AU1783" s="151" t="s">
        <v>90</v>
      </c>
      <c r="AV1783" s="12" t="s">
        <v>90</v>
      </c>
      <c r="AW1783" s="12" t="s">
        <v>32</v>
      </c>
      <c r="AX1783" s="12" t="s">
        <v>77</v>
      </c>
      <c r="AY1783" s="151" t="s">
        <v>268</v>
      </c>
    </row>
    <row r="1784" spans="2:65" s="15" customFormat="1">
      <c r="B1784" s="170"/>
      <c r="D1784" s="150" t="s">
        <v>276</v>
      </c>
      <c r="E1784" s="171" t="s">
        <v>1</v>
      </c>
      <c r="F1784" s="172" t="s">
        <v>325</v>
      </c>
      <c r="H1784" s="173">
        <v>112.93600000000001</v>
      </c>
      <c r="I1784" s="174"/>
      <c r="L1784" s="170"/>
      <c r="M1784" s="175"/>
      <c r="T1784" s="176"/>
      <c r="AT1784" s="171" t="s">
        <v>276</v>
      </c>
      <c r="AU1784" s="171" t="s">
        <v>90</v>
      </c>
      <c r="AV1784" s="15" t="s">
        <v>97</v>
      </c>
      <c r="AW1784" s="15" t="s">
        <v>32</v>
      </c>
      <c r="AX1784" s="15" t="s">
        <v>77</v>
      </c>
      <c r="AY1784" s="171" t="s">
        <v>268</v>
      </c>
    </row>
    <row r="1785" spans="2:65" s="14" customFormat="1">
      <c r="B1785" s="164"/>
      <c r="D1785" s="150" t="s">
        <v>276</v>
      </c>
      <c r="E1785" s="165" t="s">
        <v>1</v>
      </c>
      <c r="F1785" s="166" t="s">
        <v>1012</v>
      </c>
      <c r="H1785" s="165" t="s">
        <v>1</v>
      </c>
      <c r="I1785" s="167"/>
      <c r="L1785" s="164"/>
      <c r="M1785" s="168"/>
      <c r="T1785" s="169"/>
      <c r="AT1785" s="165" t="s">
        <v>276</v>
      </c>
      <c r="AU1785" s="165" t="s">
        <v>90</v>
      </c>
      <c r="AV1785" s="14" t="s">
        <v>84</v>
      </c>
      <c r="AW1785" s="14" t="s">
        <v>32</v>
      </c>
      <c r="AX1785" s="14" t="s">
        <v>77</v>
      </c>
      <c r="AY1785" s="165" t="s">
        <v>268</v>
      </c>
    </row>
    <row r="1786" spans="2:65" s="12" customFormat="1">
      <c r="B1786" s="149"/>
      <c r="D1786" s="150" t="s">
        <v>276</v>
      </c>
      <c r="E1786" s="151" t="s">
        <v>1</v>
      </c>
      <c r="F1786" s="152" t="s">
        <v>1013</v>
      </c>
      <c r="H1786" s="153">
        <v>22.06</v>
      </c>
      <c r="I1786" s="154"/>
      <c r="L1786" s="149"/>
      <c r="M1786" s="155"/>
      <c r="T1786" s="156"/>
      <c r="AT1786" s="151" t="s">
        <v>276</v>
      </c>
      <c r="AU1786" s="151" t="s">
        <v>90</v>
      </c>
      <c r="AV1786" s="12" t="s">
        <v>90</v>
      </c>
      <c r="AW1786" s="12" t="s">
        <v>32</v>
      </c>
      <c r="AX1786" s="12" t="s">
        <v>77</v>
      </c>
      <c r="AY1786" s="151" t="s">
        <v>268</v>
      </c>
    </row>
    <row r="1787" spans="2:65" s="15" customFormat="1">
      <c r="B1787" s="170"/>
      <c r="D1787" s="150" t="s">
        <v>276</v>
      </c>
      <c r="E1787" s="171" t="s">
        <v>1</v>
      </c>
      <c r="F1787" s="172" t="s">
        <v>325</v>
      </c>
      <c r="H1787" s="173">
        <v>22.06</v>
      </c>
      <c r="I1787" s="174"/>
      <c r="L1787" s="170"/>
      <c r="M1787" s="175"/>
      <c r="T1787" s="176"/>
      <c r="AT1787" s="171" t="s">
        <v>276</v>
      </c>
      <c r="AU1787" s="171" t="s">
        <v>90</v>
      </c>
      <c r="AV1787" s="15" t="s">
        <v>97</v>
      </c>
      <c r="AW1787" s="15" t="s">
        <v>32</v>
      </c>
      <c r="AX1787" s="15" t="s">
        <v>77</v>
      </c>
      <c r="AY1787" s="171" t="s">
        <v>268</v>
      </c>
    </row>
    <row r="1788" spans="2:65" s="13" customFormat="1">
      <c r="B1788" s="157"/>
      <c r="D1788" s="150" t="s">
        <v>276</v>
      </c>
      <c r="E1788" s="158" t="s">
        <v>1</v>
      </c>
      <c r="F1788" s="159" t="s">
        <v>278</v>
      </c>
      <c r="H1788" s="160">
        <v>165.36</v>
      </c>
      <c r="I1788" s="161"/>
      <c r="L1788" s="157"/>
      <c r="M1788" s="162"/>
      <c r="T1788" s="163"/>
      <c r="AT1788" s="158" t="s">
        <v>276</v>
      </c>
      <c r="AU1788" s="158" t="s">
        <v>90</v>
      </c>
      <c r="AV1788" s="13" t="s">
        <v>101</v>
      </c>
      <c r="AW1788" s="13" t="s">
        <v>32</v>
      </c>
      <c r="AX1788" s="13" t="s">
        <v>84</v>
      </c>
      <c r="AY1788" s="158" t="s">
        <v>268</v>
      </c>
    </row>
    <row r="1789" spans="2:65" s="1" customFormat="1" ht="55.5" customHeight="1">
      <c r="B1789" s="32"/>
      <c r="C1789" s="136" t="s">
        <v>2550</v>
      </c>
      <c r="D1789" s="136" t="s">
        <v>270</v>
      </c>
      <c r="E1789" s="137" t="s">
        <v>2551</v>
      </c>
      <c r="F1789" s="138" t="s">
        <v>2552</v>
      </c>
      <c r="G1789" s="139" t="s">
        <v>273</v>
      </c>
      <c r="H1789" s="140">
        <v>165.36</v>
      </c>
      <c r="I1789" s="141"/>
      <c r="J1789" s="142">
        <f>ROUND(I1789*H1789,2)</f>
        <v>0</v>
      </c>
      <c r="K1789" s="138" t="s">
        <v>1</v>
      </c>
      <c r="L1789" s="32"/>
      <c r="M1789" s="143" t="s">
        <v>1</v>
      </c>
      <c r="N1789" s="144" t="s">
        <v>43</v>
      </c>
      <c r="P1789" s="145">
        <f>O1789*H1789</f>
        <v>0</v>
      </c>
      <c r="Q1789" s="145">
        <v>3.6000000000000002E-4</v>
      </c>
      <c r="R1789" s="145">
        <f>Q1789*H1789</f>
        <v>5.9529600000000009E-2</v>
      </c>
      <c r="S1789" s="145">
        <v>0</v>
      </c>
      <c r="T1789" s="146">
        <f>S1789*H1789</f>
        <v>0</v>
      </c>
      <c r="AR1789" s="147" t="s">
        <v>370</v>
      </c>
      <c r="AT1789" s="147" t="s">
        <v>270</v>
      </c>
      <c r="AU1789" s="147" t="s">
        <v>90</v>
      </c>
      <c r="AY1789" s="17" t="s">
        <v>268</v>
      </c>
      <c r="BE1789" s="148">
        <f>IF(N1789="základní",J1789,0)</f>
        <v>0</v>
      </c>
      <c r="BF1789" s="148">
        <f>IF(N1789="snížená",J1789,0)</f>
        <v>0</v>
      </c>
      <c r="BG1789" s="148">
        <f>IF(N1789="zákl. přenesená",J1789,0)</f>
        <v>0</v>
      </c>
      <c r="BH1789" s="148">
        <f>IF(N1789="sníž. přenesená",J1789,0)</f>
        <v>0</v>
      </c>
      <c r="BI1789" s="148">
        <f>IF(N1789="nulová",J1789,0)</f>
        <v>0</v>
      </c>
      <c r="BJ1789" s="17" t="s">
        <v>90</v>
      </c>
      <c r="BK1789" s="148">
        <f>ROUND(I1789*H1789,2)</f>
        <v>0</v>
      </c>
      <c r="BL1789" s="17" t="s">
        <v>370</v>
      </c>
      <c r="BM1789" s="147" t="s">
        <v>2553</v>
      </c>
    </row>
    <row r="1790" spans="2:65" s="1" customFormat="1" ht="19.5">
      <c r="B1790" s="32"/>
      <c r="D1790" s="150" t="s">
        <v>475</v>
      </c>
      <c r="F1790" s="178" t="s">
        <v>2549</v>
      </c>
      <c r="I1790" s="179"/>
      <c r="L1790" s="32"/>
      <c r="M1790" s="180"/>
      <c r="T1790" s="56"/>
      <c r="AT1790" s="17" t="s">
        <v>475</v>
      </c>
      <c r="AU1790" s="17" t="s">
        <v>90</v>
      </c>
    </row>
    <row r="1791" spans="2:65" s="14" customFormat="1">
      <c r="B1791" s="164"/>
      <c r="D1791" s="150" t="s">
        <v>276</v>
      </c>
      <c r="E1791" s="165" t="s">
        <v>1</v>
      </c>
      <c r="F1791" s="166" t="s">
        <v>1007</v>
      </c>
      <c r="H1791" s="165" t="s">
        <v>1</v>
      </c>
      <c r="I1791" s="167"/>
      <c r="L1791" s="164"/>
      <c r="M1791" s="168"/>
      <c r="T1791" s="169"/>
      <c r="AT1791" s="165" t="s">
        <v>276</v>
      </c>
      <c r="AU1791" s="165" t="s">
        <v>90</v>
      </c>
      <c r="AV1791" s="14" t="s">
        <v>84</v>
      </c>
      <c r="AW1791" s="14" t="s">
        <v>32</v>
      </c>
      <c r="AX1791" s="14" t="s">
        <v>77</v>
      </c>
      <c r="AY1791" s="165" t="s">
        <v>268</v>
      </c>
    </row>
    <row r="1792" spans="2:65" s="14" customFormat="1">
      <c r="B1792" s="164"/>
      <c r="D1792" s="150" t="s">
        <v>276</v>
      </c>
      <c r="E1792" s="165" t="s">
        <v>1</v>
      </c>
      <c r="F1792" s="166" t="s">
        <v>998</v>
      </c>
      <c r="H1792" s="165" t="s">
        <v>1</v>
      </c>
      <c r="I1792" s="167"/>
      <c r="L1792" s="164"/>
      <c r="M1792" s="168"/>
      <c r="T1792" s="169"/>
      <c r="AT1792" s="165" t="s">
        <v>276</v>
      </c>
      <c r="AU1792" s="165" t="s">
        <v>90</v>
      </c>
      <c r="AV1792" s="14" t="s">
        <v>84</v>
      </c>
      <c r="AW1792" s="14" t="s">
        <v>32</v>
      </c>
      <c r="AX1792" s="14" t="s">
        <v>77</v>
      </c>
      <c r="AY1792" s="165" t="s">
        <v>268</v>
      </c>
    </row>
    <row r="1793" spans="2:65" s="12" customFormat="1">
      <c r="B1793" s="149"/>
      <c r="D1793" s="150" t="s">
        <v>276</v>
      </c>
      <c r="E1793" s="151" t="s">
        <v>1</v>
      </c>
      <c r="F1793" s="152" t="s">
        <v>999</v>
      </c>
      <c r="H1793" s="153">
        <v>33.514000000000003</v>
      </c>
      <c r="I1793" s="154"/>
      <c r="L1793" s="149"/>
      <c r="M1793" s="155"/>
      <c r="T1793" s="156"/>
      <c r="AT1793" s="151" t="s">
        <v>276</v>
      </c>
      <c r="AU1793" s="151" t="s">
        <v>90</v>
      </c>
      <c r="AV1793" s="12" t="s">
        <v>90</v>
      </c>
      <c r="AW1793" s="12" t="s">
        <v>32</v>
      </c>
      <c r="AX1793" s="12" t="s">
        <v>77</v>
      </c>
      <c r="AY1793" s="151" t="s">
        <v>268</v>
      </c>
    </row>
    <row r="1794" spans="2:65" s="12" customFormat="1">
      <c r="B1794" s="149"/>
      <c r="D1794" s="150" t="s">
        <v>276</v>
      </c>
      <c r="E1794" s="151" t="s">
        <v>1</v>
      </c>
      <c r="F1794" s="152" t="s">
        <v>1000</v>
      </c>
      <c r="H1794" s="153">
        <v>-3.15</v>
      </c>
      <c r="I1794" s="154"/>
      <c r="L1794" s="149"/>
      <c r="M1794" s="155"/>
      <c r="T1794" s="156"/>
      <c r="AT1794" s="151" t="s">
        <v>276</v>
      </c>
      <c r="AU1794" s="151" t="s">
        <v>90</v>
      </c>
      <c r="AV1794" s="12" t="s">
        <v>90</v>
      </c>
      <c r="AW1794" s="12" t="s">
        <v>32</v>
      </c>
      <c r="AX1794" s="12" t="s">
        <v>77</v>
      </c>
      <c r="AY1794" s="151" t="s">
        <v>268</v>
      </c>
    </row>
    <row r="1795" spans="2:65" s="15" customFormat="1">
      <c r="B1795" s="170"/>
      <c r="D1795" s="150" t="s">
        <v>276</v>
      </c>
      <c r="E1795" s="171" t="s">
        <v>1</v>
      </c>
      <c r="F1795" s="172" t="s">
        <v>325</v>
      </c>
      <c r="H1795" s="173">
        <v>30.364000000000001</v>
      </c>
      <c r="I1795" s="174"/>
      <c r="L1795" s="170"/>
      <c r="M1795" s="175"/>
      <c r="T1795" s="176"/>
      <c r="AT1795" s="171" t="s">
        <v>276</v>
      </c>
      <c r="AU1795" s="171" t="s">
        <v>90</v>
      </c>
      <c r="AV1795" s="15" t="s">
        <v>97</v>
      </c>
      <c r="AW1795" s="15" t="s">
        <v>32</v>
      </c>
      <c r="AX1795" s="15" t="s">
        <v>77</v>
      </c>
      <c r="AY1795" s="171" t="s">
        <v>268</v>
      </c>
    </row>
    <row r="1796" spans="2:65" s="14" customFormat="1">
      <c r="B1796" s="164"/>
      <c r="D1796" s="150" t="s">
        <v>276</v>
      </c>
      <c r="E1796" s="165" t="s">
        <v>1</v>
      </c>
      <c r="F1796" s="166" t="s">
        <v>1150</v>
      </c>
      <c r="H1796" s="165" t="s">
        <v>1</v>
      </c>
      <c r="I1796" s="167"/>
      <c r="L1796" s="164"/>
      <c r="M1796" s="168"/>
      <c r="T1796" s="169"/>
      <c r="AT1796" s="165" t="s">
        <v>276</v>
      </c>
      <c r="AU1796" s="165" t="s">
        <v>90</v>
      </c>
      <c r="AV1796" s="14" t="s">
        <v>84</v>
      </c>
      <c r="AW1796" s="14" t="s">
        <v>32</v>
      </c>
      <c r="AX1796" s="14" t="s">
        <v>77</v>
      </c>
      <c r="AY1796" s="165" t="s">
        <v>268</v>
      </c>
    </row>
    <row r="1797" spans="2:65" s="14" customFormat="1">
      <c r="B1797" s="164"/>
      <c r="D1797" s="150" t="s">
        <v>276</v>
      </c>
      <c r="E1797" s="165" t="s">
        <v>1</v>
      </c>
      <c r="F1797" s="166" t="s">
        <v>1009</v>
      </c>
      <c r="H1797" s="165" t="s">
        <v>1</v>
      </c>
      <c r="I1797" s="167"/>
      <c r="L1797" s="164"/>
      <c r="M1797" s="168"/>
      <c r="T1797" s="169"/>
      <c r="AT1797" s="165" t="s">
        <v>276</v>
      </c>
      <c r="AU1797" s="165" t="s">
        <v>90</v>
      </c>
      <c r="AV1797" s="14" t="s">
        <v>84</v>
      </c>
      <c r="AW1797" s="14" t="s">
        <v>32</v>
      </c>
      <c r="AX1797" s="14" t="s">
        <v>77</v>
      </c>
      <c r="AY1797" s="165" t="s">
        <v>268</v>
      </c>
    </row>
    <row r="1798" spans="2:65" s="12" customFormat="1">
      <c r="B1798" s="149"/>
      <c r="D1798" s="150" t="s">
        <v>276</v>
      </c>
      <c r="E1798" s="151" t="s">
        <v>1</v>
      </c>
      <c r="F1798" s="152" t="s">
        <v>1010</v>
      </c>
      <c r="H1798" s="153">
        <v>142.30600000000001</v>
      </c>
      <c r="I1798" s="154"/>
      <c r="L1798" s="149"/>
      <c r="M1798" s="155"/>
      <c r="T1798" s="156"/>
      <c r="AT1798" s="151" t="s">
        <v>276</v>
      </c>
      <c r="AU1798" s="151" t="s">
        <v>90</v>
      </c>
      <c r="AV1798" s="12" t="s">
        <v>90</v>
      </c>
      <c r="AW1798" s="12" t="s">
        <v>32</v>
      </c>
      <c r="AX1798" s="12" t="s">
        <v>77</v>
      </c>
      <c r="AY1798" s="151" t="s">
        <v>268</v>
      </c>
    </row>
    <row r="1799" spans="2:65" s="12" customFormat="1" ht="33.75">
      <c r="B1799" s="149"/>
      <c r="D1799" s="150" t="s">
        <v>276</v>
      </c>
      <c r="E1799" s="151" t="s">
        <v>1</v>
      </c>
      <c r="F1799" s="152" t="s">
        <v>1011</v>
      </c>
      <c r="H1799" s="153">
        <v>-29.37</v>
      </c>
      <c r="I1799" s="154"/>
      <c r="L1799" s="149"/>
      <c r="M1799" s="155"/>
      <c r="T1799" s="156"/>
      <c r="AT1799" s="151" t="s">
        <v>276</v>
      </c>
      <c r="AU1799" s="151" t="s">
        <v>90</v>
      </c>
      <c r="AV1799" s="12" t="s">
        <v>90</v>
      </c>
      <c r="AW1799" s="12" t="s">
        <v>32</v>
      </c>
      <c r="AX1799" s="12" t="s">
        <v>77</v>
      </c>
      <c r="AY1799" s="151" t="s">
        <v>268</v>
      </c>
    </row>
    <row r="1800" spans="2:65" s="15" customFormat="1">
      <c r="B1800" s="170"/>
      <c r="D1800" s="150" t="s">
        <v>276</v>
      </c>
      <c r="E1800" s="171" t="s">
        <v>1</v>
      </c>
      <c r="F1800" s="172" t="s">
        <v>325</v>
      </c>
      <c r="H1800" s="173">
        <v>112.93600000000001</v>
      </c>
      <c r="I1800" s="174"/>
      <c r="L1800" s="170"/>
      <c r="M1800" s="175"/>
      <c r="T1800" s="176"/>
      <c r="AT1800" s="171" t="s">
        <v>276</v>
      </c>
      <c r="AU1800" s="171" t="s">
        <v>90</v>
      </c>
      <c r="AV1800" s="15" t="s">
        <v>97</v>
      </c>
      <c r="AW1800" s="15" t="s">
        <v>32</v>
      </c>
      <c r="AX1800" s="15" t="s">
        <v>77</v>
      </c>
      <c r="AY1800" s="171" t="s">
        <v>268</v>
      </c>
    </row>
    <row r="1801" spans="2:65" s="14" customFormat="1">
      <c r="B1801" s="164"/>
      <c r="D1801" s="150" t="s">
        <v>276</v>
      </c>
      <c r="E1801" s="165" t="s">
        <v>1</v>
      </c>
      <c r="F1801" s="166" t="s">
        <v>1012</v>
      </c>
      <c r="H1801" s="165" t="s">
        <v>1</v>
      </c>
      <c r="I1801" s="167"/>
      <c r="L1801" s="164"/>
      <c r="M1801" s="168"/>
      <c r="T1801" s="169"/>
      <c r="AT1801" s="165" t="s">
        <v>276</v>
      </c>
      <c r="AU1801" s="165" t="s">
        <v>90</v>
      </c>
      <c r="AV1801" s="14" t="s">
        <v>84</v>
      </c>
      <c r="AW1801" s="14" t="s">
        <v>32</v>
      </c>
      <c r="AX1801" s="14" t="s">
        <v>77</v>
      </c>
      <c r="AY1801" s="165" t="s">
        <v>268</v>
      </c>
    </row>
    <row r="1802" spans="2:65" s="12" customFormat="1">
      <c r="B1802" s="149"/>
      <c r="D1802" s="150" t="s">
        <v>276</v>
      </c>
      <c r="E1802" s="151" t="s">
        <v>1</v>
      </c>
      <c r="F1802" s="152" t="s">
        <v>1013</v>
      </c>
      <c r="H1802" s="153">
        <v>22.06</v>
      </c>
      <c r="I1802" s="154"/>
      <c r="L1802" s="149"/>
      <c r="M1802" s="155"/>
      <c r="T1802" s="156"/>
      <c r="AT1802" s="151" t="s">
        <v>276</v>
      </c>
      <c r="AU1802" s="151" t="s">
        <v>90</v>
      </c>
      <c r="AV1802" s="12" t="s">
        <v>90</v>
      </c>
      <c r="AW1802" s="12" t="s">
        <v>32</v>
      </c>
      <c r="AX1802" s="12" t="s">
        <v>77</v>
      </c>
      <c r="AY1802" s="151" t="s">
        <v>268</v>
      </c>
    </row>
    <row r="1803" spans="2:65" s="15" customFormat="1">
      <c r="B1803" s="170"/>
      <c r="D1803" s="150" t="s">
        <v>276</v>
      </c>
      <c r="E1803" s="171" t="s">
        <v>1</v>
      </c>
      <c r="F1803" s="172" t="s">
        <v>325</v>
      </c>
      <c r="H1803" s="173">
        <v>22.06</v>
      </c>
      <c r="I1803" s="174"/>
      <c r="L1803" s="170"/>
      <c r="M1803" s="175"/>
      <c r="T1803" s="176"/>
      <c r="AT1803" s="171" t="s">
        <v>276</v>
      </c>
      <c r="AU1803" s="171" t="s">
        <v>90</v>
      </c>
      <c r="AV1803" s="15" t="s">
        <v>97</v>
      </c>
      <c r="AW1803" s="15" t="s">
        <v>32</v>
      </c>
      <c r="AX1803" s="15" t="s">
        <v>77</v>
      </c>
      <c r="AY1803" s="171" t="s">
        <v>268</v>
      </c>
    </row>
    <row r="1804" spans="2:65" s="13" customFormat="1">
      <c r="B1804" s="157"/>
      <c r="D1804" s="150" t="s">
        <v>276</v>
      </c>
      <c r="E1804" s="158" t="s">
        <v>1</v>
      </c>
      <c r="F1804" s="159" t="s">
        <v>278</v>
      </c>
      <c r="H1804" s="160">
        <v>165.36</v>
      </c>
      <c r="I1804" s="161"/>
      <c r="L1804" s="157"/>
      <c r="M1804" s="162"/>
      <c r="T1804" s="163"/>
      <c r="AT1804" s="158" t="s">
        <v>276</v>
      </c>
      <c r="AU1804" s="158" t="s">
        <v>90</v>
      </c>
      <c r="AV1804" s="13" t="s">
        <v>101</v>
      </c>
      <c r="AW1804" s="13" t="s">
        <v>32</v>
      </c>
      <c r="AX1804" s="13" t="s">
        <v>84</v>
      </c>
      <c r="AY1804" s="158" t="s">
        <v>268</v>
      </c>
    </row>
    <row r="1805" spans="2:65" s="11" customFormat="1" ht="22.9" customHeight="1">
      <c r="B1805" s="124"/>
      <c r="D1805" s="125" t="s">
        <v>76</v>
      </c>
      <c r="E1805" s="134" t="s">
        <v>2554</v>
      </c>
      <c r="F1805" s="134" t="s">
        <v>2555</v>
      </c>
      <c r="I1805" s="127"/>
      <c r="J1805" s="135">
        <f>BK1805</f>
        <v>0</v>
      </c>
      <c r="L1805" s="124"/>
      <c r="M1805" s="129"/>
      <c r="P1805" s="130">
        <f>SUM(P1806:P1882)</f>
        <v>0</v>
      </c>
      <c r="R1805" s="130">
        <f>SUM(R1806:R1882)</f>
        <v>0.27547146</v>
      </c>
      <c r="T1805" s="131">
        <f>SUM(T1806:T1882)</f>
        <v>0</v>
      </c>
      <c r="AR1805" s="125" t="s">
        <v>90</v>
      </c>
      <c r="AT1805" s="132" t="s">
        <v>76</v>
      </c>
      <c r="AU1805" s="132" t="s">
        <v>84</v>
      </c>
      <c r="AY1805" s="125" t="s">
        <v>268</v>
      </c>
      <c r="BK1805" s="133">
        <f>SUM(BK1806:BK1882)</f>
        <v>0</v>
      </c>
    </row>
    <row r="1806" spans="2:65" s="1" customFormat="1" ht="21.75" customHeight="1">
      <c r="B1806" s="32"/>
      <c r="C1806" s="136" t="s">
        <v>2556</v>
      </c>
      <c r="D1806" s="136" t="s">
        <v>270</v>
      </c>
      <c r="E1806" s="137" t="s">
        <v>2557</v>
      </c>
      <c r="F1806" s="138" t="s">
        <v>2558</v>
      </c>
      <c r="G1806" s="139" t="s">
        <v>273</v>
      </c>
      <c r="H1806" s="140">
        <v>32.520000000000003</v>
      </c>
      <c r="I1806" s="141"/>
      <c r="J1806" s="142">
        <f>ROUND(I1806*H1806,2)</f>
        <v>0</v>
      </c>
      <c r="K1806" s="138" t="s">
        <v>274</v>
      </c>
      <c r="L1806" s="32"/>
      <c r="M1806" s="143" t="s">
        <v>1</v>
      </c>
      <c r="N1806" s="144" t="s">
        <v>43</v>
      </c>
      <c r="P1806" s="145">
        <f>O1806*H1806</f>
        <v>0</v>
      </c>
      <c r="Q1806" s="145">
        <v>0</v>
      </c>
      <c r="R1806" s="145">
        <f>Q1806*H1806</f>
        <v>0</v>
      </c>
      <c r="S1806" s="145">
        <v>0</v>
      </c>
      <c r="T1806" s="146">
        <f>S1806*H1806</f>
        <v>0</v>
      </c>
      <c r="AR1806" s="147" t="s">
        <v>370</v>
      </c>
      <c r="AT1806" s="147" t="s">
        <v>270</v>
      </c>
      <c r="AU1806" s="147" t="s">
        <v>90</v>
      </c>
      <c r="AY1806" s="17" t="s">
        <v>268</v>
      </c>
      <c r="BE1806" s="148">
        <f>IF(N1806="základní",J1806,0)</f>
        <v>0</v>
      </c>
      <c r="BF1806" s="148">
        <f>IF(N1806="snížená",J1806,0)</f>
        <v>0</v>
      </c>
      <c r="BG1806" s="148">
        <f>IF(N1806="zákl. přenesená",J1806,0)</f>
        <v>0</v>
      </c>
      <c r="BH1806" s="148">
        <f>IF(N1806="sníž. přenesená",J1806,0)</f>
        <v>0</v>
      </c>
      <c r="BI1806" s="148">
        <f>IF(N1806="nulová",J1806,0)</f>
        <v>0</v>
      </c>
      <c r="BJ1806" s="17" t="s">
        <v>90</v>
      </c>
      <c r="BK1806" s="148">
        <f>ROUND(I1806*H1806,2)</f>
        <v>0</v>
      </c>
      <c r="BL1806" s="17" t="s">
        <v>370</v>
      </c>
      <c r="BM1806" s="147" t="s">
        <v>2559</v>
      </c>
    </row>
    <row r="1807" spans="2:65" s="12" customFormat="1" ht="33.75">
      <c r="B1807" s="149"/>
      <c r="D1807" s="150" t="s">
        <v>276</v>
      </c>
      <c r="E1807" s="151" t="s">
        <v>1</v>
      </c>
      <c r="F1807" s="152" t="s">
        <v>2560</v>
      </c>
      <c r="H1807" s="153">
        <v>26.22</v>
      </c>
      <c r="I1807" s="154"/>
      <c r="L1807" s="149"/>
      <c r="M1807" s="155"/>
      <c r="T1807" s="156"/>
      <c r="AT1807" s="151" t="s">
        <v>276</v>
      </c>
      <c r="AU1807" s="151" t="s">
        <v>90</v>
      </c>
      <c r="AV1807" s="12" t="s">
        <v>90</v>
      </c>
      <c r="AW1807" s="12" t="s">
        <v>32</v>
      </c>
      <c r="AX1807" s="12" t="s">
        <v>77</v>
      </c>
      <c r="AY1807" s="151" t="s">
        <v>268</v>
      </c>
    </row>
    <row r="1808" spans="2:65" s="12" customFormat="1">
      <c r="B1808" s="149"/>
      <c r="D1808" s="150" t="s">
        <v>276</v>
      </c>
      <c r="E1808" s="151" t="s">
        <v>1</v>
      </c>
      <c r="F1808" s="152" t="s">
        <v>2561</v>
      </c>
      <c r="H1808" s="153">
        <v>6.3</v>
      </c>
      <c r="I1808" s="154"/>
      <c r="L1808" s="149"/>
      <c r="M1808" s="155"/>
      <c r="T1808" s="156"/>
      <c r="AT1808" s="151" t="s">
        <v>276</v>
      </c>
      <c r="AU1808" s="151" t="s">
        <v>90</v>
      </c>
      <c r="AV1808" s="12" t="s">
        <v>90</v>
      </c>
      <c r="AW1808" s="12" t="s">
        <v>32</v>
      </c>
      <c r="AX1808" s="12" t="s">
        <v>77</v>
      </c>
      <c r="AY1808" s="151" t="s">
        <v>268</v>
      </c>
    </row>
    <row r="1809" spans="2:65" s="13" customFormat="1">
      <c r="B1809" s="157"/>
      <c r="D1809" s="150" t="s">
        <v>276</v>
      </c>
      <c r="E1809" s="158" t="s">
        <v>1</v>
      </c>
      <c r="F1809" s="159" t="s">
        <v>278</v>
      </c>
      <c r="H1809" s="160">
        <v>32.520000000000003</v>
      </c>
      <c r="I1809" s="161"/>
      <c r="L1809" s="157"/>
      <c r="M1809" s="162"/>
      <c r="T1809" s="163"/>
      <c r="AT1809" s="158" t="s">
        <v>276</v>
      </c>
      <c r="AU1809" s="158" t="s">
        <v>90</v>
      </c>
      <c r="AV1809" s="13" t="s">
        <v>101</v>
      </c>
      <c r="AW1809" s="13" t="s">
        <v>32</v>
      </c>
      <c r="AX1809" s="13" t="s">
        <v>84</v>
      </c>
      <c r="AY1809" s="158" t="s">
        <v>268</v>
      </c>
    </row>
    <row r="1810" spans="2:65" s="1" customFormat="1" ht="24.2" customHeight="1">
      <c r="B1810" s="32"/>
      <c r="C1810" s="186" t="s">
        <v>2562</v>
      </c>
      <c r="D1810" s="186" t="s">
        <v>982</v>
      </c>
      <c r="E1810" s="187" t="s">
        <v>2563</v>
      </c>
      <c r="F1810" s="188" t="s">
        <v>2564</v>
      </c>
      <c r="G1810" s="189" t="s">
        <v>318</v>
      </c>
      <c r="H1810" s="190">
        <v>32.520000000000003</v>
      </c>
      <c r="I1810" s="191"/>
      <c r="J1810" s="192">
        <f>ROUND(I1810*H1810,2)</f>
        <v>0</v>
      </c>
      <c r="K1810" s="188" t="s">
        <v>274</v>
      </c>
      <c r="L1810" s="193"/>
      <c r="M1810" s="194" t="s">
        <v>1</v>
      </c>
      <c r="N1810" s="195" t="s">
        <v>43</v>
      </c>
      <c r="P1810" s="145">
        <f>O1810*H1810</f>
        <v>0</v>
      </c>
      <c r="Q1810" s="145">
        <v>2.0000000000000002E-5</v>
      </c>
      <c r="R1810" s="145">
        <f>Q1810*H1810</f>
        <v>6.5040000000000009E-4</v>
      </c>
      <c r="S1810" s="145">
        <v>0</v>
      </c>
      <c r="T1810" s="146">
        <f>S1810*H1810</f>
        <v>0</v>
      </c>
      <c r="AR1810" s="147" t="s">
        <v>448</v>
      </c>
      <c r="AT1810" s="147" t="s">
        <v>982</v>
      </c>
      <c r="AU1810" s="147" t="s">
        <v>90</v>
      </c>
      <c r="AY1810" s="17" t="s">
        <v>268</v>
      </c>
      <c r="BE1810" s="148">
        <f>IF(N1810="základní",J1810,0)</f>
        <v>0</v>
      </c>
      <c r="BF1810" s="148">
        <f>IF(N1810="snížená",J1810,0)</f>
        <v>0</v>
      </c>
      <c r="BG1810" s="148">
        <f>IF(N1810="zákl. přenesená",J1810,0)</f>
        <v>0</v>
      </c>
      <c r="BH1810" s="148">
        <f>IF(N1810="sníž. přenesená",J1810,0)</f>
        <v>0</v>
      </c>
      <c r="BI1810" s="148">
        <f>IF(N1810="nulová",J1810,0)</f>
        <v>0</v>
      </c>
      <c r="BJ1810" s="17" t="s">
        <v>90</v>
      </c>
      <c r="BK1810" s="148">
        <f>ROUND(I1810*H1810,2)</f>
        <v>0</v>
      </c>
      <c r="BL1810" s="17" t="s">
        <v>370</v>
      </c>
      <c r="BM1810" s="147" t="s">
        <v>2565</v>
      </c>
    </row>
    <row r="1811" spans="2:65" s="1" customFormat="1" ht="24.2" customHeight="1">
      <c r="B1811" s="32"/>
      <c r="C1811" s="136" t="s">
        <v>2566</v>
      </c>
      <c r="D1811" s="136" t="s">
        <v>270</v>
      </c>
      <c r="E1811" s="137" t="s">
        <v>2567</v>
      </c>
      <c r="F1811" s="138" t="s">
        <v>2568</v>
      </c>
      <c r="G1811" s="139" t="s">
        <v>273</v>
      </c>
      <c r="H1811" s="140">
        <v>561.29399999999998</v>
      </c>
      <c r="I1811" s="141"/>
      <c r="J1811" s="142">
        <f>ROUND(I1811*H1811,2)</f>
        <v>0</v>
      </c>
      <c r="K1811" s="138" t="s">
        <v>274</v>
      </c>
      <c r="L1811" s="32"/>
      <c r="M1811" s="143" t="s">
        <v>1</v>
      </c>
      <c r="N1811" s="144" t="s">
        <v>43</v>
      </c>
      <c r="P1811" s="145">
        <f>O1811*H1811</f>
        <v>0</v>
      </c>
      <c r="Q1811" s="145">
        <v>2.0000000000000001E-4</v>
      </c>
      <c r="R1811" s="145">
        <f>Q1811*H1811</f>
        <v>0.11225880000000001</v>
      </c>
      <c r="S1811" s="145">
        <v>0</v>
      </c>
      <c r="T1811" s="146">
        <f>S1811*H1811</f>
        <v>0</v>
      </c>
      <c r="AR1811" s="147" t="s">
        <v>370</v>
      </c>
      <c r="AT1811" s="147" t="s">
        <v>270</v>
      </c>
      <c r="AU1811" s="147" t="s">
        <v>90</v>
      </c>
      <c r="AY1811" s="17" t="s">
        <v>268</v>
      </c>
      <c r="BE1811" s="148">
        <f>IF(N1811="základní",J1811,0)</f>
        <v>0</v>
      </c>
      <c r="BF1811" s="148">
        <f>IF(N1811="snížená",J1811,0)</f>
        <v>0</v>
      </c>
      <c r="BG1811" s="148">
        <f>IF(N1811="zákl. přenesená",J1811,0)</f>
        <v>0</v>
      </c>
      <c r="BH1811" s="148">
        <f>IF(N1811="sníž. přenesená",J1811,0)</f>
        <v>0</v>
      </c>
      <c r="BI1811" s="148">
        <f>IF(N1811="nulová",J1811,0)</f>
        <v>0</v>
      </c>
      <c r="BJ1811" s="17" t="s">
        <v>90</v>
      </c>
      <c r="BK1811" s="148">
        <f>ROUND(I1811*H1811,2)</f>
        <v>0</v>
      </c>
      <c r="BL1811" s="17" t="s">
        <v>370</v>
      </c>
      <c r="BM1811" s="147" t="s">
        <v>2569</v>
      </c>
    </row>
    <row r="1812" spans="2:65" s="14" customFormat="1">
      <c r="B1812" s="164"/>
      <c r="D1812" s="150" t="s">
        <v>276</v>
      </c>
      <c r="E1812" s="165" t="s">
        <v>1</v>
      </c>
      <c r="F1812" s="166" t="s">
        <v>2005</v>
      </c>
      <c r="H1812" s="165" t="s">
        <v>1</v>
      </c>
      <c r="I1812" s="167"/>
      <c r="L1812" s="164"/>
      <c r="M1812" s="168"/>
      <c r="T1812" s="169"/>
      <c r="AT1812" s="165" t="s">
        <v>276</v>
      </c>
      <c r="AU1812" s="165" t="s">
        <v>90</v>
      </c>
      <c r="AV1812" s="14" t="s">
        <v>84</v>
      </c>
      <c r="AW1812" s="14" t="s">
        <v>32</v>
      </c>
      <c r="AX1812" s="14" t="s">
        <v>77</v>
      </c>
      <c r="AY1812" s="165" t="s">
        <v>268</v>
      </c>
    </row>
    <row r="1813" spans="2:65" s="12" customFormat="1">
      <c r="B1813" s="149"/>
      <c r="D1813" s="150" t="s">
        <v>276</v>
      </c>
      <c r="E1813" s="151" t="s">
        <v>1</v>
      </c>
      <c r="F1813" s="152" t="s">
        <v>2006</v>
      </c>
      <c r="H1813" s="153">
        <v>34.874000000000002</v>
      </c>
      <c r="I1813" s="154"/>
      <c r="L1813" s="149"/>
      <c r="M1813" s="155"/>
      <c r="T1813" s="156"/>
      <c r="AT1813" s="151" t="s">
        <v>276</v>
      </c>
      <c r="AU1813" s="151" t="s">
        <v>90</v>
      </c>
      <c r="AV1813" s="12" t="s">
        <v>90</v>
      </c>
      <c r="AW1813" s="12" t="s">
        <v>32</v>
      </c>
      <c r="AX1813" s="12" t="s">
        <v>77</v>
      </c>
      <c r="AY1813" s="151" t="s">
        <v>268</v>
      </c>
    </row>
    <row r="1814" spans="2:65" s="15" customFormat="1">
      <c r="B1814" s="170"/>
      <c r="D1814" s="150" t="s">
        <v>276</v>
      </c>
      <c r="E1814" s="171" t="s">
        <v>1</v>
      </c>
      <c r="F1814" s="172" t="s">
        <v>325</v>
      </c>
      <c r="H1814" s="173">
        <v>34.874000000000002</v>
      </c>
      <c r="I1814" s="174"/>
      <c r="L1814" s="170"/>
      <c r="M1814" s="175"/>
      <c r="T1814" s="176"/>
      <c r="AT1814" s="171" t="s">
        <v>276</v>
      </c>
      <c r="AU1814" s="171" t="s">
        <v>90</v>
      </c>
      <c r="AV1814" s="15" t="s">
        <v>97</v>
      </c>
      <c r="AW1814" s="15" t="s">
        <v>32</v>
      </c>
      <c r="AX1814" s="15" t="s">
        <v>77</v>
      </c>
      <c r="AY1814" s="171" t="s">
        <v>268</v>
      </c>
    </row>
    <row r="1815" spans="2:65" s="14" customFormat="1">
      <c r="B1815" s="164"/>
      <c r="D1815" s="150" t="s">
        <v>276</v>
      </c>
      <c r="E1815" s="165" t="s">
        <v>1</v>
      </c>
      <c r="F1815" s="166" t="s">
        <v>1999</v>
      </c>
      <c r="H1815" s="165" t="s">
        <v>1</v>
      </c>
      <c r="I1815" s="167"/>
      <c r="L1815" s="164"/>
      <c r="M1815" s="168"/>
      <c r="T1815" s="169"/>
      <c r="AT1815" s="165" t="s">
        <v>276</v>
      </c>
      <c r="AU1815" s="165" t="s">
        <v>90</v>
      </c>
      <c r="AV1815" s="14" t="s">
        <v>84</v>
      </c>
      <c r="AW1815" s="14" t="s">
        <v>32</v>
      </c>
      <c r="AX1815" s="14" t="s">
        <v>77</v>
      </c>
      <c r="AY1815" s="165" t="s">
        <v>268</v>
      </c>
    </row>
    <row r="1816" spans="2:65" s="12" customFormat="1">
      <c r="B1816" s="149"/>
      <c r="D1816" s="150" t="s">
        <v>276</v>
      </c>
      <c r="E1816" s="151" t="s">
        <v>1</v>
      </c>
      <c r="F1816" s="152" t="s">
        <v>2000</v>
      </c>
      <c r="H1816" s="153">
        <v>85.63</v>
      </c>
      <c r="I1816" s="154"/>
      <c r="L1816" s="149"/>
      <c r="M1816" s="155"/>
      <c r="T1816" s="156"/>
      <c r="AT1816" s="151" t="s">
        <v>276</v>
      </c>
      <c r="AU1816" s="151" t="s">
        <v>90</v>
      </c>
      <c r="AV1816" s="12" t="s">
        <v>90</v>
      </c>
      <c r="AW1816" s="12" t="s">
        <v>32</v>
      </c>
      <c r="AX1816" s="12" t="s">
        <v>77</v>
      </c>
      <c r="AY1816" s="151" t="s">
        <v>268</v>
      </c>
    </row>
    <row r="1817" spans="2:65" s="15" customFormat="1">
      <c r="B1817" s="170"/>
      <c r="D1817" s="150" t="s">
        <v>276</v>
      </c>
      <c r="E1817" s="171" t="s">
        <v>1</v>
      </c>
      <c r="F1817" s="172" t="s">
        <v>325</v>
      </c>
      <c r="H1817" s="173">
        <v>85.63</v>
      </c>
      <c r="I1817" s="174"/>
      <c r="L1817" s="170"/>
      <c r="M1817" s="175"/>
      <c r="T1817" s="176"/>
      <c r="AT1817" s="171" t="s">
        <v>276</v>
      </c>
      <c r="AU1817" s="171" t="s">
        <v>90</v>
      </c>
      <c r="AV1817" s="15" t="s">
        <v>97</v>
      </c>
      <c r="AW1817" s="15" t="s">
        <v>32</v>
      </c>
      <c r="AX1817" s="15" t="s">
        <v>77</v>
      </c>
      <c r="AY1817" s="171" t="s">
        <v>268</v>
      </c>
    </row>
    <row r="1818" spans="2:65" s="14" customFormat="1">
      <c r="B1818" s="164"/>
      <c r="D1818" s="150" t="s">
        <v>276</v>
      </c>
      <c r="E1818" s="165" t="s">
        <v>1</v>
      </c>
      <c r="F1818" s="166" t="s">
        <v>2570</v>
      </c>
      <c r="H1818" s="165" t="s">
        <v>1</v>
      </c>
      <c r="I1818" s="167"/>
      <c r="L1818" s="164"/>
      <c r="M1818" s="168"/>
      <c r="T1818" s="169"/>
      <c r="AT1818" s="165" t="s">
        <v>276</v>
      </c>
      <c r="AU1818" s="165" t="s">
        <v>90</v>
      </c>
      <c r="AV1818" s="14" t="s">
        <v>84</v>
      </c>
      <c r="AW1818" s="14" t="s">
        <v>32</v>
      </c>
      <c r="AX1818" s="14" t="s">
        <v>77</v>
      </c>
      <c r="AY1818" s="165" t="s">
        <v>268</v>
      </c>
    </row>
    <row r="1819" spans="2:65" s="12" customFormat="1">
      <c r="B1819" s="149"/>
      <c r="D1819" s="150" t="s">
        <v>276</v>
      </c>
      <c r="E1819" s="151" t="s">
        <v>1</v>
      </c>
      <c r="F1819" s="152" t="s">
        <v>2021</v>
      </c>
      <c r="H1819" s="153">
        <v>7.1</v>
      </c>
      <c r="I1819" s="154"/>
      <c r="L1819" s="149"/>
      <c r="M1819" s="155"/>
      <c r="T1819" s="156"/>
      <c r="AT1819" s="151" t="s">
        <v>276</v>
      </c>
      <c r="AU1819" s="151" t="s">
        <v>90</v>
      </c>
      <c r="AV1819" s="12" t="s">
        <v>90</v>
      </c>
      <c r="AW1819" s="12" t="s">
        <v>32</v>
      </c>
      <c r="AX1819" s="12" t="s">
        <v>77</v>
      </c>
      <c r="AY1819" s="151" t="s">
        <v>268</v>
      </c>
    </row>
    <row r="1820" spans="2:65" s="15" customFormat="1">
      <c r="B1820" s="170"/>
      <c r="D1820" s="150" t="s">
        <v>276</v>
      </c>
      <c r="E1820" s="171" t="s">
        <v>1</v>
      </c>
      <c r="F1820" s="172" t="s">
        <v>325</v>
      </c>
      <c r="H1820" s="173">
        <v>7.1</v>
      </c>
      <c r="I1820" s="174"/>
      <c r="L1820" s="170"/>
      <c r="M1820" s="175"/>
      <c r="T1820" s="176"/>
      <c r="AT1820" s="171" t="s">
        <v>276</v>
      </c>
      <c r="AU1820" s="171" t="s">
        <v>90</v>
      </c>
      <c r="AV1820" s="15" t="s">
        <v>97</v>
      </c>
      <c r="AW1820" s="15" t="s">
        <v>32</v>
      </c>
      <c r="AX1820" s="15" t="s">
        <v>77</v>
      </c>
      <c r="AY1820" s="171" t="s">
        <v>268</v>
      </c>
    </row>
    <row r="1821" spans="2:65" s="14" customFormat="1">
      <c r="B1821" s="164"/>
      <c r="D1821" s="150" t="s">
        <v>276</v>
      </c>
      <c r="E1821" s="165" t="s">
        <v>1</v>
      </c>
      <c r="F1821" s="166" t="s">
        <v>2014</v>
      </c>
      <c r="H1821" s="165" t="s">
        <v>1</v>
      </c>
      <c r="I1821" s="167"/>
      <c r="L1821" s="164"/>
      <c r="M1821" s="168"/>
      <c r="T1821" s="169"/>
      <c r="AT1821" s="165" t="s">
        <v>276</v>
      </c>
      <c r="AU1821" s="165" t="s">
        <v>90</v>
      </c>
      <c r="AV1821" s="14" t="s">
        <v>84</v>
      </c>
      <c r="AW1821" s="14" t="s">
        <v>32</v>
      </c>
      <c r="AX1821" s="14" t="s">
        <v>77</v>
      </c>
      <c r="AY1821" s="165" t="s">
        <v>268</v>
      </c>
    </row>
    <row r="1822" spans="2:65" s="12" customFormat="1">
      <c r="B1822" s="149"/>
      <c r="D1822" s="150" t="s">
        <v>276</v>
      </c>
      <c r="E1822" s="151" t="s">
        <v>1</v>
      </c>
      <c r="F1822" s="152" t="s">
        <v>2015</v>
      </c>
      <c r="H1822" s="153">
        <v>2.2000000000000002</v>
      </c>
      <c r="I1822" s="154"/>
      <c r="L1822" s="149"/>
      <c r="M1822" s="155"/>
      <c r="T1822" s="156"/>
      <c r="AT1822" s="151" t="s">
        <v>276</v>
      </c>
      <c r="AU1822" s="151" t="s">
        <v>90</v>
      </c>
      <c r="AV1822" s="12" t="s">
        <v>90</v>
      </c>
      <c r="AW1822" s="12" t="s">
        <v>32</v>
      </c>
      <c r="AX1822" s="12" t="s">
        <v>77</v>
      </c>
      <c r="AY1822" s="151" t="s">
        <v>268</v>
      </c>
    </row>
    <row r="1823" spans="2:65" s="15" customFormat="1">
      <c r="B1823" s="170"/>
      <c r="D1823" s="150" t="s">
        <v>276</v>
      </c>
      <c r="E1823" s="171" t="s">
        <v>1</v>
      </c>
      <c r="F1823" s="172" t="s">
        <v>325</v>
      </c>
      <c r="H1823" s="173">
        <v>2.2000000000000002</v>
      </c>
      <c r="I1823" s="174"/>
      <c r="L1823" s="170"/>
      <c r="M1823" s="175"/>
      <c r="T1823" s="176"/>
      <c r="AT1823" s="171" t="s">
        <v>276</v>
      </c>
      <c r="AU1823" s="171" t="s">
        <v>90</v>
      </c>
      <c r="AV1823" s="15" t="s">
        <v>97</v>
      </c>
      <c r="AW1823" s="15" t="s">
        <v>32</v>
      </c>
      <c r="AX1823" s="15" t="s">
        <v>77</v>
      </c>
      <c r="AY1823" s="171" t="s">
        <v>268</v>
      </c>
    </row>
    <row r="1824" spans="2:65" s="14" customFormat="1">
      <c r="B1824" s="164"/>
      <c r="D1824" s="150" t="s">
        <v>276</v>
      </c>
      <c r="E1824" s="165" t="s">
        <v>1</v>
      </c>
      <c r="F1824" s="166" t="s">
        <v>2571</v>
      </c>
      <c r="H1824" s="165" t="s">
        <v>1</v>
      </c>
      <c r="I1824" s="167"/>
      <c r="L1824" s="164"/>
      <c r="M1824" s="168"/>
      <c r="T1824" s="169"/>
      <c r="AT1824" s="165" t="s">
        <v>276</v>
      </c>
      <c r="AU1824" s="165" t="s">
        <v>90</v>
      </c>
      <c r="AV1824" s="14" t="s">
        <v>84</v>
      </c>
      <c r="AW1824" s="14" t="s">
        <v>32</v>
      </c>
      <c r="AX1824" s="14" t="s">
        <v>77</v>
      </c>
      <c r="AY1824" s="165" t="s">
        <v>268</v>
      </c>
    </row>
    <row r="1825" spans="2:51" s="14" customFormat="1">
      <c r="B1825" s="164"/>
      <c r="D1825" s="150" t="s">
        <v>276</v>
      </c>
      <c r="E1825" s="165" t="s">
        <v>1</v>
      </c>
      <c r="F1825" s="166" t="s">
        <v>962</v>
      </c>
      <c r="H1825" s="165" t="s">
        <v>1</v>
      </c>
      <c r="I1825" s="167"/>
      <c r="L1825" s="164"/>
      <c r="M1825" s="168"/>
      <c r="T1825" s="169"/>
      <c r="AT1825" s="165" t="s">
        <v>276</v>
      </c>
      <c r="AU1825" s="165" t="s">
        <v>90</v>
      </c>
      <c r="AV1825" s="14" t="s">
        <v>84</v>
      </c>
      <c r="AW1825" s="14" t="s">
        <v>32</v>
      </c>
      <c r="AX1825" s="14" t="s">
        <v>77</v>
      </c>
      <c r="AY1825" s="165" t="s">
        <v>268</v>
      </c>
    </row>
    <row r="1826" spans="2:51" s="12" customFormat="1">
      <c r="B1826" s="149"/>
      <c r="D1826" s="150" t="s">
        <v>276</v>
      </c>
      <c r="E1826" s="151" t="s">
        <v>1</v>
      </c>
      <c r="F1826" s="152" t="s">
        <v>963</v>
      </c>
      <c r="H1826" s="153">
        <v>366.27300000000002</v>
      </c>
      <c r="I1826" s="154"/>
      <c r="L1826" s="149"/>
      <c r="M1826" s="155"/>
      <c r="T1826" s="156"/>
      <c r="AT1826" s="151" t="s">
        <v>276</v>
      </c>
      <c r="AU1826" s="151" t="s">
        <v>90</v>
      </c>
      <c r="AV1826" s="12" t="s">
        <v>90</v>
      </c>
      <c r="AW1826" s="12" t="s">
        <v>32</v>
      </c>
      <c r="AX1826" s="12" t="s">
        <v>77</v>
      </c>
      <c r="AY1826" s="151" t="s">
        <v>268</v>
      </c>
    </row>
    <row r="1827" spans="2:51" s="12" customFormat="1" ht="33.75">
      <c r="B1827" s="149"/>
      <c r="D1827" s="150" t="s">
        <v>276</v>
      </c>
      <c r="E1827" s="151" t="s">
        <v>1</v>
      </c>
      <c r="F1827" s="152" t="s">
        <v>964</v>
      </c>
      <c r="H1827" s="153">
        <v>-65.34</v>
      </c>
      <c r="I1827" s="154"/>
      <c r="L1827" s="149"/>
      <c r="M1827" s="155"/>
      <c r="T1827" s="156"/>
      <c r="AT1827" s="151" t="s">
        <v>276</v>
      </c>
      <c r="AU1827" s="151" t="s">
        <v>90</v>
      </c>
      <c r="AV1827" s="12" t="s">
        <v>90</v>
      </c>
      <c r="AW1827" s="12" t="s">
        <v>32</v>
      </c>
      <c r="AX1827" s="12" t="s">
        <v>77</v>
      </c>
      <c r="AY1827" s="151" t="s">
        <v>268</v>
      </c>
    </row>
    <row r="1828" spans="2:51" s="12" customFormat="1" ht="33.75">
      <c r="B1828" s="149"/>
      <c r="D1828" s="150" t="s">
        <v>276</v>
      </c>
      <c r="E1828" s="151" t="s">
        <v>1</v>
      </c>
      <c r="F1828" s="152" t="s">
        <v>965</v>
      </c>
      <c r="H1828" s="153">
        <v>-35.643000000000001</v>
      </c>
      <c r="I1828" s="154"/>
      <c r="L1828" s="149"/>
      <c r="M1828" s="155"/>
      <c r="T1828" s="156"/>
      <c r="AT1828" s="151" t="s">
        <v>276</v>
      </c>
      <c r="AU1828" s="151" t="s">
        <v>90</v>
      </c>
      <c r="AV1828" s="12" t="s">
        <v>90</v>
      </c>
      <c r="AW1828" s="12" t="s">
        <v>32</v>
      </c>
      <c r="AX1828" s="12" t="s">
        <v>77</v>
      </c>
      <c r="AY1828" s="151" t="s">
        <v>268</v>
      </c>
    </row>
    <row r="1829" spans="2:51" s="15" customFormat="1">
      <c r="B1829" s="170"/>
      <c r="D1829" s="150" t="s">
        <v>276</v>
      </c>
      <c r="E1829" s="171" t="s">
        <v>1</v>
      </c>
      <c r="F1829" s="172" t="s">
        <v>325</v>
      </c>
      <c r="H1829" s="173">
        <v>265.29000000000002</v>
      </c>
      <c r="I1829" s="174"/>
      <c r="L1829" s="170"/>
      <c r="M1829" s="175"/>
      <c r="T1829" s="176"/>
      <c r="AT1829" s="171" t="s">
        <v>276</v>
      </c>
      <c r="AU1829" s="171" t="s">
        <v>90</v>
      </c>
      <c r="AV1829" s="15" t="s">
        <v>97</v>
      </c>
      <c r="AW1829" s="15" t="s">
        <v>32</v>
      </c>
      <c r="AX1829" s="15" t="s">
        <v>77</v>
      </c>
      <c r="AY1829" s="171" t="s">
        <v>268</v>
      </c>
    </row>
    <row r="1830" spans="2:51" s="14" customFormat="1">
      <c r="B1830" s="164"/>
      <c r="D1830" s="150" t="s">
        <v>276</v>
      </c>
      <c r="E1830" s="165" t="s">
        <v>1</v>
      </c>
      <c r="F1830" s="166" t="s">
        <v>962</v>
      </c>
      <c r="H1830" s="165" t="s">
        <v>1</v>
      </c>
      <c r="I1830" s="167"/>
      <c r="L1830" s="164"/>
      <c r="M1830" s="168"/>
      <c r="T1830" s="169"/>
      <c r="AT1830" s="165" t="s">
        <v>276</v>
      </c>
      <c r="AU1830" s="165" t="s">
        <v>90</v>
      </c>
      <c r="AV1830" s="14" t="s">
        <v>84</v>
      </c>
      <c r="AW1830" s="14" t="s">
        <v>32</v>
      </c>
      <c r="AX1830" s="14" t="s">
        <v>77</v>
      </c>
      <c r="AY1830" s="165" t="s">
        <v>268</v>
      </c>
    </row>
    <row r="1831" spans="2:51" s="12" customFormat="1" ht="33.75">
      <c r="B1831" s="149"/>
      <c r="D1831" s="150" t="s">
        <v>276</v>
      </c>
      <c r="E1831" s="151" t="s">
        <v>1</v>
      </c>
      <c r="F1831" s="152" t="s">
        <v>966</v>
      </c>
      <c r="H1831" s="153">
        <v>27.312999999999999</v>
      </c>
      <c r="I1831" s="154"/>
      <c r="L1831" s="149"/>
      <c r="M1831" s="155"/>
      <c r="T1831" s="156"/>
      <c r="AT1831" s="151" t="s">
        <v>276</v>
      </c>
      <c r="AU1831" s="151" t="s">
        <v>90</v>
      </c>
      <c r="AV1831" s="12" t="s">
        <v>90</v>
      </c>
      <c r="AW1831" s="12" t="s">
        <v>32</v>
      </c>
      <c r="AX1831" s="12" t="s">
        <v>77</v>
      </c>
      <c r="AY1831" s="151" t="s">
        <v>268</v>
      </c>
    </row>
    <row r="1832" spans="2:51" s="12" customFormat="1" ht="22.5">
      <c r="B1832" s="149"/>
      <c r="D1832" s="150" t="s">
        <v>276</v>
      </c>
      <c r="E1832" s="151" t="s">
        <v>1</v>
      </c>
      <c r="F1832" s="152" t="s">
        <v>967</v>
      </c>
      <c r="H1832" s="153">
        <v>39.645000000000003</v>
      </c>
      <c r="I1832" s="154"/>
      <c r="L1832" s="149"/>
      <c r="M1832" s="155"/>
      <c r="T1832" s="156"/>
      <c r="AT1832" s="151" t="s">
        <v>276</v>
      </c>
      <c r="AU1832" s="151" t="s">
        <v>90</v>
      </c>
      <c r="AV1832" s="12" t="s">
        <v>90</v>
      </c>
      <c r="AW1832" s="12" t="s">
        <v>32</v>
      </c>
      <c r="AX1832" s="12" t="s">
        <v>77</v>
      </c>
      <c r="AY1832" s="151" t="s">
        <v>268</v>
      </c>
    </row>
    <row r="1833" spans="2:51" s="14" customFormat="1">
      <c r="B1833" s="164"/>
      <c r="D1833" s="150" t="s">
        <v>276</v>
      </c>
      <c r="E1833" s="165" t="s">
        <v>1</v>
      </c>
      <c r="F1833" s="166" t="s">
        <v>968</v>
      </c>
      <c r="H1833" s="165" t="s">
        <v>1</v>
      </c>
      <c r="I1833" s="167"/>
      <c r="L1833" s="164"/>
      <c r="M1833" s="168"/>
      <c r="T1833" s="169"/>
      <c r="AT1833" s="165" t="s">
        <v>276</v>
      </c>
      <c r="AU1833" s="165" t="s">
        <v>90</v>
      </c>
      <c r="AV1833" s="14" t="s">
        <v>84</v>
      </c>
      <c r="AW1833" s="14" t="s">
        <v>32</v>
      </c>
      <c r="AX1833" s="14" t="s">
        <v>77</v>
      </c>
      <c r="AY1833" s="165" t="s">
        <v>268</v>
      </c>
    </row>
    <row r="1834" spans="2:51" s="12" customFormat="1">
      <c r="B1834" s="149"/>
      <c r="D1834" s="150" t="s">
        <v>276</v>
      </c>
      <c r="E1834" s="151" t="s">
        <v>1</v>
      </c>
      <c r="F1834" s="152" t="s">
        <v>969</v>
      </c>
      <c r="H1834" s="153">
        <v>61.47</v>
      </c>
      <c r="I1834" s="154"/>
      <c r="L1834" s="149"/>
      <c r="M1834" s="155"/>
      <c r="T1834" s="156"/>
      <c r="AT1834" s="151" t="s">
        <v>276</v>
      </c>
      <c r="AU1834" s="151" t="s">
        <v>90</v>
      </c>
      <c r="AV1834" s="12" t="s">
        <v>90</v>
      </c>
      <c r="AW1834" s="12" t="s">
        <v>32</v>
      </c>
      <c r="AX1834" s="12" t="s">
        <v>77</v>
      </c>
      <c r="AY1834" s="151" t="s">
        <v>268</v>
      </c>
    </row>
    <row r="1835" spans="2:51" s="15" customFormat="1">
      <c r="B1835" s="170"/>
      <c r="D1835" s="150" t="s">
        <v>276</v>
      </c>
      <c r="E1835" s="171" t="s">
        <v>1</v>
      </c>
      <c r="F1835" s="172" t="s">
        <v>325</v>
      </c>
      <c r="H1835" s="173">
        <v>128.428</v>
      </c>
      <c r="I1835" s="174"/>
      <c r="L1835" s="170"/>
      <c r="M1835" s="175"/>
      <c r="T1835" s="176"/>
      <c r="AT1835" s="171" t="s">
        <v>276</v>
      </c>
      <c r="AU1835" s="171" t="s">
        <v>90</v>
      </c>
      <c r="AV1835" s="15" t="s">
        <v>97</v>
      </c>
      <c r="AW1835" s="15" t="s">
        <v>32</v>
      </c>
      <c r="AX1835" s="15" t="s">
        <v>77</v>
      </c>
      <c r="AY1835" s="171" t="s">
        <v>268</v>
      </c>
    </row>
    <row r="1836" spans="2:51" s="14" customFormat="1">
      <c r="B1836" s="164"/>
      <c r="D1836" s="150" t="s">
        <v>276</v>
      </c>
      <c r="E1836" s="165" t="s">
        <v>1</v>
      </c>
      <c r="F1836" s="166" t="s">
        <v>2572</v>
      </c>
      <c r="H1836" s="165" t="s">
        <v>1</v>
      </c>
      <c r="I1836" s="167"/>
      <c r="L1836" s="164"/>
      <c r="M1836" s="168"/>
      <c r="T1836" s="169"/>
      <c r="AT1836" s="165" t="s">
        <v>276</v>
      </c>
      <c r="AU1836" s="165" t="s">
        <v>90</v>
      </c>
      <c r="AV1836" s="14" t="s">
        <v>84</v>
      </c>
      <c r="AW1836" s="14" t="s">
        <v>32</v>
      </c>
      <c r="AX1836" s="14" t="s">
        <v>77</v>
      </c>
      <c r="AY1836" s="165" t="s">
        <v>268</v>
      </c>
    </row>
    <row r="1837" spans="2:51" s="14" customFormat="1">
      <c r="B1837" s="164"/>
      <c r="D1837" s="150" t="s">
        <v>276</v>
      </c>
      <c r="E1837" s="165" t="s">
        <v>1</v>
      </c>
      <c r="F1837" s="166" t="s">
        <v>863</v>
      </c>
      <c r="H1837" s="165" t="s">
        <v>1</v>
      </c>
      <c r="I1837" s="167"/>
      <c r="L1837" s="164"/>
      <c r="M1837" s="168"/>
      <c r="T1837" s="169"/>
      <c r="AT1837" s="165" t="s">
        <v>276</v>
      </c>
      <c r="AU1837" s="165" t="s">
        <v>90</v>
      </c>
      <c r="AV1837" s="14" t="s">
        <v>84</v>
      </c>
      <c r="AW1837" s="14" t="s">
        <v>32</v>
      </c>
      <c r="AX1837" s="14" t="s">
        <v>77</v>
      </c>
      <c r="AY1837" s="165" t="s">
        <v>268</v>
      </c>
    </row>
    <row r="1838" spans="2:51" s="12" customFormat="1">
      <c r="B1838" s="149"/>
      <c r="D1838" s="150" t="s">
        <v>276</v>
      </c>
      <c r="E1838" s="151" t="s">
        <v>1</v>
      </c>
      <c r="F1838" s="152" t="s">
        <v>951</v>
      </c>
      <c r="H1838" s="153">
        <v>19.596</v>
      </c>
      <c r="I1838" s="154"/>
      <c r="L1838" s="149"/>
      <c r="M1838" s="155"/>
      <c r="T1838" s="156"/>
      <c r="AT1838" s="151" t="s">
        <v>276</v>
      </c>
      <c r="AU1838" s="151" t="s">
        <v>90</v>
      </c>
      <c r="AV1838" s="12" t="s">
        <v>90</v>
      </c>
      <c r="AW1838" s="12" t="s">
        <v>32</v>
      </c>
      <c r="AX1838" s="12" t="s">
        <v>77</v>
      </c>
      <c r="AY1838" s="151" t="s">
        <v>268</v>
      </c>
    </row>
    <row r="1839" spans="2:51" s="12" customFormat="1">
      <c r="B1839" s="149"/>
      <c r="D1839" s="150" t="s">
        <v>276</v>
      </c>
      <c r="E1839" s="151" t="s">
        <v>1</v>
      </c>
      <c r="F1839" s="152" t="s">
        <v>952</v>
      </c>
      <c r="H1839" s="153">
        <v>4.18</v>
      </c>
      <c r="I1839" s="154"/>
      <c r="L1839" s="149"/>
      <c r="M1839" s="155"/>
      <c r="T1839" s="156"/>
      <c r="AT1839" s="151" t="s">
        <v>276</v>
      </c>
      <c r="AU1839" s="151" t="s">
        <v>90</v>
      </c>
      <c r="AV1839" s="12" t="s">
        <v>90</v>
      </c>
      <c r="AW1839" s="12" t="s">
        <v>32</v>
      </c>
      <c r="AX1839" s="12" t="s">
        <v>77</v>
      </c>
      <c r="AY1839" s="151" t="s">
        <v>268</v>
      </c>
    </row>
    <row r="1840" spans="2:51" s="12" customFormat="1">
      <c r="B1840" s="149"/>
      <c r="D1840" s="150" t="s">
        <v>276</v>
      </c>
      <c r="E1840" s="151" t="s">
        <v>1</v>
      </c>
      <c r="F1840" s="152" t="s">
        <v>953</v>
      </c>
      <c r="H1840" s="153">
        <v>2.976</v>
      </c>
      <c r="I1840" s="154"/>
      <c r="L1840" s="149"/>
      <c r="M1840" s="155"/>
      <c r="T1840" s="156"/>
      <c r="AT1840" s="151" t="s">
        <v>276</v>
      </c>
      <c r="AU1840" s="151" t="s">
        <v>90</v>
      </c>
      <c r="AV1840" s="12" t="s">
        <v>90</v>
      </c>
      <c r="AW1840" s="12" t="s">
        <v>32</v>
      </c>
      <c r="AX1840" s="12" t="s">
        <v>77</v>
      </c>
      <c r="AY1840" s="151" t="s">
        <v>268</v>
      </c>
    </row>
    <row r="1841" spans="2:65" s="12" customFormat="1">
      <c r="B1841" s="149"/>
      <c r="D1841" s="150" t="s">
        <v>276</v>
      </c>
      <c r="E1841" s="151" t="s">
        <v>1</v>
      </c>
      <c r="F1841" s="152" t="s">
        <v>954</v>
      </c>
      <c r="H1841" s="153">
        <v>7.7039999999999997</v>
      </c>
      <c r="I1841" s="154"/>
      <c r="L1841" s="149"/>
      <c r="M1841" s="155"/>
      <c r="T1841" s="156"/>
      <c r="AT1841" s="151" t="s">
        <v>276</v>
      </c>
      <c r="AU1841" s="151" t="s">
        <v>90</v>
      </c>
      <c r="AV1841" s="12" t="s">
        <v>90</v>
      </c>
      <c r="AW1841" s="12" t="s">
        <v>32</v>
      </c>
      <c r="AX1841" s="12" t="s">
        <v>77</v>
      </c>
      <c r="AY1841" s="151" t="s">
        <v>268</v>
      </c>
    </row>
    <row r="1842" spans="2:65" s="12" customFormat="1">
      <c r="B1842" s="149"/>
      <c r="D1842" s="150" t="s">
        <v>276</v>
      </c>
      <c r="E1842" s="151" t="s">
        <v>1</v>
      </c>
      <c r="F1842" s="152" t="s">
        <v>955</v>
      </c>
      <c r="H1842" s="153">
        <v>1.216</v>
      </c>
      <c r="I1842" s="154"/>
      <c r="L1842" s="149"/>
      <c r="M1842" s="155"/>
      <c r="T1842" s="156"/>
      <c r="AT1842" s="151" t="s">
        <v>276</v>
      </c>
      <c r="AU1842" s="151" t="s">
        <v>90</v>
      </c>
      <c r="AV1842" s="12" t="s">
        <v>90</v>
      </c>
      <c r="AW1842" s="12" t="s">
        <v>32</v>
      </c>
      <c r="AX1842" s="12" t="s">
        <v>77</v>
      </c>
      <c r="AY1842" s="151" t="s">
        <v>268</v>
      </c>
    </row>
    <row r="1843" spans="2:65" s="12" customFormat="1">
      <c r="B1843" s="149"/>
      <c r="D1843" s="150" t="s">
        <v>276</v>
      </c>
      <c r="E1843" s="151" t="s">
        <v>1</v>
      </c>
      <c r="F1843" s="152" t="s">
        <v>956</v>
      </c>
      <c r="H1843" s="153">
        <v>2.1</v>
      </c>
      <c r="I1843" s="154"/>
      <c r="L1843" s="149"/>
      <c r="M1843" s="155"/>
      <c r="T1843" s="156"/>
      <c r="AT1843" s="151" t="s">
        <v>276</v>
      </c>
      <c r="AU1843" s="151" t="s">
        <v>90</v>
      </c>
      <c r="AV1843" s="12" t="s">
        <v>90</v>
      </c>
      <c r="AW1843" s="12" t="s">
        <v>32</v>
      </c>
      <c r="AX1843" s="12" t="s">
        <v>77</v>
      </c>
      <c r="AY1843" s="151" t="s">
        <v>268</v>
      </c>
    </row>
    <row r="1844" spans="2:65" s="15" customFormat="1">
      <c r="B1844" s="170"/>
      <c r="D1844" s="150" t="s">
        <v>276</v>
      </c>
      <c r="E1844" s="171" t="s">
        <v>1</v>
      </c>
      <c r="F1844" s="172" t="s">
        <v>325</v>
      </c>
      <c r="H1844" s="173">
        <v>37.771999999999998</v>
      </c>
      <c r="I1844" s="174"/>
      <c r="L1844" s="170"/>
      <c r="M1844" s="175"/>
      <c r="T1844" s="176"/>
      <c r="AT1844" s="171" t="s">
        <v>276</v>
      </c>
      <c r="AU1844" s="171" t="s">
        <v>90</v>
      </c>
      <c r="AV1844" s="15" t="s">
        <v>97</v>
      </c>
      <c r="AW1844" s="15" t="s">
        <v>32</v>
      </c>
      <c r="AX1844" s="15" t="s">
        <v>77</v>
      </c>
      <c r="AY1844" s="171" t="s">
        <v>268</v>
      </c>
    </row>
    <row r="1845" spans="2:65" s="13" customFormat="1">
      <c r="B1845" s="157"/>
      <c r="D1845" s="150" t="s">
        <v>276</v>
      </c>
      <c r="E1845" s="158" t="s">
        <v>1</v>
      </c>
      <c r="F1845" s="159" t="s">
        <v>278</v>
      </c>
      <c r="H1845" s="160">
        <v>561.29399999999998</v>
      </c>
      <c r="I1845" s="161"/>
      <c r="L1845" s="157"/>
      <c r="M1845" s="162"/>
      <c r="T1845" s="163"/>
      <c r="AT1845" s="158" t="s">
        <v>276</v>
      </c>
      <c r="AU1845" s="158" t="s">
        <v>90</v>
      </c>
      <c r="AV1845" s="13" t="s">
        <v>101</v>
      </c>
      <c r="AW1845" s="13" t="s">
        <v>32</v>
      </c>
      <c r="AX1845" s="13" t="s">
        <v>84</v>
      </c>
      <c r="AY1845" s="158" t="s">
        <v>268</v>
      </c>
    </row>
    <row r="1846" spans="2:65" s="1" customFormat="1" ht="33" customHeight="1">
      <c r="B1846" s="32"/>
      <c r="C1846" s="136" t="s">
        <v>2573</v>
      </c>
      <c r="D1846" s="136" t="s">
        <v>270</v>
      </c>
      <c r="E1846" s="137" t="s">
        <v>2574</v>
      </c>
      <c r="F1846" s="138" t="s">
        <v>2575</v>
      </c>
      <c r="G1846" s="139" t="s">
        <v>273</v>
      </c>
      <c r="H1846" s="140">
        <v>7.1</v>
      </c>
      <c r="I1846" s="141"/>
      <c r="J1846" s="142">
        <f>ROUND(I1846*H1846,2)</f>
        <v>0</v>
      </c>
      <c r="K1846" s="138" t="s">
        <v>274</v>
      </c>
      <c r="L1846" s="32"/>
      <c r="M1846" s="143" t="s">
        <v>1</v>
      </c>
      <c r="N1846" s="144" t="s">
        <v>43</v>
      </c>
      <c r="P1846" s="145">
        <f>O1846*H1846</f>
        <v>0</v>
      </c>
      <c r="Q1846" s="145">
        <v>2.5999999999999998E-4</v>
      </c>
      <c r="R1846" s="145">
        <f>Q1846*H1846</f>
        <v>1.8459999999999998E-3</v>
      </c>
      <c r="S1846" s="145">
        <v>0</v>
      </c>
      <c r="T1846" s="146">
        <f>S1846*H1846</f>
        <v>0</v>
      </c>
      <c r="AR1846" s="147" t="s">
        <v>370</v>
      </c>
      <c r="AT1846" s="147" t="s">
        <v>270</v>
      </c>
      <c r="AU1846" s="147" t="s">
        <v>90</v>
      </c>
      <c r="AY1846" s="17" t="s">
        <v>268</v>
      </c>
      <c r="BE1846" s="148">
        <f>IF(N1846="základní",J1846,0)</f>
        <v>0</v>
      </c>
      <c r="BF1846" s="148">
        <f>IF(N1846="snížená",J1846,0)</f>
        <v>0</v>
      </c>
      <c r="BG1846" s="148">
        <f>IF(N1846="zákl. přenesená",J1846,0)</f>
        <v>0</v>
      </c>
      <c r="BH1846" s="148">
        <f>IF(N1846="sníž. přenesená",J1846,0)</f>
        <v>0</v>
      </c>
      <c r="BI1846" s="148">
        <f>IF(N1846="nulová",J1846,0)</f>
        <v>0</v>
      </c>
      <c r="BJ1846" s="17" t="s">
        <v>90</v>
      </c>
      <c r="BK1846" s="148">
        <f>ROUND(I1846*H1846,2)</f>
        <v>0</v>
      </c>
      <c r="BL1846" s="17" t="s">
        <v>370</v>
      </c>
      <c r="BM1846" s="147" t="s">
        <v>2576</v>
      </c>
    </row>
    <row r="1847" spans="2:65" s="14" customFormat="1">
      <c r="B1847" s="164"/>
      <c r="D1847" s="150" t="s">
        <v>276</v>
      </c>
      <c r="E1847" s="165" t="s">
        <v>1</v>
      </c>
      <c r="F1847" s="166" t="s">
        <v>2570</v>
      </c>
      <c r="H1847" s="165" t="s">
        <v>1</v>
      </c>
      <c r="I1847" s="167"/>
      <c r="L1847" s="164"/>
      <c r="M1847" s="168"/>
      <c r="T1847" s="169"/>
      <c r="AT1847" s="165" t="s">
        <v>276</v>
      </c>
      <c r="AU1847" s="165" t="s">
        <v>90</v>
      </c>
      <c r="AV1847" s="14" t="s">
        <v>84</v>
      </c>
      <c r="AW1847" s="14" t="s">
        <v>32</v>
      </c>
      <c r="AX1847" s="14" t="s">
        <v>77</v>
      </c>
      <c r="AY1847" s="165" t="s">
        <v>268</v>
      </c>
    </row>
    <row r="1848" spans="2:65" s="12" customFormat="1">
      <c r="B1848" s="149"/>
      <c r="D1848" s="150" t="s">
        <v>276</v>
      </c>
      <c r="E1848" s="151" t="s">
        <v>1</v>
      </c>
      <c r="F1848" s="152" t="s">
        <v>2021</v>
      </c>
      <c r="H1848" s="153">
        <v>7.1</v>
      </c>
      <c r="I1848" s="154"/>
      <c r="L1848" s="149"/>
      <c r="M1848" s="155"/>
      <c r="T1848" s="156"/>
      <c r="AT1848" s="151" t="s">
        <v>276</v>
      </c>
      <c r="AU1848" s="151" t="s">
        <v>90</v>
      </c>
      <c r="AV1848" s="12" t="s">
        <v>90</v>
      </c>
      <c r="AW1848" s="12" t="s">
        <v>32</v>
      </c>
      <c r="AX1848" s="12" t="s">
        <v>77</v>
      </c>
      <c r="AY1848" s="151" t="s">
        <v>268</v>
      </c>
    </row>
    <row r="1849" spans="2:65" s="13" customFormat="1">
      <c r="B1849" s="157"/>
      <c r="D1849" s="150" t="s">
        <v>276</v>
      </c>
      <c r="E1849" s="158" t="s">
        <v>1</v>
      </c>
      <c r="F1849" s="159" t="s">
        <v>278</v>
      </c>
      <c r="H1849" s="160">
        <v>7.1</v>
      </c>
      <c r="I1849" s="161"/>
      <c r="L1849" s="157"/>
      <c r="M1849" s="162"/>
      <c r="T1849" s="163"/>
      <c r="AT1849" s="158" t="s">
        <v>276</v>
      </c>
      <c r="AU1849" s="158" t="s">
        <v>90</v>
      </c>
      <c r="AV1849" s="13" t="s">
        <v>101</v>
      </c>
      <c r="AW1849" s="13" t="s">
        <v>32</v>
      </c>
      <c r="AX1849" s="13" t="s">
        <v>84</v>
      </c>
      <c r="AY1849" s="158" t="s">
        <v>268</v>
      </c>
    </row>
    <row r="1850" spans="2:65" s="1" customFormat="1" ht="24.2" customHeight="1">
      <c r="B1850" s="32"/>
      <c r="C1850" s="136" t="s">
        <v>2577</v>
      </c>
      <c r="D1850" s="136" t="s">
        <v>270</v>
      </c>
      <c r="E1850" s="137" t="s">
        <v>2578</v>
      </c>
      <c r="F1850" s="138" t="s">
        <v>2579</v>
      </c>
      <c r="G1850" s="139" t="s">
        <v>273</v>
      </c>
      <c r="H1850" s="140">
        <v>554.19399999999996</v>
      </c>
      <c r="I1850" s="141"/>
      <c r="J1850" s="142">
        <f>ROUND(I1850*H1850,2)</f>
        <v>0</v>
      </c>
      <c r="K1850" s="138" t="s">
        <v>274</v>
      </c>
      <c r="L1850" s="32"/>
      <c r="M1850" s="143" t="s">
        <v>1</v>
      </c>
      <c r="N1850" s="144" t="s">
        <v>43</v>
      </c>
      <c r="P1850" s="145">
        <f>O1850*H1850</f>
        <v>0</v>
      </c>
      <c r="Q1850" s="145">
        <v>2.9E-4</v>
      </c>
      <c r="R1850" s="145">
        <f>Q1850*H1850</f>
        <v>0.16071626</v>
      </c>
      <c r="S1850" s="145">
        <v>0</v>
      </c>
      <c r="T1850" s="146">
        <f>S1850*H1850</f>
        <v>0</v>
      </c>
      <c r="AR1850" s="147" t="s">
        <v>370</v>
      </c>
      <c r="AT1850" s="147" t="s">
        <v>270</v>
      </c>
      <c r="AU1850" s="147" t="s">
        <v>90</v>
      </c>
      <c r="AY1850" s="17" t="s">
        <v>268</v>
      </c>
      <c r="BE1850" s="148">
        <f>IF(N1850="základní",J1850,0)</f>
        <v>0</v>
      </c>
      <c r="BF1850" s="148">
        <f>IF(N1850="snížená",J1850,0)</f>
        <v>0</v>
      </c>
      <c r="BG1850" s="148">
        <f>IF(N1850="zákl. přenesená",J1850,0)</f>
        <v>0</v>
      </c>
      <c r="BH1850" s="148">
        <f>IF(N1850="sníž. přenesená",J1850,0)</f>
        <v>0</v>
      </c>
      <c r="BI1850" s="148">
        <f>IF(N1850="nulová",J1850,0)</f>
        <v>0</v>
      </c>
      <c r="BJ1850" s="17" t="s">
        <v>90</v>
      </c>
      <c r="BK1850" s="148">
        <f>ROUND(I1850*H1850,2)</f>
        <v>0</v>
      </c>
      <c r="BL1850" s="17" t="s">
        <v>370</v>
      </c>
      <c r="BM1850" s="147" t="s">
        <v>2580</v>
      </c>
    </row>
    <row r="1851" spans="2:65" s="14" customFormat="1">
      <c r="B1851" s="164"/>
      <c r="D1851" s="150" t="s">
        <v>276</v>
      </c>
      <c r="E1851" s="165" t="s">
        <v>1</v>
      </c>
      <c r="F1851" s="166" t="s">
        <v>2581</v>
      </c>
      <c r="H1851" s="165" t="s">
        <v>1</v>
      </c>
      <c r="I1851" s="167"/>
      <c r="L1851" s="164"/>
      <c r="M1851" s="168"/>
      <c r="T1851" s="169"/>
      <c r="AT1851" s="165" t="s">
        <v>276</v>
      </c>
      <c r="AU1851" s="165" t="s">
        <v>90</v>
      </c>
      <c r="AV1851" s="14" t="s">
        <v>84</v>
      </c>
      <c r="AW1851" s="14" t="s">
        <v>32</v>
      </c>
      <c r="AX1851" s="14" t="s">
        <v>77</v>
      </c>
      <c r="AY1851" s="165" t="s">
        <v>268</v>
      </c>
    </row>
    <row r="1852" spans="2:65" s="14" customFormat="1">
      <c r="B1852" s="164"/>
      <c r="D1852" s="150" t="s">
        <v>276</v>
      </c>
      <c r="E1852" s="165" t="s">
        <v>1</v>
      </c>
      <c r="F1852" s="166" t="s">
        <v>2005</v>
      </c>
      <c r="H1852" s="165" t="s">
        <v>1</v>
      </c>
      <c r="I1852" s="167"/>
      <c r="L1852" s="164"/>
      <c r="M1852" s="168"/>
      <c r="T1852" s="169"/>
      <c r="AT1852" s="165" t="s">
        <v>276</v>
      </c>
      <c r="AU1852" s="165" t="s">
        <v>90</v>
      </c>
      <c r="AV1852" s="14" t="s">
        <v>84</v>
      </c>
      <c r="AW1852" s="14" t="s">
        <v>32</v>
      </c>
      <c r="AX1852" s="14" t="s">
        <v>77</v>
      </c>
      <c r="AY1852" s="165" t="s">
        <v>268</v>
      </c>
    </row>
    <row r="1853" spans="2:65" s="12" customFormat="1">
      <c r="B1853" s="149"/>
      <c r="D1853" s="150" t="s">
        <v>276</v>
      </c>
      <c r="E1853" s="151" t="s">
        <v>1</v>
      </c>
      <c r="F1853" s="152" t="s">
        <v>2006</v>
      </c>
      <c r="H1853" s="153">
        <v>34.874000000000002</v>
      </c>
      <c r="I1853" s="154"/>
      <c r="L1853" s="149"/>
      <c r="M1853" s="155"/>
      <c r="T1853" s="156"/>
      <c r="AT1853" s="151" t="s">
        <v>276</v>
      </c>
      <c r="AU1853" s="151" t="s">
        <v>90</v>
      </c>
      <c r="AV1853" s="12" t="s">
        <v>90</v>
      </c>
      <c r="AW1853" s="12" t="s">
        <v>32</v>
      </c>
      <c r="AX1853" s="12" t="s">
        <v>77</v>
      </c>
      <c r="AY1853" s="151" t="s">
        <v>268</v>
      </c>
    </row>
    <row r="1854" spans="2:65" s="14" customFormat="1">
      <c r="B1854" s="164"/>
      <c r="D1854" s="150" t="s">
        <v>276</v>
      </c>
      <c r="E1854" s="165" t="s">
        <v>1</v>
      </c>
      <c r="F1854" s="166" t="s">
        <v>1999</v>
      </c>
      <c r="H1854" s="165" t="s">
        <v>1</v>
      </c>
      <c r="I1854" s="167"/>
      <c r="L1854" s="164"/>
      <c r="M1854" s="168"/>
      <c r="T1854" s="169"/>
      <c r="AT1854" s="165" t="s">
        <v>276</v>
      </c>
      <c r="AU1854" s="165" t="s">
        <v>90</v>
      </c>
      <c r="AV1854" s="14" t="s">
        <v>84</v>
      </c>
      <c r="AW1854" s="14" t="s">
        <v>32</v>
      </c>
      <c r="AX1854" s="14" t="s">
        <v>77</v>
      </c>
      <c r="AY1854" s="165" t="s">
        <v>268</v>
      </c>
    </row>
    <row r="1855" spans="2:65" s="12" customFormat="1">
      <c r="B1855" s="149"/>
      <c r="D1855" s="150" t="s">
        <v>276</v>
      </c>
      <c r="E1855" s="151" t="s">
        <v>1</v>
      </c>
      <c r="F1855" s="152" t="s">
        <v>2000</v>
      </c>
      <c r="H1855" s="153">
        <v>85.63</v>
      </c>
      <c r="I1855" s="154"/>
      <c r="L1855" s="149"/>
      <c r="M1855" s="155"/>
      <c r="T1855" s="156"/>
      <c r="AT1855" s="151" t="s">
        <v>276</v>
      </c>
      <c r="AU1855" s="151" t="s">
        <v>90</v>
      </c>
      <c r="AV1855" s="12" t="s">
        <v>90</v>
      </c>
      <c r="AW1855" s="12" t="s">
        <v>32</v>
      </c>
      <c r="AX1855" s="12" t="s">
        <v>77</v>
      </c>
      <c r="AY1855" s="151" t="s">
        <v>268</v>
      </c>
    </row>
    <row r="1856" spans="2:65" s="14" customFormat="1">
      <c r="B1856" s="164"/>
      <c r="D1856" s="150" t="s">
        <v>276</v>
      </c>
      <c r="E1856" s="165" t="s">
        <v>1</v>
      </c>
      <c r="F1856" s="166" t="s">
        <v>2014</v>
      </c>
      <c r="H1856" s="165" t="s">
        <v>1</v>
      </c>
      <c r="I1856" s="167"/>
      <c r="L1856" s="164"/>
      <c r="M1856" s="168"/>
      <c r="T1856" s="169"/>
      <c r="AT1856" s="165" t="s">
        <v>276</v>
      </c>
      <c r="AU1856" s="165" t="s">
        <v>90</v>
      </c>
      <c r="AV1856" s="14" t="s">
        <v>84</v>
      </c>
      <c r="AW1856" s="14" t="s">
        <v>32</v>
      </c>
      <c r="AX1856" s="14" t="s">
        <v>77</v>
      </c>
      <c r="AY1856" s="165" t="s">
        <v>268</v>
      </c>
    </row>
    <row r="1857" spans="2:51" s="12" customFormat="1">
      <c r="B1857" s="149"/>
      <c r="D1857" s="150" t="s">
        <v>276</v>
      </c>
      <c r="E1857" s="151" t="s">
        <v>1</v>
      </c>
      <c r="F1857" s="152" t="s">
        <v>2015</v>
      </c>
      <c r="H1857" s="153">
        <v>2.2000000000000002</v>
      </c>
      <c r="I1857" s="154"/>
      <c r="L1857" s="149"/>
      <c r="M1857" s="155"/>
      <c r="T1857" s="156"/>
      <c r="AT1857" s="151" t="s">
        <v>276</v>
      </c>
      <c r="AU1857" s="151" t="s">
        <v>90</v>
      </c>
      <c r="AV1857" s="12" t="s">
        <v>90</v>
      </c>
      <c r="AW1857" s="12" t="s">
        <v>32</v>
      </c>
      <c r="AX1857" s="12" t="s">
        <v>77</v>
      </c>
      <c r="AY1857" s="151" t="s">
        <v>268</v>
      </c>
    </row>
    <row r="1858" spans="2:51" s="15" customFormat="1">
      <c r="B1858" s="170"/>
      <c r="D1858" s="150" t="s">
        <v>276</v>
      </c>
      <c r="E1858" s="171" t="s">
        <v>1</v>
      </c>
      <c r="F1858" s="172" t="s">
        <v>325</v>
      </c>
      <c r="H1858" s="173">
        <v>122.70399999999999</v>
      </c>
      <c r="I1858" s="174"/>
      <c r="L1858" s="170"/>
      <c r="M1858" s="175"/>
      <c r="T1858" s="176"/>
      <c r="AT1858" s="171" t="s">
        <v>276</v>
      </c>
      <c r="AU1858" s="171" t="s">
        <v>90</v>
      </c>
      <c r="AV1858" s="15" t="s">
        <v>97</v>
      </c>
      <c r="AW1858" s="15" t="s">
        <v>32</v>
      </c>
      <c r="AX1858" s="15" t="s">
        <v>77</v>
      </c>
      <c r="AY1858" s="171" t="s">
        <v>268</v>
      </c>
    </row>
    <row r="1859" spans="2:51" s="14" customFormat="1">
      <c r="B1859" s="164"/>
      <c r="D1859" s="150" t="s">
        <v>276</v>
      </c>
      <c r="E1859" s="165" t="s">
        <v>1</v>
      </c>
      <c r="F1859" s="166" t="s">
        <v>2582</v>
      </c>
      <c r="H1859" s="165" t="s">
        <v>1</v>
      </c>
      <c r="I1859" s="167"/>
      <c r="L1859" s="164"/>
      <c r="M1859" s="168"/>
      <c r="T1859" s="169"/>
      <c r="AT1859" s="165" t="s">
        <v>276</v>
      </c>
      <c r="AU1859" s="165" t="s">
        <v>90</v>
      </c>
      <c r="AV1859" s="14" t="s">
        <v>84</v>
      </c>
      <c r="AW1859" s="14" t="s">
        <v>32</v>
      </c>
      <c r="AX1859" s="14" t="s">
        <v>77</v>
      </c>
      <c r="AY1859" s="165" t="s">
        <v>268</v>
      </c>
    </row>
    <row r="1860" spans="2:51" s="14" customFormat="1">
      <c r="B1860" s="164"/>
      <c r="D1860" s="150" t="s">
        <v>276</v>
      </c>
      <c r="E1860" s="165" t="s">
        <v>1</v>
      </c>
      <c r="F1860" s="166" t="s">
        <v>949</v>
      </c>
      <c r="H1860" s="165" t="s">
        <v>1</v>
      </c>
      <c r="I1860" s="167"/>
      <c r="L1860" s="164"/>
      <c r="M1860" s="168"/>
      <c r="T1860" s="169"/>
      <c r="AT1860" s="165" t="s">
        <v>276</v>
      </c>
      <c r="AU1860" s="165" t="s">
        <v>90</v>
      </c>
      <c r="AV1860" s="14" t="s">
        <v>84</v>
      </c>
      <c r="AW1860" s="14" t="s">
        <v>32</v>
      </c>
      <c r="AX1860" s="14" t="s">
        <v>77</v>
      </c>
      <c r="AY1860" s="165" t="s">
        <v>268</v>
      </c>
    </row>
    <row r="1861" spans="2:51" s="14" customFormat="1">
      <c r="B1861" s="164"/>
      <c r="D1861" s="150" t="s">
        <v>276</v>
      </c>
      <c r="E1861" s="165" t="s">
        <v>1</v>
      </c>
      <c r="F1861" s="166" t="s">
        <v>962</v>
      </c>
      <c r="H1861" s="165" t="s">
        <v>1</v>
      </c>
      <c r="I1861" s="167"/>
      <c r="L1861" s="164"/>
      <c r="M1861" s="168"/>
      <c r="T1861" s="169"/>
      <c r="AT1861" s="165" t="s">
        <v>276</v>
      </c>
      <c r="AU1861" s="165" t="s">
        <v>90</v>
      </c>
      <c r="AV1861" s="14" t="s">
        <v>84</v>
      </c>
      <c r="AW1861" s="14" t="s">
        <v>32</v>
      </c>
      <c r="AX1861" s="14" t="s">
        <v>77</v>
      </c>
      <c r="AY1861" s="165" t="s">
        <v>268</v>
      </c>
    </row>
    <row r="1862" spans="2:51" s="12" customFormat="1">
      <c r="B1862" s="149"/>
      <c r="D1862" s="150" t="s">
        <v>276</v>
      </c>
      <c r="E1862" s="151" t="s">
        <v>1</v>
      </c>
      <c r="F1862" s="152" t="s">
        <v>963</v>
      </c>
      <c r="H1862" s="153">
        <v>366.27300000000002</v>
      </c>
      <c r="I1862" s="154"/>
      <c r="L1862" s="149"/>
      <c r="M1862" s="155"/>
      <c r="T1862" s="156"/>
      <c r="AT1862" s="151" t="s">
        <v>276</v>
      </c>
      <c r="AU1862" s="151" t="s">
        <v>90</v>
      </c>
      <c r="AV1862" s="12" t="s">
        <v>90</v>
      </c>
      <c r="AW1862" s="12" t="s">
        <v>32</v>
      </c>
      <c r="AX1862" s="12" t="s">
        <v>77</v>
      </c>
      <c r="AY1862" s="151" t="s">
        <v>268</v>
      </c>
    </row>
    <row r="1863" spans="2:51" s="12" customFormat="1" ht="33.75">
      <c r="B1863" s="149"/>
      <c r="D1863" s="150" t="s">
        <v>276</v>
      </c>
      <c r="E1863" s="151" t="s">
        <v>1</v>
      </c>
      <c r="F1863" s="152" t="s">
        <v>964</v>
      </c>
      <c r="H1863" s="153">
        <v>-65.34</v>
      </c>
      <c r="I1863" s="154"/>
      <c r="L1863" s="149"/>
      <c r="M1863" s="155"/>
      <c r="T1863" s="156"/>
      <c r="AT1863" s="151" t="s">
        <v>276</v>
      </c>
      <c r="AU1863" s="151" t="s">
        <v>90</v>
      </c>
      <c r="AV1863" s="12" t="s">
        <v>90</v>
      </c>
      <c r="AW1863" s="12" t="s">
        <v>32</v>
      </c>
      <c r="AX1863" s="12" t="s">
        <v>77</v>
      </c>
      <c r="AY1863" s="151" t="s">
        <v>268</v>
      </c>
    </row>
    <row r="1864" spans="2:51" s="12" customFormat="1" ht="33.75">
      <c r="B1864" s="149"/>
      <c r="D1864" s="150" t="s">
        <v>276</v>
      </c>
      <c r="E1864" s="151" t="s">
        <v>1</v>
      </c>
      <c r="F1864" s="152" t="s">
        <v>965</v>
      </c>
      <c r="H1864" s="153">
        <v>-35.643000000000001</v>
      </c>
      <c r="I1864" s="154"/>
      <c r="L1864" s="149"/>
      <c r="M1864" s="155"/>
      <c r="T1864" s="156"/>
      <c r="AT1864" s="151" t="s">
        <v>276</v>
      </c>
      <c r="AU1864" s="151" t="s">
        <v>90</v>
      </c>
      <c r="AV1864" s="12" t="s">
        <v>90</v>
      </c>
      <c r="AW1864" s="12" t="s">
        <v>32</v>
      </c>
      <c r="AX1864" s="12" t="s">
        <v>77</v>
      </c>
      <c r="AY1864" s="151" t="s">
        <v>268</v>
      </c>
    </row>
    <row r="1865" spans="2:51" s="15" customFormat="1">
      <c r="B1865" s="170"/>
      <c r="D1865" s="150" t="s">
        <v>276</v>
      </c>
      <c r="E1865" s="171" t="s">
        <v>1</v>
      </c>
      <c r="F1865" s="172" t="s">
        <v>325</v>
      </c>
      <c r="H1865" s="173">
        <v>265.29000000000002</v>
      </c>
      <c r="I1865" s="174"/>
      <c r="L1865" s="170"/>
      <c r="M1865" s="175"/>
      <c r="T1865" s="176"/>
      <c r="AT1865" s="171" t="s">
        <v>276</v>
      </c>
      <c r="AU1865" s="171" t="s">
        <v>90</v>
      </c>
      <c r="AV1865" s="15" t="s">
        <v>97</v>
      </c>
      <c r="AW1865" s="15" t="s">
        <v>32</v>
      </c>
      <c r="AX1865" s="15" t="s">
        <v>77</v>
      </c>
      <c r="AY1865" s="171" t="s">
        <v>268</v>
      </c>
    </row>
    <row r="1866" spans="2:51" s="14" customFormat="1">
      <c r="B1866" s="164"/>
      <c r="D1866" s="150" t="s">
        <v>276</v>
      </c>
      <c r="E1866" s="165" t="s">
        <v>1</v>
      </c>
      <c r="F1866" s="166" t="s">
        <v>962</v>
      </c>
      <c r="H1866" s="165" t="s">
        <v>1</v>
      </c>
      <c r="I1866" s="167"/>
      <c r="L1866" s="164"/>
      <c r="M1866" s="168"/>
      <c r="T1866" s="169"/>
      <c r="AT1866" s="165" t="s">
        <v>276</v>
      </c>
      <c r="AU1866" s="165" t="s">
        <v>90</v>
      </c>
      <c r="AV1866" s="14" t="s">
        <v>84</v>
      </c>
      <c r="AW1866" s="14" t="s">
        <v>32</v>
      </c>
      <c r="AX1866" s="14" t="s">
        <v>77</v>
      </c>
      <c r="AY1866" s="165" t="s">
        <v>268</v>
      </c>
    </row>
    <row r="1867" spans="2:51" s="12" customFormat="1" ht="33.75">
      <c r="B1867" s="149"/>
      <c r="D1867" s="150" t="s">
        <v>276</v>
      </c>
      <c r="E1867" s="151" t="s">
        <v>1</v>
      </c>
      <c r="F1867" s="152" t="s">
        <v>966</v>
      </c>
      <c r="H1867" s="153">
        <v>27.312999999999999</v>
      </c>
      <c r="I1867" s="154"/>
      <c r="L1867" s="149"/>
      <c r="M1867" s="155"/>
      <c r="T1867" s="156"/>
      <c r="AT1867" s="151" t="s">
        <v>276</v>
      </c>
      <c r="AU1867" s="151" t="s">
        <v>90</v>
      </c>
      <c r="AV1867" s="12" t="s">
        <v>90</v>
      </c>
      <c r="AW1867" s="12" t="s">
        <v>32</v>
      </c>
      <c r="AX1867" s="12" t="s">
        <v>77</v>
      </c>
      <c r="AY1867" s="151" t="s">
        <v>268</v>
      </c>
    </row>
    <row r="1868" spans="2:51" s="12" customFormat="1" ht="22.5">
      <c r="B1868" s="149"/>
      <c r="D1868" s="150" t="s">
        <v>276</v>
      </c>
      <c r="E1868" s="151" t="s">
        <v>1</v>
      </c>
      <c r="F1868" s="152" t="s">
        <v>967</v>
      </c>
      <c r="H1868" s="153">
        <v>39.645000000000003</v>
      </c>
      <c r="I1868" s="154"/>
      <c r="L1868" s="149"/>
      <c r="M1868" s="155"/>
      <c r="T1868" s="156"/>
      <c r="AT1868" s="151" t="s">
        <v>276</v>
      </c>
      <c r="AU1868" s="151" t="s">
        <v>90</v>
      </c>
      <c r="AV1868" s="12" t="s">
        <v>90</v>
      </c>
      <c r="AW1868" s="12" t="s">
        <v>32</v>
      </c>
      <c r="AX1868" s="12" t="s">
        <v>77</v>
      </c>
      <c r="AY1868" s="151" t="s">
        <v>268</v>
      </c>
    </row>
    <row r="1869" spans="2:51" s="14" customFormat="1">
      <c r="B1869" s="164"/>
      <c r="D1869" s="150" t="s">
        <v>276</v>
      </c>
      <c r="E1869" s="165" t="s">
        <v>1</v>
      </c>
      <c r="F1869" s="166" t="s">
        <v>968</v>
      </c>
      <c r="H1869" s="165" t="s">
        <v>1</v>
      </c>
      <c r="I1869" s="167"/>
      <c r="L1869" s="164"/>
      <c r="M1869" s="168"/>
      <c r="T1869" s="169"/>
      <c r="AT1869" s="165" t="s">
        <v>276</v>
      </c>
      <c r="AU1869" s="165" t="s">
        <v>90</v>
      </c>
      <c r="AV1869" s="14" t="s">
        <v>84</v>
      </c>
      <c r="AW1869" s="14" t="s">
        <v>32</v>
      </c>
      <c r="AX1869" s="14" t="s">
        <v>77</v>
      </c>
      <c r="AY1869" s="165" t="s">
        <v>268</v>
      </c>
    </row>
    <row r="1870" spans="2:51" s="12" customFormat="1">
      <c r="B1870" s="149"/>
      <c r="D1870" s="150" t="s">
        <v>276</v>
      </c>
      <c r="E1870" s="151" t="s">
        <v>1</v>
      </c>
      <c r="F1870" s="152" t="s">
        <v>969</v>
      </c>
      <c r="H1870" s="153">
        <v>61.47</v>
      </c>
      <c r="I1870" s="154"/>
      <c r="L1870" s="149"/>
      <c r="M1870" s="155"/>
      <c r="T1870" s="156"/>
      <c r="AT1870" s="151" t="s">
        <v>276</v>
      </c>
      <c r="AU1870" s="151" t="s">
        <v>90</v>
      </c>
      <c r="AV1870" s="12" t="s">
        <v>90</v>
      </c>
      <c r="AW1870" s="12" t="s">
        <v>32</v>
      </c>
      <c r="AX1870" s="12" t="s">
        <v>77</v>
      </c>
      <c r="AY1870" s="151" t="s">
        <v>268</v>
      </c>
    </row>
    <row r="1871" spans="2:51" s="15" customFormat="1">
      <c r="B1871" s="170"/>
      <c r="D1871" s="150" t="s">
        <v>276</v>
      </c>
      <c r="E1871" s="171" t="s">
        <v>1</v>
      </c>
      <c r="F1871" s="172" t="s">
        <v>325</v>
      </c>
      <c r="H1871" s="173">
        <v>128.428</v>
      </c>
      <c r="I1871" s="174"/>
      <c r="L1871" s="170"/>
      <c r="M1871" s="175"/>
      <c r="T1871" s="176"/>
      <c r="AT1871" s="171" t="s">
        <v>276</v>
      </c>
      <c r="AU1871" s="171" t="s">
        <v>90</v>
      </c>
      <c r="AV1871" s="15" t="s">
        <v>97</v>
      </c>
      <c r="AW1871" s="15" t="s">
        <v>32</v>
      </c>
      <c r="AX1871" s="15" t="s">
        <v>77</v>
      </c>
      <c r="AY1871" s="171" t="s">
        <v>268</v>
      </c>
    </row>
    <row r="1872" spans="2:51" s="14" customFormat="1">
      <c r="B1872" s="164"/>
      <c r="D1872" s="150" t="s">
        <v>276</v>
      </c>
      <c r="E1872" s="165" t="s">
        <v>1</v>
      </c>
      <c r="F1872" s="166" t="s">
        <v>2582</v>
      </c>
      <c r="H1872" s="165" t="s">
        <v>1</v>
      </c>
      <c r="I1872" s="167"/>
      <c r="L1872" s="164"/>
      <c r="M1872" s="168"/>
      <c r="T1872" s="169"/>
      <c r="AT1872" s="165" t="s">
        <v>276</v>
      </c>
      <c r="AU1872" s="165" t="s">
        <v>90</v>
      </c>
      <c r="AV1872" s="14" t="s">
        <v>84</v>
      </c>
      <c r="AW1872" s="14" t="s">
        <v>32</v>
      </c>
      <c r="AX1872" s="14" t="s">
        <v>77</v>
      </c>
      <c r="AY1872" s="165" t="s">
        <v>268</v>
      </c>
    </row>
    <row r="1873" spans="2:65" s="14" customFormat="1">
      <c r="B1873" s="164"/>
      <c r="D1873" s="150" t="s">
        <v>276</v>
      </c>
      <c r="E1873" s="165" t="s">
        <v>1</v>
      </c>
      <c r="F1873" s="166" t="s">
        <v>950</v>
      </c>
      <c r="H1873" s="165" t="s">
        <v>1</v>
      </c>
      <c r="I1873" s="167"/>
      <c r="L1873" s="164"/>
      <c r="M1873" s="168"/>
      <c r="T1873" s="169"/>
      <c r="AT1873" s="165" t="s">
        <v>276</v>
      </c>
      <c r="AU1873" s="165" t="s">
        <v>90</v>
      </c>
      <c r="AV1873" s="14" t="s">
        <v>84</v>
      </c>
      <c r="AW1873" s="14" t="s">
        <v>32</v>
      </c>
      <c r="AX1873" s="14" t="s">
        <v>77</v>
      </c>
      <c r="AY1873" s="165" t="s">
        <v>268</v>
      </c>
    </row>
    <row r="1874" spans="2:65" s="14" customFormat="1">
      <c r="B1874" s="164"/>
      <c r="D1874" s="150" t="s">
        <v>276</v>
      </c>
      <c r="E1874" s="165" t="s">
        <v>1</v>
      </c>
      <c r="F1874" s="166" t="s">
        <v>863</v>
      </c>
      <c r="H1874" s="165" t="s">
        <v>1</v>
      </c>
      <c r="I1874" s="167"/>
      <c r="L1874" s="164"/>
      <c r="M1874" s="168"/>
      <c r="T1874" s="169"/>
      <c r="AT1874" s="165" t="s">
        <v>276</v>
      </c>
      <c r="AU1874" s="165" t="s">
        <v>90</v>
      </c>
      <c r="AV1874" s="14" t="s">
        <v>84</v>
      </c>
      <c r="AW1874" s="14" t="s">
        <v>32</v>
      </c>
      <c r="AX1874" s="14" t="s">
        <v>77</v>
      </c>
      <c r="AY1874" s="165" t="s">
        <v>268</v>
      </c>
    </row>
    <row r="1875" spans="2:65" s="12" customFormat="1">
      <c r="B1875" s="149"/>
      <c r="D1875" s="150" t="s">
        <v>276</v>
      </c>
      <c r="E1875" s="151" t="s">
        <v>1</v>
      </c>
      <c r="F1875" s="152" t="s">
        <v>951</v>
      </c>
      <c r="H1875" s="153">
        <v>19.596</v>
      </c>
      <c r="I1875" s="154"/>
      <c r="L1875" s="149"/>
      <c r="M1875" s="155"/>
      <c r="T1875" s="156"/>
      <c r="AT1875" s="151" t="s">
        <v>276</v>
      </c>
      <c r="AU1875" s="151" t="s">
        <v>90</v>
      </c>
      <c r="AV1875" s="12" t="s">
        <v>90</v>
      </c>
      <c r="AW1875" s="12" t="s">
        <v>32</v>
      </c>
      <c r="AX1875" s="12" t="s">
        <v>77</v>
      </c>
      <c r="AY1875" s="151" t="s">
        <v>268</v>
      </c>
    </row>
    <row r="1876" spans="2:65" s="12" customFormat="1">
      <c r="B1876" s="149"/>
      <c r="D1876" s="150" t="s">
        <v>276</v>
      </c>
      <c r="E1876" s="151" t="s">
        <v>1</v>
      </c>
      <c r="F1876" s="152" t="s">
        <v>952</v>
      </c>
      <c r="H1876" s="153">
        <v>4.18</v>
      </c>
      <c r="I1876" s="154"/>
      <c r="L1876" s="149"/>
      <c r="M1876" s="155"/>
      <c r="T1876" s="156"/>
      <c r="AT1876" s="151" t="s">
        <v>276</v>
      </c>
      <c r="AU1876" s="151" t="s">
        <v>90</v>
      </c>
      <c r="AV1876" s="12" t="s">
        <v>90</v>
      </c>
      <c r="AW1876" s="12" t="s">
        <v>32</v>
      </c>
      <c r="AX1876" s="12" t="s">
        <v>77</v>
      </c>
      <c r="AY1876" s="151" t="s">
        <v>268</v>
      </c>
    </row>
    <row r="1877" spans="2:65" s="12" customFormat="1">
      <c r="B1877" s="149"/>
      <c r="D1877" s="150" t="s">
        <v>276</v>
      </c>
      <c r="E1877" s="151" t="s">
        <v>1</v>
      </c>
      <c r="F1877" s="152" t="s">
        <v>953</v>
      </c>
      <c r="H1877" s="153">
        <v>2.976</v>
      </c>
      <c r="I1877" s="154"/>
      <c r="L1877" s="149"/>
      <c r="M1877" s="155"/>
      <c r="T1877" s="156"/>
      <c r="AT1877" s="151" t="s">
        <v>276</v>
      </c>
      <c r="AU1877" s="151" t="s">
        <v>90</v>
      </c>
      <c r="AV1877" s="12" t="s">
        <v>90</v>
      </c>
      <c r="AW1877" s="12" t="s">
        <v>32</v>
      </c>
      <c r="AX1877" s="12" t="s">
        <v>77</v>
      </c>
      <c r="AY1877" s="151" t="s">
        <v>268</v>
      </c>
    </row>
    <row r="1878" spans="2:65" s="12" customFormat="1">
      <c r="B1878" s="149"/>
      <c r="D1878" s="150" t="s">
        <v>276</v>
      </c>
      <c r="E1878" s="151" t="s">
        <v>1</v>
      </c>
      <c r="F1878" s="152" t="s">
        <v>954</v>
      </c>
      <c r="H1878" s="153">
        <v>7.7039999999999997</v>
      </c>
      <c r="I1878" s="154"/>
      <c r="L1878" s="149"/>
      <c r="M1878" s="155"/>
      <c r="T1878" s="156"/>
      <c r="AT1878" s="151" t="s">
        <v>276</v>
      </c>
      <c r="AU1878" s="151" t="s">
        <v>90</v>
      </c>
      <c r="AV1878" s="12" t="s">
        <v>90</v>
      </c>
      <c r="AW1878" s="12" t="s">
        <v>32</v>
      </c>
      <c r="AX1878" s="12" t="s">
        <v>77</v>
      </c>
      <c r="AY1878" s="151" t="s">
        <v>268</v>
      </c>
    </row>
    <row r="1879" spans="2:65" s="12" customFormat="1">
      <c r="B1879" s="149"/>
      <c r="D1879" s="150" t="s">
        <v>276</v>
      </c>
      <c r="E1879" s="151" t="s">
        <v>1</v>
      </c>
      <c r="F1879" s="152" t="s">
        <v>955</v>
      </c>
      <c r="H1879" s="153">
        <v>1.216</v>
      </c>
      <c r="I1879" s="154"/>
      <c r="L1879" s="149"/>
      <c r="M1879" s="155"/>
      <c r="T1879" s="156"/>
      <c r="AT1879" s="151" t="s">
        <v>276</v>
      </c>
      <c r="AU1879" s="151" t="s">
        <v>90</v>
      </c>
      <c r="AV1879" s="12" t="s">
        <v>90</v>
      </c>
      <c r="AW1879" s="12" t="s">
        <v>32</v>
      </c>
      <c r="AX1879" s="12" t="s">
        <v>77</v>
      </c>
      <c r="AY1879" s="151" t="s">
        <v>268</v>
      </c>
    </row>
    <row r="1880" spans="2:65" s="12" customFormat="1">
      <c r="B1880" s="149"/>
      <c r="D1880" s="150" t="s">
        <v>276</v>
      </c>
      <c r="E1880" s="151" t="s">
        <v>1</v>
      </c>
      <c r="F1880" s="152" t="s">
        <v>956</v>
      </c>
      <c r="H1880" s="153">
        <v>2.1</v>
      </c>
      <c r="I1880" s="154"/>
      <c r="L1880" s="149"/>
      <c r="M1880" s="155"/>
      <c r="T1880" s="156"/>
      <c r="AT1880" s="151" t="s">
        <v>276</v>
      </c>
      <c r="AU1880" s="151" t="s">
        <v>90</v>
      </c>
      <c r="AV1880" s="12" t="s">
        <v>90</v>
      </c>
      <c r="AW1880" s="12" t="s">
        <v>32</v>
      </c>
      <c r="AX1880" s="12" t="s">
        <v>77</v>
      </c>
      <c r="AY1880" s="151" t="s">
        <v>268</v>
      </c>
    </row>
    <row r="1881" spans="2:65" s="15" customFormat="1">
      <c r="B1881" s="170"/>
      <c r="D1881" s="150" t="s">
        <v>276</v>
      </c>
      <c r="E1881" s="171" t="s">
        <v>1</v>
      </c>
      <c r="F1881" s="172" t="s">
        <v>325</v>
      </c>
      <c r="H1881" s="173">
        <v>37.771999999999998</v>
      </c>
      <c r="I1881" s="174"/>
      <c r="L1881" s="170"/>
      <c r="M1881" s="175"/>
      <c r="T1881" s="176"/>
      <c r="AT1881" s="171" t="s">
        <v>276</v>
      </c>
      <c r="AU1881" s="171" t="s">
        <v>90</v>
      </c>
      <c r="AV1881" s="15" t="s">
        <v>97</v>
      </c>
      <c r="AW1881" s="15" t="s">
        <v>32</v>
      </c>
      <c r="AX1881" s="15" t="s">
        <v>77</v>
      </c>
      <c r="AY1881" s="171" t="s">
        <v>268</v>
      </c>
    </row>
    <row r="1882" spans="2:65" s="13" customFormat="1">
      <c r="B1882" s="157"/>
      <c r="D1882" s="150" t="s">
        <v>276</v>
      </c>
      <c r="E1882" s="158" t="s">
        <v>1</v>
      </c>
      <c r="F1882" s="159" t="s">
        <v>278</v>
      </c>
      <c r="H1882" s="160">
        <v>554.19399999999996</v>
      </c>
      <c r="I1882" s="161"/>
      <c r="L1882" s="157"/>
      <c r="M1882" s="162"/>
      <c r="T1882" s="163"/>
      <c r="AT1882" s="158" t="s">
        <v>276</v>
      </c>
      <c r="AU1882" s="158" t="s">
        <v>90</v>
      </c>
      <c r="AV1882" s="13" t="s">
        <v>101</v>
      </c>
      <c r="AW1882" s="13" t="s">
        <v>32</v>
      </c>
      <c r="AX1882" s="13" t="s">
        <v>84</v>
      </c>
      <c r="AY1882" s="158" t="s">
        <v>268</v>
      </c>
    </row>
    <row r="1883" spans="2:65" s="11" customFormat="1" ht="22.9" customHeight="1">
      <c r="B1883" s="124"/>
      <c r="D1883" s="125" t="s">
        <v>76</v>
      </c>
      <c r="E1883" s="134" t="s">
        <v>2583</v>
      </c>
      <c r="F1883" s="134" t="s">
        <v>2584</v>
      </c>
      <c r="I1883" s="127"/>
      <c r="J1883" s="135">
        <f>BK1883</f>
        <v>0</v>
      </c>
      <c r="L1883" s="124"/>
      <c r="M1883" s="129"/>
      <c r="P1883" s="130">
        <f>SUM(P1884:P1917)</f>
        <v>0</v>
      </c>
      <c r="R1883" s="130">
        <f>SUM(R1884:R1917)</f>
        <v>2.9489999999999999E-2</v>
      </c>
      <c r="T1883" s="131">
        <f>SUM(T1884:T1917)</f>
        <v>0</v>
      </c>
      <c r="AR1883" s="125" t="s">
        <v>90</v>
      </c>
      <c r="AT1883" s="132" t="s">
        <v>76</v>
      </c>
      <c r="AU1883" s="132" t="s">
        <v>84</v>
      </c>
      <c r="AY1883" s="125" t="s">
        <v>268</v>
      </c>
      <c r="BK1883" s="133">
        <f>SUM(BK1884:BK1917)</f>
        <v>0</v>
      </c>
    </row>
    <row r="1884" spans="2:65" s="1" customFormat="1" ht="37.9" customHeight="1">
      <c r="B1884" s="32"/>
      <c r="C1884" s="136" t="s">
        <v>2585</v>
      </c>
      <c r="D1884" s="136" t="s">
        <v>270</v>
      </c>
      <c r="E1884" s="137" t="s">
        <v>2586</v>
      </c>
      <c r="F1884" s="138" t="s">
        <v>2587</v>
      </c>
      <c r="G1884" s="139" t="s">
        <v>281</v>
      </c>
      <c r="H1884" s="140">
        <v>12</v>
      </c>
      <c r="I1884" s="141"/>
      <c r="J1884" s="142">
        <f>ROUND(I1884*H1884,2)</f>
        <v>0</v>
      </c>
      <c r="K1884" s="138" t="s">
        <v>274</v>
      </c>
      <c r="L1884" s="32"/>
      <c r="M1884" s="143" t="s">
        <v>1</v>
      </c>
      <c r="N1884" s="144" t="s">
        <v>43</v>
      </c>
      <c r="P1884" s="145">
        <f>O1884*H1884</f>
        <v>0</v>
      </c>
      <c r="Q1884" s="145">
        <v>0</v>
      </c>
      <c r="R1884" s="145">
        <f>Q1884*H1884</f>
        <v>0</v>
      </c>
      <c r="S1884" s="145">
        <v>0</v>
      </c>
      <c r="T1884" s="146">
        <f>S1884*H1884</f>
        <v>0</v>
      </c>
      <c r="AR1884" s="147" t="s">
        <v>370</v>
      </c>
      <c r="AT1884" s="147" t="s">
        <v>270</v>
      </c>
      <c r="AU1884" s="147" t="s">
        <v>90</v>
      </c>
      <c r="AY1884" s="17" t="s">
        <v>268</v>
      </c>
      <c r="BE1884" s="148">
        <f>IF(N1884="základní",J1884,0)</f>
        <v>0</v>
      </c>
      <c r="BF1884" s="148">
        <f>IF(N1884="snížená",J1884,0)</f>
        <v>0</v>
      </c>
      <c r="BG1884" s="148">
        <f>IF(N1884="zákl. přenesená",J1884,0)</f>
        <v>0</v>
      </c>
      <c r="BH1884" s="148">
        <f>IF(N1884="sníž. přenesená",J1884,0)</f>
        <v>0</v>
      </c>
      <c r="BI1884" s="148">
        <f>IF(N1884="nulová",J1884,0)</f>
        <v>0</v>
      </c>
      <c r="BJ1884" s="17" t="s">
        <v>90</v>
      </c>
      <c r="BK1884" s="148">
        <f>ROUND(I1884*H1884,2)</f>
        <v>0</v>
      </c>
      <c r="BL1884" s="17" t="s">
        <v>370</v>
      </c>
      <c r="BM1884" s="147" t="s">
        <v>2588</v>
      </c>
    </row>
    <row r="1885" spans="2:65" s="12" customFormat="1">
      <c r="B1885" s="149"/>
      <c r="D1885" s="150" t="s">
        <v>276</v>
      </c>
      <c r="E1885" s="151" t="s">
        <v>1</v>
      </c>
      <c r="F1885" s="152" t="s">
        <v>346</v>
      </c>
      <c r="H1885" s="153">
        <v>12</v>
      </c>
      <c r="I1885" s="154"/>
      <c r="L1885" s="149"/>
      <c r="M1885" s="155"/>
      <c r="T1885" s="156"/>
      <c r="AT1885" s="151" t="s">
        <v>276</v>
      </c>
      <c r="AU1885" s="151" t="s">
        <v>90</v>
      </c>
      <c r="AV1885" s="12" t="s">
        <v>90</v>
      </c>
      <c r="AW1885" s="12" t="s">
        <v>32</v>
      </c>
      <c r="AX1885" s="12" t="s">
        <v>77</v>
      </c>
      <c r="AY1885" s="151" t="s">
        <v>268</v>
      </c>
    </row>
    <row r="1886" spans="2:65" s="13" customFormat="1">
      <c r="B1886" s="157"/>
      <c r="D1886" s="150" t="s">
        <v>276</v>
      </c>
      <c r="E1886" s="158" t="s">
        <v>1</v>
      </c>
      <c r="F1886" s="159" t="s">
        <v>278</v>
      </c>
      <c r="H1886" s="160">
        <v>12</v>
      </c>
      <c r="I1886" s="161"/>
      <c r="L1886" s="157"/>
      <c r="M1886" s="162"/>
      <c r="T1886" s="163"/>
      <c r="AT1886" s="158" t="s">
        <v>276</v>
      </c>
      <c r="AU1886" s="158" t="s">
        <v>90</v>
      </c>
      <c r="AV1886" s="13" t="s">
        <v>101</v>
      </c>
      <c r="AW1886" s="13" t="s">
        <v>32</v>
      </c>
      <c r="AX1886" s="13" t="s">
        <v>84</v>
      </c>
      <c r="AY1886" s="158" t="s">
        <v>268</v>
      </c>
    </row>
    <row r="1887" spans="2:65" s="1" customFormat="1" ht="66.75" customHeight="1">
      <c r="B1887" s="32"/>
      <c r="C1887" s="186" t="s">
        <v>2589</v>
      </c>
      <c r="D1887" s="196" t="s">
        <v>982</v>
      </c>
      <c r="E1887" s="187" t="s">
        <v>2590</v>
      </c>
      <c r="F1887" s="188" t="s">
        <v>2591</v>
      </c>
      <c r="G1887" s="189" t="s">
        <v>273</v>
      </c>
      <c r="H1887" s="190">
        <v>29.49</v>
      </c>
      <c r="I1887" s="191"/>
      <c r="J1887" s="192">
        <f>ROUND(I1887*H1887,2)</f>
        <v>0</v>
      </c>
      <c r="K1887" s="188" t="s">
        <v>1</v>
      </c>
      <c r="L1887" s="193"/>
      <c r="M1887" s="194" t="s">
        <v>1</v>
      </c>
      <c r="N1887" s="195" t="s">
        <v>43</v>
      </c>
      <c r="P1887" s="145">
        <f>O1887*H1887</f>
        <v>0</v>
      </c>
      <c r="Q1887" s="145">
        <v>1E-3</v>
      </c>
      <c r="R1887" s="145">
        <f>Q1887*H1887</f>
        <v>2.9489999999999999E-2</v>
      </c>
      <c r="S1887" s="145">
        <v>0</v>
      </c>
      <c r="T1887" s="146">
        <f>S1887*H1887</f>
        <v>0</v>
      </c>
      <c r="AR1887" s="147" t="s">
        <v>448</v>
      </c>
      <c r="AT1887" s="147" t="s">
        <v>982</v>
      </c>
      <c r="AU1887" s="147" t="s">
        <v>90</v>
      </c>
      <c r="AY1887" s="17" t="s">
        <v>268</v>
      </c>
      <c r="BE1887" s="148">
        <f>IF(N1887="základní",J1887,0)</f>
        <v>0</v>
      </c>
      <c r="BF1887" s="148">
        <f>IF(N1887="snížená",J1887,0)</f>
        <v>0</v>
      </c>
      <c r="BG1887" s="148">
        <f>IF(N1887="zákl. přenesená",J1887,0)</f>
        <v>0</v>
      </c>
      <c r="BH1887" s="148">
        <f>IF(N1887="sníž. přenesená",J1887,0)</f>
        <v>0</v>
      </c>
      <c r="BI1887" s="148">
        <f>IF(N1887="nulová",J1887,0)</f>
        <v>0</v>
      </c>
      <c r="BJ1887" s="17" t="s">
        <v>90</v>
      </c>
      <c r="BK1887" s="148">
        <f>ROUND(I1887*H1887,2)</f>
        <v>0</v>
      </c>
      <c r="BL1887" s="17" t="s">
        <v>370</v>
      </c>
      <c r="BM1887" s="147" t="s">
        <v>2592</v>
      </c>
    </row>
    <row r="1888" spans="2:65" s="1" customFormat="1" ht="78">
      <c r="B1888" s="32"/>
      <c r="D1888" s="150" t="s">
        <v>475</v>
      </c>
      <c r="F1888" s="178" t="s">
        <v>2593</v>
      </c>
      <c r="I1888" s="179"/>
      <c r="L1888" s="32"/>
      <c r="M1888" s="180"/>
      <c r="T1888" s="56"/>
      <c r="AT1888" s="17" t="s">
        <v>475</v>
      </c>
      <c r="AU1888" s="17" t="s">
        <v>90</v>
      </c>
    </row>
    <row r="1889" spans="2:65" s="12" customFormat="1">
      <c r="B1889" s="149"/>
      <c r="D1889" s="150" t="s">
        <v>276</v>
      </c>
      <c r="E1889" s="151" t="s">
        <v>1</v>
      </c>
      <c r="F1889" s="152" t="s">
        <v>2594</v>
      </c>
      <c r="H1889" s="153">
        <v>4.68</v>
      </c>
      <c r="I1889" s="154"/>
      <c r="L1889" s="149"/>
      <c r="M1889" s="155"/>
      <c r="T1889" s="156"/>
      <c r="AT1889" s="151" t="s">
        <v>276</v>
      </c>
      <c r="AU1889" s="151" t="s">
        <v>90</v>
      </c>
      <c r="AV1889" s="12" t="s">
        <v>90</v>
      </c>
      <c r="AW1889" s="12" t="s">
        <v>32</v>
      </c>
      <c r="AX1889" s="12" t="s">
        <v>77</v>
      </c>
      <c r="AY1889" s="151" t="s">
        <v>268</v>
      </c>
    </row>
    <row r="1890" spans="2:65" s="12" customFormat="1">
      <c r="B1890" s="149"/>
      <c r="D1890" s="150" t="s">
        <v>276</v>
      </c>
      <c r="E1890" s="151" t="s">
        <v>1</v>
      </c>
      <c r="F1890" s="152" t="s">
        <v>2595</v>
      </c>
      <c r="H1890" s="153">
        <v>1.95</v>
      </c>
      <c r="I1890" s="154"/>
      <c r="L1890" s="149"/>
      <c r="M1890" s="155"/>
      <c r="T1890" s="156"/>
      <c r="AT1890" s="151" t="s">
        <v>276</v>
      </c>
      <c r="AU1890" s="151" t="s">
        <v>90</v>
      </c>
      <c r="AV1890" s="12" t="s">
        <v>90</v>
      </c>
      <c r="AW1890" s="12" t="s">
        <v>32</v>
      </c>
      <c r="AX1890" s="12" t="s">
        <v>77</v>
      </c>
      <c r="AY1890" s="151" t="s">
        <v>268</v>
      </c>
    </row>
    <row r="1891" spans="2:65" s="12" customFormat="1">
      <c r="B1891" s="149"/>
      <c r="D1891" s="150" t="s">
        <v>276</v>
      </c>
      <c r="E1891" s="151" t="s">
        <v>1</v>
      </c>
      <c r="F1891" s="152" t="s">
        <v>2596</v>
      </c>
      <c r="H1891" s="153">
        <v>1.95</v>
      </c>
      <c r="I1891" s="154"/>
      <c r="L1891" s="149"/>
      <c r="M1891" s="155"/>
      <c r="T1891" s="156"/>
      <c r="AT1891" s="151" t="s">
        <v>276</v>
      </c>
      <c r="AU1891" s="151" t="s">
        <v>90</v>
      </c>
      <c r="AV1891" s="12" t="s">
        <v>90</v>
      </c>
      <c r="AW1891" s="12" t="s">
        <v>32</v>
      </c>
      <c r="AX1891" s="12" t="s">
        <v>77</v>
      </c>
      <c r="AY1891" s="151" t="s">
        <v>268</v>
      </c>
    </row>
    <row r="1892" spans="2:65" s="12" customFormat="1">
      <c r="B1892" s="149"/>
      <c r="D1892" s="150" t="s">
        <v>276</v>
      </c>
      <c r="E1892" s="151" t="s">
        <v>1</v>
      </c>
      <c r="F1892" s="152" t="s">
        <v>2597</v>
      </c>
      <c r="H1892" s="153">
        <v>1.56</v>
      </c>
      <c r="I1892" s="154"/>
      <c r="L1892" s="149"/>
      <c r="M1892" s="155"/>
      <c r="T1892" s="156"/>
      <c r="AT1892" s="151" t="s">
        <v>276</v>
      </c>
      <c r="AU1892" s="151" t="s">
        <v>90</v>
      </c>
      <c r="AV1892" s="12" t="s">
        <v>90</v>
      </c>
      <c r="AW1892" s="12" t="s">
        <v>32</v>
      </c>
      <c r="AX1892" s="12" t="s">
        <v>77</v>
      </c>
      <c r="AY1892" s="151" t="s">
        <v>268</v>
      </c>
    </row>
    <row r="1893" spans="2:65" s="12" customFormat="1">
      <c r="B1893" s="149"/>
      <c r="D1893" s="150" t="s">
        <v>276</v>
      </c>
      <c r="E1893" s="151" t="s">
        <v>1</v>
      </c>
      <c r="F1893" s="152" t="s">
        <v>2598</v>
      </c>
      <c r="H1893" s="153">
        <v>2.4</v>
      </c>
      <c r="I1893" s="154"/>
      <c r="L1893" s="149"/>
      <c r="M1893" s="155"/>
      <c r="T1893" s="156"/>
      <c r="AT1893" s="151" t="s">
        <v>276</v>
      </c>
      <c r="AU1893" s="151" t="s">
        <v>90</v>
      </c>
      <c r="AV1893" s="12" t="s">
        <v>90</v>
      </c>
      <c r="AW1893" s="12" t="s">
        <v>32</v>
      </c>
      <c r="AX1893" s="12" t="s">
        <v>77</v>
      </c>
      <c r="AY1893" s="151" t="s">
        <v>268</v>
      </c>
    </row>
    <row r="1894" spans="2:65" s="12" customFormat="1">
      <c r="B1894" s="149"/>
      <c r="D1894" s="150" t="s">
        <v>276</v>
      </c>
      <c r="E1894" s="151" t="s">
        <v>1</v>
      </c>
      <c r="F1894" s="152" t="s">
        <v>2599</v>
      </c>
      <c r="H1894" s="153">
        <v>1.56</v>
      </c>
      <c r="I1894" s="154"/>
      <c r="L1894" s="149"/>
      <c r="M1894" s="155"/>
      <c r="T1894" s="156"/>
      <c r="AT1894" s="151" t="s">
        <v>276</v>
      </c>
      <c r="AU1894" s="151" t="s">
        <v>90</v>
      </c>
      <c r="AV1894" s="12" t="s">
        <v>90</v>
      </c>
      <c r="AW1894" s="12" t="s">
        <v>32</v>
      </c>
      <c r="AX1894" s="12" t="s">
        <v>77</v>
      </c>
      <c r="AY1894" s="151" t="s">
        <v>268</v>
      </c>
    </row>
    <row r="1895" spans="2:65" s="12" customFormat="1">
      <c r="B1895" s="149"/>
      <c r="D1895" s="150" t="s">
        <v>276</v>
      </c>
      <c r="E1895" s="151" t="s">
        <v>1</v>
      </c>
      <c r="F1895" s="152" t="s">
        <v>2600</v>
      </c>
      <c r="H1895" s="153">
        <v>2.4</v>
      </c>
      <c r="I1895" s="154"/>
      <c r="L1895" s="149"/>
      <c r="M1895" s="155"/>
      <c r="T1895" s="156"/>
      <c r="AT1895" s="151" t="s">
        <v>276</v>
      </c>
      <c r="AU1895" s="151" t="s">
        <v>90</v>
      </c>
      <c r="AV1895" s="12" t="s">
        <v>90</v>
      </c>
      <c r="AW1895" s="12" t="s">
        <v>32</v>
      </c>
      <c r="AX1895" s="12" t="s">
        <v>77</v>
      </c>
      <c r="AY1895" s="151" t="s">
        <v>268</v>
      </c>
    </row>
    <row r="1896" spans="2:65" s="12" customFormat="1">
      <c r="B1896" s="149"/>
      <c r="D1896" s="150" t="s">
        <v>276</v>
      </c>
      <c r="E1896" s="151" t="s">
        <v>1</v>
      </c>
      <c r="F1896" s="152" t="s">
        <v>2601</v>
      </c>
      <c r="H1896" s="153">
        <v>1.56</v>
      </c>
      <c r="I1896" s="154"/>
      <c r="L1896" s="149"/>
      <c r="M1896" s="155"/>
      <c r="T1896" s="156"/>
      <c r="AT1896" s="151" t="s">
        <v>276</v>
      </c>
      <c r="AU1896" s="151" t="s">
        <v>90</v>
      </c>
      <c r="AV1896" s="12" t="s">
        <v>90</v>
      </c>
      <c r="AW1896" s="12" t="s">
        <v>32</v>
      </c>
      <c r="AX1896" s="12" t="s">
        <v>77</v>
      </c>
      <c r="AY1896" s="151" t="s">
        <v>268</v>
      </c>
    </row>
    <row r="1897" spans="2:65" s="12" customFormat="1">
      <c r="B1897" s="149"/>
      <c r="D1897" s="150" t="s">
        <v>276</v>
      </c>
      <c r="E1897" s="151" t="s">
        <v>1</v>
      </c>
      <c r="F1897" s="152" t="s">
        <v>2602</v>
      </c>
      <c r="H1897" s="153">
        <v>2.4</v>
      </c>
      <c r="I1897" s="154"/>
      <c r="L1897" s="149"/>
      <c r="M1897" s="155"/>
      <c r="T1897" s="156"/>
      <c r="AT1897" s="151" t="s">
        <v>276</v>
      </c>
      <c r="AU1897" s="151" t="s">
        <v>90</v>
      </c>
      <c r="AV1897" s="12" t="s">
        <v>90</v>
      </c>
      <c r="AW1897" s="12" t="s">
        <v>32</v>
      </c>
      <c r="AX1897" s="12" t="s">
        <v>77</v>
      </c>
      <c r="AY1897" s="151" t="s">
        <v>268</v>
      </c>
    </row>
    <row r="1898" spans="2:65" s="12" customFormat="1">
      <c r="B1898" s="149"/>
      <c r="D1898" s="150" t="s">
        <v>276</v>
      </c>
      <c r="E1898" s="151" t="s">
        <v>1</v>
      </c>
      <c r="F1898" s="152" t="s">
        <v>2603</v>
      </c>
      <c r="H1898" s="153">
        <v>1.95</v>
      </c>
      <c r="I1898" s="154"/>
      <c r="L1898" s="149"/>
      <c r="M1898" s="155"/>
      <c r="T1898" s="156"/>
      <c r="AT1898" s="151" t="s">
        <v>276</v>
      </c>
      <c r="AU1898" s="151" t="s">
        <v>90</v>
      </c>
      <c r="AV1898" s="12" t="s">
        <v>90</v>
      </c>
      <c r="AW1898" s="12" t="s">
        <v>32</v>
      </c>
      <c r="AX1898" s="12" t="s">
        <v>77</v>
      </c>
      <c r="AY1898" s="151" t="s">
        <v>268</v>
      </c>
    </row>
    <row r="1899" spans="2:65" s="12" customFormat="1">
      <c r="B1899" s="149"/>
      <c r="D1899" s="150" t="s">
        <v>276</v>
      </c>
      <c r="E1899" s="151" t="s">
        <v>1</v>
      </c>
      <c r="F1899" s="152" t="s">
        <v>2604</v>
      </c>
      <c r="H1899" s="153">
        <v>2.4</v>
      </c>
      <c r="I1899" s="154"/>
      <c r="L1899" s="149"/>
      <c r="M1899" s="155"/>
      <c r="T1899" s="156"/>
      <c r="AT1899" s="151" t="s">
        <v>276</v>
      </c>
      <c r="AU1899" s="151" t="s">
        <v>90</v>
      </c>
      <c r="AV1899" s="12" t="s">
        <v>90</v>
      </c>
      <c r="AW1899" s="12" t="s">
        <v>32</v>
      </c>
      <c r="AX1899" s="12" t="s">
        <v>77</v>
      </c>
      <c r="AY1899" s="151" t="s">
        <v>268</v>
      </c>
    </row>
    <row r="1900" spans="2:65" s="12" customFormat="1">
      <c r="B1900" s="149"/>
      <c r="D1900" s="150" t="s">
        <v>276</v>
      </c>
      <c r="E1900" s="151" t="s">
        <v>1</v>
      </c>
      <c r="F1900" s="152" t="s">
        <v>2605</v>
      </c>
      <c r="H1900" s="153">
        <v>4.68</v>
      </c>
      <c r="I1900" s="154"/>
      <c r="L1900" s="149"/>
      <c r="M1900" s="155"/>
      <c r="T1900" s="156"/>
      <c r="AT1900" s="151" t="s">
        <v>276</v>
      </c>
      <c r="AU1900" s="151" t="s">
        <v>90</v>
      </c>
      <c r="AV1900" s="12" t="s">
        <v>90</v>
      </c>
      <c r="AW1900" s="12" t="s">
        <v>32</v>
      </c>
      <c r="AX1900" s="12" t="s">
        <v>77</v>
      </c>
      <c r="AY1900" s="151" t="s">
        <v>268</v>
      </c>
    </row>
    <row r="1901" spans="2:65" s="13" customFormat="1">
      <c r="B1901" s="157"/>
      <c r="D1901" s="150" t="s">
        <v>276</v>
      </c>
      <c r="E1901" s="158" t="s">
        <v>1</v>
      </c>
      <c r="F1901" s="159" t="s">
        <v>278</v>
      </c>
      <c r="H1901" s="160">
        <v>29.49</v>
      </c>
      <c r="I1901" s="161"/>
      <c r="L1901" s="157"/>
      <c r="M1901" s="162"/>
      <c r="T1901" s="163"/>
      <c r="AT1901" s="158" t="s">
        <v>276</v>
      </c>
      <c r="AU1901" s="158" t="s">
        <v>90</v>
      </c>
      <c r="AV1901" s="13" t="s">
        <v>101</v>
      </c>
      <c r="AW1901" s="13" t="s">
        <v>32</v>
      </c>
      <c r="AX1901" s="13" t="s">
        <v>84</v>
      </c>
      <c r="AY1901" s="158" t="s">
        <v>268</v>
      </c>
    </row>
    <row r="1902" spans="2:65" s="1" customFormat="1" ht="24.2" customHeight="1">
      <c r="B1902" s="32"/>
      <c r="C1902" s="136" t="s">
        <v>2606</v>
      </c>
      <c r="D1902" s="177" t="s">
        <v>270</v>
      </c>
      <c r="E1902" s="137" t="s">
        <v>2607</v>
      </c>
      <c r="F1902" s="138" t="s">
        <v>2608</v>
      </c>
      <c r="G1902" s="139" t="s">
        <v>318</v>
      </c>
      <c r="H1902" s="140">
        <v>14.62</v>
      </c>
      <c r="I1902" s="141"/>
      <c r="J1902" s="142">
        <f>ROUND(I1902*H1902,2)</f>
        <v>0</v>
      </c>
      <c r="K1902" s="138" t="s">
        <v>1</v>
      </c>
      <c r="L1902" s="32"/>
      <c r="M1902" s="143" t="s">
        <v>1</v>
      </c>
      <c r="N1902" s="144" t="s">
        <v>43</v>
      </c>
      <c r="P1902" s="145">
        <f>O1902*H1902</f>
        <v>0</v>
      </c>
      <c r="Q1902" s="145">
        <v>0</v>
      </c>
      <c r="R1902" s="145">
        <f>Q1902*H1902</f>
        <v>0</v>
      </c>
      <c r="S1902" s="145">
        <v>0</v>
      </c>
      <c r="T1902" s="146">
        <f>S1902*H1902</f>
        <v>0</v>
      </c>
      <c r="AR1902" s="147" t="s">
        <v>370</v>
      </c>
      <c r="AT1902" s="147" t="s">
        <v>270</v>
      </c>
      <c r="AU1902" s="147" t="s">
        <v>90</v>
      </c>
      <c r="AY1902" s="17" t="s">
        <v>268</v>
      </c>
      <c r="BE1902" s="148">
        <f>IF(N1902="základní",J1902,0)</f>
        <v>0</v>
      </c>
      <c r="BF1902" s="148">
        <f>IF(N1902="snížená",J1902,0)</f>
        <v>0</v>
      </c>
      <c r="BG1902" s="148">
        <f>IF(N1902="zákl. přenesená",J1902,0)</f>
        <v>0</v>
      </c>
      <c r="BH1902" s="148">
        <f>IF(N1902="sníž. přenesená",J1902,0)</f>
        <v>0</v>
      </c>
      <c r="BI1902" s="148">
        <f>IF(N1902="nulová",J1902,0)</f>
        <v>0</v>
      </c>
      <c r="BJ1902" s="17" t="s">
        <v>90</v>
      </c>
      <c r="BK1902" s="148">
        <f>ROUND(I1902*H1902,2)</f>
        <v>0</v>
      </c>
      <c r="BL1902" s="17" t="s">
        <v>370</v>
      </c>
      <c r="BM1902" s="147" t="s">
        <v>2609</v>
      </c>
    </row>
    <row r="1903" spans="2:65" s="12" customFormat="1">
      <c r="B1903" s="149"/>
      <c r="D1903" s="150" t="s">
        <v>276</v>
      </c>
      <c r="E1903" s="151" t="s">
        <v>1</v>
      </c>
      <c r="F1903" s="152" t="s">
        <v>2610</v>
      </c>
      <c r="H1903" s="153">
        <v>2.4300000000000002</v>
      </c>
      <c r="I1903" s="154"/>
      <c r="L1903" s="149"/>
      <c r="M1903" s="155"/>
      <c r="T1903" s="156"/>
      <c r="AT1903" s="151" t="s">
        <v>276</v>
      </c>
      <c r="AU1903" s="151" t="s">
        <v>90</v>
      </c>
      <c r="AV1903" s="12" t="s">
        <v>90</v>
      </c>
      <c r="AW1903" s="12" t="s">
        <v>32</v>
      </c>
      <c r="AX1903" s="12" t="s">
        <v>77</v>
      </c>
      <c r="AY1903" s="151" t="s">
        <v>268</v>
      </c>
    </row>
    <row r="1904" spans="2:65" s="12" customFormat="1">
      <c r="B1904" s="149"/>
      <c r="D1904" s="150" t="s">
        <v>276</v>
      </c>
      <c r="E1904" s="151" t="s">
        <v>1</v>
      </c>
      <c r="F1904" s="152" t="s">
        <v>2611</v>
      </c>
      <c r="H1904" s="153">
        <v>1.03</v>
      </c>
      <c r="I1904" s="154"/>
      <c r="L1904" s="149"/>
      <c r="M1904" s="155"/>
      <c r="T1904" s="156"/>
      <c r="AT1904" s="151" t="s">
        <v>276</v>
      </c>
      <c r="AU1904" s="151" t="s">
        <v>90</v>
      </c>
      <c r="AV1904" s="12" t="s">
        <v>90</v>
      </c>
      <c r="AW1904" s="12" t="s">
        <v>32</v>
      </c>
      <c r="AX1904" s="12" t="s">
        <v>77</v>
      </c>
      <c r="AY1904" s="151" t="s">
        <v>268</v>
      </c>
    </row>
    <row r="1905" spans="2:65" s="12" customFormat="1">
      <c r="B1905" s="149"/>
      <c r="D1905" s="150" t="s">
        <v>276</v>
      </c>
      <c r="E1905" s="151" t="s">
        <v>1</v>
      </c>
      <c r="F1905" s="152" t="s">
        <v>2612</v>
      </c>
      <c r="H1905" s="153">
        <v>1.06</v>
      </c>
      <c r="I1905" s="154"/>
      <c r="L1905" s="149"/>
      <c r="M1905" s="155"/>
      <c r="T1905" s="156"/>
      <c r="AT1905" s="151" t="s">
        <v>276</v>
      </c>
      <c r="AU1905" s="151" t="s">
        <v>90</v>
      </c>
      <c r="AV1905" s="12" t="s">
        <v>90</v>
      </c>
      <c r="AW1905" s="12" t="s">
        <v>32</v>
      </c>
      <c r="AX1905" s="12" t="s">
        <v>77</v>
      </c>
      <c r="AY1905" s="151" t="s">
        <v>268</v>
      </c>
    </row>
    <row r="1906" spans="2:65" s="12" customFormat="1">
      <c r="B1906" s="149"/>
      <c r="D1906" s="150" t="s">
        <v>276</v>
      </c>
      <c r="E1906" s="151" t="s">
        <v>1</v>
      </c>
      <c r="F1906" s="152" t="s">
        <v>2613</v>
      </c>
      <c r="H1906" s="153">
        <v>0.83</v>
      </c>
      <c r="I1906" s="154"/>
      <c r="L1906" s="149"/>
      <c r="M1906" s="155"/>
      <c r="T1906" s="156"/>
      <c r="AT1906" s="151" t="s">
        <v>276</v>
      </c>
      <c r="AU1906" s="151" t="s">
        <v>90</v>
      </c>
      <c r="AV1906" s="12" t="s">
        <v>90</v>
      </c>
      <c r="AW1906" s="12" t="s">
        <v>32</v>
      </c>
      <c r="AX1906" s="12" t="s">
        <v>77</v>
      </c>
      <c r="AY1906" s="151" t="s">
        <v>268</v>
      </c>
    </row>
    <row r="1907" spans="2:65" s="12" customFormat="1">
      <c r="B1907" s="149"/>
      <c r="D1907" s="150" t="s">
        <v>276</v>
      </c>
      <c r="E1907" s="151" t="s">
        <v>1</v>
      </c>
      <c r="F1907" s="152" t="s">
        <v>2614</v>
      </c>
      <c r="H1907" s="153">
        <v>1.03</v>
      </c>
      <c r="I1907" s="154"/>
      <c r="L1907" s="149"/>
      <c r="M1907" s="155"/>
      <c r="T1907" s="156"/>
      <c r="AT1907" s="151" t="s">
        <v>276</v>
      </c>
      <c r="AU1907" s="151" t="s">
        <v>90</v>
      </c>
      <c r="AV1907" s="12" t="s">
        <v>90</v>
      </c>
      <c r="AW1907" s="12" t="s">
        <v>32</v>
      </c>
      <c r="AX1907" s="12" t="s">
        <v>77</v>
      </c>
      <c r="AY1907" s="151" t="s">
        <v>268</v>
      </c>
    </row>
    <row r="1908" spans="2:65" s="12" customFormat="1">
      <c r="B1908" s="149"/>
      <c r="D1908" s="150" t="s">
        <v>276</v>
      </c>
      <c r="E1908" s="151" t="s">
        <v>1</v>
      </c>
      <c r="F1908" s="152" t="s">
        <v>2615</v>
      </c>
      <c r="H1908" s="153">
        <v>0.83</v>
      </c>
      <c r="I1908" s="154"/>
      <c r="L1908" s="149"/>
      <c r="M1908" s="155"/>
      <c r="T1908" s="156"/>
      <c r="AT1908" s="151" t="s">
        <v>276</v>
      </c>
      <c r="AU1908" s="151" t="s">
        <v>90</v>
      </c>
      <c r="AV1908" s="12" t="s">
        <v>90</v>
      </c>
      <c r="AW1908" s="12" t="s">
        <v>32</v>
      </c>
      <c r="AX1908" s="12" t="s">
        <v>77</v>
      </c>
      <c r="AY1908" s="151" t="s">
        <v>268</v>
      </c>
    </row>
    <row r="1909" spans="2:65" s="12" customFormat="1">
      <c r="B1909" s="149"/>
      <c r="D1909" s="150" t="s">
        <v>276</v>
      </c>
      <c r="E1909" s="151" t="s">
        <v>1</v>
      </c>
      <c r="F1909" s="152" t="s">
        <v>2616</v>
      </c>
      <c r="H1909" s="153">
        <v>1.03</v>
      </c>
      <c r="I1909" s="154"/>
      <c r="L1909" s="149"/>
      <c r="M1909" s="155"/>
      <c r="T1909" s="156"/>
      <c r="AT1909" s="151" t="s">
        <v>276</v>
      </c>
      <c r="AU1909" s="151" t="s">
        <v>90</v>
      </c>
      <c r="AV1909" s="12" t="s">
        <v>90</v>
      </c>
      <c r="AW1909" s="12" t="s">
        <v>32</v>
      </c>
      <c r="AX1909" s="12" t="s">
        <v>77</v>
      </c>
      <c r="AY1909" s="151" t="s">
        <v>268</v>
      </c>
    </row>
    <row r="1910" spans="2:65" s="12" customFormat="1">
      <c r="B1910" s="149"/>
      <c r="D1910" s="150" t="s">
        <v>276</v>
      </c>
      <c r="E1910" s="151" t="s">
        <v>1</v>
      </c>
      <c r="F1910" s="152" t="s">
        <v>2617</v>
      </c>
      <c r="H1910" s="153">
        <v>0.83</v>
      </c>
      <c r="I1910" s="154"/>
      <c r="L1910" s="149"/>
      <c r="M1910" s="155"/>
      <c r="T1910" s="156"/>
      <c r="AT1910" s="151" t="s">
        <v>276</v>
      </c>
      <c r="AU1910" s="151" t="s">
        <v>90</v>
      </c>
      <c r="AV1910" s="12" t="s">
        <v>90</v>
      </c>
      <c r="AW1910" s="12" t="s">
        <v>32</v>
      </c>
      <c r="AX1910" s="12" t="s">
        <v>77</v>
      </c>
      <c r="AY1910" s="151" t="s">
        <v>268</v>
      </c>
    </row>
    <row r="1911" spans="2:65" s="12" customFormat="1">
      <c r="B1911" s="149"/>
      <c r="D1911" s="150" t="s">
        <v>276</v>
      </c>
      <c r="E1911" s="151" t="s">
        <v>1</v>
      </c>
      <c r="F1911" s="152" t="s">
        <v>2618</v>
      </c>
      <c r="H1911" s="153">
        <v>1.03</v>
      </c>
      <c r="I1911" s="154"/>
      <c r="L1911" s="149"/>
      <c r="M1911" s="155"/>
      <c r="T1911" s="156"/>
      <c r="AT1911" s="151" t="s">
        <v>276</v>
      </c>
      <c r="AU1911" s="151" t="s">
        <v>90</v>
      </c>
      <c r="AV1911" s="12" t="s">
        <v>90</v>
      </c>
      <c r="AW1911" s="12" t="s">
        <v>32</v>
      </c>
      <c r="AX1911" s="12" t="s">
        <v>77</v>
      </c>
      <c r="AY1911" s="151" t="s">
        <v>268</v>
      </c>
    </row>
    <row r="1912" spans="2:65" s="12" customFormat="1">
      <c r="B1912" s="149"/>
      <c r="D1912" s="150" t="s">
        <v>276</v>
      </c>
      <c r="E1912" s="151" t="s">
        <v>1</v>
      </c>
      <c r="F1912" s="152" t="s">
        <v>2619</v>
      </c>
      <c r="H1912" s="153">
        <v>1.06</v>
      </c>
      <c r="I1912" s="154"/>
      <c r="L1912" s="149"/>
      <c r="M1912" s="155"/>
      <c r="T1912" s="156"/>
      <c r="AT1912" s="151" t="s">
        <v>276</v>
      </c>
      <c r="AU1912" s="151" t="s">
        <v>90</v>
      </c>
      <c r="AV1912" s="12" t="s">
        <v>90</v>
      </c>
      <c r="AW1912" s="12" t="s">
        <v>32</v>
      </c>
      <c r="AX1912" s="12" t="s">
        <v>77</v>
      </c>
      <c r="AY1912" s="151" t="s">
        <v>268</v>
      </c>
    </row>
    <row r="1913" spans="2:65" s="12" customFormat="1">
      <c r="B1913" s="149"/>
      <c r="D1913" s="150" t="s">
        <v>276</v>
      </c>
      <c r="E1913" s="151" t="s">
        <v>1</v>
      </c>
      <c r="F1913" s="152" t="s">
        <v>2620</v>
      </c>
      <c r="H1913" s="153">
        <v>1.03</v>
      </c>
      <c r="I1913" s="154"/>
      <c r="L1913" s="149"/>
      <c r="M1913" s="155"/>
      <c r="T1913" s="156"/>
      <c r="AT1913" s="151" t="s">
        <v>276</v>
      </c>
      <c r="AU1913" s="151" t="s">
        <v>90</v>
      </c>
      <c r="AV1913" s="12" t="s">
        <v>90</v>
      </c>
      <c r="AW1913" s="12" t="s">
        <v>32</v>
      </c>
      <c r="AX1913" s="12" t="s">
        <v>77</v>
      </c>
      <c r="AY1913" s="151" t="s">
        <v>268</v>
      </c>
    </row>
    <row r="1914" spans="2:65" s="12" customFormat="1">
      <c r="B1914" s="149"/>
      <c r="D1914" s="150" t="s">
        <v>276</v>
      </c>
      <c r="E1914" s="151" t="s">
        <v>1</v>
      </c>
      <c r="F1914" s="152" t="s">
        <v>2621</v>
      </c>
      <c r="H1914" s="153">
        <v>2.4300000000000002</v>
      </c>
      <c r="I1914" s="154"/>
      <c r="L1914" s="149"/>
      <c r="M1914" s="155"/>
      <c r="T1914" s="156"/>
      <c r="AT1914" s="151" t="s">
        <v>276</v>
      </c>
      <c r="AU1914" s="151" t="s">
        <v>90</v>
      </c>
      <c r="AV1914" s="12" t="s">
        <v>90</v>
      </c>
      <c r="AW1914" s="12" t="s">
        <v>32</v>
      </c>
      <c r="AX1914" s="12" t="s">
        <v>77</v>
      </c>
      <c r="AY1914" s="151" t="s">
        <v>268</v>
      </c>
    </row>
    <row r="1915" spans="2:65" s="13" customFormat="1">
      <c r="B1915" s="157"/>
      <c r="D1915" s="150" t="s">
        <v>276</v>
      </c>
      <c r="E1915" s="158" t="s">
        <v>1</v>
      </c>
      <c r="F1915" s="159" t="s">
        <v>278</v>
      </c>
      <c r="H1915" s="160">
        <v>14.62</v>
      </c>
      <c r="I1915" s="161"/>
      <c r="L1915" s="157"/>
      <c r="M1915" s="162"/>
      <c r="T1915" s="163"/>
      <c r="AT1915" s="158" t="s">
        <v>276</v>
      </c>
      <c r="AU1915" s="158" t="s">
        <v>90</v>
      </c>
      <c r="AV1915" s="13" t="s">
        <v>101</v>
      </c>
      <c r="AW1915" s="13" t="s">
        <v>32</v>
      </c>
      <c r="AX1915" s="13" t="s">
        <v>84</v>
      </c>
      <c r="AY1915" s="158" t="s">
        <v>268</v>
      </c>
    </row>
    <row r="1916" spans="2:65" s="1" customFormat="1" ht="37.9" customHeight="1">
      <c r="B1916" s="32"/>
      <c r="C1916" s="136" t="s">
        <v>2622</v>
      </c>
      <c r="D1916" s="177" t="s">
        <v>270</v>
      </c>
      <c r="E1916" s="137" t="s">
        <v>2623</v>
      </c>
      <c r="F1916" s="138" t="s">
        <v>2624</v>
      </c>
      <c r="G1916" s="139" t="s">
        <v>215</v>
      </c>
      <c r="H1916" s="140">
        <v>0.65</v>
      </c>
      <c r="I1916" s="141"/>
      <c r="J1916" s="142">
        <f>ROUND(I1916*H1916,2)</f>
        <v>0</v>
      </c>
      <c r="K1916" s="138" t="s">
        <v>1</v>
      </c>
      <c r="L1916" s="32"/>
      <c r="M1916" s="143" t="s">
        <v>1</v>
      </c>
      <c r="N1916" s="144" t="s">
        <v>43</v>
      </c>
      <c r="P1916" s="145">
        <f>O1916*H1916</f>
        <v>0</v>
      </c>
      <c r="Q1916" s="145">
        <v>0</v>
      </c>
      <c r="R1916" s="145">
        <f>Q1916*H1916</f>
        <v>0</v>
      </c>
      <c r="S1916" s="145">
        <v>0</v>
      </c>
      <c r="T1916" s="146">
        <f>S1916*H1916</f>
        <v>0</v>
      </c>
      <c r="AR1916" s="147" t="s">
        <v>370</v>
      </c>
      <c r="AT1916" s="147" t="s">
        <v>270</v>
      </c>
      <c r="AU1916" s="147" t="s">
        <v>90</v>
      </c>
      <c r="AY1916" s="17" t="s">
        <v>268</v>
      </c>
      <c r="BE1916" s="148">
        <f>IF(N1916="základní",J1916,0)</f>
        <v>0</v>
      </c>
      <c r="BF1916" s="148">
        <f>IF(N1916="snížená",J1916,0)</f>
        <v>0</v>
      </c>
      <c r="BG1916" s="148">
        <f>IF(N1916="zákl. přenesená",J1916,0)</f>
        <v>0</v>
      </c>
      <c r="BH1916" s="148">
        <f>IF(N1916="sníž. přenesená",J1916,0)</f>
        <v>0</v>
      </c>
      <c r="BI1916" s="148">
        <f>IF(N1916="nulová",J1916,0)</f>
        <v>0</v>
      </c>
      <c r="BJ1916" s="17" t="s">
        <v>90</v>
      </c>
      <c r="BK1916" s="148">
        <f>ROUND(I1916*H1916,2)</f>
        <v>0</v>
      </c>
      <c r="BL1916" s="17" t="s">
        <v>370</v>
      </c>
      <c r="BM1916" s="147" t="s">
        <v>2625</v>
      </c>
    </row>
    <row r="1917" spans="2:65" s="1" customFormat="1" ht="24.2" customHeight="1">
      <c r="B1917" s="32"/>
      <c r="C1917" s="136" t="s">
        <v>2626</v>
      </c>
      <c r="D1917" s="136" t="s">
        <v>270</v>
      </c>
      <c r="E1917" s="137" t="s">
        <v>2627</v>
      </c>
      <c r="F1917" s="138" t="s">
        <v>2628</v>
      </c>
      <c r="G1917" s="139" t="s">
        <v>1472</v>
      </c>
      <c r="H1917" s="197"/>
      <c r="I1917" s="141"/>
      <c r="J1917" s="142">
        <f>ROUND(I1917*H1917,2)</f>
        <v>0</v>
      </c>
      <c r="K1917" s="138" t="s">
        <v>274</v>
      </c>
      <c r="L1917" s="32"/>
      <c r="M1917" s="181" t="s">
        <v>1</v>
      </c>
      <c r="N1917" s="182" t="s">
        <v>43</v>
      </c>
      <c r="O1917" s="183"/>
      <c r="P1917" s="184">
        <f>O1917*H1917</f>
        <v>0</v>
      </c>
      <c r="Q1917" s="184">
        <v>0</v>
      </c>
      <c r="R1917" s="184">
        <f>Q1917*H1917</f>
        <v>0</v>
      </c>
      <c r="S1917" s="184">
        <v>0</v>
      </c>
      <c r="T1917" s="185">
        <f>S1917*H1917</f>
        <v>0</v>
      </c>
      <c r="AR1917" s="147" t="s">
        <v>370</v>
      </c>
      <c r="AT1917" s="147" t="s">
        <v>270</v>
      </c>
      <c r="AU1917" s="147" t="s">
        <v>90</v>
      </c>
      <c r="AY1917" s="17" t="s">
        <v>268</v>
      </c>
      <c r="BE1917" s="148">
        <f>IF(N1917="základní",J1917,0)</f>
        <v>0</v>
      </c>
      <c r="BF1917" s="148">
        <f>IF(N1917="snížená",J1917,0)</f>
        <v>0</v>
      </c>
      <c r="BG1917" s="148">
        <f>IF(N1917="zákl. přenesená",J1917,0)</f>
        <v>0</v>
      </c>
      <c r="BH1917" s="148">
        <f>IF(N1917="sníž. přenesená",J1917,0)</f>
        <v>0</v>
      </c>
      <c r="BI1917" s="148">
        <f>IF(N1917="nulová",J1917,0)</f>
        <v>0</v>
      </c>
      <c r="BJ1917" s="17" t="s">
        <v>90</v>
      </c>
      <c r="BK1917" s="148">
        <f>ROUND(I1917*H1917,2)</f>
        <v>0</v>
      </c>
      <c r="BL1917" s="17" t="s">
        <v>370</v>
      </c>
      <c r="BM1917" s="147" t="s">
        <v>2629</v>
      </c>
    </row>
    <row r="1918" spans="2:65" s="1" customFormat="1" ht="6.95" customHeight="1">
      <c r="B1918" s="44"/>
      <c r="C1918" s="45"/>
      <c r="D1918" s="45"/>
      <c r="E1918" s="45"/>
      <c r="F1918" s="45"/>
      <c r="G1918" s="45"/>
      <c r="H1918" s="45"/>
      <c r="I1918" s="45"/>
      <c r="J1918" s="45"/>
      <c r="K1918" s="45"/>
      <c r="L1918" s="32"/>
    </row>
  </sheetData>
  <sheetProtection algorithmName="SHA-512" hashValue="1Gg0n7xAlcCuQN/Xbu3CcudvEWlK5q6SLTRMvVJoDeo8LCNawR8wBq4302QrGn2ibKryud23qsBFVUqBcmjKcQ==" saltValue="cdkK4yjpO/0a1KJFsK3xFmxQJs4CxuxQn5PlgDKwDVdWRjUZe2Gs07YFE0MW8jLbpKMYNEv7TBrCzHB7Rh41hQ==" spinCount="100000" sheet="1" objects="1" scenarios="1" formatColumns="0" formatRows="0" autoFilter="0"/>
  <autoFilter ref="C150:K1917" xr:uid="{00000000-0009-0000-0000-000002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2:BM1878"/>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105</v>
      </c>
      <c r="AZ2" s="92" t="s">
        <v>743</v>
      </c>
      <c r="BA2" s="92" t="s">
        <v>1</v>
      </c>
      <c r="BB2" s="92" t="s">
        <v>215</v>
      </c>
      <c r="BC2" s="92" t="s">
        <v>2630</v>
      </c>
      <c r="BD2" s="92" t="s">
        <v>90</v>
      </c>
    </row>
    <row r="3" spans="2:56" ht="6.95" customHeight="1">
      <c r="B3" s="18"/>
      <c r="C3" s="19"/>
      <c r="D3" s="19"/>
      <c r="E3" s="19"/>
      <c r="F3" s="19"/>
      <c r="G3" s="19"/>
      <c r="H3" s="19"/>
      <c r="I3" s="19"/>
      <c r="J3" s="19"/>
      <c r="K3" s="19"/>
      <c r="L3" s="20"/>
      <c r="AT3" s="17" t="s">
        <v>84</v>
      </c>
      <c r="AZ3" s="92" t="s">
        <v>2631</v>
      </c>
      <c r="BA3" s="92" t="s">
        <v>1</v>
      </c>
      <c r="BB3" s="92" t="s">
        <v>215</v>
      </c>
      <c r="BC3" s="92" t="s">
        <v>2632</v>
      </c>
      <c r="BD3" s="92" t="s">
        <v>90</v>
      </c>
    </row>
    <row r="4" spans="2:56" ht="24.95" customHeight="1">
      <c r="B4" s="20"/>
      <c r="D4" s="21" t="s">
        <v>219</v>
      </c>
      <c r="L4" s="20"/>
      <c r="M4" s="93" t="s">
        <v>10</v>
      </c>
      <c r="AT4" s="17" t="s">
        <v>4</v>
      </c>
      <c r="AZ4" s="92" t="s">
        <v>2633</v>
      </c>
      <c r="BA4" s="92" t="s">
        <v>1</v>
      </c>
      <c r="BB4" s="92" t="s">
        <v>215</v>
      </c>
      <c r="BC4" s="92" t="s">
        <v>2634</v>
      </c>
      <c r="BD4" s="92" t="s">
        <v>90</v>
      </c>
    </row>
    <row r="5" spans="2:56" ht="6.95" customHeight="1">
      <c r="B5" s="20"/>
      <c r="L5" s="20"/>
      <c r="AZ5" s="92" t="s">
        <v>2635</v>
      </c>
      <c r="BA5" s="92" t="s">
        <v>1</v>
      </c>
      <c r="BB5" s="92" t="s">
        <v>215</v>
      </c>
      <c r="BC5" s="92" t="s">
        <v>2636</v>
      </c>
      <c r="BD5" s="92" t="s">
        <v>90</v>
      </c>
    </row>
    <row r="6" spans="2:56" ht="12" customHeight="1">
      <c r="B6" s="20"/>
      <c r="D6" s="27" t="s">
        <v>16</v>
      </c>
      <c r="L6" s="20"/>
      <c r="AZ6" s="92" t="s">
        <v>2637</v>
      </c>
      <c r="BA6" s="92" t="s">
        <v>1</v>
      </c>
      <c r="BB6" s="92" t="s">
        <v>215</v>
      </c>
      <c r="BC6" s="92" t="s">
        <v>2638</v>
      </c>
      <c r="BD6" s="92" t="s">
        <v>90</v>
      </c>
    </row>
    <row r="7" spans="2:56" ht="16.5" customHeight="1">
      <c r="B7" s="20"/>
      <c r="E7" s="258" t="str">
        <f>'Rekapitulace stavby'!K6</f>
        <v>VÝSTAVBA CHRÁNĚNÉHO BYDLENÍ V NOVÉ PACE</v>
      </c>
      <c r="F7" s="259"/>
      <c r="G7" s="259"/>
      <c r="H7" s="259"/>
      <c r="L7" s="20"/>
    </row>
    <row r="8" spans="2:56" ht="12.75">
      <c r="B8" s="20"/>
      <c r="D8" s="27" t="s">
        <v>228</v>
      </c>
      <c r="L8" s="20"/>
    </row>
    <row r="9" spans="2:56" ht="16.5" customHeight="1">
      <c r="B9" s="20"/>
      <c r="E9" s="258" t="s">
        <v>231</v>
      </c>
      <c r="F9" s="242"/>
      <c r="G9" s="242"/>
      <c r="H9" s="242"/>
      <c r="L9" s="20"/>
    </row>
    <row r="10" spans="2:56" ht="12" customHeight="1">
      <c r="B10" s="20"/>
      <c r="D10" s="27" t="s">
        <v>234</v>
      </c>
      <c r="L10" s="20"/>
    </row>
    <row r="11" spans="2:56" s="1" customFormat="1" ht="16.5" customHeight="1">
      <c r="B11" s="32"/>
      <c r="E11" s="222" t="s">
        <v>753</v>
      </c>
      <c r="F11" s="257"/>
      <c r="G11" s="257"/>
      <c r="H11" s="257"/>
      <c r="L11" s="32"/>
    </row>
    <row r="12" spans="2:56" s="1" customFormat="1" ht="12" customHeight="1">
      <c r="B12" s="32"/>
      <c r="D12" s="27" t="s">
        <v>754</v>
      </c>
      <c r="L12" s="32"/>
    </row>
    <row r="13" spans="2:56" s="1" customFormat="1" ht="16.5" customHeight="1">
      <c r="B13" s="32"/>
      <c r="E13" s="235" t="s">
        <v>2639</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ROUND((SUM(BE151:BE1877)),  2)</f>
        <v>0</v>
      </c>
      <c r="I37" s="96">
        <v>0.21</v>
      </c>
      <c r="J37" s="85">
        <f>ROUND(((SUM(BE151:BE1877))*I37),  2)</f>
        <v>0</v>
      </c>
      <c r="L37" s="32"/>
    </row>
    <row r="38" spans="2:12" s="1" customFormat="1" ht="14.45" customHeight="1">
      <c r="B38" s="32"/>
      <c r="E38" s="27" t="s">
        <v>43</v>
      </c>
      <c r="F38" s="85">
        <f>ROUND((SUM(BF151:BF1877)),  2)</f>
        <v>0</v>
      </c>
      <c r="I38" s="96">
        <v>0.15</v>
      </c>
      <c r="J38" s="85">
        <f>ROUND(((SUM(BF151:BF1877))*I38),  2)</f>
        <v>0</v>
      </c>
      <c r="L38" s="32"/>
    </row>
    <row r="39" spans="2:12" s="1" customFormat="1" ht="14.45" hidden="1" customHeight="1">
      <c r="B39" s="32"/>
      <c r="E39" s="27" t="s">
        <v>44</v>
      </c>
      <c r="F39" s="85">
        <f>ROUND((SUM(BG151:BG1877)),  2)</f>
        <v>0</v>
      </c>
      <c r="I39" s="96">
        <v>0.21</v>
      </c>
      <c r="J39" s="85">
        <f>0</f>
        <v>0</v>
      </c>
      <c r="L39" s="32"/>
    </row>
    <row r="40" spans="2:12" s="1" customFormat="1" ht="14.45" hidden="1" customHeight="1">
      <c r="B40" s="32"/>
      <c r="E40" s="27" t="s">
        <v>45</v>
      </c>
      <c r="F40" s="85">
        <f>ROUND((SUM(BH151:BH1877)),  2)</f>
        <v>0</v>
      </c>
      <c r="I40" s="96">
        <v>0.15</v>
      </c>
      <c r="J40" s="85">
        <f>0</f>
        <v>0</v>
      </c>
      <c r="L40" s="32"/>
    </row>
    <row r="41" spans="2:12" s="1" customFormat="1" ht="14.45" hidden="1" customHeight="1">
      <c r="B41" s="32"/>
      <c r="E41" s="27" t="s">
        <v>46</v>
      </c>
      <c r="F41" s="85">
        <f>ROUND((SUM(BI151:BI1877)),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D.1.1.B - Objekt B</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J215</f>
        <v>0</v>
      </c>
      <c r="L103" s="112"/>
    </row>
    <row r="104" spans="2:47" s="9" customFormat="1" ht="19.899999999999999" customHeight="1">
      <c r="B104" s="112"/>
      <c r="D104" s="113" t="s">
        <v>756</v>
      </c>
      <c r="E104" s="114"/>
      <c r="F104" s="114"/>
      <c r="G104" s="114"/>
      <c r="H104" s="114"/>
      <c r="I104" s="114"/>
      <c r="J104" s="115">
        <f>J241</f>
        <v>0</v>
      </c>
      <c r="L104" s="112"/>
    </row>
    <row r="105" spans="2:47" s="9" customFormat="1" ht="19.899999999999999" customHeight="1">
      <c r="B105" s="112"/>
      <c r="D105" s="113" t="s">
        <v>757</v>
      </c>
      <c r="E105" s="114"/>
      <c r="F105" s="114"/>
      <c r="G105" s="114"/>
      <c r="H105" s="114"/>
      <c r="I105" s="114"/>
      <c r="J105" s="115">
        <f>J326</f>
        <v>0</v>
      </c>
      <c r="L105" s="112"/>
    </row>
    <row r="106" spans="2:47" s="9" customFormat="1" ht="19.899999999999999" customHeight="1">
      <c r="B106" s="112"/>
      <c r="D106" s="113" t="s">
        <v>246</v>
      </c>
      <c r="E106" s="114"/>
      <c r="F106" s="114"/>
      <c r="G106" s="114"/>
      <c r="H106" s="114"/>
      <c r="I106" s="114"/>
      <c r="J106" s="115">
        <f>J709</f>
        <v>0</v>
      </c>
      <c r="L106" s="112"/>
    </row>
    <row r="107" spans="2:47" s="9" customFormat="1" ht="19.899999999999999" customHeight="1">
      <c r="B107" s="112"/>
      <c r="D107" s="113" t="s">
        <v>758</v>
      </c>
      <c r="E107" s="114"/>
      <c r="F107" s="114"/>
      <c r="G107" s="114"/>
      <c r="H107" s="114"/>
      <c r="I107" s="114"/>
      <c r="J107" s="115">
        <f>J796</f>
        <v>0</v>
      </c>
      <c r="L107" s="112"/>
    </row>
    <row r="108" spans="2:47" s="8" customFormat="1" ht="24.95" customHeight="1">
      <c r="B108" s="108"/>
      <c r="D108" s="109" t="s">
        <v>248</v>
      </c>
      <c r="E108" s="110"/>
      <c r="F108" s="110"/>
      <c r="G108" s="110"/>
      <c r="H108" s="110"/>
      <c r="I108" s="110"/>
      <c r="J108" s="111">
        <f>J798</f>
        <v>0</v>
      </c>
      <c r="L108" s="108"/>
    </row>
    <row r="109" spans="2:47" s="9" customFormat="1" ht="19.899999999999999" customHeight="1">
      <c r="B109" s="112"/>
      <c r="D109" s="113" t="s">
        <v>759</v>
      </c>
      <c r="E109" s="114"/>
      <c r="F109" s="114"/>
      <c r="G109" s="114"/>
      <c r="H109" s="114"/>
      <c r="I109" s="114"/>
      <c r="J109" s="115">
        <f>J799</f>
        <v>0</v>
      </c>
      <c r="L109" s="112"/>
    </row>
    <row r="110" spans="2:47" s="9" customFormat="1" ht="19.899999999999999" customHeight="1">
      <c r="B110" s="112"/>
      <c r="D110" s="113" t="s">
        <v>760</v>
      </c>
      <c r="E110" s="114"/>
      <c r="F110" s="114"/>
      <c r="G110" s="114"/>
      <c r="H110" s="114"/>
      <c r="I110" s="114"/>
      <c r="J110" s="115">
        <f>J859</f>
        <v>0</v>
      </c>
      <c r="L110" s="112"/>
    </row>
    <row r="111" spans="2:47" s="9" customFormat="1" ht="19.899999999999999" customHeight="1">
      <c r="B111" s="112"/>
      <c r="D111" s="113" t="s">
        <v>761</v>
      </c>
      <c r="E111" s="114"/>
      <c r="F111" s="114"/>
      <c r="G111" s="114"/>
      <c r="H111" s="114"/>
      <c r="I111" s="114"/>
      <c r="J111" s="115">
        <f>J930</f>
        <v>0</v>
      </c>
      <c r="L111" s="112"/>
    </row>
    <row r="112" spans="2:47" s="9" customFormat="1" ht="19.899999999999999" customHeight="1">
      <c r="B112" s="112"/>
      <c r="D112" s="113" t="s">
        <v>762</v>
      </c>
      <c r="E112" s="114"/>
      <c r="F112" s="114"/>
      <c r="G112" s="114"/>
      <c r="H112" s="114"/>
      <c r="I112" s="114"/>
      <c r="J112" s="115">
        <f>J998</f>
        <v>0</v>
      </c>
      <c r="L112" s="112"/>
    </row>
    <row r="113" spans="2:12" s="9" customFormat="1" ht="19.899999999999999" customHeight="1">
      <c r="B113" s="112"/>
      <c r="D113" s="113" t="s">
        <v>763</v>
      </c>
      <c r="E113" s="114"/>
      <c r="F113" s="114"/>
      <c r="G113" s="114"/>
      <c r="H113" s="114"/>
      <c r="I113" s="114"/>
      <c r="J113" s="115">
        <f>J1020</f>
        <v>0</v>
      </c>
      <c r="L113" s="112"/>
    </row>
    <row r="114" spans="2:12" s="9" customFormat="1" ht="19.899999999999999" customHeight="1">
      <c r="B114" s="112"/>
      <c r="D114" s="113" t="s">
        <v>764</v>
      </c>
      <c r="E114" s="114"/>
      <c r="F114" s="114"/>
      <c r="G114" s="114"/>
      <c r="H114" s="114"/>
      <c r="I114" s="114"/>
      <c r="J114" s="115">
        <f>J1030</f>
        <v>0</v>
      </c>
      <c r="L114" s="112"/>
    </row>
    <row r="115" spans="2:12" s="9" customFormat="1" ht="19.899999999999999" customHeight="1">
      <c r="B115" s="112"/>
      <c r="D115" s="113" t="s">
        <v>765</v>
      </c>
      <c r="E115" s="114"/>
      <c r="F115" s="114"/>
      <c r="G115" s="114"/>
      <c r="H115" s="114"/>
      <c r="I115" s="114"/>
      <c r="J115" s="115">
        <f>J1037</f>
        <v>0</v>
      </c>
      <c r="L115" s="112"/>
    </row>
    <row r="116" spans="2:12" s="9" customFormat="1" ht="19.899999999999999" customHeight="1">
      <c r="B116" s="112"/>
      <c r="D116" s="113" t="s">
        <v>766</v>
      </c>
      <c r="E116" s="114"/>
      <c r="F116" s="114"/>
      <c r="G116" s="114"/>
      <c r="H116" s="114"/>
      <c r="I116" s="114"/>
      <c r="J116" s="115">
        <f>J1341</f>
        <v>0</v>
      </c>
      <c r="L116" s="112"/>
    </row>
    <row r="117" spans="2:12" s="9" customFormat="1" ht="19.899999999999999" customHeight="1">
      <c r="B117" s="112"/>
      <c r="D117" s="113" t="s">
        <v>767</v>
      </c>
      <c r="E117" s="114"/>
      <c r="F117" s="114"/>
      <c r="G117" s="114"/>
      <c r="H117" s="114"/>
      <c r="I117" s="114"/>
      <c r="J117" s="115">
        <f>J1390</f>
        <v>0</v>
      </c>
      <c r="L117" s="112"/>
    </row>
    <row r="118" spans="2:12" s="9" customFormat="1" ht="19.899999999999999" customHeight="1">
      <c r="B118" s="112"/>
      <c r="D118" s="113" t="s">
        <v>768</v>
      </c>
      <c r="E118" s="114"/>
      <c r="F118" s="114"/>
      <c r="G118" s="114"/>
      <c r="H118" s="114"/>
      <c r="I118" s="114"/>
      <c r="J118" s="115">
        <f>J1440</f>
        <v>0</v>
      </c>
      <c r="L118" s="112"/>
    </row>
    <row r="119" spans="2:12" s="9" customFormat="1" ht="19.899999999999999" customHeight="1">
      <c r="B119" s="112"/>
      <c r="D119" s="113" t="s">
        <v>769</v>
      </c>
      <c r="E119" s="114"/>
      <c r="F119" s="114"/>
      <c r="G119" s="114"/>
      <c r="H119" s="114"/>
      <c r="I119" s="114"/>
      <c r="J119" s="115">
        <f>J1469</f>
        <v>0</v>
      </c>
      <c r="L119" s="112"/>
    </row>
    <row r="120" spans="2:12" s="9" customFormat="1" ht="19.899999999999999" customHeight="1">
      <c r="B120" s="112"/>
      <c r="D120" s="113" t="s">
        <v>770</v>
      </c>
      <c r="E120" s="114"/>
      <c r="F120" s="114"/>
      <c r="G120" s="114"/>
      <c r="H120" s="114"/>
      <c r="I120" s="114"/>
      <c r="J120" s="115">
        <f>J1534</f>
        <v>0</v>
      </c>
      <c r="L120" s="112"/>
    </row>
    <row r="121" spans="2:12" s="9" customFormat="1" ht="19.899999999999999" customHeight="1">
      <c r="B121" s="112"/>
      <c r="D121" s="113" t="s">
        <v>771</v>
      </c>
      <c r="E121" s="114"/>
      <c r="F121" s="114"/>
      <c r="G121" s="114"/>
      <c r="H121" s="114"/>
      <c r="I121" s="114"/>
      <c r="J121" s="115">
        <f>J1546</f>
        <v>0</v>
      </c>
      <c r="L121" s="112"/>
    </row>
    <row r="122" spans="2:12" s="9" customFormat="1" ht="19.899999999999999" customHeight="1">
      <c r="B122" s="112"/>
      <c r="D122" s="113" t="s">
        <v>772</v>
      </c>
      <c r="E122" s="114"/>
      <c r="F122" s="114"/>
      <c r="G122" s="114"/>
      <c r="H122" s="114"/>
      <c r="I122" s="114"/>
      <c r="J122" s="115">
        <f>J1566</f>
        <v>0</v>
      </c>
      <c r="L122" s="112"/>
    </row>
    <row r="123" spans="2:12" s="9" customFormat="1" ht="19.899999999999999" customHeight="1">
      <c r="B123" s="112"/>
      <c r="D123" s="113" t="s">
        <v>773</v>
      </c>
      <c r="E123" s="114"/>
      <c r="F123" s="114"/>
      <c r="G123" s="114"/>
      <c r="H123" s="114"/>
      <c r="I123" s="114"/>
      <c r="J123" s="115">
        <f>J1629</f>
        <v>0</v>
      </c>
      <c r="L123" s="112"/>
    </row>
    <row r="124" spans="2:12" s="9" customFormat="1" ht="19.899999999999999" customHeight="1">
      <c r="B124" s="112"/>
      <c r="D124" s="113" t="s">
        <v>774</v>
      </c>
      <c r="E124" s="114"/>
      <c r="F124" s="114"/>
      <c r="G124" s="114"/>
      <c r="H124" s="114"/>
      <c r="I124" s="114"/>
      <c r="J124" s="115">
        <f>J1667</f>
        <v>0</v>
      </c>
      <c r="L124" s="112"/>
    </row>
    <row r="125" spans="2:12" s="9" customFormat="1" ht="19.899999999999999" customHeight="1">
      <c r="B125" s="112"/>
      <c r="D125" s="113" t="s">
        <v>775</v>
      </c>
      <c r="E125" s="114"/>
      <c r="F125" s="114"/>
      <c r="G125" s="114"/>
      <c r="H125" s="114"/>
      <c r="I125" s="114"/>
      <c r="J125" s="115">
        <f>J1717</f>
        <v>0</v>
      </c>
      <c r="L125" s="112"/>
    </row>
    <row r="126" spans="2:12" s="9" customFormat="1" ht="19.899999999999999" customHeight="1">
      <c r="B126" s="112"/>
      <c r="D126" s="113" t="s">
        <v>776</v>
      </c>
      <c r="E126" s="114"/>
      <c r="F126" s="114"/>
      <c r="G126" s="114"/>
      <c r="H126" s="114"/>
      <c r="I126" s="114"/>
      <c r="J126" s="115">
        <f>J1768</f>
        <v>0</v>
      </c>
      <c r="L126" s="112"/>
    </row>
    <row r="127" spans="2:12" s="9" customFormat="1" ht="19.899999999999999" customHeight="1">
      <c r="B127" s="112"/>
      <c r="D127" s="113" t="s">
        <v>777</v>
      </c>
      <c r="E127" s="114"/>
      <c r="F127" s="114"/>
      <c r="G127" s="114"/>
      <c r="H127" s="114"/>
      <c r="I127" s="114"/>
      <c r="J127" s="115">
        <f>J1841</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58" t="str">
        <f>E7</f>
        <v>VÝSTAVBA CHRÁNĚNÉHO BYDLENÍ V NOVÉ PACE</v>
      </c>
      <c r="F137" s="259"/>
      <c r="G137" s="259"/>
      <c r="H137" s="259"/>
      <c r="L137" s="32"/>
    </row>
    <row r="138" spans="2:12" ht="12" customHeight="1">
      <c r="B138" s="20"/>
      <c r="C138" s="27" t="s">
        <v>228</v>
      </c>
      <c r="L138" s="20"/>
    </row>
    <row r="139" spans="2:12" ht="16.5" customHeight="1">
      <c r="B139" s="20"/>
      <c r="E139" s="258" t="s">
        <v>231</v>
      </c>
      <c r="F139" s="242"/>
      <c r="G139" s="242"/>
      <c r="H139" s="242"/>
      <c r="L139" s="20"/>
    </row>
    <row r="140" spans="2:12" ht="12" customHeight="1">
      <c r="B140" s="20"/>
      <c r="C140" s="27" t="s">
        <v>234</v>
      </c>
      <c r="L140" s="20"/>
    </row>
    <row r="141" spans="2:12" s="1" customFormat="1" ht="16.5" customHeight="1">
      <c r="B141" s="32"/>
      <c r="E141" s="222" t="s">
        <v>753</v>
      </c>
      <c r="F141" s="257"/>
      <c r="G141" s="257"/>
      <c r="H141" s="257"/>
      <c r="L141" s="32"/>
    </row>
    <row r="142" spans="2:12" s="1" customFormat="1" ht="12" customHeight="1">
      <c r="B142" s="32"/>
      <c r="C142" s="27" t="s">
        <v>754</v>
      </c>
      <c r="L142" s="32"/>
    </row>
    <row r="143" spans="2:12" s="1" customFormat="1" ht="16.5" customHeight="1">
      <c r="B143" s="32"/>
      <c r="E143" s="235" t="str">
        <f>E13</f>
        <v>D.1.1.B - Objekt B</v>
      </c>
      <c r="F143" s="257"/>
      <c r="G143" s="257"/>
      <c r="H143" s="257"/>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P152+P798</f>
        <v>0</v>
      </c>
      <c r="Q151" s="53"/>
      <c r="R151" s="121">
        <f>R152+R798</f>
        <v>225.85927852000003</v>
      </c>
      <c r="S151" s="53"/>
      <c r="T151" s="122">
        <f>T152+T798</f>
        <v>0</v>
      </c>
      <c r="AT151" s="17" t="s">
        <v>76</v>
      </c>
      <c r="AU151" s="17" t="s">
        <v>242</v>
      </c>
      <c r="BK151" s="123">
        <f>BK152+BK798</f>
        <v>0</v>
      </c>
    </row>
    <row r="152" spans="2:65" s="11" customFormat="1" ht="25.9" customHeight="1">
      <c r="B152" s="124"/>
      <c r="D152" s="125" t="s">
        <v>76</v>
      </c>
      <c r="E152" s="126" t="s">
        <v>266</v>
      </c>
      <c r="F152" s="126" t="s">
        <v>267</v>
      </c>
      <c r="I152" s="127"/>
      <c r="J152" s="128">
        <f>BK152</f>
        <v>0</v>
      </c>
      <c r="L152" s="124"/>
      <c r="M152" s="129"/>
      <c r="P152" s="130">
        <f>P153+P215+P241+P326+P709+P796</f>
        <v>0</v>
      </c>
      <c r="R152" s="130">
        <f>R153+R215+R241+R326+R709+R796</f>
        <v>199.65169005000001</v>
      </c>
      <c r="T152" s="131">
        <f>T153+T215+T241+T326+T709+T796</f>
        <v>0</v>
      </c>
      <c r="AR152" s="125" t="s">
        <v>84</v>
      </c>
      <c r="AT152" s="132" t="s">
        <v>76</v>
      </c>
      <c r="AU152" s="132" t="s">
        <v>77</v>
      </c>
      <c r="AY152" s="125" t="s">
        <v>268</v>
      </c>
      <c r="BK152" s="133">
        <f>BK153+BK215+BK241+BK326+BK709+BK796</f>
        <v>0</v>
      </c>
    </row>
    <row r="153" spans="2:65" s="11" customFormat="1" ht="22.9" customHeight="1">
      <c r="B153" s="124"/>
      <c r="D153" s="125" t="s">
        <v>76</v>
      </c>
      <c r="E153" s="134" t="s">
        <v>84</v>
      </c>
      <c r="F153" s="134" t="s">
        <v>269</v>
      </c>
      <c r="I153" s="127"/>
      <c r="J153" s="135">
        <f>BK153</f>
        <v>0</v>
      </c>
      <c r="L153" s="124"/>
      <c r="M153" s="129"/>
      <c r="P153" s="130">
        <f>SUM(P154:P214)</f>
        <v>0</v>
      </c>
      <c r="R153" s="130">
        <f>SUM(R154:R214)</f>
        <v>0</v>
      </c>
      <c r="T153" s="131">
        <f>SUM(T154:T214)</f>
        <v>0</v>
      </c>
      <c r="AR153" s="125" t="s">
        <v>84</v>
      </c>
      <c r="AT153" s="132" t="s">
        <v>76</v>
      </c>
      <c r="AU153" s="132" t="s">
        <v>84</v>
      </c>
      <c r="AY153" s="125" t="s">
        <v>268</v>
      </c>
      <c r="BK153" s="133">
        <f>SUM(BK154:BK214)</f>
        <v>0</v>
      </c>
    </row>
    <row r="154" spans="2:65" s="1" customFormat="1" ht="33" customHeight="1">
      <c r="B154" s="32"/>
      <c r="C154" s="136" t="s">
        <v>84</v>
      </c>
      <c r="D154" s="136" t="s">
        <v>270</v>
      </c>
      <c r="E154" s="137" t="s">
        <v>2640</v>
      </c>
      <c r="F154" s="138" t="s">
        <v>2641</v>
      </c>
      <c r="G154" s="139" t="s">
        <v>215</v>
      </c>
      <c r="H154" s="140">
        <v>138.96199999999999</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2642</v>
      </c>
    </row>
    <row r="155" spans="2:65" s="12" customFormat="1">
      <c r="B155" s="149"/>
      <c r="D155" s="150" t="s">
        <v>276</v>
      </c>
      <c r="E155" s="151" t="s">
        <v>1</v>
      </c>
      <c r="F155" s="152" t="s">
        <v>2643</v>
      </c>
      <c r="H155" s="153">
        <v>201.55199999999999</v>
      </c>
      <c r="I155" s="154"/>
      <c r="L155" s="149"/>
      <c r="M155" s="155"/>
      <c r="T155" s="156"/>
      <c r="AT155" s="151" t="s">
        <v>276</v>
      </c>
      <c r="AU155" s="151" t="s">
        <v>90</v>
      </c>
      <c r="AV155" s="12" t="s">
        <v>90</v>
      </c>
      <c r="AW155" s="12" t="s">
        <v>32</v>
      </c>
      <c r="AX155" s="12" t="s">
        <v>77</v>
      </c>
      <c r="AY155" s="151" t="s">
        <v>268</v>
      </c>
    </row>
    <row r="156" spans="2:65" s="12" customFormat="1">
      <c r="B156" s="149"/>
      <c r="D156" s="150" t="s">
        <v>276</v>
      </c>
      <c r="E156" s="151" t="s">
        <v>1</v>
      </c>
      <c r="F156" s="152" t="s">
        <v>2644</v>
      </c>
      <c r="H156" s="153">
        <v>-62.59</v>
      </c>
      <c r="I156" s="154"/>
      <c r="L156" s="149"/>
      <c r="M156" s="155"/>
      <c r="T156" s="156"/>
      <c r="AT156" s="151" t="s">
        <v>276</v>
      </c>
      <c r="AU156" s="151" t="s">
        <v>90</v>
      </c>
      <c r="AV156" s="12" t="s">
        <v>90</v>
      </c>
      <c r="AW156" s="12" t="s">
        <v>32</v>
      </c>
      <c r="AX156" s="12" t="s">
        <v>77</v>
      </c>
      <c r="AY156" s="151" t="s">
        <v>268</v>
      </c>
    </row>
    <row r="157" spans="2:65" s="15" customFormat="1">
      <c r="B157" s="170"/>
      <c r="D157" s="150" t="s">
        <v>276</v>
      </c>
      <c r="E157" s="171" t="s">
        <v>2631</v>
      </c>
      <c r="F157" s="172" t="s">
        <v>325</v>
      </c>
      <c r="H157" s="173">
        <v>138.96199999999999</v>
      </c>
      <c r="I157" s="174"/>
      <c r="L157" s="170"/>
      <c r="M157" s="175"/>
      <c r="T157" s="176"/>
      <c r="AT157" s="171" t="s">
        <v>276</v>
      </c>
      <c r="AU157" s="171" t="s">
        <v>90</v>
      </c>
      <c r="AV157" s="15" t="s">
        <v>97</v>
      </c>
      <c r="AW157" s="15" t="s">
        <v>32</v>
      </c>
      <c r="AX157" s="15" t="s">
        <v>77</v>
      </c>
      <c r="AY157" s="171" t="s">
        <v>268</v>
      </c>
    </row>
    <row r="158" spans="2:65" s="13" customFormat="1">
      <c r="B158" s="157"/>
      <c r="D158" s="150" t="s">
        <v>276</v>
      </c>
      <c r="E158" s="158" t="s">
        <v>1</v>
      </c>
      <c r="F158" s="159" t="s">
        <v>278</v>
      </c>
      <c r="H158" s="160">
        <v>138.96199999999999</v>
      </c>
      <c r="I158" s="161"/>
      <c r="L158" s="157"/>
      <c r="M158" s="162"/>
      <c r="T158" s="163"/>
      <c r="AT158" s="158" t="s">
        <v>276</v>
      </c>
      <c r="AU158" s="158" t="s">
        <v>90</v>
      </c>
      <c r="AV158" s="13" t="s">
        <v>101</v>
      </c>
      <c r="AW158" s="13" t="s">
        <v>32</v>
      </c>
      <c r="AX158" s="13" t="s">
        <v>84</v>
      </c>
      <c r="AY158" s="158" t="s">
        <v>268</v>
      </c>
    </row>
    <row r="159" spans="2:65" s="1" customFormat="1" ht="33" customHeight="1">
      <c r="B159" s="32"/>
      <c r="C159" s="136" t="s">
        <v>90</v>
      </c>
      <c r="D159" s="136" t="s">
        <v>270</v>
      </c>
      <c r="E159" s="137" t="s">
        <v>782</v>
      </c>
      <c r="F159" s="138" t="s">
        <v>783</v>
      </c>
      <c r="G159" s="139" t="s">
        <v>215</v>
      </c>
      <c r="H159" s="140">
        <v>16.96</v>
      </c>
      <c r="I159" s="141"/>
      <c r="J159" s="142">
        <f>ROUND(I159*H159,2)</f>
        <v>0</v>
      </c>
      <c r="K159" s="138" t="s">
        <v>274</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2645</v>
      </c>
    </row>
    <row r="160" spans="2:65" s="12" customFormat="1" ht="22.5">
      <c r="B160" s="149"/>
      <c r="D160" s="150" t="s">
        <v>276</v>
      </c>
      <c r="E160" s="151" t="s">
        <v>1</v>
      </c>
      <c r="F160" s="152" t="s">
        <v>2646</v>
      </c>
      <c r="H160" s="153">
        <v>16.96</v>
      </c>
      <c r="I160" s="154"/>
      <c r="L160" s="149"/>
      <c r="M160" s="155"/>
      <c r="T160" s="156"/>
      <c r="AT160" s="151" t="s">
        <v>276</v>
      </c>
      <c r="AU160" s="151" t="s">
        <v>90</v>
      </c>
      <c r="AV160" s="12" t="s">
        <v>90</v>
      </c>
      <c r="AW160" s="12" t="s">
        <v>32</v>
      </c>
      <c r="AX160" s="12" t="s">
        <v>77</v>
      </c>
      <c r="AY160" s="151" t="s">
        <v>268</v>
      </c>
    </row>
    <row r="161" spans="2:65" s="15" customFormat="1">
      <c r="B161" s="170"/>
      <c r="D161" s="150" t="s">
        <v>276</v>
      </c>
      <c r="E161" s="171" t="s">
        <v>2633</v>
      </c>
      <c r="F161" s="172" t="s">
        <v>325</v>
      </c>
      <c r="H161" s="173">
        <v>16.96</v>
      </c>
      <c r="I161" s="174"/>
      <c r="L161" s="170"/>
      <c r="M161" s="175"/>
      <c r="T161" s="176"/>
      <c r="AT161" s="171" t="s">
        <v>276</v>
      </c>
      <c r="AU161" s="171" t="s">
        <v>90</v>
      </c>
      <c r="AV161" s="15" t="s">
        <v>97</v>
      </c>
      <c r="AW161" s="15" t="s">
        <v>32</v>
      </c>
      <c r="AX161" s="15" t="s">
        <v>77</v>
      </c>
      <c r="AY161" s="171" t="s">
        <v>268</v>
      </c>
    </row>
    <row r="162" spans="2:65" s="13" customFormat="1">
      <c r="B162" s="157"/>
      <c r="D162" s="150" t="s">
        <v>276</v>
      </c>
      <c r="E162" s="158" t="s">
        <v>1</v>
      </c>
      <c r="F162" s="159" t="s">
        <v>278</v>
      </c>
      <c r="H162" s="160">
        <v>16.96</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97</v>
      </c>
      <c r="D163" s="136" t="s">
        <v>270</v>
      </c>
      <c r="E163" s="137" t="s">
        <v>786</v>
      </c>
      <c r="F163" s="138" t="s">
        <v>787</v>
      </c>
      <c r="G163" s="139" t="s">
        <v>215</v>
      </c>
      <c r="H163" s="140">
        <v>82.275000000000006</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2647</v>
      </c>
    </row>
    <row r="164" spans="2:65" s="14" customFormat="1">
      <c r="B164" s="164"/>
      <c r="D164" s="150" t="s">
        <v>276</v>
      </c>
      <c r="E164" s="165" t="s">
        <v>1</v>
      </c>
      <c r="F164" s="166" t="s">
        <v>2648</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2649</v>
      </c>
      <c r="H165" s="153">
        <v>1.41</v>
      </c>
      <c r="I165" s="154"/>
      <c r="L165" s="149"/>
      <c r="M165" s="155"/>
      <c r="T165" s="156"/>
      <c r="AT165" s="151" t="s">
        <v>276</v>
      </c>
      <c r="AU165" s="151" t="s">
        <v>90</v>
      </c>
      <c r="AV165" s="12" t="s">
        <v>90</v>
      </c>
      <c r="AW165" s="12" t="s">
        <v>32</v>
      </c>
      <c r="AX165" s="12" t="s">
        <v>77</v>
      </c>
      <c r="AY165" s="151" t="s">
        <v>268</v>
      </c>
    </row>
    <row r="166" spans="2:65" s="12" customFormat="1" ht="22.5">
      <c r="B166" s="149"/>
      <c r="D166" s="150" t="s">
        <v>276</v>
      </c>
      <c r="E166" s="151" t="s">
        <v>1</v>
      </c>
      <c r="F166" s="152" t="s">
        <v>2650</v>
      </c>
      <c r="H166" s="153">
        <v>122.866</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2651</v>
      </c>
      <c r="H167" s="153">
        <v>17.963999999999999</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2652</v>
      </c>
      <c r="H168" s="153">
        <v>122.86199999999999</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2653</v>
      </c>
      <c r="H169" s="153">
        <v>7.6440000000000001</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2654</v>
      </c>
      <c r="H170" s="153">
        <v>3.7440000000000002</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2655</v>
      </c>
      <c r="H171" s="153">
        <v>0.54900000000000004</v>
      </c>
      <c r="I171" s="154"/>
      <c r="L171" s="149"/>
      <c r="M171" s="155"/>
      <c r="T171" s="156"/>
      <c r="AT171" s="151" t="s">
        <v>276</v>
      </c>
      <c r="AU171" s="151" t="s">
        <v>90</v>
      </c>
      <c r="AV171" s="12" t="s">
        <v>90</v>
      </c>
      <c r="AW171" s="12" t="s">
        <v>32</v>
      </c>
      <c r="AX171" s="12" t="s">
        <v>77</v>
      </c>
      <c r="AY171" s="151" t="s">
        <v>268</v>
      </c>
    </row>
    <row r="172" spans="2:65" s="12" customFormat="1">
      <c r="B172" s="149"/>
      <c r="D172" s="150" t="s">
        <v>276</v>
      </c>
      <c r="E172" s="151" t="s">
        <v>1</v>
      </c>
      <c r="F172" s="152" t="s">
        <v>2656</v>
      </c>
      <c r="H172" s="153">
        <v>23.748000000000001</v>
      </c>
      <c r="I172" s="154"/>
      <c r="L172" s="149"/>
      <c r="M172" s="155"/>
      <c r="T172" s="156"/>
      <c r="AT172" s="151" t="s">
        <v>276</v>
      </c>
      <c r="AU172" s="151" t="s">
        <v>90</v>
      </c>
      <c r="AV172" s="12" t="s">
        <v>90</v>
      </c>
      <c r="AW172" s="12" t="s">
        <v>32</v>
      </c>
      <c r="AX172" s="12" t="s">
        <v>77</v>
      </c>
      <c r="AY172" s="151" t="s">
        <v>268</v>
      </c>
    </row>
    <row r="173" spans="2:65" s="12" customFormat="1" ht="22.5">
      <c r="B173" s="149"/>
      <c r="D173" s="150" t="s">
        <v>276</v>
      </c>
      <c r="E173" s="151" t="s">
        <v>1</v>
      </c>
      <c r="F173" s="152" t="s">
        <v>2657</v>
      </c>
      <c r="H173" s="153">
        <v>-201.55199999999999</v>
      </c>
      <c r="I173" s="154"/>
      <c r="L173" s="149"/>
      <c r="M173" s="155"/>
      <c r="T173" s="156"/>
      <c r="AT173" s="151" t="s">
        <v>276</v>
      </c>
      <c r="AU173" s="151" t="s">
        <v>90</v>
      </c>
      <c r="AV173" s="12" t="s">
        <v>90</v>
      </c>
      <c r="AW173" s="12" t="s">
        <v>32</v>
      </c>
      <c r="AX173" s="12" t="s">
        <v>77</v>
      </c>
      <c r="AY173" s="151" t="s">
        <v>268</v>
      </c>
    </row>
    <row r="174" spans="2:65" s="12" customFormat="1" ht="22.5">
      <c r="B174" s="149"/>
      <c r="D174" s="150" t="s">
        <v>276</v>
      </c>
      <c r="E174" s="151" t="s">
        <v>1</v>
      </c>
      <c r="F174" s="152" t="s">
        <v>2658</v>
      </c>
      <c r="H174" s="153">
        <v>-16.96</v>
      </c>
      <c r="I174" s="154"/>
      <c r="L174" s="149"/>
      <c r="M174" s="155"/>
      <c r="T174" s="156"/>
      <c r="AT174" s="151" t="s">
        <v>276</v>
      </c>
      <c r="AU174" s="151" t="s">
        <v>90</v>
      </c>
      <c r="AV174" s="12" t="s">
        <v>90</v>
      </c>
      <c r="AW174" s="12" t="s">
        <v>32</v>
      </c>
      <c r="AX174" s="12" t="s">
        <v>77</v>
      </c>
      <c r="AY174" s="151" t="s">
        <v>268</v>
      </c>
    </row>
    <row r="175" spans="2:65" s="15" customFormat="1">
      <c r="B175" s="170"/>
      <c r="D175" s="150" t="s">
        <v>276</v>
      </c>
      <c r="E175" s="171" t="s">
        <v>2635</v>
      </c>
      <c r="F175" s="172" t="s">
        <v>325</v>
      </c>
      <c r="H175" s="173">
        <v>82.275000000000006</v>
      </c>
      <c r="I175" s="174"/>
      <c r="L175" s="170"/>
      <c r="M175" s="175"/>
      <c r="T175" s="176"/>
      <c r="AT175" s="171" t="s">
        <v>276</v>
      </c>
      <c r="AU175" s="171" t="s">
        <v>90</v>
      </c>
      <c r="AV175" s="15" t="s">
        <v>97</v>
      </c>
      <c r="AW175" s="15" t="s">
        <v>32</v>
      </c>
      <c r="AX175" s="15" t="s">
        <v>77</v>
      </c>
      <c r="AY175" s="171" t="s">
        <v>268</v>
      </c>
    </row>
    <row r="176" spans="2:65" s="13" customFormat="1">
      <c r="B176" s="157"/>
      <c r="D176" s="150" t="s">
        <v>276</v>
      </c>
      <c r="E176" s="158" t="s">
        <v>1</v>
      </c>
      <c r="F176" s="159" t="s">
        <v>278</v>
      </c>
      <c r="H176" s="160">
        <v>82.275000000000006</v>
      </c>
      <c r="I176" s="161"/>
      <c r="L176" s="157"/>
      <c r="M176" s="162"/>
      <c r="T176" s="163"/>
      <c r="AT176" s="158" t="s">
        <v>276</v>
      </c>
      <c r="AU176" s="158" t="s">
        <v>90</v>
      </c>
      <c r="AV176" s="13" t="s">
        <v>101</v>
      </c>
      <c r="AW176" s="13" t="s">
        <v>32</v>
      </c>
      <c r="AX176" s="13" t="s">
        <v>84</v>
      </c>
      <c r="AY176" s="158" t="s">
        <v>268</v>
      </c>
    </row>
    <row r="177" spans="2:65" s="1" customFormat="1" ht="24.2" customHeight="1">
      <c r="B177" s="32"/>
      <c r="C177" s="136" t="s">
        <v>101</v>
      </c>
      <c r="D177" s="136" t="s">
        <v>270</v>
      </c>
      <c r="E177" s="137" t="s">
        <v>808</v>
      </c>
      <c r="F177" s="138" t="s">
        <v>809</v>
      </c>
      <c r="G177" s="139" t="s">
        <v>215</v>
      </c>
      <c r="H177" s="140">
        <v>231.66200000000001</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810</v>
      </c>
    </row>
    <row r="178" spans="2:65" s="12" customFormat="1">
      <c r="B178" s="149"/>
      <c r="D178" s="150" t="s">
        <v>276</v>
      </c>
      <c r="E178" s="151" t="s">
        <v>1</v>
      </c>
      <c r="F178" s="152" t="s">
        <v>2659</v>
      </c>
      <c r="H178" s="153">
        <v>231.66200000000001</v>
      </c>
      <c r="I178" s="154"/>
      <c r="L178" s="149"/>
      <c r="M178" s="155"/>
      <c r="T178" s="156"/>
      <c r="AT178" s="151" t="s">
        <v>276</v>
      </c>
      <c r="AU178" s="151" t="s">
        <v>90</v>
      </c>
      <c r="AV178" s="12" t="s">
        <v>90</v>
      </c>
      <c r="AW178" s="12" t="s">
        <v>32</v>
      </c>
      <c r="AX178" s="12" t="s">
        <v>77</v>
      </c>
      <c r="AY178" s="151" t="s">
        <v>268</v>
      </c>
    </row>
    <row r="179" spans="2:65" s="13" customFormat="1">
      <c r="B179" s="157"/>
      <c r="D179" s="150" t="s">
        <v>276</v>
      </c>
      <c r="E179" s="158" t="s">
        <v>1</v>
      </c>
      <c r="F179" s="159" t="s">
        <v>278</v>
      </c>
      <c r="H179" s="160">
        <v>231.66200000000001</v>
      </c>
      <c r="I179" s="161"/>
      <c r="L179" s="157"/>
      <c r="M179" s="162"/>
      <c r="T179" s="163"/>
      <c r="AT179" s="158" t="s">
        <v>276</v>
      </c>
      <c r="AU179" s="158" t="s">
        <v>90</v>
      </c>
      <c r="AV179" s="13" t="s">
        <v>101</v>
      </c>
      <c r="AW179" s="13" t="s">
        <v>32</v>
      </c>
      <c r="AX179" s="13" t="s">
        <v>84</v>
      </c>
      <c r="AY179" s="158" t="s">
        <v>268</v>
      </c>
    </row>
    <row r="180" spans="2:65" s="1" customFormat="1" ht="37.9" customHeight="1">
      <c r="B180" s="32"/>
      <c r="C180" s="136" t="s">
        <v>289</v>
      </c>
      <c r="D180" s="136" t="s">
        <v>270</v>
      </c>
      <c r="E180" s="137" t="s">
        <v>397</v>
      </c>
      <c r="F180" s="138" t="s">
        <v>398</v>
      </c>
      <c r="G180" s="139" t="s">
        <v>215</v>
      </c>
      <c r="H180" s="140">
        <v>122.366</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812</v>
      </c>
    </row>
    <row r="181" spans="2:65" s="12" customFormat="1">
      <c r="B181" s="149"/>
      <c r="D181" s="150" t="s">
        <v>276</v>
      </c>
      <c r="E181" s="151" t="s">
        <v>1</v>
      </c>
      <c r="F181" s="152" t="s">
        <v>2631</v>
      </c>
      <c r="H181" s="153">
        <v>138.96199999999999</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2633</v>
      </c>
      <c r="H182" s="153">
        <v>16.96</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2635</v>
      </c>
      <c r="H183" s="153">
        <v>82.275000000000006</v>
      </c>
      <c r="I183" s="154"/>
      <c r="L183" s="149"/>
      <c r="M183" s="155"/>
      <c r="T183" s="156"/>
      <c r="AT183" s="151" t="s">
        <v>276</v>
      </c>
      <c r="AU183" s="151" t="s">
        <v>90</v>
      </c>
      <c r="AV183" s="12" t="s">
        <v>90</v>
      </c>
      <c r="AW183" s="12" t="s">
        <v>32</v>
      </c>
      <c r="AX183" s="12" t="s">
        <v>77</v>
      </c>
      <c r="AY183" s="151" t="s">
        <v>268</v>
      </c>
    </row>
    <row r="184" spans="2:65" s="12" customFormat="1">
      <c r="B184" s="149"/>
      <c r="D184" s="150" t="s">
        <v>276</v>
      </c>
      <c r="E184" s="151" t="s">
        <v>1</v>
      </c>
      <c r="F184" s="152" t="s">
        <v>2660</v>
      </c>
      <c r="H184" s="153">
        <v>-115.831</v>
      </c>
      <c r="I184" s="154"/>
      <c r="L184" s="149"/>
      <c r="M184" s="155"/>
      <c r="T184" s="156"/>
      <c r="AT184" s="151" t="s">
        <v>276</v>
      </c>
      <c r="AU184" s="151" t="s">
        <v>90</v>
      </c>
      <c r="AV184" s="12" t="s">
        <v>90</v>
      </c>
      <c r="AW184" s="12" t="s">
        <v>32</v>
      </c>
      <c r="AX184" s="12" t="s">
        <v>77</v>
      </c>
      <c r="AY184" s="151" t="s">
        <v>268</v>
      </c>
    </row>
    <row r="185" spans="2:65" s="13" customFormat="1">
      <c r="B185" s="157"/>
      <c r="D185" s="150" t="s">
        <v>276</v>
      </c>
      <c r="E185" s="158" t="s">
        <v>1</v>
      </c>
      <c r="F185" s="159" t="s">
        <v>278</v>
      </c>
      <c r="H185" s="160">
        <v>122.366</v>
      </c>
      <c r="I185" s="161"/>
      <c r="L185" s="157"/>
      <c r="M185" s="162"/>
      <c r="T185" s="163"/>
      <c r="AT185" s="158" t="s">
        <v>276</v>
      </c>
      <c r="AU185" s="158" t="s">
        <v>90</v>
      </c>
      <c r="AV185" s="13" t="s">
        <v>101</v>
      </c>
      <c r="AW185" s="13" t="s">
        <v>32</v>
      </c>
      <c r="AX185" s="13" t="s">
        <v>84</v>
      </c>
      <c r="AY185" s="158" t="s">
        <v>268</v>
      </c>
    </row>
    <row r="186" spans="2:65" s="1" customFormat="1" ht="37.9" customHeight="1">
      <c r="B186" s="32"/>
      <c r="C186" s="136" t="s">
        <v>293</v>
      </c>
      <c r="D186" s="136" t="s">
        <v>270</v>
      </c>
      <c r="E186" s="137" t="s">
        <v>402</v>
      </c>
      <c r="F186" s="138" t="s">
        <v>403</v>
      </c>
      <c r="G186" s="139" t="s">
        <v>215</v>
      </c>
      <c r="H186" s="140">
        <v>1223.6600000000001</v>
      </c>
      <c r="I186" s="141"/>
      <c r="J186" s="142">
        <f>ROUND(I186*H186,2)</f>
        <v>0</v>
      </c>
      <c r="K186" s="138" t="s">
        <v>274</v>
      </c>
      <c r="L186" s="32"/>
      <c r="M186" s="143" t="s">
        <v>1</v>
      </c>
      <c r="N186" s="144" t="s">
        <v>43</v>
      </c>
      <c r="P186" s="145">
        <f>O186*H186</f>
        <v>0</v>
      </c>
      <c r="Q186" s="145">
        <v>0</v>
      </c>
      <c r="R186" s="145">
        <f>Q186*H186</f>
        <v>0</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814</v>
      </c>
    </row>
    <row r="187" spans="2:65" s="12" customFormat="1">
      <c r="B187" s="149"/>
      <c r="D187" s="150" t="s">
        <v>276</v>
      </c>
      <c r="E187" s="151" t="s">
        <v>1</v>
      </c>
      <c r="F187" s="152" t="s">
        <v>2631</v>
      </c>
      <c r="H187" s="153">
        <v>138.96199999999999</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2633</v>
      </c>
      <c r="H188" s="153">
        <v>16.96</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2635</v>
      </c>
      <c r="H189" s="153">
        <v>82.275000000000006</v>
      </c>
      <c r="I189" s="154"/>
      <c r="L189" s="149"/>
      <c r="M189" s="155"/>
      <c r="T189" s="156"/>
      <c r="AT189" s="151" t="s">
        <v>276</v>
      </c>
      <c r="AU189" s="151" t="s">
        <v>90</v>
      </c>
      <c r="AV189" s="12" t="s">
        <v>90</v>
      </c>
      <c r="AW189" s="12" t="s">
        <v>32</v>
      </c>
      <c r="AX189" s="12" t="s">
        <v>77</v>
      </c>
      <c r="AY189" s="151" t="s">
        <v>268</v>
      </c>
    </row>
    <row r="190" spans="2:65" s="12" customFormat="1">
      <c r="B190" s="149"/>
      <c r="D190" s="150" t="s">
        <v>276</v>
      </c>
      <c r="E190" s="151" t="s">
        <v>1</v>
      </c>
      <c r="F190" s="152" t="s">
        <v>2660</v>
      </c>
      <c r="H190" s="153">
        <v>-115.831</v>
      </c>
      <c r="I190" s="154"/>
      <c r="L190" s="149"/>
      <c r="M190" s="155"/>
      <c r="T190" s="156"/>
      <c r="AT190" s="151" t="s">
        <v>276</v>
      </c>
      <c r="AU190" s="151" t="s">
        <v>90</v>
      </c>
      <c r="AV190" s="12" t="s">
        <v>90</v>
      </c>
      <c r="AW190" s="12" t="s">
        <v>32</v>
      </c>
      <c r="AX190" s="12" t="s">
        <v>77</v>
      </c>
      <c r="AY190" s="151" t="s">
        <v>268</v>
      </c>
    </row>
    <row r="191" spans="2:65" s="13" customFormat="1">
      <c r="B191" s="157"/>
      <c r="D191" s="150" t="s">
        <v>276</v>
      </c>
      <c r="E191" s="158" t="s">
        <v>1</v>
      </c>
      <c r="F191" s="159" t="s">
        <v>278</v>
      </c>
      <c r="H191" s="160">
        <v>122.366</v>
      </c>
      <c r="I191" s="161"/>
      <c r="L191" s="157"/>
      <c r="M191" s="162"/>
      <c r="T191" s="163"/>
      <c r="AT191" s="158" t="s">
        <v>276</v>
      </c>
      <c r="AU191" s="158" t="s">
        <v>90</v>
      </c>
      <c r="AV191" s="13" t="s">
        <v>101</v>
      </c>
      <c r="AW191" s="13" t="s">
        <v>32</v>
      </c>
      <c r="AX191" s="13" t="s">
        <v>84</v>
      </c>
      <c r="AY191" s="158" t="s">
        <v>268</v>
      </c>
    </row>
    <row r="192" spans="2:65" s="12" customFormat="1">
      <c r="B192" s="149"/>
      <c r="D192" s="150" t="s">
        <v>276</v>
      </c>
      <c r="F192" s="152" t="s">
        <v>2661</v>
      </c>
      <c r="H192" s="153">
        <v>1223.6600000000001</v>
      </c>
      <c r="I192" s="154"/>
      <c r="L192" s="149"/>
      <c r="M192" s="155"/>
      <c r="T192" s="156"/>
      <c r="AT192" s="151" t="s">
        <v>276</v>
      </c>
      <c r="AU192" s="151" t="s">
        <v>90</v>
      </c>
      <c r="AV192" s="12" t="s">
        <v>90</v>
      </c>
      <c r="AW192" s="12" t="s">
        <v>4</v>
      </c>
      <c r="AX192" s="12" t="s">
        <v>84</v>
      </c>
      <c r="AY192" s="151" t="s">
        <v>268</v>
      </c>
    </row>
    <row r="193" spans="2:65" s="1" customFormat="1" ht="24.2" customHeight="1">
      <c r="B193" s="32"/>
      <c r="C193" s="136" t="s">
        <v>299</v>
      </c>
      <c r="D193" s="136" t="s">
        <v>270</v>
      </c>
      <c r="E193" s="137" t="s">
        <v>817</v>
      </c>
      <c r="F193" s="138" t="s">
        <v>818</v>
      </c>
      <c r="G193" s="139" t="s">
        <v>215</v>
      </c>
      <c r="H193" s="140">
        <v>115.831</v>
      </c>
      <c r="I193" s="141"/>
      <c r="J193" s="142">
        <f>ROUND(I193*H193,2)</f>
        <v>0</v>
      </c>
      <c r="K193" s="138" t="s">
        <v>274</v>
      </c>
      <c r="L193" s="32"/>
      <c r="M193" s="143" t="s">
        <v>1</v>
      </c>
      <c r="N193" s="144" t="s">
        <v>43</v>
      </c>
      <c r="P193" s="145">
        <f>O193*H193</f>
        <v>0</v>
      </c>
      <c r="Q193" s="145">
        <v>0</v>
      </c>
      <c r="R193" s="145">
        <f>Q193*H193</f>
        <v>0</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819</v>
      </c>
    </row>
    <row r="194" spans="2:65" s="12" customFormat="1">
      <c r="B194" s="149"/>
      <c r="D194" s="150" t="s">
        <v>276</v>
      </c>
      <c r="E194" s="151" t="s">
        <v>1</v>
      </c>
      <c r="F194" s="152" t="s">
        <v>2637</v>
      </c>
      <c r="H194" s="153">
        <v>115.831</v>
      </c>
      <c r="I194" s="154"/>
      <c r="L194" s="149"/>
      <c r="M194" s="155"/>
      <c r="T194" s="156"/>
      <c r="AT194" s="151" t="s">
        <v>276</v>
      </c>
      <c r="AU194" s="151" t="s">
        <v>90</v>
      </c>
      <c r="AV194" s="12" t="s">
        <v>90</v>
      </c>
      <c r="AW194" s="12" t="s">
        <v>32</v>
      </c>
      <c r="AX194" s="12" t="s">
        <v>77</v>
      </c>
      <c r="AY194" s="151" t="s">
        <v>268</v>
      </c>
    </row>
    <row r="195" spans="2:65" s="13" customFormat="1">
      <c r="B195" s="157"/>
      <c r="D195" s="150" t="s">
        <v>276</v>
      </c>
      <c r="E195" s="158" t="s">
        <v>1</v>
      </c>
      <c r="F195" s="159" t="s">
        <v>278</v>
      </c>
      <c r="H195" s="160">
        <v>115.831</v>
      </c>
      <c r="I195" s="161"/>
      <c r="L195" s="157"/>
      <c r="M195" s="162"/>
      <c r="T195" s="163"/>
      <c r="AT195" s="158" t="s">
        <v>276</v>
      </c>
      <c r="AU195" s="158" t="s">
        <v>90</v>
      </c>
      <c r="AV195" s="13" t="s">
        <v>101</v>
      </c>
      <c r="AW195" s="13" t="s">
        <v>32</v>
      </c>
      <c r="AX195" s="13" t="s">
        <v>84</v>
      </c>
      <c r="AY195" s="158" t="s">
        <v>268</v>
      </c>
    </row>
    <row r="196" spans="2:65" s="1" customFormat="1" ht="33" customHeight="1">
      <c r="B196" s="32"/>
      <c r="C196" s="136" t="s">
        <v>309</v>
      </c>
      <c r="D196" s="136" t="s">
        <v>270</v>
      </c>
      <c r="E196" s="137" t="s">
        <v>411</v>
      </c>
      <c r="F196" s="138" t="s">
        <v>412</v>
      </c>
      <c r="G196" s="139" t="s">
        <v>413</v>
      </c>
      <c r="H196" s="140">
        <v>220.25899999999999</v>
      </c>
      <c r="I196" s="141"/>
      <c r="J196" s="142">
        <f>ROUND(I196*H196,2)</f>
        <v>0</v>
      </c>
      <c r="K196" s="138" t="s">
        <v>274</v>
      </c>
      <c r="L196" s="32"/>
      <c r="M196" s="143" t="s">
        <v>1</v>
      </c>
      <c r="N196" s="144" t="s">
        <v>43</v>
      </c>
      <c r="P196" s="145">
        <f>O196*H196</f>
        <v>0</v>
      </c>
      <c r="Q196" s="145">
        <v>0</v>
      </c>
      <c r="R196" s="145">
        <f>Q196*H196</f>
        <v>0</v>
      </c>
      <c r="S196" s="145">
        <v>0</v>
      </c>
      <c r="T196" s="146">
        <f>S196*H196</f>
        <v>0</v>
      </c>
      <c r="AR196" s="147" t="s">
        <v>101</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101</v>
      </c>
      <c r="BM196" s="147" t="s">
        <v>820</v>
      </c>
    </row>
    <row r="197" spans="2:65" s="12" customFormat="1">
      <c r="B197" s="149"/>
      <c r="D197" s="150" t="s">
        <v>276</v>
      </c>
      <c r="E197" s="151" t="s">
        <v>1</v>
      </c>
      <c r="F197" s="152" t="s">
        <v>2631</v>
      </c>
      <c r="H197" s="153">
        <v>138.96199999999999</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2633</v>
      </c>
      <c r="H198" s="153">
        <v>16.96</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2635</v>
      </c>
      <c r="H199" s="153">
        <v>82.275000000000006</v>
      </c>
      <c r="I199" s="154"/>
      <c r="L199" s="149"/>
      <c r="M199" s="155"/>
      <c r="T199" s="156"/>
      <c r="AT199" s="151" t="s">
        <v>276</v>
      </c>
      <c r="AU199" s="151" t="s">
        <v>90</v>
      </c>
      <c r="AV199" s="12" t="s">
        <v>90</v>
      </c>
      <c r="AW199" s="12" t="s">
        <v>32</v>
      </c>
      <c r="AX199" s="12" t="s">
        <v>77</v>
      </c>
      <c r="AY199" s="151" t="s">
        <v>268</v>
      </c>
    </row>
    <row r="200" spans="2:65" s="12" customFormat="1">
      <c r="B200" s="149"/>
      <c r="D200" s="150" t="s">
        <v>276</v>
      </c>
      <c r="E200" s="151" t="s">
        <v>1</v>
      </c>
      <c r="F200" s="152" t="s">
        <v>2660</v>
      </c>
      <c r="H200" s="153">
        <v>-115.831</v>
      </c>
      <c r="I200" s="154"/>
      <c r="L200" s="149"/>
      <c r="M200" s="155"/>
      <c r="T200" s="156"/>
      <c r="AT200" s="151" t="s">
        <v>276</v>
      </c>
      <c r="AU200" s="151" t="s">
        <v>90</v>
      </c>
      <c r="AV200" s="12" t="s">
        <v>90</v>
      </c>
      <c r="AW200" s="12" t="s">
        <v>32</v>
      </c>
      <c r="AX200" s="12" t="s">
        <v>77</v>
      </c>
      <c r="AY200" s="151" t="s">
        <v>268</v>
      </c>
    </row>
    <row r="201" spans="2:65" s="13" customFormat="1">
      <c r="B201" s="157"/>
      <c r="D201" s="150" t="s">
        <v>276</v>
      </c>
      <c r="E201" s="158" t="s">
        <v>1</v>
      </c>
      <c r="F201" s="159" t="s">
        <v>278</v>
      </c>
      <c r="H201" s="160">
        <v>122.366</v>
      </c>
      <c r="I201" s="161"/>
      <c r="L201" s="157"/>
      <c r="M201" s="162"/>
      <c r="T201" s="163"/>
      <c r="AT201" s="158" t="s">
        <v>276</v>
      </c>
      <c r="AU201" s="158" t="s">
        <v>90</v>
      </c>
      <c r="AV201" s="13" t="s">
        <v>101</v>
      </c>
      <c r="AW201" s="13" t="s">
        <v>32</v>
      </c>
      <c r="AX201" s="13" t="s">
        <v>84</v>
      </c>
      <c r="AY201" s="158" t="s">
        <v>268</v>
      </c>
    </row>
    <row r="202" spans="2:65" s="12" customFormat="1">
      <c r="B202" s="149"/>
      <c r="D202" s="150" t="s">
        <v>276</v>
      </c>
      <c r="F202" s="152" t="s">
        <v>2662</v>
      </c>
      <c r="H202" s="153">
        <v>220.25899999999999</v>
      </c>
      <c r="I202" s="154"/>
      <c r="L202" s="149"/>
      <c r="M202" s="155"/>
      <c r="T202" s="156"/>
      <c r="AT202" s="151" t="s">
        <v>276</v>
      </c>
      <c r="AU202" s="151" t="s">
        <v>90</v>
      </c>
      <c r="AV202" s="12" t="s">
        <v>90</v>
      </c>
      <c r="AW202" s="12" t="s">
        <v>4</v>
      </c>
      <c r="AX202" s="12" t="s">
        <v>84</v>
      </c>
      <c r="AY202" s="151" t="s">
        <v>268</v>
      </c>
    </row>
    <row r="203" spans="2:65" s="1" customFormat="1" ht="24.2" customHeight="1">
      <c r="B203" s="32"/>
      <c r="C203" s="136" t="s">
        <v>315</v>
      </c>
      <c r="D203" s="136" t="s">
        <v>270</v>
      </c>
      <c r="E203" s="137" t="s">
        <v>420</v>
      </c>
      <c r="F203" s="138" t="s">
        <v>421</v>
      </c>
      <c r="G203" s="139" t="s">
        <v>215</v>
      </c>
      <c r="H203" s="140">
        <v>115.831</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822</v>
      </c>
    </row>
    <row r="204" spans="2:65" s="12" customFormat="1">
      <c r="B204" s="149"/>
      <c r="D204" s="150" t="s">
        <v>276</v>
      </c>
      <c r="E204" s="151" t="s">
        <v>1</v>
      </c>
      <c r="F204" s="152" t="s">
        <v>2631</v>
      </c>
      <c r="H204" s="153">
        <v>138.96199999999999</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2633</v>
      </c>
      <c r="H205" s="153">
        <v>16.96</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2635</v>
      </c>
      <c r="H206" s="153">
        <v>82.275000000000006</v>
      </c>
      <c r="I206" s="154"/>
      <c r="L206" s="149"/>
      <c r="M206" s="155"/>
      <c r="T206" s="156"/>
      <c r="AT206" s="151" t="s">
        <v>276</v>
      </c>
      <c r="AU206" s="151" t="s">
        <v>90</v>
      </c>
      <c r="AV206" s="12" t="s">
        <v>90</v>
      </c>
      <c r="AW206" s="12" t="s">
        <v>32</v>
      </c>
      <c r="AX206" s="12" t="s">
        <v>77</v>
      </c>
      <c r="AY206" s="151" t="s">
        <v>268</v>
      </c>
    </row>
    <row r="207" spans="2:65" s="12" customFormat="1">
      <c r="B207" s="149"/>
      <c r="D207" s="150" t="s">
        <v>276</v>
      </c>
      <c r="E207" s="151" t="s">
        <v>1</v>
      </c>
      <c r="F207" s="152" t="s">
        <v>2663</v>
      </c>
      <c r="H207" s="153">
        <v>-43.4</v>
      </c>
      <c r="I207" s="154"/>
      <c r="L207" s="149"/>
      <c r="M207" s="155"/>
      <c r="T207" s="156"/>
      <c r="AT207" s="151" t="s">
        <v>276</v>
      </c>
      <c r="AU207" s="151" t="s">
        <v>90</v>
      </c>
      <c r="AV207" s="12" t="s">
        <v>90</v>
      </c>
      <c r="AW207" s="12" t="s">
        <v>32</v>
      </c>
      <c r="AX207" s="12" t="s">
        <v>77</v>
      </c>
      <c r="AY207" s="151" t="s">
        <v>268</v>
      </c>
    </row>
    <row r="208" spans="2:65" s="12" customFormat="1" ht="22.5">
      <c r="B208" s="149"/>
      <c r="D208" s="150" t="s">
        <v>276</v>
      </c>
      <c r="E208" s="151" t="s">
        <v>1</v>
      </c>
      <c r="F208" s="152" t="s">
        <v>2664</v>
      </c>
      <c r="H208" s="153">
        <v>-16.96</v>
      </c>
      <c r="I208" s="154"/>
      <c r="L208" s="149"/>
      <c r="M208" s="155"/>
      <c r="T208" s="156"/>
      <c r="AT208" s="151" t="s">
        <v>276</v>
      </c>
      <c r="AU208" s="151" t="s">
        <v>90</v>
      </c>
      <c r="AV208" s="12" t="s">
        <v>90</v>
      </c>
      <c r="AW208" s="12" t="s">
        <v>32</v>
      </c>
      <c r="AX208" s="12" t="s">
        <v>77</v>
      </c>
      <c r="AY208" s="151" t="s">
        <v>268</v>
      </c>
    </row>
    <row r="209" spans="2:65" s="12" customFormat="1" ht="22.5">
      <c r="B209" s="149"/>
      <c r="D209" s="150" t="s">
        <v>276</v>
      </c>
      <c r="E209" s="151" t="s">
        <v>1</v>
      </c>
      <c r="F209" s="152" t="s">
        <v>2665</v>
      </c>
      <c r="H209" s="153">
        <v>-62.006</v>
      </c>
      <c r="I209" s="154"/>
      <c r="L209" s="149"/>
      <c r="M209" s="155"/>
      <c r="T209" s="156"/>
      <c r="AT209" s="151" t="s">
        <v>276</v>
      </c>
      <c r="AU209" s="151" t="s">
        <v>90</v>
      </c>
      <c r="AV209" s="12" t="s">
        <v>90</v>
      </c>
      <c r="AW209" s="12" t="s">
        <v>32</v>
      </c>
      <c r="AX209" s="12" t="s">
        <v>77</v>
      </c>
      <c r="AY209" s="151" t="s">
        <v>268</v>
      </c>
    </row>
    <row r="210" spans="2:65" s="15" customFormat="1">
      <c r="B210" s="170"/>
      <c r="D210" s="150" t="s">
        <v>276</v>
      </c>
      <c r="E210" s="171" t="s">
        <v>2637</v>
      </c>
      <c r="F210" s="172" t="s">
        <v>325</v>
      </c>
      <c r="H210" s="173">
        <v>115.831</v>
      </c>
      <c r="I210" s="174"/>
      <c r="L210" s="170"/>
      <c r="M210" s="175"/>
      <c r="T210" s="176"/>
      <c r="AT210" s="171" t="s">
        <v>276</v>
      </c>
      <c r="AU210" s="171" t="s">
        <v>90</v>
      </c>
      <c r="AV210" s="15" t="s">
        <v>97</v>
      </c>
      <c r="AW210" s="15" t="s">
        <v>32</v>
      </c>
      <c r="AX210" s="15" t="s">
        <v>77</v>
      </c>
      <c r="AY210" s="171" t="s">
        <v>268</v>
      </c>
    </row>
    <row r="211" spans="2:65" s="13" customFormat="1">
      <c r="B211" s="157"/>
      <c r="D211" s="150" t="s">
        <v>276</v>
      </c>
      <c r="E211" s="158" t="s">
        <v>1</v>
      </c>
      <c r="F211" s="159" t="s">
        <v>278</v>
      </c>
      <c r="H211" s="160">
        <v>115.831</v>
      </c>
      <c r="I211" s="161"/>
      <c r="L211" s="157"/>
      <c r="M211" s="162"/>
      <c r="T211" s="163"/>
      <c r="AT211" s="158" t="s">
        <v>276</v>
      </c>
      <c r="AU211" s="158" t="s">
        <v>90</v>
      </c>
      <c r="AV211" s="13" t="s">
        <v>101</v>
      </c>
      <c r="AW211" s="13" t="s">
        <v>32</v>
      </c>
      <c r="AX211" s="13" t="s">
        <v>84</v>
      </c>
      <c r="AY211" s="158" t="s">
        <v>268</v>
      </c>
    </row>
    <row r="212" spans="2:65" s="1" customFormat="1" ht="24.2" customHeight="1">
      <c r="B212" s="32"/>
      <c r="C212" s="136" t="s">
        <v>321</v>
      </c>
      <c r="D212" s="136" t="s">
        <v>270</v>
      </c>
      <c r="E212" s="137" t="s">
        <v>826</v>
      </c>
      <c r="F212" s="138" t="s">
        <v>827</v>
      </c>
      <c r="G212" s="139" t="s">
        <v>273</v>
      </c>
      <c r="H212" s="140">
        <v>18.59</v>
      </c>
      <c r="I212" s="141"/>
      <c r="J212" s="142">
        <f>ROUND(I212*H212,2)</f>
        <v>0</v>
      </c>
      <c r="K212" s="138" t="s">
        <v>274</v>
      </c>
      <c r="L212" s="32"/>
      <c r="M212" s="143" t="s">
        <v>1</v>
      </c>
      <c r="N212" s="144" t="s">
        <v>43</v>
      </c>
      <c r="P212" s="145">
        <f>O212*H212</f>
        <v>0</v>
      </c>
      <c r="Q212" s="145">
        <v>0</v>
      </c>
      <c r="R212" s="145">
        <f>Q212*H212</f>
        <v>0</v>
      </c>
      <c r="S212" s="145">
        <v>0</v>
      </c>
      <c r="T212" s="146">
        <f>S212*H212</f>
        <v>0</v>
      </c>
      <c r="AR212" s="147" t="s">
        <v>101</v>
      </c>
      <c r="AT212" s="147" t="s">
        <v>270</v>
      </c>
      <c r="AU212" s="147" t="s">
        <v>90</v>
      </c>
      <c r="AY212" s="17" t="s">
        <v>268</v>
      </c>
      <c r="BE212" s="148">
        <f>IF(N212="základní",J212,0)</f>
        <v>0</v>
      </c>
      <c r="BF212" s="148">
        <f>IF(N212="snížená",J212,0)</f>
        <v>0</v>
      </c>
      <c r="BG212" s="148">
        <f>IF(N212="zákl. přenesená",J212,0)</f>
        <v>0</v>
      </c>
      <c r="BH212" s="148">
        <f>IF(N212="sníž. přenesená",J212,0)</f>
        <v>0</v>
      </c>
      <c r="BI212" s="148">
        <f>IF(N212="nulová",J212,0)</f>
        <v>0</v>
      </c>
      <c r="BJ212" s="17" t="s">
        <v>90</v>
      </c>
      <c r="BK212" s="148">
        <f>ROUND(I212*H212,2)</f>
        <v>0</v>
      </c>
      <c r="BL212" s="17" t="s">
        <v>101</v>
      </c>
      <c r="BM212" s="147" t="s">
        <v>2666</v>
      </c>
    </row>
    <row r="213" spans="2:65" s="12" customFormat="1">
      <c r="B213" s="149"/>
      <c r="D213" s="150" t="s">
        <v>276</v>
      </c>
      <c r="E213" s="151" t="s">
        <v>1</v>
      </c>
      <c r="F213" s="152" t="s">
        <v>829</v>
      </c>
      <c r="H213" s="153">
        <v>18.59</v>
      </c>
      <c r="I213" s="154"/>
      <c r="L213" s="149"/>
      <c r="M213" s="155"/>
      <c r="T213" s="156"/>
      <c r="AT213" s="151" t="s">
        <v>276</v>
      </c>
      <c r="AU213" s="151" t="s">
        <v>90</v>
      </c>
      <c r="AV213" s="12" t="s">
        <v>90</v>
      </c>
      <c r="AW213" s="12" t="s">
        <v>32</v>
      </c>
      <c r="AX213" s="12" t="s">
        <v>77</v>
      </c>
      <c r="AY213" s="151" t="s">
        <v>268</v>
      </c>
    </row>
    <row r="214" spans="2:65" s="13" customFormat="1">
      <c r="B214" s="157"/>
      <c r="D214" s="150" t="s">
        <v>276</v>
      </c>
      <c r="E214" s="158" t="s">
        <v>1</v>
      </c>
      <c r="F214" s="159" t="s">
        <v>278</v>
      </c>
      <c r="H214" s="160">
        <v>18.59</v>
      </c>
      <c r="I214" s="161"/>
      <c r="L214" s="157"/>
      <c r="M214" s="162"/>
      <c r="T214" s="163"/>
      <c r="AT214" s="158" t="s">
        <v>276</v>
      </c>
      <c r="AU214" s="158" t="s">
        <v>90</v>
      </c>
      <c r="AV214" s="13" t="s">
        <v>101</v>
      </c>
      <c r="AW214" s="13" t="s">
        <v>32</v>
      </c>
      <c r="AX214" s="13" t="s">
        <v>84</v>
      </c>
      <c r="AY214" s="158" t="s">
        <v>268</v>
      </c>
    </row>
    <row r="215" spans="2:65" s="11" customFormat="1" ht="22.9" customHeight="1">
      <c r="B215" s="124"/>
      <c r="D215" s="125" t="s">
        <v>76</v>
      </c>
      <c r="E215" s="134" t="s">
        <v>90</v>
      </c>
      <c r="F215" s="134" t="s">
        <v>430</v>
      </c>
      <c r="I215" s="127"/>
      <c r="J215" s="135">
        <f>BK215</f>
        <v>0</v>
      </c>
      <c r="L215" s="124"/>
      <c r="M215" s="129"/>
      <c r="P215" s="130">
        <f>SUM(P216:P240)</f>
        <v>0</v>
      </c>
      <c r="R215" s="130">
        <f>SUM(R216:R240)</f>
        <v>78.680910000000011</v>
      </c>
      <c r="T215" s="131">
        <f>SUM(T216:T240)</f>
        <v>0</v>
      </c>
      <c r="AR215" s="125" t="s">
        <v>84</v>
      </c>
      <c r="AT215" s="132" t="s">
        <v>76</v>
      </c>
      <c r="AU215" s="132" t="s">
        <v>84</v>
      </c>
      <c r="AY215" s="125" t="s">
        <v>268</v>
      </c>
      <c r="BK215" s="133">
        <f>SUM(BK216:BK240)</f>
        <v>0</v>
      </c>
    </row>
    <row r="216" spans="2:65" s="1" customFormat="1" ht="37.9" customHeight="1">
      <c r="B216" s="32"/>
      <c r="C216" s="136" t="s">
        <v>326</v>
      </c>
      <c r="D216" s="136" t="s">
        <v>270</v>
      </c>
      <c r="E216" s="137" t="s">
        <v>830</v>
      </c>
      <c r="F216" s="138" t="s">
        <v>831</v>
      </c>
      <c r="G216" s="139" t="s">
        <v>318</v>
      </c>
      <c r="H216" s="140">
        <v>130.86000000000001</v>
      </c>
      <c r="I216" s="141"/>
      <c r="J216" s="142">
        <f>ROUND(I216*H216,2)</f>
        <v>0</v>
      </c>
      <c r="K216" s="138" t="s">
        <v>274</v>
      </c>
      <c r="L216" s="32"/>
      <c r="M216" s="143" t="s">
        <v>1</v>
      </c>
      <c r="N216" s="144" t="s">
        <v>43</v>
      </c>
      <c r="P216" s="145">
        <f>O216*H216</f>
        <v>0</v>
      </c>
      <c r="Q216" s="145">
        <v>5.0000000000000001E-4</v>
      </c>
      <c r="R216" s="145">
        <f>Q216*H216</f>
        <v>6.5430000000000002E-2</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2667</v>
      </c>
    </row>
    <row r="217" spans="2:65" s="14" customFormat="1">
      <c r="B217" s="164"/>
      <c r="D217" s="150" t="s">
        <v>276</v>
      </c>
      <c r="E217" s="165" t="s">
        <v>1</v>
      </c>
      <c r="F217" s="166" t="s">
        <v>833</v>
      </c>
      <c r="H217" s="165" t="s">
        <v>1</v>
      </c>
      <c r="I217" s="167"/>
      <c r="L217" s="164"/>
      <c r="M217" s="168"/>
      <c r="T217" s="169"/>
      <c r="AT217" s="165" t="s">
        <v>276</v>
      </c>
      <c r="AU217" s="165" t="s">
        <v>90</v>
      </c>
      <c r="AV217" s="14" t="s">
        <v>84</v>
      </c>
      <c r="AW217" s="14" t="s">
        <v>32</v>
      </c>
      <c r="AX217" s="14" t="s">
        <v>77</v>
      </c>
      <c r="AY217" s="165" t="s">
        <v>268</v>
      </c>
    </row>
    <row r="218" spans="2:65" s="12" customFormat="1">
      <c r="B218" s="149"/>
      <c r="D218" s="150" t="s">
        <v>276</v>
      </c>
      <c r="E218" s="151" t="s">
        <v>1</v>
      </c>
      <c r="F218" s="152" t="s">
        <v>834</v>
      </c>
      <c r="H218" s="153">
        <v>130.86000000000001</v>
      </c>
      <c r="I218" s="154"/>
      <c r="L218" s="149"/>
      <c r="M218" s="155"/>
      <c r="T218" s="156"/>
      <c r="AT218" s="151" t="s">
        <v>276</v>
      </c>
      <c r="AU218" s="151" t="s">
        <v>90</v>
      </c>
      <c r="AV218" s="12" t="s">
        <v>90</v>
      </c>
      <c r="AW218" s="12" t="s">
        <v>32</v>
      </c>
      <c r="AX218" s="12" t="s">
        <v>77</v>
      </c>
      <c r="AY218" s="151" t="s">
        <v>268</v>
      </c>
    </row>
    <row r="219" spans="2:65" s="13" customFormat="1">
      <c r="B219" s="157"/>
      <c r="D219" s="150" t="s">
        <v>276</v>
      </c>
      <c r="E219" s="158" t="s">
        <v>1</v>
      </c>
      <c r="F219" s="159" t="s">
        <v>278</v>
      </c>
      <c r="H219" s="160">
        <v>130.86000000000001</v>
      </c>
      <c r="I219" s="161"/>
      <c r="L219" s="157"/>
      <c r="M219" s="162"/>
      <c r="T219" s="163"/>
      <c r="AT219" s="158" t="s">
        <v>276</v>
      </c>
      <c r="AU219" s="158" t="s">
        <v>90</v>
      </c>
      <c r="AV219" s="13" t="s">
        <v>101</v>
      </c>
      <c r="AW219" s="13" t="s">
        <v>32</v>
      </c>
      <c r="AX219" s="13" t="s">
        <v>84</v>
      </c>
      <c r="AY219" s="158" t="s">
        <v>268</v>
      </c>
    </row>
    <row r="220" spans="2:65" s="1" customFormat="1" ht="37.9" customHeight="1">
      <c r="B220" s="32"/>
      <c r="C220" s="136" t="s">
        <v>346</v>
      </c>
      <c r="D220" s="136" t="s">
        <v>270</v>
      </c>
      <c r="E220" s="137" t="s">
        <v>835</v>
      </c>
      <c r="F220" s="138" t="s">
        <v>836</v>
      </c>
      <c r="G220" s="139" t="s">
        <v>318</v>
      </c>
      <c r="H220" s="140">
        <v>60</v>
      </c>
      <c r="I220" s="141"/>
      <c r="J220" s="142">
        <f>ROUND(I220*H220,2)</f>
        <v>0</v>
      </c>
      <c r="K220" s="138" t="s">
        <v>274</v>
      </c>
      <c r="L220" s="32"/>
      <c r="M220" s="143" t="s">
        <v>1</v>
      </c>
      <c r="N220" s="144" t="s">
        <v>43</v>
      </c>
      <c r="P220" s="145">
        <f>O220*H220</f>
        <v>0</v>
      </c>
      <c r="Q220" s="145">
        <v>1.6299999999999999E-3</v>
      </c>
      <c r="R220" s="145">
        <f>Q220*H220</f>
        <v>9.7799999999999998E-2</v>
      </c>
      <c r="S220" s="145">
        <v>0</v>
      </c>
      <c r="T220" s="146">
        <f>S220*H220</f>
        <v>0</v>
      </c>
      <c r="AR220" s="147" t="s">
        <v>101</v>
      </c>
      <c r="AT220" s="147" t="s">
        <v>270</v>
      </c>
      <c r="AU220" s="147" t="s">
        <v>90</v>
      </c>
      <c r="AY220" s="17" t="s">
        <v>268</v>
      </c>
      <c r="BE220" s="148">
        <f>IF(N220="základní",J220,0)</f>
        <v>0</v>
      </c>
      <c r="BF220" s="148">
        <f>IF(N220="snížená",J220,0)</f>
        <v>0</v>
      </c>
      <c r="BG220" s="148">
        <f>IF(N220="zákl. přenesená",J220,0)</f>
        <v>0</v>
      </c>
      <c r="BH220" s="148">
        <f>IF(N220="sníž. přenesená",J220,0)</f>
        <v>0</v>
      </c>
      <c r="BI220" s="148">
        <f>IF(N220="nulová",J220,0)</f>
        <v>0</v>
      </c>
      <c r="BJ220" s="17" t="s">
        <v>90</v>
      </c>
      <c r="BK220" s="148">
        <f>ROUND(I220*H220,2)</f>
        <v>0</v>
      </c>
      <c r="BL220" s="17" t="s">
        <v>101</v>
      </c>
      <c r="BM220" s="147" t="s">
        <v>2668</v>
      </c>
    </row>
    <row r="221" spans="2:65" s="14" customFormat="1">
      <c r="B221" s="164"/>
      <c r="D221" s="150" t="s">
        <v>276</v>
      </c>
      <c r="E221" s="165" t="s">
        <v>1</v>
      </c>
      <c r="F221" s="166" t="s">
        <v>833</v>
      </c>
      <c r="H221" s="165" t="s">
        <v>1</v>
      </c>
      <c r="I221" s="167"/>
      <c r="L221" s="164"/>
      <c r="M221" s="168"/>
      <c r="T221" s="169"/>
      <c r="AT221" s="165" t="s">
        <v>276</v>
      </c>
      <c r="AU221" s="165" t="s">
        <v>90</v>
      </c>
      <c r="AV221" s="14" t="s">
        <v>84</v>
      </c>
      <c r="AW221" s="14" t="s">
        <v>32</v>
      </c>
      <c r="AX221" s="14" t="s">
        <v>77</v>
      </c>
      <c r="AY221" s="165" t="s">
        <v>268</v>
      </c>
    </row>
    <row r="222" spans="2:65" s="12" customFormat="1">
      <c r="B222" s="149"/>
      <c r="D222" s="150" t="s">
        <v>276</v>
      </c>
      <c r="E222" s="151" t="s">
        <v>1</v>
      </c>
      <c r="F222" s="152" t="s">
        <v>838</v>
      </c>
      <c r="H222" s="153">
        <v>60</v>
      </c>
      <c r="I222" s="154"/>
      <c r="L222" s="149"/>
      <c r="M222" s="155"/>
      <c r="T222" s="156"/>
      <c r="AT222" s="151" t="s">
        <v>276</v>
      </c>
      <c r="AU222" s="151" t="s">
        <v>90</v>
      </c>
      <c r="AV222" s="12" t="s">
        <v>90</v>
      </c>
      <c r="AW222" s="12" t="s">
        <v>32</v>
      </c>
      <c r="AX222" s="12" t="s">
        <v>77</v>
      </c>
      <c r="AY222" s="151" t="s">
        <v>268</v>
      </c>
    </row>
    <row r="223" spans="2:65" s="13" customFormat="1">
      <c r="B223" s="157"/>
      <c r="D223" s="150" t="s">
        <v>276</v>
      </c>
      <c r="E223" s="158" t="s">
        <v>1</v>
      </c>
      <c r="F223" s="159" t="s">
        <v>278</v>
      </c>
      <c r="H223" s="160">
        <v>60</v>
      </c>
      <c r="I223" s="161"/>
      <c r="L223" s="157"/>
      <c r="M223" s="162"/>
      <c r="T223" s="163"/>
      <c r="AT223" s="158" t="s">
        <v>276</v>
      </c>
      <c r="AU223" s="158" t="s">
        <v>90</v>
      </c>
      <c r="AV223" s="13" t="s">
        <v>101</v>
      </c>
      <c r="AW223" s="13" t="s">
        <v>32</v>
      </c>
      <c r="AX223" s="13" t="s">
        <v>84</v>
      </c>
      <c r="AY223" s="158" t="s">
        <v>268</v>
      </c>
    </row>
    <row r="224" spans="2:65" s="1" customFormat="1" ht="24.2" customHeight="1">
      <c r="B224" s="32"/>
      <c r="C224" s="136" t="s">
        <v>356</v>
      </c>
      <c r="D224" s="136" t="s">
        <v>270</v>
      </c>
      <c r="E224" s="137" t="s">
        <v>839</v>
      </c>
      <c r="F224" s="138" t="s">
        <v>840</v>
      </c>
      <c r="G224" s="139" t="s">
        <v>318</v>
      </c>
      <c r="H224" s="140">
        <v>10</v>
      </c>
      <c r="I224" s="141"/>
      <c r="J224" s="142">
        <f>ROUND(I224*H224,2)</f>
        <v>0</v>
      </c>
      <c r="K224" s="138" t="s">
        <v>274</v>
      </c>
      <c r="L224" s="32"/>
      <c r="M224" s="143" t="s">
        <v>1</v>
      </c>
      <c r="N224" s="144" t="s">
        <v>43</v>
      </c>
      <c r="P224" s="145">
        <f>O224*H224</f>
        <v>0</v>
      </c>
      <c r="Q224" s="145">
        <v>2.1900000000000001E-3</v>
      </c>
      <c r="R224" s="145">
        <f>Q224*H224</f>
        <v>2.1900000000000003E-2</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2669</v>
      </c>
    </row>
    <row r="225" spans="2:65" s="14" customFormat="1">
      <c r="B225" s="164"/>
      <c r="D225" s="150" t="s">
        <v>276</v>
      </c>
      <c r="E225" s="165" t="s">
        <v>1</v>
      </c>
      <c r="F225" s="166" t="s">
        <v>833</v>
      </c>
      <c r="H225" s="165" t="s">
        <v>1</v>
      </c>
      <c r="I225" s="167"/>
      <c r="L225" s="164"/>
      <c r="M225" s="168"/>
      <c r="T225" s="169"/>
      <c r="AT225" s="165" t="s">
        <v>276</v>
      </c>
      <c r="AU225" s="165" t="s">
        <v>90</v>
      </c>
      <c r="AV225" s="14" t="s">
        <v>84</v>
      </c>
      <c r="AW225" s="14" t="s">
        <v>32</v>
      </c>
      <c r="AX225" s="14" t="s">
        <v>77</v>
      </c>
      <c r="AY225" s="165" t="s">
        <v>268</v>
      </c>
    </row>
    <row r="226" spans="2:65" s="12" customFormat="1">
      <c r="B226" s="149"/>
      <c r="D226" s="150" t="s">
        <v>276</v>
      </c>
      <c r="E226" s="151" t="s">
        <v>1</v>
      </c>
      <c r="F226" s="152" t="s">
        <v>842</v>
      </c>
      <c r="H226" s="153">
        <v>10</v>
      </c>
      <c r="I226" s="154"/>
      <c r="L226" s="149"/>
      <c r="M226" s="155"/>
      <c r="T226" s="156"/>
      <c r="AT226" s="151" t="s">
        <v>276</v>
      </c>
      <c r="AU226" s="151" t="s">
        <v>90</v>
      </c>
      <c r="AV226" s="12" t="s">
        <v>90</v>
      </c>
      <c r="AW226" s="12" t="s">
        <v>32</v>
      </c>
      <c r="AX226" s="12" t="s">
        <v>77</v>
      </c>
      <c r="AY226" s="151" t="s">
        <v>268</v>
      </c>
    </row>
    <row r="227" spans="2:65" s="13" customFormat="1">
      <c r="B227" s="157"/>
      <c r="D227" s="150" t="s">
        <v>276</v>
      </c>
      <c r="E227" s="158" t="s">
        <v>1</v>
      </c>
      <c r="F227" s="159" t="s">
        <v>278</v>
      </c>
      <c r="H227" s="160">
        <v>10</v>
      </c>
      <c r="I227" s="161"/>
      <c r="L227" s="157"/>
      <c r="M227" s="162"/>
      <c r="T227" s="163"/>
      <c r="AT227" s="158" t="s">
        <v>276</v>
      </c>
      <c r="AU227" s="158" t="s">
        <v>90</v>
      </c>
      <c r="AV227" s="13" t="s">
        <v>101</v>
      </c>
      <c r="AW227" s="13" t="s">
        <v>32</v>
      </c>
      <c r="AX227" s="13" t="s">
        <v>84</v>
      </c>
      <c r="AY227" s="158" t="s">
        <v>268</v>
      </c>
    </row>
    <row r="228" spans="2:65" s="1" customFormat="1" ht="24.2" customHeight="1">
      <c r="B228" s="32"/>
      <c r="C228" s="136" t="s">
        <v>361</v>
      </c>
      <c r="D228" s="136" t="s">
        <v>270</v>
      </c>
      <c r="E228" s="137" t="s">
        <v>843</v>
      </c>
      <c r="F228" s="138" t="s">
        <v>844</v>
      </c>
      <c r="G228" s="139" t="s">
        <v>281</v>
      </c>
      <c r="H228" s="140">
        <v>113</v>
      </c>
      <c r="I228" s="141"/>
      <c r="J228" s="142">
        <f>ROUND(I228*H228,2)</f>
        <v>0</v>
      </c>
      <c r="K228" s="138" t="s">
        <v>274</v>
      </c>
      <c r="L228" s="32"/>
      <c r="M228" s="143" t="s">
        <v>1</v>
      </c>
      <c r="N228" s="144" t="s">
        <v>43</v>
      </c>
      <c r="P228" s="145">
        <f>O228*H228</f>
        <v>0</v>
      </c>
      <c r="Q228" s="145">
        <v>3.3E-3</v>
      </c>
      <c r="R228" s="145">
        <f>Q228*H228</f>
        <v>0.37290000000000001</v>
      </c>
      <c r="S228" s="145">
        <v>0</v>
      </c>
      <c r="T228" s="146">
        <f>S228*H228</f>
        <v>0</v>
      </c>
      <c r="AR228" s="147" t="s">
        <v>101</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2670</v>
      </c>
    </row>
    <row r="229" spans="2:65" s="12" customFormat="1">
      <c r="B229" s="149"/>
      <c r="D229" s="150" t="s">
        <v>276</v>
      </c>
      <c r="E229" s="151" t="s">
        <v>1</v>
      </c>
      <c r="F229" s="152" t="s">
        <v>846</v>
      </c>
      <c r="H229" s="153">
        <v>113</v>
      </c>
      <c r="I229" s="154"/>
      <c r="L229" s="149"/>
      <c r="M229" s="155"/>
      <c r="T229" s="156"/>
      <c r="AT229" s="151" t="s">
        <v>276</v>
      </c>
      <c r="AU229" s="151" t="s">
        <v>90</v>
      </c>
      <c r="AV229" s="12" t="s">
        <v>90</v>
      </c>
      <c r="AW229" s="12" t="s">
        <v>32</v>
      </c>
      <c r="AX229" s="12" t="s">
        <v>77</v>
      </c>
      <c r="AY229" s="151" t="s">
        <v>268</v>
      </c>
    </row>
    <row r="230" spans="2:65" s="13" customFormat="1">
      <c r="B230" s="157"/>
      <c r="D230" s="150" t="s">
        <v>276</v>
      </c>
      <c r="E230" s="158" t="s">
        <v>1</v>
      </c>
      <c r="F230" s="159" t="s">
        <v>278</v>
      </c>
      <c r="H230" s="160">
        <v>113</v>
      </c>
      <c r="I230" s="161"/>
      <c r="L230" s="157"/>
      <c r="M230" s="162"/>
      <c r="T230" s="163"/>
      <c r="AT230" s="158" t="s">
        <v>276</v>
      </c>
      <c r="AU230" s="158" t="s">
        <v>90</v>
      </c>
      <c r="AV230" s="13" t="s">
        <v>101</v>
      </c>
      <c r="AW230" s="13" t="s">
        <v>32</v>
      </c>
      <c r="AX230" s="13" t="s">
        <v>84</v>
      </c>
      <c r="AY230" s="158" t="s">
        <v>268</v>
      </c>
    </row>
    <row r="231" spans="2:65" s="1" customFormat="1" ht="24.2" customHeight="1">
      <c r="B231" s="32"/>
      <c r="C231" s="136" t="s">
        <v>8</v>
      </c>
      <c r="D231" s="136" t="s">
        <v>270</v>
      </c>
      <c r="E231" s="137" t="s">
        <v>847</v>
      </c>
      <c r="F231" s="138" t="s">
        <v>848</v>
      </c>
      <c r="G231" s="139" t="s">
        <v>215</v>
      </c>
      <c r="H231" s="140">
        <v>36.167999999999999</v>
      </c>
      <c r="I231" s="141"/>
      <c r="J231" s="142">
        <f>ROUND(I231*H231,2)</f>
        <v>0</v>
      </c>
      <c r="K231" s="138" t="s">
        <v>274</v>
      </c>
      <c r="L231" s="32"/>
      <c r="M231" s="143" t="s">
        <v>1</v>
      </c>
      <c r="N231" s="144" t="s">
        <v>43</v>
      </c>
      <c r="P231" s="145">
        <f>O231*H231</f>
        <v>0</v>
      </c>
      <c r="Q231" s="145">
        <v>2.16</v>
      </c>
      <c r="R231" s="145">
        <f>Q231*H231</f>
        <v>78.122880000000009</v>
      </c>
      <c r="S231" s="145">
        <v>0</v>
      </c>
      <c r="T231" s="146">
        <f>S231*H231</f>
        <v>0</v>
      </c>
      <c r="AR231" s="147" t="s">
        <v>101</v>
      </c>
      <c r="AT231" s="147" t="s">
        <v>270</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2671</v>
      </c>
    </row>
    <row r="232" spans="2:65" s="14" customFormat="1">
      <c r="B232" s="164"/>
      <c r="D232" s="150" t="s">
        <v>276</v>
      </c>
      <c r="E232" s="165" t="s">
        <v>1</v>
      </c>
      <c r="F232" s="166" t="s">
        <v>850</v>
      </c>
      <c r="H232" s="165" t="s">
        <v>1</v>
      </c>
      <c r="I232" s="167"/>
      <c r="L232" s="164"/>
      <c r="M232" s="168"/>
      <c r="T232" s="169"/>
      <c r="AT232" s="165" t="s">
        <v>276</v>
      </c>
      <c r="AU232" s="165" t="s">
        <v>90</v>
      </c>
      <c r="AV232" s="14" t="s">
        <v>84</v>
      </c>
      <c r="AW232" s="14" t="s">
        <v>32</v>
      </c>
      <c r="AX232" s="14" t="s">
        <v>77</v>
      </c>
      <c r="AY232" s="165" t="s">
        <v>268</v>
      </c>
    </row>
    <row r="233" spans="2:65" s="14" customFormat="1">
      <c r="B233" s="164"/>
      <c r="D233" s="150" t="s">
        <v>276</v>
      </c>
      <c r="E233" s="165" t="s">
        <v>1</v>
      </c>
      <c r="F233" s="166" t="s">
        <v>833</v>
      </c>
      <c r="H233" s="165" t="s">
        <v>1</v>
      </c>
      <c r="I233" s="167"/>
      <c r="L233" s="164"/>
      <c r="M233" s="168"/>
      <c r="T233" s="169"/>
      <c r="AT233" s="165" t="s">
        <v>276</v>
      </c>
      <c r="AU233" s="165" t="s">
        <v>90</v>
      </c>
      <c r="AV233" s="14" t="s">
        <v>84</v>
      </c>
      <c r="AW233" s="14" t="s">
        <v>32</v>
      </c>
      <c r="AX233" s="14" t="s">
        <v>77</v>
      </c>
      <c r="AY233" s="165" t="s">
        <v>268</v>
      </c>
    </row>
    <row r="234" spans="2:65" s="12" customFormat="1">
      <c r="B234" s="149"/>
      <c r="D234" s="150" t="s">
        <v>276</v>
      </c>
      <c r="E234" s="151" t="s">
        <v>1</v>
      </c>
      <c r="F234" s="152" t="s">
        <v>2672</v>
      </c>
      <c r="H234" s="153">
        <v>32.732999999999997</v>
      </c>
      <c r="I234" s="154"/>
      <c r="L234" s="149"/>
      <c r="M234" s="155"/>
      <c r="T234" s="156"/>
      <c r="AT234" s="151" t="s">
        <v>276</v>
      </c>
      <c r="AU234" s="151" t="s">
        <v>90</v>
      </c>
      <c r="AV234" s="12" t="s">
        <v>90</v>
      </c>
      <c r="AW234" s="12" t="s">
        <v>32</v>
      </c>
      <c r="AX234" s="12" t="s">
        <v>77</v>
      </c>
      <c r="AY234" s="151" t="s">
        <v>268</v>
      </c>
    </row>
    <row r="235" spans="2:65" s="15" customFormat="1">
      <c r="B235" s="170"/>
      <c r="D235" s="150" t="s">
        <v>276</v>
      </c>
      <c r="E235" s="171" t="s">
        <v>1</v>
      </c>
      <c r="F235" s="172" t="s">
        <v>325</v>
      </c>
      <c r="H235" s="173">
        <v>32.732999999999997</v>
      </c>
      <c r="I235" s="174"/>
      <c r="L235" s="170"/>
      <c r="M235" s="175"/>
      <c r="T235" s="176"/>
      <c r="AT235" s="171" t="s">
        <v>276</v>
      </c>
      <c r="AU235" s="171" t="s">
        <v>90</v>
      </c>
      <c r="AV235" s="15" t="s">
        <v>97</v>
      </c>
      <c r="AW235" s="15" t="s">
        <v>32</v>
      </c>
      <c r="AX235" s="15" t="s">
        <v>77</v>
      </c>
      <c r="AY235" s="171" t="s">
        <v>268</v>
      </c>
    </row>
    <row r="236" spans="2:65" s="14" customFormat="1">
      <c r="B236" s="164"/>
      <c r="D236" s="150" t="s">
        <v>276</v>
      </c>
      <c r="E236" s="165" t="s">
        <v>1</v>
      </c>
      <c r="F236" s="166" t="s">
        <v>852</v>
      </c>
      <c r="H236" s="165" t="s">
        <v>1</v>
      </c>
      <c r="I236" s="167"/>
      <c r="L236" s="164"/>
      <c r="M236" s="168"/>
      <c r="T236" s="169"/>
      <c r="AT236" s="165" t="s">
        <v>276</v>
      </c>
      <c r="AU236" s="165" t="s">
        <v>90</v>
      </c>
      <c r="AV236" s="14" t="s">
        <v>84</v>
      </c>
      <c r="AW236" s="14" t="s">
        <v>32</v>
      </c>
      <c r="AX236" s="14" t="s">
        <v>77</v>
      </c>
      <c r="AY236" s="165" t="s">
        <v>268</v>
      </c>
    </row>
    <row r="237" spans="2:65" s="14" customFormat="1">
      <c r="B237" s="164"/>
      <c r="D237" s="150" t="s">
        <v>276</v>
      </c>
      <c r="E237" s="165" t="s">
        <v>1</v>
      </c>
      <c r="F237" s="166" t="s">
        <v>853</v>
      </c>
      <c r="H237" s="165" t="s">
        <v>1</v>
      </c>
      <c r="I237" s="167"/>
      <c r="L237" s="164"/>
      <c r="M237" s="168"/>
      <c r="T237" s="169"/>
      <c r="AT237" s="165" t="s">
        <v>276</v>
      </c>
      <c r="AU237" s="165" t="s">
        <v>90</v>
      </c>
      <c r="AV237" s="14" t="s">
        <v>84</v>
      </c>
      <c r="AW237" s="14" t="s">
        <v>32</v>
      </c>
      <c r="AX237" s="14" t="s">
        <v>77</v>
      </c>
      <c r="AY237" s="165" t="s">
        <v>268</v>
      </c>
    </row>
    <row r="238" spans="2:65" s="12" customFormat="1">
      <c r="B238" s="149"/>
      <c r="D238" s="150" t="s">
        <v>276</v>
      </c>
      <c r="E238" s="151" t="s">
        <v>1</v>
      </c>
      <c r="F238" s="152" t="s">
        <v>2673</v>
      </c>
      <c r="H238" s="153">
        <v>3.4350000000000001</v>
      </c>
      <c r="I238" s="154"/>
      <c r="L238" s="149"/>
      <c r="M238" s="155"/>
      <c r="T238" s="156"/>
      <c r="AT238" s="151" t="s">
        <v>276</v>
      </c>
      <c r="AU238" s="151" t="s">
        <v>90</v>
      </c>
      <c r="AV238" s="12" t="s">
        <v>90</v>
      </c>
      <c r="AW238" s="12" t="s">
        <v>32</v>
      </c>
      <c r="AX238" s="12" t="s">
        <v>77</v>
      </c>
      <c r="AY238" s="151" t="s">
        <v>268</v>
      </c>
    </row>
    <row r="239" spans="2:65" s="15" customFormat="1">
      <c r="B239" s="170"/>
      <c r="D239" s="150" t="s">
        <v>276</v>
      </c>
      <c r="E239" s="171" t="s">
        <v>1</v>
      </c>
      <c r="F239" s="172" t="s">
        <v>325</v>
      </c>
      <c r="H239" s="173">
        <v>3.4350000000000001</v>
      </c>
      <c r="I239" s="174"/>
      <c r="L239" s="170"/>
      <c r="M239" s="175"/>
      <c r="T239" s="176"/>
      <c r="AT239" s="171" t="s">
        <v>276</v>
      </c>
      <c r="AU239" s="171" t="s">
        <v>90</v>
      </c>
      <c r="AV239" s="15" t="s">
        <v>97</v>
      </c>
      <c r="AW239" s="15" t="s">
        <v>32</v>
      </c>
      <c r="AX239" s="15" t="s">
        <v>77</v>
      </c>
      <c r="AY239" s="171" t="s">
        <v>268</v>
      </c>
    </row>
    <row r="240" spans="2:65" s="13" customFormat="1">
      <c r="B240" s="157"/>
      <c r="D240" s="150" t="s">
        <v>276</v>
      </c>
      <c r="E240" s="158" t="s">
        <v>1</v>
      </c>
      <c r="F240" s="159" t="s">
        <v>278</v>
      </c>
      <c r="H240" s="160">
        <v>36.167999999999999</v>
      </c>
      <c r="I240" s="161"/>
      <c r="L240" s="157"/>
      <c r="M240" s="162"/>
      <c r="T240" s="163"/>
      <c r="AT240" s="158" t="s">
        <v>276</v>
      </c>
      <c r="AU240" s="158" t="s">
        <v>90</v>
      </c>
      <c r="AV240" s="13" t="s">
        <v>101</v>
      </c>
      <c r="AW240" s="13" t="s">
        <v>32</v>
      </c>
      <c r="AX240" s="13" t="s">
        <v>84</v>
      </c>
      <c r="AY240" s="158" t="s">
        <v>268</v>
      </c>
    </row>
    <row r="241" spans="2:65" s="11" customFormat="1" ht="22.9" customHeight="1">
      <c r="B241" s="124"/>
      <c r="D241" s="125" t="s">
        <v>76</v>
      </c>
      <c r="E241" s="134" t="s">
        <v>97</v>
      </c>
      <c r="F241" s="134" t="s">
        <v>855</v>
      </c>
      <c r="I241" s="127"/>
      <c r="J241" s="135">
        <f>BK241</f>
        <v>0</v>
      </c>
      <c r="L241" s="124"/>
      <c r="M241" s="129"/>
      <c r="P241" s="130">
        <f>SUM(P242:P325)</f>
        <v>0</v>
      </c>
      <c r="R241" s="130">
        <f>SUM(R242:R325)</f>
        <v>58.873161209999992</v>
      </c>
      <c r="T241" s="131">
        <f>SUM(T242:T325)</f>
        <v>0</v>
      </c>
      <c r="AR241" s="125" t="s">
        <v>84</v>
      </c>
      <c r="AT241" s="132" t="s">
        <v>76</v>
      </c>
      <c r="AU241" s="132" t="s">
        <v>84</v>
      </c>
      <c r="AY241" s="125" t="s">
        <v>268</v>
      </c>
      <c r="BK241" s="133">
        <f>SUM(BK242:BK325)</f>
        <v>0</v>
      </c>
    </row>
    <row r="242" spans="2:65" s="1" customFormat="1" ht="24.2" customHeight="1">
      <c r="B242" s="32"/>
      <c r="C242" s="136" t="s">
        <v>370</v>
      </c>
      <c r="D242" s="136" t="s">
        <v>270</v>
      </c>
      <c r="E242" s="137" t="s">
        <v>856</v>
      </c>
      <c r="F242" s="138" t="s">
        <v>857</v>
      </c>
      <c r="G242" s="139" t="s">
        <v>215</v>
      </c>
      <c r="H242" s="140">
        <v>1</v>
      </c>
      <c r="I242" s="141"/>
      <c r="J242" s="142">
        <f>ROUND(I242*H242,2)</f>
        <v>0</v>
      </c>
      <c r="K242" s="138" t="s">
        <v>1</v>
      </c>
      <c r="L242" s="32"/>
      <c r="M242" s="143" t="s">
        <v>1</v>
      </c>
      <c r="N242" s="144" t="s">
        <v>43</v>
      </c>
      <c r="P242" s="145">
        <f>O242*H242</f>
        <v>0</v>
      </c>
      <c r="Q242" s="145">
        <v>0.23102</v>
      </c>
      <c r="R242" s="145">
        <f>Q242*H242</f>
        <v>0.23102</v>
      </c>
      <c r="S242" s="145">
        <v>0</v>
      </c>
      <c r="T242" s="146">
        <f>S242*H242</f>
        <v>0</v>
      </c>
      <c r="AR242" s="147" t="s">
        <v>101</v>
      </c>
      <c r="AT242" s="147" t="s">
        <v>270</v>
      </c>
      <c r="AU242" s="147" t="s">
        <v>90</v>
      </c>
      <c r="AY242" s="17" t="s">
        <v>268</v>
      </c>
      <c r="BE242" s="148">
        <f>IF(N242="základní",J242,0)</f>
        <v>0</v>
      </c>
      <c r="BF242" s="148">
        <f>IF(N242="snížená",J242,0)</f>
        <v>0</v>
      </c>
      <c r="BG242" s="148">
        <f>IF(N242="zákl. přenesená",J242,0)</f>
        <v>0</v>
      </c>
      <c r="BH242" s="148">
        <f>IF(N242="sníž. přenesená",J242,0)</f>
        <v>0</v>
      </c>
      <c r="BI242" s="148">
        <f>IF(N242="nulová",J242,0)</f>
        <v>0</v>
      </c>
      <c r="BJ242" s="17" t="s">
        <v>90</v>
      </c>
      <c r="BK242" s="148">
        <f>ROUND(I242*H242,2)</f>
        <v>0</v>
      </c>
      <c r="BL242" s="17" t="s">
        <v>101</v>
      </c>
      <c r="BM242" s="147" t="s">
        <v>2674</v>
      </c>
    </row>
    <row r="243" spans="2:65" s="1" customFormat="1" ht="24.2" customHeight="1">
      <c r="B243" s="32"/>
      <c r="C243" s="136" t="s">
        <v>374</v>
      </c>
      <c r="D243" s="136" t="s">
        <v>270</v>
      </c>
      <c r="E243" s="137" t="s">
        <v>859</v>
      </c>
      <c r="F243" s="138" t="s">
        <v>860</v>
      </c>
      <c r="G243" s="139" t="s">
        <v>273</v>
      </c>
      <c r="H243" s="140">
        <v>74.789000000000001</v>
      </c>
      <c r="I243" s="141"/>
      <c r="J243" s="142">
        <f>ROUND(I243*H243,2)</f>
        <v>0</v>
      </c>
      <c r="K243" s="138" t="s">
        <v>274</v>
      </c>
      <c r="L243" s="32"/>
      <c r="M243" s="143" t="s">
        <v>1</v>
      </c>
      <c r="N243" s="144" t="s">
        <v>43</v>
      </c>
      <c r="P243" s="145">
        <f>O243*H243</f>
        <v>0</v>
      </c>
      <c r="Q243" s="145">
        <v>0.1651</v>
      </c>
      <c r="R243" s="145">
        <f>Q243*H243</f>
        <v>12.347663900000001</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861</v>
      </c>
    </row>
    <row r="244" spans="2:65" s="14" customFormat="1" ht="22.5">
      <c r="B244" s="164"/>
      <c r="D244" s="150" t="s">
        <v>276</v>
      </c>
      <c r="E244" s="165" t="s">
        <v>1</v>
      </c>
      <c r="F244" s="166" t="s">
        <v>862</v>
      </c>
      <c r="H244" s="165" t="s">
        <v>1</v>
      </c>
      <c r="I244" s="167"/>
      <c r="L244" s="164"/>
      <c r="M244" s="168"/>
      <c r="T244" s="169"/>
      <c r="AT244" s="165" t="s">
        <v>276</v>
      </c>
      <c r="AU244" s="165" t="s">
        <v>90</v>
      </c>
      <c r="AV244" s="14" t="s">
        <v>84</v>
      </c>
      <c r="AW244" s="14" t="s">
        <v>32</v>
      </c>
      <c r="AX244" s="14" t="s">
        <v>77</v>
      </c>
      <c r="AY244" s="165" t="s">
        <v>268</v>
      </c>
    </row>
    <row r="245" spans="2:65" s="14" customFormat="1">
      <c r="B245" s="164"/>
      <c r="D245" s="150" t="s">
        <v>276</v>
      </c>
      <c r="E245" s="165" t="s">
        <v>1</v>
      </c>
      <c r="F245" s="166" t="s">
        <v>2675</v>
      </c>
      <c r="H245" s="165" t="s">
        <v>1</v>
      </c>
      <c r="I245" s="167"/>
      <c r="L245" s="164"/>
      <c r="M245" s="168"/>
      <c r="T245" s="169"/>
      <c r="AT245" s="165" t="s">
        <v>276</v>
      </c>
      <c r="AU245" s="165" t="s">
        <v>90</v>
      </c>
      <c r="AV245" s="14" t="s">
        <v>84</v>
      </c>
      <c r="AW245" s="14" t="s">
        <v>32</v>
      </c>
      <c r="AX245" s="14" t="s">
        <v>77</v>
      </c>
      <c r="AY245" s="165" t="s">
        <v>268</v>
      </c>
    </row>
    <row r="246" spans="2:65" s="12" customFormat="1" ht="22.5">
      <c r="B246" s="149"/>
      <c r="D246" s="150" t="s">
        <v>276</v>
      </c>
      <c r="E246" s="151" t="s">
        <v>1</v>
      </c>
      <c r="F246" s="152" t="s">
        <v>2676</v>
      </c>
      <c r="H246" s="153">
        <v>84.634</v>
      </c>
      <c r="I246" s="154"/>
      <c r="L246" s="149"/>
      <c r="M246" s="155"/>
      <c r="T246" s="156"/>
      <c r="AT246" s="151" t="s">
        <v>276</v>
      </c>
      <c r="AU246" s="151" t="s">
        <v>90</v>
      </c>
      <c r="AV246" s="12" t="s">
        <v>90</v>
      </c>
      <c r="AW246" s="12" t="s">
        <v>32</v>
      </c>
      <c r="AX246" s="12" t="s">
        <v>77</v>
      </c>
      <c r="AY246" s="151" t="s">
        <v>268</v>
      </c>
    </row>
    <row r="247" spans="2:65" s="12" customFormat="1">
      <c r="B247" s="149"/>
      <c r="D247" s="150" t="s">
        <v>276</v>
      </c>
      <c r="E247" s="151" t="s">
        <v>1</v>
      </c>
      <c r="F247" s="152" t="s">
        <v>2677</v>
      </c>
      <c r="H247" s="153">
        <v>-9.8450000000000006</v>
      </c>
      <c r="I247" s="154"/>
      <c r="L247" s="149"/>
      <c r="M247" s="155"/>
      <c r="T247" s="156"/>
      <c r="AT247" s="151" t="s">
        <v>276</v>
      </c>
      <c r="AU247" s="151" t="s">
        <v>90</v>
      </c>
      <c r="AV247" s="12" t="s">
        <v>90</v>
      </c>
      <c r="AW247" s="12" t="s">
        <v>32</v>
      </c>
      <c r="AX247" s="12" t="s">
        <v>77</v>
      </c>
      <c r="AY247" s="151" t="s">
        <v>268</v>
      </c>
    </row>
    <row r="248" spans="2:65" s="13" customFormat="1">
      <c r="B248" s="157"/>
      <c r="D248" s="150" t="s">
        <v>276</v>
      </c>
      <c r="E248" s="158" t="s">
        <v>1</v>
      </c>
      <c r="F248" s="159" t="s">
        <v>278</v>
      </c>
      <c r="H248" s="160">
        <v>74.789000000000001</v>
      </c>
      <c r="I248" s="161"/>
      <c r="L248" s="157"/>
      <c r="M248" s="162"/>
      <c r="T248" s="163"/>
      <c r="AT248" s="158" t="s">
        <v>276</v>
      </c>
      <c r="AU248" s="158" t="s">
        <v>90</v>
      </c>
      <c r="AV248" s="13" t="s">
        <v>101</v>
      </c>
      <c r="AW248" s="13" t="s">
        <v>32</v>
      </c>
      <c r="AX248" s="13" t="s">
        <v>84</v>
      </c>
      <c r="AY248" s="158" t="s">
        <v>268</v>
      </c>
    </row>
    <row r="249" spans="2:65" s="1" customFormat="1" ht="24.2" customHeight="1">
      <c r="B249" s="32"/>
      <c r="C249" s="136" t="s">
        <v>378</v>
      </c>
      <c r="D249" s="136" t="s">
        <v>270</v>
      </c>
      <c r="E249" s="137" t="s">
        <v>866</v>
      </c>
      <c r="F249" s="138" t="s">
        <v>867</v>
      </c>
      <c r="G249" s="139" t="s">
        <v>273</v>
      </c>
      <c r="H249" s="140">
        <v>10.682</v>
      </c>
      <c r="I249" s="141"/>
      <c r="J249" s="142">
        <f>ROUND(I249*H249,2)</f>
        <v>0</v>
      </c>
      <c r="K249" s="138" t="s">
        <v>274</v>
      </c>
      <c r="L249" s="32"/>
      <c r="M249" s="143" t="s">
        <v>1</v>
      </c>
      <c r="N249" s="144" t="s">
        <v>43</v>
      </c>
      <c r="P249" s="145">
        <f>O249*H249</f>
        <v>0</v>
      </c>
      <c r="Q249" s="145">
        <v>0.26021</v>
      </c>
      <c r="R249" s="145">
        <f>Q249*H249</f>
        <v>2.77956322</v>
      </c>
      <c r="S249" s="145">
        <v>0</v>
      </c>
      <c r="T249" s="146">
        <f>S249*H249</f>
        <v>0</v>
      </c>
      <c r="AR249" s="147" t="s">
        <v>101</v>
      </c>
      <c r="AT249" s="147" t="s">
        <v>270</v>
      </c>
      <c r="AU249" s="147" t="s">
        <v>90</v>
      </c>
      <c r="AY249" s="17" t="s">
        <v>268</v>
      </c>
      <c r="BE249" s="148">
        <f>IF(N249="základní",J249,0)</f>
        <v>0</v>
      </c>
      <c r="BF249" s="148">
        <f>IF(N249="snížená",J249,0)</f>
        <v>0</v>
      </c>
      <c r="BG249" s="148">
        <f>IF(N249="zákl. přenesená",J249,0)</f>
        <v>0</v>
      </c>
      <c r="BH249" s="148">
        <f>IF(N249="sníž. přenesená",J249,0)</f>
        <v>0</v>
      </c>
      <c r="BI249" s="148">
        <f>IF(N249="nulová",J249,0)</f>
        <v>0</v>
      </c>
      <c r="BJ249" s="17" t="s">
        <v>90</v>
      </c>
      <c r="BK249" s="148">
        <f>ROUND(I249*H249,2)</f>
        <v>0</v>
      </c>
      <c r="BL249" s="17" t="s">
        <v>101</v>
      </c>
      <c r="BM249" s="147" t="s">
        <v>868</v>
      </c>
    </row>
    <row r="250" spans="2:65" s="14" customFormat="1">
      <c r="B250" s="164"/>
      <c r="D250" s="150" t="s">
        <v>276</v>
      </c>
      <c r="E250" s="165" t="s">
        <v>1</v>
      </c>
      <c r="F250" s="166" t="s">
        <v>869</v>
      </c>
      <c r="H250" s="165" t="s">
        <v>1</v>
      </c>
      <c r="I250" s="167"/>
      <c r="L250" s="164"/>
      <c r="M250" s="168"/>
      <c r="T250" s="169"/>
      <c r="AT250" s="165" t="s">
        <v>276</v>
      </c>
      <c r="AU250" s="165" t="s">
        <v>90</v>
      </c>
      <c r="AV250" s="14" t="s">
        <v>84</v>
      </c>
      <c r="AW250" s="14" t="s">
        <v>32</v>
      </c>
      <c r="AX250" s="14" t="s">
        <v>77</v>
      </c>
      <c r="AY250" s="165" t="s">
        <v>268</v>
      </c>
    </row>
    <row r="251" spans="2:65" s="14" customFormat="1">
      <c r="B251" s="164"/>
      <c r="D251" s="150" t="s">
        <v>276</v>
      </c>
      <c r="E251" s="165" t="s">
        <v>1</v>
      </c>
      <c r="F251" s="166" t="s">
        <v>2675</v>
      </c>
      <c r="H251" s="165" t="s">
        <v>1</v>
      </c>
      <c r="I251" s="167"/>
      <c r="L251" s="164"/>
      <c r="M251" s="168"/>
      <c r="T251" s="169"/>
      <c r="AT251" s="165" t="s">
        <v>276</v>
      </c>
      <c r="AU251" s="165" t="s">
        <v>90</v>
      </c>
      <c r="AV251" s="14" t="s">
        <v>84</v>
      </c>
      <c r="AW251" s="14" t="s">
        <v>32</v>
      </c>
      <c r="AX251" s="14" t="s">
        <v>77</v>
      </c>
      <c r="AY251" s="165" t="s">
        <v>268</v>
      </c>
    </row>
    <row r="252" spans="2:65" s="12" customFormat="1">
      <c r="B252" s="149"/>
      <c r="D252" s="150" t="s">
        <v>276</v>
      </c>
      <c r="E252" s="151" t="s">
        <v>1</v>
      </c>
      <c r="F252" s="152" t="s">
        <v>2678</v>
      </c>
      <c r="H252" s="153">
        <v>10.682</v>
      </c>
      <c r="I252" s="154"/>
      <c r="L252" s="149"/>
      <c r="M252" s="155"/>
      <c r="T252" s="156"/>
      <c r="AT252" s="151" t="s">
        <v>276</v>
      </c>
      <c r="AU252" s="151" t="s">
        <v>90</v>
      </c>
      <c r="AV252" s="12" t="s">
        <v>90</v>
      </c>
      <c r="AW252" s="12" t="s">
        <v>32</v>
      </c>
      <c r="AX252" s="12" t="s">
        <v>77</v>
      </c>
      <c r="AY252" s="151" t="s">
        <v>268</v>
      </c>
    </row>
    <row r="253" spans="2:65" s="13" customFormat="1">
      <c r="B253" s="157"/>
      <c r="D253" s="150" t="s">
        <v>276</v>
      </c>
      <c r="E253" s="158" t="s">
        <v>1</v>
      </c>
      <c r="F253" s="159" t="s">
        <v>278</v>
      </c>
      <c r="H253" s="160">
        <v>10.682</v>
      </c>
      <c r="I253" s="161"/>
      <c r="L253" s="157"/>
      <c r="M253" s="162"/>
      <c r="T253" s="163"/>
      <c r="AT253" s="158" t="s">
        <v>276</v>
      </c>
      <c r="AU253" s="158" t="s">
        <v>90</v>
      </c>
      <c r="AV253" s="13" t="s">
        <v>101</v>
      </c>
      <c r="AW253" s="13" t="s">
        <v>32</v>
      </c>
      <c r="AX253" s="13" t="s">
        <v>84</v>
      </c>
      <c r="AY253" s="158" t="s">
        <v>268</v>
      </c>
    </row>
    <row r="254" spans="2:65" s="1" customFormat="1" ht="24.2" customHeight="1">
      <c r="B254" s="32"/>
      <c r="C254" s="136" t="s">
        <v>382</v>
      </c>
      <c r="D254" s="177" t="s">
        <v>270</v>
      </c>
      <c r="E254" s="137" t="s">
        <v>871</v>
      </c>
      <c r="F254" s="138" t="s">
        <v>872</v>
      </c>
      <c r="G254" s="139" t="s">
        <v>273</v>
      </c>
      <c r="H254" s="140">
        <v>86.298000000000002</v>
      </c>
      <c r="I254" s="141"/>
      <c r="J254" s="142">
        <f>ROUND(I254*H254,2)</f>
        <v>0</v>
      </c>
      <c r="K254" s="138" t="s">
        <v>274</v>
      </c>
      <c r="L254" s="32"/>
      <c r="M254" s="143" t="s">
        <v>1</v>
      </c>
      <c r="N254" s="144" t="s">
        <v>43</v>
      </c>
      <c r="P254" s="145">
        <f>O254*H254</f>
        <v>0</v>
      </c>
      <c r="Q254" s="145">
        <v>0.26905000000000001</v>
      </c>
      <c r="R254" s="145">
        <f>Q254*H254</f>
        <v>23.218476900000002</v>
      </c>
      <c r="S254" s="145">
        <v>0</v>
      </c>
      <c r="T254" s="146">
        <f>S254*H254</f>
        <v>0</v>
      </c>
      <c r="AR254" s="147" t="s">
        <v>101</v>
      </c>
      <c r="AT254" s="147" t="s">
        <v>270</v>
      </c>
      <c r="AU254" s="147" t="s">
        <v>90</v>
      </c>
      <c r="AY254" s="17" t="s">
        <v>268</v>
      </c>
      <c r="BE254" s="148">
        <f>IF(N254="základní",J254,0)</f>
        <v>0</v>
      </c>
      <c r="BF254" s="148">
        <f>IF(N254="snížená",J254,0)</f>
        <v>0</v>
      </c>
      <c r="BG254" s="148">
        <f>IF(N254="zákl. přenesená",J254,0)</f>
        <v>0</v>
      </c>
      <c r="BH254" s="148">
        <f>IF(N254="sníž. přenesená",J254,0)</f>
        <v>0</v>
      </c>
      <c r="BI254" s="148">
        <f>IF(N254="nulová",J254,0)</f>
        <v>0</v>
      </c>
      <c r="BJ254" s="17" t="s">
        <v>90</v>
      </c>
      <c r="BK254" s="148">
        <f>ROUND(I254*H254,2)</f>
        <v>0</v>
      </c>
      <c r="BL254" s="17" t="s">
        <v>101</v>
      </c>
      <c r="BM254" s="147" t="s">
        <v>873</v>
      </c>
    </row>
    <row r="255" spans="2:65" s="14" customFormat="1" ht="22.5">
      <c r="B255" s="164"/>
      <c r="D255" s="150" t="s">
        <v>276</v>
      </c>
      <c r="E255" s="165" t="s">
        <v>1</v>
      </c>
      <c r="F255" s="166" t="s">
        <v>874</v>
      </c>
      <c r="H255" s="165" t="s">
        <v>1</v>
      </c>
      <c r="I255" s="167"/>
      <c r="L255" s="164"/>
      <c r="M255" s="168"/>
      <c r="T255" s="169"/>
      <c r="AT255" s="165" t="s">
        <v>276</v>
      </c>
      <c r="AU255" s="165" t="s">
        <v>90</v>
      </c>
      <c r="AV255" s="14" t="s">
        <v>84</v>
      </c>
      <c r="AW255" s="14" t="s">
        <v>32</v>
      </c>
      <c r="AX255" s="14" t="s">
        <v>77</v>
      </c>
      <c r="AY255" s="165" t="s">
        <v>268</v>
      </c>
    </row>
    <row r="256" spans="2:65" s="14" customFormat="1">
      <c r="B256" s="164"/>
      <c r="D256" s="150" t="s">
        <v>276</v>
      </c>
      <c r="E256" s="165" t="s">
        <v>1</v>
      </c>
      <c r="F256" s="166" t="s">
        <v>2675</v>
      </c>
      <c r="H256" s="165" t="s">
        <v>1</v>
      </c>
      <c r="I256" s="167"/>
      <c r="L256" s="164"/>
      <c r="M256" s="168"/>
      <c r="T256" s="169"/>
      <c r="AT256" s="165" t="s">
        <v>276</v>
      </c>
      <c r="AU256" s="165" t="s">
        <v>90</v>
      </c>
      <c r="AV256" s="14" t="s">
        <v>84</v>
      </c>
      <c r="AW256" s="14" t="s">
        <v>32</v>
      </c>
      <c r="AX256" s="14" t="s">
        <v>77</v>
      </c>
      <c r="AY256" s="165" t="s">
        <v>268</v>
      </c>
    </row>
    <row r="257" spans="2:65" s="12" customFormat="1" ht="33.75">
      <c r="B257" s="149"/>
      <c r="D257" s="150" t="s">
        <v>276</v>
      </c>
      <c r="E257" s="151" t="s">
        <v>1</v>
      </c>
      <c r="F257" s="152" t="s">
        <v>2679</v>
      </c>
      <c r="H257" s="153">
        <v>131.61600000000001</v>
      </c>
      <c r="I257" s="154"/>
      <c r="L257" s="149"/>
      <c r="M257" s="155"/>
      <c r="T257" s="156"/>
      <c r="AT257" s="151" t="s">
        <v>276</v>
      </c>
      <c r="AU257" s="151" t="s">
        <v>90</v>
      </c>
      <c r="AV257" s="12" t="s">
        <v>90</v>
      </c>
      <c r="AW257" s="12" t="s">
        <v>32</v>
      </c>
      <c r="AX257" s="12" t="s">
        <v>77</v>
      </c>
      <c r="AY257" s="151" t="s">
        <v>268</v>
      </c>
    </row>
    <row r="258" spans="2:65" s="12" customFormat="1" ht="22.5">
      <c r="B258" s="149"/>
      <c r="D258" s="150" t="s">
        <v>276</v>
      </c>
      <c r="E258" s="151" t="s">
        <v>1</v>
      </c>
      <c r="F258" s="152" t="s">
        <v>2680</v>
      </c>
      <c r="H258" s="153">
        <v>-32.96</v>
      </c>
      <c r="I258" s="154"/>
      <c r="L258" s="149"/>
      <c r="M258" s="155"/>
      <c r="T258" s="156"/>
      <c r="AT258" s="151" t="s">
        <v>276</v>
      </c>
      <c r="AU258" s="151" t="s">
        <v>90</v>
      </c>
      <c r="AV258" s="12" t="s">
        <v>90</v>
      </c>
      <c r="AW258" s="12" t="s">
        <v>32</v>
      </c>
      <c r="AX258" s="12" t="s">
        <v>77</v>
      </c>
      <c r="AY258" s="151" t="s">
        <v>268</v>
      </c>
    </row>
    <row r="259" spans="2:65" s="12" customFormat="1">
      <c r="B259" s="149"/>
      <c r="D259" s="150" t="s">
        <v>276</v>
      </c>
      <c r="E259" s="151" t="s">
        <v>1</v>
      </c>
      <c r="F259" s="152" t="s">
        <v>2681</v>
      </c>
      <c r="H259" s="153">
        <v>0</v>
      </c>
      <c r="I259" s="154"/>
      <c r="L259" s="149"/>
      <c r="M259" s="155"/>
      <c r="T259" s="156"/>
      <c r="AT259" s="151" t="s">
        <v>276</v>
      </c>
      <c r="AU259" s="151" t="s">
        <v>90</v>
      </c>
      <c r="AV259" s="12" t="s">
        <v>90</v>
      </c>
      <c r="AW259" s="12" t="s">
        <v>32</v>
      </c>
      <c r="AX259" s="12" t="s">
        <v>77</v>
      </c>
      <c r="AY259" s="151" t="s">
        <v>268</v>
      </c>
    </row>
    <row r="260" spans="2:65" s="12" customFormat="1">
      <c r="B260" s="149"/>
      <c r="D260" s="150" t="s">
        <v>276</v>
      </c>
      <c r="E260" s="151" t="s">
        <v>1</v>
      </c>
      <c r="F260" s="152" t="s">
        <v>2682</v>
      </c>
      <c r="H260" s="153">
        <v>-12.358000000000001</v>
      </c>
      <c r="I260" s="154"/>
      <c r="L260" s="149"/>
      <c r="M260" s="155"/>
      <c r="T260" s="156"/>
      <c r="AT260" s="151" t="s">
        <v>276</v>
      </c>
      <c r="AU260" s="151" t="s">
        <v>90</v>
      </c>
      <c r="AV260" s="12" t="s">
        <v>90</v>
      </c>
      <c r="AW260" s="12" t="s">
        <v>32</v>
      </c>
      <c r="AX260" s="12" t="s">
        <v>77</v>
      </c>
      <c r="AY260" s="151" t="s">
        <v>268</v>
      </c>
    </row>
    <row r="261" spans="2:65" s="13" customFormat="1">
      <c r="B261" s="157"/>
      <c r="D261" s="150" t="s">
        <v>276</v>
      </c>
      <c r="E261" s="158" t="s">
        <v>1</v>
      </c>
      <c r="F261" s="159" t="s">
        <v>278</v>
      </c>
      <c r="H261" s="160">
        <v>86.298000000000002</v>
      </c>
      <c r="I261" s="161"/>
      <c r="L261" s="157"/>
      <c r="M261" s="162"/>
      <c r="T261" s="163"/>
      <c r="AT261" s="158" t="s">
        <v>276</v>
      </c>
      <c r="AU261" s="158" t="s">
        <v>90</v>
      </c>
      <c r="AV261" s="13" t="s">
        <v>101</v>
      </c>
      <c r="AW261" s="13" t="s">
        <v>32</v>
      </c>
      <c r="AX261" s="13" t="s">
        <v>84</v>
      </c>
      <c r="AY261" s="158" t="s">
        <v>268</v>
      </c>
    </row>
    <row r="262" spans="2:65" s="1" customFormat="1" ht="37.9" customHeight="1">
      <c r="B262" s="32"/>
      <c r="C262" s="136" t="s">
        <v>387</v>
      </c>
      <c r="D262" s="136" t="s">
        <v>270</v>
      </c>
      <c r="E262" s="137" t="s">
        <v>885</v>
      </c>
      <c r="F262" s="138" t="s">
        <v>886</v>
      </c>
      <c r="G262" s="139" t="s">
        <v>318</v>
      </c>
      <c r="H262" s="140">
        <v>49.43</v>
      </c>
      <c r="I262" s="141"/>
      <c r="J262" s="142">
        <f>ROUND(I262*H262,2)</f>
        <v>0</v>
      </c>
      <c r="K262" s="138" t="s">
        <v>274</v>
      </c>
      <c r="L262" s="32"/>
      <c r="M262" s="143" t="s">
        <v>1</v>
      </c>
      <c r="N262" s="144" t="s">
        <v>43</v>
      </c>
      <c r="P262" s="145">
        <f>O262*H262</f>
        <v>0</v>
      </c>
      <c r="Q262" s="145">
        <v>6.6919999999999993E-2</v>
      </c>
      <c r="R262" s="145">
        <f>Q262*H262</f>
        <v>3.3078555999999995</v>
      </c>
      <c r="S262" s="145">
        <v>0</v>
      </c>
      <c r="T262" s="146">
        <f>S262*H262</f>
        <v>0</v>
      </c>
      <c r="AR262" s="147" t="s">
        <v>101</v>
      </c>
      <c r="AT262" s="147" t="s">
        <v>270</v>
      </c>
      <c r="AU262" s="147" t="s">
        <v>90</v>
      </c>
      <c r="AY262" s="17" t="s">
        <v>268</v>
      </c>
      <c r="BE262" s="148">
        <f>IF(N262="základní",J262,0)</f>
        <v>0</v>
      </c>
      <c r="BF262" s="148">
        <f>IF(N262="snížená",J262,0)</f>
        <v>0</v>
      </c>
      <c r="BG262" s="148">
        <f>IF(N262="zákl. přenesená",J262,0)</f>
        <v>0</v>
      </c>
      <c r="BH262" s="148">
        <f>IF(N262="sníž. přenesená",J262,0)</f>
        <v>0</v>
      </c>
      <c r="BI262" s="148">
        <f>IF(N262="nulová",J262,0)</f>
        <v>0</v>
      </c>
      <c r="BJ262" s="17" t="s">
        <v>90</v>
      </c>
      <c r="BK262" s="148">
        <f>ROUND(I262*H262,2)</f>
        <v>0</v>
      </c>
      <c r="BL262" s="17" t="s">
        <v>101</v>
      </c>
      <c r="BM262" s="147" t="s">
        <v>2683</v>
      </c>
    </row>
    <row r="263" spans="2:65" s="14" customFormat="1" ht="22.5">
      <c r="B263" s="164"/>
      <c r="D263" s="150" t="s">
        <v>276</v>
      </c>
      <c r="E263" s="165" t="s">
        <v>1</v>
      </c>
      <c r="F263" s="166" t="s">
        <v>888</v>
      </c>
      <c r="H263" s="165" t="s">
        <v>1</v>
      </c>
      <c r="I263" s="167"/>
      <c r="L263" s="164"/>
      <c r="M263" s="168"/>
      <c r="T263" s="169"/>
      <c r="AT263" s="165" t="s">
        <v>276</v>
      </c>
      <c r="AU263" s="165" t="s">
        <v>90</v>
      </c>
      <c r="AV263" s="14" t="s">
        <v>84</v>
      </c>
      <c r="AW263" s="14" t="s">
        <v>32</v>
      </c>
      <c r="AX263" s="14" t="s">
        <v>77</v>
      </c>
      <c r="AY263" s="165" t="s">
        <v>268</v>
      </c>
    </row>
    <row r="264" spans="2:65" s="12" customFormat="1" ht="22.5">
      <c r="B264" s="149"/>
      <c r="D264" s="150" t="s">
        <v>276</v>
      </c>
      <c r="E264" s="151" t="s">
        <v>1</v>
      </c>
      <c r="F264" s="152" t="s">
        <v>2684</v>
      </c>
      <c r="H264" s="153">
        <v>49.43</v>
      </c>
      <c r="I264" s="154"/>
      <c r="L264" s="149"/>
      <c r="M264" s="155"/>
      <c r="T264" s="156"/>
      <c r="AT264" s="151" t="s">
        <v>276</v>
      </c>
      <c r="AU264" s="151" t="s">
        <v>90</v>
      </c>
      <c r="AV264" s="12" t="s">
        <v>90</v>
      </c>
      <c r="AW264" s="12" t="s">
        <v>32</v>
      </c>
      <c r="AX264" s="12" t="s">
        <v>77</v>
      </c>
      <c r="AY264" s="151" t="s">
        <v>268</v>
      </c>
    </row>
    <row r="265" spans="2:65" s="13" customFormat="1">
      <c r="B265" s="157"/>
      <c r="D265" s="150" t="s">
        <v>276</v>
      </c>
      <c r="E265" s="158" t="s">
        <v>1</v>
      </c>
      <c r="F265" s="159" t="s">
        <v>278</v>
      </c>
      <c r="H265" s="160">
        <v>49.43</v>
      </c>
      <c r="I265" s="161"/>
      <c r="L265" s="157"/>
      <c r="M265" s="162"/>
      <c r="T265" s="163"/>
      <c r="AT265" s="158" t="s">
        <v>276</v>
      </c>
      <c r="AU265" s="158" t="s">
        <v>90</v>
      </c>
      <c r="AV265" s="13" t="s">
        <v>101</v>
      </c>
      <c r="AW265" s="13" t="s">
        <v>32</v>
      </c>
      <c r="AX265" s="13" t="s">
        <v>84</v>
      </c>
      <c r="AY265" s="158" t="s">
        <v>268</v>
      </c>
    </row>
    <row r="266" spans="2:65" s="1" customFormat="1" ht="33" customHeight="1">
      <c r="B266" s="32"/>
      <c r="C266" s="136" t="s">
        <v>7</v>
      </c>
      <c r="D266" s="136" t="s">
        <v>270</v>
      </c>
      <c r="E266" s="137" t="s">
        <v>890</v>
      </c>
      <c r="F266" s="138" t="s">
        <v>891</v>
      </c>
      <c r="G266" s="139" t="s">
        <v>273</v>
      </c>
      <c r="H266" s="140">
        <v>1.75</v>
      </c>
      <c r="I266" s="141"/>
      <c r="J266" s="142">
        <f>ROUND(I266*H266,2)</f>
        <v>0</v>
      </c>
      <c r="K266" s="138" t="s">
        <v>274</v>
      </c>
      <c r="L266" s="32"/>
      <c r="M266" s="143" t="s">
        <v>1</v>
      </c>
      <c r="N266" s="144" t="s">
        <v>43</v>
      </c>
      <c r="P266" s="145">
        <f>O266*H266</f>
        <v>0</v>
      </c>
      <c r="Q266" s="145">
        <v>0.1774</v>
      </c>
      <c r="R266" s="145">
        <f>Q266*H266</f>
        <v>0.31045</v>
      </c>
      <c r="S266" s="145">
        <v>0</v>
      </c>
      <c r="T266" s="146">
        <f>S266*H266</f>
        <v>0</v>
      </c>
      <c r="AR266" s="147" t="s">
        <v>101</v>
      </c>
      <c r="AT266" s="147" t="s">
        <v>270</v>
      </c>
      <c r="AU266" s="147" t="s">
        <v>90</v>
      </c>
      <c r="AY266" s="17" t="s">
        <v>268</v>
      </c>
      <c r="BE266" s="148">
        <f>IF(N266="základní",J266,0)</f>
        <v>0</v>
      </c>
      <c r="BF266" s="148">
        <f>IF(N266="snížená",J266,0)</f>
        <v>0</v>
      </c>
      <c r="BG266" s="148">
        <f>IF(N266="zákl. přenesená",J266,0)</f>
        <v>0</v>
      </c>
      <c r="BH266" s="148">
        <f>IF(N266="sníž. přenesená",J266,0)</f>
        <v>0</v>
      </c>
      <c r="BI266" s="148">
        <f>IF(N266="nulová",J266,0)</f>
        <v>0</v>
      </c>
      <c r="BJ266" s="17" t="s">
        <v>90</v>
      </c>
      <c r="BK266" s="148">
        <f>ROUND(I266*H266,2)</f>
        <v>0</v>
      </c>
      <c r="BL266" s="17" t="s">
        <v>101</v>
      </c>
      <c r="BM266" s="147" t="s">
        <v>2685</v>
      </c>
    </row>
    <row r="267" spans="2:65" s="12" customFormat="1">
      <c r="B267" s="149"/>
      <c r="D267" s="150" t="s">
        <v>276</v>
      </c>
      <c r="E267" s="151" t="s">
        <v>1</v>
      </c>
      <c r="F267" s="152" t="s">
        <v>2686</v>
      </c>
      <c r="H267" s="153">
        <v>1.75</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1.75</v>
      </c>
      <c r="I268" s="161"/>
      <c r="L268" s="157"/>
      <c r="M268" s="162"/>
      <c r="T268" s="163"/>
      <c r="AT268" s="158" t="s">
        <v>276</v>
      </c>
      <c r="AU268" s="158" t="s">
        <v>90</v>
      </c>
      <c r="AV268" s="13" t="s">
        <v>101</v>
      </c>
      <c r="AW268" s="13" t="s">
        <v>32</v>
      </c>
      <c r="AX268" s="13" t="s">
        <v>84</v>
      </c>
      <c r="AY268" s="158" t="s">
        <v>268</v>
      </c>
    </row>
    <row r="269" spans="2:65" s="1" customFormat="1" ht="21.75" customHeight="1">
      <c r="B269" s="32"/>
      <c r="C269" s="136" t="s">
        <v>396</v>
      </c>
      <c r="D269" s="136" t="s">
        <v>270</v>
      </c>
      <c r="E269" s="137" t="s">
        <v>894</v>
      </c>
      <c r="F269" s="138" t="s">
        <v>895</v>
      </c>
      <c r="G269" s="139" t="s">
        <v>281</v>
      </c>
      <c r="H269" s="140">
        <v>1</v>
      </c>
      <c r="I269" s="141"/>
      <c r="J269" s="142">
        <f>ROUND(I269*H269,2)</f>
        <v>0</v>
      </c>
      <c r="K269" s="138" t="s">
        <v>274</v>
      </c>
      <c r="L269" s="32"/>
      <c r="M269" s="143" t="s">
        <v>1</v>
      </c>
      <c r="N269" s="144" t="s">
        <v>43</v>
      </c>
      <c r="P269" s="145">
        <f>O269*H269</f>
        <v>0</v>
      </c>
      <c r="Q269" s="145">
        <v>2.2780000000000002E-2</v>
      </c>
      <c r="R269" s="145">
        <f>Q269*H269</f>
        <v>2.2780000000000002E-2</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896</v>
      </c>
    </row>
    <row r="270" spans="2:65" s="14" customFormat="1">
      <c r="B270" s="164"/>
      <c r="D270" s="150" t="s">
        <v>276</v>
      </c>
      <c r="E270" s="165" t="s">
        <v>1</v>
      </c>
      <c r="F270" s="166" t="s">
        <v>897</v>
      </c>
      <c r="H270" s="165" t="s">
        <v>1</v>
      </c>
      <c r="I270" s="167"/>
      <c r="L270" s="164"/>
      <c r="M270" s="168"/>
      <c r="T270" s="169"/>
      <c r="AT270" s="165" t="s">
        <v>276</v>
      </c>
      <c r="AU270" s="165" t="s">
        <v>90</v>
      </c>
      <c r="AV270" s="14" t="s">
        <v>84</v>
      </c>
      <c r="AW270" s="14" t="s">
        <v>32</v>
      </c>
      <c r="AX270" s="14" t="s">
        <v>77</v>
      </c>
      <c r="AY270" s="165" t="s">
        <v>268</v>
      </c>
    </row>
    <row r="271" spans="2:65" s="12" customFormat="1">
      <c r="B271" s="149"/>
      <c r="D271" s="150" t="s">
        <v>276</v>
      </c>
      <c r="E271" s="151" t="s">
        <v>1</v>
      </c>
      <c r="F271" s="152" t="s">
        <v>2687</v>
      </c>
      <c r="H271" s="153">
        <v>1</v>
      </c>
      <c r="I271" s="154"/>
      <c r="L271" s="149"/>
      <c r="M271" s="155"/>
      <c r="T271" s="156"/>
      <c r="AT271" s="151" t="s">
        <v>276</v>
      </c>
      <c r="AU271" s="151" t="s">
        <v>90</v>
      </c>
      <c r="AV271" s="12" t="s">
        <v>90</v>
      </c>
      <c r="AW271" s="12" t="s">
        <v>32</v>
      </c>
      <c r="AX271" s="12" t="s">
        <v>77</v>
      </c>
      <c r="AY271" s="151" t="s">
        <v>268</v>
      </c>
    </row>
    <row r="272" spans="2:65" s="13" customFormat="1">
      <c r="B272" s="157"/>
      <c r="D272" s="150" t="s">
        <v>276</v>
      </c>
      <c r="E272" s="158" t="s">
        <v>1</v>
      </c>
      <c r="F272" s="159" t="s">
        <v>278</v>
      </c>
      <c r="H272" s="160">
        <v>1</v>
      </c>
      <c r="I272" s="161"/>
      <c r="L272" s="157"/>
      <c r="M272" s="162"/>
      <c r="T272" s="163"/>
      <c r="AT272" s="158" t="s">
        <v>276</v>
      </c>
      <c r="AU272" s="158" t="s">
        <v>90</v>
      </c>
      <c r="AV272" s="13" t="s">
        <v>101</v>
      </c>
      <c r="AW272" s="13" t="s">
        <v>32</v>
      </c>
      <c r="AX272" s="13" t="s">
        <v>84</v>
      </c>
      <c r="AY272" s="158" t="s">
        <v>268</v>
      </c>
    </row>
    <row r="273" spans="2:65" s="1" customFormat="1" ht="21.75" customHeight="1">
      <c r="B273" s="32"/>
      <c r="C273" s="136" t="s">
        <v>401</v>
      </c>
      <c r="D273" s="136" t="s">
        <v>270</v>
      </c>
      <c r="E273" s="137" t="s">
        <v>900</v>
      </c>
      <c r="F273" s="138" t="s">
        <v>901</v>
      </c>
      <c r="G273" s="139" t="s">
        <v>281</v>
      </c>
      <c r="H273" s="140">
        <v>6</v>
      </c>
      <c r="I273" s="141"/>
      <c r="J273" s="142">
        <f>ROUND(I273*H273,2)</f>
        <v>0</v>
      </c>
      <c r="K273" s="138" t="s">
        <v>274</v>
      </c>
      <c r="L273" s="32"/>
      <c r="M273" s="143" t="s">
        <v>1</v>
      </c>
      <c r="N273" s="144" t="s">
        <v>43</v>
      </c>
      <c r="P273" s="145">
        <f>O273*H273</f>
        <v>0</v>
      </c>
      <c r="Q273" s="145">
        <v>2.7109999999999999E-2</v>
      </c>
      <c r="R273" s="145">
        <f>Q273*H273</f>
        <v>0.16266</v>
      </c>
      <c r="S273" s="145">
        <v>0</v>
      </c>
      <c r="T273" s="146">
        <f>S273*H273</f>
        <v>0</v>
      </c>
      <c r="AR273" s="147" t="s">
        <v>101</v>
      </c>
      <c r="AT273" s="147" t="s">
        <v>270</v>
      </c>
      <c r="AU273" s="147" t="s">
        <v>90</v>
      </c>
      <c r="AY273" s="17" t="s">
        <v>268</v>
      </c>
      <c r="BE273" s="148">
        <f>IF(N273="základní",J273,0)</f>
        <v>0</v>
      </c>
      <c r="BF273" s="148">
        <f>IF(N273="snížená",J273,0)</f>
        <v>0</v>
      </c>
      <c r="BG273" s="148">
        <f>IF(N273="zákl. přenesená",J273,0)</f>
        <v>0</v>
      </c>
      <c r="BH273" s="148">
        <f>IF(N273="sníž. přenesená",J273,0)</f>
        <v>0</v>
      </c>
      <c r="BI273" s="148">
        <f>IF(N273="nulová",J273,0)</f>
        <v>0</v>
      </c>
      <c r="BJ273" s="17" t="s">
        <v>90</v>
      </c>
      <c r="BK273" s="148">
        <f>ROUND(I273*H273,2)</f>
        <v>0</v>
      </c>
      <c r="BL273" s="17" t="s">
        <v>101</v>
      </c>
      <c r="BM273" s="147" t="s">
        <v>902</v>
      </c>
    </row>
    <row r="274" spans="2:65" s="14" customFormat="1">
      <c r="B274" s="164"/>
      <c r="D274" s="150" t="s">
        <v>276</v>
      </c>
      <c r="E274" s="165" t="s">
        <v>1</v>
      </c>
      <c r="F274" s="166" t="s">
        <v>903</v>
      </c>
      <c r="H274" s="165" t="s">
        <v>1</v>
      </c>
      <c r="I274" s="167"/>
      <c r="L274" s="164"/>
      <c r="M274" s="168"/>
      <c r="T274" s="169"/>
      <c r="AT274" s="165" t="s">
        <v>276</v>
      </c>
      <c r="AU274" s="165" t="s">
        <v>90</v>
      </c>
      <c r="AV274" s="14" t="s">
        <v>84</v>
      </c>
      <c r="AW274" s="14" t="s">
        <v>32</v>
      </c>
      <c r="AX274" s="14" t="s">
        <v>77</v>
      </c>
      <c r="AY274" s="165" t="s">
        <v>268</v>
      </c>
    </row>
    <row r="275" spans="2:65" s="12" customFormat="1">
      <c r="B275" s="149"/>
      <c r="D275" s="150" t="s">
        <v>276</v>
      </c>
      <c r="E275" s="151" t="s">
        <v>1</v>
      </c>
      <c r="F275" s="152" t="s">
        <v>2688</v>
      </c>
      <c r="H275" s="153">
        <v>5</v>
      </c>
      <c r="I275" s="154"/>
      <c r="L275" s="149"/>
      <c r="M275" s="155"/>
      <c r="T275" s="156"/>
      <c r="AT275" s="151" t="s">
        <v>276</v>
      </c>
      <c r="AU275" s="151" t="s">
        <v>90</v>
      </c>
      <c r="AV275" s="12" t="s">
        <v>90</v>
      </c>
      <c r="AW275" s="12" t="s">
        <v>32</v>
      </c>
      <c r="AX275" s="12" t="s">
        <v>77</v>
      </c>
      <c r="AY275" s="151" t="s">
        <v>268</v>
      </c>
    </row>
    <row r="276" spans="2:65" s="15" customFormat="1">
      <c r="B276" s="170"/>
      <c r="D276" s="150" t="s">
        <v>276</v>
      </c>
      <c r="E276" s="171" t="s">
        <v>1</v>
      </c>
      <c r="F276" s="172" t="s">
        <v>325</v>
      </c>
      <c r="H276" s="173">
        <v>5</v>
      </c>
      <c r="I276" s="174"/>
      <c r="L276" s="170"/>
      <c r="M276" s="175"/>
      <c r="T276" s="176"/>
      <c r="AT276" s="171" t="s">
        <v>276</v>
      </c>
      <c r="AU276" s="171" t="s">
        <v>90</v>
      </c>
      <c r="AV276" s="15" t="s">
        <v>97</v>
      </c>
      <c r="AW276" s="15" t="s">
        <v>32</v>
      </c>
      <c r="AX276" s="15" t="s">
        <v>77</v>
      </c>
      <c r="AY276" s="171" t="s">
        <v>268</v>
      </c>
    </row>
    <row r="277" spans="2:65" s="14" customFormat="1">
      <c r="B277" s="164"/>
      <c r="D277" s="150" t="s">
        <v>276</v>
      </c>
      <c r="E277" s="165" t="s">
        <v>1</v>
      </c>
      <c r="F277" s="166" t="s">
        <v>2689</v>
      </c>
      <c r="H277" s="165" t="s">
        <v>1</v>
      </c>
      <c r="I277" s="167"/>
      <c r="L277" s="164"/>
      <c r="M277" s="168"/>
      <c r="T277" s="169"/>
      <c r="AT277" s="165" t="s">
        <v>276</v>
      </c>
      <c r="AU277" s="165" t="s">
        <v>90</v>
      </c>
      <c r="AV277" s="14" t="s">
        <v>84</v>
      </c>
      <c r="AW277" s="14" t="s">
        <v>32</v>
      </c>
      <c r="AX277" s="14" t="s">
        <v>77</v>
      </c>
      <c r="AY277" s="165" t="s">
        <v>268</v>
      </c>
    </row>
    <row r="278" spans="2:65" s="12" customFormat="1">
      <c r="B278" s="149"/>
      <c r="D278" s="150" t="s">
        <v>276</v>
      </c>
      <c r="E278" s="151" t="s">
        <v>1</v>
      </c>
      <c r="F278" s="152" t="s">
        <v>2687</v>
      </c>
      <c r="H278" s="153">
        <v>1</v>
      </c>
      <c r="I278" s="154"/>
      <c r="L278" s="149"/>
      <c r="M278" s="155"/>
      <c r="T278" s="156"/>
      <c r="AT278" s="151" t="s">
        <v>276</v>
      </c>
      <c r="AU278" s="151" t="s">
        <v>90</v>
      </c>
      <c r="AV278" s="12" t="s">
        <v>90</v>
      </c>
      <c r="AW278" s="12" t="s">
        <v>32</v>
      </c>
      <c r="AX278" s="12" t="s">
        <v>77</v>
      </c>
      <c r="AY278" s="151" t="s">
        <v>268</v>
      </c>
    </row>
    <row r="279" spans="2:65" s="15" customFormat="1">
      <c r="B279" s="170"/>
      <c r="D279" s="150" t="s">
        <v>276</v>
      </c>
      <c r="E279" s="171" t="s">
        <v>1</v>
      </c>
      <c r="F279" s="172" t="s">
        <v>325</v>
      </c>
      <c r="H279" s="173">
        <v>1</v>
      </c>
      <c r="I279" s="174"/>
      <c r="L279" s="170"/>
      <c r="M279" s="175"/>
      <c r="T279" s="176"/>
      <c r="AT279" s="171" t="s">
        <v>276</v>
      </c>
      <c r="AU279" s="171" t="s">
        <v>90</v>
      </c>
      <c r="AV279" s="15" t="s">
        <v>97</v>
      </c>
      <c r="AW279" s="15" t="s">
        <v>32</v>
      </c>
      <c r="AX279" s="15" t="s">
        <v>77</v>
      </c>
      <c r="AY279" s="171" t="s">
        <v>268</v>
      </c>
    </row>
    <row r="280" spans="2:65" s="13" customFormat="1">
      <c r="B280" s="157"/>
      <c r="D280" s="150" t="s">
        <v>276</v>
      </c>
      <c r="E280" s="158" t="s">
        <v>1</v>
      </c>
      <c r="F280" s="159" t="s">
        <v>278</v>
      </c>
      <c r="H280" s="160">
        <v>6</v>
      </c>
      <c r="I280" s="161"/>
      <c r="L280" s="157"/>
      <c r="M280" s="162"/>
      <c r="T280" s="163"/>
      <c r="AT280" s="158" t="s">
        <v>276</v>
      </c>
      <c r="AU280" s="158" t="s">
        <v>90</v>
      </c>
      <c r="AV280" s="13" t="s">
        <v>101</v>
      </c>
      <c r="AW280" s="13" t="s">
        <v>32</v>
      </c>
      <c r="AX280" s="13" t="s">
        <v>84</v>
      </c>
      <c r="AY280" s="158" t="s">
        <v>268</v>
      </c>
    </row>
    <row r="281" spans="2:65" s="1" customFormat="1" ht="21.75" customHeight="1">
      <c r="B281" s="32"/>
      <c r="C281" s="136" t="s">
        <v>406</v>
      </c>
      <c r="D281" s="136" t="s">
        <v>270</v>
      </c>
      <c r="E281" s="137" t="s">
        <v>905</v>
      </c>
      <c r="F281" s="138" t="s">
        <v>906</v>
      </c>
      <c r="G281" s="139" t="s">
        <v>281</v>
      </c>
      <c r="H281" s="140">
        <v>1</v>
      </c>
      <c r="I281" s="141"/>
      <c r="J281" s="142">
        <f>ROUND(I281*H281,2)</f>
        <v>0</v>
      </c>
      <c r="K281" s="138" t="s">
        <v>274</v>
      </c>
      <c r="L281" s="32"/>
      <c r="M281" s="143" t="s">
        <v>1</v>
      </c>
      <c r="N281" s="144" t="s">
        <v>43</v>
      </c>
      <c r="P281" s="145">
        <f>O281*H281</f>
        <v>0</v>
      </c>
      <c r="Q281" s="145">
        <v>3.1320000000000001E-2</v>
      </c>
      <c r="R281" s="145">
        <f>Q281*H281</f>
        <v>3.1320000000000001E-2</v>
      </c>
      <c r="S281" s="145">
        <v>0</v>
      </c>
      <c r="T281" s="146">
        <f>S281*H281</f>
        <v>0</v>
      </c>
      <c r="AR281" s="147" t="s">
        <v>101</v>
      </c>
      <c r="AT281" s="147" t="s">
        <v>270</v>
      </c>
      <c r="AU281" s="147" t="s">
        <v>90</v>
      </c>
      <c r="AY281" s="17" t="s">
        <v>268</v>
      </c>
      <c r="BE281" s="148">
        <f>IF(N281="základní",J281,0)</f>
        <v>0</v>
      </c>
      <c r="BF281" s="148">
        <f>IF(N281="snížená",J281,0)</f>
        <v>0</v>
      </c>
      <c r="BG281" s="148">
        <f>IF(N281="zákl. přenesená",J281,0)</f>
        <v>0</v>
      </c>
      <c r="BH281" s="148">
        <f>IF(N281="sníž. přenesená",J281,0)</f>
        <v>0</v>
      </c>
      <c r="BI281" s="148">
        <f>IF(N281="nulová",J281,0)</f>
        <v>0</v>
      </c>
      <c r="BJ281" s="17" t="s">
        <v>90</v>
      </c>
      <c r="BK281" s="148">
        <f>ROUND(I281*H281,2)</f>
        <v>0</v>
      </c>
      <c r="BL281" s="17" t="s">
        <v>101</v>
      </c>
      <c r="BM281" s="147" t="s">
        <v>907</v>
      </c>
    </row>
    <row r="282" spans="2:65" s="14" customFormat="1">
      <c r="B282" s="164"/>
      <c r="D282" s="150" t="s">
        <v>276</v>
      </c>
      <c r="E282" s="165" t="s">
        <v>1</v>
      </c>
      <c r="F282" s="166" t="s">
        <v>909</v>
      </c>
      <c r="H282" s="165" t="s">
        <v>1</v>
      </c>
      <c r="I282" s="167"/>
      <c r="L282" s="164"/>
      <c r="M282" s="168"/>
      <c r="T282" s="169"/>
      <c r="AT282" s="165" t="s">
        <v>276</v>
      </c>
      <c r="AU282" s="165" t="s">
        <v>90</v>
      </c>
      <c r="AV282" s="14" t="s">
        <v>84</v>
      </c>
      <c r="AW282" s="14" t="s">
        <v>32</v>
      </c>
      <c r="AX282" s="14" t="s">
        <v>77</v>
      </c>
      <c r="AY282" s="165" t="s">
        <v>268</v>
      </c>
    </row>
    <row r="283" spans="2:65" s="12" customFormat="1">
      <c r="B283" s="149"/>
      <c r="D283" s="150" t="s">
        <v>276</v>
      </c>
      <c r="E283" s="151" t="s">
        <v>1</v>
      </c>
      <c r="F283" s="152" t="s">
        <v>2687</v>
      </c>
      <c r="H283" s="153">
        <v>1</v>
      </c>
      <c r="I283" s="154"/>
      <c r="L283" s="149"/>
      <c r="M283" s="155"/>
      <c r="T283" s="156"/>
      <c r="AT283" s="151" t="s">
        <v>276</v>
      </c>
      <c r="AU283" s="151" t="s">
        <v>90</v>
      </c>
      <c r="AV283" s="12" t="s">
        <v>90</v>
      </c>
      <c r="AW283" s="12" t="s">
        <v>32</v>
      </c>
      <c r="AX283" s="12" t="s">
        <v>77</v>
      </c>
      <c r="AY283" s="151" t="s">
        <v>268</v>
      </c>
    </row>
    <row r="284" spans="2:65" s="13" customFormat="1">
      <c r="B284" s="157"/>
      <c r="D284" s="150" t="s">
        <v>276</v>
      </c>
      <c r="E284" s="158" t="s">
        <v>1</v>
      </c>
      <c r="F284" s="159" t="s">
        <v>278</v>
      </c>
      <c r="H284" s="160">
        <v>1</v>
      </c>
      <c r="I284" s="161"/>
      <c r="L284" s="157"/>
      <c r="M284" s="162"/>
      <c r="T284" s="163"/>
      <c r="AT284" s="158" t="s">
        <v>276</v>
      </c>
      <c r="AU284" s="158" t="s">
        <v>90</v>
      </c>
      <c r="AV284" s="13" t="s">
        <v>101</v>
      </c>
      <c r="AW284" s="13" t="s">
        <v>32</v>
      </c>
      <c r="AX284" s="13" t="s">
        <v>84</v>
      </c>
      <c r="AY284" s="158" t="s">
        <v>268</v>
      </c>
    </row>
    <row r="285" spans="2:65" s="1" customFormat="1" ht="21.75" customHeight="1">
      <c r="B285" s="32"/>
      <c r="C285" s="136" t="s">
        <v>410</v>
      </c>
      <c r="D285" s="136" t="s">
        <v>270</v>
      </c>
      <c r="E285" s="137" t="s">
        <v>910</v>
      </c>
      <c r="F285" s="138" t="s">
        <v>911</v>
      </c>
      <c r="G285" s="139" t="s">
        <v>281</v>
      </c>
      <c r="H285" s="140">
        <v>1</v>
      </c>
      <c r="I285" s="141"/>
      <c r="J285" s="142">
        <f>ROUND(I285*H285,2)</f>
        <v>0</v>
      </c>
      <c r="K285" s="138" t="s">
        <v>274</v>
      </c>
      <c r="L285" s="32"/>
      <c r="M285" s="143" t="s">
        <v>1</v>
      </c>
      <c r="N285" s="144" t="s">
        <v>43</v>
      </c>
      <c r="P285" s="145">
        <f>O285*H285</f>
        <v>0</v>
      </c>
      <c r="Q285" s="145">
        <v>3.5639999999999998E-2</v>
      </c>
      <c r="R285" s="145">
        <f>Q285*H285</f>
        <v>3.5639999999999998E-2</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912</v>
      </c>
    </row>
    <row r="286" spans="2:65" s="14" customFormat="1">
      <c r="B286" s="164"/>
      <c r="D286" s="150" t="s">
        <v>276</v>
      </c>
      <c r="E286" s="165" t="s">
        <v>1</v>
      </c>
      <c r="F286" s="166" t="s">
        <v>913</v>
      </c>
      <c r="H286" s="165" t="s">
        <v>1</v>
      </c>
      <c r="I286" s="167"/>
      <c r="L286" s="164"/>
      <c r="M286" s="168"/>
      <c r="T286" s="169"/>
      <c r="AT286" s="165" t="s">
        <v>276</v>
      </c>
      <c r="AU286" s="165" t="s">
        <v>90</v>
      </c>
      <c r="AV286" s="14" t="s">
        <v>84</v>
      </c>
      <c r="AW286" s="14" t="s">
        <v>32</v>
      </c>
      <c r="AX286" s="14" t="s">
        <v>77</v>
      </c>
      <c r="AY286" s="165" t="s">
        <v>268</v>
      </c>
    </row>
    <row r="287" spans="2:65" s="12" customFormat="1">
      <c r="B287" s="149"/>
      <c r="D287" s="150" t="s">
        <v>276</v>
      </c>
      <c r="E287" s="151" t="s">
        <v>1</v>
      </c>
      <c r="F287" s="152" t="s">
        <v>2687</v>
      </c>
      <c r="H287" s="153">
        <v>1</v>
      </c>
      <c r="I287" s="154"/>
      <c r="L287" s="149"/>
      <c r="M287" s="155"/>
      <c r="T287" s="156"/>
      <c r="AT287" s="151" t="s">
        <v>276</v>
      </c>
      <c r="AU287" s="151" t="s">
        <v>90</v>
      </c>
      <c r="AV287" s="12" t="s">
        <v>90</v>
      </c>
      <c r="AW287" s="12" t="s">
        <v>32</v>
      </c>
      <c r="AX287" s="12" t="s">
        <v>77</v>
      </c>
      <c r="AY287" s="151" t="s">
        <v>268</v>
      </c>
    </row>
    <row r="288" spans="2:65" s="13" customFormat="1">
      <c r="B288" s="157"/>
      <c r="D288" s="150" t="s">
        <v>276</v>
      </c>
      <c r="E288" s="158" t="s">
        <v>1</v>
      </c>
      <c r="F288" s="159" t="s">
        <v>278</v>
      </c>
      <c r="H288" s="160">
        <v>1</v>
      </c>
      <c r="I288" s="161"/>
      <c r="L288" s="157"/>
      <c r="M288" s="162"/>
      <c r="T288" s="163"/>
      <c r="AT288" s="158" t="s">
        <v>276</v>
      </c>
      <c r="AU288" s="158" t="s">
        <v>90</v>
      </c>
      <c r="AV288" s="13" t="s">
        <v>101</v>
      </c>
      <c r="AW288" s="13" t="s">
        <v>32</v>
      </c>
      <c r="AX288" s="13" t="s">
        <v>84</v>
      </c>
      <c r="AY288" s="158" t="s">
        <v>268</v>
      </c>
    </row>
    <row r="289" spans="2:65" s="1" customFormat="1" ht="21.75" customHeight="1">
      <c r="B289" s="32"/>
      <c r="C289" s="136" t="s">
        <v>416</v>
      </c>
      <c r="D289" s="136" t="s">
        <v>270</v>
      </c>
      <c r="E289" s="137" t="s">
        <v>914</v>
      </c>
      <c r="F289" s="138" t="s">
        <v>915</v>
      </c>
      <c r="G289" s="139" t="s">
        <v>281</v>
      </c>
      <c r="H289" s="140">
        <v>2</v>
      </c>
      <c r="I289" s="141"/>
      <c r="J289" s="142">
        <f>ROUND(I289*H289,2)</f>
        <v>0</v>
      </c>
      <c r="K289" s="138" t="s">
        <v>274</v>
      </c>
      <c r="L289" s="32"/>
      <c r="M289" s="143" t="s">
        <v>1</v>
      </c>
      <c r="N289" s="144" t="s">
        <v>43</v>
      </c>
      <c r="P289" s="145">
        <f>O289*H289</f>
        <v>0</v>
      </c>
      <c r="Q289" s="145">
        <v>3.6549999999999999E-2</v>
      </c>
      <c r="R289" s="145">
        <f>Q289*H289</f>
        <v>7.3099999999999998E-2</v>
      </c>
      <c r="S289" s="145">
        <v>0</v>
      </c>
      <c r="T289" s="146">
        <f>S289*H289</f>
        <v>0</v>
      </c>
      <c r="AR289" s="147" t="s">
        <v>101</v>
      </c>
      <c r="AT289" s="147" t="s">
        <v>270</v>
      </c>
      <c r="AU289" s="147" t="s">
        <v>90</v>
      </c>
      <c r="AY289" s="17" t="s">
        <v>268</v>
      </c>
      <c r="BE289" s="148">
        <f>IF(N289="základní",J289,0)</f>
        <v>0</v>
      </c>
      <c r="BF289" s="148">
        <f>IF(N289="snížená",J289,0)</f>
        <v>0</v>
      </c>
      <c r="BG289" s="148">
        <f>IF(N289="zákl. přenesená",J289,0)</f>
        <v>0</v>
      </c>
      <c r="BH289" s="148">
        <f>IF(N289="sníž. přenesená",J289,0)</f>
        <v>0</v>
      </c>
      <c r="BI289" s="148">
        <f>IF(N289="nulová",J289,0)</f>
        <v>0</v>
      </c>
      <c r="BJ289" s="17" t="s">
        <v>90</v>
      </c>
      <c r="BK289" s="148">
        <f>ROUND(I289*H289,2)</f>
        <v>0</v>
      </c>
      <c r="BL289" s="17" t="s">
        <v>101</v>
      </c>
      <c r="BM289" s="147" t="s">
        <v>916</v>
      </c>
    </row>
    <row r="290" spans="2:65" s="12" customFormat="1">
      <c r="B290" s="149"/>
      <c r="D290" s="150" t="s">
        <v>276</v>
      </c>
      <c r="E290" s="151" t="s">
        <v>1</v>
      </c>
      <c r="F290" s="152" t="s">
        <v>2690</v>
      </c>
      <c r="H290" s="153">
        <v>2</v>
      </c>
      <c r="I290" s="154"/>
      <c r="L290" s="149"/>
      <c r="M290" s="155"/>
      <c r="T290" s="156"/>
      <c r="AT290" s="151" t="s">
        <v>276</v>
      </c>
      <c r="AU290" s="151" t="s">
        <v>90</v>
      </c>
      <c r="AV290" s="12" t="s">
        <v>90</v>
      </c>
      <c r="AW290" s="12" t="s">
        <v>32</v>
      </c>
      <c r="AX290" s="12" t="s">
        <v>77</v>
      </c>
      <c r="AY290" s="151" t="s">
        <v>268</v>
      </c>
    </row>
    <row r="291" spans="2:65" s="13" customFormat="1">
      <c r="B291" s="157"/>
      <c r="D291" s="150" t="s">
        <v>276</v>
      </c>
      <c r="E291" s="158" t="s">
        <v>1</v>
      </c>
      <c r="F291" s="159" t="s">
        <v>278</v>
      </c>
      <c r="H291" s="160">
        <v>2</v>
      </c>
      <c r="I291" s="161"/>
      <c r="L291" s="157"/>
      <c r="M291" s="162"/>
      <c r="T291" s="163"/>
      <c r="AT291" s="158" t="s">
        <v>276</v>
      </c>
      <c r="AU291" s="158" t="s">
        <v>90</v>
      </c>
      <c r="AV291" s="13" t="s">
        <v>101</v>
      </c>
      <c r="AW291" s="13" t="s">
        <v>32</v>
      </c>
      <c r="AX291" s="13" t="s">
        <v>84</v>
      </c>
      <c r="AY291" s="158" t="s">
        <v>268</v>
      </c>
    </row>
    <row r="292" spans="2:65" s="1" customFormat="1" ht="21.75" customHeight="1">
      <c r="B292" s="32"/>
      <c r="C292" s="136" t="s">
        <v>298</v>
      </c>
      <c r="D292" s="136" t="s">
        <v>270</v>
      </c>
      <c r="E292" s="137" t="s">
        <v>2691</v>
      </c>
      <c r="F292" s="138" t="s">
        <v>2692</v>
      </c>
      <c r="G292" s="139" t="s">
        <v>281</v>
      </c>
      <c r="H292" s="140">
        <v>2</v>
      </c>
      <c r="I292" s="141"/>
      <c r="J292" s="142">
        <f>ROUND(I292*H292,2)</f>
        <v>0</v>
      </c>
      <c r="K292" s="138" t="s">
        <v>274</v>
      </c>
      <c r="L292" s="32"/>
      <c r="M292" s="143" t="s">
        <v>1</v>
      </c>
      <c r="N292" s="144" t="s">
        <v>43</v>
      </c>
      <c r="P292" s="145">
        <f>O292*H292</f>
        <v>0</v>
      </c>
      <c r="Q292" s="145">
        <v>6.3549999999999995E-2</v>
      </c>
      <c r="R292" s="145">
        <f>Q292*H292</f>
        <v>0.12709999999999999</v>
      </c>
      <c r="S292" s="145">
        <v>0</v>
      </c>
      <c r="T292" s="146">
        <f>S292*H292</f>
        <v>0</v>
      </c>
      <c r="AR292" s="147" t="s">
        <v>101</v>
      </c>
      <c r="AT292" s="147" t="s">
        <v>270</v>
      </c>
      <c r="AU292" s="147" t="s">
        <v>90</v>
      </c>
      <c r="AY292" s="17" t="s">
        <v>268</v>
      </c>
      <c r="BE292" s="148">
        <f>IF(N292="základní",J292,0)</f>
        <v>0</v>
      </c>
      <c r="BF292" s="148">
        <f>IF(N292="snížená",J292,0)</f>
        <v>0</v>
      </c>
      <c r="BG292" s="148">
        <f>IF(N292="zákl. přenesená",J292,0)</f>
        <v>0</v>
      </c>
      <c r="BH292" s="148">
        <f>IF(N292="sníž. přenesená",J292,0)</f>
        <v>0</v>
      </c>
      <c r="BI292" s="148">
        <f>IF(N292="nulová",J292,0)</f>
        <v>0</v>
      </c>
      <c r="BJ292" s="17" t="s">
        <v>90</v>
      </c>
      <c r="BK292" s="148">
        <f>ROUND(I292*H292,2)</f>
        <v>0</v>
      </c>
      <c r="BL292" s="17" t="s">
        <v>101</v>
      </c>
      <c r="BM292" s="147" t="s">
        <v>2693</v>
      </c>
    </row>
    <row r="293" spans="2:65" s="12" customFormat="1">
      <c r="B293" s="149"/>
      <c r="D293" s="150" t="s">
        <v>276</v>
      </c>
      <c r="E293" s="151" t="s">
        <v>1</v>
      </c>
      <c r="F293" s="152" t="s">
        <v>2690</v>
      </c>
      <c r="H293" s="153">
        <v>2</v>
      </c>
      <c r="I293" s="154"/>
      <c r="L293" s="149"/>
      <c r="M293" s="155"/>
      <c r="T293" s="156"/>
      <c r="AT293" s="151" t="s">
        <v>276</v>
      </c>
      <c r="AU293" s="151" t="s">
        <v>90</v>
      </c>
      <c r="AV293" s="12" t="s">
        <v>90</v>
      </c>
      <c r="AW293" s="12" t="s">
        <v>32</v>
      </c>
      <c r="AX293" s="12" t="s">
        <v>77</v>
      </c>
      <c r="AY293" s="151" t="s">
        <v>268</v>
      </c>
    </row>
    <row r="294" spans="2:65" s="13" customFormat="1">
      <c r="B294" s="157"/>
      <c r="D294" s="150" t="s">
        <v>276</v>
      </c>
      <c r="E294" s="158" t="s">
        <v>1</v>
      </c>
      <c r="F294" s="159" t="s">
        <v>278</v>
      </c>
      <c r="H294" s="160">
        <v>2</v>
      </c>
      <c r="I294" s="161"/>
      <c r="L294" s="157"/>
      <c r="M294" s="162"/>
      <c r="T294" s="163"/>
      <c r="AT294" s="158" t="s">
        <v>276</v>
      </c>
      <c r="AU294" s="158" t="s">
        <v>90</v>
      </c>
      <c r="AV294" s="13" t="s">
        <v>101</v>
      </c>
      <c r="AW294" s="13" t="s">
        <v>32</v>
      </c>
      <c r="AX294" s="13" t="s">
        <v>84</v>
      </c>
      <c r="AY294" s="158" t="s">
        <v>268</v>
      </c>
    </row>
    <row r="295" spans="2:65" s="1" customFormat="1" ht="21.75" customHeight="1">
      <c r="B295" s="32"/>
      <c r="C295" s="136" t="s">
        <v>308</v>
      </c>
      <c r="D295" s="136" t="s">
        <v>270</v>
      </c>
      <c r="E295" s="137" t="s">
        <v>918</v>
      </c>
      <c r="F295" s="138" t="s">
        <v>919</v>
      </c>
      <c r="G295" s="139" t="s">
        <v>281</v>
      </c>
      <c r="H295" s="140">
        <v>2</v>
      </c>
      <c r="I295" s="141"/>
      <c r="J295" s="142">
        <f>ROUND(I295*H295,2)</f>
        <v>0</v>
      </c>
      <c r="K295" s="138" t="s">
        <v>274</v>
      </c>
      <c r="L295" s="32"/>
      <c r="M295" s="143" t="s">
        <v>1</v>
      </c>
      <c r="N295" s="144" t="s">
        <v>43</v>
      </c>
      <c r="P295" s="145">
        <f>O295*H295</f>
        <v>0</v>
      </c>
      <c r="Q295" s="145">
        <v>7.2849999999999998E-2</v>
      </c>
      <c r="R295" s="145">
        <f>Q295*H295</f>
        <v>0.1457</v>
      </c>
      <c r="S295" s="145">
        <v>0</v>
      </c>
      <c r="T295" s="146">
        <f>S295*H295</f>
        <v>0</v>
      </c>
      <c r="AR295" s="147" t="s">
        <v>101</v>
      </c>
      <c r="AT295" s="147" t="s">
        <v>270</v>
      </c>
      <c r="AU295" s="147" t="s">
        <v>90</v>
      </c>
      <c r="AY295" s="17" t="s">
        <v>268</v>
      </c>
      <c r="BE295" s="148">
        <f>IF(N295="základní",J295,0)</f>
        <v>0</v>
      </c>
      <c r="BF295" s="148">
        <f>IF(N295="snížená",J295,0)</f>
        <v>0</v>
      </c>
      <c r="BG295" s="148">
        <f>IF(N295="zákl. přenesená",J295,0)</f>
        <v>0</v>
      </c>
      <c r="BH295" s="148">
        <f>IF(N295="sníž. přenesená",J295,0)</f>
        <v>0</v>
      </c>
      <c r="BI295" s="148">
        <f>IF(N295="nulová",J295,0)</f>
        <v>0</v>
      </c>
      <c r="BJ295" s="17" t="s">
        <v>90</v>
      </c>
      <c r="BK295" s="148">
        <f>ROUND(I295*H295,2)</f>
        <v>0</v>
      </c>
      <c r="BL295" s="17" t="s">
        <v>101</v>
      </c>
      <c r="BM295" s="147" t="s">
        <v>920</v>
      </c>
    </row>
    <row r="296" spans="2:65" s="12" customFormat="1">
      <c r="B296" s="149"/>
      <c r="D296" s="150" t="s">
        <v>276</v>
      </c>
      <c r="E296" s="151" t="s">
        <v>1</v>
      </c>
      <c r="F296" s="152" t="s">
        <v>2690</v>
      </c>
      <c r="H296" s="153">
        <v>2</v>
      </c>
      <c r="I296" s="154"/>
      <c r="L296" s="149"/>
      <c r="M296" s="155"/>
      <c r="T296" s="156"/>
      <c r="AT296" s="151" t="s">
        <v>276</v>
      </c>
      <c r="AU296" s="151" t="s">
        <v>90</v>
      </c>
      <c r="AV296" s="12" t="s">
        <v>90</v>
      </c>
      <c r="AW296" s="12" t="s">
        <v>32</v>
      </c>
      <c r="AX296" s="12" t="s">
        <v>77</v>
      </c>
      <c r="AY296" s="151" t="s">
        <v>268</v>
      </c>
    </row>
    <row r="297" spans="2:65" s="13" customFormat="1">
      <c r="B297" s="157"/>
      <c r="D297" s="150" t="s">
        <v>276</v>
      </c>
      <c r="E297" s="158" t="s">
        <v>1</v>
      </c>
      <c r="F297" s="159" t="s">
        <v>278</v>
      </c>
      <c r="H297" s="160">
        <v>2</v>
      </c>
      <c r="I297" s="161"/>
      <c r="L297" s="157"/>
      <c r="M297" s="162"/>
      <c r="T297" s="163"/>
      <c r="AT297" s="158" t="s">
        <v>276</v>
      </c>
      <c r="AU297" s="158" t="s">
        <v>90</v>
      </c>
      <c r="AV297" s="13" t="s">
        <v>101</v>
      </c>
      <c r="AW297" s="13" t="s">
        <v>32</v>
      </c>
      <c r="AX297" s="13" t="s">
        <v>84</v>
      </c>
      <c r="AY297" s="158" t="s">
        <v>268</v>
      </c>
    </row>
    <row r="298" spans="2:65" s="1" customFormat="1" ht="21.75" customHeight="1">
      <c r="B298" s="32"/>
      <c r="C298" s="136" t="s">
        <v>431</v>
      </c>
      <c r="D298" s="136" t="s">
        <v>270</v>
      </c>
      <c r="E298" s="137" t="s">
        <v>922</v>
      </c>
      <c r="F298" s="138" t="s">
        <v>923</v>
      </c>
      <c r="G298" s="139" t="s">
        <v>273</v>
      </c>
      <c r="H298" s="140">
        <v>3.54</v>
      </c>
      <c r="I298" s="141"/>
      <c r="J298" s="142">
        <f>ROUND(I298*H298,2)</f>
        <v>0</v>
      </c>
      <c r="K298" s="138" t="s">
        <v>274</v>
      </c>
      <c r="L298" s="32"/>
      <c r="M298" s="143" t="s">
        <v>1</v>
      </c>
      <c r="N298" s="144" t="s">
        <v>43</v>
      </c>
      <c r="P298" s="145">
        <f>O298*H298</f>
        <v>0</v>
      </c>
      <c r="Q298" s="145">
        <v>2.8570000000000002E-2</v>
      </c>
      <c r="R298" s="145">
        <f>Q298*H298</f>
        <v>0.1011378</v>
      </c>
      <c r="S298" s="145">
        <v>0</v>
      </c>
      <c r="T298" s="146">
        <f>S298*H298</f>
        <v>0</v>
      </c>
      <c r="AR298" s="147" t="s">
        <v>101</v>
      </c>
      <c r="AT298" s="147" t="s">
        <v>270</v>
      </c>
      <c r="AU298" s="147" t="s">
        <v>90</v>
      </c>
      <c r="AY298" s="17" t="s">
        <v>268</v>
      </c>
      <c r="BE298" s="148">
        <f>IF(N298="základní",J298,0)</f>
        <v>0</v>
      </c>
      <c r="BF298" s="148">
        <f>IF(N298="snížená",J298,0)</f>
        <v>0</v>
      </c>
      <c r="BG298" s="148">
        <f>IF(N298="zákl. přenesená",J298,0)</f>
        <v>0</v>
      </c>
      <c r="BH298" s="148">
        <f>IF(N298="sníž. přenesená",J298,0)</f>
        <v>0</v>
      </c>
      <c r="BI298" s="148">
        <f>IF(N298="nulová",J298,0)</f>
        <v>0</v>
      </c>
      <c r="BJ298" s="17" t="s">
        <v>90</v>
      </c>
      <c r="BK298" s="148">
        <f>ROUND(I298*H298,2)</f>
        <v>0</v>
      </c>
      <c r="BL298" s="17" t="s">
        <v>101</v>
      </c>
      <c r="BM298" s="147" t="s">
        <v>2694</v>
      </c>
    </row>
    <row r="299" spans="2:65" s="14" customFormat="1">
      <c r="B299" s="164"/>
      <c r="D299" s="150" t="s">
        <v>276</v>
      </c>
      <c r="E299" s="165" t="s">
        <v>1</v>
      </c>
      <c r="F299" s="166" t="s">
        <v>925</v>
      </c>
      <c r="H299" s="165" t="s">
        <v>1</v>
      </c>
      <c r="I299" s="167"/>
      <c r="L299" s="164"/>
      <c r="M299" s="168"/>
      <c r="T299" s="169"/>
      <c r="AT299" s="165" t="s">
        <v>276</v>
      </c>
      <c r="AU299" s="165" t="s">
        <v>90</v>
      </c>
      <c r="AV299" s="14" t="s">
        <v>84</v>
      </c>
      <c r="AW299" s="14" t="s">
        <v>32</v>
      </c>
      <c r="AX299" s="14" t="s">
        <v>77</v>
      </c>
      <c r="AY299" s="165" t="s">
        <v>268</v>
      </c>
    </row>
    <row r="300" spans="2:65" s="12" customFormat="1">
      <c r="B300" s="149"/>
      <c r="D300" s="150" t="s">
        <v>276</v>
      </c>
      <c r="E300" s="151" t="s">
        <v>1</v>
      </c>
      <c r="F300" s="152" t="s">
        <v>926</v>
      </c>
      <c r="H300" s="153">
        <v>3.54</v>
      </c>
      <c r="I300" s="154"/>
      <c r="L300" s="149"/>
      <c r="M300" s="155"/>
      <c r="T300" s="156"/>
      <c r="AT300" s="151" t="s">
        <v>276</v>
      </c>
      <c r="AU300" s="151" t="s">
        <v>90</v>
      </c>
      <c r="AV300" s="12" t="s">
        <v>90</v>
      </c>
      <c r="AW300" s="12" t="s">
        <v>32</v>
      </c>
      <c r="AX300" s="12" t="s">
        <v>77</v>
      </c>
      <c r="AY300" s="151" t="s">
        <v>268</v>
      </c>
    </row>
    <row r="301" spans="2:65" s="13" customFormat="1">
      <c r="B301" s="157"/>
      <c r="D301" s="150" t="s">
        <v>276</v>
      </c>
      <c r="E301" s="158" t="s">
        <v>1</v>
      </c>
      <c r="F301" s="159" t="s">
        <v>278</v>
      </c>
      <c r="H301" s="160">
        <v>3.54</v>
      </c>
      <c r="I301" s="161"/>
      <c r="L301" s="157"/>
      <c r="M301" s="162"/>
      <c r="T301" s="163"/>
      <c r="AT301" s="158" t="s">
        <v>276</v>
      </c>
      <c r="AU301" s="158" t="s">
        <v>90</v>
      </c>
      <c r="AV301" s="13" t="s">
        <v>101</v>
      </c>
      <c r="AW301" s="13" t="s">
        <v>32</v>
      </c>
      <c r="AX301" s="13" t="s">
        <v>84</v>
      </c>
      <c r="AY301" s="158" t="s">
        <v>268</v>
      </c>
    </row>
    <row r="302" spans="2:65" s="1" customFormat="1" ht="24.2" customHeight="1">
      <c r="B302" s="32"/>
      <c r="C302" s="136" t="s">
        <v>437</v>
      </c>
      <c r="D302" s="136" t="s">
        <v>270</v>
      </c>
      <c r="E302" s="137" t="s">
        <v>927</v>
      </c>
      <c r="F302" s="138" t="s">
        <v>928</v>
      </c>
      <c r="G302" s="139" t="s">
        <v>273</v>
      </c>
      <c r="H302" s="140">
        <v>39.603999999999999</v>
      </c>
      <c r="I302" s="141"/>
      <c r="J302" s="142">
        <f>ROUND(I302*H302,2)</f>
        <v>0</v>
      </c>
      <c r="K302" s="138" t="s">
        <v>274</v>
      </c>
      <c r="L302" s="32"/>
      <c r="M302" s="143" t="s">
        <v>1</v>
      </c>
      <c r="N302" s="144" t="s">
        <v>43</v>
      </c>
      <c r="P302" s="145">
        <f>O302*H302</f>
        <v>0</v>
      </c>
      <c r="Q302" s="145">
        <v>0.12021</v>
      </c>
      <c r="R302" s="145">
        <f>Q302*H302</f>
        <v>4.7607968399999994</v>
      </c>
      <c r="S302" s="145">
        <v>0</v>
      </c>
      <c r="T302" s="146">
        <f>S302*H302</f>
        <v>0</v>
      </c>
      <c r="AR302" s="147" t="s">
        <v>101</v>
      </c>
      <c r="AT302" s="147" t="s">
        <v>270</v>
      </c>
      <c r="AU302" s="147" t="s">
        <v>90</v>
      </c>
      <c r="AY302" s="17" t="s">
        <v>268</v>
      </c>
      <c r="BE302" s="148">
        <f>IF(N302="základní",J302,0)</f>
        <v>0</v>
      </c>
      <c r="BF302" s="148">
        <f>IF(N302="snížená",J302,0)</f>
        <v>0</v>
      </c>
      <c r="BG302" s="148">
        <f>IF(N302="zákl. přenesená",J302,0)</f>
        <v>0</v>
      </c>
      <c r="BH302" s="148">
        <f>IF(N302="sníž. přenesená",J302,0)</f>
        <v>0</v>
      </c>
      <c r="BI302" s="148">
        <f>IF(N302="nulová",J302,0)</f>
        <v>0</v>
      </c>
      <c r="BJ302" s="17" t="s">
        <v>90</v>
      </c>
      <c r="BK302" s="148">
        <f>ROUND(I302*H302,2)</f>
        <v>0</v>
      </c>
      <c r="BL302" s="17" t="s">
        <v>101</v>
      </c>
      <c r="BM302" s="147" t="s">
        <v>929</v>
      </c>
    </row>
    <row r="303" spans="2:65" s="14" customFormat="1" ht="22.5">
      <c r="B303" s="164"/>
      <c r="D303" s="150" t="s">
        <v>276</v>
      </c>
      <c r="E303" s="165" t="s">
        <v>1</v>
      </c>
      <c r="F303" s="166" t="s">
        <v>930</v>
      </c>
      <c r="H303" s="165" t="s">
        <v>1</v>
      </c>
      <c r="I303" s="167"/>
      <c r="L303" s="164"/>
      <c r="M303" s="168"/>
      <c r="T303" s="169"/>
      <c r="AT303" s="165" t="s">
        <v>276</v>
      </c>
      <c r="AU303" s="165" t="s">
        <v>90</v>
      </c>
      <c r="AV303" s="14" t="s">
        <v>84</v>
      </c>
      <c r="AW303" s="14" t="s">
        <v>32</v>
      </c>
      <c r="AX303" s="14" t="s">
        <v>77</v>
      </c>
      <c r="AY303" s="165" t="s">
        <v>268</v>
      </c>
    </row>
    <row r="304" spans="2:65" s="12" customFormat="1">
      <c r="B304" s="149"/>
      <c r="D304" s="150" t="s">
        <v>276</v>
      </c>
      <c r="E304" s="151" t="s">
        <v>1</v>
      </c>
      <c r="F304" s="152" t="s">
        <v>2695</v>
      </c>
      <c r="H304" s="153">
        <v>28.754999999999999</v>
      </c>
      <c r="I304" s="154"/>
      <c r="L304" s="149"/>
      <c r="M304" s="155"/>
      <c r="T304" s="156"/>
      <c r="AT304" s="151" t="s">
        <v>276</v>
      </c>
      <c r="AU304" s="151" t="s">
        <v>90</v>
      </c>
      <c r="AV304" s="12" t="s">
        <v>90</v>
      </c>
      <c r="AW304" s="12" t="s">
        <v>32</v>
      </c>
      <c r="AX304" s="12" t="s">
        <v>77</v>
      </c>
      <c r="AY304" s="151" t="s">
        <v>268</v>
      </c>
    </row>
    <row r="305" spans="2:65" s="12" customFormat="1">
      <c r="B305" s="149"/>
      <c r="D305" s="150" t="s">
        <v>276</v>
      </c>
      <c r="E305" s="151" t="s">
        <v>1</v>
      </c>
      <c r="F305" s="152" t="s">
        <v>2696</v>
      </c>
      <c r="H305" s="153">
        <v>9.2439999999999998</v>
      </c>
      <c r="I305" s="154"/>
      <c r="L305" s="149"/>
      <c r="M305" s="155"/>
      <c r="T305" s="156"/>
      <c r="AT305" s="151" t="s">
        <v>276</v>
      </c>
      <c r="AU305" s="151" t="s">
        <v>90</v>
      </c>
      <c r="AV305" s="12" t="s">
        <v>90</v>
      </c>
      <c r="AW305" s="12" t="s">
        <v>32</v>
      </c>
      <c r="AX305" s="12" t="s">
        <v>77</v>
      </c>
      <c r="AY305" s="151" t="s">
        <v>268</v>
      </c>
    </row>
    <row r="306" spans="2:65" s="12" customFormat="1">
      <c r="B306" s="149"/>
      <c r="D306" s="150" t="s">
        <v>276</v>
      </c>
      <c r="E306" s="151" t="s">
        <v>1</v>
      </c>
      <c r="F306" s="152" t="s">
        <v>2697</v>
      </c>
      <c r="H306" s="153">
        <v>-6.72</v>
      </c>
      <c r="I306" s="154"/>
      <c r="L306" s="149"/>
      <c r="M306" s="155"/>
      <c r="T306" s="156"/>
      <c r="AT306" s="151" t="s">
        <v>276</v>
      </c>
      <c r="AU306" s="151" t="s">
        <v>90</v>
      </c>
      <c r="AV306" s="12" t="s">
        <v>90</v>
      </c>
      <c r="AW306" s="12" t="s">
        <v>32</v>
      </c>
      <c r="AX306" s="12" t="s">
        <v>77</v>
      </c>
      <c r="AY306" s="151" t="s">
        <v>268</v>
      </c>
    </row>
    <row r="307" spans="2:65" s="15" customFormat="1">
      <c r="B307" s="170"/>
      <c r="D307" s="150" t="s">
        <v>276</v>
      </c>
      <c r="E307" s="171" t="s">
        <v>1</v>
      </c>
      <c r="F307" s="172" t="s">
        <v>325</v>
      </c>
      <c r="H307" s="173">
        <v>31.279</v>
      </c>
      <c r="I307" s="174"/>
      <c r="L307" s="170"/>
      <c r="M307" s="175"/>
      <c r="T307" s="176"/>
      <c r="AT307" s="171" t="s">
        <v>276</v>
      </c>
      <c r="AU307" s="171" t="s">
        <v>90</v>
      </c>
      <c r="AV307" s="15" t="s">
        <v>97</v>
      </c>
      <c r="AW307" s="15" t="s">
        <v>32</v>
      </c>
      <c r="AX307" s="15" t="s">
        <v>77</v>
      </c>
      <c r="AY307" s="171" t="s">
        <v>268</v>
      </c>
    </row>
    <row r="308" spans="2:65" s="14" customFormat="1" ht="22.5">
      <c r="B308" s="164"/>
      <c r="D308" s="150" t="s">
        <v>276</v>
      </c>
      <c r="E308" s="165" t="s">
        <v>1</v>
      </c>
      <c r="F308" s="166" t="s">
        <v>882</v>
      </c>
      <c r="H308" s="165" t="s">
        <v>1</v>
      </c>
      <c r="I308" s="167"/>
      <c r="L308" s="164"/>
      <c r="M308" s="168"/>
      <c r="T308" s="169"/>
      <c r="AT308" s="165" t="s">
        <v>276</v>
      </c>
      <c r="AU308" s="165" t="s">
        <v>90</v>
      </c>
      <c r="AV308" s="14" t="s">
        <v>84</v>
      </c>
      <c r="AW308" s="14" t="s">
        <v>32</v>
      </c>
      <c r="AX308" s="14" t="s">
        <v>77</v>
      </c>
      <c r="AY308" s="165" t="s">
        <v>268</v>
      </c>
    </row>
    <row r="309" spans="2:65" s="12" customFormat="1">
      <c r="B309" s="149"/>
      <c r="D309" s="150" t="s">
        <v>276</v>
      </c>
      <c r="E309" s="151" t="s">
        <v>1</v>
      </c>
      <c r="F309" s="152" t="s">
        <v>2698</v>
      </c>
      <c r="H309" s="153">
        <v>9.3149999999999995</v>
      </c>
      <c r="I309" s="154"/>
      <c r="L309" s="149"/>
      <c r="M309" s="155"/>
      <c r="T309" s="156"/>
      <c r="AT309" s="151" t="s">
        <v>276</v>
      </c>
      <c r="AU309" s="151" t="s">
        <v>90</v>
      </c>
      <c r="AV309" s="12" t="s">
        <v>90</v>
      </c>
      <c r="AW309" s="12" t="s">
        <v>32</v>
      </c>
      <c r="AX309" s="12" t="s">
        <v>77</v>
      </c>
      <c r="AY309" s="151" t="s">
        <v>268</v>
      </c>
    </row>
    <row r="310" spans="2:65" s="12" customFormat="1">
      <c r="B310" s="149"/>
      <c r="D310" s="150" t="s">
        <v>276</v>
      </c>
      <c r="E310" s="151" t="s">
        <v>1</v>
      </c>
      <c r="F310" s="152" t="s">
        <v>884</v>
      </c>
      <c r="H310" s="153">
        <v>-0.99</v>
      </c>
      <c r="I310" s="154"/>
      <c r="L310" s="149"/>
      <c r="M310" s="155"/>
      <c r="T310" s="156"/>
      <c r="AT310" s="151" t="s">
        <v>276</v>
      </c>
      <c r="AU310" s="151" t="s">
        <v>90</v>
      </c>
      <c r="AV310" s="12" t="s">
        <v>90</v>
      </c>
      <c r="AW310" s="12" t="s">
        <v>32</v>
      </c>
      <c r="AX310" s="12" t="s">
        <v>77</v>
      </c>
      <c r="AY310" s="151" t="s">
        <v>268</v>
      </c>
    </row>
    <row r="311" spans="2:65" s="15" customFormat="1">
      <c r="B311" s="170"/>
      <c r="D311" s="150" t="s">
        <v>276</v>
      </c>
      <c r="E311" s="171" t="s">
        <v>1</v>
      </c>
      <c r="F311" s="172" t="s">
        <v>325</v>
      </c>
      <c r="H311" s="173">
        <v>8.3249999999999993</v>
      </c>
      <c r="I311" s="174"/>
      <c r="L311" s="170"/>
      <c r="M311" s="175"/>
      <c r="T311" s="176"/>
      <c r="AT311" s="171" t="s">
        <v>276</v>
      </c>
      <c r="AU311" s="171" t="s">
        <v>90</v>
      </c>
      <c r="AV311" s="15" t="s">
        <v>97</v>
      </c>
      <c r="AW311" s="15" t="s">
        <v>32</v>
      </c>
      <c r="AX311" s="15" t="s">
        <v>77</v>
      </c>
      <c r="AY311" s="171" t="s">
        <v>268</v>
      </c>
    </row>
    <row r="312" spans="2:65" s="13" customFormat="1">
      <c r="B312" s="157"/>
      <c r="D312" s="150" t="s">
        <v>276</v>
      </c>
      <c r="E312" s="158" t="s">
        <v>1</v>
      </c>
      <c r="F312" s="159" t="s">
        <v>278</v>
      </c>
      <c r="H312" s="160">
        <v>39.603999999999999</v>
      </c>
      <c r="I312" s="161"/>
      <c r="L312" s="157"/>
      <c r="M312" s="162"/>
      <c r="T312" s="163"/>
      <c r="AT312" s="158" t="s">
        <v>276</v>
      </c>
      <c r="AU312" s="158" t="s">
        <v>90</v>
      </c>
      <c r="AV312" s="13" t="s">
        <v>101</v>
      </c>
      <c r="AW312" s="13" t="s">
        <v>32</v>
      </c>
      <c r="AX312" s="13" t="s">
        <v>84</v>
      </c>
      <c r="AY312" s="158" t="s">
        <v>268</v>
      </c>
    </row>
    <row r="313" spans="2:65" s="1" customFormat="1" ht="24.2" customHeight="1">
      <c r="B313" s="32"/>
      <c r="C313" s="136" t="s">
        <v>442</v>
      </c>
      <c r="D313" s="136" t="s">
        <v>270</v>
      </c>
      <c r="E313" s="137" t="s">
        <v>934</v>
      </c>
      <c r="F313" s="138" t="s">
        <v>935</v>
      </c>
      <c r="G313" s="139" t="s">
        <v>273</v>
      </c>
      <c r="H313" s="140">
        <v>75.388999999999996</v>
      </c>
      <c r="I313" s="141"/>
      <c r="J313" s="142">
        <f>ROUND(I313*H313,2)</f>
        <v>0</v>
      </c>
      <c r="K313" s="138" t="s">
        <v>274</v>
      </c>
      <c r="L313" s="32"/>
      <c r="M313" s="143" t="s">
        <v>1</v>
      </c>
      <c r="N313" s="144" t="s">
        <v>43</v>
      </c>
      <c r="P313" s="145">
        <f>O313*H313</f>
        <v>0</v>
      </c>
      <c r="Q313" s="145">
        <v>0.14482999999999999</v>
      </c>
      <c r="R313" s="145">
        <f>Q313*H313</f>
        <v>10.918588869999999</v>
      </c>
      <c r="S313" s="145">
        <v>0</v>
      </c>
      <c r="T313" s="146">
        <f>S313*H313</f>
        <v>0</v>
      </c>
      <c r="AR313" s="147" t="s">
        <v>101</v>
      </c>
      <c r="AT313" s="147" t="s">
        <v>270</v>
      </c>
      <c r="AU313" s="147" t="s">
        <v>90</v>
      </c>
      <c r="AY313" s="17" t="s">
        <v>268</v>
      </c>
      <c r="BE313" s="148">
        <f>IF(N313="základní",J313,0)</f>
        <v>0</v>
      </c>
      <c r="BF313" s="148">
        <f>IF(N313="snížená",J313,0)</f>
        <v>0</v>
      </c>
      <c r="BG313" s="148">
        <f>IF(N313="zákl. přenesená",J313,0)</f>
        <v>0</v>
      </c>
      <c r="BH313" s="148">
        <f>IF(N313="sníž. přenesená",J313,0)</f>
        <v>0</v>
      </c>
      <c r="BI313" s="148">
        <f>IF(N313="nulová",J313,0)</f>
        <v>0</v>
      </c>
      <c r="BJ313" s="17" t="s">
        <v>90</v>
      </c>
      <c r="BK313" s="148">
        <f>ROUND(I313*H313,2)</f>
        <v>0</v>
      </c>
      <c r="BL313" s="17" t="s">
        <v>101</v>
      </c>
      <c r="BM313" s="147" t="s">
        <v>936</v>
      </c>
    </row>
    <row r="314" spans="2:65" s="14" customFormat="1" ht="22.5">
      <c r="B314" s="164"/>
      <c r="D314" s="150" t="s">
        <v>276</v>
      </c>
      <c r="E314" s="165" t="s">
        <v>1</v>
      </c>
      <c r="F314" s="166" t="s">
        <v>937</v>
      </c>
      <c r="H314" s="165" t="s">
        <v>1</v>
      </c>
      <c r="I314" s="167"/>
      <c r="L314" s="164"/>
      <c r="M314" s="168"/>
      <c r="T314" s="169"/>
      <c r="AT314" s="165" t="s">
        <v>276</v>
      </c>
      <c r="AU314" s="165" t="s">
        <v>90</v>
      </c>
      <c r="AV314" s="14" t="s">
        <v>84</v>
      </c>
      <c r="AW314" s="14" t="s">
        <v>32</v>
      </c>
      <c r="AX314" s="14" t="s">
        <v>77</v>
      </c>
      <c r="AY314" s="165" t="s">
        <v>268</v>
      </c>
    </row>
    <row r="315" spans="2:65" s="12" customFormat="1">
      <c r="B315" s="149"/>
      <c r="D315" s="150" t="s">
        <v>276</v>
      </c>
      <c r="E315" s="151" t="s">
        <v>1</v>
      </c>
      <c r="F315" s="152" t="s">
        <v>2699</v>
      </c>
      <c r="H315" s="153">
        <v>61.83</v>
      </c>
      <c r="I315" s="154"/>
      <c r="L315" s="149"/>
      <c r="M315" s="155"/>
      <c r="T315" s="156"/>
      <c r="AT315" s="151" t="s">
        <v>276</v>
      </c>
      <c r="AU315" s="151" t="s">
        <v>90</v>
      </c>
      <c r="AV315" s="12" t="s">
        <v>90</v>
      </c>
      <c r="AW315" s="12" t="s">
        <v>32</v>
      </c>
      <c r="AX315" s="12" t="s">
        <v>77</v>
      </c>
      <c r="AY315" s="151" t="s">
        <v>268</v>
      </c>
    </row>
    <row r="316" spans="2:65" s="12" customFormat="1" ht="33.75">
      <c r="B316" s="149"/>
      <c r="D316" s="150" t="s">
        <v>276</v>
      </c>
      <c r="E316" s="151" t="s">
        <v>1</v>
      </c>
      <c r="F316" s="152" t="s">
        <v>2700</v>
      </c>
      <c r="H316" s="153">
        <v>26.998999999999999</v>
      </c>
      <c r="I316" s="154"/>
      <c r="L316" s="149"/>
      <c r="M316" s="155"/>
      <c r="T316" s="156"/>
      <c r="AT316" s="151" t="s">
        <v>276</v>
      </c>
      <c r="AU316" s="151" t="s">
        <v>90</v>
      </c>
      <c r="AV316" s="12" t="s">
        <v>90</v>
      </c>
      <c r="AW316" s="12" t="s">
        <v>32</v>
      </c>
      <c r="AX316" s="12" t="s">
        <v>77</v>
      </c>
      <c r="AY316" s="151" t="s">
        <v>268</v>
      </c>
    </row>
    <row r="317" spans="2:65" s="12" customFormat="1">
      <c r="B317" s="149"/>
      <c r="D317" s="150" t="s">
        <v>276</v>
      </c>
      <c r="E317" s="151" t="s">
        <v>1</v>
      </c>
      <c r="F317" s="152" t="s">
        <v>940</v>
      </c>
      <c r="H317" s="153">
        <v>-13.44</v>
      </c>
      <c r="I317" s="154"/>
      <c r="L317" s="149"/>
      <c r="M317" s="155"/>
      <c r="T317" s="156"/>
      <c r="AT317" s="151" t="s">
        <v>276</v>
      </c>
      <c r="AU317" s="151" t="s">
        <v>90</v>
      </c>
      <c r="AV317" s="12" t="s">
        <v>90</v>
      </c>
      <c r="AW317" s="12" t="s">
        <v>32</v>
      </c>
      <c r="AX317" s="12" t="s">
        <v>77</v>
      </c>
      <c r="AY317" s="151" t="s">
        <v>268</v>
      </c>
    </row>
    <row r="318" spans="2:65" s="13" customFormat="1">
      <c r="B318" s="157"/>
      <c r="D318" s="150" t="s">
        <v>276</v>
      </c>
      <c r="E318" s="158" t="s">
        <v>1</v>
      </c>
      <c r="F318" s="159" t="s">
        <v>278</v>
      </c>
      <c r="H318" s="160">
        <v>75.388999999999996</v>
      </c>
      <c r="I318" s="161"/>
      <c r="L318" s="157"/>
      <c r="M318" s="162"/>
      <c r="T318" s="163"/>
      <c r="AT318" s="158" t="s">
        <v>276</v>
      </c>
      <c r="AU318" s="158" t="s">
        <v>90</v>
      </c>
      <c r="AV318" s="13" t="s">
        <v>101</v>
      </c>
      <c r="AW318" s="13" t="s">
        <v>32</v>
      </c>
      <c r="AX318" s="13" t="s">
        <v>84</v>
      </c>
      <c r="AY318" s="158" t="s">
        <v>268</v>
      </c>
    </row>
    <row r="319" spans="2:65" s="1" customFormat="1" ht="24.2" customHeight="1">
      <c r="B319" s="32"/>
      <c r="C319" s="136" t="s">
        <v>448</v>
      </c>
      <c r="D319" s="136" t="s">
        <v>270</v>
      </c>
      <c r="E319" s="137" t="s">
        <v>941</v>
      </c>
      <c r="F319" s="138" t="s">
        <v>942</v>
      </c>
      <c r="G319" s="139" t="s">
        <v>318</v>
      </c>
      <c r="H319" s="140">
        <v>40.359000000000002</v>
      </c>
      <c r="I319" s="141"/>
      <c r="J319" s="142">
        <f>ROUND(I319*H319,2)</f>
        <v>0</v>
      </c>
      <c r="K319" s="138" t="s">
        <v>274</v>
      </c>
      <c r="L319" s="32"/>
      <c r="M319" s="143" t="s">
        <v>1</v>
      </c>
      <c r="N319" s="144" t="s">
        <v>43</v>
      </c>
      <c r="P319" s="145">
        <f>O319*H319</f>
        <v>0</v>
      </c>
      <c r="Q319" s="145">
        <v>1.2E-4</v>
      </c>
      <c r="R319" s="145">
        <f>Q319*H319</f>
        <v>4.8430800000000005E-3</v>
      </c>
      <c r="S319" s="145">
        <v>0</v>
      </c>
      <c r="T319" s="146">
        <f>S319*H319</f>
        <v>0</v>
      </c>
      <c r="AR319" s="147" t="s">
        <v>101</v>
      </c>
      <c r="AT319" s="147" t="s">
        <v>270</v>
      </c>
      <c r="AU319" s="147" t="s">
        <v>90</v>
      </c>
      <c r="AY319" s="17" t="s">
        <v>268</v>
      </c>
      <c r="BE319" s="148">
        <f>IF(N319="základní",J319,0)</f>
        <v>0</v>
      </c>
      <c r="BF319" s="148">
        <f>IF(N319="snížená",J319,0)</f>
        <v>0</v>
      </c>
      <c r="BG319" s="148">
        <f>IF(N319="zákl. přenesená",J319,0)</f>
        <v>0</v>
      </c>
      <c r="BH319" s="148">
        <f>IF(N319="sníž. přenesená",J319,0)</f>
        <v>0</v>
      </c>
      <c r="BI319" s="148">
        <f>IF(N319="nulová",J319,0)</f>
        <v>0</v>
      </c>
      <c r="BJ319" s="17" t="s">
        <v>90</v>
      </c>
      <c r="BK319" s="148">
        <f>ROUND(I319*H319,2)</f>
        <v>0</v>
      </c>
      <c r="BL319" s="17" t="s">
        <v>101</v>
      </c>
      <c r="BM319" s="147" t="s">
        <v>2701</v>
      </c>
    </row>
    <row r="320" spans="2:65" s="12" customFormat="1">
      <c r="B320" s="149"/>
      <c r="D320" s="150" t="s">
        <v>276</v>
      </c>
      <c r="E320" s="151" t="s">
        <v>1</v>
      </c>
      <c r="F320" s="152" t="s">
        <v>944</v>
      </c>
      <c r="H320" s="153">
        <v>40.359000000000002</v>
      </c>
      <c r="I320" s="154"/>
      <c r="L320" s="149"/>
      <c r="M320" s="155"/>
      <c r="T320" s="156"/>
      <c r="AT320" s="151" t="s">
        <v>276</v>
      </c>
      <c r="AU320" s="151" t="s">
        <v>90</v>
      </c>
      <c r="AV320" s="12" t="s">
        <v>90</v>
      </c>
      <c r="AW320" s="12" t="s">
        <v>32</v>
      </c>
      <c r="AX320" s="12" t="s">
        <v>77</v>
      </c>
      <c r="AY320" s="151" t="s">
        <v>268</v>
      </c>
    </row>
    <row r="321" spans="2:65" s="13" customFormat="1">
      <c r="B321" s="157"/>
      <c r="D321" s="150" t="s">
        <v>276</v>
      </c>
      <c r="E321" s="158" t="s">
        <v>1</v>
      </c>
      <c r="F321" s="159" t="s">
        <v>278</v>
      </c>
      <c r="H321" s="160">
        <v>40.359000000000002</v>
      </c>
      <c r="I321" s="161"/>
      <c r="L321" s="157"/>
      <c r="M321" s="162"/>
      <c r="T321" s="163"/>
      <c r="AT321" s="158" t="s">
        <v>276</v>
      </c>
      <c r="AU321" s="158" t="s">
        <v>90</v>
      </c>
      <c r="AV321" s="13" t="s">
        <v>101</v>
      </c>
      <c r="AW321" s="13" t="s">
        <v>32</v>
      </c>
      <c r="AX321" s="13" t="s">
        <v>84</v>
      </c>
      <c r="AY321" s="158" t="s">
        <v>268</v>
      </c>
    </row>
    <row r="322" spans="2:65" s="1" customFormat="1" ht="24.2" customHeight="1">
      <c r="B322" s="32"/>
      <c r="C322" s="136" t="s">
        <v>471</v>
      </c>
      <c r="D322" s="136" t="s">
        <v>270</v>
      </c>
      <c r="E322" s="137" t="s">
        <v>2702</v>
      </c>
      <c r="F322" s="138" t="s">
        <v>2703</v>
      </c>
      <c r="G322" s="139" t="s">
        <v>273</v>
      </c>
      <c r="H322" s="140">
        <v>4.0199999999999996</v>
      </c>
      <c r="I322" s="141"/>
      <c r="J322" s="142">
        <f>ROUND(I322*H322,2)</f>
        <v>0</v>
      </c>
      <c r="K322" s="138" t="s">
        <v>274</v>
      </c>
      <c r="L322" s="32"/>
      <c r="M322" s="143" t="s">
        <v>1</v>
      </c>
      <c r="N322" s="144" t="s">
        <v>43</v>
      </c>
      <c r="P322" s="145">
        <f>O322*H322</f>
        <v>0</v>
      </c>
      <c r="Q322" s="145">
        <v>7.3249999999999996E-2</v>
      </c>
      <c r="R322" s="145">
        <f>Q322*H322</f>
        <v>0.29446499999999998</v>
      </c>
      <c r="S322" s="145">
        <v>0</v>
      </c>
      <c r="T322" s="146">
        <f>S322*H322</f>
        <v>0</v>
      </c>
      <c r="AR322" s="147" t="s">
        <v>101</v>
      </c>
      <c r="AT322" s="147" t="s">
        <v>270</v>
      </c>
      <c r="AU322" s="147" t="s">
        <v>90</v>
      </c>
      <c r="AY322" s="17" t="s">
        <v>268</v>
      </c>
      <c r="BE322" s="148">
        <f>IF(N322="základní",J322,0)</f>
        <v>0</v>
      </c>
      <c r="BF322" s="148">
        <f>IF(N322="snížená",J322,0)</f>
        <v>0</v>
      </c>
      <c r="BG322" s="148">
        <f>IF(N322="zákl. přenesená",J322,0)</f>
        <v>0</v>
      </c>
      <c r="BH322" s="148">
        <f>IF(N322="sníž. přenesená",J322,0)</f>
        <v>0</v>
      </c>
      <c r="BI322" s="148">
        <f>IF(N322="nulová",J322,0)</f>
        <v>0</v>
      </c>
      <c r="BJ322" s="17" t="s">
        <v>90</v>
      </c>
      <c r="BK322" s="148">
        <f>ROUND(I322*H322,2)</f>
        <v>0</v>
      </c>
      <c r="BL322" s="17" t="s">
        <v>101</v>
      </c>
      <c r="BM322" s="147" t="s">
        <v>2704</v>
      </c>
    </row>
    <row r="323" spans="2:65" s="12" customFormat="1">
      <c r="B323" s="149"/>
      <c r="D323" s="150" t="s">
        <v>276</v>
      </c>
      <c r="E323" s="151" t="s">
        <v>1</v>
      </c>
      <c r="F323" s="152" t="s">
        <v>2705</v>
      </c>
      <c r="H323" s="153">
        <v>1.62</v>
      </c>
      <c r="I323" s="154"/>
      <c r="L323" s="149"/>
      <c r="M323" s="155"/>
      <c r="T323" s="156"/>
      <c r="AT323" s="151" t="s">
        <v>276</v>
      </c>
      <c r="AU323" s="151" t="s">
        <v>90</v>
      </c>
      <c r="AV323" s="12" t="s">
        <v>90</v>
      </c>
      <c r="AW323" s="12" t="s">
        <v>32</v>
      </c>
      <c r="AX323" s="12" t="s">
        <v>77</v>
      </c>
      <c r="AY323" s="151" t="s">
        <v>268</v>
      </c>
    </row>
    <row r="324" spans="2:65" s="12" customFormat="1">
      <c r="B324" s="149"/>
      <c r="D324" s="150" t="s">
        <v>276</v>
      </c>
      <c r="E324" s="151" t="s">
        <v>1</v>
      </c>
      <c r="F324" s="152" t="s">
        <v>2706</v>
      </c>
      <c r="H324" s="153">
        <v>2.4</v>
      </c>
      <c r="I324" s="154"/>
      <c r="L324" s="149"/>
      <c r="M324" s="155"/>
      <c r="T324" s="156"/>
      <c r="AT324" s="151" t="s">
        <v>276</v>
      </c>
      <c r="AU324" s="151" t="s">
        <v>90</v>
      </c>
      <c r="AV324" s="12" t="s">
        <v>90</v>
      </c>
      <c r="AW324" s="12" t="s">
        <v>32</v>
      </c>
      <c r="AX324" s="12" t="s">
        <v>77</v>
      </c>
      <c r="AY324" s="151" t="s">
        <v>268</v>
      </c>
    </row>
    <row r="325" spans="2:65" s="13" customFormat="1">
      <c r="B325" s="157"/>
      <c r="D325" s="150" t="s">
        <v>276</v>
      </c>
      <c r="E325" s="158" t="s">
        <v>1</v>
      </c>
      <c r="F325" s="159" t="s">
        <v>278</v>
      </c>
      <c r="H325" s="160">
        <v>4.0199999999999996</v>
      </c>
      <c r="I325" s="161"/>
      <c r="L325" s="157"/>
      <c r="M325" s="162"/>
      <c r="T325" s="163"/>
      <c r="AT325" s="158" t="s">
        <v>276</v>
      </c>
      <c r="AU325" s="158" t="s">
        <v>90</v>
      </c>
      <c r="AV325" s="13" t="s">
        <v>101</v>
      </c>
      <c r="AW325" s="13" t="s">
        <v>32</v>
      </c>
      <c r="AX325" s="13" t="s">
        <v>84</v>
      </c>
      <c r="AY325" s="158" t="s">
        <v>268</v>
      </c>
    </row>
    <row r="326" spans="2:65" s="11" customFormat="1" ht="22.9" customHeight="1">
      <c r="B326" s="124"/>
      <c r="D326" s="125" t="s">
        <v>76</v>
      </c>
      <c r="E326" s="134" t="s">
        <v>293</v>
      </c>
      <c r="F326" s="134" t="s">
        <v>945</v>
      </c>
      <c r="I326" s="127"/>
      <c r="J326" s="135">
        <f>BK326</f>
        <v>0</v>
      </c>
      <c r="L326" s="124"/>
      <c r="M326" s="129"/>
      <c r="P326" s="130">
        <f>SUM(P327:P708)</f>
        <v>0</v>
      </c>
      <c r="R326" s="130">
        <f>SUM(R327:R708)</f>
        <v>62.03349733999999</v>
      </c>
      <c r="T326" s="131">
        <f>SUM(T327:T708)</f>
        <v>0</v>
      </c>
      <c r="AR326" s="125" t="s">
        <v>84</v>
      </c>
      <c r="AT326" s="132" t="s">
        <v>76</v>
      </c>
      <c r="AU326" s="132" t="s">
        <v>84</v>
      </c>
      <c r="AY326" s="125" t="s">
        <v>268</v>
      </c>
      <c r="BK326" s="133">
        <f>SUM(BK327:BK708)</f>
        <v>0</v>
      </c>
    </row>
    <row r="327" spans="2:65" s="1" customFormat="1" ht="24.2" customHeight="1">
      <c r="B327" s="32"/>
      <c r="C327" s="136" t="s">
        <v>477</v>
      </c>
      <c r="D327" s="136" t="s">
        <v>270</v>
      </c>
      <c r="E327" s="137" t="s">
        <v>946</v>
      </c>
      <c r="F327" s="138" t="s">
        <v>947</v>
      </c>
      <c r="G327" s="139" t="s">
        <v>273</v>
      </c>
      <c r="H327" s="140">
        <v>43.786999999999999</v>
      </c>
      <c r="I327" s="141"/>
      <c r="J327" s="142">
        <f>ROUND(I327*H327,2)</f>
        <v>0</v>
      </c>
      <c r="K327" s="138" t="s">
        <v>274</v>
      </c>
      <c r="L327" s="32"/>
      <c r="M327" s="143" t="s">
        <v>1</v>
      </c>
      <c r="N327" s="144" t="s">
        <v>43</v>
      </c>
      <c r="P327" s="145">
        <f>O327*H327</f>
        <v>0</v>
      </c>
      <c r="Q327" s="145">
        <v>2.5999999999999998E-4</v>
      </c>
      <c r="R327" s="145">
        <f>Q327*H327</f>
        <v>1.1384619999999998E-2</v>
      </c>
      <c r="S327" s="145">
        <v>0</v>
      </c>
      <c r="T327" s="146">
        <f>S327*H327</f>
        <v>0</v>
      </c>
      <c r="AR327" s="147" t="s">
        <v>101</v>
      </c>
      <c r="AT327" s="147" t="s">
        <v>270</v>
      </c>
      <c r="AU327" s="147" t="s">
        <v>90</v>
      </c>
      <c r="AY327" s="17" t="s">
        <v>268</v>
      </c>
      <c r="BE327" s="148">
        <f>IF(N327="základní",J327,0)</f>
        <v>0</v>
      </c>
      <c r="BF327" s="148">
        <f>IF(N327="snížená",J327,0)</f>
        <v>0</v>
      </c>
      <c r="BG327" s="148">
        <f>IF(N327="zákl. přenesená",J327,0)</f>
        <v>0</v>
      </c>
      <c r="BH327" s="148">
        <f>IF(N327="sníž. přenesená",J327,0)</f>
        <v>0</v>
      </c>
      <c r="BI327" s="148">
        <f>IF(N327="nulová",J327,0)</f>
        <v>0</v>
      </c>
      <c r="BJ327" s="17" t="s">
        <v>90</v>
      </c>
      <c r="BK327" s="148">
        <f>ROUND(I327*H327,2)</f>
        <v>0</v>
      </c>
      <c r="BL327" s="17" t="s">
        <v>101</v>
      </c>
      <c r="BM327" s="147" t="s">
        <v>2707</v>
      </c>
    </row>
    <row r="328" spans="2:65" s="14" customFormat="1">
      <c r="B328" s="164"/>
      <c r="D328" s="150" t="s">
        <v>276</v>
      </c>
      <c r="E328" s="165" t="s">
        <v>1</v>
      </c>
      <c r="F328" s="166" t="s">
        <v>949</v>
      </c>
      <c r="H328" s="165" t="s">
        <v>1</v>
      </c>
      <c r="I328" s="167"/>
      <c r="L328" s="164"/>
      <c r="M328" s="168"/>
      <c r="T328" s="169"/>
      <c r="AT328" s="165" t="s">
        <v>276</v>
      </c>
      <c r="AU328" s="165" t="s">
        <v>90</v>
      </c>
      <c r="AV328" s="14" t="s">
        <v>84</v>
      </c>
      <c r="AW328" s="14" t="s">
        <v>32</v>
      </c>
      <c r="AX328" s="14" t="s">
        <v>77</v>
      </c>
      <c r="AY328" s="165" t="s">
        <v>268</v>
      </c>
    </row>
    <row r="329" spans="2:65" s="14" customFormat="1">
      <c r="B329" s="164"/>
      <c r="D329" s="150" t="s">
        <v>276</v>
      </c>
      <c r="E329" s="165" t="s">
        <v>1</v>
      </c>
      <c r="F329" s="166" t="s">
        <v>950</v>
      </c>
      <c r="H329" s="165" t="s">
        <v>1</v>
      </c>
      <c r="I329" s="167"/>
      <c r="L329" s="164"/>
      <c r="M329" s="168"/>
      <c r="T329" s="169"/>
      <c r="AT329" s="165" t="s">
        <v>276</v>
      </c>
      <c r="AU329" s="165" t="s">
        <v>90</v>
      </c>
      <c r="AV329" s="14" t="s">
        <v>84</v>
      </c>
      <c r="AW329" s="14" t="s">
        <v>32</v>
      </c>
      <c r="AX329" s="14" t="s">
        <v>77</v>
      </c>
      <c r="AY329" s="165" t="s">
        <v>268</v>
      </c>
    </row>
    <row r="330" spans="2:65" s="14" customFormat="1">
      <c r="B330" s="164"/>
      <c r="D330" s="150" t="s">
        <v>276</v>
      </c>
      <c r="E330" s="165" t="s">
        <v>1</v>
      </c>
      <c r="F330" s="166" t="s">
        <v>2675</v>
      </c>
      <c r="H330" s="165" t="s">
        <v>1</v>
      </c>
      <c r="I330" s="167"/>
      <c r="L330" s="164"/>
      <c r="M330" s="168"/>
      <c r="T330" s="169"/>
      <c r="AT330" s="165" t="s">
        <v>276</v>
      </c>
      <c r="AU330" s="165" t="s">
        <v>90</v>
      </c>
      <c r="AV330" s="14" t="s">
        <v>84</v>
      </c>
      <c r="AW330" s="14" t="s">
        <v>32</v>
      </c>
      <c r="AX330" s="14" t="s">
        <v>77</v>
      </c>
      <c r="AY330" s="165" t="s">
        <v>268</v>
      </c>
    </row>
    <row r="331" spans="2:65" s="12" customFormat="1">
      <c r="B331" s="149"/>
      <c r="D331" s="150" t="s">
        <v>276</v>
      </c>
      <c r="E331" s="151" t="s">
        <v>1</v>
      </c>
      <c r="F331" s="152" t="s">
        <v>2708</v>
      </c>
      <c r="H331" s="153">
        <v>20.382000000000001</v>
      </c>
      <c r="I331" s="154"/>
      <c r="L331" s="149"/>
      <c r="M331" s="155"/>
      <c r="T331" s="156"/>
      <c r="AT331" s="151" t="s">
        <v>276</v>
      </c>
      <c r="AU331" s="151" t="s">
        <v>90</v>
      </c>
      <c r="AV331" s="12" t="s">
        <v>90</v>
      </c>
      <c r="AW331" s="12" t="s">
        <v>32</v>
      </c>
      <c r="AX331" s="12" t="s">
        <v>77</v>
      </c>
      <c r="AY331" s="151" t="s">
        <v>268</v>
      </c>
    </row>
    <row r="332" spans="2:65" s="12" customFormat="1">
      <c r="B332" s="149"/>
      <c r="D332" s="150" t="s">
        <v>276</v>
      </c>
      <c r="E332" s="151" t="s">
        <v>1</v>
      </c>
      <c r="F332" s="152" t="s">
        <v>2709</v>
      </c>
      <c r="H332" s="153">
        <v>3.9049999999999998</v>
      </c>
      <c r="I332" s="154"/>
      <c r="L332" s="149"/>
      <c r="M332" s="155"/>
      <c r="T332" s="156"/>
      <c r="AT332" s="151" t="s">
        <v>276</v>
      </c>
      <c r="AU332" s="151" t="s">
        <v>90</v>
      </c>
      <c r="AV332" s="12" t="s">
        <v>90</v>
      </c>
      <c r="AW332" s="12" t="s">
        <v>32</v>
      </c>
      <c r="AX332" s="12" t="s">
        <v>77</v>
      </c>
      <c r="AY332" s="151" t="s">
        <v>268</v>
      </c>
    </row>
    <row r="333" spans="2:65" s="12" customFormat="1">
      <c r="B333" s="149"/>
      <c r="D333" s="150" t="s">
        <v>276</v>
      </c>
      <c r="E333" s="151" t="s">
        <v>1</v>
      </c>
      <c r="F333" s="152" t="s">
        <v>2710</v>
      </c>
      <c r="H333" s="153">
        <v>2.76</v>
      </c>
      <c r="I333" s="154"/>
      <c r="L333" s="149"/>
      <c r="M333" s="155"/>
      <c r="T333" s="156"/>
      <c r="AT333" s="151" t="s">
        <v>276</v>
      </c>
      <c r="AU333" s="151" t="s">
        <v>90</v>
      </c>
      <c r="AV333" s="12" t="s">
        <v>90</v>
      </c>
      <c r="AW333" s="12" t="s">
        <v>32</v>
      </c>
      <c r="AX333" s="12" t="s">
        <v>77</v>
      </c>
      <c r="AY333" s="151" t="s">
        <v>268</v>
      </c>
    </row>
    <row r="334" spans="2:65" s="12" customFormat="1">
      <c r="B334" s="149"/>
      <c r="D334" s="150" t="s">
        <v>276</v>
      </c>
      <c r="E334" s="151" t="s">
        <v>1</v>
      </c>
      <c r="F334" s="152" t="s">
        <v>2711</v>
      </c>
      <c r="H334" s="153">
        <v>7.9240000000000004</v>
      </c>
      <c r="I334" s="154"/>
      <c r="L334" s="149"/>
      <c r="M334" s="155"/>
      <c r="T334" s="156"/>
      <c r="AT334" s="151" t="s">
        <v>276</v>
      </c>
      <c r="AU334" s="151" t="s">
        <v>90</v>
      </c>
      <c r="AV334" s="12" t="s">
        <v>90</v>
      </c>
      <c r="AW334" s="12" t="s">
        <v>32</v>
      </c>
      <c r="AX334" s="12" t="s">
        <v>77</v>
      </c>
      <c r="AY334" s="151" t="s">
        <v>268</v>
      </c>
    </row>
    <row r="335" spans="2:65" s="12" customFormat="1">
      <c r="B335" s="149"/>
      <c r="D335" s="150" t="s">
        <v>276</v>
      </c>
      <c r="E335" s="151" t="s">
        <v>1</v>
      </c>
      <c r="F335" s="152" t="s">
        <v>955</v>
      </c>
      <c r="H335" s="153">
        <v>1.216</v>
      </c>
      <c r="I335" s="154"/>
      <c r="L335" s="149"/>
      <c r="M335" s="155"/>
      <c r="T335" s="156"/>
      <c r="AT335" s="151" t="s">
        <v>276</v>
      </c>
      <c r="AU335" s="151" t="s">
        <v>90</v>
      </c>
      <c r="AV335" s="12" t="s">
        <v>90</v>
      </c>
      <c r="AW335" s="12" t="s">
        <v>32</v>
      </c>
      <c r="AX335" s="12" t="s">
        <v>77</v>
      </c>
      <c r="AY335" s="151" t="s">
        <v>268</v>
      </c>
    </row>
    <row r="336" spans="2:65" s="12" customFormat="1">
      <c r="B336" s="149"/>
      <c r="D336" s="150" t="s">
        <v>276</v>
      </c>
      <c r="E336" s="151" t="s">
        <v>1</v>
      </c>
      <c r="F336" s="152" t="s">
        <v>956</v>
      </c>
      <c r="H336" s="153">
        <v>2.1</v>
      </c>
      <c r="I336" s="154"/>
      <c r="L336" s="149"/>
      <c r="M336" s="155"/>
      <c r="T336" s="156"/>
      <c r="AT336" s="151" t="s">
        <v>276</v>
      </c>
      <c r="AU336" s="151" t="s">
        <v>90</v>
      </c>
      <c r="AV336" s="12" t="s">
        <v>90</v>
      </c>
      <c r="AW336" s="12" t="s">
        <v>32</v>
      </c>
      <c r="AX336" s="12" t="s">
        <v>77</v>
      </c>
      <c r="AY336" s="151" t="s">
        <v>268</v>
      </c>
    </row>
    <row r="337" spans="2:65" s="15" customFormat="1">
      <c r="B337" s="170"/>
      <c r="D337" s="150" t="s">
        <v>276</v>
      </c>
      <c r="E337" s="171" t="s">
        <v>1</v>
      </c>
      <c r="F337" s="172" t="s">
        <v>325</v>
      </c>
      <c r="H337" s="173">
        <v>38.286999999999999</v>
      </c>
      <c r="I337" s="174"/>
      <c r="L337" s="170"/>
      <c r="M337" s="175"/>
      <c r="T337" s="176"/>
      <c r="AT337" s="171" t="s">
        <v>276</v>
      </c>
      <c r="AU337" s="171" t="s">
        <v>90</v>
      </c>
      <c r="AV337" s="15" t="s">
        <v>97</v>
      </c>
      <c r="AW337" s="15" t="s">
        <v>32</v>
      </c>
      <c r="AX337" s="15" t="s">
        <v>77</v>
      </c>
      <c r="AY337" s="171" t="s">
        <v>268</v>
      </c>
    </row>
    <row r="338" spans="2:65" s="14" customFormat="1">
      <c r="B338" s="164"/>
      <c r="D338" s="150" t="s">
        <v>276</v>
      </c>
      <c r="E338" s="165" t="s">
        <v>1</v>
      </c>
      <c r="F338" s="166" t="s">
        <v>957</v>
      </c>
      <c r="H338" s="165" t="s">
        <v>1</v>
      </c>
      <c r="I338" s="167"/>
      <c r="L338" s="164"/>
      <c r="M338" s="168"/>
      <c r="T338" s="169"/>
      <c r="AT338" s="165" t="s">
        <v>276</v>
      </c>
      <c r="AU338" s="165" t="s">
        <v>90</v>
      </c>
      <c r="AV338" s="14" t="s">
        <v>84</v>
      </c>
      <c r="AW338" s="14" t="s">
        <v>32</v>
      </c>
      <c r="AX338" s="14" t="s">
        <v>77</v>
      </c>
      <c r="AY338" s="165" t="s">
        <v>268</v>
      </c>
    </row>
    <row r="339" spans="2:65" s="14" customFormat="1">
      <c r="B339" s="164"/>
      <c r="D339" s="150" t="s">
        <v>276</v>
      </c>
      <c r="E339" s="165" t="s">
        <v>1</v>
      </c>
      <c r="F339" s="166" t="s">
        <v>2675</v>
      </c>
      <c r="H339" s="165" t="s">
        <v>1</v>
      </c>
      <c r="I339" s="167"/>
      <c r="L339" s="164"/>
      <c r="M339" s="168"/>
      <c r="T339" s="169"/>
      <c r="AT339" s="165" t="s">
        <v>276</v>
      </c>
      <c r="AU339" s="165" t="s">
        <v>90</v>
      </c>
      <c r="AV339" s="14" t="s">
        <v>84</v>
      </c>
      <c r="AW339" s="14" t="s">
        <v>32</v>
      </c>
      <c r="AX339" s="14" t="s">
        <v>77</v>
      </c>
      <c r="AY339" s="165" t="s">
        <v>268</v>
      </c>
    </row>
    <row r="340" spans="2:65" s="12" customFormat="1">
      <c r="B340" s="149"/>
      <c r="D340" s="150" t="s">
        <v>276</v>
      </c>
      <c r="E340" s="151" t="s">
        <v>1</v>
      </c>
      <c r="F340" s="152" t="s">
        <v>958</v>
      </c>
      <c r="H340" s="153">
        <v>5.5</v>
      </c>
      <c r="I340" s="154"/>
      <c r="L340" s="149"/>
      <c r="M340" s="155"/>
      <c r="T340" s="156"/>
      <c r="AT340" s="151" t="s">
        <v>276</v>
      </c>
      <c r="AU340" s="151" t="s">
        <v>90</v>
      </c>
      <c r="AV340" s="12" t="s">
        <v>90</v>
      </c>
      <c r="AW340" s="12" t="s">
        <v>32</v>
      </c>
      <c r="AX340" s="12" t="s">
        <v>77</v>
      </c>
      <c r="AY340" s="151" t="s">
        <v>268</v>
      </c>
    </row>
    <row r="341" spans="2:65" s="15" customFormat="1">
      <c r="B341" s="170"/>
      <c r="D341" s="150" t="s">
        <v>276</v>
      </c>
      <c r="E341" s="171" t="s">
        <v>1</v>
      </c>
      <c r="F341" s="172" t="s">
        <v>325</v>
      </c>
      <c r="H341" s="173">
        <v>5.5</v>
      </c>
      <c r="I341" s="174"/>
      <c r="L341" s="170"/>
      <c r="M341" s="175"/>
      <c r="T341" s="176"/>
      <c r="AT341" s="171" t="s">
        <v>276</v>
      </c>
      <c r="AU341" s="171" t="s">
        <v>90</v>
      </c>
      <c r="AV341" s="15" t="s">
        <v>97</v>
      </c>
      <c r="AW341" s="15" t="s">
        <v>32</v>
      </c>
      <c r="AX341" s="15" t="s">
        <v>77</v>
      </c>
      <c r="AY341" s="171" t="s">
        <v>268</v>
      </c>
    </row>
    <row r="342" spans="2:65" s="13" customFormat="1">
      <c r="B342" s="157"/>
      <c r="D342" s="150" t="s">
        <v>276</v>
      </c>
      <c r="E342" s="158" t="s">
        <v>1</v>
      </c>
      <c r="F342" s="159" t="s">
        <v>278</v>
      </c>
      <c r="H342" s="160">
        <v>43.786999999999999</v>
      </c>
      <c r="I342" s="161"/>
      <c r="L342" s="157"/>
      <c r="M342" s="162"/>
      <c r="T342" s="163"/>
      <c r="AT342" s="158" t="s">
        <v>276</v>
      </c>
      <c r="AU342" s="158" t="s">
        <v>90</v>
      </c>
      <c r="AV342" s="13" t="s">
        <v>101</v>
      </c>
      <c r="AW342" s="13" t="s">
        <v>32</v>
      </c>
      <c r="AX342" s="13" t="s">
        <v>84</v>
      </c>
      <c r="AY342" s="158" t="s">
        <v>268</v>
      </c>
    </row>
    <row r="343" spans="2:65" s="1" customFormat="1" ht="24.2" customHeight="1">
      <c r="B343" s="32"/>
      <c r="C343" s="136" t="s">
        <v>314</v>
      </c>
      <c r="D343" s="136" t="s">
        <v>270</v>
      </c>
      <c r="E343" s="137" t="s">
        <v>959</v>
      </c>
      <c r="F343" s="138" t="s">
        <v>960</v>
      </c>
      <c r="G343" s="139" t="s">
        <v>273</v>
      </c>
      <c r="H343" s="140">
        <v>525.82600000000002</v>
      </c>
      <c r="I343" s="141"/>
      <c r="J343" s="142">
        <f>ROUND(I343*H343,2)</f>
        <v>0</v>
      </c>
      <c r="K343" s="138" t="s">
        <v>274</v>
      </c>
      <c r="L343" s="32"/>
      <c r="M343" s="143" t="s">
        <v>1</v>
      </c>
      <c r="N343" s="144" t="s">
        <v>43</v>
      </c>
      <c r="P343" s="145">
        <f>O343*H343</f>
        <v>0</v>
      </c>
      <c r="Q343" s="145">
        <v>7.3499999999999998E-3</v>
      </c>
      <c r="R343" s="145">
        <f>Q343*H343</f>
        <v>3.8648210999999999</v>
      </c>
      <c r="S343" s="145">
        <v>0</v>
      </c>
      <c r="T343" s="146">
        <f>S343*H343</f>
        <v>0</v>
      </c>
      <c r="AR343" s="147" t="s">
        <v>101</v>
      </c>
      <c r="AT343" s="147" t="s">
        <v>270</v>
      </c>
      <c r="AU343" s="147" t="s">
        <v>90</v>
      </c>
      <c r="AY343" s="17" t="s">
        <v>268</v>
      </c>
      <c r="BE343" s="148">
        <f>IF(N343="základní",J343,0)</f>
        <v>0</v>
      </c>
      <c r="BF343" s="148">
        <f>IF(N343="snížená",J343,0)</f>
        <v>0</v>
      </c>
      <c r="BG343" s="148">
        <f>IF(N343="zákl. přenesená",J343,0)</f>
        <v>0</v>
      </c>
      <c r="BH343" s="148">
        <f>IF(N343="sníž. přenesená",J343,0)</f>
        <v>0</v>
      </c>
      <c r="BI343" s="148">
        <f>IF(N343="nulová",J343,0)</f>
        <v>0</v>
      </c>
      <c r="BJ343" s="17" t="s">
        <v>90</v>
      </c>
      <c r="BK343" s="148">
        <f>ROUND(I343*H343,2)</f>
        <v>0</v>
      </c>
      <c r="BL343" s="17" t="s">
        <v>101</v>
      </c>
      <c r="BM343" s="147" t="s">
        <v>961</v>
      </c>
    </row>
    <row r="344" spans="2:65" s="14" customFormat="1">
      <c r="B344" s="164"/>
      <c r="D344" s="150" t="s">
        <v>276</v>
      </c>
      <c r="E344" s="165" t="s">
        <v>1</v>
      </c>
      <c r="F344" s="166" t="s">
        <v>949</v>
      </c>
      <c r="H344" s="165" t="s">
        <v>1</v>
      </c>
      <c r="I344" s="167"/>
      <c r="L344" s="164"/>
      <c r="M344" s="168"/>
      <c r="T344" s="169"/>
      <c r="AT344" s="165" t="s">
        <v>276</v>
      </c>
      <c r="AU344" s="165" t="s">
        <v>90</v>
      </c>
      <c r="AV344" s="14" t="s">
        <v>84</v>
      </c>
      <c r="AW344" s="14" t="s">
        <v>32</v>
      </c>
      <c r="AX344" s="14" t="s">
        <v>77</v>
      </c>
      <c r="AY344" s="165" t="s">
        <v>268</v>
      </c>
    </row>
    <row r="345" spans="2:65" s="14" customFormat="1">
      <c r="B345" s="164"/>
      <c r="D345" s="150" t="s">
        <v>276</v>
      </c>
      <c r="E345" s="165" t="s">
        <v>1</v>
      </c>
      <c r="F345" s="166" t="s">
        <v>962</v>
      </c>
      <c r="H345" s="165" t="s">
        <v>1</v>
      </c>
      <c r="I345" s="167"/>
      <c r="L345" s="164"/>
      <c r="M345" s="168"/>
      <c r="T345" s="169"/>
      <c r="AT345" s="165" t="s">
        <v>276</v>
      </c>
      <c r="AU345" s="165" t="s">
        <v>90</v>
      </c>
      <c r="AV345" s="14" t="s">
        <v>84</v>
      </c>
      <c r="AW345" s="14" t="s">
        <v>32</v>
      </c>
      <c r="AX345" s="14" t="s">
        <v>77</v>
      </c>
      <c r="AY345" s="165" t="s">
        <v>268</v>
      </c>
    </row>
    <row r="346" spans="2:65" s="12" customFormat="1">
      <c r="B346" s="149"/>
      <c r="D346" s="150" t="s">
        <v>276</v>
      </c>
      <c r="E346" s="151" t="s">
        <v>1</v>
      </c>
      <c r="F346" s="152" t="s">
        <v>2712</v>
      </c>
      <c r="H346" s="153">
        <v>368.77499999999998</v>
      </c>
      <c r="I346" s="154"/>
      <c r="L346" s="149"/>
      <c r="M346" s="155"/>
      <c r="T346" s="156"/>
      <c r="AT346" s="151" t="s">
        <v>276</v>
      </c>
      <c r="AU346" s="151" t="s">
        <v>90</v>
      </c>
      <c r="AV346" s="12" t="s">
        <v>90</v>
      </c>
      <c r="AW346" s="12" t="s">
        <v>32</v>
      </c>
      <c r="AX346" s="12" t="s">
        <v>77</v>
      </c>
      <c r="AY346" s="151" t="s">
        <v>268</v>
      </c>
    </row>
    <row r="347" spans="2:65" s="12" customFormat="1" ht="33.75">
      <c r="B347" s="149"/>
      <c r="D347" s="150" t="s">
        <v>276</v>
      </c>
      <c r="E347" s="151" t="s">
        <v>1</v>
      </c>
      <c r="F347" s="152" t="s">
        <v>2713</v>
      </c>
      <c r="H347" s="153">
        <v>-61.47</v>
      </c>
      <c r="I347" s="154"/>
      <c r="L347" s="149"/>
      <c r="M347" s="155"/>
      <c r="T347" s="156"/>
      <c r="AT347" s="151" t="s">
        <v>276</v>
      </c>
      <c r="AU347" s="151" t="s">
        <v>90</v>
      </c>
      <c r="AV347" s="12" t="s">
        <v>90</v>
      </c>
      <c r="AW347" s="12" t="s">
        <v>32</v>
      </c>
      <c r="AX347" s="12" t="s">
        <v>77</v>
      </c>
      <c r="AY347" s="151" t="s">
        <v>268</v>
      </c>
    </row>
    <row r="348" spans="2:65" s="12" customFormat="1" ht="22.5">
      <c r="B348" s="149"/>
      <c r="D348" s="150" t="s">
        <v>276</v>
      </c>
      <c r="E348" s="151" t="s">
        <v>1</v>
      </c>
      <c r="F348" s="152" t="s">
        <v>2714</v>
      </c>
      <c r="H348" s="153">
        <v>-32.375</v>
      </c>
      <c r="I348" s="154"/>
      <c r="L348" s="149"/>
      <c r="M348" s="155"/>
      <c r="T348" s="156"/>
      <c r="AT348" s="151" t="s">
        <v>276</v>
      </c>
      <c r="AU348" s="151" t="s">
        <v>90</v>
      </c>
      <c r="AV348" s="12" t="s">
        <v>90</v>
      </c>
      <c r="AW348" s="12" t="s">
        <v>32</v>
      </c>
      <c r="AX348" s="12" t="s">
        <v>77</v>
      </c>
      <c r="AY348" s="151" t="s">
        <v>268</v>
      </c>
    </row>
    <row r="349" spans="2:65" s="15" customFormat="1">
      <c r="B349" s="170"/>
      <c r="D349" s="150" t="s">
        <v>276</v>
      </c>
      <c r="E349" s="171" t="s">
        <v>1</v>
      </c>
      <c r="F349" s="172" t="s">
        <v>325</v>
      </c>
      <c r="H349" s="173">
        <v>274.93</v>
      </c>
      <c r="I349" s="174"/>
      <c r="L349" s="170"/>
      <c r="M349" s="175"/>
      <c r="T349" s="176"/>
      <c r="AT349" s="171" t="s">
        <v>276</v>
      </c>
      <c r="AU349" s="171" t="s">
        <v>90</v>
      </c>
      <c r="AV349" s="15" t="s">
        <v>97</v>
      </c>
      <c r="AW349" s="15" t="s">
        <v>32</v>
      </c>
      <c r="AX349" s="15" t="s">
        <v>77</v>
      </c>
      <c r="AY349" s="171" t="s">
        <v>268</v>
      </c>
    </row>
    <row r="350" spans="2:65" s="14" customFormat="1">
      <c r="B350" s="164"/>
      <c r="D350" s="150" t="s">
        <v>276</v>
      </c>
      <c r="E350" s="165" t="s">
        <v>1</v>
      </c>
      <c r="F350" s="166" t="s">
        <v>962</v>
      </c>
      <c r="H350" s="165" t="s">
        <v>1</v>
      </c>
      <c r="I350" s="167"/>
      <c r="L350" s="164"/>
      <c r="M350" s="168"/>
      <c r="T350" s="169"/>
      <c r="AT350" s="165" t="s">
        <v>276</v>
      </c>
      <c r="AU350" s="165" t="s">
        <v>90</v>
      </c>
      <c r="AV350" s="14" t="s">
        <v>84</v>
      </c>
      <c r="AW350" s="14" t="s">
        <v>32</v>
      </c>
      <c r="AX350" s="14" t="s">
        <v>77</v>
      </c>
      <c r="AY350" s="165" t="s">
        <v>268</v>
      </c>
    </row>
    <row r="351" spans="2:65" s="12" customFormat="1" ht="33.75">
      <c r="B351" s="149"/>
      <c r="D351" s="150" t="s">
        <v>276</v>
      </c>
      <c r="E351" s="151" t="s">
        <v>1</v>
      </c>
      <c r="F351" s="152" t="s">
        <v>2715</v>
      </c>
      <c r="H351" s="153">
        <v>27.312999999999999</v>
      </c>
      <c r="I351" s="154"/>
      <c r="L351" s="149"/>
      <c r="M351" s="155"/>
      <c r="T351" s="156"/>
      <c r="AT351" s="151" t="s">
        <v>276</v>
      </c>
      <c r="AU351" s="151" t="s">
        <v>90</v>
      </c>
      <c r="AV351" s="12" t="s">
        <v>90</v>
      </c>
      <c r="AW351" s="12" t="s">
        <v>32</v>
      </c>
      <c r="AX351" s="12" t="s">
        <v>77</v>
      </c>
      <c r="AY351" s="151" t="s">
        <v>268</v>
      </c>
    </row>
    <row r="352" spans="2:65" s="12" customFormat="1" ht="22.5">
      <c r="B352" s="149"/>
      <c r="D352" s="150" t="s">
        <v>276</v>
      </c>
      <c r="E352" s="151" t="s">
        <v>1</v>
      </c>
      <c r="F352" s="152" t="s">
        <v>967</v>
      </c>
      <c r="H352" s="153">
        <v>39.645000000000003</v>
      </c>
      <c r="I352" s="154"/>
      <c r="L352" s="149"/>
      <c r="M352" s="155"/>
      <c r="T352" s="156"/>
      <c r="AT352" s="151" t="s">
        <v>276</v>
      </c>
      <c r="AU352" s="151" t="s">
        <v>90</v>
      </c>
      <c r="AV352" s="12" t="s">
        <v>90</v>
      </c>
      <c r="AW352" s="12" t="s">
        <v>32</v>
      </c>
      <c r="AX352" s="12" t="s">
        <v>77</v>
      </c>
      <c r="AY352" s="151" t="s">
        <v>268</v>
      </c>
    </row>
    <row r="353" spans="2:51" s="14" customFormat="1">
      <c r="B353" s="164"/>
      <c r="D353" s="150" t="s">
        <v>276</v>
      </c>
      <c r="E353" s="165" t="s">
        <v>1</v>
      </c>
      <c r="F353" s="166" t="s">
        <v>968</v>
      </c>
      <c r="H353" s="165" t="s">
        <v>1</v>
      </c>
      <c r="I353" s="167"/>
      <c r="L353" s="164"/>
      <c r="M353" s="168"/>
      <c r="T353" s="169"/>
      <c r="AT353" s="165" t="s">
        <v>276</v>
      </c>
      <c r="AU353" s="165" t="s">
        <v>90</v>
      </c>
      <c r="AV353" s="14" t="s">
        <v>84</v>
      </c>
      <c r="AW353" s="14" t="s">
        <v>32</v>
      </c>
      <c r="AX353" s="14" t="s">
        <v>77</v>
      </c>
      <c r="AY353" s="165" t="s">
        <v>268</v>
      </c>
    </row>
    <row r="354" spans="2:51" s="12" customFormat="1">
      <c r="B354" s="149"/>
      <c r="D354" s="150" t="s">
        <v>276</v>
      </c>
      <c r="E354" s="151" t="s">
        <v>1</v>
      </c>
      <c r="F354" s="152" t="s">
        <v>2716</v>
      </c>
      <c r="H354" s="153">
        <v>61.47</v>
      </c>
      <c r="I354" s="154"/>
      <c r="L354" s="149"/>
      <c r="M354" s="155"/>
      <c r="T354" s="156"/>
      <c r="AT354" s="151" t="s">
        <v>276</v>
      </c>
      <c r="AU354" s="151" t="s">
        <v>90</v>
      </c>
      <c r="AV354" s="12" t="s">
        <v>90</v>
      </c>
      <c r="AW354" s="12" t="s">
        <v>32</v>
      </c>
      <c r="AX354" s="12" t="s">
        <v>77</v>
      </c>
      <c r="AY354" s="151" t="s">
        <v>268</v>
      </c>
    </row>
    <row r="355" spans="2:51" s="15" customFormat="1">
      <c r="B355" s="170"/>
      <c r="D355" s="150" t="s">
        <v>276</v>
      </c>
      <c r="E355" s="171" t="s">
        <v>1</v>
      </c>
      <c r="F355" s="172" t="s">
        <v>325</v>
      </c>
      <c r="H355" s="173">
        <v>128.428</v>
      </c>
      <c r="I355" s="174"/>
      <c r="L355" s="170"/>
      <c r="M355" s="175"/>
      <c r="T355" s="176"/>
      <c r="AT355" s="171" t="s">
        <v>276</v>
      </c>
      <c r="AU355" s="171" t="s">
        <v>90</v>
      </c>
      <c r="AV355" s="15" t="s">
        <v>97</v>
      </c>
      <c r="AW355" s="15" t="s">
        <v>32</v>
      </c>
      <c r="AX355" s="15" t="s">
        <v>77</v>
      </c>
      <c r="AY355" s="171" t="s">
        <v>268</v>
      </c>
    </row>
    <row r="356" spans="2:51" s="14" customFormat="1">
      <c r="B356" s="164"/>
      <c r="D356" s="150" t="s">
        <v>276</v>
      </c>
      <c r="E356" s="165" t="s">
        <v>1</v>
      </c>
      <c r="F356" s="166" t="s">
        <v>949</v>
      </c>
      <c r="H356" s="165" t="s">
        <v>1</v>
      </c>
      <c r="I356" s="167"/>
      <c r="L356" s="164"/>
      <c r="M356" s="168"/>
      <c r="T356" s="169"/>
      <c r="AT356" s="165" t="s">
        <v>276</v>
      </c>
      <c r="AU356" s="165" t="s">
        <v>90</v>
      </c>
      <c r="AV356" s="14" t="s">
        <v>84</v>
      </c>
      <c r="AW356" s="14" t="s">
        <v>32</v>
      </c>
      <c r="AX356" s="14" t="s">
        <v>77</v>
      </c>
      <c r="AY356" s="165" t="s">
        <v>268</v>
      </c>
    </row>
    <row r="357" spans="2:51" s="14" customFormat="1">
      <c r="B357" s="164"/>
      <c r="D357" s="150" t="s">
        <v>276</v>
      </c>
      <c r="E357" s="165" t="s">
        <v>1</v>
      </c>
      <c r="F357" s="166" t="s">
        <v>950</v>
      </c>
      <c r="H357" s="165" t="s">
        <v>1</v>
      </c>
      <c r="I357" s="167"/>
      <c r="L357" s="164"/>
      <c r="M357" s="168"/>
      <c r="T357" s="169"/>
      <c r="AT357" s="165" t="s">
        <v>276</v>
      </c>
      <c r="AU357" s="165" t="s">
        <v>90</v>
      </c>
      <c r="AV357" s="14" t="s">
        <v>84</v>
      </c>
      <c r="AW357" s="14" t="s">
        <v>32</v>
      </c>
      <c r="AX357" s="14" t="s">
        <v>77</v>
      </c>
      <c r="AY357" s="165" t="s">
        <v>268</v>
      </c>
    </row>
    <row r="358" spans="2:51" s="14" customFormat="1">
      <c r="B358" s="164"/>
      <c r="D358" s="150" t="s">
        <v>276</v>
      </c>
      <c r="E358" s="165" t="s">
        <v>1</v>
      </c>
      <c r="F358" s="166" t="s">
        <v>2675</v>
      </c>
      <c r="H358" s="165" t="s">
        <v>1</v>
      </c>
      <c r="I358" s="167"/>
      <c r="L358" s="164"/>
      <c r="M358" s="168"/>
      <c r="T358" s="169"/>
      <c r="AT358" s="165" t="s">
        <v>276</v>
      </c>
      <c r="AU358" s="165" t="s">
        <v>90</v>
      </c>
      <c r="AV358" s="14" t="s">
        <v>84</v>
      </c>
      <c r="AW358" s="14" t="s">
        <v>32</v>
      </c>
      <c r="AX358" s="14" t="s">
        <v>77</v>
      </c>
      <c r="AY358" s="165" t="s">
        <v>268</v>
      </c>
    </row>
    <row r="359" spans="2:51" s="12" customFormat="1">
      <c r="B359" s="149"/>
      <c r="D359" s="150" t="s">
        <v>276</v>
      </c>
      <c r="E359" s="151" t="s">
        <v>1</v>
      </c>
      <c r="F359" s="152" t="s">
        <v>2708</v>
      </c>
      <c r="H359" s="153">
        <v>20.382000000000001</v>
      </c>
      <c r="I359" s="154"/>
      <c r="L359" s="149"/>
      <c r="M359" s="155"/>
      <c r="T359" s="156"/>
      <c r="AT359" s="151" t="s">
        <v>276</v>
      </c>
      <c r="AU359" s="151" t="s">
        <v>90</v>
      </c>
      <c r="AV359" s="12" t="s">
        <v>90</v>
      </c>
      <c r="AW359" s="12" t="s">
        <v>32</v>
      </c>
      <c r="AX359" s="12" t="s">
        <v>77</v>
      </c>
      <c r="AY359" s="151" t="s">
        <v>268</v>
      </c>
    </row>
    <row r="360" spans="2:51" s="12" customFormat="1">
      <c r="B360" s="149"/>
      <c r="D360" s="150" t="s">
        <v>276</v>
      </c>
      <c r="E360" s="151" t="s">
        <v>1</v>
      </c>
      <c r="F360" s="152" t="s">
        <v>2709</v>
      </c>
      <c r="H360" s="153">
        <v>3.9049999999999998</v>
      </c>
      <c r="I360" s="154"/>
      <c r="L360" s="149"/>
      <c r="M360" s="155"/>
      <c r="T360" s="156"/>
      <c r="AT360" s="151" t="s">
        <v>276</v>
      </c>
      <c r="AU360" s="151" t="s">
        <v>90</v>
      </c>
      <c r="AV360" s="12" t="s">
        <v>90</v>
      </c>
      <c r="AW360" s="12" t="s">
        <v>32</v>
      </c>
      <c r="AX360" s="12" t="s">
        <v>77</v>
      </c>
      <c r="AY360" s="151" t="s">
        <v>268</v>
      </c>
    </row>
    <row r="361" spans="2:51" s="12" customFormat="1">
      <c r="B361" s="149"/>
      <c r="D361" s="150" t="s">
        <v>276</v>
      </c>
      <c r="E361" s="151" t="s">
        <v>1</v>
      </c>
      <c r="F361" s="152" t="s">
        <v>2710</v>
      </c>
      <c r="H361" s="153">
        <v>2.76</v>
      </c>
      <c r="I361" s="154"/>
      <c r="L361" s="149"/>
      <c r="M361" s="155"/>
      <c r="T361" s="156"/>
      <c r="AT361" s="151" t="s">
        <v>276</v>
      </c>
      <c r="AU361" s="151" t="s">
        <v>90</v>
      </c>
      <c r="AV361" s="12" t="s">
        <v>90</v>
      </c>
      <c r="AW361" s="12" t="s">
        <v>32</v>
      </c>
      <c r="AX361" s="12" t="s">
        <v>77</v>
      </c>
      <c r="AY361" s="151" t="s">
        <v>268</v>
      </c>
    </row>
    <row r="362" spans="2:51" s="12" customFormat="1">
      <c r="B362" s="149"/>
      <c r="D362" s="150" t="s">
        <v>276</v>
      </c>
      <c r="E362" s="151" t="s">
        <v>1</v>
      </c>
      <c r="F362" s="152" t="s">
        <v>2711</v>
      </c>
      <c r="H362" s="153">
        <v>7.9240000000000004</v>
      </c>
      <c r="I362" s="154"/>
      <c r="L362" s="149"/>
      <c r="M362" s="155"/>
      <c r="T362" s="156"/>
      <c r="AT362" s="151" t="s">
        <v>276</v>
      </c>
      <c r="AU362" s="151" t="s">
        <v>90</v>
      </c>
      <c r="AV362" s="12" t="s">
        <v>90</v>
      </c>
      <c r="AW362" s="12" t="s">
        <v>32</v>
      </c>
      <c r="AX362" s="12" t="s">
        <v>77</v>
      </c>
      <c r="AY362" s="151" t="s">
        <v>268</v>
      </c>
    </row>
    <row r="363" spans="2:51" s="12" customFormat="1">
      <c r="B363" s="149"/>
      <c r="D363" s="150" t="s">
        <v>276</v>
      </c>
      <c r="E363" s="151" t="s">
        <v>1</v>
      </c>
      <c r="F363" s="152" t="s">
        <v>955</v>
      </c>
      <c r="H363" s="153">
        <v>1.216</v>
      </c>
      <c r="I363" s="154"/>
      <c r="L363" s="149"/>
      <c r="M363" s="155"/>
      <c r="T363" s="156"/>
      <c r="AT363" s="151" t="s">
        <v>276</v>
      </c>
      <c r="AU363" s="151" t="s">
        <v>90</v>
      </c>
      <c r="AV363" s="12" t="s">
        <v>90</v>
      </c>
      <c r="AW363" s="12" t="s">
        <v>32</v>
      </c>
      <c r="AX363" s="12" t="s">
        <v>77</v>
      </c>
      <c r="AY363" s="151" t="s">
        <v>268</v>
      </c>
    </row>
    <row r="364" spans="2:51" s="12" customFormat="1">
      <c r="B364" s="149"/>
      <c r="D364" s="150" t="s">
        <v>276</v>
      </c>
      <c r="E364" s="151" t="s">
        <v>1</v>
      </c>
      <c r="F364" s="152" t="s">
        <v>956</v>
      </c>
      <c r="H364" s="153">
        <v>2.1</v>
      </c>
      <c r="I364" s="154"/>
      <c r="L364" s="149"/>
      <c r="M364" s="155"/>
      <c r="T364" s="156"/>
      <c r="AT364" s="151" t="s">
        <v>276</v>
      </c>
      <c r="AU364" s="151" t="s">
        <v>90</v>
      </c>
      <c r="AV364" s="12" t="s">
        <v>90</v>
      </c>
      <c r="AW364" s="12" t="s">
        <v>32</v>
      </c>
      <c r="AX364" s="12" t="s">
        <v>77</v>
      </c>
      <c r="AY364" s="151" t="s">
        <v>268</v>
      </c>
    </row>
    <row r="365" spans="2:51" s="15" customFormat="1">
      <c r="B365" s="170"/>
      <c r="D365" s="150" t="s">
        <v>276</v>
      </c>
      <c r="E365" s="171" t="s">
        <v>1</v>
      </c>
      <c r="F365" s="172" t="s">
        <v>325</v>
      </c>
      <c r="H365" s="173">
        <v>38.286999999999999</v>
      </c>
      <c r="I365" s="174"/>
      <c r="L365" s="170"/>
      <c r="M365" s="175"/>
      <c r="T365" s="176"/>
      <c r="AT365" s="171" t="s">
        <v>276</v>
      </c>
      <c r="AU365" s="171" t="s">
        <v>90</v>
      </c>
      <c r="AV365" s="15" t="s">
        <v>97</v>
      </c>
      <c r="AW365" s="15" t="s">
        <v>32</v>
      </c>
      <c r="AX365" s="15" t="s">
        <v>77</v>
      </c>
      <c r="AY365" s="171" t="s">
        <v>268</v>
      </c>
    </row>
    <row r="366" spans="2:51" s="14" customFormat="1">
      <c r="B366" s="164"/>
      <c r="D366" s="150" t="s">
        <v>276</v>
      </c>
      <c r="E366" s="165" t="s">
        <v>1</v>
      </c>
      <c r="F366" s="166" t="s">
        <v>970</v>
      </c>
      <c r="H366" s="165" t="s">
        <v>1</v>
      </c>
      <c r="I366" s="167"/>
      <c r="L366" s="164"/>
      <c r="M366" s="168"/>
      <c r="T366" s="169"/>
      <c r="AT366" s="165" t="s">
        <v>276</v>
      </c>
      <c r="AU366" s="165" t="s">
        <v>90</v>
      </c>
      <c r="AV366" s="14" t="s">
        <v>84</v>
      </c>
      <c r="AW366" s="14" t="s">
        <v>32</v>
      </c>
      <c r="AX366" s="14" t="s">
        <v>77</v>
      </c>
      <c r="AY366" s="165" t="s">
        <v>268</v>
      </c>
    </row>
    <row r="367" spans="2:51" s="12" customFormat="1">
      <c r="B367" s="149"/>
      <c r="D367" s="150" t="s">
        <v>276</v>
      </c>
      <c r="E367" s="151" t="s">
        <v>1</v>
      </c>
      <c r="F367" s="152" t="s">
        <v>2717</v>
      </c>
      <c r="H367" s="153">
        <v>15.19</v>
      </c>
      <c r="I367" s="154"/>
      <c r="L367" s="149"/>
      <c r="M367" s="155"/>
      <c r="T367" s="156"/>
      <c r="AT367" s="151" t="s">
        <v>276</v>
      </c>
      <c r="AU367" s="151" t="s">
        <v>90</v>
      </c>
      <c r="AV367" s="12" t="s">
        <v>90</v>
      </c>
      <c r="AW367" s="12" t="s">
        <v>32</v>
      </c>
      <c r="AX367" s="12" t="s">
        <v>77</v>
      </c>
      <c r="AY367" s="151" t="s">
        <v>268</v>
      </c>
    </row>
    <row r="368" spans="2:51" s="15" customFormat="1">
      <c r="B368" s="170"/>
      <c r="D368" s="150" t="s">
        <v>276</v>
      </c>
      <c r="E368" s="171" t="s">
        <v>1</v>
      </c>
      <c r="F368" s="172" t="s">
        <v>325</v>
      </c>
      <c r="H368" s="173">
        <v>15.19</v>
      </c>
      <c r="I368" s="174"/>
      <c r="L368" s="170"/>
      <c r="M368" s="175"/>
      <c r="T368" s="176"/>
      <c r="AT368" s="171" t="s">
        <v>276</v>
      </c>
      <c r="AU368" s="171" t="s">
        <v>90</v>
      </c>
      <c r="AV368" s="15" t="s">
        <v>97</v>
      </c>
      <c r="AW368" s="15" t="s">
        <v>32</v>
      </c>
      <c r="AX368" s="15" t="s">
        <v>77</v>
      </c>
      <c r="AY368" s="171" t="s">
        <v>268</v>
      </c>
    </row>
    <row r="369" spans="2:65" s="14" customFormat="1">
      <c r="B369" s="164"/>
      <c r="D369" s="150" t="s">
        <v>276</v>
      </c>
      <c r="E369" s="165" t="s">
        <v>1</v>
      </c>
      <c r="F369" s="166" t="s">
        <v>972</v>
      </c>
      <c r="H369" s="165" t="s">
        <v>1</v>
      </c>
      <c r="I369" s="167"/>
      <c r="L369" s="164"/>
      <c r="M369" s="168"/>
      <c r="T369" s="169"/>
      <c r="AT369" s="165" t="s">
        <v>276</v>
      </c>
      <c r="AU369" s="165" t="s">
        <v>90</v>
      </c>
      <c r="AV369" s="14" t="s">
        <v>84</v>
      </c>
      <c r="AW369" s="14" t="s">
        <v>32</v>
      </c>
      <c r="AX369" s="14" t="s">
        <v>77</v>
      </c>
      <c r="AY369" s="165" t="s">
        <v>268</v>
      </c>
    </row>
    <row r="370" spans="2:65" s="14" customFormat="1">
      <c r="B370" s="164"/>
      <c r="D370" s="150" t="s">
        <v>276</v>
      </c>
      <c r="E370" s="165" t="s">
        <v>1</v>
      </c>
      <c r="F370" s="166" t="s">
        <v>2675</v>
      </c>
      <c r="H370" s="165" t="s">
        <v>1</v>
      </c>
      <c r="I370" s="167"/>
      <c r="L370" s="164"/>
      <c r="M370" s="168"/>
      <c r="T370" s="169"/>
      <c r="AT370" s="165" t="s">
        <v>276</v>
      </c>
      <c r="AU370" s="165" t="s">
        <v>90</v>
      </c>
      <c r="AV370" s="14" t="s">
        <v>84</v>
      </c>
      <c r="AW370" s="14" t="s">
        <v>32</v>
      </c>
      <c r="AX370" s="14" t="s">
        <v>77</v>
      </c>
      <c r="AY370" s="165" t="s">
        <v>268</v>
      </c>
    </row>
    <row r="371" spans="2:65" s="12" customFormat="1">
      <c r="B371" s="149"/>
      <c r="D371" s="150" t="s">
        <v>276</v>
      </c>
      <c r="E371" s="151" t="s">
        <v>1</v>
      </c>
      <c r="F371" s="152" t="s">
        <v>958</v>
      </c>
      <c r="H371" s="153">
        <v>5.5</v>
      </c>
      <c r="I371" s="154"/>
      <c r="L371" s="149"/>
      <c r="M371" s="155"/>
      <c r="T371" s="156"/>
      <c r="AT371" s="151" t="s">
        <v>276</v>
      </c>
      <c r="AU371" s="151" t="s">
        <v>90</v>
      </c>
      <c r="AV371" s="12" t="s">
        <v>90</v>
      </c>
      <c r="AW371" s="12" t="s">
        <v>32</v>
      </c>
      <c r="AX371" s="12" t="s">
        <v>77</v>
      </c>
      <c r="AY371" s="151" t="s">
        <v>268</v>
      </c>
    </row>
    <row r="372" spans="2:65" s="12" customFormat="1" ht="22.5">
      <c r="B372" s="149"/>
      <c r="D372" s="150" t="s">
        <v>276</v>
      </c>
      <c r="E372" s="151" t="s">
        <v>1</v>
      </c>
      <c r="F372" s="152" t="s">
        <v>2718</v>
      </c>
      <c r="H372" s="153">
        <v>31.010999999999999</v>
      </c>
      <c r="I372" s="154"/>
      <c r="L372" s="149"/>
      <c r="M372" s="155"/>
      <c r="T372" s="156"/>
      <c r="AT372" s="151" t="s">
        <v>276</v>
      </c>
      <c r="AU372" s="151" t="s">
        <v>90</v>
      </c>
      <c r="AV372" s="12" t="s">
        <v>90</v>
      </c>
      <c r="AW372" s="12" t="s">
        <v>32</v>
      </c>
      <c r="AX372" s="12" t="s">
        <v>77</v>
      </c>
      <c r="AY372" s="151" t="s">
        <v>268</v>
      </c>
    </row>
    <row r="373" spans="2:65" s="12" customFormat="1">
      <c r="B373" s="149"/>
      <c r="D373" s="150" t="s">
        <v>276</v>
      </c>
      <c r="E373" s="151" t="s">
        <v>1</v>
      </c>
      <c r="F373" s="152" t="s">
        <v>2719</v>
      </c>
      <c r="H373" s="153">
        <v>8.91</v>
      </c>
      <c r="I373" s="154"/>
      <c r="L373" s="149"/>
      <c r="M373" s="155"/>
      <c r="T373" s="156"/>
      <c r="AT373" s="151" t="s">
        <v>276</v>
      </c>
      <c r="AU373" s="151" t="s">
        <v>90</v>
      </c>
      <c r="AV373" s="12" t="s">
        <v>90</v>
      </c>
      <c r="AW373" s="12" t="s">
        <v>32</v>
      </c>
      <c r="AX373" s="12" t="s">
        <v>77</v>
      </c>
      <c r="AY373" s="151" t="s">
        <v>268</v>
      </c>
    </row>
    <row r="374" spans="2:65" s="12" customFormat="1" ht="22.5">
      <c r="B374" s="149"/>
      <c r="D374" s="150" t="s">
        <v>276</v>
      </c>
      <c r="E374" s="151" t="s">
        <v>1</v>
      </c>
      <c r="F374" s="152" t="s">
        <v>2720</v>
      </c>
      <c r="H374" s="153">
        <v>23.57</v>
      </c>
      <c r="I374" s="154"/>
      <c r="L374" s="149"/>
      <c r="M374" s="155"/>
      <c r="T374" s="156"/>
      <c r="AT374" s="151" t="s">
        <v>276</v>
      </c>
      <c r="AU374" s="151" t="s">
        <v>90</v>
      </c>
      <c r="AV374" s="12" t="s">
        <v>90</v>
      </c>
      <c r="AW374" s="12" t="s">
        <v>32</v>
      </c>
      <c r="AX374" s="12" t="s">
        <v>77</v>
      </c>
      <c r="AY374" s="151" t="s">
        <v>268</v>
      </c>
    </row>
    <row r="375" spans="2:65" s="15" customFormat="1">
      <c r="B375" s="170"/>
      <c r="D375" s="150" t="s">
        <v>276</v>
      </c>
      <c r="E375" s="171" t="s">
        <v>1</v>
      </c>
      <c r="F375" s="172" t="s">
        <v>325</v>
      </c>
      <c r="H375" s="173">
        <v>68.991</v>
      </c>
      <c r="I375" s="174"/>
      <c r="L375" s="170"/>
      <c r="M375" s="175"/>
      <c r="T375" s="176"/>
      <c r="AT375" s="171" t="s">
        <v>276</v>
      </c>
      <c r="AU375" s="171" t="s">
        <v>90</v>
      </c>
      <c r="AV375" s="15" t="s">
        <v>97</v>
      </c>
      <c r="AW375" s="15" t="s">
        <v>32</v>
      </c>
      <c r="AX375" s="15" t="s">
        <v>77</v>
      </c>
      <c r="AY375" s="171" t="s">
        <v>268</v>
      </c>
    </row>
    <row r="376" spans="2:65" s="13" customFormat="1">
      <c r="B376" s="157"/>
      <c r="D376" s="150" t="s">
        <v>276</v>
      </c>
      <c r="E376" s="158" t="s">
        <v>1</v>
      </c>
      <c r="F376" s="159" t="s">
        <v>278</v>
      </c>
      <c r="H376" s="160">
        <v>525.82600000000002</v>
      </c>
      <c r="I376" s="161"/>
      <c r="L376" s="157"/>
      <c r="M376" s="162"/>
      <c r="T376" s="163"/>
      <c r="AT376" s="158" t="s">
        <v>276</v>
      </c>
      <c r="AU376" s="158" t="s">
        <v>90</v>
      </c>
      <c r="AV376" s="13" t="s">
        <v>101</v>
      </c>
      <c r="AW376" s="13" t="s">
        <v>32</v>
      </c>
      <c r="AX376" s="13" t="s">
        <v>84</v>
      </c>
      <c r="AY376" s="158" t="s">
        <v>268</v>
      </c>
    </row>
    <row r="377" spans="2:65" s="1" customFormat="1" ht="24.2" customHeight="1">
      <c r="B377" s="32"/>
      <c r="C377" s="136" t="s">
        <v>484</v>
      </c>
      <c r="D377" s="136" t="s">
        <v>270</v>
      </c>
      <c r="E377" s="137" t="s">
        <v>976</v>
      </c>
      <c r="F377" s="138" t="s">
        <v>977</v>
      </c>
      <c r="G377" s="139" t="s">
        <v>273</v>
      </c>
      <c r="H377" s="140">
        <v>84.180999999999997</v>
      </c>
      <c r="I377" s="141"/>
      <c r="J377" s="142">
        <f>ROUND(I377*H377,2)</f>
        <v>0</v>
      </c>
      <c r="K377" s="138" t="s">
        <v>274</v>
      </c>
      <c r="L377" s="32"/>
      <c r="M377" s="143" t="s">
        <v>1</v>
      </c>
      <c r="N377" s="144" t="s">
        <v>43</v>
      </c>
      <c r="P377" s="145">
        <f>O377*H377</f>
        <v>0</v>
      </c>
      <c r="Q377" s="145">
        <v>1.3599999999999999E-2</v>
      </c>
      <c r="R377" s="145">
        <f>Q377*H377</f>
        <v>1.1448615999999998</v>
      </c>
      <c r="S377" s="145">
        <v>0</v>
      </c>
      <c r="T377" s="146">
        <f>S377*H377</f>
        <v>0</v>
      </c>
      <c r="AR377" s="147" t="s">
        <v>101</v>
      </c>
      <c r="AT377" s="147" t="s">
        <v>270</v>
      </c>
      <c r="AU377" s="147" t="s">
        <v>90</v>
      </c>
      <c r="AY377" s="17" t="s">
        <v>268</v>
      </c>
      <c r="BE377" s="148">
        <f>IF(N377="základní",J377,0)</f>
        <v>0</v>
      </c>
      <c r="BF377" s="148">
        <f>IF(N377="snížená",J377,0)</f>
        <v>0</v>
      </c>
      <c r="BG377" s="148">
        <f>IF(N377="zákl. přenesená",J377,0)</f>
        <v>0</v>
      </c>
      <c r="BH377" s="148">
        <f>IF(N377="sníž. přenesená",J377,0)</f>
        <v>0</v>
      </c>
      <c r="BI377" s="148">
        <f>IF(N377="nulová",J377,0)</f>
        <v>0</v>
      </c>
      <c r="BJ377" s="17" t="s">
        <v>90</v>
      </c>
      <c r="BK377" s="148">
        <f>ROUND(I377*H377,2)</f>
        <v>0</v>
      </c>
      <c r="BL377" s="17" t="s">
        <v>101</v>
      </c>
      <c r="BM377" s="147" t="s">
        <v>978</v>
      </c>
    </row>
    <row r="378" spans="2:65" s="14" customFormat="1">
      <c r="B378" s="164"/>
      <c r="D378" s="150" t="s">
        <v>276</v>
      </c>
      <c r="E378" s="165" t="s">
        <v>1</v>
      </c>
      <c r="F378" s="166" t="s">
        <v>970</v>
      </c>
      <c r="H378" s="165" t="s">
        <v>1</v>
      </c>
      <c r="I378" s="167"/>
      <c r="L378" s="164"/>
      <c r="M378" s="168"/>
      <c r="T378" s="169"/>
      <c r="AT378" s="165" t="s">
        <v>276</v>
      </c>
      <c r="AU378" s="165" t="s">
        <v>90</v>
      </c>
      <c r="AV378" s="14" t="s">
        <v>84</v>
      </c>
      <c r="AW378" s="14" t="s">
        <v>32</v>
      </c>
      <c r="AX378" s="14" t="s">
        <v>77</v>
      </c>
      <c r="AY378" s="165" t="s">
        <v>268</v>
      </c>
    </row>
    <row r="379" spans="2:65" s="12" customFormat="1">
      <c r="B379" s="149"/>
      <c r="D379" s="150" t="s">
        <v>276</v>
      </c>
      <c r="E379" s="151" t="s">
        <v>1</v>
      </c>
      <c r="F379" s="152" t="s">
        <v>2717</v>
      </c>
      <c r="H379" s="153">
        <v>15.19</v>
      </c>
      <c r="I379" s="154"/>
      <c r="L379" s="149"/>
      <c r="M379" s="155"/>
      <c r="T379" s="156"/>
      <c r="AT379" s="151" t="s">
        <v>276</v>
      </c>
      <c r="AU379" s="151" t="s">
        <v>90</v>
      </c>
      <c r="AV379" s="12" t="s">
        <v>90</v>
      </c>
      <c r="AW379" s="12" t="s">
        <v>32</v>
      </c>
      <c r="AX379" s="12" t="s">
        <v>77</v>
      </c>
      <c r="AY379" s="151" t="s">
        <v>268</v>
      </c>
    </row>
    <row r="380" spans="2:65" s="15" customFormat="1">
      <c r="B380" s="170"/>
      <c r="D380" s="150" t="s">
        <v>276</v>
      </c>
      <c r="E380" s="171" t="s">
        <v>1</v>
      </c>
      <c r="F380" s="172" t="s">
        <v>325</v>
      </c>
      <c r="H380" s="173">
        <v>15.19</v>
      </c>
      <c r="I380" s="174"/>
      <c r="L380" s="170"/>
      <c r="M380" s="175"/>
      <c r="T380" s="176"/>
      <c r="AT380" s="171" t="s">
        <v>276</v>
      </c>
      <c r="AU380" s="171" t="s">
        <v>90</v>
      </c>
      <c r="AV380" s="15" t="s">
        <v>97</v>
      </c>
      <c r="AW380" s="15" t="s">
        <v>32</v>
      </c>
      <c r="AX380" s="15" t="s">
        <v>77</v>
      </c>
      <c r="AY380" s="171" t="s">
        <v>268</v>
      </c>
    </row>
    <row r="381" spans="2:65" s="14" customFormat="1">
      <c r="B381" s="164"/>
      <c r="D381" s="150" t="s">
        <v>276</v>
      </c>
      <c r="E381" s="165" t="s">
        <v>1</v>
      </c>
      <c r="F381" s="166" t="s">
        <v>972</v>
      </c>
      <c r="H381" s="165" t="s">
        <v>1</v>
      </c>
      <c r="I381" s="167"/>
      <c r="L381" s="164"/>
      <c r="M381" s="168"/>
      <c r="T381" s="169"/>
      <c r="AT381" s="165" t="s">
        <v>276</v>
      </c>
      <c r="AU381" s="165" t="s">
        <v>90</v>
      </c>
      <c r="AV381" s="14" t="s">
        <v>84</v>
      </c>
      <c r="AW381" s="14" t="s">
        <v>32</v>
      </c>
      <c r="AX381" s="14" t="s">
        <v>77</v>
      </c>
      <c r="AY381" s="165" t="s">
        <v>268</v>
      </c>
    </row>
    <row r="382" spans="2:65" s="14" customFormat="1">
      <c r="B382" s="164"/>
      <c r="D382" s="150" t="s">
        <v>276</v>
      </c>
      <c r="E382" s="165" t="s">
        <v>1</v>
      </c>
      <c r="F382" s="166" t="s">
        <v>2675</v>
      </c>
      <c r="H382" s="165" t="s">
        <v>1</v>
      </c>
      <c r="I382" s="167"/>
      <c r="L382" s="164"/>
      <c r="M382" s="168"/>
      <c r="T382" s="169"/>
      <c r="AT382" s="165" t="s">
        <v>276</v>
      </c>
      <c r="AU382" s="165" t="s">
        <v>90</v>
      </c>
      <c r="AV382" s="14" t="s">
        <v>84</v>
      </c>
      <c r="AW382" s="14" t="s">
        <v>32</v>
      </c>
      <c r="AX382" s="14" t="s">
        <v>77</v>
      </c>
      <c r="AY382" s="165" t="s">
        <v>268</v>
      </c>
    </row>
    <row r="383" spans="2:65" s="12" customFormat="1">
      <c r="B383" s="149"/>
      <c r="D383" s="150" t="s">
        <v>276</v>
      </c>
      <c r="E383" s="151" t="s">
        <v>1</v>
      </c>
      <c r="F383" s="152" t="s">
        <v>958</v>
      </c>
      <c r="H383" s="153">
        <v>5.5</v>
      </c>
      <c r="I383" s="154"/>
      <c r="L383" s="149"/>
      <c r="M383" s="155"/>
      <c r="T383" s="156"/>
      <c r="AT383" s="151" t="s">
        <v>276</v>
      </c>
      <c r="AU383" s="151" t="s">
        <v>90</v>
      </c>
      <c r="AV383" s="12" t="s">
        <v>90</v>
      </c>
      <c r="AW383" s="12" t="s">
        <v>32</v>
      </c>
      <c r="AX383" s="12" t="s">
        <v>77</v>
      </c>
      <c r="AY383" s="151" t="s">
        <v>268</v>
      </c>
    </row>
    <row r="384" spans="2:65" s="12" customFormat="1" ht="22.5">
      <c r="B384" s="149"/>
      <c r="D384" s="150" t="s">
        <v>276</v>
      </c>
      <c r="E384" s="151" t="s">
        <v>1</v>
      </c>
      <c r="F384" s="152" t="s">
        <v>2718</v>
      </c>
      <c r="H384" s="153">
        <v>31.010999999999999</v>
      </c>
      <c r="I384" s="154"/>
      <c r="L384" s="149"/>
      <c r="M384" s="155"/>
      <c r="T384" s="156"/>
      <c r="AT384" s="151" t="s">
        <v>276</v>
      </c>
      <c r="AU384" s="151" t="s">
        <v>90</v>
      </c>
      <c r="AV384" s="12" t="s">
        <v>90</v>
      </c>
      <c r="AW384" s="12" t="s">
        <v>32</v>
      </c>
      <c r="AX384" s="12" t="s">
        <v>77</v>
      </c>
      <c r="AY384" s="151" t="s">
        <v>268</v>
      </c>
    </row>
    <row r="385" spans="2:65" s="12" customFormat="1">
      <c r="B385" s="149"/>
      <c r="D385" s="150" t="s">
        <v>276</v>
      </c>
      <c r="E385" s="151" t="s">
        <v>1</v>
      </c>
      <c r="F385" s="152" t="s">
        <v>2719</v>
      </c>
      <c r="H385" s="153">
        <v>8.91</v>
      </c>
      <c r="I385" s="154"/>
      <c r="L385" s="149"/>
      <c r="M385" s="155"/>
      <c r="T385" s="156"/>
      <c r="AT385" s="151" t="s">
        <v>276</v>
      </c>
      <c r="AU385" s="151" t="s">
        <v>90</v>
      </c>
      <c r="AV385" s="12" t="s">
        <v>90</v>
      </c>
      <c r="AW385" s="12" t="s">
        <v>32</v>
      </c>
      <c r="AX385" s="12" t="s">
        <v>77</v>
      </c>
      <c r="AY385" s="151" t="s">
        <v>268</v>
      </c>
    </row>
    <row r="386" spans="2:65" s="12" customFormat="1" ht="22.5">
      <c r="B386" s="149"/>
      <c r="D386" s="150" t="s">
        <v>276</v>
      </c>
      <c r="E386" s="151" t="s">
        <v>1</v>
      </c>
      <c r="F386" s="152" t="s">
        <v>2720</v>
      </c>
      <c r="H386" s="153">
        <v>23.57</v>
      </c>
      <c r="I386" s="154"/>
      <c r="L386" s="149"/>
      <c r="M386" s="155"/>
      <c r="T386" s="156"/>
      <c r="AT386" s="151" t="s">
        <v>276</v>
      </c>
      <c r="AU386" s="151" t="s">
        <v>90</v>
      </c>
      <c r="AV386" s="12" t="s">
        <v>90</v>
      </c>
      <c r="AW386" s="12" t="s">
        <v>32</v>
      </c>
      <c r="AX386" s="12" t="s">
        <v>77</v>
      </c>
      <c r="AY386" s="151" t="s">
        <v>268</v>
      </c>
    </row>
    <row r="387" spans="2:65" s="15" customFormat="1">
      <c r="B387" s="170"/>
      <c r="D387" s="150" t="s">
        <v>276</v>
      </c>
      <c r="E387" s="171" t="s">
        <v>1</v>
      </c>
      <c r="F387" s="172" t="s">
        <v>325</v>
      </c>
      <c r="H387" s="173">
        <v>68.991</v>
      </c>
      <c r="I387" s="174"/>
      <c r="L387" s="170"/>
      <c r="M387" s="175"/>
      <c r="T387" s="176"/>
      <c r="AT387" s="171" t="s">
        <v>276</v>
      </c>
      <c r="AU387" s="171" t="s">
        <v>90</v>
      </c>
      <c r="AV387" s="15" t="s">
        <v>97</v>
      </c>
      <c r="AW387" s="15" t="s">
        <v>32</v>
      </c>
      <c r="AX387" s="15" t="s">
        <v>77</v>
      </c>
      <c r="AY387" s="171" t="s">
        <v>268</v>
      </c>
    </row>
    <row r="388" spans="2:65" s="13" customFormat="1">
      <c r="B388" s="157"/>
      <c r="D388" s="150" t="s">
        <v>276</v>
      </c>
      <c r="E388" s="158" t="s">
        <v>1</v>
      </c>
      <c r="F388" s="159" t="s">
        <v>278</v>
      </c>
      <c r="H388" s="160">
        <v>84.180999999999997</v>
      </c>
      <c r="I388" s="161"/>
      <c r="L388" s="157"/>
      <c r="M388" s="162"/>
      <c r="T388" s="163"/>
      <c r="AT388" s="158" t="s">
        <v>276</v>
      </c>
      <c r="AU388" s="158" t="s">
        <v>90</v>
      </c>
      <c r="AV388" s="13" t="s">
        <v>101</v>
      </c>
      <c r="AW388" s="13" t="s">
        <v>32</v>
      </c>
      <c r="AX388" s="13" t="s">
        <v>84</v>
      </c>
      <c r="AY388" s="158" t="s">
        <v>268</v>
      </c>
    </row>
    <row r="389" spans="2:65" s="1" customFormat="1" ht="24.2" customHeight="1">
      <c r="B389" s="32"/>
      <c r="C389" s="136" t="s">
        <v>488</v>
      </c>
      <c r="D389" s="136" t="s">
        <v>270</v>
      </c>
      <c r="E389" s="137" t="s">
        <v>979</v>
      </c>
      <c r="F389" s="138" t="s">
        <v>980</v>
      </c>
      <c r="G389" s="139" t="s">
        <v>273</v>
      </c>
      <c r="H389" s="140">
        <v>441.64499999999998</v>
      </c>
      <c r="I389" s="141"/>
      <c r="J389" s="142">
        <f>ROUND(I389*H389,2)</f>
        <v>0</v>
      </c>
      <c r="K389" s="138" t="s">
        <v>274</v>
      </c>
      <c r="L389" s="32"/>
      <c r="M389" s="143" t="s">
        <v>1</v>
      </c>
      <c r="N389" s="144" t="s">
        <v>43</v>
      </c>
      <c r="P389" s="145">
        <f>O389*H389</f>
        <v>0</v>
      </c>
      <c r="Q389" s="145">
        <v>1.6279999999999999E-2</v>
      </c>
      <c r="R389" s="145">
        <f>Q389*H389</f>
        <v>7.1899805999999993</v>
      </c>
      <c r="S389" s="145">
        <v>0</v>
      </c>
      <c r="T389" s="146">
        <f>S389*H389</f>
        <v>0</v>
      </c>
      <c r="AR389" s="147" t="s">
        <v>101</v>
      </c>
      <c r="AT389" s="147" t="s">
        <v>270</v>
      </c>
      <c r="AU389" s="147" t="s">
        <v>90</v>
      </c>
      <c r="AY389" s="17" t="s">
        <v>268</v>
      </c>
      <c r="BE389" s="148">
        <f>IF(N389="základní",J389,0)</f>
        <v>0</v>
      </c>
      <c r="BF389" s="148">
        <f>IF(N389="snížená",J389,0)</f>
        <v>0</v>
      </c>
      <c r="BG389" s="148">
        <f>IF(N389="zákl. přenesená",J389,0)</f>
        <v>0</v>
      </c>
      <c r="BH389" s="148">
        <f>IF(N389="sníž. přenesená",J389,0)</f>
        <v>0</v>
      </c>
      <c r="BI389" s="148">
        <f>IF(N389="nulová",J389,0)</f>
        <v>0</v>
      </c>
      <c r="BJ389" s="17" t="s">
        <v>90</v>
      </c>
      <c r="BK389" s="148">
        <f>ROUND(I389*H389,2)</f>
        <v>0</v>
      </c>
      <c r="BL389" s="17" t="s">
        <v>101</v>
      </c>
      <c r="BM389" s="147" t="s">
        <v>981</v>
      </c>
    </row>
    <row r="390" spans="2:65" s="14" customFormat="1">
      <c r="B390" s="164"/>
      <c r="D390" s="150" t="s">
        <v>276</v>
      </c>
      <c r="E390" s="165" t="s">
        <v>1</v>
      </c>
      <c r="F390" s="166" t="s">
        <v>949</v>
      </c>
      <c r="H390" s="165" t="s">
        <v>1</v>
      </c>
      <c r="I390" s="167"/>
      <c r="L390" s="164"/>
      <c r="M390" s="168"/>
      <c r="T390" s="169"/>
      <c r="AT390" s="165" t="s">
        <v>276</v>
      </c>
      <c r="AU390" s="165" t="s">
        <v>90</v>
      </c>
      <c r="AV390" s="14" t="s">
        <v>84</v>
      </c>
      <c r="AW390" s="14" t="s">
        <v>32</v>
      </c>
      <c r="AX390" s="14" t="s">
        <v>77</v>
      </c>
      <c r="AY390" s="165" t="s">
        <v>268</v>
      </c>
    </row>
    <row r="391" spans="2:65" s="14" customFormat="1">
      <c r="B391" s="164"/>
      <c r="D391" s="150" t="s">
        <v>276</v>
      </c>
      <c r="E391" s="165" t="s">
        <v>1</v>
      </c>
      <c r="F391" s="166" t="s">
        <v>962</v>
      </c>
      <c r="H391" s="165" t="s">
        <v>1</v>
      </c>
      <c r="I391" s="167"/>
      <c r="L391" s="164"/>
      <c r="M391" s="168"/>
      <c r="T391" s="169"/>
      <c r="AT391" s="165" t="s">
        <v>276</v>
      </c>
      <c r="AU391" s="165" t="s">
        <v>90</v>
      </c>
      <c r="AV391" s="14" t="s">
        <v>84</v>
      </c>
      <c r="AW391" s="14" t="s">
        <v>32</v>
      </c>
      <c r="AX391" s="14" t="s">
        <v>77</v>
      </c>
      <c r="AY391" s="165" t="s">
        <v>268</v>
      </c>
    </row>
    <row r="392" spans="2:65" s="12" customFormat="1">
      <c r="B392" s="149"/>
      <c r="D392" s="150" t="s">
        <v>276</v>
      </c>
      <c r="E392" s="151" t="s">
        <v>1</v>
      </c>
      <c r="F392" s="152" t="s">
        <v>2712</v>
      </c>
      <c r="H392" s="153">
        <v>368.77499999999998</v>
      </c>
      <c r="I392" s="154"/>
      <c r="L392" s="149"/>
      <c r="M392" s="155"/>
      <c r="T392" s="156"/>
      <c r="AT392" s="151" t="s">
        <v>276</v>
      </c>
      <c r="AU392" s="151" t="s">
        <v>90</v>
      </c>
      <c r="AV392" s="12" t="s">
        <v>90</v>
      </c>
      <c r="AW392" s="12" t="s">
        <v>32</v>
      </c>
      <c r="AX392" s="12" t="s">
        <v>77</v>
      </c>
      <c r="AY392" s="151" t="s">
        <v>268</v>
      </c>
    </row>
    <row r="393" spans="2:65" s="12" customFormat="1" ht="33.75">
      <c r="B393" s="149"/>
      <c r="D393" s="150" t="s">
        <v>276</v>
      </c>
      <c r="E393" s="151" t="s">
        <v>1</v>
      </c>
      <c r="F393" s="152" t="s">
        <v>2713</v>
      </c>
      <c r="H393" s="153">
        <v>-61.47</v>
      </c>
      <c r="I393" s="154"/>
      <c r="L393" s="149"/>
      <c r="M393" s="155"/>
      <c r="T393" s="156"/>
      <c r="AT393" s="151" t="s">
        <v>276</v>
      </c>
      <c r="AU393" s="151" t="s">
        <v>90</v>
      </c>
      <c r="AV393" s="12" t="s">
        <v>90</v>
      </c>
      <c r="AW393" s="12" t="s">
        <v>32</v>
      </c>
      <c r="AX393" s="12" t="s">
        <v>77</v>
      </c>
      <c r="AY393" s="151" t="s">
        <v>268</v>
      </c>
    </row>
    <row r="394" spans="2:65" s="12" customFormat="1" ht="22.5">
      <c r="B394" s="149"/>
      <c r="D394" s="150" t="s">
        <v>276</v>
      </c>
      <c r="E394" s="151" t="s">
        <v>1</v>
      </c>
      <c r="F394" s="152" t="s">
        <v>2714</v>
      </c>
      <c r="H394" s="153">
        <v>-32.375</v>
      </c>
      <c r="I394" s="154"/>
      <c r="L394" s="149"/>
      <c r="M394" s="155"/>
      <c r="T394" s="156"/>
      <c r="AT394" s="151" t="s">
        <v>276</v>
      </c>
      <c r="AU394" s="151" t="s">
        <v>90</v>
      </c>
      <c r="AV394" s="12" t="s">
        <v>90</v>
      </c>
      <c r="AW394" s="12" t="s">
        <v>32</v>
      </c>
      <c r="AX394" s="12" t="s">
        <v>77</v>
      </c>
      <c r="AY394" s="151" t="s">
        <v>268</v>
      </c>
    </row>
    <row r="395" spans="2:65" s="15" customFormat="1">
      <c r="B395" s="170"/>
      <c r="D395" s="150" t="s">
        <v>276</v>
      </c>
      <c r="E395" s="171" t="s">
        <v>1</v>
      </c>
      <c r="F395" s="172" t="s">
        <v>325</v>
      </c>
      <c r="H395" s="173">
        <v>274.93</v>
      </c>
      <c r="I395" s="174"/>
      <c r="L395" s="170"/>
      <c r="M395" s="175"/>
      <c r="T395" s="176"/>
      <c r="AT395" s="171" t="s">
        <v>276</v>
      </c>
      <c r="AU395" s="171" t="s">
        <v>90</v>
      </c>
      <c r="AV395" s="15" t="s">
        <v>97</v>
      </c>
      <c r="AW395" s="15" t="s">
        <v>32</v>
      </c>
      <c r="AX395" s="15" t="s">
        <v>77</v>
      </c>
      <c r="AY395" s="171" t="s">
        <v>268</v>
      </c>
    </row>
    <row r="396" spans="2:65" s="14" customFormat="1">
      <c r="B396" s="164"/>
      <c r="D396" s="150" t="s">
        <v>276</v>
      </c>
      <c r="E396" s="165" t="s">
        <v>1</v>
      </c>
      <c r="F396" s="166" t="s">
        <v>962</v>
      </c>
      <c r="H396" s="165" t="s">
        <v>1</v>
      </c>
      <c r="I396" s="167"/>
      <c r="L396" s="164"/>
      <c r="M396" s="168"/>
      <c r="T396" s="169"/>
      <c r="AT396" s="165" t="s">
        <v>276</v>
      </c>
      <c r="AU396" s="165" t="s">
        <v>90</v>
      </c>
      <c r="AV396" s="14" t="s">
        <v>84</v>
      </c>
      <c r="AW396" s="14" t="s">
        <v>32</v>
      </c>
      <c r="AX396" s="14" t="s">
        <v>77</v>
      </c>
      <c r="AY396" s="165" t="s">
        <v>268</v>
      </c>
    </row>
    <row r="397" spans="2:65" s="12" customFormat="1" ht="33.75">
      <c r="B397" s="149"/>
      <c r="D397" s="150" t="s">
        <v>276</v>
      </c>
      <c r="E397" s="151" t="s">
        <v>1</v>
      </c>
      <c r="F397" s="152" t="s">
        <v>2715</v>
      </c>
      <c r="H397" s="153">
        <v>27.312999999999999</v>
      </c>
      <c r="I397" s="154"/>
      <c r="L397" s="149"/>
      <c r="M397" s="155"/>
      <c r="T397" s="156"/>
      <c r="AT397" s="151" t="s">
        <v>276</v>
      </c>
      <c r="AU397" s="151" t="s">
        <v>90</v>
      </c>
      <c r="AV397" s="12" t="s">
        <v>90</v>
      </c>
      <c r="AW397" s="12" t="s">
        <v>32</v>
      </c>
      <c r="AX397" s="12" t="s">
        <v>77</v>
      </c>
      <c r="AY397" s="151" t="s">
        <v>268</v>
      </c>
    </row>
    <row r="398" spans="2:65" s="12" customFormat="1" ht="22.5">
      <c r="B398" s="149"/>
      <c r="D398" s="150" t="s">
        <v>276</v>
      </c>
      <c r="E398" s="151" t="s">
        <v>1</v>
      </c>
      <c r="F398" s="152" t="s">
        <v>967</v>
      </c>
      <c r="H398" s="153">
        <v>39.645000000000003</v>
      </c>
      <c r="I398" s="154"/>
      <c r="L398" s="149"/>
      <c r="M398" s="155"/>
      <c r="T398" s="156"/>
      <c r="AT398" s="151" t="s">
        <v>276</v>
      </c>
      <c r="AU398" s="151" t="s">
        <v>90</v>
      </c>
      <c r="AV398" s="12" t="s">
        <v>90</v>
      </c>
      <c r="AW398" s="12" t="s">
        <v>32</v>
      </c>
      <c r="AX398" s="12" t="s">
        <v>77</v>
      </c>
      <c r="AY398" s="151" t="s">
        <v>268</v>
      </c>
    </row>
    <row r="399" spans="2:65" s="14" customFormat="1">
      <c r="B399" s="164"/>
      <c r="D399" s="150" t="s">
        <v>276</v>
      </c>
      <c r="E399" s="165" t="s">
        <v>1</v>
      </c>
      <c r="F399" s="166" t="s">
        <v>968</v>
      </c>
      <c r="H399" s="165" t="s">
        <v>1</v>
      </c>
      <c r="I399" s="167"/>
      <c r="L399" s="164"/>
      <c r="M399" s="168"/>
      <c r="T399" s="169"/>
      <c r="AT399" s="165" t="s">
        <v>276</v>
      </c>
      <c r="AU399" s="165" t="s">
        <v>90</v>
      </c>
      <c r="AV399" s="14" t="s">
        <v>84</v>
      </c>
      <c r="AW399" s="14" t="s">
        <v>32</v>
      </c>
      <c r="AX399" s="14" t="s">
        <v>77</v>
      </c>
      <c r="AY399" s="165" t="s">
        <v>268</v>
      </c>
    </row>
    <row r="400" spans="2:65" s="12" customFormat="1">
      <c r="B400" s="149"/>
      <c r="D400" s="150" t="s">
        <v>276</v>
      </c>
      <c r="E400" s="151" t="s">
        <v>1</v>
      </c>
      <c r="F400" s="152" t="s">
        <v>2716</v>
      </c>
      <c r="H400" s="153">
        <v>61.47</v>
      </c>
      <c r="I400" s="154"/>
      <c r="L400" s="149"/>
      <c r="M400" s="155"/>
      <c r="T400" s="156"/>
      <c r="AT400" s="151" t="s">
        <v>276</v>
      </c>
      <c r="AU400" s="151" t="s">
        <v>90</v>
      </c>
      <c r="AV400" s="12" t="s">
        <v>90</v>
      </c>
      <c r="AW400" s="12" t="s">
        <v>32</v>
      </c>
      <c r="AX400" s="12" t="s">
        <v>77</v>
      </c>
      <c r="AY400" s="151" t="s">
        <v>268</v>
      </c>
    </row>
    <row r="401" spans="2:65" s="15" customFormat="1">
      <c r="B401" s="170"/>
      <c r="D401" s="150" t="s">
        <v>276</v>
      </c>
      <c r="E401" s="171" t="s">
        <v>1</v>
      </c>
      <c r="F401" s="172" t="s">
        <v>325</v>
      </c>
      <c r="H401" s="173">
        <v>128.428</v>
      </c>
      <c r="I401" s="174"/>
      <c r="L401" s="170"/>
      <c r="M401" s="175"/>
      <c r="T401" s="176"/>
      <c r="AT401" s="171" t="s">
        <v>276</v>
      </c>
      <c r="AU401" s="171" t="s">
        <v>90</v>
      </c>
      <c r="AV401" s="15" t="s">
        <v>97</v>
      </c>
      <c r="AW401" s="15" t="s">
        <v>32</v>
      </c>
      <c r="AX401" s="15" t="s">
        <v>77</v>
      </c>
      <c r="AY401" s="171" t="s">
        <v>268</v>
      </c>
    </row>
    <row r="402" spans="2:65" s="14" customFormat="1">
      <c r="B402" s="164"/>
      <c r="D402" s="150" t="s">
        <v>276</v>
      </c>
      <c r="E402" s="165" t="s">
        <v>1</v>
      </c>
      <c r="F402" s="166" t="s">
        <v>949</v>
      </c>
      <c r="H402" s="165" t="s">
        <v>1</v>
      </c>
      <c r="I402" s="167"/>
      <c r="L402" s="164"/>
      <c r="M402" s="168"/>
      <c r="T402" s="169"/>
      <c r="AT402" s="165" t="s">
        <v>276</v>
      </c>
      <c r="AU402" s="165" t="s">
        <v>90</v>
      </c>
      <c r="AV402" s="14" t="s">
        <v>84</v>
      </c>
      <c r="AW402" s="14" t="s">
        <v>32</v>
      </c>
      <c r="AX402" s="14" t="s">
        <v>77</v>
      </c>
      <c r="AY402" s="165" t="s">
        <v>268</v>
      </c>
    </row>
    <row r="403" spans="2:65" s="14" customFormat="1">
      <c r="B403" s="164"/>
      <c r="D403" s="150" t="s">
        <v>276</v>
      </c>
      <c r="E403" s="165" t="s">
        <v>1</v>
      </c>
      <c r="F403" s="166" t="s">
        <v>950</v>
      </c>
      <c r="H403" s="165" t="s">
        <v>1</v>
      </c>
      <c r="I403" s="167"/>
      <c r="L403" s="164"/>
      <c r="M403" s="168"/>
      <c r="T403" s="169"/>
      <c r="AT403" s="165" t="s">
        <v>276</v>
      </c>
      <c r="AU403" s="165" t="s">
        <v>90</v>
      </c>
      <c r="AV403" s="14" t="s">
        <v>84</v>
      </c>
      <c r="AW403" s="14" t="s">
        <v>32</v>
      </c>
      <c r="AX403" s="14" t="s">
        <v>77</v>
      </c>
      <c r="AY403" s="165" t="s">
        <v>268</v>
      </c>
    </row>
    <row r="404" spans="2:65" s="14" customFormat="1">
      <c r="B404" s="164"/>
      <c r="D404" s="150" t="s">
        <v>276</v>
      </c>
      <c r="E404" s="165" t="s">
        <v>1</v>
      </c>
      <c r="F404" s="166" t="s">
        <v>2675</v>
      </c>
      <c r="H404" s="165" t="s">
        <v>1</v>
      </c>
      <c r="I404" s="167"/>
      <c r="L404" s="164"/>
      <c r="M404" s="168"/>
      <c r="T404" s="169"/>
      <c r="AT404" s="165" t="s">
        <v>276</v>
      </c>
      <c r="AU404" s="165" t="s">
        <v>90</v>
      </c>
      <c r="AV404" s="14" t="s">
        <v>84</v>
      </c>
      <c r="AW404" s="14" t="s">
        <v>32</v>
      </c>
      <c r="AX404" s="14" t="s">
        <v>77</v>
      </c>
      <c r="AY404" s="165" t="s">
        <v>268</v>
      </c>
    </row>
    <row r="405" spans="2:65" s="12" customFormat="1">
      <c r="B405" s="149"/>
      <c r="D405" s="150" t="s">
        <v>276</v>
      </c>
      <c r="E405" s="151" t="s">
        <v>1</v>
      </c>
      <c r="F405" s="152" t="s">
        <v>2708</v>
      </c>
      <c r="H405" s="153">
        <v>20.382000000000001</v>
      </c>
      <c r="I405" s="154"/>
      <c r="L405" s="149"/>
      <c r="M405" s="155"/>
      <c r="T405" s="156"/>
      <c r="AT405" s="151" t="s">
        <v>276</v>
      </c>
      <c r="AU405" s="151" t="s">
        <v>90</v>
      </c>
      <c r="AV405" s="12" t="s">
        <v>90</v>
      </c>
      <c r="AW405" s="12" t="s">
        <v>32</v>
      </c>
      <c r="AX405" s="12" t="s">
        <v>77</v>
      </c>
      <c r="AY405" s="151" t="s">
        <v>268</v>
      </c>
    </row>
    <row r="406" spans="2:65" s="12" customFormat="1">
      <c r="B406" s="149"/>
      <c r="D406" s="150" t="s">
        <v>276</v>
      </c>
      <c r="E406" s="151" t="s">
        <v>1</v>
      </c>
      <c r="F406" s="152" t="s">
        <v>2709</v>
      </c>
      <c r="H406" s="153">
        <v>3.9049999999999998</v>
      </c>
      <c r="I406" s="154"/>
      <c r="L406" s="149"/>
      <c r="M406" s="155"/>
      <c r="T406" s="156"/>
      <c r="AT406" s="151" t="s">
        <v>276</v>
      </c>
      <c r="AU406" s="151" t="s">
        <v>90</v>
      </c>
      <c r="AV406" s="12" t="s">
        <v>90</v>
      </c>
      <c r="AW406" s="12" t="s">
        <v>32</v>
      </c>
      <c r="AX406" s="12" t="s">
        <v>77</v>
      </c>
      <c r="AY406" s="151" t="s">
        <v>268</v>
      </c>
    </row>
    <row r="407" spans="2:65" s="12" customFormat="1">
      <c r="B407" s="149"/>
      <c r="D407" s="150" t="s">
        <v>276</v>
      </c>
      <c r="E407" s="151" t="s">
        <v>1</v>
      </c>
      <c r="F407" s="152" t="s">
        <v>2710</v>
      </c>
      <c r="H407" s="153">
        <v>2.76</v>
      </c>
      <c r="I407" s="154"/>
      <c r="L407" s="149"/>
      <c r="M407" s="155"/>
      <c r="T407" s="156"/>
      <c r="AT407" s="151" t="s">
        <v>276</v>
      </c>
      <c r="AU407" s="151" t="s">
        <v>90</v>
      </c>
      <c r="AV407" s="12" t="s">
        <v>90</v>
      </c>
      <c r="AW407" s="12" t="s">
        <v>32</v>
      </c>
      <c r="AX407" s="12" t="s">
        <v>77</v>
      </c>
      <c r="AY407" s="151" t="s">
        <v>268</v>
      </c>
    </row>
    <row r="408" spans="2:65" s="12" customFormat="1">
      <c r="B408" s="149"/>
      <c r="D408" s="150" t="s">
        <v>276</v>
      </c>
      <c r="E408" s="151" t="s">
        <v>1</v>
      </c>
      <c r="F408" s="152" t="s">
        <v>2711</v>
      </c>
      <c r="H408" s="153">
        <v>7.9240000000000004</v>
      </c>
      <c r="I408" s="154"/>
      <c r="L408" s="149"/>
      <c r="M408" s="155"/>
      <c r="T408" s="156"/>
      <c r="AT408" s="151" t="s">
        <v>276</v>
      </c>
      <c r="AU408" s="151" t="s">
        <v>90</v>
      </c>
      <c r="AV408" s="12" t="s">
        <v>90</v>
      </c>
      <c r="AW408" s="12" t="s">
        <v>32</v>
      </c>
      <c r="AX408" s="12" t="s">
        <v>77</v>
      </c>
      <c r="AY408" s="151" t="s">
        <v>268</v>
      </c>
    </row>
    <row r="409" spans="2:65" s="12" customFormat="1">
      <c r="B409" s="149"/>
      <c r="D409" s="150" t="s">
        <v>276</v>
      </c>
      <c r="E409" s="151" t="s">
        <v>1</v>
      </c>
      <c r="F409" s="152" t="s">
        <v>955</v>
      </c>
      <c r="H409" s="153">
        <v>1.216</v>
      </c>
      <c r="I409" s="154"/>
      <c r="L409" s="149"/>
      <c r="M409" s="155"/>
      <c r="T409" s="156"/>
      <c r="AT409" s="151" t="s">
        <v>276</v>
      </c>
      <c r="AU409" s="151" t="s">
        <v>90</v>
      </c>
      <c r="AV409" s="12" t="s">
        <v>90</v>
      </c>
      <c r="AW409" s="12" t="s">
        <v>32</v>
      </c>
      <c r="AX409" s="12" t="s">
        <v>77</v>
      </c>
      <c r="AY409" s="151" t="s">
        <v>268</v>
      </c>
    </row>
    <row r="410" spans="2:65" s="12" customFormat="1">
      <c r="B410" s="149"/>
      <c r="D410" s="150" t="s">
        <v>276</v>
      </c>
      <c r="E410" s="151" t="s">
        <v>1</v>
      </c>
      <c r="F410" s="152" t="s">
        <v>956</v>
      </c>
      <c r="H410" s="153">
        <v>2.1</v>
      </c>
      <c r="I410" s="154"/>
      <c r="L410" s="149"/>
      <c r="M410" s="155"/>
      <c r="T410" s="156"/>
      <c r="AT410" s="151" t="s">
        <v>276</v>
      </c>
      <c r="AU410" s="151" t="s">
        <v>90</v>
      </c>
      <c r="AV410" s="12" t="s">
        <v>90</v>
      </c>
      <c r="AW410" s="12" t="s">
        <v>32</v>
      </c>
      <c r="AX410" s="12" t="s">
        <v>77</v>
      </c>
      <c r="AY410" s="151" t="s">
        <v>268</v>
      </c>
    </row>
    <row r="411" spans="2:65" s="15" customFormat="1">
      <c r="B411" s="170"/>
      <c r="D411" s="150" t="s">
        <v>276</v>
      </c>
      <c r="E411" s="171" t="s">
        <v>1</v>
      </c>
      <c r="F411" s="172" t="s">
        <v>325</v>
      </c>
      <c r="H411" s="173">
        <v>38.286999999999999</v>
      </c>
      <c r="I411" s="174"/>
      <c r="L411" s="170"/>
      <c r="M411" s="175"/>
      <c r="T411" s="176"/>
      <c r="AT411" s="171" t="s">
        <v>276</v>
      </c>
      <c r="AU411" s="171" t="s">
        <v>90</v>
      </c>
      <c r="AV411" s="15" t="s">
        <v>97</v>
      </c>
      <c r="AW411" s="15" t="s">
        <v>32</v>
      </c>
      <c r="AX411" s="15" t="s">
        <v>77</v>
      </c>
      <c r="AY411" s="171" t="s">
        <v>268</v>
      </c>
    </row>
    <row r="412" spans="2:65" s="13" customFormat="1">
      <c r="B412" s="157"/>
      <c r="D412" s="150" t="s">
        <v>276</v>
      </c>
      <c r="E412" s="158" t="s">
        <v>1</v>
      </c>
      <c r="F412" s="159" t="s">
        <v>278</v>
      </c>
      <c r="H412" s="160">
        <v>441.64499999999998</v>
      </c>
      <c r="I412" s="161"/>
      <c r="L412" s="157"/>
      <c r="M412" s="162"/>
      <c r="T412" s="163"/>
      <c r="AT412" s="158" t="s">
        <v>276</v>
      </c>
      <c r="AU412" s="158" t="s">
        <v>90</v>
      </c>
      <c r="AV412" s="13" t="s">
        <v>101</v>
      </c>
      <c r="AW412" s="13" t="s">
        <v>32</v>
      </c>
      <c r="AX412" s="13" t="s">
        <v>84</v>
      </c>
      <c r="AY412" s="158" t="s">
        <v>268</v>
      </c>
    </row>
    <row r="413" spans="2:65" s="1" customFormat="1" ht="21.75" customHeight="1">
      <c r="B413" s="32"/>
      <c r="C413" s="186" t="s">
        <v>492</v>
      </c>
      <c r="D413" s="186" t="s">
        <v>982</v>
      </c>
      <c r="E413" s="187" t="s">
        <v>983</v>
      </c>
      <c r="F413" s="188" t="s">
        <v>984</v>
      </c>
      <c r="G413" s="189" t="s">
        <v>273</v>
      </c>
      <c r="H413" s="190">
        <v>78.873999999999995</v>
      </c>
      <c r="I413" s="191"/>
      <c r="J413" s="192">
        <f>ROUND(I413*H413,2)</f>
        <v>0</v>
      </c>
      <c r="K413" s="188" t="s">
        <v>274</v>
      </c>
      <c r="L413" s="193"/>
      <c r="M413" s="194" t="s">
        <v>1</v>
      </c>
      <c r="N413" s="195" t="s">
        <v>43</v>
      </c>
      <c r="P413" s="145">
        <f>O413*H413</f>
        <v>0</v>
      </c>
      <c r="Q413" s="145">
        <v>1.3999999999999999E-4</v>
      </c>
      <c r="R413" s="145">
        <f>Q413*H413</f>
        <v>1.1042359999999998E-2</v>
      </c>
      <c r="S413" s="145">
        <v>0</v>
      </c>
      <c r="T413" s="146">
        <f>S413*H413</f>
        <v>0</v>
      </c>
      <c r="AR413" s="147" t="s">
        <v>309</v>
      </c>
      <c r="AT413" s="147" t="s">
        <v>982</v>
      </c>
      <c r="AU413" s="147" t="s">
        <v>90</v>
      </c>
      <c r="AY413" s="17" t="s">
        <v>268</v>
      </c>
      <c r="BE413" s="148">
        <f>IF(N413="základní",J413,0)</f>
        <v>0</v>
      </c>
      <c r="BF413" s="148">
        <f>IF(N413="snížená",J413,0)</f>
        <v>0</v>
      </c>
      <c r="BG413" s="148">
        <f>IF(N413="zákl. přenesená",J413,0)</f>
        <v>0</v>
      </c>
      <c r="BH413" s="148">
        <f>IF(N413="sníž. přenesená",J413,0)</f>
        <v>0</v>
      </c>
      <c r="BI413" s="148">
        <f>IF(N413="nulová",J413,0)</f>
        <v>0</v>
      </c>
      <c r="BJ413" s="17" t="s">
        <v>90</v>
      </c>
      <c r="BK413" s="148">
        <f>ROUND(I413*H413,2)</f>
        <v>0</v>
      </c>
      <c r="BL413" s="17" t="s">
        <v>101</v>
      </c>
      <c r="BM413" s="147" t="s">
        <v>2721</v>
      </c>
    </row>
    <row r="414" spans="2:65" s="12" customFormat="1">
      <c r="B414" s="149"/>
      <c r="D414" s="150" t="s">
        <v>276</v>
      </c>
      <c r="E414" s="151" t="s">
        <v>1</v>
      </c>
      <c r="F414" s="152" t="s">
        <v>2722</v>
      </c>
      <c r="H414" s="153">
        <v>78.873999999999995</v>
      </c>
      <c r="I414" s="154"/>
      <c r="L414" s="149"/>
      <c r="M414" s="155"/>
      <c r="T414" s="156"/>
      <c r="AT414" s="151" t="s">
        <v>276</v>
      </c>
      <c r="AU414" s="151" t="s">
        <v>90</v>
      </c>
      <c r="AV414" s="12" t="s">
        <v>90</v>
      </c>
      <c r="AW414" s="12" t="s">
        <v>32</v>
      </c>
      <c r="AX414" s="12" t="s">
        <v>77</v>
      </c>
      <c r="AY414" s="151" t="s">
        <v>268</v>
      </c>
    </row>
    <row r="415" spans="2:65" s="13" customFormat="1">
      <c r="B415" s="157"/>
      <c r="D415" s="150" t="s">
        <v>276</v>
      </c>
      <c r="E415" s="158" t="s">
        <v>1</v>
      </c>
      <c r="F415" s="159" t="s">
        <v>278</v>
      </c>
      <c r="H415" s="160">
        <v>78.873999999999995</v>
      </c>
      <c r="I415" s="161"/>
      <c r="L415" s="157"/>
      <c r="M415" s="162"/>
      <c r="T415" s="163"/>
      <c r="AT415" s="158" t="s">
        <v>276</v>
      </c>
      <c r="AU415" s="158" t="s">
        <v>90</v>
      </c>
      <c r="AV415" s="13" t="s">
        <v>101</v>
      </c>
      <c r="AW415" s="13" t="s">
        <v>32</v>
      </c>
      <c r="AX415" s="13" t="s">
        <v>84</v>
      </c>
      <c r="AY415" s="158" t="s">
        <v>268</v>
      </c>
    </row>
    <row r="416" spans="2:65" s="1" customFormat="1" ht="24.2" customHeight="1">
      <c r="B416" s="32"/>
      <c r="C416" s="136" t="s">
        <v>496</v>
      </c>
      <c r="D416" s="136" t="s">
        <v>270</v>
      </c>
      <c r="E416" s="137" t="s">
        <v>987</v>
      </c>
      <c r="F416" s="138" t="s">
        <v>988</v>
      </c>
      <c r="G416" s="139" t="s">
        <v>273</v>
      </c>
      <c r="H416" s="140">
        <v>883.29</v>
      </c>
      <c r="I416" s="141"/>
      <c r="J416" s="142">
        <f>ROUND(I416*H416,2)</f>
        <v>0</v>
      </c>
      <c r="K416" s="138" t="s">
        <v>274</v>
      </c>
      <c r="L416" s="32"/>
      <c r="M416" s="143" t="s">
        <v>1</v>
      </c>
      <c r="N416" s="144" t="s">
        <v>43</v>
      </c>
      <c r="P416" s="145">
        <f>O416*H416</f>
        <v>0</v>
      </c>
      <c r="Q416" s="145">
        <v>6.7999999999999996E-3</v>
      </c>
      <c r="R416" s="145">
        <f>Q416*H416</f>
        <v>6.0063719999999998</v>
      </c>
      <c r="S416" s="145">
        <v>0</v>
      </c>
      <c r="T416" s="146">
        <f>S416*H416</f>
        <v>0</v>
      </c>
      <c r="AR416" s="147" t="s">
        <v>101</v>
      </c>
      <c r="AT416" s="147" t="s">
        <v>270</v>
      </c>
      <c r="AU416" s="147" t="s">
        <v>90</v>
      </c>
      <c r="AY416" s="17" t="s">
        <v>268</v>
      </c>
      <c r="BE416" s="148">
        <f>IF(N416="základní",J416,0)</f>
        <v>0</v>
      </c>
      <c r="BF416" s="148">
        <f>IF(N416="snížená",J416,0)</f>
        <v>0</v>
      </c>
      <c r="BG416" s="148">
        <f>IF(N416="zákl. přenesená",J416,0)</f>
        <v>0</v>
      </c>
      <c r="BH416" s="148">
        <f>IF(N416="sníž. přenesená",J416,0)</f>
        <v>0</v>
      </c>
      <c r="BI416" s="148">
        <f>IF(N416="nulová",J416,0)</f>
        <v>0</v>
      </c>
      <c r="BJ416" s="17" t="s">
        <v>90</v>
      </c>
      <c r="BK416" s="148">
        <f>ROUND(I416*H416,2)</f>
        <v>0</v>
      </c>
      <c r="BL416" s="17" t="s">
        <v>101</v>
      </c>
      <c r="BM416" s="147" t="s">
        <v>989</v>
      </c>
    </row>
    <row r="417" spans="2:51" s="14" customFormat="1">
      <c r="B417" s="164"/>
      <c r="D417" s="150" t="s">
        <v>276</v>
      </c>
      <c r="E417" s="165" t="s">
        <v>1</v>
      </c>
      <c r="F417" s="166" t="s">
        <v>949</v>
      </c>
      <c r="H417" s="165" t="s">
        <v>1</v>
      </c>
      <c r="I417" s="167"/>
      <c r="L417" s="164"/>
      <c r="M417" s="168"/>
      <c r="T417" s="169"/>
      <c r="AT417" s="165" t="s">
        <v>276</v>
      </c>
      <c r="AU417" s="165" t="s">
        <v>90</v>
      </c>
      <c r="AV417" s="14" t="s">
        <v>84</v>
      </c>
      <c r="AW417" s="14" t="s">
        <v>32</v>
      </c>
      <c r="AX417" s="14" t="s">
        <v>77</v>
      </c>
      <c r="AY417" s="165" t="s">
        <v>268</v>
      </c>
    </row>
    <row r="418" spans="2:51" s="14" customFormat="1">
      <c r="B418" s="164"/>
      <c r="D418" s="150" t="s">
        <v>276</v>
      </c>
      <c r="E418" s="165" t="s">
        <v>1</v>
      </c>
      <c r="F418" s="166" t="s">
        <v>962</v>
      </c>
      <c r="H418" s="165" t="s">
        <v>1</v>
      </c>
      <c r="I418" s="167"/>
      <c r="L418" s="164"/>
      <c r="M418" s="168"/>
      <c r="T418" s="169"/>
      <c r="AT418" s="165" t="s">
        <v>276</v>
      </c>
      <c r="AU418" s="165" t="s">
        <v>90</v>
      </c>
      <c r="AV418" s="14" t="s">
        <v>84</v>
      </c>
      <c r="AW418" s="14" t="s">
        <v>32</v>
      </c>
      <c r="AX418" s="14" t="s">
        <v>77</v>
      </c>
      <c r="AY418" s="165" t="s">
        <v>268</v>
      </c>
    </row>
    <row r="419" spans="2:51" s="12" customFormat="1">
      <c r="B419" s="149"/>
      <c r="D419" s="150" t="s">
        <v>276</v>
      </c>
      <c r="E419" s="151" t="s">
        <v>1</v>
      </c>
      <c r="F419" s="152" t="s">
        <v>2712</v>
      </c>
      <c r="H419" s="153">
        <v>368.77499999999998</v>
      </c>
      <c r="I419" s="154"/>
      <c r="L419" s="149"/>
      <c r="M419" s="155"/>
      <c r="T419" s="156"/>
      <c r="AT419" s="151" t="s">
        <v>276</v>
      </c>
      <c r="AU419" s="151" t="s">
        <v>90</v>
      </c>
      <c r="AV419" s="12" t="s">
        <v>90</v>
      </c>
      <c r="AW419" s="12" t="s">
        <v>32</v>
      </c>
      <c r="AX419" s="12" t="s">
        <v>77</v>
      </c>
      <c r="AY419" s="151" t="s">
        <v>268</v>
      </c>
    </row>
    <row r="420" spans="2:51" s="12" customFormat="1" ht="33.75">
      <c r="B420" s="149"/>
      <c r="D420" s="150" t="s">
        <v>276</v>
      </c>
      <c r="E420" s="151" t="s">
        <v>1</v>
      </c>
      <c r="F420" s="152" t="s">
        <v>2713</v>
      </c>
      <c r="H420" s="153">
        <v>-61.47</v>
      </c>
      <c r="I420" s="154"/>
      <c r="L420" s="149"/>
      <c r="M420" s="155"/>
      <c r="T420" s="156"/>
      <c r="AT420" s="151" t="s">
        <v>276</v>
      </c>
      <c r="AU420" s="151" t="s">
        <v>90</v>
      </c>
      <c r="AV420" s="12" t="s">
        <v>90</v>
      </c>
      <c r="AW420" s="12" t="s">
        <v>32</v>
      </c>
      <c r="AX420" s="12" t="s">
        <v>77</v>
      </c>
      <c r="AY420" s="151" t="s">
        <v>268</v>
      </c>
    </row>
    <row r="421" spans="2:51" s="12" customFormat="1" ht="22.5">
      <c r="B421" s="149"/>
      <c r="D421" s="150" t="s">
        <v>276</v>
      </c>
      <c r="E421" s="151" t="s">
        <v>1</v>
      </c>
      <c r="F421" s="152" t="s">
        <v>2714</v>
      </c>
      <c r="H421" s="153">
        <v>-32.375</v>
      </c>
      <c r="I421" s="154"/>
      <c r="L421" s="149"/>
      <c r="M421" s="155"/>
      <c r="T421" s="156"/>
      <c r="AT421" s="151" t="s">
        <v>276</v>
      </c>
      <c r="AU421" s="151" t="s">
        <v>90</v>
      </c>
      <c r="AV421" s="12" t="s">
        <v>90</v>
      </c>
      <c r="AW421" s="12" t="s">
        <v>32</v>
      </c>
      <c r="AX421" s="12" t="s">
        <v>77</v>
      </c>
      <c r="AY421" s="151" t="s">
        <v>268</v>
      </c>
    </row>
    <row r="422" spans="2:51" s="15" customFormat="1">
      <c r="B422" s="170"/>
      <c r="D422" s="150" t="s">
        <v>276</v>
      </c>
      <c r="E422" s="171" t="s">
        <v>1</v>
      </c>
      <c r="F422" s="172" t="s">
        <v>325</v>
      </c>
      <c r="H422" s="173">
        <v>274.93</v>
      </c>
      <c r="I422" s="174"/>
      <c r="L422" s="170"/>
      <c r="M422" s="175"/>
      <c r="T422" s="176"/>
      <c r="AT422" s="171" t="s">
        <v>276</v>
      </c>
      <c r="AU422" s="171" t="s">
        <v>90</v>
      </c>
      <c r="AV422" s="15" t="s">
        <v>97</v>
      </c>
      <c r="AW422" s="15" t="s">
        <v>32</v>
      </c>
      <c r="AX422" s="15" t="s">
        <v>77</v>
      </c>
      <c r="AY422" s="171" t="s">
        <v>268</v>
      </c>
    </row>
    <row r="423" spans="2:51" s="14" customFormat="1">
      <c r="B423" s="164"/>
      <c r="D423" s="150" t="s">
        <v>276</v>
      </c>
      <c r="E423" s="165" t="s">
        <v>1</v>
      </c>
      <c r="F423" s="166" t="s">
        <v>962</v>
      </c>
      <c r="H423" s="165" t="s">
        <v>1</v>
      </c>
      <c r="I423" s="167"/>
      <c r="L423" s="164"/>
      <c r="M423" s="168"/>
      <c r="T423" s="169"/>
      <c r="AT423" s="165" t="s">
        <v>276</v>
      </c>
      <c r="AU423" s="165" t="s">
        <v>90</v>
      </c>
      <c r="AV423" s="14" t="s">
        <v>84</v>
      </c>
      <c r="AW423" s="14" t="s">
        <v>32</v>
      </c>
      <c r="AX423" s="14" t="s">
        <v>77</v>
      </c>
      <c r="AY423" s="165" t="s">
        <v>268</v>
      </c>
    </row>
    <row r="424" spans="2:51" s="12" customFormat="1" ht="33.75">
      <c r="B424" s="149"/>
      <c r="D424" s="150" t="s">
        <v>276</v>
      </c>
      <c r="E424" s="151" t="s">
        <v>1</v>
      </c>
      <c r="F424" s="152" t="s">
        <v>2715</v>
      </c>
      <c r="H424" s="153">
        <v>27.312999999999999</v>
      </c>
      <c r="I424" s="154"/>
      <c r="L424" s="149"/>
      <c r="M424" s="155"/>
      <c r="T424" s="156"/>
      <c r="AT424" s="151" t="s">
        <v>276</v>
      </c>
      <c r="AU424" s="151" t="s">
        <v>90</v>
      </c>
      <c r="AV424" s="12" t="s">
        <v>90</v>
      </c>
      <c r="AW424" s="12" t="s">
        <v>32</v>
      </c>
      <c r="AX424" s="12" t="s">
        <v>77</v>
      </c>
      <c r="AY424" s="151" t="s">
        <v>268</v>
      </c>
    </row>
    <row r="425" spans="2:51" s="12" customFormat="1" ht="22.5">
      <c r="B425" s="149"/>
      <c r="D425" s="150" t="s">
        <v>276</v>
      </c>
      <c r="E425" s="151" t="s">
        <v>1</v>
      </c>
      <c r="F425" s="152" t="s">
        <v>967</v>
      </c>
      <c r="H425" s="153">
        <v>39.645000000000003</v>
      </c>
      <c r="I425" s="154"/>
      <c r="L425" s="149"/>
      <c r="M425" s="155"/>
      <c r="T425" s="156"/>
      <c r="AT425" s="151" t="s">
        <v>276</v>
      </c>
      <c r="AU425" s="151" t="s">
        <v>90</v>
      </c>
      <c r="AV425" s="12" t="s">
        <v>90</v>
      </c>
      <c r="AW425" s="12" t="s">
        <v>32</v>
      </c>
      <c r="AX425" s="12" t="s">
        <v>77</v>
      </c>
      <c r="AY425" s="151" t="s">
        <v>268</v>
      </c>
    </row>
    <row r="426" spans="2:51" s="14" customFormat="1">
      <c r="B426" s="164"/>
      <c r="D426" s="150" t="s">
        <v>276</v>
      </c>
      <c r="E426" s="165" t="s">
        <v>1</v>
      </c>
      <c r="F426" s="166" t="s">
        <v>968</v>
      </c>
      <c r="H426" s="165" t="s">
        <v>1</v>
      </c>
      <c r="I426" s="167"/>
      <c r="L426" s="164"/>
      <c r="M426" s="168"/>
      <c r="T426" s="169"/>
      <c r="AT426" s="165" t="s">
        <v>276</v>
      </c>
      <c r="AU426" s="165" t="s">
        <v>90</v>
      </c>
      <c r="AV426" s="14" t="s">
        <v>84</v>
      </c>
      <c r="AW426" s="14" t="s">
        <v>32</v>
      </c>
      <c r="AX426" s="14" t="s">
        <v>77</v>
      </c>
      <c r="AY426" s="165" t="s">
        <v>268</v>
      </c>
    </row>
    <row r="427" spans="2:51" s="12" customFormat="1">
      <c r="B427" s="149"/>
      <c r="D427" s="150" t="s">
        <v>276</v>
      </c>
      <c r="E427" s="151" t="s">
        <v>1</v>
      </c>
      <c r="F427" s="152" t="s">
        <v>2716</v>
      </c>
      <c r="H427" s="153">
        <v>61.47</v>
      </c>
      <c r="I427" s="154"/>
      <c r="L427" s="149"/>
      <c r="M427" s="155"/>
      <c r="T427" s="156"/>
      <c r="AT427" s="151" t="s">
        <v>276</v>
      </c>
      <c r="AU427" s="151" t="s">
        <v>90</v>
      </c>
      <c r="AV427" s="12" t="s">
        <v>90</v>
      </c>
      <c r="AW427" s="12" t="s">
        <v>32</v>
      </c>
      <c r="AX427" s="12" t="s">
        <v>77</v>
      </c>
      <c r="AY427" s="151" t="s">
        <v>268</v>
      </c>
    </row>
    <row r="428" spans="2:51" s="15" customFormat="1">
      <c r="B428" s="170"/>
      <c r="D428" s="150" t="s">
        <v>276</v>
      </c>
      <c r="E428" s="171" t="s">
        <v>1</v>
      </c>
      <c r="F428" s="172" t="s">
        <v>325</v>
      </c>
      <c r="H428" s="173">
        <v>128.428</v>
      </c>
      <c r="I428" s="174"/>
      <c r="L428" s="170"/>
      <c r="M428" s="175"/>
      <c r="T428" s="176"/>
      <c r="AT428" s="171" t="s">
        <v>276</v>
      </c>
      <c r="AU428" s="171" t="s">
        <v>90</v>
      </c>
      <c r="AV428" s="15" t="s">
        <v>97</v>
      </c>
      <c r="AW428" s="15" t="s">
        <v>32</v>
      </c>
      <c r="AX428" s="15" t="s">
        <v>77</v>
      </c>
      <c r="AY428" s="171" t="s">
        <v>268</v>
      </c>
    </row>
    <row r="429" spans="2:51" s="14" customFormat="1">
      <c r="B429" s="164"/>
      <c r="D429" s="150" t="s">
        <v>276</v>
      </c>
      <c r="E429" s="165" t="s">
        <v>1</v>
      </c>
      <c r="F429" s="166" t="s">
        <v>949</v>
      </c>
      <c r="H429" s="165" t="s">
        <v>1</v>
      </c>
      <c r="I429" s="167"/>
      <c r="L429" s="164"/>
      <c r="M429" s="168"/>
      <c r="T429" s="169"/>
      <c r="AT429" s="165" t="s">
        <v>276</v>
      </c>
      <c r="AU429" s="165" t="s">
        <v>90</v>
      </c>
      <c r="AV429" s="14" t="s">
        <v>84</v>
      </c>
      <c r="AW429" s="14" t="s">
        <v>32</v>
      </c>
      <c r="AX429" s="14" t="s">
        <v>77</v>
      </c>
      <c r="AY429" s="165" t="s">
        <v>268</v>
      </c>
    </row>
    <row r="430" spans="2:51" s="14" customFormat="1">
      <c r="B430" s="164"/>
      <c r="D430" s="150" t="s">
        <v>276</v>
      </c>
      <c r="E430" s="165" t="s">
        <v>1</v>
      </c>
      <c r="F430" s="166" t="s">
        <v>950</v>
      </c>
      <c r="H430" s="165" t="s">
        <v>1</v>
      </c>
      <c r="I430" s="167"/>
      <c r="L430" s="164"/>
      <c r="M430" s="168"/>
      <c r="T430" s="169"/>
      <c r="AT430" s="165" t="s">
        <v>276</v>
      </c>
      <c r="AU430" s="165" t="s">
        <v>90</v>
      </c>
      <c r="AV430" s="14" t="s">
        <v>84</v>
      </c>
      <c r="AW430" s="14" t="s">
        <v>32</v>
      </c>
      <c r="AX430" s="14" t="s">
        <v>77</v>
      </c>
      <c r="AY430" s="165" t="s">
        <v>268</v>
      </c>
    </row>
    <row r="431" spans="2:51" s="14" customFormat="1">
      <c r="B431" s="164"/>
      <c r="D431" s="150" t="s">
        <v>276</v>
      </c>
      <c r="E431" s="165" t="s">
        <v>1</v>
      </c>
      <c r="F431" s="166" t="s">
        <v>2675</v>
      </c>
      <c r="H431" s="165" t="s">
        <v>1</v>
      </c>
      <c r="I431" s="167"/>
      <c r="L431" s="164"/>
      <c r="M431" s="168"/>
      <c r="T431" s="169"/>
      <c r="AT431" s="165" t="s">
        <v>276</v>
      </c>
      <c r="AU431" s="165" t="s">
        <v>90</v>
      </c>
      <c r="AV431" s="14" t="s">
        <v>84</v>
      </c>
      <c r="AW431" s="14" t="s">
        <v>32</v>
      </c>
      <c r="AX431" s="14" t="s">
        <v>77</v>
      </c>
      <c r="AY431" s="165" t="s">
        <v>268</v>
      </c>
    </row>
    <row r="432" spans="2:51" s="12" customFormat="1">
      <c r="B432" s="149"/>
      <c r="D432" s="150" t="s">
        <v>276</v>
      </c>
      <c r="E432" s="151" t="s">
        <v>1</v>
      </c>
      <c r="F432" s="152" t="s">
        <v>2708</v>
      </c>
      <c r="H432" s="153">
        <v>20.382000000000001</v>
      </c>
      <c r="I432" s="154"/>
      <c r="L432" s="149"/>
      <c r="M432" s="155"/>
      <c r="T432" s="156"/>
      <c r="AT432" s="151" t="s">
        <v>276</v>
      </c>
      <c r="AU432" s="151" t="s">
        <v>90</v>
      </c>
      <c r="AV432" s="12" t="s">
        <v>90</v>
      </c>
      <c r="AW432" s="12" t="s">
        <v>32</v>
      </c>
      <c r="AX432" s="12" t="s">
        <v>77</v>
      </c>
      <c r="AY432" s="151" t="s">
        <v>268</v>
      </c>
    </row>
    <row r="433" spans="2:65" s="12" customFormat="1">
      <c r="B433" s="149"/>
      <c r="D433" s="150" t="s">
        <v>276</v>
      </c>
      <c r="E433" s="151" t="s">
        <v>1</v>
      </c>
      <c r="F433" s="152" t="s">
        <v>2709</v>
      </c>
      <c r="H433" s="153">
        <v>3.9049999999999998</v>
      </c>
      <c r="I433" s="154"/>
      <c r="L433" s="149"/>
      <c r="M433" s="155"/>
      <c r="T433" s="156"/>
      <c r="AT433" s="151" t="s">
        <v>276</v>
      </c>
      <c r="AU433" s="151" t="s">
        <v>90</v>
      </c>
      <c r="AV433" s="12" t="s">
        <v>90</v>
      </c>
      <c r="AW433" s="12" t="s">
        <v>32</v>
      </c>
      <c r="AX433" s="12" t="s">
        <v>77</v>
      </c>
      <c r="AY433" s="151" t="s">
        <v>268</v>
      </c>
    </row>
    <row r="434" spans="2:65" s="12" customFormat="1">
      <c r="B434" s="149"/>
      <c r="D434" s="150" t="s">
        <v>276</v>
      </c>
      <c r="E434" s="151" t="s">
        <v>1</v>
      </c>
      <c r="F434" s="152" t="s">
        <v>2710</v>
      </c>
      <c r="H434" s="153">
        <v>2.76</v>
      </c>
      <c r="I434" s="154"/>
      <c r="L434" s="149"/>
      <c r="M434" s="155"/>
      <c r="T434" s="156"/>
      <c r="AT434" s="151" t="s">
        <v>276</v>
      </c>
      <c r="AU434" s="151" t="s">
        <v>90</v>
      </c>
      <c r="AV434" s="12" t="s">
        <v>90</v>
      </c>
      <c r="AW434" s="12" t="s">
        <v>32</v>
      </c>
      <c r="AX434" s="12" t="s">
        <v>77</v>
      </c>
      <c r="AY434" s="151" t="s">
        <v>268</v>
      </c>
    </row>
    <row r="435" spans="2:65" s="12" customFormat="1">
      <c r="B435" s="149"/>
      <c r="D435" s="150" t="s">
        <v>276</v>
      </c>
      <c r="E435" s="151" t="s">
        <v>1</v>
      </c>
      <c r="F435" s="152" t="s">
        <v>2711</v>
      </c>
      <c r="H435" s="153">
        <v>7.9240000000000004</v>
      </c>
      <c r="I435" s="154"/>
      <c r="L435" s="149"/>
      <c r="M435" s="155"/>
      <c r="T435" s="156"/>
      <c r="AT435" s="151" t="s">
        <v>276</v>
      </c>
      <c r="AU435" s="151" t="s">
        <v>90</v>
      </c>
      <c r="AV435" s="12" t="s">
        <v>90</v>
      </c>
      <c r="AW435" s="12" t="s">
        <v>32</v>
      </c>
      <c r="AX435" s="12" t="s">
        <v>77</v>
      </c>
      <c r="AY435" s="151" t="s">
        <v>268</v>
      </c>
    </row>
    <row r="436" spans="2:65" s="12" customFormat="1">
      <c r="B436" s="149"/>
      <c r="D436" s="150" t="s">
        <v>276</v>
      </c>
      <c r="E436" s="151" t="s">
        <v>1</v>
      </c>
      <c r="F436" s="152" t="s">
        <v>955</v>
      </c>
      <c r="H436" s="153">
        <v>1.216</v>
      </c>
      <c r="I436" s="154"/>
      <c r="L436" s="149"/>
      <c r="M436" s="155"/>
      <c r="T436" s="156"/>
      <c r="AT436" s="151" t="s">
        <v>276</v>
      </c>
      <c r="AU436" s="151" t="s">
        <v>90</v>
      </c>
      <c r="AV436" s="12" t="s">
        <v>90</v>
      </c>
      <c r="AW436" s="12" t="s">
        <v>32</v>
      </c>
      <c r="AX436" s="12" t="s">
        <v>77</v>
      </c>
      <c r="AY436" s="151" t="s">
        <v>268</v>
      </c>
    </row>
    <row r="437" spans="2:65" s="12" customFormat="1">
      <c r="B437" s="149"/>
      <c r="D437" s="150" t="s">
        <v>276</v>
      </c>
      <c r="E437" s="151" t="s">
        <v>1</v>
      </c>
      <c r="F437" s="152" t="s">
        <v>956</v>
      </c>
      <c r="H437" s="153">
        <v>2.1</v>
      </c>
      <c r="I437" s="154"/>
      <c r="L437" s="149"/>
      <c r="M437" s="155"/>
      <c r="T437" s="156"/>
      <c r="AT437" s="151" t="s">
        <v>276</v>
      </c>
      <c r="AU437" s="151" t="s">
        <v>90</v>
      </c>
      <c r="AV437" s="12" t="s">
        <v>90</v>
      </c>
      <c r="AW437" s="12" t="s">
        <v>32</v>
      </c>
      <c r="AX437" s="12" t="s">
        <v>77</v>
      </c>
      <c r="AY437" s="151" t="s">
        <v>268</v>
      </c>
    </row>
    <row r="438" spans="2:65" s="15" customFormat="1">
      <c r="B438" s="170"/>
      <c r="D438" s="150" t="s">
        <v>276</v>
      </c>
      <c r="E438" s="171" t="s">
        <v>1</v>
      </c>
      <c r="F438" s="172" t="s">
        <v>325</v>
      </c>
      <c r="H438" s="173">
        <v>38.286999999999999</v>
      </c>
      <c r="I438" s="174"/>
      <c r="L438" s="170"/>
      <c r="M438" s="175"/>
      <c r="T438" s="176"/>
      <c r="AT438" s="171" t="s">
        <v>276</v>
      </c>
      <c r="AU438" s="171" t="s">
        <v>90</v>
      </c>
      <c r="AV438" s="15" t="s">
        <v>97</v>
      </c>
      <c r="AW438" s="15" t="s">
        <v>32</v>
      </c>
      <c r="AX438" s="15" t="s">
        <v>77</v>
      </c>
      <c r="AY438" s="171" t="s">
        <v>268</v>
      </c>
    </row>
    <row r="439" spans="2:65" s="13" customFormat="1">
      <c r="B439" s="157"/>
      <c r="D439" s="150" t="s">
        <v>276</v>
      </c>
      <c r="E439" s="158" t="s">
        <v>1</v>
      </c>
      <c r="F439" s="159" t="s">
        <v>278</v>
      </c>
      <c r="H439" s="160">
        <v>441.64499999999998</v>
      </c>
      <c r="I439" s="161"/>
      <c r="L439" s="157"/>
      <c r="M439" s="162"/>
      <c r="T439" s="163"/>
      <c r="AT439" s="158" t="s">
        <v>276</v>
      </c>
      <c r="AU439" s="158" t="s">
        <v>90</v>
      </c>
      <c r="AV439" s="13" t="s">
        <v>101</v>
      </c>
      <c r="AW439" s="13" t="s">
        <v>32</v>
      </c>
      <c r="AX439" s="13" t="s">
        <v>84</v>
      </c>
      <c r="AY439" s="158" t="s">
        <v>268</v>
      </c>
    </row>
    <row r="440" spans="2:65" s="12" customFormat="1">
      <c r="B440" s="149"/>
      <c r="D440" s="150" t="s">
        <v>276</v>
      </c>
      <c r="F440" s="152" t="s">
        <v>2723</v>
      </c>
      <c r="H440" s="153">
        <v>883.29</v>
      </c>
      <c r="I440" s="154"/>
      <c r="L440" s="149"/>
      <c r="M440" s="155"/>
      <c r="T440" s="156"/>
      <c r="AT440" s="151" t="s">
        <v>276</v>
      </c>
      <c r="AU440" s="151" t="s">
        <v>90</v>
      </c>
      <c r="AV440" s="12" t="s">
        <v>90</v>
      </c>
      <c r="AW440" s="12" t="s">
        <v>4</v>
      </c>
      <c r="AX440" s="12" t="s">
        <v>84</v>
      </c>
      <c r="AY440" s="151" t="s">
        <v>268</v>
      </c>
    </row>
    <row r="441" spans="2:65" s="1" customFormat="1" ht="44.25" customHeight="1">
      <c r="B441" s="32"/>
      <c r="C441" s="136" t="s">
        <v>502</v>
      </c>
      <c r="D441" s="136" t="s">
        <v>270</v>
      </c>
      <c r="E441" s="137" t="s">
        <v>991</v>
      </c>
      <c r="F441" s="138" t="s">
        <v>992</v>
      </c>
      <c r="G441" s="139" t="s">
        <v>273</v>
      </c>
      <c r="H441" s="140">
        <v>29.605</v>
      </c>
      <c r="I441" s="141"/>
      <c r="J441" s="142">
        <f>ROUND(I441*H441,2)</f>
        <v>0</v>
      </c>
      <c r="K441" s="138" t="s">
        <v>274</v>
      </c>
      <c r="L441" s="32"/>
      <c r="M441" s="143" t="s">
        <v>1</v>
      </c>
      <c r="N441" s="144" t="s">
        <v>43</v>
      </c>
      <c r="P441" s="145">
        <f>O441*H441</f>
        <v>0</v>
      </c>
      <c r="Q441" s="145">
        <v>8.6800000000000002E-3</v>
      </c>
      <c r="R441" s="145">
        <f>Q441*H441</f>
        <v>0.25697140000000002</v>
      </c>
      <c r="S441" s="145">
        <v>0</v>
      </c>
      <c r="T441" s="146">
        <f>S441*H441</f>
        <v>0</v>
      </c>
      <c r="AR441" s="147" t="s">
        <v>101</v>
      </c>
      <c r="AT441" s="147" t="s">
        <v>270</v>
      </c>
      <c r="AU441" s="147" t="s">
        <v>90</v>
      </c>
      <c r="AY441" s="17" t="s">
        <v>268</v>
      </c>
      <c r="BE441" s="148">
        <f>IF(N441="základní",J441,0)</f>
        <v>0</v>
      </c>
      <c r="BF441" s="148">
        <f>IF(N441="snížená",J441,0)</f>
        <v>0</v>
      </c>
      <c r="BG441" s="148">
        <f>IF(N441="zákl. přenesená",J441,0)</f>
        <v>0</v>
      </c>
      <c r="BH441" s="148">
        <f>IF(N441="sníž. přenesená",J441,0)</f>
        <v>0</v>
      </c>
      <c r="BI441" s="148">
        <f>IF(N441="nulová",J441,0)</f>
        <v>0</v>
      </c>
      <c r="BJ441" s="17" t="s">
        <v>90</v>
      </c>
      <c r="BK441" s="148">
        <f>ROUND(I441*H441,2)</f>
        <v>0</v>
      </c>
      <c r="BL441" s="17" t="s">
        <v>101</v>
      </c>
      <c r="BM441" s="147" t="s">
        <v>2724</v>
      </c>
    </row>
    <row r="442" spans="2:65" s="1" customFormat="1" ht="24.2" customHeight="1">
      <c r="B442" s="32"/>
      <c r="C442" s="186" t="s">
        <v>508</v>
      </c>
      <c r="D442" s="186" t="s">
        <v>982</v>
      </c>
      <c r="E442" s="187" t="s">
        <v>994</v>
      </c>
      <c r="F442" s="188" t="s">
        <v>995</v>
      </c>
      <c r="G442" s="189" t="s">
        <v>273</v>
      </c>
      <c r="H442" s="190">
        <v>31.085000000000001</v>
      </c>
      <c r="I442" s="191"/>
      <c r="J442" s="192">
        <f>ROUND(I442*H442,2)</f>
        <v>0</v>
      </c>
      <c r="K442" s="188" t="s">
        <v>1</v>
      </c>
      <c r="L442" s="193"/>
      <c r="M442" s="194" t="s">
        <v>1</v>
      </c>
      <c r="N442" s="195" t="s">
        <v>43</v>
      </c>
      <c r="P442" s="145">
        <f>O442*H442</f>
        <v>0</v>
      </c>
      <c r="Q442" s="145">
        <v>6.3E-3</v>
      </c>
      <c r="R442" s="145">
        <f>Q442*H442</f>
        <v>0.1958355</v>
      </c>
      <c r="S442" s="145">
        <v>0</v>
      </c>
      <c r="T442" s="146">
        <f>S442*H442</f>
        <v>0</v>
      </c>
      <c r="AR442" s="147" t="s">
        <v>309</v>
      </c>
      <c r="AT442" s="147" t="s">
        <v>982</v>
      </c>
      <c r="AU442" s="147" t="s">
        <v>90</v>
      </c>
      <c r="AY442" s="17" t="s">
        <v>268</v>
      </c>
      <c r="BE442" s="148">
        <f>IF(N442="základní",J442,0)</f>
        <v>0</v>
      </c>
      <c r="BF442" s="148">
        <f>IF(N442="snížená",J442,0)</f>
        <v>0</v>
      </c>
      <c r="BG442" s="148">
        <f>IF(N442="zákl. přenesená",J442,0)</f>
        <v>0</v>
      </c>
      <c r="BH442" s="148">
        <f>IF(N442="sníž. přenesená",J442,0)</f>
        <v>0</v>
      </c>
      <c r="BI442" s="148">
        <f>IF(N442="nulová",J442,0)</f>
        <v>0</v>
      </c>
      <c r="BJ442" s="17" t="s">
        <v>90</v>
      </c>
      <c r="BK442" s="148">
        <f>ROUND(I442*H442,2)</f>
        <v>0</v>
      </c>
      <c r="BL442" s="17" t="s">
        <v>101</v>
      </c>
      <c r="BM442" s="147" t="s">
        <v>996</v>
      </c>
    </row>
    <row r="443" spans="2:65" s="14" customFormat="1">
      <c r="B443" s="164"/>
      <c r="D443" s="150" t="s">
        <v>276</v>
      </c>
      <c r="E443" s="165" t="s">
        <v>1</v>
      </c>
      <c r="F443" s="166" t="s">
        <v>997</v>
      </c>
      <c r="H443" s="165" t="s">
        <v>1</v>
      </c>
      <c r="I443" s="167"/>
      <c r="L443" s="164"/>
      <c r="M443" s="168"/>
      <c r="T443" s="169"/>
      <c r="AT443" s="165" t="s">
        <v>276</v>
      </c>
      <c r="AU443" s="165" t="s">
        <v>90</v>
      </c>
      <c r="AV443" s="14" t="s">
        <v>84</v>
      </c>
      <c r="AW443" s="14" t="s">
        <v>32</v>
      </c>
      <c r="AX443" s="14" t="s">
        <v>77</v>
      </c>
      <c r="AY443" s="165" t="s">
        <v>268</v>
      </c>
    </row>
    <row r="444" spans="2:65" s="12" customFormat="1">
      <c r="B444" s="149"/>
      <c r="D444" s="150" t="s">
        <v>276</v>
      </c>
      <c r="E444" s="151" t="s">
        <v>1</v>
      </c>
      <c r="F444" s="152" t="s">
        <v>2725</v>
      </c>
      <c r="H444" s="153">
        <v>33.514000000000003</v>
      </c>
      <c r="I444" s="154"/>
      <c r="L444" s="149"/>
      <c r="M444" s="155"/>
      <c r="T444" s="156"/>
      <c r="AT444" s="151" t="s">
        <v>276</v>
      </c>
      <c r="AU444" s="151" t="s">
        <v>90</v>
      </c>
      <c r="AV444" s="12" t="s">
        <v>90</v>
      </c>
      <c r="AW444" s="12" t="s">
        <v>32</v>
      </c>
      <c r="AX444" s="12" t="s">
        <v>77</v>
      </c>
      <c r="AY444" s="151" t="s">
        <v>268</v>
      </c>
    </row>
    <row r="445" spans="2:65" s="12" customFormat="1">
      <c r="B445" s="149"/>
      <c r="D445" s="150" t="s">
        <v>276</v>
      </c>
      <c r="E445" s="151" t="s">
        <v>1</v>
      </c>
      <c r="F445" s="152" t="s">
        <v>2726</v>
      </c>
      <c r="H445" s="153">
        <v>-2.9249999999999998</v>
      </c>
      <c r="I445" s="154"/>
      <c r="L445" s="149"/>
      <c r="M445" s="155"/>
      <c r="T445" s="156"/>
      <c r="AT445" s="151" t="s">
        <v>276</v>
      </c>
      <c r="AU445" s="151" t="s">
        <v>90</v>
      </c>
      <c r="AV445" s="12" t="s">
        <v>90</v>
      </c>
      <c r="AW445" s="12" t="s">
        <v>32</v>
      </c>
      <c r="AX445" s="12" t="s">
        <v>77</v>
      </c>
      <c r="AY445" s="151" t="s">
        <v>268</v>
      </c>
    </row>
    <row r="446" spans="2:65" s="12" customFormat="1">
      <c r="B446" s="149"/>
      <c r="D446" s="150" t="s">
        <v>276</v>
      </c>
      <c r="E446" s="151" t="s">
        <v>1</v>
      </c>
      <c r="F446" s="152" t="s">
        <v>2727</v>
      </c>
      <c r="H446" s="153">
        <v>-0.98399999999999999</v>
      </c>
      <c r="I446" s="154"/>
      <c r="L446" s="149"/>
      <c r="M446" s="155"/>
      <c r="T446" s="156"/>
      <c r="AT446" s="151" t="s">
        <v>276</v>
      </c>
      <c r="AU446" s="151" t="s">
        <v>90</v>
      </c>
      <c r="AV446" s="12" t="s">
        <v>90</v>
      </c>
      <c r="AW446" s="12" t="s">
        <v>32</v>
      </c>
      <c r="AX446" s="12" t="s">
        <v>77</v>
      </c>
      <c r="AY446" s="151" t="s">
        <v>268</v>
      </c>
    </row>
    <row r="447" spans="2:65" s="15" customFormat="1">
      <c r="B447" s="170"/>
      <c r="D447" s="150" t="s">
        <v>276</v>
      </c>
      <c r="E447" s="171" t="s">
        <v>1</v>
      </c>
      <c r="F447" s="172" t="s">
        <v>325</v>
      </c>
      <c r="H447" s="173">
        <v>29.605</v>
      </c>
      <c r="I447" s="174"/>
      <c r="L447" s="170"/>
      <c r="M447" s="175"/>
      <c r="T447" s="176"/>
      <c r="AT447" s="171" t="s">
        <v>276</v>
      </c>
      <c r="AU447" s="171" t="s">
        <v>90</v>
      </c>
      <c r="AV447" s="15" t="s">
        <v>97</v>
      </c>
      <c r="AW447" s="15" t="s">
        <v>32</v>
      </c>
      <c r="AX447" s="15" t="s">
        <v>77</v>
      </c>
      <c r="AY447" s="171" t="s">
        <v>268</v>
      </c>
    </row>
    <row r="448" spans="2:65" s="13" customFormat="1">
      <c r="B448" s="157"/>
      <c r="D448" s="150" t="s">
        <v>276</v>
      </c>
      <c r="E448" s="158" t="s">
        <v>1</v>
      </c>
      <c r="F448" s="159" t="s">
        <v>278</v>
      </c>
      <c r="H448" s="160">
        <v>29.605</v>
      </c>
      <c r="I448" s="161"/>
      <c r="L448" s="157"/>
      <c r="M448" s="162"/>
      <c r="T448" s="163"/>
      <c r="AT448" s="158" t="s">
        <v>276</v>
      </c>
      <c r="AU448" s="158" t="s">
        <v>90</v>
      </c>
      <c r="AV448" s="13" t="s">
        <v>101</v>
      </c>
      <c r="AW448" s="13" t="s">
        <v>32</v>
      </c>
      <c r="AX448" s="13" t="s">
        <v>84</v>
      </c>
      <c r="AY448" s="158" t="s">
        <v>268</v>
      </c>
    </row>
    <row r="449" spans="2:65" s="12" customFormat="1">
      <c r="B449" s="149"/>
      <c r="D449" s="150" t="s">
        <v>276</v>
      </c>
      <c r="F449" s="152" t="s">
        <v>2728</v>
      </c>
      <c r="H449" s="153">
        <v>31.085000000000001</v>
      </c>
      <c r="I449" s="154"/>
      <c r="L449" s="149"/>
      <c r="M449" s="155"/>
      <c r="T449" s="156"/>
      <c r="AT449" s="151" t="s">
        <v>276</v>
      </c>
      <c r="AU449" s="151" t="s">
        <v>90</v>
      </c>
      <c r="AV449" s="12" t="s">
        <v>90</v>
      </c>
      <c r="AW449" s="12" t="s">
        <v>4</v>
      </c>
      <c r="AX449" s="12" t="s">
        <v>84</v>
      </c>
      <c r="AY449" s="151" t="s">
        <v>268</v>
      </c>
    </row>
    <row r="450" spans="2:65" s="1" customFormat="1" ht="24.2" customHeight="1">
      <c r="B450" s="32"/>
      <c r="C450" s="136" t="s">
        <v>513</v>
      </c>
      <c r="D450" s="136" t="s">
        <v>270</v>
      </c>
      <c r="E450" s="137" t="s">
        <v>1003</v>
      </c>
      <c r="F450" s="138" t="s">
        <v>1004</v>
      </c>
      <c r="G450" s="139" t="s">
        <v>273</v>
      </c>
      <c r="H450" s="140">
        <v>169.58799999999999</v>
      </c>
      <c r="I450" s="141"/>
      <c r="J450" s="142">
        <f>ROUND(I450*H450,2)</f>
        <v>0</v>
      </c>
      <c r="K450" s="138" t="s">
        <v>274</v>
      </c>
      <c r="L450" s="32"/>
      <c r="M450" s="143" t="s">
        <v>1</v>
      </c>
      <c r="N450" s="144" t="s">
        <v>43</v>
      </c>
      <c r="P450" s="145">
        <f>O450*H450</f>
        <v>0</v>
      </c>
      <c r="Q450" s="145">
        <v>7.3499999999999998E-3</v>
      </c>
      <c r="R450" s="145">
        <f>Q450*H450</f>
        <v>1.2464717999999999</v>
      </c>
      <c r="S450" s="145">
        <v>0</v>
      </c>
      <c r="T450" s="146">
        <f>S450*H450</f>
        <v>0</v>
      </c>
      <c r="AR450" s="147" t="s">
        <v>101</v>
      </c>
      <c r="AT450" s="147" t="s">
        <v>270</v>
      </c>
      <c r="AU450" s="147" t="s">
        <v>90</v>
      </c>
      <c r="AY450" s="17" t="s">
        <v>268</v>
      </c>
      <c r="BE450" s="148">
        <f>IF(N450="základní",J450,0)</f>
        <v>0</v>
      </c>
      <c r="BF450" s="148">
        <f>IF(N450="snížená",J450,0)</f>
        <v>0</v>
      </c>
      <c r="BG450" s="148">
        <f>IF(N450="zákl. přenesená",J450,0)</f>
        <v>0</v>
      </c>
      <c r="BH450" s="148">
        <f>IF(N450="sníž. přenesená",J450,0)</f>
        <v>0</v>
      </c>
      <c r="BI450" s="148">
        <f>IF(N450="nulová",J450,0)</f>
        <v>0</v>
      </c>
      <c r="BJ450" s="17" t="s">
        <v>90</v>
      </c>
      <c r="BK450" s="148">
        <f>ROUND(I450*H450,2)</f>
        <v>0</v>
      </c>
      <c r="BL450" s="17" t="s">
        <v>101</v>
      </c>
      <c r="BM450" s="147" t="s">
        <v>1005</v>
      </c>
    </row>
    <row r="451" spans="2:65" s="14" customFormat="1">
      <c r="B451" s="164"/>
      <c r="D451" s="150" t="s">
        <v>276</v>
      </c>
      <c r="E451" s="165" t="s">
        <v>1</v>
      </c>
      <c r="F451" s="166" t="s">
        <v>1006</v>
      </c>
      <c r="H451" s="165" t="s">
        <v>1</v>
      </c>
      <c r="I451" s="167"/>
      <c r="L451" s="164"/>
      <c r="M451" s="168"/>
      <c r="T451" s="169"/>
      <c r="AT451" s="165" t="s">
        <v>276</v>
      </c>
      <c r="AU451" s="165" t="s">
        <v>90</v>
      </c>
      <c r="AV451" s="14" t="s">
        <v>84</v>
      </c>
      <c r="AW451" s="14" t="s">
        <v>32</v>
      </c>
      <c r="AX451" s="14" t="s">
        <v>77</v>
      </c>
      <c r="AY451" s="165" t="s">
        <v>268</v>
      </c>
    </row>
    <row r="452" spans="2:65" s="14" customFormat="1">
      <c r="B452" s="164"/>
      <c r="D452" s="150" t="s">
        <v>276</v>
      </c>
      <c r="E452" s="165" t="s">
        <v>1</v>
      </c>
      <c r="F452" s="166" t="s">
        <v>1007</v>
      </c>
      <c r="H452" s="165" t="s">
        <v>1</v>
      </c>
      <c r="I452" s="167"/>
      <c r="L452" s="164"/>
      <c r="M452" s="168"/>
      <c r="T452" s="169"/>
      <c r="AT452" s="165" t="s">
        <v>276</v>
      </c>
      <c r="AU452" s="165" t="s">
        <v>90</v>
      </c>
      <c r="AV452" s="14" t="s">
        <v>84</v>
      </c>
      <c r="AW452" s="14" t="s">
        <v>32</v>
      </c>
      <c r="AX452" s="14" t="s">
        <v>77</v>
      </c>
      <c r="AY452" s="165" t="s">
        <v>268</v>
      </c>
    </row>
    <row r="453" spans="2:65" s="14" customFormat="1">
      <c r="B453" s="164"/>
      <c r="D453" s="150" t="s">
        <v>276</v>
      </c>
      <c r="E453" s="165" t="s">
        <v>1</v>
      </c>
      <c r="F453" s="166" t="s">
        <v>998</v>
      </c>
      <c r="H453" s="165" t="s">
        <v>1</v>
      </c>
      <c r="I453" s="167"/>
      <c r="L453" s="164"/>
      <c r="M453" s="168"/>
      <c r="T453" s="169"/>
      <c r="AT453" s="165" t="s">
        <v>276</v>
      </c>
      <c r="AU453" s="165" t="s">
        <v>90</v>
      </c>
      <c r="AV453" s="14" t="s">
        <v>84</v>
      </c>
      <c r="AW453" s="14" t="s">
        <v>32</v>
      </c>
      <c r="AX453" s="14" t="s">
        <v>77</v>
      </c>
      <c r="AY453" s="165" t="s">
        <v>268</v>
      </c>
    </row>
    <row r="454" spans="2:65" s="12" customFormat="1">
      <c r="B454" s="149"/>
      <c r="D454" s="150" t="s">
        <v>276</v>
      </c>
      <c r="E454" s="151" t="s">
        <v>1</v>
      </c>
      <c r="F454" s="152" t="s">
        <v>2725</v>
      </c>
      <c r="H454" s="153">
        <v>33.514000000000003</v>
      </c>
      <c r="I454" s="154"/>
      <c r="L454" s="149"/>
      <c r="M454" s="155"/>
      <c r="T454" s="156"/>
      <c r="AT454" s="151" t="s">
        <v>276</v>
      </c>
      <c r="AU454" s="151" t="s">
        <v>90</v>
      </c>
      <c r="AV454" s="12" t="s">
        <v>90</v>
      </c>
      <c r="AW454" s="12" t="s">
        <v>32</v>
      </c>
      <c r="AX454" s="12" t="s">
        <v>77</v>
      </c>
      <c r="AY454" s="151" t="s">
        <v>268</v>
      </c>
    </row>
    <row r="455" spans="2:65" s="12" customFormat="1">
      <c r="B455" s="149"/>
      <c r="D455" s="150" t="s">
        <v>276</v>
      </c>
      <c r="E455" s="151" t="s">
        <v>1</v>
      </c>
      <c r="F455" s="152" t="s">
        <v>2726</v>
      </c>
      <c r="H455" s="153">
        <v>-2.9249999999999998</v>
      </c>
      <c r="I455" s="154"/>
      <c r="L455" s="149"/>
      <c r="M455" s="155"/>
      <c r="T455" s="156"/>
      <c r="AT455" s="151" t="s">
        <v>276</v>
      </c>
      <c r="AU455" s="151" t="s">
        <v>90</v>
      </c>
      <c r="AV455" s="12" t="s">
        <v>90</v>
      </c>
      <c r="AW455" s="12" t="s">
        <v>32</v>
      </c>
      <c r="AX455" s="12" t="s">
        <v>77</v>
      </c>
      <c r="AY455" s="151" t="s">
        <v>268</v>
      </c>
    </row>
    <row r="456" spans="2:65" s="15" customFormat="1">
      <c r="B456" s="170"/>
      <c r="D456" s="150" t="s">
        <v>276</v>
      </c>
      <c r="E456" s="171" t="s">
        <v>1</v>
      </c>
      <c r="F456" s="172" t="s">
        <v>325</v>
      </c>
      <c r="H456" s="173">
        <v>30.588999999999999</v>
      </c>
      <c r="I456" s="174"/>
      <c r="L456" s="170"/>
      <c r="M456" s="175"/>
      <c r="T456" s="176"/>
      <c r="AT456" s="171" t="s">
        <v>276</v>
      </c>
      <c r="AU456" s="171" t="s">
        <v>90</v>
      </c>
      <c r="AV456" s="15" t="s">
        <v>97</v>
      </c>
      <c r="AW456" s="15" t="s">
        <v>32</v>
      </c>
      <c r="AX456" s="15" t="s">
        <v>77</v>
      </c>
      <c r="AY456" s="171" t="s">
        <v>268</v>
      </c>
    </row>
    <row r="457" spans="2:65" s="14" customFormat="1">
      <c r="B457" s="164"/>
      <c r="D457" s="150" t="s">
        <v>276</v>
      </c>
      <c r="E457" s="165" t="s">
        <v>1</v>
      </c>
      <c r="F457" s="166" t="s">
        <v>1008</v>
      </c>
      <c r="H457" s="165" t="s">
        <v>1</v>
      </c>
      <c r="I457" s="167"/>
      <c r="L457" s="164"/>
      <c r="M457" s="168"/>
      <c r="T457" s="169"/>
      <c r="AT457" s="165" t="s">
        <v>276</v>
      </c>
      <c r="AU457" s="165" t="s">
        <v>90</v>
      </c>
      <c r="AV457" s="14" t="s">
        <v>84</v>
      </c>
      <c r="AW457" s="14" t="s">
        <v>32</v>
      </c>
      <c r="AX457" s="14" t="s">
        <v>77</v>
      </c>
      <c r="AY457" s="165" t="s">
        <v>268</v>
      </c>
    </row>
    <row r="458" spans="2:65" s="14" customFormat="1">
      <c r="B458" s="164"/>
      <c r="D458" s="150" t="s">
        <v>276</v>
      </c>
      <c r="E458" s="165" t="s">
        <v>1</v>
      </c>
      <c r="F458" s="166" t="s">
        <v>1009</v>
      </c>
      <c r="H458" s="165" t="s">
        <v>1</v>
      </c>
      <c r="I458" s="167"/>
      <c r="L458" s="164"/>
      <c r="M458" s="168"/>
      <c r="T458" s="169"/>
      <c r="AT458" s="165" t="s">
        <v>276</v>
      </c>
      <c r="AU458" s="165" t="s">
        <v>90</v>
      </c>
      <c r="AV458" s="14" t="s">
        <v>84</v>
      </c>
      <c r="AW458" s="14" t="s">
        <v>32</v>
      </c>
      <c r="AX458" s="14" t="s">
        <v>77</v>
      </c>
      <c r="AY458" s="165" t="s">
        <v>268</v>
      </c>
    </row>
    <row r="459" spans="2:65" s="12" customFormat="1">
      <c r="B459" s="149"/>
      <c r="D459" s="150" t="s">
        <v>276</v>
      </c>
      <c r="E459" s="151" t="s">
        <v>1</v>
      </c>
      <c r="F459" s="152" t="s">
        <v>2729</v>
      </c>
      <c r="H459" s="153">
        <v>142.30600000000001</v>
      </c>
      <c r="I459" s="154"/>
      <c r="L459" s="149"/>
      <c r="M459" s="155"/>
      <c r="T459" s="156"/>
      <c r="AT459" s="151" t="s">
        <v>276</v>
      </c>
      <c r="AU459" s="151" t="s">
        <v>90</v>
      </c>
      <c r="AV459" s="12" t="s">
        <v>90</v>
      </c>
      <c r="AW459" s="12" t="s">
        <v>32</v>
      </c>
      <c r="AX459" s="12" t="s">
        <v>77</v>
      </c>
      <c r="AY459" s="151" t="s">
        <v>268</v>
      </c>
    </row>
    <row r="460" spans="2:65" s="12" customFormat="1" ht="33.75">
      <c r="B460" s="149"/>
      <c r="D460" s="150" t="s">
        <v>276</v>
      </c>
      <c r="E460" s="151" t="s">
        <v>1</v>
      </c>
      <c r="F460" s="152" t="s">
        <v>2730</v>
      </c>
      <c r="H460" s="153">
        <v>-30.195</v>
      </c>
      <c r="I460" s="154"/>
      <c r="L460" s="149"/>
      <c r="M460" s="155"/>
      <c r="T460" s="156"/>
      <c r="AT460" s="151" t="s">
        <v>276</v>
      </c>
      <c r="AU460" s="151" t="s">
        <v>90</v>
      </c>
      <c r="AV460" s="12" t="s">
        <v>90</v>
      </c>
      <c r="AW460" s="12" t="s">
        <v>32</v>
      </c>
      <c r="AX460" s="12" t="s">
        <v>77</v>
      </c>
      <c r="AY460" s="151" t="s">
        <v>268</v>
      </c>
    </row>
    <row r="461" spans="2:65" s="15" customFormat="1">
      <c r="B461" s="170"/>
      <c r="D461" s="150" t="s">
        <v>276</v>
      </c>
      <c r="E461" s="171" t="s">
        <v>1</v>
      </c>
      <c r="F461" s="172" t="s">
        <v>325</v>
      </c>
      <c r="H461" s="173">
        <v>112.111</v>
      </c>
      <c r="I461" s="174"/>
      <c r="L461" s="170"/>
      <c r="M461" s="175"/>
      <c r="T461" s="176"/>
      <c r="AT461" s="171" t="s">
        <v>276</v>
      </c>
      <c r="AU461" s="171" t="s">
        <v>90</v>
      </c>
      <c r="AV461" s="15" t="s">
        <v>97</v>
      </c>
      <c r="AW461" s="15" t="s">
        <v>32</v>
      </c>
      <c r="AX461" s="15" t="s">
        <v>77</v>
      </c>
      <c r="AY461" s="171" t="s">
        <v>268</v>
      </c>
    </row>
    <row r="462" spans="2:65" s="14" customFormat="1">
      <c r="B462" s="164"/>
      <c r="D462" s="150" t="s">
        <v>276</v>
      </c>
      <c r="E462" s="165" t="s">
        <v>1</v>
      </c>
      <c r="F462" s="166" t="s">
        <v>1012</v>
      </c>
      <c r="H462" s="165" t="s">
        <v>1</v>
      </c>
      <c r="I462" s="167"/>
      <c r="L462" s="164"/>
      <c r="M462" s="168"/>
      <c r="T462" s="169"/>
      <c r="AT462" s="165" t="s">
        <v>276</v>
      </c>
      <c r="AU462" s="165" t="s">
        <v>90</v>
      </c>
      <c r="AV462" s="14" t="s">
        <v>84</v>
      </c>
      <c r="AW462" s="14" t="s">
        <v>32</v>
      </c>
      <c r="AX462" s="14" t="s">
        <v>77</v>
      </c>
      <c r="AY462" s="165" t="s">
        <v>268</v>
      </c>
    </row>
    <row r="463" spans="2:65" s="12" customFormat="1">
      <c r="B463" s="149"/>
      <c r="D463" s="150" t="s">
        <v>276</v>
      </c>
      <c r="E463" s="151" t="s">
        <v>1</v>
      </c>
      <c r="F463" s="152" t="s">
        <v>2731</v>
      </c>
      <c r="H463" s="153">
        <v>22.05</v>
      </c>
      <c r="I463" s="154"/>
      <c r="L463" s="149"/>
      <c r="M463" s="155"/>
      <c r="T463" s="156"/>
      <c r="AT463" s="151" t="s">
        <v>276</v>
      </c>
      <c r="AU463" s="151" t="s">
        <v>90</v>
      </c>
      <c r="AV463" s="12" t="s">
        <v>90</v>
      </c>
      <c r="AW463" s="12" t="s">
        <v>32</v>
      </c>
      <c r="AX463" s="12" t="s">
        <v>77</v>
      </c>
      <c r="AY463" s="151" t="s">
        <v>268</v>
      </c>
    </row>
    <row r="464" spans="2:65" s="15" customFormat="1">
      <c r="B464" s="170"/>
      <c r="D464" s="150" t="s">
        <v>276</v>
      </c>
      <c r="E464" s="171" t="s">
        <v>1</v>
      </c>
      <c r="F464" s="172" t="s">
        <v>325</v>
      </c>
      <c r="H464" s="173">
        <v>22.05</v>
      </c>
      <c r="I464" s="174"/>
      <c r="L464" s="170"/>
      <c r="M464" s="175"/>
      <c r="T464" s="176"/>
      <c r="AT464" s="171" t="s">
        <v>276</v>
      </c>
      <c r="AU464" s="171" t="s">
        <v>90</v>
      </c>
      <c r="AV464" s="15" t="s">
        <v>97</v>
      </c>
      <c r="AW464" s="15" t="s">
        <v>32</v>
      </c>
      <c r="AX464" s="15" t="s">
        <v>77</v>
      </c>
      <c r="AY464" s="171" t="s">
        <v>268</v>
      </c>
    </row>
    <row r="465" spans="2:65" s="14" customFormat="1">
      <c r="B465" s="164"/>
      <c r="D465" s="150" t="s">
        <v>276</v>
      </c>
      <c r="E465" s="165" t="s">
        <v>1</v>
      </c>
      <c r="F465" s="166" t="s">
        <v>1014</v>
      </c>
      <c r="H465" s="165" t="s">
        <v>1</v>
      </c>
      <c r="I465" s="167"/>
      <c r="L465" s="164"/>
      <c r="M465" s="168"/>
      <c r="T465" s="169"/>
      <c r="AT465" s="165" t="s">
        <v>276</v>
      </c>
      <c r="AU465" s="165" t="s">
        <v>90</v>
      </c>
      <c r="AV465" s="14" t="s">
        <v>84</v>
      </c>
      <c r="AW465" s="14" t="s">
        <v>32</v>
      </c>
      <c r="AX465" s="14" t="s">
        <v>77</v>
      </c>
      <c r="AY465" s="165" t="s">
        <v>268</v>
      </c>
    </row>
    <row r="466" spans="2:65" s="12" customFormat="1">
      <c r="B466" s="149"/>
      <c r="D466" s="150" t="s">
        <v>276</v>
      </c>
      <c r="E466" s="151" t="s">
        <v>1</v>
      </c>
      <c r="F466" s="152" t="s">
        <v>2732</v>
      </c>
      <c r="H466" s="153">
        <v>4.8380000000000001</v>
      </c>
      <c r="I466" s="154"/>
      <c r="L466" s="149"/>
      <c r="M466" s="155"/>
      <c r="T466" s="156"/>
      <c r="AT466" s="151" t="s">
        <v>276</v>
      </c>
      <c r="AU466" s="151" t="s">
        <v>90</v>
      </c>
      <c r="AV466" s="12" t="s">
        <v>90</v>
      </c>
      <c r="AW466" s="12" t="s">
        <v>32</v>
      </c>
      <c r="AX466" s="12" t="s">
        <v>77</v>
      </c>
      <c r="AY466" s="151" t="s">
        <v>268</v>
      </c>
    </row>
    <row r="467" spans="2:65" s="15" customFormat="1">
      <c r="B467" s="170"/>
      <c r="D467" s="150" t="s">
        <v>276</v>
      </c>
      <c r="E467" s="171" t="s">
        <v>1</v>
      </c>
      <c r="F467" s="172" t="s">
        <v>325</v>
      </c>
      <c r="H467" s="173">
        <v>4.8380000000000001</v>
      </c>
      <c r="I467" s="174"/>
      <c r="L467" s="170"/>
      <c r="M467" s="175"/>
      <c r="T467" s="176"/>
      <c r="AT467" s="171" t="s">
        <v>276</v>
      </c>
      <c r="AU467" s="171" t="s">
        <v>90</v>
      </c>
      <c r="AV467" s="15" t="s">
        <v>97</v>
      </c>
      <c r="AW467" s="15" t="s">
        <v>32</v>
      </c>
      <c r="AX467" s="15" t="s">
        <v>77</v>
      </c>
      <c r="AY467" s="171" t="s">
        <v>268</v>
      </c>
    </row>
    <row r="468" spans="2:65" s="13" customFormat="1">
      <c r="B468" s="157"/>
      <c r="D468" s="150" t="s">
        <v>276</v>
      </c>
      <c r="E468" s="158" t="s">
        <v>1</v>
      </c>
      <c r="F468" s="159" t="s">
        <v>278</v>
      </c>
      <c r="H468" s="160">
        <v>169.58799999999999</v>
      </c>
      <c r="I468" s="161"/>
      <c r="L468" s="157"/>
      <c r="M468" s="162"/>
      <c r="T468" s="163"/>
      <c r="AT468" s="158" t="s">
        <v>276</v>
      </c>
      <c r="AU468" s="158" t="s">
        <v>90</v>
      </c>
      <c r="AV468" s="13" t="s">
        <v>101</v>
      </c>
      <c r="AW468" s="13" t="s">
        <v>32</v>
      </c>
      <c r="AX468" s="13" t="s">
        <v>84</v>
      </c>
      <c r="AY468" s="158" t="s">
        <v>268</v>
      </c>
    </row>
    <row r="469" spans="2:65" s="1" customFormat="1" ht="24.2" customHeight="1">
      <c r="B469" s="32"/>
      <c r="C469" s="136" t="s">
        <v>518</v>
      </c>
      <c r="D469" s="136" t="s">
        <v>270</v>
      </c>
      <c r="E469" s="137" t="s">
        <v>1016</v>
      </c>
      <c r="F469" s="138" t="s">
        <v>1017</v>
      </c>
      <c r="G469" s="139" t="s">
        <v>273</v>
      </c>
      <c r="H469" s="140">
        <v>0.48</v>
      </c>
      <c r="I469" s="141"/>
      <c r="J469" s="142">
        <f>ROUND(I469*H469,2)</f>
        <v>0</v>
      </c>
      <c r="K469" s="138" t="s">
        <v>274</v>
      </c>
      <c r="L469" s="32"/>
      <c r="M469" s="143" t="s">
        <v>1</v>
      </c>
      <c r="N469" s="144" t="s">
        <v>43</v>
      </c>
      <c r="P469" s="145">
        <f>O469*H469</f>
        <v>0</v>
      </c>
      <c r="Q469" s="145">
        <v>4.3800000000000002E-3</v>
      </c>
      <c r="R469" s="145">
        <f>Q469*H469</f>
        <v>2.1023999999999999E-3</v>
      </c>
      <c r="S469" s="145">
        <v>0</v>
      </c>
      <c r="T469" s="146">
        <f>S469*H469</f>
        <v>0</v>
      </c>
      <c r="AR469" s="147" t="s">
        <v>101</v>
      </c>
      <c r="AT469" s="147" t="s">
        <v>270</v>
      </c>
      <c r="AU469" s="147" t="s">
        <v>90</v>
      </c>
      <c r="AY469" s="17" t="s">
        <v>268</v>
      </c>
      <c r="BE469" s="148">
        <f>IF(N469="základní",J469,0)</f>
        <v>0</v>
      </c>
      <c r="BF469" s="148">
        <f>IF(N469="snížená",J469,0)</f>
        <v>0</v>
      </c>
      <c r="BG469" s="148">
        <f>IF(N469="zákl. přenesená",J469,0)</f>
        <v>0</v>
      </c>
      <c r="BH469" s="148">
        <f>IF(N469="sníž. přenesená",J469,0)</f>
        <v>0</v>
      </c>
      <c r="BI469" s="148">
        <f>IF(N469="nulová",J469,0)</f>
        <v>0</v>
      </c>
      <c r="BJ469" s="17" t="s">
        <v>90</v>
      </c>
      <c r="BK469" s="148">
        <f>ROUND(I469*H469,2)</f>
        <v>0</v>
      </c>
      <c r="BL469" s="17" t="s">
        <v>101</v>
      </c>
      <c r="BM469" s="147" t="s">
        <v>2733</v>
      </c>
    </row>
    <row r="470" spans="2:65" s="12" customFormat="1">
      <c r="B470" s="149"/>
      <c r="D470" s="150" t="s">
        <v>276</v>
      </c>
      <c r="E470" s="151" t="s">
        <v>1</v>
      </c>
      <c r="F470" s="152" t="s">
        <v>1019</v>
      </c>
      <c r="H470" s="153">
        <v>0.48</v>
      </c>
      <c r="I470" s="154"/>
      <c r="L470" s="149"/>
      <c r="M470" s="155"/>
      <c r="T470" s="156"/>
      <c r="AT470" s="151" t="s">
        <v>276</v>
      </c>
      <c r="AU470" s="151" t="s">
        <v>90</v>
      </c>
      <c r="AV470" s="12" t="s">
        <v>90</v>
      </c>
      <c r="AW470" s="12" t="s">
        <v>32</v>
      </c>
      <c r="AX470" s="12" t="s">
        <v>77</v>
      </c>
      <c r="AY470" s="151" t="s">
        <v>268</v>
      </c>
    </row>
    <row r="471" spans="2:65" s="13" customFormat="1">
      <c r="B471" s="157"/>
      <c r="D471" s="150" t="s">
        <v>276</v>
      </c>
      <c r="E471" s="158" t="s">
        <v>1</v>
      </c>
      <c r="F471" s="159" t="s">
        <v>278</v>
      </c>
      <c r="H471" s="160">
        <v>0.48</v>
      </c>
      <c r="I471" s="161"/>
      <c r="L471" s="157"/>
      <c r="M471" s="162"/>
      <c r="T471" s="163"/>
      <c r="AT471" s="158" t="s">
        <v>276</v>
      </c>
      <c r="AU471" s="158" t="s">
        <v>90</v>
      </c>
      <c r="AV471" s="13" t="s">
        <v>101</v>
      </c>
      <c r="AW471" s="13" t="s">
        <v>32</v>
      </c>
      <c r="AX471" s="13" t="s">
        <v>84</v>
      </c>
      <c r="AY471" s="158" t="s">
        <v>268</v>
      </c>
    </row>
    <row r="472" spans="2:65" s="1" customFormat="1" ht="24.2" customHeight="1">
      <c r="B472" s="32"/>
      <c r="C472" s="136" t="s">
        <v>523</v>
      </c>
      <c r="D472" s="136" t="s">
        <v>270</v>
      </c>
      <c r="E472" s="137" t="s">
        <v>1020</v>
      </c>
      <c r="F472" s="138" t="s">
        <v>1021</v>
      </c>
      <c r="G472" s="139" t="s">
        <v>273</v>
      </c>
      <c r="H472" s="140">
        <v>164.75</v>
      </c>
      <c r="I472" s="141"/>
      <c r="J472" s="142">
        <f>ROUND(I472*H472,2)</f>
        <v>0</v>
      </c>
      <c r="K472" s="138" t="s">
        <v>274</v>
      </c>
      <c r="L472" s="32"/>
      <c r="M472" s="143" t="s">
        <v>1</v>
      </c>
      <c r="N472" s="144" t="s">
        <v>43</v>
      </c>
      <c r="P472" s="145">
        <f>O472*H472</f>
        <v>0</v>
      </c>
      <c r="Q472" s="145">
        <v>2.2000000000000001E-4</v>
      </c>
      <c r="R472" s="145">
        <f>Q472*H472</f>
        <v>3.6244999999999999E-2</v>
      </c>
      <c r="S472" s="145">
        <v>0</v>
      </c>
      <c r="T472" s="146">
        <f>S472*H472</f>
        <v>0</v>
      </c>
      <c r="AR472" s="147" t="s">
        <v>101</v>
      </c>
      <c r="AT472" s="147" t="s">
        <v>270</v>
      </c>
      <c r="AU472" s="147" t="s">
        <v>90</v>
      </c>
      <c r="AY472" s="17" t="s">
        <v>268</v>
      </c>
      <c r="BE472" s="148">
        <f>IF(N472="základní",J472,0)</f>
        <v>0</v>
      </c>
      <c r="BF472" s="148">
        <f>IF(N472="snížená",J472,0)</f>
        <v>0</v>
      </c>
      <c r="BG472" s="148">
        <f>IF(N472="zákl. přenesená",J472,0)</f>
        <v>0</v>
      </c>
      <c r="BH472" s="148">
        <f>IF(N472="sníž. přenesená",J472,0)</f>
        <v>0</v>
      </c>
      <c r="BI472" s="148">
        <f>IF(N472="nulová",J472,0)</f>
        <v>0</v>
      </c>
      <c r="BJ472" s="17" t="s">
        <v>90</v>
      </c>
      <c r="BK472" s="148">
        <f>ROUND(I472*H472,2)</f>
        <v>0</v>
      </c>
      <c r="BL472" s="17" t="s">
        <v>101</v>
      </c>
      <c r="BM472" s="147" t="s">
        <v>2734</v>
      </c>
    </row>
    <row r="473" spans="2:65" s="14" customFormat="1">
      <c r="B473" s="164"/>
      <c r="D473" s="150" t="s">
        <v>276</v>
      </c>
      <c r="E473" s="165" t="s">
        <v>1</v>
      </c>
      <c r="F473" s="166" t="s">
        <v>1006</v>
      </c>
      <c r="H473" s="165" t="s">
        <v>1</v>
      </c>
      <c r="I473" s="167"/>
      <c r="L473" s="164"/>
      <c r="M473" s="168"/>
      <c r="T473" s="169"/>
      <c r="AT473" s="165" t="s">
        <v>276</v>
      </c>
      <c r="AU473" s="165" t="s">
        <v>90</v>
      </c>
      <c r="AV473" s="14" t="s">
        <v>84</v>
      </c>
      <c r="AW473" s="14" t="s">
        <v>32</v>
      </c>
      <c r="AX473" s="14" t="s">
        <v>77</v>
      </c>
      <c r="AY473" s="165" t="s">
        <v>268</v>
      </c>
    </row>
    <row r="474" spans="2:65" s="14" customFormat="1">
      <c r="B474" s="164"/>
      <c r="D474" s="150" t="s">
        <v>276</v>
      </c>
      <c r="E474" s="165" t="s">
        <v>1</v>
      </c>
      <c r="F474" s="166" t="s">
        <v>1023</v>
      </c>
      <c r="H474" s="165" t="s">
        <v>1</v>
      </c>
      <c r="I474" s="167"/>
      <c r="L474" s="164"/>
      <c r="M474" s="168"/>
      <c r="T474" s="169"/>
      <c r="AT474" s="165" t="s">
        <v>276</v>
      </c>
      <c r="AU474" s="165" t="s">
        <v>90</v>
      </c>
      <c r="AV474" s="14" t="s">
        <v>84</v>
      </c>
      <c r="AW474" s="14" t="s">
        <v>32</v>
      </c>
      <c r="AX474" s="14" t="s">
        <v>77</v>
      </c>
      <c r="AY474" s="165" t="s">
        <v>268</v>
      </c>
    </row>
    <row r="475" spans="2:65" s="14" customFormat="1">
      <c r="B475" s="164"/>
      <c r="D475" s="150" t="s">
        <v>276</v>
      </c>
      <c r="E475" s="165" t="s">
        <v>1</v>
      </c>
      <c r="F475" s="166" t="s">
        <v>998</v>
      </c>
      <c r="H475" s="165" t="s">
        <v>1</v>
      </c>
      <c r="I475" s="167"/>
      <c r="L475" s="164"/>
      <c r="M475" s="168"/>
      <c r="T475" s="169"/>
      <c r="AT475" s="165" t="s">
        <v>276</v>
      </c>
      <c r="AU475" s="165" t="s">
        <v>90</v>
      </c>
      <c r="AV475" s="14" t="s">
        <v>84</v>
      </c>
      <c r="AW475" s="14" t="s">
        <v>32</v>
      </c>
      <c r="AX475" s="14" t="s">
        <v>77</v>
      </c>
      <c r="AY475" s="165" t="s">
        <v>268</v>
      </c>
    </row>
    <row r="476" spans="2:65" s="12" customFormat="1">
      <c r="B476" s="149"/>
      <c r="D476" s="150" t="s">
        <v>276</v>
      </c>
      <c r="E476" s="151" t="s">
        <v>1</v>
      </c>
      <c r="F476" s="152" t="s">
        <v>2725</v>
      </c>
      <c r="H476" s="153">
        <v>33.514000000000003</v>
      </c>
      <c r="I476" s="154"/>
      <c r="L476" s="149"/>
      <c r="M476" s="155"/>
      <c r="T476" s="156"/>
      <c r="AT476" s="151" t="s">
        <v>276</v>
      </c>
      <c r="AU476" s="151" t="s">
        <v>90</v>
      </c>
      <c r="AV476" s="12" t="s">
        <v>90</v>
      </c>
      <c r="AW476" s="12" t="s">
        <v>32</v>
      </c>
      <c r="AX476" s="12" t="s">
        <v>77</v>
      </c>
      <c r="AY476" s="151" t="s">
        <v>268</v>
      </c>
    </row>
    <row r="477" spans="2:65" s="12" customFormat="1">
      <c r="B477" s="149"/>
      <c r="D477" s="150" t="s">
        <v>276</v>
      </c>
      <c r="E477" s="151" t="s">
        <v>1</v>
      </c>
      <c r="F477" s="152" t="s">
        <v>2726</v>
      </c>
      <c r="H477" s="153">
        <v>-2.9249999999999998</v>
      </c>
      <c r="I477" s="154"/>
      <c r="L477" s="149"/>
      <c r="M477" s="155"/>
      <c r="T477" s="156"/>
      <c r="AT477" s="151" t="s">
        <v>276</v>
      </c>
      <c r="AU477" s="151" t="s">
        <v>90</v>
      </c>
      <c r="AV477" s="12" t="s">
        <v>90</v>
      </c>
      <c r="AW477" s="12" t="s">
        <v>32</v>
      </c>
      <c r="AX477" s="12" t="s">
        <v>77</v>
      </c>
      <c r="AY477" s="151" t="s">
        <v>268</v>
      </c>
    </row>
    <row r="478" spans="2:65" s="15" customFormat="1">
      <c r="B478" s="170"/>
      <c r="D478" s="150" t="s">
        <v>276</v>
      </c>
      <c r="E478" s="171" t="s">
        <v>1</v>
      </c>
      <c r="F478" s="172" t="s">
        <v>325</v>
      </c>
      <c r="H478" s="173">
        <v>30.588999999999999</v>
      </c>
      <c r="I478" s="174"/>
      <c r="L478" s="170"/>
      <c r="M478" s="175"/>
      <c r="T478" s="176"/>
      <c r="AT478" s="171" t="s">
        <v>276</v>
      </c>
      <c r="AU478" s="171" t="s">
        <v>90</v>
      </c>
      <c r="AV478" s="15" t="s">
        <v>97</v>
      </c>
      <c r="AW478" s="15" t="s">
        <v>32</v>
      </c>
      <c r="AX478" s="15" t="s">
        <v>77</v>
      </c>
      <c r="AY478" s="171" t="s">
        <v>268</v>
      </c>
    </row>
    <row r="479" spans="2:65" s="14" customFormat="1">
      <c r="B479" s="164"/>
      <c r="D479" s="150" t="s">
        <v>276</v>
      </c>
      <c r="E479" s="165" t="s">
        <v>1</v>
      </c>
      <c r="F479" s="166" t="s">
        <v>1024</v>
      </c>
      <c r="H479" s="165" t="s">
        <v>1</v>
      </c>
      <c r="I479" s="167"/>
      <c r="L479" s="164"/>
      <c r="M479" s="168"/>
      <c r="T479" s="169"/>
      <c r="AT479" s="165" t="s">
        <v>276</v>
      </c>
      <c r="AU479" s="165" t="s">
        <v>90</v>
      </c>
      <c r="AV479" s="14" t="s">
        <v>84</v>
      </c>
      <c r="AW479" s="14" t="s">
        <v>32</v>
      </c>
      <c r="AX479" s="14" t="s">
        <v>77</v>
      </c>
      <c r="AY479" s="165" t="s">
        <v>268</v>
      </c>
    </row>
    <row r="480" spans="2:65" s="14" customFormat="1">
      <c r="B480" s="164"/>
      <c r="D480" s="150" t="s">
        <v>276</v>
      </c>
      <c r="E480" s="165" t="s">
        <v>1</v>
      </c>
      <c r="F480" s="166" t="s">
        <v>1009</v>
      </c>
      <c r="H480" s="165" t="s">
        <v>1</v>
      </c>
      <c r="I480" s="167"/>
      <c r="L480" s="164"/>
      <c r="M480" s="168"/>
      <c r="T480" s="169"/>
      <c r="AT480" s="165" t="s">
        <v>276</v>
      </c>
      <c r="AU480" s="165" t="s">
        <v>90</v>
      </c>
      <c r="AV480" s="14" t="s">
        <v>84</v>
      </c>
      <c r="AW480" s="14" t="s">
        <v>32</v>
      </c>
      <c r="AX480" s="14" t="s">
        <v>77</v>
      </c>
      <c r="AY480" s="165" t="s">
        <v>268</v>
      </c>
    </row>
    <row r="481" spans="2:65" s="12" customFormat="1">
      <c r="B481" s="149"/>
      <c r="D481" s="150" t="s">
        <v>276</v>
      </c>
      <c r="E481" s="151" t="s">
        <v>1</v>
      </c>
      <c r="F481" s="152" t="s">
        <v>2729</v>
      </c>
      <c r="H481" s="153">
        <v>142.30600000000001</v>
      </c>
      <c r="I481" s="154"/>
      <c r="L481" s="149"/>
      <c r="M481" s="155"/>
      <c r="T481" s="156"/>
      <c r="AT481" s="151" t="s">
        <v>276</v>
      </c>
      <c r="AU481" s="151" t="s">
        <v>90</v>
      </c>
      <c r="AV481" s="12" t="s">
        <v>90</v>
      </c>
      <c r="AW481" s="12" t="s">
        <v>32</v>
      </c>
      <c r="AX481" s="12" t="s">
        <v>77</v>
      </c>
      <c r="AY481" s="151" t="s">
        <v>268</v>
      </c>
    </row>
    <row r="482" spans="2:65" s="12" customFormat="1" ht="33.75">
      <c r="B482" s="149"/>
      <c r="D482" s="150" t="s">
        <v>276</v>
      </c>
      <c r="E482" s="151" t="s">
        <v>1</v>
      </c>
      <c r="F482" s="152" t="s">
        <v>2730</v>
      </c>
      <c r="H482" s="153">
        <v>-30.195</v>
      </c>
      <c r="I482" s="154"/>
      <c r="L482" s="149"/>
      <c r="M482" s="155"/>
      <c r="T482" s="156"/>
      <c r="AT482" s="151" t="s">
        <v>276</v>
      </c>
      <c r="AU482" s="151" t="s">
        <v>90</v>
      </c>
      <c r="AV482" s="12" t="s">
        <v>90</v>
      </c>
      <c r="AW482" s="12" t="s">
        <v>32</v>
      </c>
      <c r="AX482" s="12" t="s">
        <v>77</v>
      </c>
      <c r="AY482" s="151" t="s">
        <v>268</v>
      </c>
    </row>
    <row r="483" spans="2:65" s="15" customFormat="1">
      <c r="B483" s="170"/>
      <c r="D483" s="150" t="s">
        <v>276</v>
      </c>
      <c r="E483" s="171" t="s">
        <v>1</v>
      </c>
      <c r="F483" s="172" t="s">
        <v>325</v>
      </c>
      <c r="H483" s="173">
        <v>112.111</v>
      </c>
      <c r="I483" s="174"/>
      <c r="L483" s="170"/>
      <c r="M483" s="175"/>
      <c r="T483" s="176"/>
      <c r="AT483" s="171" t="s">
        <v>276</v>
      </c>
      <c r="AU483" s="171" t="s">
        <v>90</v>
      </c>
      <c r="AV483" s="15" t="s">
        <v>97</v>
      </c>
      <c r="AW483" s="15" t="s">
        <v>32</v>
      </c>
      <c r="AX483" s="15" t="s">
        <v>77</v>
      </c>
      <c r="AY483" s="171" t="s">
        <v>268</v>
      </c>
    </row>
    <row r="484" spans="2:65" s="14" customFormat="1">
      <c r="B484" s="164"/>
      <c r="D484" s="150" t="s">
        <v>276</v>
      </c>
      <c r="E484" s="165" t="s">
        <v>1</v>
      </c>
      <c r="F484" s="166" t="s">
        <v>1012</v>
      </c>
      <c r="H484" s="165" t="s">
        <v>1</v>
      </c>
      <c r="I484" s="167"/>
      <c r="L484" s="164"/>
      <c r="M484" s="168"/>
      <c r="T484" s="169"/>
      <c r="AT484" s="165" t="s">
        <v>276</v>
      </c>
      <c r="AU484" s="165" t="s">
        <v>90</v>
      </c>
      <c r="AV484" s="14" t="s">
        <v>84</v>
      </c>
      <c r="AW484" s="14" t="s">
        <v>32</v>
      </c>
      <c r="AX484" s="14" t="s">
        <v>77</v>
      </c>
      <c r="AY484" s="165" t="s">
        <v>268</v>
      </c>
    </row>
    <row r="485" spans="2:65" s="12" customFormat="1">
      <c r="B485" s="149"/>
      <c r="D485" s="150" t="s">
        <v>276</v>
      </c>
      <c r="E485" s="151" t="s">
        <v>1</v>
      </c>
      <c r="F485" s="152" t="s">
        <v>2731</v>
      </c>
      <c r="H485" s="153">
        <v>22.05</v>
      </c>
      <c r="I485" s="154"/>
      <c r="L485" s="149"/>
      <c r="M485" s="155"/>
      <c r="T485" s="156"/>
      <c r="AT485" s="151" t="s">
        <v>276</v>
      </c>
      <c r="AU485" s="151" t="s">
        <v>90</v>
      </c>
      <c r="AV485" s="12" t="s">
        <v>90</v>
      </c>
      <c r="AW485" s="12" t="s">
        <v>32</v>
      </c>
      <c r="AX485" s="12" t="s">
        <v>77</v>
      </c>
      <c r="AY485" s="151" t="s">
        <v>268</v>
      </c>
    </row>
    <row r="486" spans="2:65" s="15" customFormat="1">
      <c r="B486" s="170"/>
      <c r="D486" s="150" t="s">
        <v>276</v>
      </c>
      <c r="E486" s="171" t="s">
        <v>1</v>
      </c>
      <c r="F486" s="172" t="s">
        <v>325</v>
      </c>
      <c r="H486" s="173">
        <v>22.05</v>
      </c>
      <c r="I486" s="174"/>
      <c r="L486" s="170"/>
      <c r="M486" s="175"/>
      <c r="T486" s="176"/>
      <c r="AT486" s="171" t="s">
        <v>276</v>
      </c>
      <c r="AU486" s="171" t="s">
        <v>90</v>
      </c>
      <c r="AV486" s="15" t="s">
        <v>97</v>
      </c>
      <c r="AW486" s="15" t="s">
        <v>32</v>
      </c>
      <c r="AX486" s="15" t="s">
        <v>77</v>
      </c>
      <c r="AY486" s="171" t="s">
        <v>268</v>
      </c>
    </row>
    <row r="487" spans="2:65" s="13" customFormat="1">
      <c r="B487" s="157"/>
      <c r="D487" s="150" t="s">
        <v>276</v>
      </c>
      <c r="E487" s="158" t="s">
        <v>1</v>
      </c>
      <c r="F487" s="159" t="s">
        <v>278</v>
      </c>
      <c r="H487" s="160">
        <v>164.75</v>
      </c>
      <c r="I487" s="161"/>
      <c r="L487" s="157"/>
      <c r="M487" s="162"/>
      <c r="T487" s="163"/>
      <c r="AT487" s="158" t="s">
        <v>276</v>
      </c>
      <c r="AU487" s="158" t="s">
        <v>90</v>
      </c>
      <c r="AV487" s="13" t="s">
        <v>101</v>
      </c>
      <c r="AW487" s="13" t="s">
        <v>32</v>
      </c>
      <c r="AX487" s="13" t="s">
        <v>84</v>
      </c>
      <c r="AY487" s="158" t="s">
        <v>268</v>
      </c>
    </row>
    <row r="488" spans="2:65" s="1" customFormat="1" ht="37.9" customHeight="1">
      <c r="B488" s="32"/>
      <c r="C488" s="136" t="s">
        <v>529</v>
      </c>
      <c r="D488" s="136" t="s">
        <v>270</v>
      </c>
      <c r="E488" s="137" t="s">
        <v>1025</v>
      </c>
      <c r="F488" s="138" t="s">
        <v>1026</v>
      </c>
      <c r="G488" s="139" t="s">
        <v>318</v>
      </c>
      <c r="H488" s="140">
        <v>2.4</v>
      </c>
      <c r="I488" s="141"/>
      <c r="J488" s="142">
        <f>ROUND(I488*H488,2)</f>
        <v>0</v>
      </c>
      <c r="K488" s="138" t="s">
        <v>274</v>
      </c>
      <c r="L488" s="32"/>
      <c r="M488" s="143" t="s">
        <v>1</v>
      </c>
      <c r="N488" s="144" t="s">
        <v>43</v>
      </c>
      <c r="P488" s="145">
        <f>O488*H488</f>
        <v>0</v>
      </c>
      <c r="Q488" s="145">
        <v>3.3899999999999998E-3</v>
      </c>
      <c r="R488" s="145">
        <f>Q488*H488</f>
        <v>8.1359999999999991E-3</v>
      </c>
      <c r="S488" s="145">
        <v>0</v>
      </c>
      <c r="T488" s="146">
        <f>S488*H488</f>
        <v>0</v>
      </c>
      <c r="AR488" s="147" t="s">
        <v>101</v>
      </c>
      <c r="AT488" s="147" t="s">
        <v>270</v>
      </c>
      <c r="AU488" s="147" t="s">
        <v>90</v>
      </c>
      <c r="AY488" s="17" t="s">
        <v>268</v>
      </c>
      <c r="BE488" s="148">
        <f>IF(N488="základní",J488,0)</f>
        <v>0</v>
      </c>
      <c r="BF488" s="148">
        <f>IF(N488="snížená",J488,0)</f>
        <v>0</v>
      </c>
      <c r="BG488" s="148">
        <f>IF(N488="zákl. přenesená",J488,0)</f>
        <v>0</v>
      </c>
      <c r="BH488" s="148">
        <f>IF(N488="sníž. přenesená",J488,0)</f>
        <v>0</v>
      </c>
      <c r="BI488" s="148">
        <f>IF(N488="nulová",J488,0)</f>
        <v>0</v>
      </c>
      <c r="BJ488" s="17" t="s">
        <v>90</v>
      </c>
      <c r="BK488" s="148">
        <f>ROUND(I488*H488,2)</f>
        <v>0</v>
      </c>
      <c r="BL488" s="17" t="s">
        <v>101</v>
      </c>
      <c r="BM488" s="147" t="s">
        <v>2735</v>
      </c>
    </row>
    <row r="489" spans="2:65" s="1" customFormat="1" ht="24.2" customHeight="1">
      <c r="B489" s="32"/>
      <c r="C489" s="186" t="s">
        <v>534</v>
      </c>
      <c r="D489" s="186" t="s">
        <v>982</v>
      </c>
      <c r="E489" s="187" t="s">
        <v>1028</v>
      </c>
      <c r="F489" s="188" t="s">
        <v>1029</v>
      </c>
      <c r="G489" s="189" t="s">
        <v>273</v>
      </c>
      <c r="H489" s="190">
        <v>2.88</v>
      </c>
      <c r="I489" s="191"/>
      <c r="J489" s="192">
        <f>ROUND(I489*H489,2)</f>
        <v>0</v>
      </c>
      <c r="K489" s="188" t="s">
        <v>274</v>
      </c>
      <c r="L489" s="193"/>
      <c r="M489" s="194" t="s">
        <v>1</v>
      </c>
      <c r="N489" s="195" t="s">
        <v>43</v>
      </c>
      <c r="P489" s="145">
        <f>O489*H489</f>
        <v>0</v>
      </c>
      <c r="Q489" s="145">
        <v>8.9999999999999998E-4</v>
      </c>
      <c r="R489" s="145">
        <f>Q489*H489</f>
        <v>2.5919999999999997E-3</v>
      </c>
      <c r="S489" s="145">
        <v>0</v>
      </c>
      <c r="T489" s="146">
        <f>S489*H489</f>
        <v>0</v>
      </c>
      <c r="AR489" s="147" t="s">
        <v>309</v>
      </c>
      <c r="AT489" s="147" t="s">
        <v>982</v>
      </c>
      <c r="AU489" s="147" t="s">
        <v>90</v>
      </c>
      <c r="AY489" s="17" t="s">
        <v>268</v>
      </c>
      <c r="BE489" s="148">
        <f>IF(N489="základní",J489,0)</f>
        <v>0</v>
      </c>
      <c r="BF489" s="148">
        <f>IF(N489="snížená",J489,0)</f>
        <v>0</v>
      </c>
      <c r="BG489" s="148">
        <f>IF(N489="zákl. přenesená",J489,0)</f>
        <v>0</v>
      </c>
      <c r="BH489" s="148">
        <f>IF(N489="sníž. přenesená",J489,0)</f>
        <v>0</v>
      </c>
      <c r="BI489" s="148">
        <f>IF(N489="nulová",J489,0)</f>
        <v>0</v>
      </c>
      <c r="BJ489" s="17" t="s">
        <v>90</v>
      </c>
      <c r="BK489" s="148">
        <f>ROUND(I489*H489,2)</f>
        <v>0</v>
      </c>
      <c r="BL489" s="17" t="s">
        <v>101</v>
      </c>
      <c r="BM489" s="147" t="s">
        <v>2736</v>
      </c>
    </row>
    <row r="490" spans="2:65" s="14" customFormat="1">
      <c r="B490" s="164"/>
      <c r="D490" s="150" t="s">
        <v>276</v>
      </c>
      <c r="E490" s="165" t="s">
        <v>1</v>
      </c>
      <c r="F490" s="166" t="s">
        <v>1031</v>
      </c>
      <c r="H490" s="165" t="s">
        <v>1</v>
      </c>
      <c r="I490" s="167"/>
      <c r="L490" s="164"/>
      <c r="M490" s="168"/>
      <c r="T490" s="169"/>
      <c r="AT490" s="165" t="s">
        <v>276</v>
      </c>
      <c r="AU490" s="165" t="s">
        <v>90</v>
      </c>
      <c r="AV490" s="14" t="s">
        <v>84</v>
      </c>
      <c r="AW490" s="14" t="s">
        <v>32</v>
      </c>
      <c r="AX490" s="14" t="s">
        <v>77</v>
      </c>
      <c r="AY490" s="165" t="s">
        <v>268</v>
      </c>
    </row>
    <row r="491" spans="2:65" s="12" customFormat="1">
      <c r="B491" s="149"/>
      <c r="D491" s="150" t="s">
        <v>276</v>
      </c>
      <c r="E491" s="151" t="s">
        <v>1</v>
      </c>
      <c r="F491" s="152" t="s">
        <v>1032</v>
      </c>
      <c r="H491" s="153">
        <v>2.4</v>
      </c>
      <c r="I491" s="154"/>
      <c r="L491" s="149"/>
      <c r="M491" s="155"/>
      <c r="T491" s="156"/>
      <c r="AT491" s="151" t="s">
        <v>276</v>
      </c>
      <c r="AU491" s="151" t="s">
        <v>90</v>
      </c>
      <c r="AV491" s="12" t="s">
        <v>90</v>
      </c>
      <c r="AW491" s="12" t="s">
        <v>32</v>
      </c>
      <c r="AX491" s="12" t="s">
        <v>77</v>
      </c>
      <c r="AY491" s="151" t="s">
        <v>268</v>
      </c>
    </row>
    <row r="492" spans="2:65" s="13" customFormat="1">
      <c r="B492" s="157"/>
      <c r="D492" s="150" t="s">
        <v>276</v>
      </c>
      <c r="E492" s="158" t="s">
        <v>1</v>
      </c>
      <c r="F492" s="159" t="s">
        <v>278</v>
      </c>
      <c r="H492" s="160">
        <v>2.4</v>
      </c>
      <c r="I492" s="161"/>
      <c r="L492" s="157"/>
      <c r="M492" s="162"/>
      <c r="T492" s="163"/>
      <c r="AT492" s="158" t="s">
        <v>276</v>
      </c>
      <c r="AU492" s="158" t="s">
        <v>90</v>
      </c>
      <c r="AV492" s="13" t="s">
        <v>101</v>
      </c>
      <c r="AW492" s="13" t="s">
        <v>32</v>
      </c>
      <c r="AX492" s="13" t="s">
        <v>84</v>
      </c>
      <c r="AY492" s="158" t="s">
        <v>268</v>
      </c>
    </row>
    <row r="493" spans="2:65" s="12" customFormat="1">
      <c r="B493" s="149"/>
      <c r="D493" s="150" t="s">
        <v>276</v>
      </c>
      <c r="F493" s="152" t="s">
        <v>1033</v>
      </c>
      <c r="H493" s="153">
        <v>2.88</v>
      </c>
      <c r="I493" s="154"/>
      <c r="L493" s="149"/>
      <c r="M493" s="155"/>
      <c r="T493" s="156"/>
      <c r="AT493" s="151" t="s">
        <v>276</v>
      </c>
      <c r="AU493" s="151" t="s">
        <v>90</v>
      </c>
      <c r="AV493" s="12" t="s">
        <v>90</v>
      </c>
      <c r="AW493" s="12" t="s">
        <v>4</v>
      </c>
      <c r="AX493" s="12" t="s">
        <v>84</v>
      </c>
      <c r="AY493" s="151" t="s">
        <v>268</v>
      </c>
    </row>
    <row r="494" spans="2:65" s="1" customFormat="1" ht="37.9" customHeight="1">
      <c r="B494" s="32"/>
      <c r="C494" s="136" t="s">
        <v>539</v>
      </c>
      <c r="D494" s="177" t="s">
        <v>270</v>
      </c>
      <c r="E494" s="137" t="s">
        <v>1034</v>
      </c>
      <c r="F494" s="138" t="s">
        <v>1035</v>
      </c>
      <c r="G494" s="139" t="s">
        <v>318</v>
      </c>
      <c r="H494" s="140">
        <v>100.047</v>
      </c>
      <c r="I494" s="141"/>
      <c r="J494" s="142">
        <f>ROUND(I494*H494,2)</f>
        <v>0</v>
      </c>
      <c r="K494" s="138" t="s">
        <v>274</v>
      </c>
      <c r="L494" s="32"/>
      <c r="M494" s="143" t="s">
        <v>1</v>
      </c>
      <c r="N494" s="144" t="s">
        <v>43</v>
      </c>
      <c r="P494" s="145">
        <f>O494*H494</f>
        <v>0</v>
      </c>
      <c r="Q494" s="145">
        <v>3.3899999999999998E-3</v>
      </c>
      <c r="R494" s="145">
        <f>Q494*H494</f>
        <v>0.33915932999999998</v>
      </c>
      <c r="S494" s="145">
        <v>0</v>
      </c>
      <c r="T494" s="146">
        <f>S494*H494</f>
        <v>0</v>
      </c>
      <c r="AR494" s="147" t="s">
        <v>101</v>
      </c>
      <c r="AT494" s="147" t="s">
        <v>270</v>
      </c>
      <c r="AU494" s="147" t="s">
        <v>90</v>
      </c>
      <c r="AY494" s="17" t="s">
        <v>268</v>
      </c>
      <c r="BE494" s="148">
        <f>IF(N494="základní",J494,0)</f>
        <v>0</v>
      </c>
      <c r="BF494" s="148">
        <f>IF(N494="snížená",J494,0)</f>
        <v>0</v>
      </c>
      <c r="BG494" s="148">
        <f>IF(N494="zákl. přenesená",J494,0)</f>
        <v>0</v>
      </c>
      <c r="BH494" s="148">
        <f>IF(N494="sníž. přenesená",J494,0)</f>
        <v>0</v>
      </c>
      <c r="BI494" s="148">
        <f>IF(N494="nulová",J494,0)</f>
        <v>0</v>
      </c>
      <c r="BJ494" s="17" t="s">
        <v>90</v>
      </c>
      <c r="BK494" s="148">
        <f>ROUND(I494*H494,2)</f>
        <v>0</v>
      </c>
      <c r="BL494" s="17" t="s">
        <v>101</v>
      </c>
      <c r="BM494" s="147" t="s">
        <v>2737</v>
      </c>
    </row>
    <row r="495" spans="2:65" s="1" customFormat="1" ht="24.2" customHeight="1">
      <c r="B495" s="32"/>
      <c r="C495" s="186" t="s">
        <v>543</v>
      </c>
      <c r="D495" s="186" t="s">
        <v>982</v>
      </c>
      <c r="E495" s="187" t="s">
        <v>1037</v>
      </c>
      <c r="F495" s="188" t="s">
        <v>1038</v>
      </c>
      <c r="G495" s="189" t="s">
        <v>273</v>
      </c>
      <c r="H495" s="190">
        <v>96.12</v>
      </c>
      <c r="I495" s="191"/>
      <c r="J495" s="192">
        <f>ROUND(I495*H495,2)</f>
        <v>0</v>
      </c>
      <c r="K495" s="188" t="s">
        <v>274</v>
      </c>
      <c r="L495" s="193"/>
      <c r="M495" s="194" t="s">
        <v>1</v>
      </c>
      <c r="N495" s="195" t="s">
        <v>43</v>
      </c>
      <c r="P495" s="145">
        <f>O495*H495</f>
        <v>0</v>
      </c>
      <c r="Q495" s="145">
        <v>1.5E-3</v>
      </c>
      <c r="R495" s="145">
        <f>Q495*H495</f>
        <v>0.14418</v>
      </c>
      <c r="S495" s="145">
        <v>0</v>
      </c>
      <c r="T495" s="146">
        <f>S495*H495</f>
        <v>0</v>
      </c>
      <c r="AR495" s="147" t="s">
        <v>309</v>
      </c>
      <c r="AT495" s="147" t="s">
        <v>982</v>
      </c>
      <c r="AU495" s="147" t="s">
        <v>90</v>
      </c>
      <c r="AY495" s="17" t="s">
        <v>268</v>
      </c>
      <c r="BE495" s="148">
        <f>IF(N495="základní",J495,0)</f>
        <v>0</v>
      </c>
      <c r="BF495" s="148">
        <f>IF(N495="snížená",J495,0)</f>
        <v>0</v>
      </c>
      <c r="BG495" s="148">
        <f>IF(N495="zákl. přenesená",J495,0)</f>
        <v>0</v>
      </c>
      <c r="BH495" s="148">
        <f>IF(N495="sníž. přenesená",J495,0)</f>
        <v>0</v>
      </c>
      <c r="BI495" s="148">
        <f>IF(N495="nulová",J495,0)</f>
        <v>0</v>
      </c>
      <c r="BJ495" s="17" t="s">
        <v>90</v>
      </c>
      <c r="BK495" s="148">
        <f>ROUND(I495*H495,2)</f>
        <v>0</v>
      </c>
      <c r="BL495" s="17" t="s">
        <v>101</v>
      </c>
      <c r="BM495" s="147" t="s">
        <v>2738</v>
      </c>
    </row>
    <row r="496" spans="2:65" s="14" customFormat="1">
      <c r="B496" s="164"/>
      <c r="D496" s="150" t="s">
        <v>276</v>
      </c>
      <c r="E496" s="165" t="s">
        <v>1</v>
      </c>
      <c r="F496" s="166" t="s">
        <v>1040</v>
      </c>
      <c r="H496" s="165" t="s">
        <v>1</v>
      </c>
      <c r="I496" s="167"/>
      <c r="L496" s="164"/>
      <c r="M496" s="168"/>
      <c r="T496" s="169"/>
      <c r="AT496" s="165" t="s">
        <v>276</v>
      </c>
      <c r="AU496" s="165" t="s">
        <v>90</v>
      </c>
      <c r="AV496" s="14" t="s">
        <v>84</v>
      </c>
      <c r="AW496" s="14" t="s">
        <v>32</v>
      </c>
      <c r="AX496" s="14" t="s">
        <v>77</v>
      </c>
      <c r="AY496" s="165" t="s">
        <v>268</v>
      </c>
    </row>
    <row r="497" spans="2:65" s="12" customFormat="1">
      <c r="B497" s="149"/>
      <c r="D497" s="150" t="s">
        <v>276</v>
      </c>
      <c r="E497" s="151" t="s">
        <v>1</v>
      </c>
      <c r="F497" s="152" t="s">
        <v>1041</v>
      </c>
      <c r="H497" s="153">
        <v>3.4</v>
      </c>
      <c r="I497" s="154"/>
      <c r="L497" s="149"/>
      <c r="M497" s="155"/>
      <c r="T497" s="156"/>
      <c r="AT497" s="151" t="s">
        <v>276</v>
      </c>
      <c r="AU497" s="151" t="s">
        <v>90</v>
      </c>
      <c r="AV497" s="12" t="s">
        <v>90</v>
      </c>
      <c r="AW497" s="12" t="s">
        <v>32</v>
      </c>
      <c r="AX497" s="12" t="s">
        <v>77</v>
      </c>
      <c r="AY497" s="151" t="s">
        <v>268</v>
      </c>
    </row>
    <row r="498" spans="2:65" s="12" customFormat="1">
      <c r="B498" s="149"/>
      <c r="D498" s="150" t="s">
        <v>276</v>
      </c>
      <c r="E498" s="151" t="s">
        <v>1</v>
      </c>
      <c r="F498" s="152" t="s">
        <v>2739</v>
      </c>
      <c r="H498" s="153">
        <v>3</v>
      </c>
      <c r="I498" s="154"/>
      <c r="L498" s="149"/>
      <c r="M498" s="155"/>
      <c r="T498" s="156"/>
      <c r="AT498" s="151" t="s">
        <v>276</v>
      </c>
      <c r="AU498" s="151" t="s">
        <v>90</v>
      </c>
      <c r="AV498" s="12" t="s">
        <v>90</v>
      </c>
      <c r="AW498" s="12" t="s">
        <v>32</v>
      </c>
      <c r="AX498" s="12" t="s">
        <v>77</v>
      </c>
      <c r="AY498" s="151" t="s">
        <v>268</v>
      </c>
    </row>
    <row r="499" spans="2:65" s="12" customFormat="1">
      <c r="B499" s="149"/>
      <c r="D499" s="150" t="s">
        <v>276</v>
      </c>
      <c r="E499" s="151" t="s">
        <v>1</v>
      </c>
      <c r="F499" s="152" t="s">
        <v>1043</v>
      </c>
      <c r="H499" s="153">
        <v>2.4</v>
      </c>
      <c r="I499" s="154"/>
      <c r="L499" s="149"/>
      <c r="M499" s="155"/>
      <c r="T499" s="156"/>
      <c r="AT499" s="151" t="s">
        <v>276</v>
      </c>
      <c r="AU499" s="151" t="s">
        <v>90</v>
      </c>
      <c r="AV499" s="12" t="s">
        <v>90</v>
      </c>
      <c r="AW499" s="12" t="s">
        <v>32</v>
      </c>
      <c r="AX499" s="12" t="s">
        <v>77</v>
      </c>
      <c r="AY499" s="151" t="s">
        <v>268</v>
      </c>
    </row>
    <row r="500" spans="2:65" s="12" customFormat="1">
      <c r="B500" s="149"/>
      <c r="D500" s="150" t="s">
        <v>276</v>
      </c>
      <c r="E500" s="151" t="s">
        <v>1</v>
      </c>
      <c r="F500" s="152" t="s">
        <v>1044</v>
      </c>
      <c r="H500" s="153">
        <v>0.6</v>
      </c>
      <c r="I500" s="154"/>
      <c r="L500" s="149"/>
      <c r="M500" s="155"/>
      <c r="T500" s="156"/>
      <c r="AT500" s="151" t="s">
        <v>276</v>
      </c>
      <c r="AU500" s="151" t="s">
        <v>90</v>
      </c>
      <c r="AV500" s="12" t="s">
        <v>90</v>
      </c>
      <c r="AW500" s="12" t="s">
        <v>32</v>
      </c>
      <c r="AX500" s="12" t="s">
        <v>77</v>
      </c>
      <c r="AY500" s="151" t="s">
        <v>268</v>
      </c>
    </row>
    <row r="501" spans="2:65" s="12" customFormat="1">
      <c r="B501" s="149"/>
      <c r="D501" s="150" t="s">
        <v>276</v>
      </c>
      <c r="E501" s="151" t="s">
        <v>1</v>
      </c>
      <c r="F501" s="152" t="s">
        <v>1045</v>
      </c>
      <c r="H501" s="153">
        <v>2.4</v>
      </c>
      <c r="I501" s="154"/>
      <c r="L501" s="149"/>
      <c r="M501" s="155"/>
      <c r="T501" s="156"/>
      <c r="AT501" s="151" t="s">
        <v>276</v>
      </c>
      <c r="AU501" s="151" t="s">
        <v>90</v>
      </c>
      <c r="AV501" s="12" t="s">
        <v>90</v>
      </c>
      <c r="AW501" s="12" t="s">
        <v>32</v>
      </c>
      <c r="AX501" s="12" t="s">
        <v>77</v>
      </c>
      <c r="AY501" s="151" t="s">
        <v>268</v>
      </c>
    </row>
    <row r="502" spans="2:65" s="15" customFormat="1">
      <c r="B502" s="170"/>
      <c r="D502" s="150" t="s">
        <v>276</v>
      </c>
      <c r="E502" s="171" t="s">
        <v>1</v>
      </c>
      <c r="F502" s="172" t="s">
        <v>325</v>
      </c>
      <c r="H502" s="173">
        <v>11.8</v>
      </c>
      <c r="I502" s="174"/>
      <c r="L502" s="170"/>
      <c r="M502" s="175"/>
      <c r="T502" s="176"/>
      <c r="AT502" s="171" t="s">
        <v>276</v>
      </c>
      <c r="AU502" s="171" t="s">
        <v>90</v>
      </c>
      <c r="AV502" s="15" t="s">
        <v>97</v>
      </c>
      <c r="AW502" s="15" t="s">
        <v>32</v>
      </c>
      <c r="AX502" s="15" t="s">
        <v>77</v>
      </c>
      <c r="AY502" s="171" t="s">
        <v>268</v>
      </c>
    </row>
    <row r="503" spans="2:65" s="12" customFormat="1" ht="33.75">
      <c r="B503" s="149"/>
      <c r="D503" s="150" t="s">
        <v>276</v>
      </c>
      <c r="E503" s="151" t="s">
        <v>1</v>
      </c>
      <c r="F503" s="152" t="s">
        <v>1046</v>
      </c>
      <c r="H503" s="153">
        <v>51</v>
      </c>
      <c r="I503" s="154"/>
      <c r="L503" s="149"/>
      <c r="M503" s="155"/>
      <c r="T503" s="156"/>
      <c r="AT503" s="151" t="s">
        <v>276</v>
      </c>
      <c r="AU503" s="151" t="s">
        <v>90</v>
      </c>
      <c r="AV503" s="12" t="s">
        <v>90</v>
      </c>
      <c r="AW503" s="12" t="s">
        <v>32</v>
      </c>
      <c r="AX503" s="12" t="s">
        <v>77</v>
      </c>
      <c r="AY503" s="151" t="s">
        <v>268</v>
      </c>
    </row>
    <row r="504" spans="2:65" s="12" customFormat="1">
      <c r="B504" s="149"/>
      <c r="D504" s="150" t="s">
        <v>276</v>
      </c>
      <c r="E504" s="151" t="s">
        <v>1</v>
      </c>
      <c r="F504" s="152" t="s">
        <v>2740</v>
      </c>
      <c r="H504" s="153">
        <v>17.3</v>
      </c>
      <c r="I504" s="154"/>
      <c r="L504" s="149"/>
      <c r="M504" s="155"/>
      <c r="T504" s="156"/>
      <c r="AT504" s="151" t="s">
        <v>276</v>
      </c>
      <c r="AU504" s="151" t="s">
        <v>90</v>
      </c>
      <c r="AV504" s="12" t="s">
        <v>90</v>
      </c>
      <c r="AW504" s="12" t="s">
        <v>32</v>
      </c>
      <c r="AX504" s="12" t="s">
        <v>77</v>
      </c>
      <c r="AY504" s="151" t="s">
        <v>268</v>
      </c>
    </row>
    <row r="505" spans="2:65" s="15" customFormat="1">
      <c r="B505" s="170"/>
      <c r="D505" s="150" t="s">
        <v>276</v>
      </c>
      <c r="E505" s="171" t="s">
        <v>1</v>
      </c>
      <c r="F505" s="172" t="s">
        <v>325</v>
      </c>
      <c r="H505" s="173">
        <v>68.3</v>
      </c>
      <c r="I505" s="174"/>
      <c r="L505" s="170"/>
      <c r="M505" s="175"/>
      <c r="T505" s="176"/>
      <c r="AT505" s="171" t="s">
        <v>276</v>
      </c>
      <c r="AU505" s="171" t="s">
        <v>90</v>
      </c>
      <c r="AV505" s="15" t="s">
        <v>97</v>
      </c>
      <c r="AW505" s="15" t="s">
        <v>32</v>
      </c>
      <c r="AX505" s="15" t="s">
        <v>77</v>
      </c>
      <c r="AY505" s="171" t="s">
        <v>268</v>
      </c>
    </row>
    <row r="506" spans="2:65" s="13" customFormat="1">
      <c r="B506" s="157"/>
      <c r="D506" s="150" t="s">
        <v>276</v>
      </c>
      <c r="E506" s="158" t="s">
        <v>1</v>
      </c>
      <c r="F506" s="159" t="s">
        <v>278</v>
      </c>
      <c r="H506" s="160">
        <v>80.099999999999994</v>
      </c>
      <c r="I506" s="161"/>
      <c r="L506" s="157"/>
      <c r="M506" s="162"/>
      <c r="T506" s="163"/>
      <c r="AT506" s="158" t="s">
        <v>276</v>
      </c>
      <c r="AU506" s="158" t="s">
        <v>90</v>
      </c>
      <c r="AV506" s="13" t="s">
        <v>101</v>
      </c>
      <c r="AW506" s="13" t="s">
        <v>32</v>
      </c>
      <c r="AX506" s="13" t="s">
        <v>84</v>
      </c>
      <c r="AY506" s="158" t="s">
        <v>268</v>
      </c>
    </row>
    <row r="507" spans="2:65" s="12" customFormat="1">
      <c r="B507" s="149"/>
      <c r="D507" s="150" t="s">
        <v>276</v>
      </c>
      <c r="F507" s="152" t="s">
        <v>2741</v>
      </c>
      <c r="H507" s="153">
        <v>96.12</v>
      </c>
      <c r="I507" s="154"/>
      <c r="L507" s="149"/>
      <c r="M507" s="155"/>
      <c r="T507" s="156"/>
      <c r="AT507" s="151" t="s">
        <v>276</v>
      </c>
      <c r="AU507" s="151" t="s">
        <v>90</v>
      </c>
      <c r="AV507" s="12" t="s">
        <v>90</v>
      </c>
      <c r="AW507" s="12" t="s">
        <v>4</v>
      </c>
      <c r="AX507" s="12" t="s">
        <v>84</v>
      </c>
      <c r="AY507" s="151" t="s">
        <v>268</v>
      </c>
    </row>
    <row r="508" spans="2:65" s="1" customFormat="1" ht="24.2" customHeight="1">
      <c r="B508" s="32"/>
      <c r="C508" s="186" t="s">
        <v>304</v>
      </c>
      <c r="D508" s="196" t="s">
        <v>982</v>
      </c>
      <c r="E508" s="187" t="s">
        <v>1049</v>
      </c>
      <c r="F508" s="188" t="s">
        <v>1050</v>
      </c>
      <c r="G508" s="189" t="s">
        <v>273</v>
      </c>
      <c r="H508" s="190">
        <v>20.943999999999999</v>
      </c>
      <c r="I508" s="191"/>
      <c r="J508" s="192">
        <f>ROUND(I508*H508,2)</f>
        <v>0</v>
      </c>
      <c r="K508" s="188" t="s">
        <v>274</v>
      </c>
      <c r="L508" s="193"/>
      <c r="M508" s="194" t="s">
        <v>1</v>
      </c>
      <c r="N508" s="195" t="s">
        <v>43</v>
      </c>
      <c r="P508" s="145">
        <f>O508*H508</f>
        <v>0</v>
      </c>
      <c r="Q508" s="145">
        <v>2.3999999999999998E-3</v>
      </c>
      <c r="R508" s="145">
        <f>Q508*H508</f>
        <v>5.0265599999999994E-2</v>
      </c>
      <c r="S508" s="145">
        <v>0</v>
      </c>
      <c r="T508" s="146">
        <f>S508*H508</f>
        <v>0</v>
      </c>
      <c r="AR508" s="147" t="s">
        <v>309</v>
      </c>
      <c r="AT508" s="147" t="s">
        <v>982</v>
      </c>
      <c r="AU508" s="147" t="s">
        <v>90</v>
      </c>
      <c r="AY508" s="17" t="s">
        <v>268</v>
      </c>
      <c r="BE508" s="148">
        <f>IF(N508="základní",J508,0)</f>
        <v>0</v>
      </c>
      <c r="BF508" s="148">
        <f>IF(N508="snížená",J508,0)</f>
        <v>0</v>
      </c>
      <c r="BG508" s="148">
        <f>IF(N508="zákl. přenesená",J508,0)</f>
        <v>0</v>
      </c>
      <c r="BH508" s="148">
        <f>IF(N508="sníž. přenesená",J508,0)</f>
        <v>0</v>
      </c>
      <c r="BI508" s="148">
        <f>IF(N508="nulová",J508,0)</f>
        <v>0</v>
      </c>
      <c r="BJ508" s="17" t="s">
        <v>90</v>
      </c>
      <c r="BK508" s="148">
        <f>ROUND(I508*H508,2)</f>
        <v>0</v>
      </c>
      <c r="BL508" s="17" t="s">
        <v>101</v>
      </c>
      <c r="BM508" s="147" t="s">
        <v>2742</v>
      </c>
    </row>
    <row r="509" spans="2:65" s="12" customFormat="1">
      <c r="B509" s="149"/>
      <c r="D509" s="150" t="s">
        <v>276</v>
      </c>
      <c r="E509" s="151" t="s">
        <v>1</v>
      </c>
      <c r="F509" s="152" t="s">
        <v>1052</v>
      </c>
      <c r="H509" s="153">
        <v>0.35699999999999998</v>
      </c>
      <c r="I509" s="154"/>
      <c r="L509" s="149"/>
      <c r="M509" s="155"/>
      <c r="T509" s="156"/>
      <c r="AT509" s="151" t="s">
        <v>276</v>
      </c>
      <c r="AU509" s="151" t="s">
        <v>90</v>
      </c>
      <c r="AV509" s="12" t="s">
        <v>90</v>
      </c>
      <c r="AW509" s="12" t="s">
        <v>32</v>
      </c>
      <c r="AX509" s="12" t="s">
        <v>77</v>
      </c>
      <c r="AY509" s="151" t="s">
        <v>268</v>
      </c>
    </row>
    <row r="510" spans="2:65" s="12" customFormat="1" ht="22.5">
      <c r="B510" s="149"/>
      <c r="D510" s="150" t="s">
        <v>276</v>
      </c>
      <c r="E510" s="151" t="s">
        <v>1</v>
      </c>
      <c r="F510" s="152" t="s">
        <v>1053</v>
      </c>
      <c r="H510" s="153">
        <v>19.59</v>
      </c>
      <c r="I510" s="154"/>
      <c r="L510" s="149"/>
      <c r="M510" s="155"/>
      <c r="T510" s="156"/>
      <c r="AT510" s="151" t="s">
        <v>276</v>
      </c>
      <c r="AU510" s="151" t="s">
        <v>90</v>
      </c>
      <c r="AV510" s="12" t="s">
        <v>90</v>
      </c>
      <c r="AW510" s="12" t="s">
        <v>32</v>
      </c>
      <c r="AX510" s="12" t="s">
        <v>77</v>
      </c>
      <c r="AY510" s="151" t="s">
        <v>268</v>
      </c>
    </row>
    <row r="511" spans="2:65" s="13" customFormat="1">
      <c r="B511" s="157"/>
      <c r="D511" s="150" t="s">
        <v>276</v>
      </c>
      <c r="E511" s="158" t="s">
        <v>1</v>
      </c>
      <c r="F511" s="159" t="s">
        <v>278</v>
      </c>
      <c r="H511" s="160">
        <v>19.946999999999999</v>
      </c>
      <c r="I511" s="161"/>
      <c r="L511" s="157"/>
      <c r="M511" s="162"/>
      <c r="T511" s="163"/>
      <c r="AT511" s="158" t="s">
        <v>276</v>
      </c>
      <c r="AU511" s="158" t="s">
        <v>90</v>
      </c>
      <c r="AV511" s="13" t="s">
        <v>101</v>
      </c>
      <c r="AW511" s="13" t="s">
        <v>32</v>
      </c>
      <c r="AX511" s="13" t="s">
        <v>84</v>
      </c>
      <c r="AY511" s="158" t="s">
        <v>268</v>
      </c>
    </row>
    <row r="512" spans="2:65" s="12" customFormat="1">
      <c r="B512" s="149"/>
      <c r="D512" s="150" t="s">
        <v>276</v>
      </c>
      <c r="F512" s="152" t="s">
        <v>1054</v>
      </c>
      <c r="H512" s="153">
        <v>20.943999999999999</v>
      </c>
      <c r="I512" s="154"/>
      <c r="L512" s="149"/>
      <c r="M512" s="155"/>
      <c r="T512" s="156"/>
      <c r="AT512" s="151" t="s">
        <v>276</v>
      </c>
      <c r="AU512" s="151" t="s">
        <v>90</v>
      </c>
      <c r="AV512" s="12" t="s">
        <v>90</v>
      </c>
      <c r="AW512" s="12" t="s">
        <v>4</v>
      </c>
      <c r="AX512" s="12" t="s">
        <v>84</v>
      </c>
      <c r="AY512" s="151" t="s">
        <v>268</v>
      </c>
    </row>
    <row r="513" spans="2:65" s="1" customFormat="1" ht="37.9" customHeight="1">
      <c r="B513" s="32"/>
      <c r="C513" s="136" t="s">
        <v>550</v>
      </c>
      <c r="D513" s="136" t="s">
        <v>270</v>
      </c>
      <c r="E513" s="137" t="s">
        <v>1055</v>
      </c>
      <c r="F513" s="138" t="s">
        <v>1056</v>
      </c>
      <c r="G513" s="139" t="s">
        <v>318</v>
      </c>
      <c r="H513" s="140">
        <v>1.4</v>
      </c>
      <c r="I513" s="141"/>
      <c r="J513" s="142">
        <f>ROUND(I513*H513,2)</f>
        <v>0</v>
      </c>
      <c r="K513" s="138" t="s">
        <v>274</v>
      </c>
      <c r="L513" s="32"/>
      <c r="M513" s="143" t="s">
        <v>1</v>
      </c>
      <c r="N513" s="144" t="s">
        <v>43</v>
      </c>
      <c r="P513" s="145">
        <f>O513*H513</f>
        <v>0</v>
      </c>
      <c r="Q513" s="145">
        <v>3.3899999999999998E-3</v>
      </c>
      <c r="R513" s="145">
        <f>Q513*H513</f>
        <v>4.7459999999999994E-3</v>
      </c>
      <c r="S513" s="145">
        <v>0</v>
      </c>
      <c r="T513" s="146">
        <f>S513*H513</f>
        <v>0</v>
      </c>
      <c r="AR513" s="147" t="s">
        <v>101</v>
      </c>
      <c r="AT513" s="147" t="s">
        <v>270</v>
      </c>
      <c r="AU513" s="147" t="s">
        <v>90</v>
      </c>
      <c r="AY513" s="17" t="s">
        <v>268</v>
      </c>
      <c r="BE513" s="148">
        <f>IF(N513="základní",J513,0)</f>
        <v>0</v>
      </c>
      <c r="BF513" s="148">
        <f>IF(N513="snížená",J513,0)</f>
        <v>0</v>
      </c>
      <c r="BG513" s="148">
        <f>IF(N513="zákl. přenesená",J513,0)</f>
        <v>0</v>
      </c>
      <c r="BH513" s="148">
        <f>IF(N513="sníž. přenesená",J513,0)</f>
        <v>0</v>
      </c>
      <c r="BI513" s="148">
        <f>IF(N513="nulová",J513,0)</f>
        <v>0</v>
      </c>
      <c r="BJ513" s="17" t="s">
        <v>90</v>
      </c>
      <c r="BK513" s="148">
        <f>ROUND(I513*H513,2)</f>
        <v>0</v>
      </c>
      <c r="BL513" s="17" t="s">
        <v>101</v>
      </c>
      <c r="BM513" s="147" t="s">
        <v>2743</v>
      </c>
    </row>
    <row r="514" spans="2:65" s="1" customFormat="1" ht="24.2" customHeight="1">
      <c r="B514" s="32"/>
      <c r="C514" s="186" t="s">
        <v>554</v>
      </c>
      <c r="D514" s="186" t="s">
        <v>982</v>
      </c>
      <c r="E514" s="187" t="s">
        <v>1058</v>
      </c>
      <c r="F514" s="188" t="s">
        <v>1059</v>
      </c>
      <c r="G514" s="189" t="s">
        <v>273</v>
      </c>
      <c r="H514" s="190">
        <v>2.1</v>
      </c>
      <c r="I514" s="191"/>
      <c r="J514" s="192">
        <f>ROUND(I514*H514,2)</f>
        <v>0</v>
      </c>
      <c r="K514" s="188" t="s">
        <v>274</v>
      </c>
      <c r="L514" s="193"/>
      <c r="M514" s="194" t="s">
        <v>1</v>
      </c>
      <c r="N514" s="195" t="s">
        <v>43</v>
      </c>
      <c r="P514" s="145">
        <f>O514*H514</f>
        <v>0</v>
      </c>
      <c r="Q514" s="145">
        <v>6.0000000000000001E-3</v>
      </c>
      <c r="R514" s="145">
        <f>Q514*H514</f>
        <v>1.26E-2</v>
      </c>
      <c r="S514" s="145">
        <v>0</v>
      </c>
      <c r="T514" s="146">
        <f>S514*H514</f>
        <v>0</v>
      </c>
      <c r="AR514" s="147" t="s">
        <v>309</v>
      </c>
      <c r="AT514" s="147" t="s">
        <v>982</v>
      </c>
      <c r="AU514" s="147" t="s">
        <v>90</v>
      </c>
      <c r="AY514" s="17" t="s">
        <v>268</v>
      </c>
      <c r="BE514" s="148">
        <f>IF(N514="základní",J514,0)</f>
        <v>0</v>
      </c>
      <c r="BF514" s="148">
        <f>IF(N514="snížená",J514,0)</f>
        <v>0</v>
      </c>
      <c r="BG514" s="148">
        <f>IF(N514="zákl. přenesená",J514,0)</f>
        <v>0</v>
      </c>
      <c r="BH514" s="148">
        <f>IF(N514="sníž. přenesená",J514,0)</f>
        <v>0</v>
      </c>
      <c r="BI514" s="148">
        <f>IF(N514="nulová",J514,0)</f>
        <v>0</v>
      </c>
      <c r="BJ514" s="17" t="s">
        <v>90</v>
      </c>
      <c r="BK514" s="148">
        <f>ROUND(I514*H514,2)</f>
        <v>0</v>
      </c>
      <c r="BL514" s="17" t="s">
        <v>101</v>
      </c>
      <c r="BM514" s="147" t="s">
        <v>2744</v>
      </c>
    </row>
    <row r="515" spans="2:65" s="12" customFormat="1">
      <c r="B515" s="149"/>
      <c r="D515" s="150" t="s">
        <v>276</v>
      </c>
      <c r="E515" s="151" t="s">
        <v>1</v>
      </c>
      <c r="F515" s="152" t="s">
        <v>1061</v>
      </c>
      <c r="H515" s="153">
        <v>1.4</v>
      </c>
      <c r="I515" s="154"/>
      <c r="L515" s="149"/>
      <c r="M515" s="155"/>
      <c r="T515" s="156"/>
      <c r="AT515" s="151" t="s">
        <v>276</v>
      </c>
      <c r="AU515" s="151" t="s">
        <v>90</v>
      </c>
      <c r="AV515" s="12" t="s">
        <v>90</v>
      </c>
      <c r="AW515" s="12" t="s">
        <v>32</v>
      </c>
      <c r="AX515" s="12" t="s">
        <v>77</v>
      </c>
      <c r="AY515" s="151" t="s">
        <v>268</v>
      </c>
    </row>
    <row r="516" spans="2:65" s="13" customFormat="1">
      <c r="B516" s="157"/>
      <c r="D516" s="150" t="s">
        <v>276</v>
      </c>
      <c r="E516" s="158" t="s">
        <v>1</v>
      </c>
      <c r="F516" s="159" t="s">
        <v>278</v>
      </c>
      <c r="H516" s="160">
        <v>1.4</v>
      </c>
      <c r="I516" s="161"/>
      <c r="L516" s="157"/>
      <c r="M516" s="162"/>
      <c r="T516" s="163"/>
      <c r="AT516" s="158" t="s">
        <v>276</v>
      </c>
      <c r="AU516" s="158" t="s">
        <v>90</v>
      </c>
      <c r="AV516" s="13" t="s">
        <v>101</v>
      </c>
      <c r="AW516" s="13" t="s">
        <v>32</v>
      </c>
      <c r="AX516" s="13" t="s">
        <v>84</v>
      </c>
      <c r="AY516" s="158" t="s">
        <v>268</v>
      </c>
    </row>
    <row r="517" spans="2:65" s="12" customFormat="1">
      <c r="B517" s="149"/>
      <c r="D517" s="150" t="s">
        <v>276</v>
      </c>
      <c r="F517" s="152" t="s">
        <v>1062</v>
      </c>
      <c r="H517" s="153">
        <v>2.1</v>
      </c>
      <c r="I517" s="154"/>
      <c r="L517" s="149"/>
      <c r="M517" s="155"/>
      <c r="T517" s="156"/>
      <c r="AT517" s="151" t="s">
        <v>276</v>
      </c>
      <c r="AU517" s="151" t="s">
        <v>90</v>
      </c>
      <c r="AV517" s="12" t="s">
        <v>90</v>
      </c>
      <c r="AW517" s="12" t="s">
        <v>4</v>
      </c>
      <c r="AX517" s="12" t="s">
        <v>84</v>
      </c>
      <c r="AY517" s="151" t="s">
        <v>268</v>
      </c>
    </row>
    <row r="518" spans="2:65" s="1" customFormat="1" ht="44.25" customHeight="1">
      <c r="B518" s="32"/>
      <c r="C518" s="136" t="s">
        <v>558</v>
      </c>
      <c r="D518" s="136" t="s">
        <v>270</v>
      </c>
      <c r="E518" s="137" t="s">
        <v>1063</v>
      </c>
      <c r="F518" s="138" t="s">
        <v>1064</v>
      </c>
      <c r="G518" s="139" t="s">
        <v>273</v>
      </c>
      <c r="H518" s="140">
        <v>11.89</v>
      </c>
      <c r="I518" s="141"/>
      <c r="J518" s="142">
        <f>ROUND(I518*H518,2)</f>
        <v>0</v>
      </c>
      <c r="K518" s="138" t="s">
        <v>274</v>
      </c>
      <c r="L518" s="32"/>
      <c r="M518" s="143" t="s">
        <v>1</v>
      </c>
      <c r="N518" s="144" t="s">
        <v>43</v>
      </c>
      <c r="P518" s="145">
        <f>O518*H518</f>
        <v>0</v>
      </c>
      <c r="Q518" s="145">
        <v>1.1350000000000001E-2</v>
      </c>
      <c r="R518" s="145">
        <f>Q518*H518</f>
        <v>0.1349515</v>
      </c>
      <c r="S518" s="145">
        <v>0</v>
      </c>
      <c r="T518" s="146">
        <f>S518*H518</f>
        <v>0</v>
      </c>
      <c r="AR518" s="147" t="s">
        <v>101</v>
      </c>
      <c r="AT518" s="147" t="s">
        <v>270</v>
      </c>
      <c r="AU518" s="147" t="s">
        <v>90</v>
      </c>
      <c r="AY518" s="17" t="s">
        <v>268</v>
      </c>
      <c r="BE518" s="148">
        <f>IF(N518="základní",J518,0)</f>
        <v>0</v>
      </c>
      <c r="BF518" s="148">
        <f>IF(N518="snížená",J518,0)</f>
        <v>0</v>
      </c>
      <c r="BG518" s="148">
        <f>IF(N518="zákl. přenesená",J518,0)</f>
        <v>0</v>
      </c>
      <c r="BH518" s="148">
        <f>IF(N518="sníž. přenesená",J518,0)</f>
        <v>0</v>
      </c>
      <c r="BI518" s="148">
        <f>IF(N518="nulová",J518,0)</f>
        <v>0</v>
      </c>
      <c r="BJ518" s="17" t="s">
        <v>90</v>
      </c>
      <c r="BK518" s="148">
        <f>ROUND(I518*H518,2)</f>
        <v>0</v>
      </c>
      <c r="BL518" s="17" t="s">
        <v>101</v>
      </c>
      <c r="BM518" s="147" t="s">
        <v>2745</v>
      </c>
    </row>
    <row r="519" spans="2:65" s="1" customFormat="1" ht="24.2" customHeight="1">
      <c r="B519" s="32"/>
      <c r="C519" s="186" t="s">
        <v>562</v>
      </c>
      <c r="D519" s="186" t="s">
        <v>982</v>
      </c>
      <c r="E519" s="187" t="s">
        <v>1066</v>
      </c>
      <c r="F519" s="188" t="s">
        <v>1067</v>
      </c>
      <c r="G519" s="189" t="s">
        <v>273</v>
      </c>
      <c r="H519" s="190">
        <v>12.484999999999999</v>
      </c>
      <c r="I519" s="191"/>
      <c r="J519" s="192">
        <f>ROUND(I519*H519,2)</f>
        <v>0</v>
      </c>
      <c r="K519" s="188" t="s">
        <v>274</v>
      </c>
      <c r="L519" s="193"/>
      <c r="M519" s="194" t="s">
        <v>1</v>
      </c>
      <c r="N519" s="195" t="s">
        <v>43</v>
      </c>
      <c r="P519" s="145">
        <f>O519*H519</f>
        <v>0</v>
      </c>
      <c r="Q519" s="145">
        <v>4.7999999999999996E-3</v>
      </c>
      <c r="R519" s="145">
        <f>Q519*H519</f>
        <v>5.9927999999999995E-2</v>
      </c>
      <c r="S519" s="145">
        <v>0</v>
      </c>
      <c r="T519" s="146">
        <f>S519*H519</f>
        <v>0</v>
      </c>
      <c r="AR519" s="147" t="s">
        <v>309</v>
      </c>
      <c r="AT519" s="147" t="s">
        <v>982</v>
      </c>
      <c r="AU519" s="147" t="s">
        <v>90</v>
      </c>
      <c r="AY519" s="17" t="s">
        <v>268</v>
      </c>
      <c r="BE519" s="148">
        <f>IF(N519="základní",J519,0)</f>
        <v>0</v>
      </c>
      <c r="BF519" s="148">
        <f>IF(N519="snížená",J519,0)</f>
        <v>0</v>
      </c>
      <c r="BG519" s="148">
        <f>IF(N519="zákl. přenesená",J519,0)</f>
        <v>0</v>
      </c>
      <c r="BH519" s="148">
        <f>IF(N519="sníž. přenesená",J519,0)</f>
        <v>0</v>
      </c>
      <c r="BI519" s="148">
        <f>IF(N519="nulová",J519,0)</f>
        <v>0</v>
      </c>
      <c r="BJ519" s="17" t="s">
        <v>90</v>
      </c>
      <c r="BK519" s="148">
        <f>ROUND(I519*H519,2)</f>
        <v>0</v>
      </c>
      <c r="BL519" s="17" t="s">
        <v>101</v>
      </c>
      <c r="BM519" s="147" t="s">
        <v>1068</v>
      </c>
    </row>
    <row r="520" spans="2:65" s="14" customFormat="1">
      <c r="B520" s="164"/>
      <c r="D520" s="150" t="s">
        <v>276</v>
      </c>
      <c r="E520" s="165" t="s">
        <v>1</v>
      </c>
      <c r="F520" s="166" t="s">
        <v>1069</v>
      </c>
      <c r="H520" s="165" t="s">
        <v>1</v>
      </c>
      <c r="I520" s="167"/>
      <c r="L520" s="164"/>
      <c r="M520" s="168"/>
      <c r="T520" s="169"/>
      <c r="AT520" s="165" t="s">
        <v>276</v>
      </c>
      <c r="AU520" s="165" t="s">
        <v>90</v>
      </c>
      <c r="AV520" s="14" t="s">
        <v>84</v>
      </c>
      <c r="AW520" s="14" t="s">
        <v>32</v>
      </c>
      <c r="AX520" s="14" t="s">
        <v>77</v>
      </c>
      <c r="AY520" s="165" t="s">
        <v>268</v>
      </c>
    </row>
    <row r="521" spans="2:65" s="12" customFormat="1">
      <c r="B521" s="149"/>
      <c r="D521" s="150" t="s">
        <v>276</v>
      </c>
      <c r="E521" s="151" t="s">
        <v>1</v>
      </c>
      <c r="F521" s="152" t="s">
        <v>2746</v>
      </c>
      <c r="H521" s="153">
        <v>11.89</v>
      </c>
      <c r="I521" s="154"/>
      <c r="L521" s="149"/>
      <c r="M521" s="155"/>
      <c r="T521" s="156"/>
      <c r="AT521" s="151" t="s">
        <v>276</v>
      </c>
      <c r="AU521" s="151" t="s">
        <v>90</v>
      </c>
      <c r="AV521" s="12" t="s">
        <v>90</v>
      </c>
      <c r="AW521" s="12" t="s">
        <v>32</v>
      </c>
      <c r="AX521" s="12" t="s">
        <v>77</v>
      </c>
      <c r="AY521" s="151" t="s">
        <v>268</v>
      </c>
    </row>
    <row r="522" spans="2:65" s="13" customFormat="1">
      <c r="B522" s="157"/>
      <c r="D522" s="150" t="s">
        <v>276</v>
      </c>
      <c r="E522" s="158" t="s">
        <v>1</v>
      </c>
      <c r="F522" s="159" t="s">
        <v>278</v>
      </c>
      <c r="H522" s="160">
        <v>11.89</v>
      </c>
      <c r="I522" s="161"/>
      <c r="L522" s="157"/>
      <c r="M522" s="162"/>
      <c r="T522" s="163"/>
      <c r="AT522" s="158" t="s">
        <v>276</v>
      </c>
      <c r="AU522" s="158" t="s">
        <v>90</v>
      </c>
      <c r="AV522" s="13" t="s">
        <v>101</v>
      </c>
      <c r="AW522" s="13" t="s">
        <v>32</v>
      </c>
      <c r="AX522" s="13" t="s">
        <v>84</v>
      </c>
      <c r="AY522" s="158" t="s">
        <v>268</v>
      </c>
    </row>
    <row r="523" spans="2:65" s="12" customFormat="1">
      <c r="B523" s="149"/>
      <c r="D523" s="150" t="s">
        <v>276</v>
      </c>
      <c r="F523" s="152" t="s">
        <v>2747</v>
      </c>
      <c r="H523" s="153">
        <v>12.484999999999999</v>
      </c>
      <c r="I523" s="154"/>
      <c r="L523" s="149"/>
      <c r="M523" s="155"/>
      <c r="T523" s="156"/>
      <c r="AT523" s="151" t="s">
        <v>276</v>
      </c>
      <c r="AU523" s="151" t="s">
        <v>90</v>
      </c>
      <c r="AV523" s="12" t="s">
        <v>90</v>
      </c>
      <c r="AW523" s="12" t="s">
        <v>4</v>
      </c>
      <c r="AX523" s="12" t="s">
        <v>84</v>
      </c>
      <c r="AY523" s="151" t="s">
        <v>268</v>
      </c>
    </row>
    <row r="524" spans="2:65" s="1" customFormat="1" ht="44.25" customHeight="1">
      <c r="B524" s="32"/>
      <c r="C524" s="136" t="s">
        <v>566</v>
      </c>
      <c r="D524" s="136" t="s">
        <v>270</v>
      </c>
      <c r="E524" s="137" t="s">
        <v>1072</v>
      </c>
      <c r="F524" s="138" t="s">
        <v>1073</v>
      </c>
      <c r="G524" s="139" t="s">
        <v>273</v>
      </c>
      <c r="H524" s="140">
        <v>11.55</v>
      </c>
      <c r="I524" s="141"/>
      <c r="J524" s="142">
        <f>ROUND(I524*H524,2)</f>
        <v>0</v>
      </c>
      <c r="K524" s="138" t="s">
        <v>274</v>
      </c>
      <c r="L524" s="32"/>
      <c r="M524" s="143" t="s">
        <v>1</v>
      </c>
      <c r="N524" s="144" t="s">
        <v>43</v>
      </c>
      <c r="P524" s="145">
        <f>O524*H524</f>
        <v>0</v>
      </c>
      <c r="Q524" s="145">
        <v>1.1350000000000001E-2</v>
      </c>
      <c r="R524" s="145">
        <f>Q524*H524</f>
        <v>0.13109250000000003</v>
      </c>
      <c r="S524" s="145">
        <v>0</v>
      </c>
      <c r="T524" s="146">
        <f>S524*H524</f>
        <v>0</v>
      </c>
      <c r="AR524" s="147" t="s">
        <v>101</v>
      </c>
      <c r="AT524" s="147" t="s">
        <v>270</v>
      </c>
      <c r="AU524" s="147" t="s">
        <v>90</v>
      </c>
      <c r="AY524" s="17" t="s">
        <v>268</v>
      </c>
      <c r="BE524" s="148">
        <f>IF(N524="základní",J524,0)</f>
        <v>0</v>
      </c>
      <c r="BF524" s="148">
        <f>IF(N524="snížená",J524,0)</f>
        <v>0</v>
      </c>
      <c r="BG524" s="148">
        <f>IF(N524="zákl. přenesená",J524,0)</f>
        <v>0</v>
      </c>
      <c r="BH524" s="148">
        <f>IF(N524="sníž. přenesená",J524,0)</f>
        <v>0</v>
      </c>
      <c r="BI524" s="148">
        <f>IF(N524="nulová",J524,0)</f>
        <v>0</v>
      </c>
      <c r="BJ524" s="17" t="s">
        <v>90</v>
      </c>
      <c r="BK524" s="148">
        <f>ROUND(I524*H524,2)</f>
        <v>0</v>
      </c>
      <c r="BL524" s="17" t="s">
        <v>101</v>
      </c>
      <c r="BM524" s="147" t="s">
        <v>2748</v>
      </c>
    </row>
    <row r="525" spans="2:65" s="1" customFormat="1" ht="24.2" customHeight="1">
      <c r="B525" s="32"/>
      <c r="C525" s="186" t="s">
        <v>570</v>
      </c>
      <c r="D525" s="186" t="s">
        <v>982</v>
      </c>
      <c r="E525" s="187" t="s">
        <v>1075</v>
      </c>
      <c r="F525" s="188" t="s">
        <v>1076</v>
      </c>
      <c r="G525" s="189" t="s">
        <v>273</v>
      </c>
      <c r="H525" s="190">
        <v>12.128</v>
      </c>
      <c r="I525" s="191"/>
      <c r="J525" s="192">
        <f>ROUND(I525*H525,2)</f>
        <v>0</v>
      </c>
      <c r="K525" s="188" t="s">
        <v>274</v>
      </c>
      <c r="L525" s="193"/>
      <c r="M525" s="194" t="s">
        <v>1</v>
      </c>
      <c r="N525" s="195" t="s">
        <v>43</v>
      </c>
      <c r="P525" s="145">
        <f>O525*H525</f>
        <v>0</v>
      </c>
      <c r="Q525" s="145">
        <v>7.1999999999999998E-3</v>
      </c>
      <c r="R525" s="145">
        <f>Q525*H525</f>
        <v>8.7321599999999999E-2</v>
      </c>
      <c r="S525" s="145">
        <v>0</v>
      </c>
      <c r="T525" s="146">
        <f>S525*H525</f>
        <v>0</v>
      </c>
      <c r="AR525" s="147" t="s">
        <v>309</v>
      </c>
      <c r="AT525" s="147" t="s">
        <v>982</v>
      </c>
      <c r="AU525" s="147" t="s">
        <v>90</v>
      </c>
      <c r="AY525" s="17" t="s">
        <v>268</v>
      </c>
      <c r="BE525" s="148">
        <f>IF(N525="základní",J525,0)</f>
        <v>0</v>
      </c>
      <c r="BF525" s="148">
        <f>IF(N525="snížená",J525,0)</f>
        <v>0</v>
      </c>
      <c r="BG525" s="148">
        <f>IF(N525="zákl. přenesená",J525,0)</f>
        <v>0</v>
      </c>
      <c r="BH525" s="148">
        <f>IF(N525="sníž. přenesená",J525,0)</f>
        <v>0</v>
      </c>
      <c r="BI525" s="148">
        <f>IF(N525="nulová",J525,0)</f>
        <v>0</v>
      </c>
      <c r="BJ525" s="17" t="s">
        <v>90</v>
      </c>
      <c r="BK525" s="148">
        <f>ROUND(I525*H525,2)</f>
        <v>0</v>
      </c>
      <c r="BL525" s="17" t="s">
        <v>101</v>
      </c>
      <c r="BM525" s="147" t="s">
        <v>1077</v>
      </c>
    </row>
    <row r="526" spans="2:65" s="14" customFormat="1">
      <c r="B526" s="164"/>
      <c r="D526" s="150" t="s">
        <v>276</v>
      </c>
      <c r="E526" s="165" t="s">
        <v>1</v>
      </c>
      <c r="F526" s="166" t="s">
        <v>1069</v>
      </c>
      <c r="H526" s="165" t="s">
        <v>1</v>
      </c>
      <c r="I526" s="167"/>
      <c r="L526" s="164"/>
      <c r="M526" s="168"/>
      <c r="T526" s="169"/>
      <c r="AT526" s="165" t="s">
        <v>276</v>
      </c>
      <c r="AU526" s="165" t="s">
        <v>90</v>
      </c>
      <c r="AV526" s="14" t="s">
        <v>84</v>
      </c>
      <c r="AW526" s="14" t="s">
        <v>32</v>
      </c>
      <c r="AX526" s="14" t="s">
        <v>77</v>
      </c>
      <c r="AY526" s="165" t="s">
        <v>268</v>
      </c>
    </row>
    <row r="527" spans="2:65" s="12" customFormat="1">
      <c r="B527" s="149"/>
      <c r="D527" s="150" t="s">
        <v>276</v>
      </c>
      <c r="E527" s="151" t="s">
        <v>1</v>
      </c>
      <c r="F527" s="152" t="s">
        <v>2749</v>
      </c>
      <c r="H527" s="153">
        <v>11.55</v>
      </c>
      <c r="I527" s="154"/>
      <c r="L527" s="149"/>
      <c r="M527" s="155"/>
      <c r="T527" s="156"/>
      <c r="AT527" s="151" t="s">
        <v>276</v>
      </c>
      <c r="AU527" s="151" t="s">
        <v>90</v>
      </c>
      <c r="AV527" s="12" t="s">
        <v>90</v>
      </c>
      <c r="AW527" s="12" t="s">
        <v>32</v>
      </c>
      <c r="AX527" s="12" t="s">
        <v>77</v>
      </c>
      <c r="AY527" s="151" t="s">
        <v>268</v>
      </c>
    </row>
    <row r="528" spans="2:65" s="13" customFormat="1">
      <c r="B528" s="157"/>
      <c r="D528" s="150" t="s">
        <v>276</v>
      </c>
      <c r="E528" s="158" t="s">
        <v>1</v>
      </c>
      <c r="F528" s="159" t="s">
        <v>278</v>
      </c>
      <c r="H528" s="160">
        <v>11.55</v>
      </c>
      <c r="I528" s="161"/>
      <c r="L528" s="157"/>
      <c r="M528" s="162"/>
      <c r="T528" s="163"/>
      <c r="AT528" s="158" t="s">
        <v>276</v>
      </c>
      <c r="AU528" s="158" t="s">
        <v>90</v>
      </c>
      <c r="AV528" s="13" t="s">
        <v>101</v>
      </c>
      <c r="AW528" s="13" t="s">
        <v>32</v>
      </c>
      <c r="AX528" s="13" t="s">
        <v>84</v>
      </c>
      <c r="AY528" s="158" t="s">
        <v>268</v>
      </c>
    </row>
    <row r="529" spans="2:65" s="12" customFormat="1">
      <c r="B529" s="149"/>
      <c r="D529" s="150" t="s">
        <v>276</v>
      </c>
      <c r="F529" s="152" t="s">
        <v>2750</v>
      </c>
      <c r="H529" s="153">
        <v>12.128</v>
      </c>
      <c r="I529" s="154"/>
      <c r="L529" s="149"/>
      <c r="M529" s="155"/>
      <c r="T529" s="156"/>
      <c r="AT529" s="151" t="s">
        <v>276</v>
      </c>
      <c r="AU529" s="151" t="s">
        <v>90</v>
      </c>
      <c r="AV529" s="12" t="s">
        <v>90</v>
      </c>
      <c r="AW529" s="12" t="s">
        <v>4</v>
      </c>
      <c r="AX529" s="12" t="s">
        <v>84</v>
      </c>
      <c r="AY529" s="151" t="s">
        <v>268</v>
      </c>
    </row>
    <row r="530" spans="2:65" s="1" customFormat="1" ht="44.25" customHeight="1">
      <c r="B530" s="32"/>
      <c r="C530" s="136" t="s">
        <v>575</v>
      </c>
      <c r="D530" s="136" t="s">
        <v>270</v>
      </c>
      <c r="E530" s="137" t="s">
        <v>1080</v>
      </c>
      <c r="F530" s="138" t="s">
        <v>1081</v>
      </c>
      <c r="G530" s="139" t="s">
        <v>273</v>
      </c>
      <c r="H530" s="140">
        <v>9.1720000000000006</v>
      </c>
      <c r="I530" s="141"/>
      <c r="J530" s="142">
        <f>ROUND(I530*H530,2)</f>
        <v>0</v>
      </c>
      <c r="K530" s="138" t="s">
        <v>274</v>
      </c>
      <c r="L530" s="32"/>
      <c r="M530" s="143" t="s">
        <v>1</v>
      </c>
      <c r="N530" s="144" t="s">
        <v>43</v>
      </c>
      <c r="P530" s="145">
        <f>O530*H530</f>
        <v>0</v>
      </c>
      <c r="Q530" s="145">
        <v>1.1520000000000001E-2</v>
      </c>
      <c r="R530" s="145">
        <f>Q530*H530</f>
        <v>0.10566144000000001</v>
      </c>
      <c r="S530" s="145">
        <v>0</v>
      </c>
      <c r="T530" s="146">
        <f>S530*H530</f>
        <v>0</v>
      </c>
      <c r="AR530" s="147" t="s">
        <v>101</v>
      </c>
      <c r="AT530" s="147" t="s">
        <v>270</v>
      </c>
      <c r="AU530" s="147" t="s">
        <v>90</v>
      </c>
      <c r="AY530" s="17" t="s">
        <v>268</v>
      </c>
      <c r="BE530" s="148">
        <f>IF(N530="základní",J530,0)</f>
        <v>0</v>
      </c>
      <c r="BF530" s="148">
        <f>IF(N530="snížená",J530,0)</f>
        <v>0</v>
      </c>
      <c r="BG530" s="148">
        <f>IF(N530="zákl. přenesená",J530,0)</f>
        <v>0</v>
      </c>
      <c r="BH530" s="148">
        <f>IF(N530="sníž. přenesená",J530,0)</f>
        <v>0</v>
      </c>
      <c r="BI530" s="148">
        <f>IF(N530="nulová",J530,0)</f>
        <v>0</v>
      </c>
      <c r="BJ530" s="17" t="s">
        <v>90</v>
      </c>
      <c r="BK530" s="148">
        <f>ROUND(I530*H530,2)</f>
        <v>0</v>
      </c>
      <c r="BL530" s="17" t="s">
        <v>101</v>
      </c>
      <c r="BM530" s="147" t="s">
        <v>2751</v>
      </c>
    </row>
    <row r="531" spans="2:65" s="1" customFormat="1" ht="24.2" customHeight="1">
      <c r="B531" s="32"/>
      <c r="C531" s="186" t="s">
        <v>580</v>
      </c>
      <c r="D531" s="186" t="s">
        <v>982</v>
      </c>
      <c r="E531" s="187" t="s">
        <v>1083</v>
      </c>
      <c r="F531" s="188" t="s">
        <v>1084</v>
      </c>
      <c r="G531" s="189" t="s">
        <v>273</v>
      </c>
      <c r="H531" s="190">
        <v>9.6310000000000002</v>
      </c>
      <c r="I531" s="191"/>
      <c r="J531" s="192">
        <f>ROUND(I531*H531,2)</f>
        <v>0</v>
      </c>
      <c r="K531" s="188" t="s">
        <v>1</v>
      </c>
      <c r="L531" s="193"/>
      <c r="M531" s="194" t="s">
        <v>1</v>
      </c>
      <c r="N531" s="195" t="s">
        <v>43</v>
      </c>
      <c r="P531" s="145">
        <f>O531*H531</f>
        <v>0</v>
      </c>
      <c r="Q531" s="145">
        <v>1.55E-2</v>
      </c>
      <c r="R531" s="145">
        <f>Q531*H531</f>
        <v>0.14928050000000001</v>
      </c>
      <c r="S531" s="145">
        <v>0</v>
      </c>
      <c r="T531" s="146">
        <f>S531*H531</f>
        <v>0</v>
      </c>
      <c r="AR531" s="147" t="s">
        <v>309</v>
      </c>
      <c r="AT531" s="147" t="s">
        <v>982</v>
      </c>
      <c r="AU531" s="147" t="s">
        <v>90</v>
      </c>
      <c r="AY531" s="17" t="s">
        <v>268</v>
      </c>
      <c r="BE531" s="148">
        <f>IF(N531="základní",J531,0)</f>
        <v>0</v>
      </c>
      <c r="BF531" s="148">
        <f>IF(N531="snížená",J531,0)</f>
        <v>0</v>
      </c>
      <c r="BG531" s="148">
        <f>IF(N531="zákl. přenesená",J531,0)</f>
        <v>0</v>
      </c>
      <c r="BH531" s="148">
        <f>IF(N531="sníž. přenesená",J531,0)</f>
        <v>0</v>
      </c>
      <c r="BI531" s="148">
        <f>IF(N531="nulová",J531,0)</f>
        <v>0</v>
      </c>
      <c r="BJ531" s="17" t="s">
        <v>90</v>
      </c>
      <c r="BK531" s="148">
        <f>ROUND(I531*H531,2)</f>
        <v>0</v>
      </c>
      <c r="BL531" s="17" t="s">
        <v>101</v>
      </c>
      <c r="BM531" s="147" t="s">
        <v>1085</v>
      </c>
    </row>
    <row r="532" spans="2:65" s="14" customFormat="1">
      <c r="B532" s="164"/>
      <c r="D532" s="150" t="s">
        <v>276</v>
      </c>
      <c r="E532" s="165" t="s">
        <v>1</v>
      </c>
      <c r="F532" s="166" t="s">
        <v>1069</v>
      </c>
      <c r="H532" s="165" t="s">
        <v>1</v>
      </c>
      <c r="I532" s="167"/>
      <c r="L532" s="164"/>
      <c r="M532" s="168"/>
      <c r="T532" s="169"/>
      <c r="AT532" s="165" t="s">
        <v>276</v>
      </c>
      <c r="AU532" s="165" t="s">
        <v>90</v>
      </c>
      <c r="AV532" s="14" t="s">
        <v>84</v>
      </c>
      <c r="AW532" s="14" t="s">
        <v>32</v>
      </c>
      <c r="AX532" s="14" t="s">
        <v>77</v>
      </c>
      <c r="AY532" s="165" t="s">
        <v>268</v>
      </c>
    </row>
    <row r="533" spans="2:65" s="12" customFormat="1">
      <c r="B533" s="149"/>
      <c r="D533" s="150" t="s">
        <v>276</v>
      </c>
      <c r="E533" s="151" t="s">
        <v>1</v>
      </c>
      <c r="F533" s="152" t="s">
        <v>2752</v>
      </c>
      <c r="H533" s="153">
        <v>9.1720000000000006</v>
      </c>
      <c r="I533" s="154"/>
      <c r="L533" s="149"/>
      <c r="M533" s="155"/>
      <c r="T533" s="156"/>
      <c r="AT533" s="151" t="s">
        <v>276</v>
      </c>
      <c r="AU533" s="151" t="s">
        <v>90</v>
      </c>
      <c r="AV533" s="12" t="s">
        <v>90</v>
      </c>
      <c r="AW533" s="12" t="s">
        <v>32</v>
      </c>
      <c r="AX533" s="12" t="s">
        <v>77</v>
      </c>
      <c r="AY533" s="151" t="s">
        <v>268</v>
      </c>
    </row>
    <row r="534" spans="2:65" s="13" customFormat="1">
      <c r="B534" s="157"/>
      <c r="D534" s="150" t="s">
        <v>276</v>
      </c>
      <c r="E534" s="158" t="s">
        <v>1</v>
      </c>
      <c r="F534" s="159" t="s">
        <v>278</v>
      </c>
      <c r="H534" s="160">
        <v>9.1720000000000006</v>
      </c>
      <c r="I534" s="161"/>
      <c r="L534" s="157"/>
      <c r="M534" s="162"/>
      <c r="T534" s="163"/>
      <c r="AT534" s="158" t="s">
        <v>276</v>
      </c>
      <c r="AU534" s="158" t="s">
        <v>90</v>
      </c>
      <c r="AV534" s="13" t="s">
        <v>101</v>
      </c>
      <c r="AW534" s="13" t="s">
        <v>32</v>
      </c>
      <c r="AX534" s="13" t="s">
        <v>84</v>
      </c>
      <c r="AY534" s="158" t="s">
        <v>268</v>
      </c>
    </row>
    <row r="535" spans="2:65" s="12" customFormat="1">
      <c r="B535" s="149"/>
      <c r="D535" s="150" t="s">
        <v>276</v>
      </c>
      <c r="F535" s="152" t="s">
        <v>2753</v>
      </c>
      <c r="H535" s="153">
        <v>9.6310000000000002</v>
      </c>
      <c r="I535" s="154"/>
      <c r="L535" s="149"/>
      <c r="M535" s="155"/>
      <c r="T535" s="156"/>
      <c r="AT535" s="151" t="s">
        <v>276</v>
      </c>
      <c r="AU535" s="151" t="s">
        <v>90</v>
      </c>
      <c r="AV535" s="12" t="s">
        <v>90</v>
      </c>
      <c r="AW535" s="12" t="s">
        <v>4</v>
      </c>
      <c r="AX535" s="12" t="s">
        <v>84</v>
      </c>
      <c r="AY535" s="151" t="s">
        <v>268</v>
      </c>
    </row>
    <row r="536" spans="2:65" s="1" customFormat="1" ht="49.15" customHeight="1">
      <c r="B536" s="32"/>
      <c r="C536" s="136" t="s">
        <v>589</v>
      </c>
      <c r="D536" s="136" t="s">
        <v>270</v>
      </c>
      <c r="E536" s="137" t="s">
        <v>1088</v>
      </c>
      <c r="F536" s="138" t="s">
        <v>1089</v>
      </c>
      <c r="G536" s="139" t="s">
        <v>273</v>
      </c>
      <c r="H536" s="140">
        <v>134.161</v>
      </c>
      <c r="I536" s="141"/>
      <c r="J536" s="142">
        <f>ROUND(I536*H536,2)</f>
        <v>0</v>
      </c>
      <c r="K536" s="138" t="s">
        <v>274</v>
      </c>
      <c r="L536" s="32"/>
      <c r="M536" s="143" t="s">
        <v>1</v>
      </c>
      <c r="N536" s="144" t="s">
        <v>43</v>
      </c>
      <c r="P536" s="145">
        <f>O536*H536</f>
        <v>0</v>
      </c>
      <c r="Q536" s="145">
        <v>1.1679999999999999E-2</v>
      </c>
      <c r="R536" s="145">
        <f>Q536*H536</f>
        <v>1.5670004799999999</v>
      </c>
      <c r="S536" s="145">
        <v>0</v>
      </c>
      <c r="T536" s="146">
        <f>S536*H536</f>
        <v>0</v>
      </c>
      <c r="AR536" s="147" t="s">
        <v>101</v>
      </c>
      <c r="AT536" s="147" t="s">
        <v>270</v>
      </c>
      <c r="AU536" s="147" t="s">
        <v>90</v>
      </c>
      <c r="AY536" s="17" t="s">
        <v>268</v>
      </c>
      <c r="BE536" s="148">
        <f>IF(N536="základní",J536,0)</f>
        <v>0</v>
      </c>
      <c r="BF536" s="148">
        <f>IF(N536="snížená",J536,0)</f>
        <v>0</v>
      </c>
      <c r="BG536" s="148">
        <f>IF(N536="zákl. přenesená",J536,0)</f>
        <v>0</v>
      </c>
      <c r="BH536" s="148">
        <f>IF(N536="sníž. přenesená",J536,0)</f>
        <v>0</v>
      </c>
      <c r="BI536" s="148">
        <f>IF(N536="nulová",J536,0)</f>
        <v>0</v>
      </c>
      <c r="BJ536" s="17" t="s">
        <v>90</v>
      </c>
      <c r="BK536" s="148">
        <f>ROUND(I536*H536,2)</f>
        <v>0</v>
      </c>
      <c r="BL536" s="17" t="s">
        <v>101</v>
      </c>
      <c r="BM536" s="147" t="s">
        <v>1090</v>
      </c>
    </row>
    <row r="537" spans="2:65" s="1" customFormat="1" ht="24.2" customHeight="1">
      <c r="B537" s="32"/>
      <c r="C537" s="186" t="s">
        <v>593</v>
      </c>
      <c r="D537" s="186" t="s">
        <v>982</v>
      </c>
      <c r="E537" s="187" t="s">
        <v>1091</v>
      </c>
      <c r="F537" s="188" t="s">
        <v>1092</v>
      </c>
      <c r="G537" s="189" t="s">
        <v>273</v>
      </c>
      <c r="H537" s="190">
        <v>140.869</v>
      </c>
      <c r="I537" s="191"/>
      <c r="J537" s="192">
        <f>ROUND(I537*H537,2)</f>
        <v>0</v>
      </c>
      <c r="K537" s="188" t="s">
        <v>274</v>
      </c>
      <c r="L537" s="193"/>
      <c r="M537" s="194" t="s">
        <v>1</v>
      </c>
      <c r="N537" s="195" t="s">
        <v>43</v>
      </c>
      <c r="P537" s="145">
        <f>O537*H537</f>
        <v>0</v>
      </c>
      <c r="Q537" s="145">
        <v>2.8000000000000001E-2</v>
      </c>
      <c r="R537" s="145">
        <f>Q537*H537</f>
        <v>3.9443320000000002</v>
      </c>
      <c r="S537" s="145">
        <v>0</v>
      </c>
      <c r="T537" s="146">
        <f>S537*H537</f>
        <v>0</v>
      </c>
      <c r="AR537" s="147" t="s">
        <v>309</v>
      </c>
      <c r="AT537" s="147" t="s">
        <v>982</v>
      </c>
      <c r="AU537" s="147" t="s">
        <v>90</v>
      </c>
      <c r="AY537" s="17" t="s">
        <v>268</v>
      </c>
      <c r="BE537" s="148">
        <f>IF(N537="základní",J537,0)</f>
        <v>0</v>
      </c>
      <c r="BF537" s="148">
        <f>IF(N537="snížená",J537,0)</f>
        <v>0</v>
      </c>
      <c r="BG537" s="148">
        <f>IF(N537="zákl. přenesená",J537,0)</f>
        <v>0</v>
      </c>
      <c r="BH537" s="148">
        <f>IF(N537="sníž. přenesená",J537,0)</f>
        <v>0</v>
      </c>
      <c r="BI537" s="148">
        <f>IF(N537="nulová",J537,0)</f>
        <v>0</v>
      </c>
      <c r="BJ537" s="17" t="s">
        <v>90</v>
      </c>
      <c r="BK537" s="148">
        <f>ROUND(I537*H537,2)</f>
        <v>0</v>
      </c>
      <c r="BL537" s="17" t="s">
        <v>101</v>
      </c>
      <c r="BM537" s="147" t="s">
        <v>1093</v>
      </c>
    </row>
    <row r="538" spans="2:65" s="14" customFormat="1">
      <c r="B538" s="164"/>
      <c r="D538" s="150" t="s">
        <v>276</v>
      </c>
      <c r="E538" s="165" t="s">
        <v>1</v>
      </c>
      <c r="F538" s="166" t="s">
        <v>1094</v>
      </c>
      <c r="H538" s="165" t="s">
        <v>1</v>
      </c>
      <c r="I538" s="167"/>
      <c r="L538" s="164"/>
      <c r="M538" s="168"/>
      <c r="T538" s="169"/>
      <c r="AT538" s="165" t="s">
        <v>276</v>
      </c>
      <c r="AU538" s="165" t="s">
        <v>90</v>
      </c>
      <c r="AV538" s="14" t="s">
        <v>84</v>
      </c>
      <c r="AW538" s="14" t="s">
        <v>32</v>
      </c>
      <c r="AX538" s="14" t="s">
        <v>77</v>
      </c>
      <c r="AY538" s="165" t="s">
        <v>268</v>
      </c>
    </row>
    <row r="539" spans="2:65" s="14" customFormat="1">
      <c r="B539" s="164"/>
      <c r="D539" s="150" t="s">
        <v>276</v>
      </c>
      <c r="E539" s="165" t="s">
        <v>1</v>
      </c>
      <c r="F539" s="166" t="s">
        <v>1009</v>
      </c>
      <c r="H539" s="165" t="s">
        <v>1</v>
      </c>
      <c r="I539" s="167"/>
      <c r="L539" s="164"/>
      <c r="M539" s="168"/>
      <c r="T539" s="169"/>
      <c r="AT539" s="165" t="s">
        <v>276</v>
      </c>
      <c r="AU539" s="165" t="s">
        <v>90</v>
      </c>
      <c r="AV539" s="14" t="s">
        <v>84</v>
      </c>
      <c r="AW539" s="14" t="s">
        <v>32</v>
      </c>
      <c r="AX539" s="14" t="s">
        <v>77</v>
      </c>
      <c r="AY539" s="165" t="s">
        <v>268</v>
      </c>
    </row>
    <row r="540" spans="2:65" s="12" customFormat="1">
      <c r="B540" s="149"/>
      <c r="D540" s="150" t="s">
        <v>276</v>
      </c>
      <c r="E540" s="151" t="s">
        <v>1</v>
      </c>
      <c r="F540" s="152" t="s">
        <v>2729</v>
      </c>
      <c r="H540" s="153">
        <v>142.30600000000001</v>
      </c>
      <c r="I540" s="154"/>
      <c r="L540" s="149"/>
      <c r="M540" s="155"/>
      <c r="T540" s="156"/>
      <c r="AT540" s="151" t="s">
        <v>276</v>
      </c>
      <c r="AU540" s="151" t="s">
        <v>90</v>
      </c>
      <c r="AV540" s="12" t="s">
        <v>90</v>
      </c>
      <c r="AW540" s="12" t="s">
        <v>32</v>
      </c>
      <c r="AX540" s="12" t="s">
        <v>77</v>
      </c>
      <c r="AY540" s="151" t="s">
        <v>268</v>
      </c>
    </row>
    <row r="541" spans="2:65" s="12" customFormat="1" ht="33.75">
      <c r="B541" s="149"/>
      <c r="D541" s="150" t="s">
        <v>276</v>
      </c>
      <c r="E541" s="151" t="s">
        <v>1</v>
      </c>
      <c r="F541" s="152" t="s">
        <v>2730</v>
      </c>
      <c r="H541" s="153">
        <v>-30.195</v>
      </c>
      <c r="I541" s="154"/>
      <c r="L541" s="149"/>
      <c r="M541" s="155"/>
      <c r="T541" s="156"/>
      <c r="AT541" s="151" t="s">
        <v>276</v>
      </c>
      <c r="AU541" s="151" t="s">
        <v>90</v>
      </c>
      <c r="AV541" s="12" t="s">
        <v>90</v>
      </c>
      <c r="AW541" s="12" t="s">
        <v>32</v>
      </c>
      <c r="AX541" s="12" t="s">
        <v>77</v>
      </c>
      <c r="AY541" s="151" t="s">
        <v>268</v>
      </c>
    </row>
    <row r="542" spans="2:65" s="15" customFormat="1">
      <c r="B542" s="170"/>
      <c r="D542" s="150" t="s">
        <v>276</v>
      </c>
      <c r="E542" s="171" t="s">
        <v>1</v>
      </c>
      <c r="F542" s="172" t="s">
        <v>325</v>
      </c>
      <c r="H542" s="173">
        <v>112.111</v>
      </c>
      <c r="I542" s="174"/>
      <c r="L542" s="170"/>
      <c r="M542" s="175"/>
      <c r="T542" s="176"/>
      <c r="AT542" s="171" t="s">
        <v>276</v>
      </c>
      <c r="AU542" s="171" t="s">
        <v>90</v>
      </c>
      <c r="AV542" s="15" t="s">
        <v>97</v>
      </c>
      <c r="AW542" s="15" t="s">
        <v>32</v>
      </c>
      <c r="AX542" s="15" t="s">
        <v>77</v>
      </c>
      <c r="AY542" s="171" t="s">
        <v>268</v>
      </c>
    </row>
    <row r="543" spans="2:65" s="14" customFormat="1">
      <c r="B543" s="164"/>
      <c r="D543" s="150" t="s">
        <v>276</v>
      </c>
      <c r="E543" s="165" t="s">
        <v>1</v>
      </c>
      <c r="F543" s="166" t="s">
        <v>1012</v>
      </c>
      <c r="H543" s="165" t="s">
        <v>1</v>
      </c>
      <c r="I543" s="167"/>
      <c r="L543" s="164"/>
      <c r="M543" s="168"/>
      <c r="T543" s="169"/>
      <c r="AT543" s="165" t="s">
        <v>276</v>
      </c>
      <c r="AU543" s="165" t="s">
        <v>90</v>
      </c>
      <c r="AV543" s="14" t="s">
        <v>84</v>
      </c>
      <c r="AW543" s="14" t="s">
        <v>32</v>
      </c>
      <c r="AX543" s="14" t="s">
        <v>77</v>
      </c>
      <c r="AY543" s="165" t="s">
        <v>268</v>
      </c>
    </row>
    <row r="544" spans="2:65" s="12" customFormat="1">
      <c r="B544" s="149"/>
      <c r="D544" s="150" t="s">
        <v>276</v>
      </c>
      <c r="E544" s="151" t="s">
        <v>1</v>
      </c>
      <c r="F544" s="152" t="s">
        <v>2731</v>
      </c>
      <c r="H544" s="153">
        <v>22.05</v>
      </c>
      <c r="I544" s="154"/>
      <c r="L544" s="149"/>
      <c r="M544" s="155"/>
      <c r="T544" s="156"/>
      <c r="AT544" s="151" t="s">
        <v>276</v>
      </c>
      <c r="AU544" s="151" t="s">
        <v>90</v>
      </c>
      <c r="AV544" s="12" t="s">
        <v>90</v>
      </c>
      <c r="AW544" s="12" t="s">
        <v>32</v>
      </c>
      <c r="AX544" s="12" t="s">
        <v>77</v>
      </c>
      <c r="AY544" s="151" t="s">
        <v>268</v>
      </c>
    </row>
    <row r="545" spans="2:65" s="15" customFormat="1">
      <c r="B545" s="170"/>
      <c r="D545" s="150" t="s">
        <v>276</v>
      </c>
      <c r="E545" s="171" t="s">
        <v>1</v>
      </c>
      <c r="F545" s="172" t="s">
        <v>325</v>
      </c>
      <c r="H545" s="173">
        <v>22.05</v>
      </c>
      <c r="I545" s="174"/>
      <c r="L545" s="170"/>
      <c r="M545" s="175"/>
      <c r="T545" s="176"/>
      <c r="AT545" s="171" t="s">
        <v>276</v>
      </c>
      <c r="AU545" s="171" t="s">
        <v>90</v>
      </c>
      <c r="AV545" s="15" t="s">
        <v>97</v>
      </c>
      <c r="AW545" s="15" t="s">
        <v>32</v>
      </c>
      <c r="AX545" s="15" t="s">
        <v>77</v>
      </c>
      <c r="AY545" s="171" t="s">
        <v>268</v>
      </c>
    </row>
    <row r="546" spans="2:65" s="13" customFormat="1">
      <c r="B546" s="157"/>
      <c r="D546" s="150" t="s">
        <v>276</v>
      </c>
      <c r="E546" s="158" t="s">
        <v>1</v>
      </c>
      <c r="F546" s="159" t="s">
        <v>278</v>
      </c>
      <c r="H546" s="160">
        <v>134.161</v>
      </c>
      <c r="I546" s="161"/>
      <c r="L546" s="157"/>
      <c r="M546" s="162"/>
      <c r="T546" s="163"/>
      <c r="AT546" s="158" t="s">
        <v>276</v>
      </c>
      <c r="AU546" s="158" t="s">
        <v>90</v>
      </c>
      <c r="AV546" s="13" t="s">
        <v>101</v>
      </c>
      <c r="AW546" s="13" t="s">
        <v>32</v>
      </c>
      <c r="AX546" s="13" t="s">
        <v>84</v>
      </c>
      <c r="AY546" s="158" t="s">
        <v>268</v>
      </c>
    </row>
    <row r="547" spans="2:65" s="12" customFormat="1">
      <c r="B547" s="149"/>
      <c r="D547" s="150" t="s">
        <v>276</v>
      </c>
      <c r="F547" s="152" t="s">
        <v>2754</v>
      </c>
      <c r="H547" s="153">
        <v>140.869</v>
      </c>
      <c r="I547" s="154"/>
      <c r="L547" s="149"/>
      <c r="M547" s="155"/>
      <c r="T547" s="156"/>
      <c r="AT547" s="151" t="s">
        <v>276</v>
      </c>
      <c r="AU547" s="151" t="s">
        <v>90</v>
      </c>
      <c r="AV547" s="12" t="s">
        <v>90</v>
      </c>
      <c r="AW547" s="12" t="s">
        <v>4</v>
      </c>
      <c r="AX547" s="12" t="s">
        <v>84</v>
      </c>
      <c r="AY547" s="151" t="s">
        <v>268</v>
      </c>
    </row>
    <row r="548" spans="2:65" s="1" customFormat="1" ht="37.9" customHeight="1">
      <c r="B548" s="32"/>
      <c r="C548" s="136" t="s">
        <v>597</v>
      </c>
      <c r="D548" s="136" t="s">
        <v>270</v>
      </c>
      <c r="E548" s="137" t="s">
        <v>1096</v>
      </c>
      <c r="F548" s="138" t="s">
        <v>1097</v>
      </c>
      <c r="G548" s="139" t="s">
        <v>273</v>
      </c>
      <c r="H548" s="140">
        <v>29.605</v>
      </c>
      <c r="I548" s="141"/>
      <c r="J548" s="142">
        <f>ROUND(I548*H548,2)</f>
        <v>0</v>
      </c>
      <c r="K548" s="138" t="s">
        <v>274</v>
      </c>
      <c r="L548" s="32"/>
      <c r="M548" s="143" t="s">
        <v>1</v>
      </c>
      <c r="N548" s="144" t="s">
        <v>43</v>
      </c>
      <c r="P548" s="145">
        <f>O548*H548</f>
        <v>0</v>
      </c>
      <c r="Q548" s="145">
        <v>8.0000000000000007E-5</v>
      </c>
      <c r="R548" s="145">
        <f>Q548*H548</f>
        <v>2.3684000000000001E-3</v>
      </c>
      <c r="S548" s="145">
        <v>0</v>
      </c>
      <c r="T548" s="146">
        <f>S548*H548</f>
        <v>0</v>
      </c>
      <c r="AR548" s="147" t="s">
        <v>101</v>
      </c>
      <c r="AT548" s="147" t="s">
        <v>270</v>
      </c>
      <c r="AU548" s="147" t="s">
        <v>90</v>
      </c>
      <c r="AY548" s="17" t="s">
        <v>268</v>
      </c>
      <c r="BE548" s="148">
        <f>IF(N548="základní",J548,0)</f>
        <v>0</v>
      </c>
      <c r="BF548" s="148">
        <f>IF(N548="snížená",J548,0)</f>
        <v>0</v>
      </c>
      <c r="BG548" s="148">
        <f>IF(N548="zákl. přenesená",J548,0)</f>
        <v>0</v>
      </c>
      <c r="BH548" s="148">
        <f>IF(N548="sníž. přenesená",J548,0)</f>
        <v>0</v>
      </c>
      <c r="BI548" s="148">
        <f>IF(N548="nulová",J548,0)</f>
        <v>0</v>
      </c>
      <c r="BJ548" s="17" t="s">
        <v>90</v>
      </c>
      <c r="BK548" s="148">
        <f>ROUND(I548*H548,2)</f>
        <v>0</v>
      </c>
      <c r="BL548" s="17" t="s">
        <v>101</v>
      </c>
      <c r="BM548" s="147" t="s">
        <v>2755</v>
      </c>
    </row>
    <row r="549" spans="2:65" s="14" customFormat="1">
      <c r="B549" s="164"/>
      <c r="D549" s="150" t="s">
        <v>276</v>
      </c>
      <c r="E549" s="165" t="s">
        <v>1</v>
      </c>
      <c r="F549" s="166" t="s">
        <v>997</v>
      </c>
      <c r="H549" s="165" t="s">
        <v>1</v>
      </c>
      <c r="I549" s="167"/>
      <c r="L549" s="164"/>
      <c r="M549" s="168"/>
      <c r="T549" s="169"/>
      <c r="AT549" s="165" t="s">
        <v>276</v>
      </c>
      <c r="AU549" s="165" t="s">
        <v>90</v>
      </c>
      <c r="AV549" s="14" t="s">
        <v>84</v>
      </c>
      <c r="AW549" s="14" t="s">
        <v>32</v>
      </c>
      <c r="AX549" s="14" t="s">
        <v>77</v>
      </c>
      <c r="AY549" s="165" t="s">
        <v>268</v>
      </c>
    </row>
    <row r="550" spans="2:65" s="12" customFormat="1">
      <c r="B550" s="149"/>
      <c r="D550" s="150" t="s">
        <v>276</v>
      </c>
      <c r="E550" s="151" t="s">
        <v>1</v>
      </c>
      <c r="F550" s="152" t="s">
        <v>2725</v>
      </c>
      <c r="H550" s="153">
        <v>33.514000000000003</v>
      </c>
      <c r="I550" s="154"/>
      <c r="L550" s="149"/>
      <c r="M550" s="155"/>
      <c r="T550" s="156"/>
      <c r="AT550" s="151" t="s">
        <v>276</v>
      </c>
      <c r="AU550" s="151" t="s">
        <v>90</v>
      </c>
      <c r="AV550" s="12" t="s">
        <v>90</v>
      </c>
      <c r="AW550" s="12" t="s">
        <v>32</v>
      </c>
      <c r="AX550" s="12" t="s">
        <v>77</v>
      </c>
      <c r="AY550" s="151" t="s">
        <v>268</v>
      </c>
    </row>
    <row r="551" spans="2:65" s="12" customFormat="1">
      <c r="B551" s="149"/>
      <c r="D551" s="150" t="s">
        <v>276</v>
      </c>
      <c r="E551" s="151" t="s">
        <v>1</v>
      </c>
      <c r="F551" s="152" t="s">
        <v>2726</v>
      </c>
      <c r="H551" s="153">
        <v>-2.9249999999999998</v>
      </c>
      <c r="I551" s="154"/>
      <c r="L551" s="149"/>
      <c r="M551" s="155"/>
      <c r="T551" s="156"/>
      <c r="AT551" s="151" t="s">
        <v>276</v>
      </c>
      <c r="AU551" s="151" t="s">
        <v>90</v>
      </c>
      <c r="AV551" s="12" t="s">
        <v>90</v>
      </c>
      <c r="AW551" s="12" t="s">
        <v>32</v>
      </c>
      <c r="AX551" s="12" t="s">
        <v>77</v>
      </c>
      <c r="AY551" s="151" t="s">
        <v>268</v>
      </c>
    </row>
    <row r="552" spans="2:65" s="12" customFormat="1">
      <c r="B552" s="149"/>
      <c r="D552" s="150" t="s">
        <v>276</v>
      </c>
      <c r="E552" s="151" t="s">
        <v>1</v>
      </c>
      <c r="F552" s="152" t="s">
        <v>2727</v>
      </c>
      <c r="H552" s="153">
        <v>-0.98399999999999999</v>
      </c>
      <c r="I552" s="154"/>
      <c r="L552" s="149"/>
      <c r="M552" s="155"/>
      <c r="T552" s="156"/>
      <c r="AT552" s="151" t="s">
        <v>276</v>
      </c>
      <c r="AU552" s="151" t="s">
        <v>90</v>
      </c>
      <c r="AV552" s="12" t="s">
        <v>90</v>
      </c>
      <c r="AW552" s="12" t="s">
        <v>32</v>
      </c>
      <c r="AX552" s="12" t="s">
        <v>77</v>
      </c>
      <c r="AY552" s="151" t="s">
        <v>268</v>
      </c>
    </row>
    <row r="553" spans="2:65" s="15" customFormat="1">
      <c r="B553" s="170"/>
      <c r="D553" s="150" t="s">
        <v>276</v>
      </c>
      <c r="E553" s="171" t="s">
        <v>1</v>
      </c>
      <c r="F553" s="172" t="s">
        <v>325</v>
      </c>
      <c r="H553" s="173">
        <v>29.605</v>
      </c>
      <c r="I553" s="174"/>
      <c r="L553" s="170"/>
      <c r="M553" s="175"/>
      <c r="T553" s="176"/>
      <c r="AT553" s="171" t="s">
        <v>276</v>
      </c>
      <c r="AU553" s="171" t="s">
        <v>90</v>
      </c>
      <c r="AV553" s="15" t="s">
        <v>97</v>
      </c>
      <c r="AW553" s="15" t="s">
        <v>32</v>
      </c>
      <c r="AX553" s="15" t="s">
        <v>77</v>
      </c>
      <c r="AY553" s="171" t="s">
        <v>268</v>
      </c>
    </row>
    <row r="554" spans="2:65" s="13" customFormat="1">
      <c r="B554" s="157"/>
      <c r="D554" s="150" t="s">
        <v>276</v>
      </c>
      <c r="E554" s="158" t="s">
        <v>1</v>
      </c>
      <c r="F554" s="159" t="s">
        <v>278</v>
      </c>
      <c r="H554" s="160">
        <v>29.605</v>
      </c>
      <c r="I554" s="161"/>
      <c r="L554" s="157"/>
      <c r="M554" s="162"/>
      <c r="T554" s="163"/>
      <c r="AT554" s="158" t="s">
        <v>276</v>
      </c>
      <c r="AU554" s="158" t="s">
        <v>90</v>
      </c>
      <c r="AV554" s="13" t="s">
        <v>101</v>
      </c>
      <c r="AW554" s="13" t="s">
        <v>32</v>
      </c>
      <c r="AX554" s="13" t="s">
        <v>84</v>
      </c>
      <c r="AY554" s="158" t="s">
        <v>268</v>
      </c>
    </row>
    <row r="555" spans="2:65" s="1" customFormat="1" ht="37.9" customHeight="1">
      <c r="B555" s="32"/>
      <c r="C555" s="136" t="s">
        <v>601</v>
      </c>
      <c r="D555" s="136" t="s">
        <v>270</v>
      </c>
      <c r="E555" s="137" t="s">
        <v>1099</v>
      </c>
      <c r="F555" s="138" t="s">
        <v>1100</v>
      </c>
      <c r="G555" s="139" t="s">
        <v>273</v>
      </c>
      <c r="H555" s="140">
        <v>166.773</v>
      </c>
      <c r="I555" s="141"/>
      <c r="J555" s="142">
        <f>ROUND(I555*H555,2)</f>
        <v>0</v>
      </c>
      <c r="K555" s="138" t="s">
        <v>274</v>
      </c>
      <c r="L555" s="32"/>
      <c r="M555" s="143" t="s">
        <v>1</v>
      </c>
      <c r="N555" s="144" t="s">
        <v>43</v>
      </c>
      <c r="P555" s="145">
        <f>O555*H555</f>
        <v>0</v>
      </c>
      <c r="Q555" s="145">
        <v>8.0000000000000007E-5</v>
      </c>
      <c r="R555" s="145">
        <f>Q555*H555</f>
        <v>1.3341840000000001E-2</v>
      </c>
      <c r="S555" s="145">
        <v>0</v>
      </c>
      <c r="T555" s="146">
        <f>S555*H555</f>
        <v>0</v>
      </c>
      <c r="AR555" s="147" t="s">
        <v>101</v>
      </c>
      <c r="AT555" s="147" t="s">
        <v>270</v>
      </c>
      <c r="AU555" s="147" t="s">
        <v>90</v>
      </c>
      <c r="AY555" s="17" t="s">
        <v>268</v>
      </c>
      <c r="BE555" s="148">
        <f>IF(N555="základní",J555,0)</f>
        <v>0</v>
      </c>
      <c r="BF555" s="148">
        <f>IF(N555="snížená",J555,0)</f>
        <v>0</v>
      </c>
      <c r="BG555" s="148">
        <f>IF(N555="zákl. přenesená",J555,0)</f>
        <v>0</v>
      </c>
      <c r="BH555" s="148">
        <f>IF(N555="sníž. přenesená",J555,0)</f>
        <v>0</v>
      </c>
      <c r="BI555" s="148">
        <f>IF(N555="nulová",J555,0)</f>
        <v>0</v>
      </c>
      <c r="BJ555" s="17" t="s">
        <v>90</v>
      </c>
      <c r="BK555" s="148">
        <f>ROUND(I555*H555,2)</f>
        <v>0</v>
      </c>
      <c r="BL555" s="17" t="s">
        <v>101</v>
      </c>
      <c r="BM555" s="147" t="s">
        <v>2756</v>
      </c>
    </row>
    <row r="556" spans="2:65" s="14" customFormat="1">
      <c r="B556" s="164"/>
      <c r="D556" s="150" t="s">
        <v>276</v>
      </c>
      <c r="E556" s="165" t="s">
        <v>1</v>
      </c>
      <c r="F556" s="166" t="s">
        <v>1069</v>
      </c>
      <c r="H556" s="165" t="s">
        <v>1</v>
      </c>
      <c r="I556" s="167"/>
      <c r="L556" s="164"/>
      <c r="M556" s="168"/>
      <c r="T556" s="169"/>
      <c r="AT556" s="165" t="s">
        <v>276</v>
      </c>
      <c r="AU556" s="165" t="s">
        <v>90</v>
      </c>
      <c r="AV556" s="14" t="s">
        <v>84</v>
      </c>
      <c r="AW556" s="14" t="s">
        <v>32</v>
      </c>
      <c r="AX556" s="14" t="s">
        <v>77</v>
      </c>
      <c r="AY556" s="165" t="s">
        <v>268</v>
      </c>
    </row>
    <row r="557" spans="2:65" s="12" customFormat="1">
      <c r="B557" s="149"/>
      <c r="D557" s="150" t="s">
        <v>276</v>
      </c>
      <c r="E557" s="151" t="s">
        <v>1</v>
      </c>
      <c r="F557" s="152" t="s">
        <v>2746</v>
      </c>
      <c r="H557" s="153">
        <v>11.89</v>
      </c>
      <c r="I557" s="154"/>
      <c r="L557" s="149"/>
      <c r="M557" s="155"/>
      <c r="T557" s="156"/>
      <c r="AT557" s="151" t="s">
        <v>276</v>
      </c>
      <c r="AU557" s="151" t="s">
        <v>90</v>
      </c>
      <c r="AV557" s="12" t="s">
        <v>90</v>
      </c>
      <c r="AW557" s="12" t="s">
        <v>32</v>
      </c>
      <c r="AX557" s="12" t="s">
        <v>77</v>
      </c>
      <c r="AY557" s="151" t="s">
        <v>268</v>
      </c>
    </row>
    <row r="558" spans="2:65" s="15" customFormat="1">
      <c r="B558" s="170"/>
      <c r="D558" s="150" t="s">
        <v>276</v>
      </c>
      <c r="E558" s="171" t="s">
        <v>1</v>
      </c>
      <c r="F558" s="172" t="s">
        <v>325</v>
      </c>
      <c r="H558" s="173">
        <v>11.89</v>
      </c>
      <c r="I558" s="174"/>
      <c r="L558" s="170"/>
      <c r="M558" s="175"/>
      <c r="T558" s="176"/>
      <c r="AT558" s="171" t="s">
        <v>276</v>
      </c>
      <c r="AU558" s="171" t="s">
        <v>90</v>
      </c>
      <c r="AV558" s="15" t="s">
        <v>97</v>
      </c>
      <c r="AW558" s="15" t="s">
        <v>32</v>
      </c>
      <c r="AX558" s="15" t="s">
        <v>77</v>
      </c>
      <c r="AY558" s="171" t="s">
        <v>268</v>
      </c>
    </row>
    <row r="559" spans="2:65" s="14" customFormat="1">
      <c r="B559" s="164"/>
      <c r="D559" s="150" t="s">
        <v>276</v>
      </c>
      <c r="E559" s="165" t="s">
        <v>1</v>
      </c>
      <c r="F559" s="166" t="s">
        <v>1069</v>
      </c>
      <c r="H559" s="165" t="s">
        <v>1</v>
      </c>
      <c r="I559" s="167"/>
      <c r="L559" s="164"/>
      <c r="M559" s="168"/>
      <c r="T559" s="169"/>
      <c r="AT559" s="165" t="s">
        <v>276</v>
      </c>
      <c r="AU559" s="165" t="s">
        <v>90</v>
      </c>
      <c r="AV559" s="14" t="s">
        <v>84</v>
      </c>
      <c r="AW559" s="14" t="s">
        <v>32</v>
      </c>
      <c r="AX559" s="14" t="s">
        <v>77</v>
      </c>
      <c r="AY559" s="165" t="s">
        <v>268</v>
      </c>
    </row>
    <row r="560" spans="2:65" s="12" customFormat="1">
      <c r="B560" s="149"/>
      <c r="D560" s="150" t="s">
        <v>276</v>
      </c>
      <c r="E560" s="151" t="s">
        <v>1</v>
      </c>
      <c r="F560" s="152" t="s">
        <v>2749</v>
      </c>
      <c r="H560" s="153">
        <v>11.55</v>
      </c>
      <c r="I560" s="154"/>
      <c r="L560" s="149"/>
      <c r="M560" s="155"/>
      <c r="T560" s="156"/>
      <c r="AT560" s="151" t="s">
        <v>276</v>
      </c>
      <c r="AU560" s="151" t="s">
        <v>90</v>
      </c>
      <c r="AV560" s="12" t="s">
        <v>90</v>
      </c>
      <c r="AW560" s="12" t="s">
        <v>32</v>
      </c>
      <c r="AX560" s="12" t="s">
        <v>77</v>
      </c>
      <c r="AY560" s="151" t="s">
        <v>268</v>
      </c>
    </row>
    <row r="561" spans="2:65" s="15" customFormat="1">
      <c r="B561" s="170"/>
      <c r="D561" s="150" t="s">
        <v>276</v>
      </c>
      <c r="E561" s="171" t="s">
        <v>1</v>
      </c>
      <c r="F561" s="172" t="s">
        <v>325</v>
      </c>
      <c r="H561" s="173">
        <v>11.55</v>
      </c>
      <c r="I561" s="174"/>
      <c r="L561" s="170"/>
      <c r="M561" s="175"/>
      <c r="T561" s="176"/>
      <c r="AT561" s="171" t="s">
        <v>276</v>
      </c>
      <c r="AU561" s="171" t="s">
        <v>90</v>
      </c>
      <c r="AV561" s="15" t="s">
        <v>97</v>
      </c>
      <c r="AW561" s="15" t="s">
        <v>32</v>
      </c>
      <c r="AX561" s="15" t="s">
        <v>77</v>
      </c>
      <c r="AY561" s="171" t="s">
        <v>268</v>
      </c>
    </row>
    <row r="562" spans="2:65" s="14" customFormat="1">
      <c r="B562" s="164"/>
      <c r="D562" s="150" t="s">
        <v>276</v>
      </c>
      <c r="E562" s="165" t="s">
        <v>1</v>
      </c>
      <c r="F562" s="166" t="s">
        <v>1069</v>
      </c>
      <c r="H562" s="165" t="s">
        <v>1</v>
      </c>
      <c r="I562" s="167"/>
      <c r="L562" s="164"/>
      <c r="M562" s="168"/>
      <c r="T562" s="169"/>
      <c r="AT562" s="165" t="s">
        <v>276</v>
      </c>
      <c r="AU562" s="165" t="s">
        <v>90</v>
      </c>
      <c r="AV562" s="14" t="s">
        <v>84</v>
      </c>
      <c r="AW562" s="14" t="s">
        <v>32</v>
      </c>
      <c r="AX562" s="14" t="s">
        <v>77</v>
      </c>
      <c r="AY562" s="165" t="s">
        <v>268</v>
      </c>
    </row>
    <row r="563" spans="2:65" s="12" customFormat="1">
      <c r="B563" s="149"/>
      <c r="D563" s="150" t="s">
        <v>276</v>
      </c>
      <c r="E563" s="151" t="s">
        <v>1</v>
      </c>
      <c r="F563" s="152" t="s">
        <v>2752</v>
      </c>
      <c r="H563" s="153">
        <v>9.1720000000000006</v>
      </c>
      <c r="I563" s="154"/>
      <c r="L563" s="149"/>
      <c r="M563" s="155"/>
      <c r="T563" s="156"/>
      <c r="AT563" s="151" t="s">
        <v>276</v>
      </c>
      <c r="AU563" s="151" t="s">
        <v>90</v>
      </c>
      <c r="AV563" s="12" t="s">
        <v>90</v>
      </c>
      <c r="AW563" s="12" t="s">
        <v>32</v>
      </c>
      <c r="AX563" s="12" t="s">
        <v>77</v>
      </c>
      <c r="AY563" s="151" t="s">
        <v>268</v>
      </c>
    </row>
    <row r="564" spans="2:65" s="15" customFormat="1">
      <c r="B564" s="170"/>
      <c r="D564" s="150" t="s">
        <v>276</v>
      </c>
      <c r="E564" s="171" t="s">
        <v>1</v>
      </c>
      <c r="F564" s="172" t="s">
        <v>325</v>
      </c>
      <c r="H564" s="173">
        <v>9.1720000000000006</v>
      </c>
      <c r="I564" s="174"/>
      <c r="L564" s="170"/>
      <c r="M564" s="175"/>
      <c r="T564" s="176"/>
      <c r="AT564" s="171" t="s">
        <v>276</v>
      </c>
      <c r="AU564" s="171" t="s">
        <v>90</v>
      </c>
      <c r="AV564" s="15" t="s">
        <v>97</v>
      </c>
      <c r="AW564" s="15" t="s">
        <v>32</v>
      </c>
      <c r="AX564" s="15" t="s">
        <v>77</v>
      </c>
      <c r="AY564" s="171" t="s">
        <v>268</v>
      </c>
    </row>
    <row r="565" spans="2:65" s="14" customFormat="1">
      <c r="B565" s="164"/>
      <c r="D565" s="150" t="s">
        <v>276</v>
      </c>
      <c r="E565" s="165" t="s">
        <v>1</v>
      </c>
      <c r="F565" s="166" t="s">
        <v>1094</v>
      </c>
      <c r="H565" s="165" t="s">
        <v>1</v>
      </c>
      <c r="I565" s="167"/>
      <c r="L565" s="164"/>
      <c r="M565" s="168"/>
      <c r="T565" s="169"/>
      <c r="AT565" s="165" t="s">
        <v>276</v>
      </c>
      <c r="AU565" s="165" t="s">
        <v>90</v>
      </c>
      <c r="AV565" s="14" t="s">
        <v>84</v>
      </c>
      <c r="AW565" s="14" t="s">
        <v>32</v>
      </c>
      <c r="AX565" s="14" t="s">
        <v>77</v>
      </c>
      <c r="AY565" s="165" t="s">
        <v>268</v>
      </c>
    </row>
    <row r="566" spans="2:65" s="14" customFormat="1">
      <c r="B566" s="164"/>
      <c r="D566" s="150" t="s">
        <v>276</v>
      </c>
      <c r="E566" s="165" t="s">
        <v>1</v>
      </c>
      <c r="F566" s="166" t="s">
        <v>1009</v>
      </c>
      <c r="H566" s="165" t="s">
        <v>1</v>
      </c>
      <c r="I566" s="167"/>
      <c r="L566" s="164"/>
      <c r="M566" s="168"/>
      <c r="T566" s="169"/>
      <c r="AT566" s="165" t="s">
        <v>276</v>
      </c>
      <c r="AU566" s="165" t="s">
        <v>90</v>
      </c>
      <c r="AV566" s="14" t="s">
        <v>84</v>
      </c>
      <c r="AW566" s="14" t="s">
        <v>32</v>
      </c>
      <c r="AX566" s="14" t="s">
        <v>77</v>
      </c>
      <c r="AY566" s="165" t="s">
        <v>268</v>
      </c>
    </row>
    <row r="567" spans="2:65" s="12" customFormat="1">
      <c r="B567" s="149"/>
      <c r="D567" s="150" t="s">
        <v>276</v>
      </c>
      <c r="E567" s="151" t="s">
        <v>1</v>
      </c>
      <c r="F567" s="152" t="s">
        <v>2729</v>
      </c>
      <c r="H567" s="153">
        <v>142.30600000000001</v>
      </c>
      <c r="I567" s="154"/>
      <c r="L567" s="149"/>
      <c r="M567" s="155"/>
      <c r="T567" s="156"/>
      <c r="AT567" s="151" t="s">
        <v>276</v>
      </c>
      <c r="AU567" s="151" t="s">
        <v>90</v>
      </c>
      <c r="AV567" s="12" t="s">
        <v>90</v>
      </c>
      <c r="AW567" s="12" t="s">
        <v>32</v>
      </c>
      <c r="AX567" s="12" t="s">
        <v>77</v>
      </c>
      <c r="AY567" s="151" t="s">
        <v>268</v>
      </c>
    </row>
    <row r="568" spans="2:65" s="12" customFormat="1" ht="33.75">
      <c r="B568" s="149"/>
      <c r="D568" s="150" t="s">
        <v>276</v>
      </c>
      <c r="E568" s="151" t="s">
        <v>1</v>
      </c>
      <c r="F568" s="152" t="s">
        <v>2730</v>
      </c>
      <c r="H568" s="153">
        <v>-30.195</v>
      </c>
      <c r="I568" s="154"/>
      <c r="L568" s="149"/>
      <c r="M568" s="155"/>
      <c r="T568" s="156"/>
      <c r="AT568" s="151" t="s">
        <v>276</v>
      </c>
      <c r="AU568" s="151" t="s">
        <v>90</v>
      </c>
      <c r="AV568" s="12" t="s">
        <v>90</v>
      </c>
      <c r="AW568" s="12" t="s">
        <v>32</v>
      </c>
      <c r="AX568" s="12" t="s">
        <v>77</v>
      </c>
      <c r="AY568" s="151" t="s">
        <v>268</v>
      </c>
    </row>
    <row r="569" spans="2:65" s="15" customFormat="1">
      <c r="B569" s="170"/>
      <c r="D569" s="150" t="s">
        <v>276</v>
      </c>
      <c r="E569" s="171" t="s">
        <v>1</v>
      </c>
      <c r="F569" s="172" t="s">
        <v>325</v>
      </c>
      <c r="H569" s="173">
        <v>112.111</v>
      </c>
      <c r="I569" s="174"/>
      <c r="L569" s="170"/>
      <c r="M569" s="175"/>
      <c r="T569" s="176"/>
      <c r="AT569" s="171" t="s">
        <v>276</v>
      </c>
      <c r="AU569" s="171" t="s">
        <v>90</v>
      </c>
      <c r="AV569" s="15" t="s">
        <v>97</v>
      </c>
      <c r="AW569" s="15" t="s">
        <v>32</v>
      </c>
      <c r="AX569" s="15" t="s">
        <v>77</v>
      </c>
      <c r="AY569" s="171" t="s">
        <v>268</v>
      </c>
    </row>
    <row r="570" spans="2:65" s="14" customFormat="1">
      <c r="B570" s="164"/>
      <c r="D570" s="150" t="s">
        <v>276</v>
      </c>
      <c r="E570" s="165" t="s">
        <v>1</v>
      </c>
      <c r="F570" s="166" t="s">
        <v>1012</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2731</v>
      </c>
      <c r="H571" s="153">
        <v>22.05</v>
      </c>
      <c r="I571" s="154"/>
      <c r="L571" s="149"/>
      <c r="M571" s="155"/>
      <c r="T571" s="156"/>
      <c r="AT571" s="151" t="s">
        <v>276</v>
      </c>
      <c r="AU571" s="151" t="s">
        <v>90</v>
      </c>
      <c r="AV571" s="12" t="s">
        <v>90</v>
      </c>
      <c r="AW571" s="12" t="s">
        <v>32</v>
      </c>
      <c r="AX571" s="12" t="s">
        <v>77</v>
      </c>
      <c r="AY571" s="151" t="s">
        <v>268</v>
      </c>
    </row>
    <row r="572" spans="2:65" s="15" customFormat="1">
      <c r="B572" s="170"/>
      <c r="D572" s="150" t="s">
        <v>276</v>
      </c>
      <c r="E572" s="171" t="s">
        <v>1</v>
      </c>
      <c r="F572" s="172" t="s">
        <v>325</v>
      </c>
      <c r="H572" s="173">
        <v>22.05</v>
      </c>
      <c r="I572" s="174"/>
      <c r="L572" s="170"/>
      <c r="M572" s="175"/>
      <c r="T572" s="176"/>
      <c r="AT572" s="171" t="s">
        <v>276</v>
      </c>
      <c r="AU572" s="171" t="s">
        <v>90</v>
      </c>
      <c r="AV572" s="15" t="s">
        <v>97</v>
      </c>
      <c r="AW572" s="15" t="s">
        <v>32</v>
      </c>
      <c r="AX572" s="15" t="s">
        <v>77</v>
      </c>
      <c r="AY572" s="171" t="s">
        <v>268</v>
      </c>
    </row>
    <row r="573" spans="2:65" s="13" customFormat="1">
      <c r="B573" s="157"/>
      <c r="D573" s="150" t="s">
        <v>276</v>
      </c>
      <c r="E573" s="158" t="s">
        <v>1</v>
      </c>
      <c r="F573" s="159" t="s">
        <v>278</v>
      </c>
      <c r="H573" s="160">
        <v>166.773</v>
      </c>
      <c r="I573" s="161"/>
      <c r="L573" s="157"/>
      <c r="M573" s="162"/>
      <c r="T573" s="163"/>
      <c r="AT573" s="158" t="s">
        <v>276</v>
      </c>
      <c r="AU573" s="158" t="s">
        <v>90</v>
      </c>
      <c r="AV573" s="13" t="s">
        <v>101</v>
      </c>
      <c r="AW573" s="13" t="s">
        <v>32</v>
      </c>
      <c r="AX573" s="13" t="s">
        <v>84</v>
      </c>
      <c r="AY573" s="158" t="s">
        <v>268</v>
      </c>
    </row>
    <row r="574" spans="2:65" s="1" customFormat="1" ht="24.2" customHeight="1">
      <c r="B574" s="32"/>
      <c r="C574" s="136" t="s">
        <v>605</v>
      </c>
      <c r="D574" s="177" t="s">
        <v>270</v>
      </c>
      <c r="E574" s="137" t="s">
        <v>1102</v>
      </c>
      <c r="F574" s="138" t="s">
        <v>1103</v>
      </c>
      <c r="G574" s="139" t="s">
        <v>273</v>
      </c>
      <c r="H574" s="140">
        <v>125.2</v>
      </c>
      <c r="I574" s="141"/>
      <c r="J574" s="142">
        <f>ROUND(I574*H574,2)</f>
        <v>0</v>
      </c>
      <c r="K574" s="138" t="s">
        <v>274</v>
      </c>
      <c r="L574" s="32"/>
      <c r="M574" s="143" t="s">
        <v>1</v>
      </c>
      <c r="N574" s="144" t="s">
        <v>43</v>
      </c>
      <c r="P574" s="145">
        <f>O574*H574</f>
        <v>0</v>
      </c>
      <c r="Q574" s="145">
        <v>3.7799999999999999E-3</v>
      </c>
      <c r="R574" s="145">
        <f>Q574*H574</f>
        <v>0.47325600000000001</v>
      </c>
      <c r="S574" s="145">
        <v>0</v>
      </c>
      <c r="T574" s="146">
        <f>S574*H574</f>
        <v>0</v>
      </c>
      <c r="AR574" s="147" t="s">
        <v>101</v>
      </c>
      <c r="AT574" s="147" t="s">
        <v>270</v>
      </c>
      <c r="AU574" s="147" t="s">
        <v>90</v>
      </c>
      <c r="AY574" s="17" t="s">
        <v>268</v>
      </c>
      <c r="BE574" s="148">
        <f>IF(N574="základní",J574,0)</f>
        <v>0</v>
      </c>
      <c r="BF574" s="148">
        <f>IF(N574="snížená",J574,0)</f>
        <v>0</v>
      </c>
      <c r="BG574" s="148">
        <f>IF(N574="zákl. přenesená",J574,0)</f>
        <v>0</v>
      </c>
      <c r="BH574" s="148">
        <f>IF(N574="sníž. přenesená",J574,0)</f>
        <v>0</v>
      </c>
      <c r="BI574" s="148">
        <f>IF(N574="nulová",J574,0)</f>
        <v>0</v>
      </c>
      <c r="BJ574" s="17" t="s">
        <v>90</v>
      </c>
      <c r="BK574" s="148">
        <f>ROUND(I574*H574,2)</f>
        <v>0</v>
      </c>
      <c r="BL574" s="17" t="s">
        <v>101</v>
      </c>
      <c r="BM574" s="147" t="s">
        <v>2757</v>
      </c>
    </row>
    <row r="575" spans="2:65" s="12" customFormat="1">
      <c r="B575" s="149"/>
      <c r="D575" s="150" t="s">
        <v>276</v>
      </c>
      <c r="E575" s="151" t="s">
        <v>1</v>
      </c>
      <c r="F575" s="152" t="s">
        <v>1105</v>
      </c>
      <c r="H575" s="153">
        <v>55</v>
      </c>
      <c r="I575" s="154"/>
      <c r="L575" s="149"/>
      <c r="M575" s="155"/>
      <c r="T575" s="156"/>
      <c r="AT575" s="151" t="s">
        <v>276</v>
      </c>
      <c r="AU575" s="151" t="s">
        <v>90</v>
      </c>
      <c r="AV575" s="12" t="s">
        <v>90</v>
      </c>
      <c r="AW575" s="12" t="s">
        <v>32</v>
      </c>
      <c r="AX575" s="12" t="s">
        <v>77</v>
      </c>
      <c r="AY575" s="151" t="s">
        <v>268</v>
      </c>
    </row>
    <row r="576" spans="2:65" s="12" customFormat="1" ht="22.5">
      <c r="B576" s="149"/>
      <c r="D576" s="150" t="s">
        <v>276</v>
      </c>
      <c r="E576" s="151" t="s">
        <v>1</v>
      </c>
      <c r="F576" s="152" t="s">
        <v>1106</v>
      </c>
      <c r="H576" s="153">
        <v>70.2</v>
      </c>
      <c r="I576" s="154"/>
      <c r="L576" s="149"/>
      <c r="M576" s="155"/>
      <c r="T576" s="156"/>
      <c r="AT576" s="151" t="s">
        <v>276</v>
      </c>
      <c r="AU576" s="151" t="s">
        <v>90</v>
      </c>
      <c r="AV576" s="12" t="s">
        <v>90</v>
      </c>
      <c r="AW576" s="12" t="s">
        <v>32</v>
      </c>
      <c r="AX576" s="12" t="s">
        <v>77</v>
      </c>
      <c r="AY576" s="151" t="s">
        <v>268</v>
      </c>
    </row>
    <row r="577" spans="2:65" s="13" customFormat="1">
      <c r="B577" s="157"/>
      <c r="D577" s="150" t="s">
        <v>276</v>
      </c>
      <c r="E577" s="158" t="s">
        <v>1</v>
      </c>
      <c r="F577" s="159" t="s">
        <v>278</v>
      </c>
      <c r="H577" s="160">
        <v>125.2</v>
      </c>
      <c r="I577" s="161"/>
      <c r="L577" s="157"/>
      <c r="M577" s="162"/>
      <c r="T577" s="163"/>
      <c r="AT577" s="158" t="s">
        <v>276</v>
      </c>
      <c r="AU577" s="158" t="s">
        <v>90</v>
      </c>
      <c r="AV577" s="13" t="s">
        <v>101</v>
      </c>
      <c r="AW577" s="13" t="s">
        <v>32</v>
      </c>
      <c r="AX577" s="13" t="s">
        <v>84</v>
      </c>
      <c r="AY577" s="158" t="s">
        <v>268</v>
      </c>
    </row>
    <row r="578" spans="2:65" s="1" customFormat="1" ht="24.2" customHeight="1">
      <c r="B578" s="32"/>
      <c r="C578" s="136" t="s">
        <v>611</v>
      </c>
      <c r="D578" s="136" t="s">
        <v>270</v>
      </c>
      <c r="E578" s="137" t="s">
        <v>1107</v>
      </c>
      <c r="F578" s="138" t="s">
        <v>1108</v>
      </c>
      <c r="G578" s="139" t="s">
        <v>318</v>
      </c>
      <c r="H578" s="140">
        <v>50.73</v>
      </c>
      <c r="I578" s="141"/>
      <c r="J578" s="142">
        <f>ROUND(I578*H578,2)</f>
        <v>0</v>
      </c>
      <c r="K578" s="138" t="s">
        <v>274</v>
      </c>
      <c r="L578" s="32"/>
      <c r="M578" s="143" t="s">
        <v>1</v>
      </c>
      <c r="N578" s="144" t="s">
        <v>43</v>
      </c>
      <c r="P578" s="145">
        <f>O578*H578</f>
        <v>0</v>
      </c>
      <c r="Q578" s="145">
        <v>3.0000000000000001E-5</v>
      </c>
      <c r="R578" s="145">
        <f>Q578*H578</f>
        <v>1.5218999999999999E-3</v>
      </c>
      <c r="S578" s="145">
        <v>0</v>
      </c>
      <c r="T578" s="146">
        <f>S578*H578</f>
        <v>0</v>
      </c>
      <c r="AR578" s="147" t="s">
        <v>101</v>
      </c>
      <c r="AT578" s="147" t="s">
        <v>270</v>
      </c>
      <c r="AU578" s="147" t="s">
        <v>90</v>
      </c>
      <c r="AY578" s="17" t="s">
        <v>268</v>
      </c>
      <c r="BE578" s="148">
        <f>IF(N578="základní",J578,0)</f>
        <v>0</v>
      </c>
      <c r="BF578" s="148">
        <f>IF(N578="snížená",J578,0)</f>
        <v>0</v>
      </c>
      <c r="BG578" s="148">
        <f>IF(N578="zákl. přenesená",J578,0)</f>
        <v>0</v>
      </c>
      <c r="BH578" s="148">
        <f>IF(N578="sníž. přenesená",J578,0)</f>
        <v>0</v>
      </c>
      <c r="BI578" s="148">
        <f>IF(N578="nulová",J578,0)</f>
        <v>0</v>
      </c>
      <c r="BJ578" s="17" t="s">
        <v>90</v>
      </c>
      <c r="BK578" s="148">
        <f>ROUND(I578*H578,2)</f>
        <v>0</v>
      </c>
      <c r="BL578" s="17" t="s">
        <v>101</v>
      </c>
      <c r="BM578" s="147" t="s">
        <v>1109</v>
      </c>
    </row>
    <row r="579" spans="2:65" s="1" customFormat="1" ht="24.2" customHeight="1">
      <c r="B579" s="32"/>
      <c r="C579" s="186" t="s">
        <v>615</v>
      </c>
      <c r="D579" s="186" t="s">
        <v>982</v>
      </c>
      <c r="E579" s="187" t="s">
        <v>1110</v>
      </c>
      <c r="F579" s="188" t="s">
        <v>1111</v>
      </c>
      <c r="G579" s="189" t="s">
        <v>318</v>
      </c>
      <c r="H579" s="190">
        <v>53.267000000000003</v>
      </c>
      <c r="I579" s="191"/>
      <c r="J579" s="192">
        <f>ROUND(I579*H579,2)</f>
        <v>0</v>
      </c>
      <c r="K579" s="188" t="s">
        <v>274</v>
      </c>
      <c r="L579" s="193"/>
      <c r="M579" s="194" t="s">
        <v>1</v>
      </c>
      <c r="N579" s="195" t="s">
        <v>43</v>
      </c>
      <c r="P579" s="145">
        <f>O579*H579</f>
        <v>0</v>
      </c>
      <c r="Q579" s="145">
        <v>1.6000000000000001E-4</v>
      </c>
      <c r="R579" s="145">
        <f>Q579*H579</f>
        <v>8.522720000000001E-3</v>
      </c>
      <c r="S579" s="145">
        <v>0</v>
      </c>
      <c r="T579" s="146">
        <f>S579*H579</f>
        <v>0</v>
      </c>
      <c r="AR579" s="147" t="s">
        <v>309</v>
      </c>
      <c r="AT579" s="147" t="s">
        <v>982</v>
      </c>
      <c r="AU579" s="147" t="s">
        <v>90</v>
      </c>
      <c r="AY579" s="17" t="s">
        <v>268</v>
      </c>
      <c r="BE579" s="148">
        <f>IF(N579="základní",J579,0)</f>
        <v>0</v>
      </c>
      <c r="BF579" s="148">
        <f>IF(N579="snížená",J579,0)</f>
        <v>0</v>
      </c>
      <c r="BG579" s="148">
        <f>IF(N579="zákl. přenesená",J579,0)</f>
        <v>0</v>
      </c>
      <c r="BH579" s="148">
        <f>IF(N579="sníž. přenesená",J579,0)</f>
        <v>0</v>
      </c>
      <c r="BI579" s="148">
        <f>IF(N579="nulová",J579,0)</f>
        <v>0</v>
      </c>
      <c r="BJ579" s="17" t="s">
        <v>90</v>
      </c>
      <c r="BK579" s="148">
        <f>ROUND(I579*H579,2)</f>
        <v>0</v>
      </c>
      <c r="BL579" s="17" t="s">
        <v>101</v>
      </c>
      <c r="BM579" s="147" t="s">
        <v>1112</v>
      </c>
    </row>
    <row r="580" spans="2:65" s="12" customFormat="1">
      <c r="B580" s="149"/>
      <c r="D580" s="150" t="s">
        <v>276</v>
      </c>
      <c r="E580" s="151" t="s">
        <v>1</v>
      </c>
      <c r="F580" s="152" t="s">
        <v>1113</v>
      </c>
      <c r="H580" s="153">
        <v>50.73</v>
      </c>
      <c r="I580" s="154"/>
      <c r="L580" s="149"/>
      <c r="M580" s="155"/>
      <c r="T580" s="156"/>
      <c r="AT580" s="151" t="s">
        <v>276</v>
      </c>
      <c r="AU580" s="151" t="s">
        <v>90</v>
      </c>
      <c r="AV580" s="12" t="s">
        <v>90</v>
      </c>
      <c r="AW580" s="12" t="s">
        <v>32</v>
      </c>
      <c r="AX580" s="12" t="s">
        <v>77</v>
      </c>
      <c r="AY580" s="151" t="s">
        <v>268</v>
      </c>
    </row>
    <row r="581" spans="2:65" s="13" customFormat="1">
      <c r="B581" s="157"/>
      <c r="D581" s="150" t="s">
        <v>276</v>
      </c>
      <c r="E581" s="158" t="s">
        <v>1</v>
      </c>
      <c r="F581" s="159" t="s">
        <v>278</v>
      </c>
      <c r="H581" s="160">
        <v>50.73</v>
      </c>
      <c r="I581" s="161"/>
      <c r="L581" s="157"/>
      <c r="M581" s="162"/>
      <c r="T581" s="163"/>
      <c r="AT581" s="158" t="s">
        <v>276</v>
      </c>
      <c r="AU581" s="158" t="s">
        <v>90</v>
      </c>
      <c r="AV581" s="13" t="s">
        <v>101</v>
      </c>
      <c r="AW581" s="13" t="s">
        <v>32</v>
      </c>
      <c r="AX581" s="13" t="s">
        <v>84</v>
      </c>
      <c r="AY581" s="158" t="s">
        <v>268</v>
      </c>
    </row>
    <row r="582" spans="2:65" s="12" customFormat="1">
      <c r="B582" s="149"/>
      <c r="D582" s="150" t="s">
        <v>276</v>
      </c>
      <c r="F582" s="152" t="s">
        <v>1114</v>
      </c>
      <c r="H582" s="153">
        <v>53.267000000000003</v>
      </c>
      <c r="I582" s="154"/>
      <c r="L582" s="149"/>
      <c r="M582" s="155"/>
      <c r="T582" s="156"/>
      <c r="AT582" s="151" t="s">
        <v>276</v>
      </c>
      <c r="AU582" s="151" t="s">
        <v>90</v>
      </c>
      <c r="AV582" s="12" t="s">
        <v>90</v>
      </c>
      <c r="AW582" s="12" t="s">
        <v>4</v>
      </c>
      <c r="AX582" s="12" t="s">
        <v>84</v>
      </c>
      <c r="AY582" s="151" t="s">
        <v>268</v>
      </c>
    </row>
    <row r="583" spans="2:65" s="1" customFormat="1" ht="16.5" customHeight="1">
      <c r="B583" s="32"/>
      <c r="C583" s="136" t="s">
        <v>619</v>
      </c>
      <c r="D583" s="136" t="s">
        <v>270</v>
      </c>
      <c r="E583" s="137" t="s">
        <v>1115</v>
      </c>
      <c r="F583" s="138" t="s">
        <v>1116</v>
      </c>
      <c r="G583" s="139" t="s">
        <v>318</v>
      </c>
      <c r="H583" s="140">
        <v>162.25</v>
      </c>
      <c r="I583" s="141"/>
      <c r="J583" s="142">
        <f>ROUND(I583*H583,2)</f>
        <v>0</v>
      </c>
      <c r="K583" s="138" t="s">
        <v>274</v>
      </c>
      <c r="L583" s="32"/>
      <c r="M583" s="143" t="s">
        <v>1</v>
      </c>
      <c r="N583" s="144" t="s">
        <v>43</v>
      </c>
      <c r="P583" s="145">
        <f>O583*H583</f>
        <v>0</v>
      </c>
      <c r="Q583" s="145">
        <v>0</v>
      </c>
      <c r="R583" s="145">
        <f>Q583*H583</f>
        <v>0</v>
      </c>
      <c r="S583" s="145">
        <v>0</v>
      </c>
      <c r="T583" s="146">
        <f>S583*H583</f>
        <v>0</v>
      </c>
      <c r="AR583" s="147" t="s">
        <v>101</v>
      </c>
      <c r="AT583" s="147" t="s">
        <v>270</v>
      </c>
      <c r="AU583" s="147" t="s">
        <v>90</v>
      </c>
      <c r="AY583" s="17" t="s">
        <v>268</v>
      </c>
      <c r="BE583" s="148">
        <f>IF(N583="základní",J583,0)</f>
        <v>0</v>
      </c>
      <c r="BF583" s="148">
        <f>IF(N583="snížená",J583,0)</f>
        <v>0</v>
      </c>
      <c r="BG583" s="148">
        <f>IF(N583="zákl. přenesená",J583,0)</f>
        <v>0</v>
      </c>
      <c r="BH583" s="148">
        <f>IF(N583="sníž. přenesená",J583,0)</f>
        <v>0</v>
      </c>
      <c r="BI583" s="148">
        <f>IF(N583="nulová",J583,0)</f>
        <v>0</v>
      </c>
      <c r="BJ583" s="17" t="s">
        <v>90</v>
      </c>
      <c r="BK583" s="148">
        <f>ROUND(I583*H583,2)</f>
        <v>0</v>
      </c>
      <c r="BL583" s="17" t="s">
        <v>101</v>
      </c>
      <c r="BM583" s="147" t="s">
        <v>1117</v>
      </c>
    </row>
    <row r="584" spans="2:65" s="1" customFormat="1" ht="24.2" customHeight="1">
      <c r="B584" s="32"/>
      <c r="C584" s="186" t="s">
        <v>623</v>
      </c>
      <c r="D584" s="186" t="s">
        <v>982</v>
      </c>
      <c r="E584" s="187" t="s">
        <v>1118</v>
      </c>
      <c r="F584" s="188" t="s">
        <v>1119</v>
      </c>
      <c r="G584" s="189" t="s">
        <v>318</v>
      </c>
      <c r="H584" s="190">
        <v>75.39</v>
      </c>
      <c r="I584" s="191"/>
      <c r="J584" s="192">
        <f>ROUND(I584*H584,2)</f>
        <v>0</v>
      </c>
      <c r="K584" s="188" t="s">
        <v>274</v>
      </c>
      <c r="L584" s="193"/>
      <c r="M584" s="194" t="s">
        <v>1</v>
      </c>
      <c r="N584" s="195" t="s">
        <v>43</v>
      </c>
      <c r="P584" s="145">
        <f>O584*H584</f>
        <v>0</v>
      </c>
      <c r="Q584" s="145">
        <v>1E-4</v>
      </c>
      <c r="R584" s="145">
        <f>Q584*H584</f>
        <v>7.5390000000000006E-3</v>
      </c>
      <c r="S584" s="145">
        <v>0</v>
      </c>
      <c r="T584" s="146">
        <f>S584*H584</f>
        <v>0</v>
      </c>
      <c r="AR584" s="147" t="s">
        <v>309</v>
      </c>
      <c r="AT584" s="147" t="s">
        <v>982</v>
      </c>
      <c r="AU584" s="147" t="s">
        <v>90</v>
      </c>
      <c r="AY584" s="17" t="s">
        <v>268</v>
      </c>
      <c r="BE584" s="148">
        <f>IF(N584="základní",J584,0)</f>
        <v>0</v>
      </c>
      <c r="BF584" s="148">
        <f>IF(N584="snížená",J584,0)</f>
        <v>0</v>
      </c>
      <c r="BG584" s="148">
        <f>IF(N584="zákl. přenesená",J584,0)</f>
        <v>0</v>
      </c>
      <c r="BH584" s="148">
        <f>IF(N584="sníž. přenesená",J584,0)</f>
        <v>0</v>
      </c>
      <c r="BI584" s="148">
        <f>IF(N584="nulová",J584,0)</f>
        <v>0</v>
      </c>
      <c r="BJ584" s="17" t="s">
        <v>90</v>
      </c>
      <c r="BK584" s="148">
        <f>ROUND(I584*H584,2)</f>
        <v>0</v>
      </c>
      <c r="BL584" s="17" t="s">
        <v>101</v>
      </c>
      <c r="BM584" s="147" t="s">
        <v>1120</v>
      </c>
    </row>
    <row r="585" spans="2:65" s="12" customFormat="1" ht="33.75">
      <c r="B585" s="149"/>
      <c r="D585" s="150" t="s">
        <v>276</v>
      </c>
      <c r="E585" s="151" t="s">
        <v>1</v>
      </c>
      <c r="F585" s="152" t="s">
        <v>2758</v>
      </c>
      <c r="H585" s="153">
        <v>53.15</v>
      </c>
      <c r="I585" s="154"/>
      <c r="L585" s="149"/>
      <c r="M585" s="155"/>
      <c r="T585" s="156"/>
      <c r="AT585" s="151" t="s">
        <v>276</v>
      </c>
      <c r="AU585" s="151" t="s">
        <v>90</v>
      </c>
      <c r="AV585" s="12" t="s">
        <v>90</v>
      </c>
      <c r="AW585" s="12" t="s">
        <v>32</v>
      </c>
      <c r="AX585" s="12" t="s">
        <v>77</v>
      </c>
      <c r="AY585" s="151" t="s">
        <v>268</v>
      </c>
    </row>
    <row r="586" spans="2:65" s="12" customFormat="1">
      <c r="B586" s="149"/>
      <c r="D586" s="150" t="s">
        <v>276</v>
      </c>
      <c r="E586" s="151" t="s">
        <v>1</v>
      </c>
      <c r="F586" s="152" t="s">
        <v>2759</v>
      </c>
      <c r="H586" s="153">
        <v>18.649999999999999</v>
      </c>
      <c r="I586" s="154"/>
      <c r="L586" s="149"/>
      <c r="M586" s="155"/>
      <c r="T586" s="156"/>
      <c r="AT586" s="151" t="s">
        <v>276</v>
      </c>
      <c r="AU586" s="151" t="s">
        <v>90</v>
      </c>
      <c r="AV586" s="12" t="s">
        <v>90</v>
      </c>
      <c r="AW586" s="12" t="s">
        <v>32</v>
      </c>
      <c r="AX586" s="12" t="s">
        <v>77</v>
      </c>
      <c r="AY586" s="151" t="s">
        <v>268</v>
      </c>
    </row>
    <row r="587" spans="2:65" s="13" customFormat="1">
      <c r="B587" s="157"/>
      <c r="D587" s="150" t="s">
        <v>276</v>
      </c>
      <c r="E587" s="158" t="s">
        <v>1</v>
      </c>
      <c r="F587" s="159" t="s">
        <v>278</v>
      </c>
      <c r="H587" s="160">
        <v>71.8</v>
      </c>
      <c r="I587" s="161"/>
      <c r="L587" s="157"/>
      <c r="M587" s="162"/>
      <c r="T587" s="163"/>
      <c r="AT587" s="158" t="s">
        <v>276</v>
      </c>
      <c r="AU587" s="158" t="s">
        <v>90</v>
      </c>
      <c r="AV587" s="13" t="s">
        <v>101</v>
      </c>
      <c r="AW587" s="13" t="s">
        <v>32</v>
      </c>
      <c r="AX587" s="13" t="s">
        <v>84</v>
      </c>
      <c r="AY587" s="158" t="s">
        <v>268</v>
      </c>
    </row>
    <row r="588" spans="2:65" s="12" customFormat="1">
      <c r="B588" s="149"/>
      <c r="D588" s="150" t="s">
        <v>276</v>
      </c>
      <c r="F588" s="152" t="s">
        <v>2760</v>
      </c>
      <c r="H588" s="153">
        <v>75.39</v>
      </c>
      <c r="I588" s="154"/>
      <c r="L588" s="149"/>
      <c r="M588" s="155"/>
      <c r="T588" s="156"/>
      <c r="AT588" s="151" t="s">
        <v>276</v>
      </c>
      <c r="AU588" s="151" t="s">
        <v>90</v>
      </c>
      <c r="AV588" s="12" t="s">
        <v>90</v>
      </c>
      <c r="AW588" s="12" t="s">
        <v>4</v>
      </c>
      <c r="AX588" s="12" t="s">
        <v>84</v>
      </c>
      <c r="AY588" s="151" t="s">
        <v>268</v>
      </c>
    </row>
    <row r="589" spans="2:65" s="1" customFormat="1" ht="24.2" customHeight="1">
      <c r="B589" s="32"/>
      <c r="C589" s="186" t="s">
        <v>632</v>
      </c>
      <c r="D589" s="186" t="s">
        <v>982</v>
      </c>
      <c r="E589" s="187" t="s">
        <v>1124</v>
      </c>
      <c r="F589" s="188" t="s">
        <v>1125</v>
      </c>
      <c r="G589" s="189" t="s">
        <v>318</v>
      </c>
      <c r="H589" s="190">
        <v>43.784999999999997</v>
      </c>
      <c r="I589" s="191"/>
      <c r="J589" s="192">
        <f>ROUND(I589*H589,2)</f>
        <v>0</v>
      </c>
      <c r="K589" s="188" t="s">
        <v>274</v>
      </c>
      <c r="L589" s="193"/>
      <c r="M589" s="194" t="s">
        <v>1</v>
      </c>
      <c r="N589" s="195" t="s">
        <v>43</v>
      </c>
      <c r="P589" s="145">
        <f>O589*H589</f>
        <v>0</v>
      </c>
      <c r="Q589" s="145">
        <v>4.0000000000000003E-5</v>
      </c>
      <c r="R589" s="145">
        <f>Q589*H589</f>
        <v>1.7514E-3</v>
      </c>
      <c r="S589" s="145">
        <v>0</v>
      </c>
      <c r="T589" s="146">
        <f>S589*H589</f>
        <v>0</v>
      </c>
      <c r="AR589" s="147" t="s">
        <v>309</v>
      </c>
      <c r="AT589" s="147" t="s">
        <v>982</v>
      </c>
      <c r="AU589" s="147" t="s">
        <v>90</v>
      </c>
      <c r="AY589" s="17" t="s">
        <v>268</v>
      </c>
      <c r="BE589" s="148">
        <f>IF(N589="základní",J589,0)</f>
        <v>0</v>
      </c>
      <c r="BF589" s="148">
        <f>IF(N589="snížená",J589,0)</f>
        <v>0</v>
      </c>
      <c r="BG589" s="148">
        <f>IF(N589="zákl. přenesená",J589,0)</f>
        <v>0</v>
      </c>
      <c r="BH589" s="148">
        <f>IF(N589="sníž. přenesená",J589,0)</f>
        <v>0</v>
      </c>
      <c r="BI589" s="148">
        <f>IF(N589="nulová",J589,0)</f>
        <v>0</v>
      </c>
      <c r="BJ589" s="17" t="s">
        <v>90</v>
      </c>
      <c r="BK589" s="148">
        <f>ROUND(I589*H589,2)</f>
        <v>0</v>
      </c>
      <c r="BL589" s="17" t="s">
        <v>101</v>
      </c>
      <c r="BM589" s="147" t="s">
        <v>1126</v>
      </c>
    </row>
    <row r="590" spans="2:65" s="14" customFormat="1">
      <c r="B590" s="164"/>
      <c r="D590" s="150" t="s">
        <v>276</v>
      </c>
      <c r="E590" s="165" t="s">
        <v>1</v>
      </c>
      <c r="F590" s="166" t="s">
        <v>1127</v>
      </c>
      <c r="H590" s="165" t="s">
        <v>1</v>
      </c>
      <c r="I590" s="167"/>
      <c r="L590" s="164"/>
      <c r="M590" s="168"/>
      <c r="T590" s="169"/>
      <c r="AT590" s="165" t="s">
        <v>276</v>
      </c>
      <c r="AU590" s="165" t="s">
        <v>90</v>
      </c>
      <c r="AV590" s="14" t="s">
        <v>84</v>
      </c>
      <c r="AW590" s="14" t="s">
        <v>32</v>
      </c>
      <c r="AX590" s="14" t="s">
        <v>77</v>
      </c>
      <c r="AY590" s="165" t="s">
        <v>268</v>
      </c>
    </row>
    <row r="591" spans="2:65" s="12" customFormat="1" ht="22.5">
      <c r="B591" s="149"/>
      <c r="D591" s="150" t="s">
        <v>276</v>
      </c>
      <c r="E591" s="151" t="s">
        <v>1</v>
      </c>
      <c r="F591" s="152" t="s">
        <v>2761</v>
      </c>
      <c r="H591" s="153">
        <v>41.7</v>
      </c>
      <c r="I591" s="154"/>
      <c r="L591" s="149"/>
      <c r="M591" s="155"/>
      <c r="T591" s="156"/>
      <c r="AT591" s="151" t="s">
        <v>276</v>
      </c>
      <c r="AU591" s="151" t="s">
        <v>90</v>
      </c>
      <c r="AV591" s="12" t="s">
        <v>90</v>
      </c>
      <c r="AW591" s="12" t="s">
        <v>32</v>
      </c>
      <c r="AX591" s="12" t="s">
        <v>77</v>
      </c>
      <c r="AY591" s="151" t="s">
        <v>268</v>
      </c>
    </row>
    <row r="592" spans="2:65" s="13" customFormat="1">
      <c r="B592" s="157"/>
      <c r="D592" s="150" t="s">
        <v>276</v>
      </c>
      <c r="E592" s="158" t="s">
        <v>1</v>
      </c>
      <c r="F592" s="159" t="s">
        <v>278</v>
      </c>
      <c r="H592" s="160">
        <v>41.7</v>
      </c>
      <c r="I592" s="161"/>
      <c r="L592" s="157"/>
      <c r="M592" s="162"/>
      <c r="T592" s="163"/>
      <c r="AT592" s="158" t="s">
        <v>276</v>
      </c>
      <c r="AU592" s="158" t="s">
        <v>90</v>
      </c>
      <c r="AV592" s="13" t="s">
        <v>101</v>
      </c>
      <c r="AW592" s="13" t="s">
        <v>32</v>
      </c>
      <c r="AX592" s="13" t="s">
        <v>84</v>
      </c>
      <c r="AY592" s="158" t="s">
        <v>268</v>
      </c>
    </row>
    <row r="593" spans="2:65" s="12" customFormat="1">
      <c r="B593" s="149"/>
      <c r="D593" s="150" t="s">
        <v>276</v>
      </c>
      <c r="F593" s="152" t="s">
        <v>2762</v>
      </c>
      <c r="H593" s="153">
        <v>43.784999999999997</v>
      </c>
      <c r="I593" s="154"/>
      <c r="L593" s="149"/>
      <c r="M593" s="155"/>
      <c r="T593" s="156"/>
      <c r="AT593" s="151" t="s">
        <v>276</v>
      </c>
      <c r="AU593" s="151" t="s">
        <v>90</v>
      </c>
      <c r="AV593" s="12" t="s">
        <v>90</v>
      </c>
      <c r="AW593" s="12" t="s">
        <v>4</v>
      </c>
      <c r="AX593" s="12" t="s">
        <v>84</v>
      </c>
      <c r="AY593" s="151" t="s">
        <v>268</v>
      </c>
    </row>
    <row r="594" spans="2:65" s="1" customFormat="1" ht="24.2" customHeight="1">
      <c r="B594" s="32"/>
      <c r="C594" s="186" t="s">
        <v>638</v>
      </c>
      <c r="D594" s="186" t="s">
        <v>982</v>
      </c>
      <c r="E594" s="187" t="s">
        <v>1130</v>
      </c>
      <c r="F594" s="188" t="s">
        <v>1131</v>
      </c>
      <c r="G594" s="189" t="s">
        <v>318</v>
      </c>
      <c r="H594" s="190">
        <v>19.215</v>
      </c>
      <c r="I594" s="191"/>
      <c r="J594" s="192">
        <f>ROUND(I594*H594,2)</f>
        <v>0</v>
      </c>
      <c r="K594" s="188" t="s">
        <v>274</v>
      </c>
      <c r="L594" s="193"/>
      <c r="M594" s="194" t="s">
        <v>1</v>
      </c>
      <c r="N594" s="195" t="s">
        <v>43</v>
      </c>
      <c r="P594" s="145">
        <f>O594*H594</f>
        <v>0</v>
      </c>
      <c r="Q594" s="145">
        <v>2.9999999999999997E-4</v>
      </c>
      <c r="R594" s="145">
        <f>Q594*H594</f>
        <v>5.7644999999999997E-3</v>
      </c>
      <c r="S594" s="145">
        <v>0</v>
      </c>
      <c r="T594" s="146">
        <f>S594*H594</f>
        <v>0</v>
      </c>
      <c r="AR594" s="147" t="s">
        <v>309</v>
      </c>
      <c r="AT594" s="147" t="s">
        <v>982</v>
      </c>
      <c r="AU594" s="147" t="s">
        <v>90</v>
      </c>
      <c r="AY594" s="17" t="s">
        <v>268</v>
      </c>
      <c r="BE594" s="148">
        <f>IF(N594="základní",J594,0)</f>
        <v>0</v>
      </c>
      <c r="BF594" s="148">
        <f>IF(N594="snížená",J594,0)</f>
        <v>0</v>
      </c>
      <c r="BG594" s="148">
        <f>IF(N594="zákl. přenesená",J594,0)</f>
        <v>0</v>
      </c>
      <c r="BH594" s="148">
        <f>IF(N594="sníž. přenesená",J594,0)</f>
        <v>0</v>
      </c>
      <c r="BI594" s="148">
        <f>IF(N594="nulová",J594,0)</f>
        <v>0</v>
      </c>
      <c r="BJ594" s="17" t="s">
        <v>90</v>
      </c>
      <c r="BK594" s="148">
        <f>ROUND(I594*H594,2)</f>
        <v>0</v>
      </c>
      <c r="BL594" s="17" t="s">
        <v>101</v>
      </c>
      <c r="BM594" s="147" t="s">
        <v>1132</v>
      </c>
    </row>
    <row r="595" spans="2:65" s="14" customFormat="1">
      <c r="B595" s="164"/>
      <c r="D595" s="150" t="s">
        <v>276</v>
      </c>
      <c r="E595" s="165" t="s">
        <v>1</v>
      </c>
      <c r="F595" s="166" t="s">
        <v>1133</v>
      </c>
      <c r="H595" s="165" t="s">
        <v>1</v>
      </c>
      <c r="I595" s="167"/>
      <c r="L595" s="164"/>
      <c r="M595" s="168"/>
      <c r="T595" s="169"/>
      <c r="AT595" s="165" t="s">
        <v>276</v>
      </c>
      <c r="AU595" s="165" t="s">
        <v>90</v>
      </c>
      <c r="AV595" s="14" t="s">
        <v>84</v>
      </c>
      <c r="AW595" s="14" t="s">
        <v>32</v>
      </c>
      <c r="AX595" s="14" t="s">
        <v>77</v>
      </c>
      <c r="AY595" s="165" t="s">
        <v>268</v>
      </c>
    </row>
    <row r="596" spans="2:65" s="12" customFormat="1">
      <c r="B596" s="149"/>
      <c r="D596" s="150" t="s">
        <v>276</v>
      </c>
      <c r="E596" s="151" t="s">
        <v>1</v>
      </c>
      <c r="F596" s="152" t="s">
        <v>2763</v>
      </c>
      <c r="H596" s="153">
        <v>18.3</v>
      </c>
      <c r="I596" s="154"/>
      <c r="L596" s="149"/>
      <c r="M596" s="155"/>
      <c r="T596" s="156"/>
      <c r="AT596" s="151" t="s">
        <v>276</v>
      </c>
      <c r="AU596" s="151" t="s">
        <v>90</v>
      </c>
      <c r="AV596" s="12" t="s">
        <v>90</v>
      </c>
      <c r="AW596" s="12" t="s">
        <v>32</v>
      </c>
      <c r="AX596" s="12" t="s">
        <v>77</v>
      </c>
      <c r="AY596" s="151" t="s">
        <v>268</v>
      </c>
    </row>
    <row r="597" spans="2:65" s="13" customFormat="1">
      <c r="B597" s="157"/>
      <c r="D597" s="150" t="s">
        <v>276</v>
      </c>
      <c r="E597" s="158" t="s">
        <v>1</v>
      </c>
      <c r="F597" s="159" t="s">
        <v>278</v>
      </c>
      <c r="H597" s="160">
        <v>18.3</v>
      </c>
      <c r="I597" s="161"/>
      <c r="L597" s="157"/>
      <c r="M597" s="162"/>
      <c r="T597" s="163"/>
      <c r="AT597" s="158" t="s">
        <v>276</v>
      </c>
      <c r="AU597" s="158" t="s">
        <v>90</v>
      </c>
      <c r="AV597" s="13" t="s">
        <v>101</v>
      </c>
      <c r="AW597" s="13" t="s">
        <v>32</v>
      </c>
      <c r="AX597" s="13" t="s">
        <v>84</v>
      </c>
      <c r="AY597" s="158" t="s">
        <v>268</v>
      </c>
    </row>
    <row r="598" spans="2:65" s="12" customFormat="1">
      <c r="B598" s="149"/>
      <c r="D598" s="150" t="s">
        <v>276</v>
      </c>
      <c r="F598" s="152" t="s">
        <v>2764</v>
      </c>
      <c r="H598" s="153">
        <v>19.215</v>
      </c>
      <c r="I598" s="154"/>
      <c r="L598" s="149"/>
      <c r="M598" s="155"/>
      <c r="T598" s="156"/>
      <c r="AT598" s="151" t="s">
        <v>276</v>
      </c>
      <c r="AU598" s="151" t="s">
        <v>90</v>
      </c>
      <c r="AV598" s="12" t="s">
        <v>90</v>
      </c>
      <c r="AW598" s="12" t="s">
        <v>4</v>
      </c>
      <c r="AX598" s="12" t="s">
        <v>84</v>
      </c>
      <c r="AY598" s="151" t="s">
        <v>268</v>
      </c>
    </row>
    <row r="599" spans="2:65" s="1" customFormat="1" ht="24.2" customHeight="1">
      <c r="B599" s="32"/>
      <c r="C599" s="186" t="s">
        <v>642</v>
      </c>
      <c r="D599" s="186" t="s">
        <v>982</v>
      </c>
      <c r="E599" s="187" t="s">
        <v>1136</v>
      </c>
      <c r="F599" s="188" t="s">
        <v>1137</v>
      </c>
      <c r="G599" s="189" t="s">
        <v>318</v>
      </c>
      <c r="H599" s="190">
        <v>12.39</v>
      </c>
      <c r="I599" s="191"/>
      <c r="J599" s="192">
        <f>ROUND(I599*H599,2)</f>
        <v>0</v>
      </c>
      <c r="K599" s="188" t="s">
        <v>274</v>
      </c>
      <c r="L599" s="193"/>
      <c r="M599" s="194" t="s">
        <v>1</v>
      </c>
      <c r="N599" s="195" t="s">
        <v>43</v>
      </c>
      <c r="P599" s="145">
        <f>O599*H599</f>
        <v>0</v>
      </c>
      <c r="Q599" s="145">
        <v>2.0000000000000001E-4</v>
      </c>
      <c r="R599" s="145">
        <f>Q599*H599</f>
        <v>2.4780000000000002E-3</v>
      </c>
      <c r="S599" s="145">
        <v>0</v>
      </c>
      <c r="T599" s="146">
        <f>S599*H599</f>
        <v>0</v>
      </c>
      <c r="AR599" s="147" t="s">
        <v>309</v>
      </c>
      <c r="AT599" s="147" t="s">
        <v>982</v>
      </c>
      <c r="AU599" s="147" t="s">
        <v>90</v>
      </c>
      <c r="AY599" s="17" t="s">
        <v>268</v>
      </c>
      <c r="BE599" s="148">
        <f>IF(N599="základní",J599,0)</f>
        <v>0</v>
      </c>
      <c r="BF599" s="148">
        <f>IF(N599="snížená",J599,0)</f>
        <v>0</v>
      </c>
      <c r="BG599" s="148">
        <f>IF(N599="zákl. přenesená",J599,0)</f>
        <v>0</v>
      </c>
      <c r="BH599" s="148">
        <f>IF(N599="sníž. přenesená",J599,0)</f>
        <v>0</v>
      </c>
      <c r="BI599" s="148">
        <f>IF(N599="nulová",J599,0)</f>
        <v>0</v>
      </c>
      <c r="BJ599" s="17" t="s">
        <v>90</v>
      </c>
      <c r="BK599" s="148">
        <f>ROUND(I599*H599,2)</f>
        <v>0</v>
      </c>
      <c r="BL599" s="17" t="s">
        <v>101</v>
      </c>
      <c r="BM599" s="147" t="s">
        <v>1138</v>
      </c>
    </row>
    <row r="600" spans="2:65" s="14" customFormat="1">
      <c r="B600" s="164"/>
      <c r="D600" s="150" t="s">
        <v>276</v>
      </c>
      <c r="E600" s="165" t="s">
        <v>1</v>
      </c>
      <c r="F600" s="166" t="s">
        <v>1139</v>
      </c>
      <c r="H600" s="165" t="s">
        <v>1</v>
      </c>
      <c r="I600" s="167"/>
      <c r="L600" s="164"/>
      <c r="M600" s="168"/>
      <c r="T600" s="169"/>
      <c r="AT600" s="165" t="s">
        <v>276</v>
      </c>
      <c r="AU600" s="165" t="s">
        <v>90</v>
      </c>
      <c r="AV600" s="14" t="s">
        <v>84</v>
      </c>
      <c r="AW600" s="14" t="s">
        <v>32</v>
      </c>
      <c r="AX600" s="14" t="s">
        <v>77</v>
      </c>
      <c r="AY600" s="165" t="s">
        <v>268</v>
      </c>
    </row>
    <row r="601" spans="2:65" s="12" customFormat="1">
      <c r="B601" s="149"/>
      <c r="D601" s="150" t="s">
        <v>276</v>
      </c>
      <c r="E601" s="151" t="s">
        <v>1</v>
      </c>
      <c r="F601" s="152" t="s">
        <v>2765</v>
      </c>
      <c r="H601" s="153">
        <v>11.8</v>
      </c>
      <c r="I601" s="154"/>
      <c r="L601" s="149"/>
      <c r="M601" s="155"/>
      <c r="T601" s="156"/>
      <c r="AT601" s="151" t="s">
        <v>276</v>
      </c>
      <c r="AU601" s="151" t="s">
        <v>90</v>
      </c>
      <c r="AV601" s="12" t="s">
        <v>90</v>
      </c>
      <c r="AW601" s="12" t="s">
        <v>32</v>
      </c>
      <c r="AX601" s="12" t="s">
        <v>77</v>
      </c>
      <c r="AY601" s="151" t="s">
        <v>268</v>
      </c>
    </row>
    <row r="602" spans="2:65" s="13" customFormat="1">
      <c r="B602" s="157"/>
      <c r="D602" s="150" t="s">
        <v>276</v>
      </c>
      <c r="E602" s="158" t="s">
        <v>1</v>
      </c>
      <c r="F602" s="159" t="s">
        <v>278</v>
      </c>
      <c r="H602" s="160">
        <v>11.8</v>
      </c>
      <c r="I602" s="161"/>
      <c r="L602" s="157"/>
      <c r="M602" s="162"/>
      <c r="T602" s="163"/>
      <c r="AT602" s="158" t="s">
        <v>276</v>
      </c>
      <c r="AU602" s="158" t="s">
        <v>90</v>
      </c>
      <c r="AV602" s="13" t="s">
        <v>101</v>
      </c>
      <c r="AW602" s="13" t="s">
        <v>32</v>
      </c>
      <c r="AX602" s="13" t="s">
        <v>84</v>
      </c>
      <c r="AY602" s="158" t="s">
        <v>268</v>
      </c>
    </row>
    <row r="603" spans="2:65" s="12" customFormat="1">
      <c r="B603" s="149"/>
      <c r="D603" s="150" t="s">
        <v>276</v>
      </c>
      <c r="F603" s="152" t="s">
        <v>2766</v>
      </c>
      <c r="H603" s="153">
        <v>12.39</v>
      </c>
      <c r="I603" s="154"/>
      <c r="L603" s="149"/>
      <c r="M603" s="155"/>
      <c r="T603" s="156"/>
      <c r="AT603" s="151" t="s">
        <v>276</v>
      </c>
      <c r="AU603" s="151" t="s">
        <v>90</v>
      </c>
      <c r="AV603" s="12" t="s">
        <v>90</v>
      </c>
      <c r="AW603" s="12" t="s">
        <v>4</v>
      </c>
      <c r="AX603" s="12" t="s">
        <v>84</v>
      </c>
      <c r="AY603" s="151" t="s">
        <v>268</v>
      </c>
    </row>
    <row r="604" spans="2:65" s="1" customFormat="1" ht="24.2" customHeight="1">
      <c r="B604" s="32"/>
      <c r="C604" s="186" t="s">
        <v>649</v>
      </c>
      <c r="D604" s="186" t="s">
        <v>982</v>
      </c>
      <c r="E604" s="187" t="s">
        <v>1142</v>
      </c>
      <c r="F604" s="188" t="s">
        <v>1143</v>
      </c>
      <c r="G604" s="189" t="s">
        <v>318</v>
      </c>
      <c r="H604" s="190">
        <v>18.649999999999999</v>
      </c>
      <c r="I604" s="191"/>
      <c r="J604" s="192">
        <f>ROUND(I604*H604,2)</f>
        <v>0</v>
      </c>
      <c r="K604" s="188" t="s">
        <v>274</v>
      </c>
      <c r="L604" s="193"/>
      <c r="M604" s="194" t="s">
        <v>1</v>
      </c>
      <c r="N604" s="195" t="s">
        <v>43</v>
      </c>
      <c r="P604" s="145">
        <f>O604*H604</f>
        <v>0</v>
      </c>
      <c r="Q604" s="145">
        <v>1E-4</v>
      </c>
      <c r="R604" s="145">
        <f>Q604*H604</f>
        <v>1.8649999999999999E-3</v>
      </c>
      <c r="S604" s="145">
        <v>0</v>
      </c>
      <c r="T604" s="146">
        <f>S604*H604</f>
        <v>0</v>
      </c>
      <c r="AR604" s="147" t="s">
        <v>309</v>
      </c>
      <c r="AT604" s="147" t="s">
        <v>982</v>
      </c>
      <c r="AU604" s="147" t="s">
        <v>90</v>
      </c>
      <c r="AY604" s="17" t="s">
        <v>268</v>
      </c>
      <c r="BE604" s="148">
        <f>IF(N604="základní",J604,0)</f>
        <v>0</v>
      </c>
      <c r="BF604" s="148">
        <f>IF(N604="snížená",J604,0)</f>
        <v>0</v>
      </c>
      <c r="BG604" s="148">
        <f>IF(N604="zákl. přenesená",J604,0)</f>
        <v>0</v>
      </c>
      <c r="BH604" s="148">
        <f>IF(N604="sníž. přenesená",J604,0)</f>
        <v>0</v>
      </c>
      <c r="BI604" s="148">
        <f>IF(N604="nulová",J604,0)</f>
        <v>0</v>
      </c>
      <c r="BJ604" s="17" t="s">
        <v>90</v>
      </c>
      <c r="BK604" s="148">
        <f>ROUND(I604*H604,2)</f>
        <v>0</v>
      </c>
      <c r="BL604" s="17" t="s">
        <v>101</v>
      </c>
      <c r="BM604" s="147" t="s">
        <v>2767</v>
      </c>
    </row>
    <row r="605" spans="2:65" s="14" customFormat="1">
      <c r="B605" s="164"/>
      <c r="D605" s="150" t="s">
        <v>276</v>
      </c>
      <c r="E605" s="165" t="s">
        <v>1</v>
      </c>
      <c r="F605" s="166" t="s">
        <v>1145</v>
      </c>
      <c r="H605" s="165" t="s">
        <v>1</v>
      </c>
      <c r="I605" s="167"/>
      <c r="L605" s="164"/>
      <c r="M605" s="168"/>
      <c r="T605" s="169"/>
      <c r="AT605" s="165" t="s">
        <v>276</v>
      </c>
      <c r="AU605" s="165" t="s">
        <v>90</v>
      </c>
      <c r="AV605" s="14" t="s">
        <v>84</v>
      </c>
      <c r="AW605" s="14" t="s">
        <v>32</v>
      </c>
      <c r="AX605" s="14" t="s">
        <v>77</v>
      </c>
      <c r="AY605" s="165" t="s">
        <v>268</v>
      </c>
    </row>
    <row r="606" spans="2:65" s="12" customFormat="1">
      <c r="B606" s="149"/>
      <c r="D606" s="150" t="s">
        <v>276</v>
      </c>
      <c r="E606" s="151" t="s">
        <v>1</v>
      </c>
      <c r="F606" s="152" t="s">
        <v>2768</v>
      </c>
      <c r="H606" s="153">
        <v>18.649999999999999</v>
      </c>
      <c r="I606" s="154"/>
      <c r="L606" s="149"/>
      <c r="M606" s="155"/>
      <c r="T606" s="156"/>
      <c r="AT606" s="151" t="s">
        <v>276</v>
      </c>
      <c r="AU606" s="151" t="s">
        <v>90</v>
      </c>
      <c r="AV606" s="12" t="s">
        <v>90</v>
      </c>
      <c r="AW606" s="12" t="s">
        <v>32</v>
      </c>
      <c r="AX606" s="12" t="s">
        <v>77</v>
      </c>
      <c r="AY606" s="151" t="s">
        <v>268</v>
      </c>
    </row>
    <row r="607" spans="2:65" s="13" customFormat="1">
      <c r="B607" s="157"/>
      <c r="D607" s="150" t="s">
        <v>276</v>
      </c>
      <c r="E607" s="158" t="s">
        <v>1</v>
      </c>
      <c r="F607" s="159" t="s">
        <v>278</v>
      </c>
      <c r="H607" s="160">
        <v>18.649999999999999</v>
      </c>
      <c r="I607" s="161"/>
      <c r="L607" s="157"/>
      <c r="M607" s="162"/>
      <c r="T607" s="163"/>
      <c r="AT607" s="158" t="s">
        <v>276</v>
      </c>
      <c r="AU607" s="158" t="s">
        <v>90</v>
      </c>
      <c r="AV607" s="13" t="s">
        <v>101</v>
      </c>
      <c r="AW607" s="13" t="s">
        <v>32</v>
      </c>
      <c r="AX607" s="13" t="s">
        <v>84</v>
      </c>
      <c r="AY607" s="158" t="s">
        <v>268</v>
      </c>
    </row>
    <row r="608" spans="2:65" s="1" customFormat="1" ht="24.2" customHeight="1">
      <c r="B608" s="32"/>
      <c r="C608" s="136" t="s">
        <v>653</v>
      </c>
      <c r="D608" s="136" t="s">
        <v>270</v>
      </c>
      <c r="E608" s="137" t="s">
        <v>1147</v>
      </c>
      <c r="F608" s="138" t="s">
        <v>1148</v>
      </c>
      <c r="G608" s="139" t="s">
        <v>273</v>
      </c>
      <c r="H608" s="140">
        <v>169.58799999999999</v>
      </c>
      <c r="I608" s="141"/>
      <c r="J608" s="142">
        <f>ROUND(I608*H608,2)</f>
        <v>0</v>
      </c>
      <c r="K608" s="138" t="s">
        <v>274</v>
      </c>
      <c r="L608" s="32"/>
      <c r="M608" s="143" t="s">
        <v>1</v>
      </c>
      <c r="N608" s="144" t="s">
        <v>43</v>
      </c>
      <c r="P608" s="145">
        <f>O608*H608</f>
        <v>0</v>
      </c>
      <c r="Q608" s="145">
        <v>2.0500000000000001E-2</v>
      </c>
      <c r="R608" s="145">
        <f>Q608*H608</f>
        <v>3.4765540000000001</v>
      </c>
      <c r="S608" s="145">
        <v>0</v>
      </c>
      <c r="T608" s="146">
        <f>S608*H608</f>
        <v>0</v>
      </c>
      <c r="AR608" s="147" t="s">
        <v>101</v>
      </c>
      <c r="AT608" s="147" t="s">
        <v>270</v>
      </c>
      <c r="AU608" s="147" t="s">
        <v>90</v>
      </c>
      <c r="AY608" s="17" t="s">
        <v>268</v>
      </c>
      <c r="BE608" s="148">
        <f>IF(N608="základní",J608,0)</f>
        <v>0</v>
      </c>
      <c r="BF608" s="148">
        <f>IF(N608="snížená",J608,0)</f>
        <v>0</v>
      </c>
      <c r="BG608" s="148">
        <f>IF(N608="zákl. přenesená",J608,0)</f>
        <v>0</v>
      </c>
      <c r="BH608" s="148">
        <f>IF(N608="sníž. přenesená",J608,0)</f>
        <v>0</v>
      </c>
      <c r="BI608" s="148">
        <f>IF(N608="nulová",J608,0)</f>
        <v>0</v>
      </c>
      <c r="BJ608" s="17" t="s">
        <v>90</v>
      </c>
      <c r="BK608" s="148">
        <f>ROUND(I608*H608,2)</f>
        <v>0</v>
      </c>
      <c r="BL608" s="17" t="s">
        <v>101</v>
      </c>
      <c r="BM608" s="147" t="s">
        <v>1149</v>
      </c>
    </row>
    <row r="609" spans="2:51" s="14" customFormat="1">
      <c r="B609" s="164"/>
      <c r="D609" s="150" t="s">
        <v>276</v>
      </c>
      <c r="E609" s="165" t="s">
        <v>1</v>
      </c>
      <c r="F609" s="166" t="s">
        <v>1006</v>
      </c>
      <c r="H609" s="165" t="s">
        <v>1</v>
      </c>
      <c r="I609" s="167"/>
      <c r="L609" s="164"/>
      <c r="M609" s="168"/>
      <c r="T609" s="169"/>
      <c r="AT609" s="165" t="s">
        <v>276</v>
      </c>
      <c r="AU609" s="165" t="s">
        <v>90</v>
      </c>
      <c r="AV609" s="14" t="s">
        <v>84</v>
      </c>
      <c r="AW609" s="14" t="s">
        <v>32</v>
      </c>
      <c r="AX609" s="14" t="s">
        <v>77</v>
      </c>
      <c r="AY609" s="165" t="s">
        <v>268</v>
      </c>
    </row>
    <row r="610" spans="2:51" s="14" customFormat="1">
      <c r="B610" s="164"/>
      <c r="D610" s="150" t="s">
        <v>276</v>
      </c>
      <c r="E610" s="165" t="s">
        <v>1</v>
      </c>
      <c r="F610" s="166" t="s">
        <v>1007</v>
      </c>
      <c r="H610" s="165" t="s">
        <v>1</v>
      </c>
      <c r="I610" s="167"/>
      <c r="L610" s="164"/>
      <c r="M610" s="168"/>
      <c r="T610" s="169"/>
      <c r="AT610" s="165" t="s">
        <v>276</v>
      </c>
      <c r="AU610" s="165" t="s">
        <v>90</v>
      </c>
      <c r="AV610" s="14" t="s">
        <v>84</v>
      </c>
      <c r="AW610" s="14" t="s">
        <v>32</v>
      </c>
      <c r="AX610" s="14" t="s">
        <v>77</v>
      </c>
      <c r="AY610" s="165" t="s">
        <v>268</v>
      </c>
    </row>
    <row r="611" spans="2:51" s="14" customFormat="1">
      <c r="B611" s="164"/>
      <c r="D611" s="150" t="s">
        <v>276</v>
      </c>
      <c r="E611" s="165" t="s">
        <v>1</v>
      </c>
      <c r="F611" s="166" t="s">
        <v>998</v>
      </c>
      <c r="H611" s="165" t="s">
        <v>1</v>
      </c>
      <c r="I611" s="167"/>
      <c r="L611" s="164"/>
      <c r="M611" s="168"/>
      <c r="T611" s="169"/>
      <c r="AT611" s="165" t="s">
        <v>276</v>
      </c>
      <c r="AU611" s="165" t="s">
        <v>90</v>
      </c>
      <c r="AV611" s="14" t="s">
        <v>84</v>
      </c>
      <c r="AW611" s="14" t="s">
        <v>32</v>
      </c>
      <c r="AX611" s="14" t="s">
        <v>77</v>
      </c>
      <c r="AY611" s="165" t="s">
        <v>268</v>
      </c>
    </row>
    <row r="612" spans="2:51" s="12" customFormat="1">
      <c r="B612" s="149"/>
      <c r="D612" s="150" t="s">
        <v>276</v>
      </c>
      <c r="E612" s="151" t="s">
        <v>1</v>
      </c>
      <c r="F612" s="152" t="s">
        <v>2725</v>
      </c>
      <c r="H612" s="153">
        <v>33.514000000000003</v>
      </c>
      <c r="I612" s="154"/>
      <c r="L612" s="149"/>
      <c r="M612" s="155"/>
      <c r="T612" s="156"/>
      <c r="AT612" s="151" t="s">
        <v>276</v>
      </c>
      <c r="AU612" s="151" t="s">
        <v>90</v>
      </c>
      <c r="AV612" s="12" t="s">
        <v>90</v>
      </c>
      <c r="AW612" s="12" t="s">
        <v>32</v>
      </c>
      <c r="AX612" s="12" t="s">
        <v>77</v>
      </c>
      <c r="AY612" s="151" t="s">
        <v>268</v>
      </c>
    </row>
    <row r="613" spans="2:51" s="12" customFormat="1">
      <c r="B613" s="149"/>
      <c r="D613" s="150" t="s">
        <v>276</v>
      </c>
      <c r="E613" s="151" t="s">
        <v>1</v>
      </c>
      <c r="F613" s="152" t="s">
        <v>2726</v>
      </c>
      <c r="H613" s="153">
        <v>-2.9249999999999998</v>
      </c>
      <c r="I613" s="154"/>
      <c r="L613" s="149"/>
      <c r="M613" s="155"/>
      <c r="T613" s="156"/>
      <c r="AT613" s="151" t="s">
        <v>276</v>
      </c>
      <c r="AU613" s="151" t="s">
        <v>90</v>
      </c>
      <c r="AV613" s="12" t="s">
        <v>90</v>
      </c>
      <c r="AW613" s="12" t="s">
        <v>32</v>
      </c>
      <c r="AX613" s="12" t="s">
        <v>77</v>
      </c>
      <c r="AY613" s="151" t="s">
        <v>268</v>
      </c>
    </row>
    <row r="614" spans="2:51" s="15" customFormat="1">
      <c r="B614" s="170"/>
      <c r="D614" s="150" t="s">
        <v>276</v>
      </c>
      <c r="E614" s="171" t="s">
        <v>1</v>
      </c>
      <c r="F614" s="172" t="s">
        <v>325</v>
      </c>
      <c r="H614" s="173">
        <v>30.588999999999999</v>
      </c>
      <c r="I614" s="174"/>
      <c r="L614" s="170"/>
      <c r="M614" s="175"/>
      <c r="T614" s="176"/>
      <c r="AT614" s="171" t="s">
        <v>276</v>
      </c>
      <c r="AU614" s="171" t="s">
        <v>90</v>
      </c>
      <c r="AV614" s="15" t="s">
        <v>97</v>
      </c>
      <c r="AW614" s="15" t="s">
        <v>32</v>
      </c>
      <c r="AX614" s="15" t="s">
        <v>77</v>
      </c>
      <c r="AY614" s="171" t="s">
        <v>268</v>
      </c>
    </row>
    <row r="615" spans="2:51" s="14" customFormat="1">
      <c r="B615" s="164"/>
      <c r="D615" s="150" t="s">
        <v>276</v>
      </c>
      <c r="E615" s="165" t="s">
        <v>1</v>
      </c>
      <c r="F615" s="166" t="s">
        <v>1150</v>
      </c>
      <c r="H615" s="165" t="s">
        <v>1</v>
      </c>
      <c r="I615" s="167"/>
      <c r="L615" s="164"/>
      <c r="M615" s="168"/>
      <c r="T615" s="169"/>
      <c r="AT615" s="165" t="s">
        <v>276</v>
      </c>
      <c r="AU615" s="165" t="s">
        <v>90</v>
      </c>
      <c r="AV615" s="14" t="s">
        <v>84</v>
      </c>
      <c r="AW615" s="14" t="s">
        <v>32</v>
      </c>
      <c r="AX615" s="14" t="s">
        <v>77</v>
      </c>
      <c r="AY615" s="165" t="s">
        <v>268</v>
      </c>
    </row>
    <row r="616" spans="2:51" s="14" customFormat="1">
      <c r="B616" s="164"/>
      <c r="D616" s="150" t="s">
        <v>276</v>
      </c>
      <c r="E616" s="165" t="s">
        <v>1</v>
      </c>
      <c r="F616" s="166" t="s">
        <v>1009</v>
      </c>
      <c r="H616" s="165" t="s">
        <v>1</v>
      </c>
      <c r="I616" s="167"/>
      <c r="L616" s="164"/>
      <c r="M616" s="168"/>
      <c r="T616" s="169"/>
      <c r="AT616" s="165" t="s">
        <v>276</v>
      </c>
      <c r="AU616" s="165" t="s">
        <v>90</v>
      </c>
      <c r="AV616" s="14" t="s">
        <v>84</v>
      </c>
      <c r="AW616" s="14" t="s">
        <v>32</v>
      </c>
      <c r="AX616" s="14" t="s">
        <v>77</v>
      </c>
      <c r="AY616" s="165" t="s">
        <v>268</v>
      </c>
    </row>
    <row r="617" spans="2:51" s="12" customFormat="1">
      <c r="B617" s="149"/>
      <c r="D617" s="150" t="s">
        <v>276</v>
      </c>
      <c r="E617" s="151" t="s">
        <v>1</v>
      </c>
      <c r="F617" s="152" t="s">
        <v>2729</v>
      </c>
      <c r="H617" s="153">
        <v>142.30600000000001</v>
      </c>
      <c r="I617" s="154"/>
      <c r="L617" s="149"/>
      <c r="M617" s="155"/>
      <c r="T617" s="156"/>
      <c r="AT617" s="151" t="s">
        <v>276</v>
      </c>
      <c r="AU617" s="151" t="s">
        <v>90</v>
      </c>
      <c r="AV617" s="12" t="s">
        <v>90</v>
      </c>
      <c r="AW617" s="12" t="s">
        <v>32</v>
      </c>
      <c r="AX617" s="12" t="s">
        <v>77</v>
      </c>
      <c r="AY617" s="151" t="s">
        <v>268</v>
      </c>
    </row>
    <row r="618" spans="2:51" s="12" customFormat="1" ht="33.75">
      <c r="B618" s="149"/>
      <c r="D618" s="150" t="s">
        <v>276</v>
      </c>
      <c r="E618" s="151" t="s">
        <v>1</v>
      </c>
      <c r="F618" s="152" t="s">
        <v>2730</v>
      </c>
      <c r="H618" s="153">
        <v>-30.195</v>
      </c>
      <c r="I618" s="154"/>
      <c r="L618" s="149"/>
      <c r="M618" s="155"/>
      <c r="T618" s="156"/>
      <c r="AT618" s="151" t="s">
        <v>276</v>
      </c>
      <c r="AU618" s="151" t="s">
        <v>90</v>
      </c>
      <c r="AV618" s="12" t="s">
        <v>90</v>
      </c>
      <c r="AW618" s="12" t="s">
        <v>32</v>
      </c>
      <c r="AX618" s="12" t="s">
        <v>77</v>
      </c>
      <c r="AY618" s="151" t="s">
        <v>268</v>
      </c>
    </row>
    <row r="619" spans="2:51" s="15" customFormat="1">
      <c r="B619" s="170"/>
      <c r="D619" s="150" t="s">
        <v>276</v>
      </c>
      <c r="E619" s="171" t="s">
        <v>1</v>
      </c>
      <c r="F619" s="172" t="s">
        <v>325</v>
      </c>
      <c r="H619" s="173">
        <v>112.111</v>
      </c>
      <c r="I619" s="174"/>
      <c r="L619" s="170"/>
      <c r="M619" s="175"/>
      <c r="T619" s="176"/>
      <c r="AT619" s="171" t="s">
        <v>276</v>
      </c>
      <c r="AU619" s="171" t="s">
        <v>90</v>
      </c>
      <c r="AV619" s="15" t="s">
        <v>97</v>
      </c>
      <c r="AW619" s="15" t="s">
        <v>32</v>
      </c>
      <c r="AX619" s="15" t="s">
        <v>77</v>
      </c>
      <c r="AY619" s="171" t="s">
        <v>268</v>
      </c>
    </row>
    <row r="620" spans="2:51" s="14" customFormat="1">
      <c r="B620" s="164"/>
      <c r="D620" s="150" t="s">
        <v>276</v>
      </c>
      <c r="E620" s="165" t="s">
        <v>1</v>
      </c>
      <c r="F620" s="166" t="s">
        <v>1012</v>
      </c>
      <c r="H620" s="165" t="s">
        <v>1</v>
      </c>
      <c r="I620" s="167"/>
      <c r="L620" s="164"/>
      <c r="M620" s="168"/>
      <c r="T620" s="169"/>
      <c r="AT620" s="165" t="s">
        <v>276</v>
      </c>
      <c r="AU620" s="165" t="s">
        <v>90</v>
      </c>
      <c r="AV620" s="14" t="s">
        <v>84</v>
      </c>
      <c r="AW620" s="14" t="s">
        <v>32</v>
      </c>
      <c r="AX620" s="14" t="s">
        <v>77</v>
      </c>
      <c r="AY620" s="165" t="s">
        <v>268</v>
      </c>
    </row>
    <row r="621" spans="2:51" s="12" customFormat="1">
      <c r="B621" s="149"/>
      <c r="D621" s="150" t="s">
        <v>276</v>
      </c>
      <c r="E621" s="151" t="s">
        <v>1</v>
      </c>
      <c r="F621" s="152" t="s">
        <v>2731</v>
      </c>
      <c r="H621" s="153">
        <v>22.05</v>
      </c>
      <c r="I621" s="154"/>
      <c r="L621" s="149"/>
      <c r="M621" s="155"/>
      <c r="T621" s="156"/>
      <c r="AT621" s="151" t="s">
        <v>276</v>
      </c>
      <c r="AU621" s="151" t="s">
        <v>90</v>
      </c>
      <c r="AV621" s="12" t="s">
        <v>90</v>
      </c>
      <c r="AW621" s="12" t="s">
        <v>32</v>
      </c>
      <c r="AX621" s="12" t="s">
        <v>77</v>
      </c>
      <c r="AY621" s="151" t="s">
        <v>268</v>
      </c>
    </row>
    <row r="622" spans="2:51" s="15" customFormat="1">
      <c r="B622" s="170"/>
      <c r="D622" s="150" t="s">
        <v>276</v>
      </c>
      <c r="E622" s="171" t="s">
        <v>1</v>
      </c>
      <c r="F622" s="172" t="s">
        <v>325</v>
      </c>
      <c r="H622" s="173">
        <v>22.05</v>
      </c>
      <c r="I622" s="174"/>
      <c r="L622" s="170"/>
      <c r="M622" s="175"/>
      <c r="T622" s="176"/>
      <c r="AT622" s="171" t="s">
        <v>276</v>
      </c>
      <c r="AU622" s="171" t="s">
        <v>90</v>
      </c>
      <c r="AV622" s="15" t="s">
        <v>97</v>
      </c>
      <c r="AW622" s="15" t="s">
        <v>32</v>
      </c>
      <c r="AX622" s="15" t="s">
        <v>77</v>
      </c>
      <c r="AY622" s="171" t="s">
        <v>268</v>
      </c>
    </row>
    <row r="623" spans="2:51" s="14" customFormat="1">
      <c r="B623" s="164"/>
      <c r="D623" s="150" t="s">
        <v>276</v>
      </c>
      <c r="E623" s="165" t="s">
        <v>1</v>
      </c>
      <c r="F623" s="166" t="s">
        <v>1014</v>
      </c>
      <c r="H623" s="165" t="s">
        <v>1</v>
      </c>
      <c r="I623" s="167"/>
      <c r="L623" s="164"/>
      <c r="M623" s="168"/>
      <c r="T623" s="169"/>
      <c r="AT623" s="165" t="s">
        <v>276</v>
      </c>
      <c r="AU623" s="165" t="s">
        <v>90</v>
      </c>
      <c r="AV623" s="14" t="s">
        <v>84</v>
      </c>
      <c r="AW623" s="14" t="s">
        <v>32</v>
      </c>
      <c r="AX623" s="14" t="s">
        <v>77</v>
      </c>
      <c r="AY623" s="165" t="s">
        <v>268</v>
      </c>
    </row>
    <row r="624" spans="2:51" s="12" customFormat="1">
      <c r="B624" s="149"/>
      <c r="D624" s="150" t="s">
        <v>276</v>
      </c>
      <c r="E624" s="151" t="s">
        <v>1</v>
      </c>
      <c r="F624" s="152" t="s">
        <v>2732</v>
      </c>
      <c r="H624" s="153">
        <v>4.8380000000000001</v>
      </c>
      <c r="I624" s="154"/>
      <c r="L624" s="149"/>
      <c r="M624" s="155"/>
      <c r="T624" s="156"/>
      <c r="AT624" s="151" t="s">
        <v>276</v>
      </c>
      <c r="AU624" s="151" t="s">
        <v>90</v>
      </c>
      <c r="AV624" s="12" t="s">
        <v>90</v>
      </c>
      <c r="AW624" s="12" t="s">
        <v>32</v>
      </c>
      <c r="AX624" s="12" t="s">
        <v>77</v>
      </c>
      <c r="AY624" s="151" t="s">
        <v>268</v>
      </c>
    </row>
    <row r="625" spans="2:65" s="15" customFormat="1">
      <c r="B625" s="170"/>
      <c r="D625" s="150" t="s">
        <v>276</v>
      </c>
      <c r="E625" s="171" t="s">
        <v>1</v>
      </c>
      <c r="F625" s="172" t="s">
        <v>325</v>
      </c>
      <c r="H625" s="173">
        <v>4.8380000000000001</v>
      </c>
      <c r="I625" s="174"/>
      <c r="L625" s="170"/>
      <c r="M625" s="175"/>
      <c r="T625" s="176"/>
      <c r="AT625" s="171" t="s">
        <v>276</v>
      </c>
      <c r="AU625" s="171" t="s">
        <v>90</v>
      </c>
      <c r="AV625" s="15" t="s">
        <v>97</v>
      </c>
      <c r="AW625" s="15" t="s">
        <v>32</v>
      </c>
      <c r="AX625" s="15" t="s">
        <v>77</v>
      </c>
      <c r="AY625" s="171" t="s">
        <v>268</v>
      </c>
    </row>
    <row r="626" spans="2:65" s="13" customFormat="1">
      <c r="B626" s="157"/>
      <c r="D626" s="150" t="s">
        <v>276</v>
      </c>
      <c r="E626" s="158" t="s">
        <v>1</v>
      </c>
      <c r="F626" s="159" t="s">
        <v>278</v>
      </c>
      <c r="H626" s="160">
        <v>169.58799999999999</v>
      </c>
      <c r="I626" s="161"/>
      <c r="L626" s="157"/>
      <c r="M626" s="162"/>
      <c r="T626" s="163"/>
      <c r="AT626" s="158" t="s">
        <v>276</v>
      </c>
      <c r="AU626" s="158" t="s">
        <v>90</v>
      </c>
      <c r="AV626" s="13" t="s">
        <v>101</v>
      </c>
      <c r="AW626" s="13" t="s">
        <v>32</v>
      </c>
      <c r="AX626" s="13" t="s">
        <v>84</v>
      </c>
      <c r="AY626" s="158" t="s">
        <v>268</v>
      </c>
    </row>
    <row r="627" spans="2:65" s="1" customFormat="1" ht="33" customHeight="1">
      <c r="B627" s="32"/>
      <c r="C627" s="136" t="s">
        <v>658</v>
      </c>
      <c r="D627" s="136" t="s">
        <v>270</v>
      </c>
      <c r="E627" s="137" t="s">
        <v>1151</v>
      </c>
      <c r="F627" s="138" t="s">
        <v>1152</v>
      </c>
      <c r="G627" s="139" t="s">
        <v>273</v>
      </c>
      <c r="H627" s="140">
        <v>164.75</v>
      </c>
      <c r="I627" s="141"/>
      <c r="J627" s="142">
        <f>ROUND(I627*H627,2)</f>
        <v>0</v>
      </c>
      <c r="K627" s="138" t="s">
        <v>1</v>
      </c>
      <c r="L627" s="32"/>
      <c r="M627" s="143" t="s">
        <v>1</v>
      </c>
      <c r="N627" s="144" t="s">
        <v>43</v>
      </c>
      <c r="P627" s="145">
        <f>O627*H627</f>
        <v>0</v>
      </c>
      <c r="Q627" s="145">
        <v>1.9E-3</v>
      </c>
      <c r="R627" s="145">
        <f>Q627*H627</f>
        <v>0.313025</v>
      </c>
      <c r="S627" s="145">
        <v>0</v>
      </c>
      <c r="T627" s="146">
        <f>S627*H627</f>
        <v>0</v>
      </c>
      <c r="AR627" s="147" t="s">
        <v>101</v>
      </c>
      <c r="AT627" s="147" t="s">
        <v>270</v>
      </c>
      <c r="AU627" s="147" t="s">
        <v>90</v>
      </c>
      <c r="AY627" s="17" t="s">
        <v>268</v>
      </c>
      <c r="BE627" s="148">
        <f>IF(N627="základní",J627,0)</f>
        <v>0</v>
      </c>
      <c r="BF627" s="148">
        <f>IF(N627="snížená",J627,0)</f>
        <v>0</v>
      </c>
      <c r="BG627" s="148">
        <f>IF(N627="zákl. přenesená",J627,0)</f>
        <v>0</v>
      </c>
      <c r="BH627" s="148">
        <f>IF(N627="sníž. přenesená",J627,0)</f>
        <v>0</v>
      </c>
      <c r="BI627" s="148">
        <f>IF(N627="nulová",J627,0)</f>
        <v>0</v>
      </c>
      <c r="BJ627" s="17" t="s">
        <v>90</v>
      </c>
      <c r="BK627" s="148">
        <f>ROUND(I627*H627,2)</f>
        <v>0</v>
      </c>
      <c r="BL627" s="17" t="s">
        <v>101</v>
      </c>
      <c r="BM627" s="147" t="s">
        <v>1153</v>
      </c>
    </row>
    <row r="628" spans="2:65" s="14" customFormat="1">
      <c r="B628" s="164"/>
      <c r="D628" s="150" t="s">
        <v>276</v>
      </c>
      <c r="E628" s="165" t="s">
        <v>1</v>
      </c>
      <c r="F628" s="166" t="s">
        <v>1006</v>
      </c>
      <c r="H628" s="165" t="s">
        <v>1</v>
      </c>
      <c r="I628" s="167"/>
      <c r="L628" s="164"/>
      <c r="M628" s="168"/>
      <c r="T628" s="169"/>
      <c r="AT628" s="165" t="s">
        <v>276</v>
      </c>
      <c r="AU628" s="165" t="s">
        <v>90</v>
      </c>
      <c r="AV628" s="14" t="s">
        <v>84</v>
      </c>
      <c r="AW628" s="14" t="s">
        <v>32</v>
      </c>
      <c r="AX628" s="14" t="s">
        <v>77</v>
      </c>
      <c r="AY628" s="165" t="s">
        <v>268</v>
      </c>
    </row>
    <row r="629" spans="2:65" s="14" customFormat="1">
      <c r="B629" s="164"/>
      <c r="D629" s="150" t="s">
        <v>276</v>
      </c>
      <c r="E629" s="165" t="s">
        <v>1</v>
      </c>
      <c r="F629" s="166" t="s">
        <v>1023</v>
      </c>
      <c r="H629" s="165" t="s">
        <v>1</v>
      </c>
      <c r="I629" s="167"/>
      <c r="L629" s="164"/>
      <c r="M629" s="168"/>
      <c r="T629" s="169"/>
      <c r="AT629" s="165" t="s">
        <v>276</v>
      </c>
      <c r="AU629" s="165" t="s">
        <v>90</v>
      </c>
      <c r="AV629" s="14" t="s">
        <v>84</v>
      </c>
      <c r="AW629" s="14" t="s">
        <v>32</v>
      </c>
      <c r="AX629" s="14" t="s">
        <v>77</v>
      </c>
      <c r="AY629" s="165" t="s">
        <v>268</v>
      </c>
    </row>
    <row r="630" spans="2:65" s="14" customFormat="1">
      <c r="B630" s="164"/>
      <c r="D630" s="150" t="s">
        <v>276</v>
      </c>
      <c r="E630" s="165" t="s">
        <v>1</v>
      </c>
      <c r="F630" s="166" t="s">
        <v>998</v>
      </c>
      <c r="H630" s="165" t="s">
        <v>1</v>
      </c>
      <c r="I630" s="167"/>
      <c r="L630" s="164"/>
      <c r="M630" s="168"/>
      <c r="T630" s="169"/>
      <c r="AT630" s="165" t="s">
        <v>276</v>
      </c>
      <c r="AU630" s="165" t="s">
        <v>90</v>
      </c>
      <c r="AV630" s="14" t="s">
        <v>84</v>
      </c>
      <c r="AW630" s="14" t="s">
        <v>32</v>
      </c>
      <c r="AX630" s="14" t="s">
        <v>77</v>
      </c>
      <c r="AY630" s="165" t="s">
        <v>268</v>
      </c>
    </row>
    <row r="631" spans="2:65" s="12" customFormat="1">
      <c r="B631" s="149"/>
      <c r="D631" s="150" t="s">
        <v>276</v>
      </c>
      <c r="E631" s="151" t="s">
        <v>1</v>
      </c>
      <c r="F631" s="152" t="s">
        <v>2725</v>
      </c>
      <c r="H631" s="153">
        <v>33.514000000000003</v>
      </c>
      <c r="I631" s="154"/>
      <c r="L631" s="149"/>
      <c r="M631" s="155"/>
      <c r="T631" s="156"/>
      <c r="AT631" s="151" t="s">
        <v>276</v>
      </c>
      <c r="AU631" s="151" t="s">
        <v>90</v>
      </c>
      <c r="AV631" s="12" t="s">
        <v>90</v>
      </c>
      <c r="AW631" s="12" t="s">
        <v>32</v>
      </c>
      <c r="AX631" s="12" t="s">
        <v>77</v>
      </c>
      <c r="AY631" s="151" t="s">
        <v>268</v>
      </c>
    </row>
    <row r="632" spans="2:65" s="12" customFormat="1">
      <c r="B632" s="149"/>
      <c r="D632" s="150" t="s">
        <v>276</v>
      </c>
      <c r="E632" s="151" t="s">
        <v>1</v>
      </c>
      <c r="F632" s="152" t="s">
        <v>2726</v>
      </c>
      <c r="H632" s="153">
        <v>-2.9249999999999998</v>
      </c>
      <c r="I632" s="154"/>
      <c r="L632" s="149"/>
      <c r="M632" s="155"/>
      <c r="T632" s="156"/>
      <c r="AT632" s="151" t="s">
        <v>276</v>
      </c>
      <c r="AU632" s="151" t="s">
        <v>90</v>
      </c>
      <c r="AV632" s="12" t="s">
        <v>90</v>
      </c>
      <c r="AW632" s="12" t="s">
        <v>32</v>
      </c>
      <c r="AX632" s="12" t="s">
        <v>77</v>
      </c>
      <c r="AY632" s="151" t="s">
        <v>268</v>
      </c>
    </row>
    <row r="633" spans="2:65" s="15" customFormat="1">
      <c r="B633" s="170"/>
      <c r="D633" s="150" t="s">
        <v>276</v>
      </c>
      <c r="E633" s="171" t="s">
        <v>1</v>
      </c>
      <c r="F633" s="172" t="s">
        <v>325</v>
      </c>
      <c r="H633" s="173">
        <v>30.588999999999999</v>
      </c>
      <c r="I633" s="174"/>
      <c r="L633" s="170"/>
      <c r="M633" s="175"/>
      <c r="T633" s="176"/>
      <c r="AT633" s="171" t="s">
        <v>276</v>
      </c>
      <c r="AU633" s="171" t="s">
        <v>90</v>
      </c>
      <c r="AV633" s="15" t="s">
        <v>97</v>
      </c>
      <c r="AW633" s="15" t="s">
        <v>32</v>
      </c>
      <c r="AX633" s="15" t="s">
        <v>77</v>
      </c>
      <c r="AY633" s="171" t="s">
        <v>268</v>
      </c>
    </row>
    <row r="634" spans="2:65" s="14" customFormat="1">
      <c r="B634" s="164"/>
      <c r="D634" s="150" t="s">
        <v>276</v>
      </c>
      <c r="E634" s="165" t="s">
        <v>1</v>
      </c>
      <c r="F634" s="166" t="s">
        <v>1024</v>
      </c>
      <c r="H634" s="165" t="s">
        <v>1</v>
      </c>
      <c r="I634" s="167"/>
      <c r="L634" s="164"/>
      <c r="M634" s="168"/>
      <c r="T634" s="169"/>
      <c r="AT634" s="165" t="s">
        <v>276</v>
      </c>
      <c r="AU634" s="165" t="s">
        <v>90</v>
      </c>
      <c r="AV634" s="14" t="s">
        <v>84</v>
      </c>
      <c r="AW634" s="14" t="s">
        <v>32</v>
      </c>
      <c r="AX634" s="14" t="s">
        <v>77</v>
      </c>
      <c r="AY634" s="165" t="s">
        <v>268</v>
      </c>
    </row>
    <row r="635" spans="2:65" s="14" customFormat="1">
      <c r="B635" s="164"/>
      <c r="D635" s="150" t="s">
        <v>276</v>
      </c>
      <c r="E635" s="165" t="s">
        <v>1</v>
      </c>
      <c r="F635" s="166" t="s">
        <v>1009</v>
      </c>
      <c r="H635" s="165" t="s">
        <v>1</v>
      </c>
      <c r="I635" s="167"/>
      <c r="L635" s="164"/>
      <c r="M635" s="168"/>
      <c r="T635" s="169"/>
      <c r="AT635" s="165" t="s">
        <v>276</v>
      </c>
      <c r="AU635" s="165" t="s">
        <v>90</v>
      </c>
      <c r="AV635" s="14" t="s">
        <v>84</v>
      </c>
      <c r="AW635" s="14" t="s">
        <v>32</v>
      </c>
      <c r="AX635" s="14" t="s">
        <v>77</v>
      </c>
      <c r="AY635" s="165" t="s">
        <v>268</v>
      </c>
    </row>
    <row r="636" spans="2:65" s="12" customFormat="1">
      <c r="B636" s="149"/>
      <c r="D636" s="150" t="s">
        <v>276</v>
      </c>
      <c r="E636" s="151" t="s">
        <v>1</v>
      </c>
      <c r="F636" s="152" t="s">
        <v>2729</v>
      </c>
      <c r="H636" s="153">
        <v>142.30600000000001</v>
      </c>
      <c r="I636" s="154"/>
      <c r="L636" s="149"/>
      <c r="M636" s="155"/>
      <c r="T636" s="156"/>
      <c r="AT636" s="151" t="s">
        <v>276</v>
      </c>
      <c r="AU636" s="151" t="s">
        <v>90</v>
      </c>
      <c r="AV636" s="12" t="s">
        <v>90</v>
      </c>
      <c r="AW636" s="12" t="s">
        <v>32</v>
      </c>
      <c r="AX636" s="12" t="s">
        <v>77</v>
      </c>
      <c r="AY636" s="151" t="s">
        <v>268</v>
      </c>
    </row>
    <row r="637" spans="2:65" s="12" customFormat="1" ht="33.75">
      <c r="B637" s="149"/>
      <c r="D637" s="150" t="s">
        <v>276</v>
      </c>
      <c r="E637" s="151" t="s">
        <v>1</v>
      </c>
      <c r="F637" s="152" t="s">
        <v>2730</v>
      </c>
      <c r="H637" s="153">
        <v>-30.195</v>
      </c>
      <c r="I637" s="154"/>
      <c r="L637" s="149"/>
      <c r="M637" s="155"/>
      <c r="T637" s="156"/>
      <c r="AT637" s="151" t="s">
        <v>276</v>
      </c>
      <c r="AU637" s="151" t="s">
        <v>90</v>
      </c>
      <c r="AV637" s="12" t="s">
        <v>90</v>
      </c>
      <c r="AW637" s="12" t="s">
        <v>32</v>
      </c>
      <c r="AX637" s="12" t="s">
        <v>77</v>
      </c>
      <c r="AY637" s="151" t="s">
        <v>268</v>
      </c>
    </row>
    <row r="638" spans="2:65" s="15" customFormat="1">
      <c r="B638" s="170"/>
      <c r="D638" s="150" t="s">
        <v>276</v>
      </c>
      <c r="E638" s="171" t="s">
        <v>1</v>
      </c>
      <c r="F638" s="172" t="s">
        <v>325</v>
      </c>
      <c r="H638" s="173">
        <v>112.111</v>
      </c>
      <c r="I638" s="174"/>
      <c r="L638" s="170"/>
      <c r="M638" s="175"/>
      <c r="T638" s="176"/>
      <c r="AT638" s="171" t="s">
        <v>276</v>
      </c>
      <c r="AU638" s="171" t="s">
        <v>90</v>
      </c>
      <c r="AV638" s="15" t="s">
        <v>97</v>
      </c>
      <c r="AW638" s="15" t="s">
        <v>32</v>
      </c>
      <c r="AX638" s="15" t="s">
        <v>77</v>
      </c>
      <c r="AY638" s="171" t="s">
        <v>268</v>
      </c>
    </row>
    <row r="639" spans="2:65" s="14" customFormat="1">
      <c r="B639" s="164"/>
      <c r="D639" s="150" t="s">
        <v>276</v>
      </c>
      <c r="E639" s="165" t="s">
        <v>1</v>
      </c>
      <c r="F639" s="166" t="s">
        <v>1012</v>
      </c>
      <c r="H639" s="165" t="s">
        <v>1</v>
      </c>
      <c r="I639" s="167"/>
      <c r="L639" s="164"/>
      <c r="M639" s="168"/>
      <c r="T639" s="169"/>
      <c r="AT639" s="165" t="s">
        <v>276</v>
      </c>
      <c r="AU639" s="165" t="s">
        <v>90</v>
      </c>
      <c r="AV639" s="14" t="s">
        <v>84</v>
      </c>
      <c r="AW639" s="14" t="s">
        <v>32</v>
      </c>
      <c r="AX639" s="14" t="s">
        <v>77</v>
      </c>
      <c r="AY639" s="165" t="s">
        <v>268</v>
      </c>
    </row>
    <row r="640" spans="2:65" s="12" customFormat="1">
      <c r="B640" s="149"/>
      <c r="D640" s="150" t="s">
        <v>276</v>
      </c>
      <c r="E640" s="151" t="s">
        <v>1</v>
      </c>
      <c r="F640" s="152" t="s">
        <v>2731</v>
      </c>
      <c r="H640" s="153">
        <v>22.05</v>
      </c>
      <c r="I640" s="154"/>
      <c r="L640" s="149"/>
      <c r="M640" s="155"/>
      <c r="T640" s="156"/>
      <c r="AT640" s="151" t="s">
        <v>276</v>
      </c>
      <c r="AU640" s="151" t="s">
        <v>90</v>
      </c>
      <c r="AV640" s="12" t="s">
        <v>90</v>
      </c>
      <c r="AW640" s="12" t="s">
        <v>32</v>
      </c>
      <c r="AX640" s="12" t="s">
        <v>77</v>
      </c>
      <c r="AY640" s="151" t="s">
        <v>268</v>
      </c>
    </row>
    <row r="641" spans="2:65" s="15" customFormat="1">
      <c r="B641" s="170"/>
      <c r="D641" s="150" t="s">
        <v>276</v>
      </c>
      <c r="E641" s="171" t="s">
        <v>1</v>
      </c>
      <c r="F641" s="172" t="s">
        <v>325</v>
      </c>
      <c r="H641" s="173">
        <v>22.05</v>
      </c>
      <c r="I641" s="174"/>
      <c r="L641" s="170"/>
      <c r="M641" s="175"/>
      <c r="T641" s="176"/>
      <c r="AT641" s="171" t="s">
        <v>276</v>
      </c>
      <c r="AU641" s="171" t="s">
        <v>90</v>
      </c>
      <c r="AV641" s="15" t="s">
        <v>97</v>
      </c>
      <c r="AW641" s="15" t="s">
        <v>32</v>
      </c>
      <c r="AX641" s="15" t="s">
        <v>77</v>
      </c>
      <c r="AY641" s="171" t="s">
        <v>268</v>
      </c>
    </row>
    <row r="642" spans="2:65" s="13" customFormat="1">
      <c r="B642" s="157"/>
      <c r="D642" s="150" t="s">
        <v>276</v>
      </c>
      <c r="E642" s="158" t="s">
        <v>1</v>
      </c>
      <c r="F642" s="159" t="s">
        <v>278</v>
      </c>
      <c r="H642" s="160">
        <v>164.75</v>
      </c>
      <c r="I642" s="161"/>
      <c r="L642" s="157"/>
      <c r="M642" s="162"/>
      <c r="T642" s="163"/>
      <c r="AT642" s="158" t="s">
        <v>276</v>
      </c>
      <c r="AU642" s="158" t="s">
        <v>90</v>
      </c>
      <c r="AV642" s="13" t="s">
        <v>101</v>
      </c>
      <c r="AW642" s="13" t="s">
        <v>32</v>
      </c>
      <c r="AX642" s="13" t="s">
        <v>84</v>
      </c>
      <c r="AY642" s="158" t="s">
        <v>268</v>
      </c>
    </row>
    <row r="643" spans="2:65" s="1" customFormat="1" ht="24.2" customHeight="1">
      <c r="B643" s="32"/>
      <c r="C643" s="136" t="s">
        <v>662</v>
      </c>
      <c r="D643" s="136" t="s">
        <v>270</v>
      </c>
      <c r="E643" s="137" t="s">
        <v>1154</v>
      </c>
      <c r="F643" s="138" t="s">
        <v>1155</v>
      </c>
      <c r="G643" s="139" t="s">
        <v>318</v>
      </c>
      <c r="H643" s="140">
        <v>21.324999999999999</v>
      </c>
      <c r="I643" s="141"/>
      <c r="J643" s="142">
        <f>ROUND(I643*H643,2)</f>
        <v>0</v>
      </c>
      <c r="K643" s="138" t="s">
        <v>274</v>
      </c>
      <c r="L643" s="32"/>
      <c r="M643" s="143" t="s">
        <v>1</v>
      </c>
      <c r="N643" s="144" t="s">
        <v>43</v>
      </c>
      <c r="P643" s="145">
        <f>O643*H643</f>
        <v>0</v>
      </c>
      <c r="Q643" s="145">
        <v>2.0650000000000002E-2</v>
      </c>
      <c r="R643" s="145">
        <f>Q643*H643</f>
        <v>0.44036125000000004</v>
      </c>
      <c r="S643" s="145">
        <v>0</v>
      </c>
      <c r="T643" s="146">
        <f>S643*H643</f>
        <v>0</v>
      </c>
      <c r="AR643" s="147" t="s">
        <v>101</v>
      </c>
      <c r="AT643" s="147" t="s">
        <v>270</v>
      </c>
      <c r="AU643" s="147" t="s">
        <v>90</v>
      </c>
      <c r="AY643" s="17" t="s">
        <v>268</v>
      </c>
      <c r="BE643" s="148">
        <f>IF(N643="základní",J643,0)</f>
        <v>0</v>
      </c>
      <c r="BF643" s="148">
        <f>IF(N643="snížená",J643,0)</f>
        <v>0</v>
      </c>
      <c r="BG643" s="148">
        <f>IF(N643="zákl. přenesená",J643,0)</f>
        <v>0</v>
      </c>
      <c r="BH643" s="148">
        <f>IF(N643="sníž. přenesená",J643,0)</f>
        <v>0</v>
      </c>
      <c r="BI643" s="148">
        <f>IF(N643="nulová",J643,0)</f>
        <v>0</v>
      </c>
      <c r="BJ643" s="17" t="s">
        <v>90</v>
      </c>
      <c r="BK643" s="148">
        <f>ROUND(I643*H643,2)</f>
        <v>0</v>
      </c>
      <c r="BL643" s="17" t="s">
        <v>101</v>
      </c>
      <c r="BM643" s="147" t="s">
        <v>2769</v>
      </c>
    </row>
    <row r="644" spans="2:65" s="14" customFormat="1">
      <c r="B644" s="164"/>
      <c r="D644" s="150" t="s">
        <v>276</v>
      </c>
      <c r="E644" s="165" t="s">
        <v>1</v>
      </c>
      <c r="F644" s="166" t="s">
        <v>1157</v>
      </c>
      <c r="H644" s="165" t="s">
        <v>1</v>
      </c>
      <c r="I644" s="167"/>
      <c r="L644" s="164"/>
      <c r="M644" s="168"/>
      <c r="T644" s="169"/>
      <c r="AT644" s="165" t="s">
        <v>276</v>
      </c>
      <c r="AU644" s="165" t="s">
        <v>90</v>
      </c>
      <c r="AV644" s="14" t="s">
        <v>84</v>
      </c>
      <c r="AW644" s="14" t="s">
        <v>32</v>
      </c>
      <c r="AX644" s="14" t="s">
        <v>77</v>
      </c>
      <c r="AY644" s="165" t="s">
        <v>268</v>
      </c>
    </row>
    <row r="645" spans="2:65" s="12" customFormat="1">
      <c r="B645" s="149"/>
      <c r="D645" s="150" t="s">
        <v>276</v>
      </c>
      <c r="E645" s="151" t="s">
        <v>1</v>
      </c>
      <c r="F645" s="152" t="s">
        <v>2770</v>
      </c>
      <c r="H645" s="153">
        <v>21.324999999999999</v>
      </c>
      <c r="I645" s="154"/>
      <c r="L645" s="149"/>
      <c r="M645" s="155"/>
      <c r="T645" s="156"/>
      <c r="AT645" s="151" t="s">
        <v>276</v>
      </c>
      <c r="AU645" s="151" t="s">
        <v>90</v>
      </c>
      <c r="AV645" s="12" t="s">
        <v>90</v>
      </c>
      <c r="AW645" s="12" t="s">
        <v>32</v>
      </c>
      <c r="AX645" s="12" t="s">
        <v>77</v>
      </c>
      <c r="AY645" s="151" t="s">
        <v>268</v>
      </c>
    </row>
    <row r="646" spans="2:65" s="13" customFormat="1">
      <c r="B646" s="157"/>
      <c r="D646" s="150" t="s">
        <v>276</v>
      </c>
      <c r="E646" s="158" t="s">
        <v>1</v>
      </c>
      <c r="F646" s="159" t="s">
        <v>278</v>
      </c>
      <c r="H646" s="160">
        <v>21.324999999999999</v>
      </c>
      <c r="I646" s="161"/>
      <c r="L646" s="157"/>
      <c r="M646" s="162"/>
      <c r="T646" s="163"/>
      <c r="AT646" s="158" t="s">
        <v>276</v>
      </c>
      <c r="AU646" s="158" t="s">
        <v>90</v>
      </c>
      <c r="AV646" s="13" t="s">
        <v>101</v>
      </c>
      <c r="AW646" s="13" t="s">
        <v>32</v>
      </c>
      <c r="AX646" s="13" t="s">
        <v>84</v>
      </c>
      <c r="AY646" s="158" t="s">
        <v>268</v>
      </c>
    </row>
    <row r="647" spans="2:65" s="1" customFormat="1" ht="33" customHeight="1">
      <c r="B647" s="32"/>
      <c r="C647" s="136" t="s">
        <v>667</v>
      </c>
      <c r="D647" s="136" t="s">
        <v>270</v>
      </c>
      <c r="E647" s="137" t="s">
        <v>1159</v>
      </c>
      <c r="F647" s="138" t="s">
        <v>1160</v>
      </c>
      <c r="G647" s="139" t="s">
        <v>215</v>
      </c>
      <c r="H647" s="140">
        <v>5.2370000000000001</v>
      </c>
      <c r="I647" s="141"/>
      <c r="J647" s="142">
        <f>ROUND(I647*H647,2)</f>
        <v>0</v>
      </c>
      <c r="K647" s="138" t="s">
        <v>274</v>
      </c>
      <c r="L647" s="32"/>
      <c r="M647" s="143" t="s">
        <v>1</v>
      </c>
      <c r="N647" s="144" t="s">
        <v>43</v>
      </c>
      <c r="P647" s="145">
        <f>O647*H647</f>
        <v>0</v>
      </c>
      <c r="Q647" s="145">
        <v>2.3010199999999998</v>
      </c>
      <c r="R647" s="145">
        <f>Q647*H647</f>
        <v>12.05044174</v>
      </c>
      <c r="S647" s="145">
        <v>0</v>
      </c>
      <c r="T647" s="146">
        <f>S647*H647</f>
        <v>0</v>
      </c>
      <c r="AR647" s="147" t="s">
        <v>101</v>
      </c>
      <c r="AT647" s="147" t="s">
        <v>270</v>
      </c>
      <c r="AU647" s="147" t="s">
        <v>90</v>
      </c>
      <c r="AY647" s="17" t="s">
        <v>268</v>
      </c>
      <c r="BE647" s="148">
        <f>IF(N647="základní",J647,0)</f>
        <v>0</v>
      </c>
      <c r="BF647" s="148">
        <f>IF(N647="snížená",J647,0)</f>
        <v>0</v>
      </c>
      <c r="BG647" s="148">
        <f>IF(N647="zákl. přenesená",J647,0)</f>
        <v>0</v>
      </c>
      <c r="BH647" s="148">
        <f>IF(N647="sníž. přenesená",J647,0)</f>
        <v>0</v>
      </c>
      <c r="BI647" s="148">
        <f>IF(N647="nulová",J647,0)</f>
        <v>0</v>
      </c>
      <c r="BJ647" s="17" t="s">
        <v>90</v>
      </c>
      <c r="BK647" s="148">
        <f>ROUND(I647*H647,2)</f>
        <v>0</v>
      </c>
      <c r="BL647" s="17" t="s">
        <v>101</v>
      </c>
      <c r="BM647" s="147" t="s">
        <v>2771</v>
      </c>
    </row>
    <row r="648" spans="2:65" s="14" customFormat="1">
      <c r="B648" s="164"/>
      <c r="D648" s="150" t="s">
        <v>276</v>
      </c>
      <c r="E648" s="165" t="s">
        <v>1</v>
      </c>
      <c r="F648" s="166" t="s">
        <v>1162</v>
      </c>
      <c r="H648" s="165" t="s">
        <v>1</v>
      </c>
      <c r="I648" s="167"/>
      <c r="L648" s="164"/>
      <c r="M648" s="168"/>
      <c r="T648" s="169"/>
      <c r="AT648" s="165" t="s">
        <v>276</v>
      </c>
      <c r="AU648" s="165" t="s">
        <v>90</v>
      </c>
      <c r="AV648" s="14" t="s">
        <v>84</v>
      </c>
      <c r="AW648" s="14" t="s">
        <v>32</v>
      </c>
      <c r="AX648" s="14" t="s">
        <v>77</v>
      </c>
      <c r="AY648" s="165" t="s">
        <v>268</v>
      </c>
    </row>
    <row r="649" spans="2:65" s="14" customFormat="1">
      <c r="B649" s="164"/>
      <c r="D649" s="150" t="s">
        <v>276</v>
      </c>
      <c r="E649" s="165" t="s">
        <v>1</v>
      </c>
      <c r="F649" s="166" t="s">
        <v>833</v>
      </c>
      <c r="H649" s="165" t="s">
        <v>1</v>
      </c>
      <c r="I649" s="167"/>
      <c r="L649" s="164"/>
      <c r="M649" s="168"/>
      <c r="T649" s="169"/>
      <c r="AT649" s="165" t="s">
        <v>276</v>
      </c>
      <c r="AU649" s="165" t="s">
        <v>90</v>
      </c>
      <c r="AV649" s="14" t="s">
        <v>84</v>
      </c>
      <c r="AW649" s="14" t="s">
        <v>32</v>
      </c>
      <c r="AX649" s="14" t="s">
        <v>77</v>
      </c>
      <c r="AY649" s="165" t="s">
        <v>268</v>
      </c>
    </row>
    <row r="650" spans="2:65" s="12" customFormat="1">
      <c r="B650" s="149"/>
      <c r="D650" s="150" t="s">
        <v>276</v>
      </c>
      <c r="E650" s="151" t="s">
        <v>1</v>
      </c>
      <c r="F650" s="152" t="s">
        <v>2772</v>
      </c>
      <c r="H650" s="153">
        <v>5.2370000000000001</v>
      </c>
      <c r="I650" s="154"/>
      <c r="L650" s="149"/>
      <c r="M650" s="155"/>
      <c r="T650" s="156"/>
      <c r="AT650" s="151" t="s">
        <v>276</v>
      </c>
      <c r="AU650" s="151" t="s">
        <v>90</v>
      </c>
      <c r="AV650" s="12" t="s">
        <v>90</v>
      </c>
      <c r="AW650" s="12" t="s">
        <v>32</v>
      </c>
      <c r="AX650" s="12" t="s">
        <v>77</v>
      </c>
      <c r="AY650" s="151" t="s">
        <v>268</v>
      </c>
    </row>
    <row r="651" spans="2:65" s="13" customFormat="1">
      <c r="B651" s="157"/>
      <c r="D651" s="150" t="s">
        <v>276</v>
      </c>
      <c r="E651" s="158" t="s">
        <v>1</v>
      </c>
      <c r="F651" s="159" t="s">
        <v>278</v>
      </c>
      <c r="H651" s="160">
        <v>5.2370000000000001</v>
      </c>
      <c r="I651" s="161"/>
      <c r="L651" s="157"/>
      <c r="M651" s="162"/>
      <c r="T651" s="163"/>
      <c r="AT651" s="158" t="s">
        <v>276</v>
      </c>
      <c r="AU651" s="158" t="s">
        <v>90</v>
      </c>
      <c r="AV651" s="13" t="s">
        <v>101</v>
      </c>
      <c r="AW651" s="13" t="s">
        <v>32</v>
      </c>
      <c r="AX651" s="13" t="s">
        <v>84</v>
      </c>
      <c r="AY651" s="158" t="s">
        <v>268</v>
      </c>
    </row>
    <row r="652" spans="2:65" s="1" customFormat="1" ht="33" customHeight="1">
      <c r="B652" s="32"/>
      <c r="C652" s="136" t="s">
        <v>671</v>
      </c>
      <c r="D652" s="177" t="s">
        <v>270</v>
      </c>
      <c r="E652" s="137" t="s">
        <v>1164</v>
      </c>
      <c r="F652" s="138" t="s">
        <v>1165</v>
      </c>
      <c r="G652" s="139" t="s">
        <v>215</v>
      </c>
      <c r="H652" s="140">
        <v>0.76</v>
      </c>
      <c r="I652" s="141"/>
      <c r="J652" s="142">
        <f>ROUND(I652*H652,2)</f>
        <v>0</v>
      </c>
      <c r="K652" s="138" t="s">
        <v>274</v>
      </c>
      <c r="L652" s="32"/>
      <c r="M652" s="143" t="s">
        <v>1</v>
      </c>
      <c r="N652" s="144" t="s">
        <v>43</v>
      </c>
      <c r="P652" s="145">
        <f>O652*H652</f>
        <v>0</v>
      </c>
      <c r="Q652" s="145">
        <v>2.5018699999999998</v>
      </c>
      <c r="R652" s="145">
        <f>Q652*H652</f>
        <v>1.9014211999999999</v>
      </c>
      <c r="S652" s="145">
        <v>0</v>
      </c>
      <c r="T652" s="146">
        <f>S652*H652</f>
        <v>0</v>
      </c>
      <c r="AR652" s="147" t="s">
        <v>101</v>
      </c>
      <c r="AT652" s="147" t="s">
        <v>270</v>
      </c>
      <c r="AU652" s="147" t="s">
        <v>90</v>
      </c>
      <c r="AY652" s="17" t="s">
        <v>268</v>
      </c>
      <c r="BE652" s="148">
        <f>IF(N652="základní",J652,0)</f>
        <v>0</v>
      </c>
      <c r="BF652" s="148">
        <f>IF(N652="snížená",J652,0)</f>
        <v>0</v>
      </c>
      <c r="BG652" s="148">
        <f>IF(N652="zákl. přenesená",J652,0)</f>
        <v>0</v>
      </c>
      <c r="BH652" s="148">
        <f>IF(N652="sníž. přenesená",J652,0)</f>
        <v>0</v>
      </c>
      <c r="BI652" s="148">
        <f>IF(N652="nulová",J652,0)</f>
        <v>0</v>
      </c>
      <c r="BJ652" s="17" t="s">
        <v>90</v>
      </c>
      <c r="BK652" s="148">
        <f>ROUND(I652*H652,2)</f>
        <v>0</v>
      </c>
      <c r="BL652" s="17" t="s">
        <v>101</v>
      </c>
      <c r="BM652" s="147" t="s">
        <v>1166</v>
      </c>
    </row>
    <row r="653" spans="2:65" s="14" customFormat="1">
      <c r="B653" s="164"/>
      <c r="D653" s="150" t="s">
        <v>276</v>
      </c>
      <c r="E653" s="165" t="s">
        <v>1</v>
      </c>
      <c r="F653" s="166" t="s">
        <v>1167</v>
      </c>
      <c r="H653" s="165" t="s">
        <v>1</v>
      </c>
      <c r="I653" s="167"/>
      <c r="L653" s="164"/>
      <c r="M653" s="168"/>
      <c r="T653" s="169"/>
      <c r="AT653" s="165" t="s">
        <v>276</v>
      </c>
      <c r="AU653" s="165" t="s">
        <v>90</v>
      </c>
      <c r="AV653" s="14" t="s">
        <v>84</v>
      </c>
      <c r="AW653" s="14" t="s">
        <v>32</v>
      </c>
      <c r="AX653" s="14" t="s">
        <v>77</v>
      </c>
      <c r="AY653" s="165" t="s">
        <v>268</v>
      </c>
    </row>
    <row r="654" spans="2:65" s="14" customFormat="1">
      <c r="B654" s="164"/>
      <c r="D654" s="150" t="s">
        <v>276</v>
      </c>
      <c r="E654" s="165" t="s">
        <v>1</v>
      </c>
      <c r="F654" s="166" t="s">
        <v>2675</v>
      </c>
      <c r="H654" s="165" t="s">
        <v>1</v>
      </c>
      <c r="I654" s="167"/>
      <c r="L654" s="164"/>
      <c r="M654" s="168"/>
      <c r="T654" s="169"/>
      <c r="AT654" s="165" t="s">
        <v>276</v>
      </c>
      <c r="AU654" s="165" t="s">
        <v>90</v>
      </c>
      <c r="AV654" s="14" t="s">
        <v>84</v>
      </c>
      <c r="AW654" s="14" t="s">
        <v>32</v>
      </c>
      <c r="AX654" s="14" t="s">
        <v>77</v>
      </c>
      <c r="AY654" s="165" t="s">
        <v>268</v>
      </c>
    </row>
    <row r="655" spans="2:65" s="12" customFormat="1">
      <c r="B655" s="149"/>
      <c r="D655" s="150" t="s">
        <v>276</v>
      </c>
      <c r="E655" s="151" t="s">
        <v>1</v>
      </c>
      <c r="F655" s="152" t="s">
        <v>2773</v>
      </c>
      <c r="H655" s="153">
        <v>0.76</v>
      </c>
      <c r="I655" s="154"/>
      <c r="L655" s="149"/>
      <c r="M655" s="155"/>
      <c r="T655" s="156"/>
      <c r="AT655" s="151" t="s">
        <v>276</v>
      </c>
      <c r="AU655" s="151" t="s">
        <v>90</v>
      </c>
      <c r="AV655" s="12" t="s">
        <v>90</v>
      </c>
      <c r="AW655" s="12" t="s">
        <v>32</v>
      </c>
      <c r="AX655" s="12" t="s">
        <v>77</v>
      </c>
      <c r="AY655" s="151" t="s">
        <v>268</v>
      </c>
    </row>
    <row r="656" spans="2:65" s="13" customFormat="1">
      <c r="B656" s="157"/>
      <c r="D656" s="150" t="s">
        <v>276</v>
      </c>
      <c r="E656" s="158" t="s">
        <v>1</v>
      </c>
      <c r="F656" s="159" t="s">
        <v>278</v>
      </c>
      <c r="H656" s="160">
        <v>0.76</v>
      </c>
      <c r="I656" s="161"/>
      <c r="L656" s="157"/>
      <c r="M656" s="162"/>
      <c r="T656" s="163"/>
      <c r="AT656" s="158" t="s">
        <v>276</v>
      </c>
      <c r="AU656" s="158" t="s">
        <v>90</v>
      </c>
      <c r="AV656" s="13" t="s">
        <v>101</v>
      </c>
      <c r="AW656" s="13" t="s">
        <v>32</v>
      </c>
      <c r="AX656" s="13" t="s">
        <v>84</v>
      </c>
      <c r="AY656" s="158" t="s">
        <v>268</v>
      </c>
    </row>
    <row r="657" spans="2:65" s="1" customFormat="1" ht="33" customHeight="1">
      <c r="B657" s="32"/>
      <c r="C657" s="136" t="s">
        <v>675</v>
      </c>
      <c r="D657" s="136" t="s">
        <v>270</v>
      </c>
      <c r="E657" s="137" t="s">
        <v>1169</v>
      </c>
      <c r="F657" s="138" t="s">
        <v>1170</v>
      </c>
      <c r="G657" s="139" t="s">
        <v>215</v>
      </c>
      <c r="H657" s="140">
        <v>0.105</v>
      </c>
      <c r="I657" s="141"/>
      <c r="J657" s="142">
        <f>ROUND(I657*H657,2)</f>
        <v>0</v>
      </c>
      <c r="K657" s="138" t="s">
        <v>274</v>
      </c>
      <c r="L657" s="32"/>
      <c r="M657" s="143" t="s">
        <v>1</v>
      </c>
      <c r="N657" s="144" t="s">
        <v>43</v>
      </c>
      <c r="P657" s="145">
        <f>O657*H657</f>
        <v>0</v>
      </c>
      <c r="Q657" s="145">
        <v>2.5018699999999998</v>
      </c>
      <c r="R657" s="145">
        <f>Q657*H657</f>
        <v>0.26269634999999997</v>
      </c>
      <c r="S657" s="145">
        <v>0</v>
      </c>
      <c r="T657" s="146">
        <f>S657*H657</f>
        <v>0</v>
      </c>
      <c r="AR657" s="147" t="s">
        <v>101</v>
      </c>
      <c r="AT657" s="147" t="s">
        <v>270</v>
      </c>
      <c r="AU657" s="147" t="s">
        <v>90</v>
      </c>
      <c r="AY657" s="17" t="s">
        <v>268</v>
      </c>
      <c r="BE657" s="148">
        <f>IF(N657="základní",J657,0)</f>
        <v>0</v>
      </c>
      <c r="BF657" s="148">
        <f>IF(N657="snížená",J657,0)</f>
        <v>0</v>
      </c>
      <c r="BG657" s="148">
        <f>IF(N657="zákl. přenesená",J657,0)</f>
        <v>0</v>
      </c>
      <c r="BH657" s="148">
        <f>IF(N657="sníž. přenesená",J657,0)</f>
        <v>0</v>
      </c>
      <c r="BI657" s="148">
        <f>IF(N657="nulová",J657,0)</f>
        <v>0</v>
      </c>
      <c r="BJ657" s="17" t="s">
        <v>90</v>
      </c>
      <c r="BK657" s="148">
        <f>ROUND(I657*H657,2)</f>
        <v>0</v>
      </c>
      <c r="BL657" s="17" t="s">
        <v>101</v>
      </c>
      <c r="BM657" s="147" t="s">
        <v>2774</v>
      </c>
    </row>
    <row r="658" spans="2:65" s="14" customFormat="1">
      <c r="B658" s="164"/>
      <c r="D658" s="150" t="s">
        <v>276</v>
      </c>
      <c r="E658" s="165" t="s">
        <v>1</v>
      </c>
      <c r="F658" s="166" t="s">
        <v>1172</v>
      </c>
      <c r="H658" s="165" t="s">
        <v>1</v>
      </c>
      <c r="I658" s="167"/>
      <c r="L658" s="164"/>
      <c r="M658" s="168"/>
      <c r="T658" s="169"/>
      <c r="AT658" s="165" t="s">
        <v>276</v>
      </c>
      <c r="AU658" s="165" t="s">
        <v>90</v>
      </c>
      <c r="AV658" s="14" t="s">
        <v>84</v>
      </c>
      <c r="AW658" s="14" t="s">
        <v>32</v>
      </c>
      <c r="AX658" s="14" t="s">
        <v>77</v>
      </c>
      <c r="AY658" s="165" t="s">
        <v>268</v>
      </c>
    </row>
    <row r="659" spans="2:65" s="12" customFormat="1">
      <c r="B659" s="149"/>
      <c r="D659" s="150" t="s">
        <v>276</v>
      </c>
      <c r="E659" s="151" t="s">
        <v>1</v>
      </c>
      <c r="F659" s="152" t="s">
        <v>2775</v>
      </c>
      <c r="H659" s="153">
        <v>6.3E-2</v>
      </c>
      <c r="I659" s="154"/>
      <c r="L659" s="149"/>
      <c r="M659" s="155"/>
      <c r="T659" s="156"/>
      <c r="AT659" s="151" t="s">
        <v>276</v>
      </c>
      <c r="AU659" s="151" t="s">
        <v>90</v>
      </c>
      <c r="AV659" s="12" t="s">
        <v>90</v>
      </c>
      <c r="AW659" s="12" t="s">
        <v>32</v>
      </c>
      <c r="AX659" s="12" t="s">
        <v>77</v>
      </c>
      <c r="AY659" s="151" t="s">
        <v>268</v>
      </c>
    </row>
    <row r="660" spans="2:65" s="12" customFormat="1">
      <c r="B660" s="149"/>
      <c r="D660" s="150" t="s">
        <v>276</v>
      </c>
      <c r="E660" s="151" t="s">
        <v>1</v>
      </c>
      <c r="F660" s="152" t="s">
        <v>2776</v>
      </c>
      <c r="H660" s="153">
        <v>4.2000000000000003E-2</v>
      </c>
      <c r="I660" s="154"/>
      <c r="L660" s="149"/>
      <c r="M660" s="155"/>
      <c r="T660" s="156"/>
      <c r="AT660" s="151" t="s">
        <v>276</v>
      </c>
      <c r="AU660" s="151" t="s">
        <v>90</v>
      </c>
      <c r="AV660" s="12" t="s">
        <v>90</v>
      </c>
      <c r="AW660" s="12" t="s">
        <v>32</v>
      </c>
      <c r="AX660" s="12" t="s">
        <v>77</v>
      </c>
      <c r="AY660" s="151" t="s">
        <v>268</v>
      </c>
    </row>
    <row r="661" spans="2:65" s="13" customFormat="1">
      <c r="B661" s="157"/>
      <c r="D661" s="150" t="s">
        <v>276</v>
      </c>
      <c r="E661" s="158" t="s">
        <v>1</v>
      </c>
      <c r="F661" s="159" t="s">
        <v>278</v>
      </c>
      <c r="H661" s="160">
        <v>0.105</v>
      </c>
      <c r="I661" s="161"/>
      <c r="L661" s="157"/>
      <c r="M661" s="162"/>
      <c r="T661" s="163"/>
      <c r="AT661" s="158" t="s">
        <v>276</v>
      </c>
      <c r="AU661" s="158" t="s">
        <v>90</v>
      </c>
      <c r="AV661" s="13" t="s">
        <v>101</v>
      </c>
      <c r="AW661" s="13" t="s">
        <v>32</v>
      </c>
      <c r="AX661" s="13" t="s">
        <v>84</v>
      </c>
      <c r="AY661" s="158" t="s">
        <v>268</v>
      </c>
    </row>
    <row r="662" spans="2:65" s="1" customFormat="1" ht="24.2" customHeight="1">
      <c r="B662" s="32"/>
      <c r="C662" s="136" t="s">
        <v>679</v>
      </c>
      <c r="D662" s="177" t="s">
        <v>270</v>
      </c>
      <c r="E662" s="137" t="s">
        <v>1174</v>
      </c>
      <c r="F662" s="138" t="s">
        <v>1175</v>
      </c>
      <c r="G662" s="139" t="s">
        <v>215</v>
      </c>
      <c r="H662" s="140">
        <v>5.9969999999999999</v>
      </c>
      <c r="I662" s="141"/>
      <c r="J662" s="142">
        <f>ROUND(I662*H662,2)</f>
        <v>0</v>
      </c>
      <c r="K662" s="138" t="s">
        <v>274</v>
      </c>
      <c r="L662" s="32"/>
      <c r="M662" s="143" t="s">
        <v>1</v>
      </c>
      <c r="N662" s="144" t="s">
        <v>43</v>
      </c>
      <c r="P662" s="145">
        <f>O662*H662</f>
        <v>0</v>
      </c>
      <c r="Q662" s="145">
        <v>0</v>
      </c>
      <c r="R662" s="145">
        <f>Q662*H662</f>
        <v>0</v>
      </c>
      <c r="S662" s="145">
        <v>0</v>
      </c>
      <c r="T662" s="146">
        <f>S662*H662</f>
        <v>0</v>
      </c>
      <c r="AR662" s="147" t="s">
        <v>101</v>
      </c>
      <c r="AT662" s="147" t="s">
        <v>270</v>
      </c>
      <c r="AU662" s="147" t="s">
        <v>90</v>
      </c>
      <c r="AY662" s="17" t="s">
        <v>268</v>
      </c>
      <c r="BE662" s="148">
        <f>IF(N662="základní",J662,0)</f>
        <v>0</v>
      </c>
      <c r="BF662" s="148">
        <f>IF(N662="snížená",J662,0)</f>
        <v>0</v>
      </c>
      <c r="BG662" s="148">
        <f>IF(N662="zákl. přenesená",J662,0)</f>
        <v>0</v>
      </c>
      <c r="BH662" s="148">
        <f>IF(N662="sníž. přenesená",J662,0)</f>
        <v>0</v>
      </c>
      <c r="BI662" s="148">
        <f>IF(N662="nulová",J662,0)</f>
        <v>0</v>
      </c>
      <c r="BJ662" s="17" t="s">
        <v>90</v>
      </c>
      <c r="BK662" s="148">
        <f>ROUND(I662*H662,2)</f>
        <v>0</v>
      </c>
      <c r="BL662" s="17" t="s">
        <v>101</v>
      </c>
      <c r="BM662" s="147" t="s">
        <v>1176</v>
      </c>
    </row>
    <row r="663" spans="2:65" s="14" customFormat="1">
      <c r="B663" s="164"/>
      <c r="D663" s="150" t="s">
        <v>276</v>
      </c>
      <c r="E663" s="165" t="s">
        <v>1</v>
      </c>
      <c r="F663" s="166" t="s">
        <v>1162</v>
      </c>
      <c r="H663" s="165" t="s">
        <v>1</v>
      </c>
      <c r="I663" s="167"/>
      <c r="L663" s="164"/>
      <c r="M663" s="168"/>
      <c r="T663" s="169"/>
      <c r="AT663" s="165" t="s">
        <v>276</v>
      </c>
      <c r="AU663" s="165" t="s">
        <v>90</v>
      </c>
      <c r="AV663" s="14" t="s">
        <v>84</v>
      </c>
      <c r="AW663" s="14" t="s">
        <v>32</v>
      </c>
      <c r="AX663" s="14" t="s">
        <v>77</v>
      </c>
      <c r="AY663" s="165" t="s">
        <v>268</v>
      </c>
    </row>
    <row r="664" spans="2:65" s="14" customFormat="1">
      <c r="B664" s="164"/>
      <c r="D664" s="150" t="s">
        <v>276</v>
      </c>
      <c r="E664" s="165" t="s">
        <v>1</v>
      </c>
      <c r="F664" s="166" t="s">
        <v>833</v>
      </c>
      <c r="H664" s="165" t="s">
        <v>1</v>
      </c>
      <c r="I664" s="167"/>
      <c r="L664" s="164"/>
      <c r="M664" s="168"/>
      <c r="T664" s="169"/>
      <c r="AT664" s="165" t="s">
        <v>276</v>
      </c>
      <c r="AU664" s="165" t="s">
        <v>90</v>
      </c>
      <c r="AV664" s="14" t="s">
        <v>84</v>
      </c>
      <c r="AW664" s="14" t="s">
        <v>32</v>
      </c>
      <c r="AX664" s="14" t="s">
        <v>77</v>
      </c>
      <c r="AY664" s="165" t="s">
        <v>268</v>
      </c>
    </row>
    <row r="665" spans="2:65" s="12" customFormat="1">
      <c r="B665" s="149"/>
      <c r="D665" s="150" t="s">
        <v>276</v>
      </c>
      <c r="E665" s="151" t="s">
        <v>1</v>
      </c>
      <c r="F665" s="152" t="s">
        <v>2772</v>
      </c>
      <c r="H665" s="153">
        <v>5.2370000000000001</v>
      </c>
      <c r="I665" s="154"/>
      <c r="L665" s="149"/>
      <c r="M665" s="155"/>
      <c r="T665" s="156"/>
      <c r="AT665" s="151" t="s">
        <v>276</v>
      </c>
      <c r="AU665" s="151" t="s">
        <v>90</v>
      </c>
      <c r="AV665" s="12" t="s">
        <v>90</v>
      </c>
      <c r="AW665" s="12" t="s">
        <v>32</v>
      </c>
      <c r="AX665" s="12" t="s">
        <v>77</v>
      </c>
      <c r="AY665" s="151" t="s">
        <v>268</v>
      </c>
    </row>
    <row r="666" spans="2:65" s="15" customFormat="1">
      <c r="B666" s="170"/>
      <c r="D666" s="150" t="s">
        <v>276</v>
      </c>
      <c r="E666" s="171" t="s">
        <v>1</v>
      </c>
      <c r="F666" s="172" t="s">
        <v>325</v>
      </c>
      <c r="H666" s="173">
        <v>5.2370000000000001</v>
      </c>
      <c r="I666" s="174"/>
      <c r="L666" s="170"/>
      <c r="M666" s="175"/>
      <c r="T666" s="176"/>
      <c r="AT666" s="171" t="s">
        <v>276</v>
      </c>
      <c r="AU666" s="171" t="s">
        <v>90</v>
      </c>
      <c r="AV666" s="15" t="s">
        <v>97</v>
      </c>
      <c r="AW666" s="15" t="s">
        <v>32</v>
      </c>
      <c r="AX666" s="15" t="s">
        <v>77</v>
      </c>
      <c r="AY666" s="171" t="s">
        <v>268</v>
      </c>
    </row>
    <row r="667" spans="2:65" s="14" customFormat="1">
      <c r="B667" s="164"/>
      <c r="D667" s="150" t="s">
        <v>276</v>
      </c>
      <c r="E667" s="165" t="s">
        <v>1</v>
      </c>
      <c r="F667" s="166" t="s">
        <v>1167</v>
      </c>
      <c r="H667" s="165" t="s">
        <v>1</v>
      </c>
      <c r="I667" s="167"/>
      <c r="L667" s="164"/>
      <c r="M667" s="168"/>
      <c r="T667" s="169"/>
      <c r="AT667" s="165" t="s">
        <v>276</v>
      </c>
      <c r="AU667" s="165" t="s">
        <v>90</v>
      </c>
      <c r="AV667" s="14" t="s">
        <v>84</v>
      </c>
      <c r="AW667" s="14" t="s">
        <v>32</v>
      </c>
      <c r="AX667" s="14" t="s">
        <v>77</v>
      </c>
      <c r="AY667" s="165" t="s">
        <v>268</v>
      </c>
    </row>
    <row r="668" spans="2:65" s="14" customFormat="1">
      <c r="B668" s="164"/>
      <c r="D668" s="150" t="s">
        <v>276</v>
      </c>
      <c r="E668" s="165" t="s">
        <v>1</v>
      </c>
      <c r="F668" s="166" t="s">
        <v>2675</v>
      </c>
      <c r="H668" s="165" t="s">
        <v>1</v>
      </c>
      <c r="I668" s="167"/>
      <c r="L668" s="164"/>
      <c r="M668" s="168"/>
      <c r="T668" s="169"/>
      <c r="AT668" s="165" t="s">
        <v>276</v>
      </c>
      <c r="AU668" s="165" t="s">
        <v>90</v>
      </c>
      <c r="AV668" s="14" t="s">
        <v>84</v>
      </c>
      <c r="AW668" s="14" t="s">
        <v>32</v>
      </c>
      <c r="AX668" s="14" t="s">
        <v>77</v>
      </c>
      <c r="AY668" s="165" t="s">
        <v>268</v>
      </c>
    </row>
    <row r="669" spans="2:65" s="12" customFormat="1">
      <c r="B669" s="149"/>
      <c r="D669" s="150" t="s">
        <v>276</v>
      </c>
      <c r="E669" s="151" t="s">
        <v>1</v>
      </c>
      <c r="F669" s="152" t="s">
        <v>2773</v>
      </c>
      <c r="H669" s="153">
        <v>0.76</v>
      </c>
      <c r="I669" s="154"/>
      <c r="L669" s="149"/>
      <c r="M669" s="155"/>
      <c r="T669" s="156"/>
      <c r="AT669" s="151" t="s">
        <v>276</v>
      </c>
      <c r="AU669" s="151" t="s">
        <v>90</v>
      </c>
      <c r="AV669" s="12" t="s">
        <v>90</v>
      </c>
      <c r="AW669" s="12" t="s">
        <v>32</v>
      </c>
      <c r="AX669" s="12" t="s">
        <v>77</v>
      </c>
      <c r="AY669" s="151" t="s">
        <v>268</v>
      </c>
    </row>
    <row r="670" spans="2:65" s="15" customFormat="1">
      <c r="B670" s="170"/>
      <c r="D670" s="150" t="s">
        <v>276</v>
      </c>
      <c r="E670" s="171" t="s">
        <v>1</v>
      </c>
      <c r="F670" s="172" t="s">
        <v>325</v>
      </c>
      <c r="H670" s="173">
        <v>0.76</v>
      </c>
      <c r="I670" s="174"/>
      <c r="L670" s="170"/>
      <c r="M670" s="175"/>
      <c r="T670" s="176"/>
      <c r="AT670" s="171" t="s">
        <v>276</v>
      </c>
      <c r="AU670" s="171" t="s">
        <v>90</v>
      </c>
      <c r="AV670" s="15" t="s">
        <v>97</v>
      </c>
      <c r="AW670" s="15" t="s">
        <v>32</v>
      </c>
      <c r="AX670" s="15" t="s">
        <v>77</v>
      </c>
      <c r="AY670" s="171" t="s">
        <v>268</v>
      </c>
    </row>
    <row r="671" spans="2:65" s="13" customFormat="1">
      <c r="B671" s="157"/>
      <c r="D671" s="150" t="s">
        <v>276</v>
      </c>
      <c r="E671" s="158" t="s">
        <v>1</v>
      </c>
      <c r="F671" s="159" t="s">
        <v>278</v>
      </c>
      <c r="H671" s="160">
        <v>5.9969999999999999</v>
      </c>
      <c r="I671" s="161"/>
      <c r="L671" s="157"/>
      <c r="M671" s="162"/>
      <c r="T671" s="163"/>
      <c r="AT671" s="158" t="s">
        <v>276</v>
      </c>
      <c r="AU671" s="158" t="s">
        <v>90</v>
      </c>
      <c r="AV671" s="13" t="s">
        <v>101</v>
      </c>
      <c r="AW671" s="13" t="s">
        <v>32</v>
      </c>
      <c r="AX671" s="13" t="s">
        <v>84</v>
      </c>
      <c r="AY671" s="158" t="s">
        <v>268</v>
      </c>
    </row>
    <row r="672" spans="2:65" s="1" customFormat="1" ht="24.2" customHeight="1">
      <c r="B672" s="32"/>
      <c r="C672" s="136" t="s">
        <v>683</v>
      </c>
      <c r="D672" s="136" t="s">
        <v>270</v>
      </c>
      <c r="E672" s="137" t="s">
        <v>1177</v>
      </c>
      <c r="F672" s="138" t="s">
        <v>1178</v>
      </c>
      <c r="G672" s="139" t="s">
        <v>215</v>
      </c>
      <c r="H672" s="140">
        <v>0.105</v>
      </c>
      <c r="I672" s="141"/>
      <c r="J672" s="142">
        <f>ROUND(I672*H672,2)</f>
        <v>0</v>
      </c>
      <c r="K672" s="138" t="s">
        <v>274</v>
      </c>
      <c r="L672" s="32"/>
      <c r="M672" s="143" t="s">
        <v>1</v>
      </c>
      <c r="N672" s="144" t="s">
        <v>43</v>
      </c>
      <c r="P672" s="145">
        <f>O672*H672</f>
        <v>0</v>
      </c>
      <c r="Q672" s="145">
        <v>0</v>
      </c>
      <c r="R672" s="145">
        <f>Q672*H672</f>
        <v>0</v>
      </c>
      <c r="S672" s="145">
        <v>0</v>
      </c>
      <c r="T672" s="146">
        <f>S672*H672</f>
        <v>0</v>
      </c>
      <c r="AR672" s="147" t="s">
        <v>101</v>
      </c>
      <c r="AT672" s="147" t="s">
        <v>270</v>
      </c>
      <c r="AU672" s="147" t="s">
        <v>90</v>
      </c>
      <c r="AY672" s="17" t="s">
        <v>268</v>
      </c>
      <c r="BE672" s="148">
        <f>IF(N672="základní",J672,0)</f>
        <v>0</v>
      </c>
      <c r="BF672" s="148">
        <f>IF(N672="snížená",J672,0)</f>
        <v>0</v>
      </c>
      <c r="BG672" s="148">
        <f>IF(N672="zákl. přenesená",J672,0)</f>
        <v>0</v>
      </c>
      <c r="BH672" s="148">
        <f>IF(N672="sníž. přenesená",J672,0)</f>
        <v>0</v>
      </c>
      <c r="BI672" s="148">
        <f>IF(N672="nulová",J672,0)</f>
        <v>0</v>
      </c>
      <c r="BJ672" s="17" t="s">
        <v>90</v>
      </c>
      <c r="BK672" s="148">
        <f>ROUND(I672*H672,2)</f>
        <v>0</v>
      </c>
      <c r="BL672" s="17" t="s">
        <v>101</v>
      </c>
      <c r="BM672" s="147" t="s">
        <v>2777</v>
      </c>
    </row>
    <row r="673" spans="2:65" s="14" customFormat="1">
      <c r="B673" s="164"/>
      <c r="D673" s="150" t="s">
        <v>276</v>
      </c>
      <c r="E673" s="165" t="s">
        <v>1</v>
      </c>
      <c r="F673" s="166" t="s">
        <v>1172</v>
      </c>
      <c r="H673" s="165" t="s">
        <v>1</v>
      </c>
      <c r="I673" s="167"/>
      <c r="L673" s="164"/>
      <c r="M673" s="168"/>
      <c r="T673" s="169"/>
      <c r="AT673" s="165" t="s">
        <v>276</v>
      </c>
      <c r="AU673" s="165" t="s">
        <v>90</v>
      </c>
      <c r="AV673" s="14" t="s">
        <v>84</v>
      </c>
      <c r="AW673" s="14" t="s">
        <v>32</v>
      </c>
      <c r="AX673" s="14" t="s">
        <v>77</v>
      </c>
      <c r="AY673" s="165" t="s">
        <v>268</v>
      </c>
    </row>
    <row r="674" spans="2:65" s="12" customFormat="1">
      <c r="B674" s="149"/>
      <c r="D674" s="150" t="s">
        <v>276</v>
      </c>
      <c r="E674" s="151" t="s">
        <v>1</v>
      </c>
      <c r="F674" s="152" t="s">
        <v>2775</v>
      </c>
      <c r="H674" s="153">
        <v>6.3E-2</v>
      </c>
      <c r="I674" s="154"/>
      <c r="L674" s="149"/>
      <c r="M674" s="155"/>
      <c r="T674" s="156"/>
      <c r="AT674" s="151" t="s">
        <v>276</v>
      </c>
      <c r="AU674" s="151" t="s">
        <v>90</v>
      </c>
      <c r="AV674" s="12" t="s">
        <v>90</v>
      </c>
      <c r="AW674" s="12" t="s">
        <v>32</v>
      </c>
      <c r="AX674" s="12" t="s">
        <v>77</v>
      </c>
      <c r="AY674" s="151" t="s">
        <v>268</v>
      </c>
    </row>
    <row r="675" spans="2:65" s="12" customFormat="1">
      <c r="B675" s="149"/>
      <c r="D675" s="150" t="s">
        <v>276</v>
      </c>
      <c r="E675" s="151" t="s">
        <v>1</v>
      </c>
      <c r="F675" s="152" t="s">
        <v>2776</v>
      </c>
      <c r="H675" s="153">
        <v>4.2000000000000003E-2</v>
      </c>
      <c r="I675" s="154"/>
      <c r="L675" s="149"/>
      <c r="M675" s="155"/>
      <c r="T675" s="156"/>
      <c r="AT675" s="151" t="s">
        <v>276</v>
      </c>
      <c r="AU675" s="151" t="s">
        <v>90</v>
      </c>
      <c r="AV675" s="12" t="s">
        <v>90</v>
      </c>
      <c r="AW675" s="12" t="s">
        <v>32</v>
      </c>
      <c r="AX675" s="12" t="s">
        <v>77</v>
      </c>
      <c r="AY675" s="151" t="s">
        <v>268</v>
      </c>
    </row>
    <row r="676" spans="2:65" s="13" customFormat="1">
      <c r="B676" s="157"/>
      <c r="D676" s="150" t="s">
        <v>276</v>
      </c>
      <c r="E676" s="158" t="s">
        <v>1</v>
      </c>
      <c r="F676" s="159" t="s">
        <v>278</v>
      </c>
      <c r="H676" s="160">
        <v>0.105</v>
      </c>
      <c r="I676" s="161"/>
      <c r="L676" s="157"/>
      <c r="M676" s="162"/>
      <c r="T676" s="163"/>
      <c r="AT676" s="158" t="s">
        <v>276</v>
      </c>
      <c r="AU676" s="158" t="s">
        <v>90</v>
      </c>
      <c r="AV676" s="13" t="s">
        <v>101</v>
      </c>
      <c r="AW676" s="13" t="s">
        <v>32</v>
      </c>
      <c r="AX676" s="13" t="s">
        <v>84</v>
      </c>
      <c r="AY676" s="158" t="s">
        <v>268</v>
      </c>
    </row>
    <row r="677" spans="2:65" s="1" customFormat="1" ht="16.5" customHeight="1">
      <c r="B677" s="32"/>
      <c r="C677" s="136" t="s">
        <v>687</v>
      </c>
      <c r="D677" s="136" t="s">
        <v>270</v>
      </c>
      <c r="E677" s="137" t="s">
        <v>1180</v>
      </c>
      <c r="F677" s="138" t="s">
        <v>1181</v>
      </c>
      <c r="G677" s="139" t="s">
        <v>413</v>
      </c>
      <c r="H677" s="140">
        <v>2.3E-2</v>
      </c>
      <c r="I677" s="141"/>
      <c r="J677" s="142">
        <f>ROUND(I677*H677,2)</f>
        <v>0</v>
      </c>
      <c r="K677" s="138" t="s">
        <v>274</v>
      </c>
      <c r="L677" s="32"/>
      <c r="M677" s="143" t="s">
        <v>1</v>
      </c>
      <c r="N677" s="144" t="s">
        <v>43</v>
      </c>
      <c r="P677" s="145">
        <f>O677*H677</f>
        <v>0</v>
      </c>
      <c r="Q677" s="145">
        <v>1.06277</v>
      </c>
      <c r="R677" s="145">
        <f>Q677*H677</f>
        <v>2.444371E-2</v>
      </c>
      <c r="S677" s="145">
        <v>0</v>
      </c>
      <c r="T677" s="146">
        <f>S677*H677</f>
        <v>0</v>
      </c>
      <c r="AR677" s="147" t="s">
        <v>101</v>
      </c>
      <c r="AT677" s="147" t="s">
        <v>270</v>
      </c>
      <c r="AU677" s="147" t="s">
        <v>90</v>
      </c>
      <c r="AY677" s="17" t="s">
        <v>268</v>
      </c>
      <c r="BE677" s="148">
        <f>IF(N677="základní",J677,0)</f>
        <v>0</v>
      </c>
      <c r="BF677" s="148">
        <f>IF(N677="snížená",J677,0)</f>
        <v>0</v>
      </c>
      <c r="BG677" s="148">
        <f>IF(N677="zákl. přenesená",J677,0)</f>
        <v>0</v>
      </c>
      <c r="BH677" s="148">
        <f>IF(N677="sníž. přenesená",J677,0)</f>
        <v>0</v>
      </c>
      <c r="BI677" s="148">
        <f>IF(N677="nulová",J677,0)</f>
        <v>0</v>
      </c>
      <c r="BJ677" s="17" t="s">
        <v>90</v>
      </c>
      <c r="BK677" s="148">
        <f>ROUND(I677*H677,2)</f>
        <v>0</v>
      </c>
      <c r="BL677" s="17" t="s">
        <v>101</v>
      </c>
      <c r="BM677" s="147" t="s">
        <v>1182</v>
      </c>
    </row>
    <row r="678" spans="2:65" s="14" customFormat="1">
      <c r="B678" s="164"/>
      <c r="D678" s="150" t="s">
        <v>276</v>
      </c>
      <c r="E678" s="165" t="s">
        <v>1</v>
      </c>
      <c r="F678" s="166" t="s">
        <v>1183</v>
      </c>
      <c r="H678" s="165" t="s">
        <v>1</v>
      </c>
      <c r="I678" s="167"/>
      <c r="L678" s="164"/>
      <c r="M678" s="168"/>
      <c r="T678" s="169"/>
      <c r="AT678" s="165" t="s">
        <v>276</v>
      </c>
      <c r="AU678" s="165" t="s">
        <v>90</v>
      </c>
      <c r="AV678" s="14" t="s">
        <v>84</v>
      </c>
      <c r="AW678" s="14" t="s">
        <v>32</v>
      </c>
      <c r="AX678" s="14" t="s">
        <v>77</v>
      </c>
      <c r="AY678" s="165" t="s">
        <v>268</v>
      </c>
    </row>
    <row r="679" spans="2:65" s="14" customFormat="1">
      <c r="B679" s="164"/>
      <c r="D679" s="150" t="s">
        <v>276</v>
      </c>
      <c r="E679" s="165" t="s">
        <v>1</v>
      </c>
      <c r="F679" s="166" t="s">
        <v>2675</v>
      </c>
      <c r="H679" s="165" t="s">
        <v>1</v>
      </c>
      <c r="I679" s="167"/>
      <c r="L679" s="164"/>
      <c r="M679" s="168"/>
      <c r="T679" s="169"/>
      <c r="AT679" s="165" t="s">
        <v>276</v>
      </c>
      <c r="AU679" s="165" t="s">
        <v>90</v>
      </c>
      <c r="AV679" s="14" t="s">
        <v>84</v>
      </c>
      <c r="AW679" s="14" t="s">
        <v>32</v>
      </c>
      <c r="AX679" s="14" t="s">
        <v>77</v>
      </c>
      <c r="AY679" s="165" t="s">
        <v>268</v>
      </c>
    </row>
    <row r="680" spans="2:65" s="12" customFormat="1">
      <c r="B680" s="149"/>
      <c r="D680" s="150" t="s">
        <v>276</v>
      </c>
      <c r="E680" s="151" t="s">
        <v>1</v>
      </c>
      <c r="F680" s="152" t="s">
        <v>2778</v>
      </c>
      <c r="H680" s="153">
        <v>2.3E-2</v>
      </c>
      <c r="I680" s="154"/>
      <c r="L680" s="149"/>
      <c r="M680" s="155"/>
      <c r="T680" s="156"/>
      <c r="AT680" s="151" t="s">
        <v>276</v>
      </c>
      <c r="AU680" s="151" t="s">
        <v>90</v>
      </c>
      <c r="AV680" s="12" t="s">
        <v>90</v>
      </c>
      <c r="AW680" s="12" t="s">
        <v>32</v>
      </c>
      <c r="AX680" s="12" t="s">
        <v>77</v>
      </c>
      <c r="AY680" s="151" t="s">
        <v>268</v>
      </c>
    </row>
    <row r="681" spans="2:65" s="13" customFormat="1">
      <c r="B681" s="157"/>
      <c r="D681" s="150" t="s">
        <v>276</v>
      </c>
      <c r="E681" s="158" t="s">
        <v>1</v>
      </c>
      <c r="F681" s="159" t="s">
        <v>278</v>
      </c>
      <c r="H681" s="160">
        <v>2.3E-2</v>
      </c>
      <c r="I681" s="161"/>
      <c r="L681" s="157"/>
      <c r="M681" s="162"/>
      <c r="T681" s="163"/>
      <c r="AT681" s="158" t="s">
        <v>276</v>
      </c>
      <c r="AU681" s="158" t="s">
        <v>90</v>
      </c>
      <c r="AV681" s="13" t="s">
        <v>101</v>
      </c>
      <c r="AW681" s="13" t="s">
        <v>32</v>
      </c>
      <c r="AX681" s="13" t="s">
        <v>84</v>
      </c>
      <c r="AY681" s="158" t="s">
        <v>268</v>
      </c>
    </row>
    <row r="682" spans="2:65" s="1" customFormat="1" ht="24.2" customHeight="1">
      <c r="B682" s="32"/>
      <c r="C682" s="136" t="s">
        <v>693</v>
      </c>
      <c r="D682" s="177" t="s">
        <v>270</v>
      </c>
      <c r="E682" s="137" t="s">
        <v>1185</v>
      </c>
      <c r="F682" s="138" t="s">
        <v>1186</v>
      </c>
      <c r="G682" s="139" t="s">
        <v>273</v>
      </c>
      <c r="H682" s="140">
        <v>122.7</v>
      </c>
      <c r="I682" s="141"/>
      <c r="J682" s="142">
        <f>ROUND(I682*H682,2)</f>
        <v>0</v>
      </c>
      <c r="K682" s="138" t="s">
        <v>274</v>
      </c>
      <c r="L682" s="32"/>
      <c r="M682" s="143" t="s">
        <v>1</v>
      </c>
      <c r="N682" s="144" t="s">
        <v>43</v>
      </c>
      <c r="P682" s="145">
        <f>O682*H682</f>
        <v>0</v>
      </c>
      <c r="Q682" s="145">
        <v>0.11</v>
      </c>
      <c r="R682" s="145">
        <f>Q682*H682</f>
        <v>13.497</v>
      </c>
      <c r="S682" s="145">
        <v>0</v>
      </c>
      <c r="T682" s="146">
        <f>S682*H682</f>
        <v>0</v>
      </c>
      <c r="AR682" s="147" t="s">
        <v>101</v>
      </c>
      <c r="AT682" s="147" t="s">
        <v>270</v>
      </c>
      <c r="AU682" s="147" t="s">
        <v>90</v>
      </c>
      <c r="AY682" s="17" t="s">
        <v>268</v>
      </c>
      <c r="BE682" s="148">
        <f>IF(N682="základní",J682,0)</f>
        <v>0</v>
      </c>
      <c r="BF682" s="148">
        <f>IF(N682="snížená",J682,0)</f>
        <v>0</v>
      </c>
      <c r="BG682" s="148">
        <f>IF(N682="zákl. přenesená",J682,0)</f>
        <v>0</v>
      </c>
      <c r="BH682" s="148">
        <f>IF(N682="sníž. přenesená",J682,0)</f>
        <v>0</v>
      </c>
      <c r="BI682" s="148">
        <f>IF(N682="nulová",J682,0)</f>
        <v>0</v>
      </c>
      <c r="BJ682" s="17" t="s">
        <v>90</v>
      </c>
      <c r="BK682" s="148">
        <f>ROUND(I682*H682,2)</f>
        <v>0</v>
      </c>
      <c r="BL682" s="17" t="s">
        <v>101</v>
      </c>
      <c r="BM682" s="147" t="s">
        <v>1187</v>
      </c>
    </row>
    <row r="683" spans="2:65" s="14" customFormat="1">
      <c r="B683" s="164"/>
      <c r="D683" s="150" t="s">
        <v>276</v>
      </c>
      <c r="E683" s="165" t="s">
        <v>1</v>
      </c>
      <c r="F683" s="166" t="s">
        <v>1188</v>
      </c>
      <c r="H683" s="165" t="s">
        <v>1</v>
      </c>
      <c r="I683" s="167"/>
      <c r="L683" s="164"/>
      <c r="M683" s="168"/>
      <c r="T683" s="169"/>
      <c r="AT683" s="165" t="s">
        <v>276</v>
      </c>
      <c r="AU683" s="165" t="s">
        <v>90</v>
      </c>
      <c r="AV683" s="14" t="s">
        <v>84</v>
      </c>
      <c r="AW683" s="14" t="s">
        <v>32</v>
      </c>
      <c r="AX683" s="14" t="s">
        <v>77</v>
      </c>
      <c r="AY683" s="165" t="s">
        <v>268</v>
      </c>
    </row>
    <row r="684" spans="2:65" s="14" customFormat="1">
      <c r="B684" s="164"/>
      <c r="D684" s="150" t="s">
        <v>276</v>
      </c>
      <c r="E684" s="165" t="s">
        <v>1</v>
      </c>
      <c r="F684" s="166" t="s">
        <v>2675</v>
      </c>
      <c r="H684" s="165" t="s">
        <v>1</v>
      </c>
      <c r="I684" s="167"/>
      <c r="L684" s="164"/>
      <c r="M684" s="168"/>
      <c r="T684" s="169"/>
      <c r="AT684" s="165" t="s">
        <v>276</v>
      </c>
      <c r="AU684" s="165" t="s">
        <v>90</v>
      </c>
      <c r="AV684" s="14" t="s">
        <v>84</v>
      </c>
      <c r="AW684" s="14" t="s">
        <v>32</v>
      </c>
      <c r="AX684" s="14" t="s">
        <v>77</v>
      </c>
      <c r="AY684" s="165" t="s">
        <v>268</v>
      </c>
    </row>
    <row r="685" spans="2:65" s="12" customFormat="1">
      <c r="B685" s="149"/>
      <c r="D685" s="150" t="s">
        <v>276</v>
      </c>
      <c r="E685" s="151" t="s">
        <v>1</v>
      </c>
      <c r="F685" s="152" t="s">
        <v>2779</v>
      </c>
      <c r="H685" s="153">
        <v>116.1</v>
      </c>
      <c r="I685" s="154"/>
      <c r="L685" s="149"/>
      <c r="M685" s="155"/>
      <c r="T685" s="156"/>
      <c r="AT685" s="151" t="s">
        <v>276</v>
      </c>
      <c r="AU685" s="151" t="s">
        <v>90</v>
      </c>
      <c r="AV685" s="12" t="s">
        <v>90</v>
      </c>
      <c r="AW685" s="12" t="s">
        <v>32</v>
      </c>
      <c r="AX685" s="12" t="s">
        <v>77</v>
      </c>
      <c r="AY685" s="151" t="s">
        <v>268</v>
      </c>
    </row>
    <row r="686" spans="2:65" s="12" customFormat="1">
      <c r="B686" s="149"/>
      <c r="D686" s="150" t="s">
        <v>276</v>
      </c>
      <c r="E686" s="151" t="s">
        <v>1</v>
      </c>
      <c r="F686" s="152" t="s">
        <v>2780</v>
      </c>
      <c r="H686" s="153">
        <v>6.3</v>
      </c>
      <c r="I686" s="154"/>
      <c r="L686" s="149"/>
      <c r="M686" s="155"/>
      <c r="T686" s="156"/>
      <c r="AT686" s="151" t="s">
        <v>276</v>
      </c>
      <c r="AU686" s="151" t="s">
        <v>90</v>
      </c>
      <c r="AV686" s="12" t="s">
        <v>90</v>
      </c>
      <c r="AW686" s="12" t="s">
        <v>32</v>
      </c>
      <c r="AX686" s="12" t="s">
        <v>77</v>
      </c>
      <c r="AY686" s="151" t="s">
        <v>268</v>
      </c>
    </row>
    <row r="687" spans="2:65" s="12" customFormat="1">
      <c r="B687" s="149"/>
      <c r="D687" s="150" t="s">
        <v>276</v>
      </c>
      <c r="E687" s="151" t="s">
        <v>1</v>
      </c>
      <c r="F687" s="152" t="s">
        <v>1191</v>
      </c>
      <c r="H687" s="153">
        <v>0.3</v>
      </c>
      <c r="I687" s="154"/>
      <c r="L687" s="149"/>
      <c r="M687" s="155"/>
      <c r="T687" s="156"/>
      <c r="AT687" s="151" t="s">
        <v>276</v>
      </c>
      <c r="AU687" s="151" t="s">
        <v>90</v>
      </c>
      <c r="AV687" s="12" t="s">
        <v>90</v>
      </c>
      <c r="AW687" s="12" t="s">
        <v>32</v>
      </c>
      <c r="AX687" s="12" t="s">
        <v>77</v>
      </c>
      <c r="AY687" s="151" t="s">
        <v>268</v>
      </c>
    </row>
    <row r="688" spans="2:65" s="13" customFormat="1">
      <c r="B688" s="157"/>
      <c r="D688" s="150" t="s">
        <v>276</v>
      </c>
      <c r="E688" s="158" t="s">
        <v>1</v>
      </c>
      <c r="F688" s="159" t="s">
        <v>278</v>
      </c>
      <c r="H688" s="160">
        <v>122.7</v>
      </c>
      <c r="I688" s="161"/>
      <c r="L688" s="157"/>
      <c r="M688" s="162"/>
      <c r="T688" s="163"/>
      <c r="AT688" s="158" t="s">
        <v>276</v>
      </c>
      <c r="AU688" s="158" t="s">
        <v>90</v>
      </c>
      <c r="AV688" s="13" t="s">
        <v>101</v>
      </c>
      <c r="AW688" s="13" t="s">
        <v>32</v>
      </c>
      <c r="AX688" s="13" t="s">
        <v>84</v>
      </c>
      <c r="AY688" s="158" t="s">
        <v>268</v>
      </c>
    </row>
    <row r="689" spans="2:65" s="1" customFormat="1" ht="24.2" customHeight="1">
      <c r="B689" s="32"/>
      <c r="C689" s="136" t="s">
        <v>2781</v>
      </c>
      <c r="D689" s="177" t="s">
        <v>270</v>
      </c>
      <c r="E689" s="137" t="s">
        <v>1193</v>
      </c>
      <c r="F689" s="138" t="s">
        <v>1194</v>
      </c>
      <c r="G689" s="139" t="s">
        <v>273</v>
      </c>
      <c r="H689" s="140">
        <v>245.4</v>
      </c>
      <c r="I689" s="141"/>
      <c r="J689" s="142">
        <f>ROUND(I689*H689,2)</f>
        <v>0</v>
      </c>
      <c r="K689" s="138" t="s">
        <v>274</v>
      </c>
      <c r="L689" s="32"/>
      <c r="M689" s="143" t="s">
        <v>1</v>
      </c>
      <c r="N689" s="144" t="s">
        <v>43</v>
      </c>
      <c r="P689" s="145">
        <f>O689*H689</f>
        <v>0</v>
      </c>
      <c r="Q689" s="145">
        <v>1.0999999999999999E-2</v>
      </c>
      <c r="R689" s="145">
        <f>Q689*H689</f>
        <v>2.6993999999999998</v>
      </c>
      <c r="S689" s="145">
        <v>0</v>
      </c>
      <c r="T689" s="146">
        <f>S689*H689</f>
        <v>0</v>
      </c>
      <c r="AR689" s="147" t="s">
        <v>101</v>
      </c>
      <c r="AT689" s="147" t="s">
        <v>270</v>
      </c>
      <c r="AU689" s="147" t="s">
        <v>90</v>
      </c>
      <c r="AY689" s="17" t="s">
        <v>268</v>
      </c>
      <c r="BE689" s="148">
        <f>IF(N689="základní",J689,0)</f>
        <v>0</v>
      </c>
      <c r="BF689" s="148">
        <f>IF(N689="snížená",J689,0)</f>
        <v>0</v>
      </c>
      <c r="BG689" s="148">
        <f>IF(N689="zákl. přenesená",J689,0)</f>
        <v>0</v>
      </c>
      <c r="BH689" s="148">
        <f>IF(N689="sníž. přenesená",J689,0)</f>
        <v>0</v>
      </c>
      <c r="BI689" s="148">
        <f>IF(N689="nulová",J689,0)</f>
        <v>0</v>
      </c>
      <c r="BJ689" s="17" t="s">
        <v>90</v>
      </c>
      <c r="BK689" s="148">
        <f>ROUND(I689*H689,2)</f>
        <v>0</v>
      </c>
      <c r="BL689" s="17" t="s">
        <v>101</v>
      </c>
      <c r="BM689" s="147" t="s">
        <v>2782</v>
      </c>
    </row>
    <row r="690" spans="2:65" s="14" customFormat="1">
      <c r="B690" s="164"/>
      <c r="D690" s="150" t="s">
        <v>276</v>
      </c>
      <c r="E690" s="165" t="s">
        <v>1</v>
      </c>
      <c r="F690" s="166" t="s">
        <v>1188</v>
      </c>
      <c r="H690" s="165" t="s">
        <v>1</v>
      </c>
      <c r="I690" s="167"/>
      <c r="L690" s="164"/>
      <c r="M690" s="168"/>
      <c r="T690" s="169"/>
      <c r="AT690" s="165" t="s">
        <v>276</v>
      </c>
      <c r="AU690" s="165" t="s">
        <v>90</v>
      </c>
      <c r="AV690" s="14" t="s">
        <v>84</v>
      </c>
      <c r="AW690" s="14" t="s">
        <v>32</v>
      </c>
      <c r="AX690" s="14" t="s">
        <v>77</v>
      </c>
      <c r="AY690" s="165" t="s">
        <v>268</v>
      </c>
    </row>
    <row r="691" spans="2:65" s="14" customFormat="1">
      <c r="B691" s="164"/>
      <c r="D691" s="150" t="s">
        <v>276</v>
      </c>
      <c r="E691" s="165" t="s">
        <v>1</v>
      </c>
      <c r="F691" s="166" t="s">
        <v>2675</v>
      </c>
      <c r="H691" s="165" t="s">
        <v>1</v>
      </c>
      <c r="I691" s="167"/>
      <c r="L691" s="164"/>
      <c r="M691" s="168"/>
      <c r="T691" s="169"/>
      <c r="AT691" s="165" t="s">
        <v>276</v>
      </c>
      <c r="AU691" s="165" t="s">
        <v>90</v>
      </c>
      <c r="AV691" s="14" t="s">
        <v>84</v>
      </c>
      <c r="AW691" s="14" t="s">
        <v>32</v>
      </c>
      <c r="AX691" s="14" t="s">
        <v>77</v>
      </c>
      <c r="AY691" s="165" t="s">
        <v>268</v>
      </c>
    </row>
    <row r="692" spans="2:65" s="12" customFormat="1">
      <c r="B692" s="149"/>
      <c r="D692" s="150" t="s">
        <v>276</v>
      </c>
      <c r="E692" s="151" t="s">
        <v>1</v>
      </c>
      <c r="F692" s="152" t="s">
        <v>2779</v>
      </c>
      <c r="H692" s="153">
        <v>116.1</v>
      </c>
      <c r="I692" s="154"/>
      <c r="L692" s="149"/>
      <c r="M692" s="155"/>
      <c r="T692" s="156"/>
      <c r="AT692" s="151" t="s">
        <v>276</v>
      </c>
      <c r="AU692" s="151" t="s">
        <v>90</v>
      </c>
      <c r="AV692" s="12" t="s">
        <v>90</v>
      </c>
      <c r="AW692" s="12" t="s">
        <v>32</v>
      </c>
      <c r="AX692" s="12" t="s">
        <v>77</v>
      </c>
      <c r="AY692" s="151" t="s">
        <v>268</v>
      </c>
    </row>
    <row r="693" spans="2:65" s="12" customFormat="1">
      <c r="B693" s="149"/>
      <c r="D693" s="150" t="s">
        <v>276</v>
      </c>
      <c r="E693" s="151" t="s">
        <v>1</v>
      </c>
      <c r="F693" s="152" t="s">
        <v>2780</v>
      </c>
      <c r="H693" s="153">
        <v>6.3</v>
      </c>
      <c r="I693" s="154"/>
      <c r="L693" s="149"/>
      <c r="M693" s="155"/>
      <c r="T693" s="156"/>
      <c r="AT693" s="151" t="s">
        <v>276</v>
      </c>
      <c r="AU693" s="151" t="s">
        <v>90</v>
      </c>
      <c r="AV693" s="12" t="s">
        <v>90</v>
      </c>
      <c r="AW693" s="12" t="s">
        <v>32</v>
      </c>
      <c r="AX693" s="12" t="s">
        <v>77</v>
      </c>
      <c r="AY693" s="151" t="s">
        <v>268</v>
      </c>
    </row>
    <row r="694" spans="2:65" s="12" customFormat="1">
      <c r="B694" s="149"/>
      <c r="D694" s="150" t="s">
        <v>276</v>
      </c>
      <c r="E694" s="151" t="s">
        <v>1</v>
      </c>
      <c r="F694" s="152" t="s">
        <v>1191</v>
      </c>
      <c r="H694" s="153">
        <v>0.3</v>
      </c>
      <c r="I694" s="154"/>
      <c r="L694" s="149"/>
      <c r="M694" s="155"/>
      <c r="T694" s="156"/>
      <c r="AT694" s="151" t="s">
        <v>276</v>
      </c>
      <c r="AU694" s="151" t="s">
        <v>90</v>
      </c>
      <c r="AV694" s="12" t="s">
        <v>90</v>
      </c>
      <c r="AW694" s="12" t="s">
        <v>32</v>
      </c>
      <c r="AX694" s="12" t="s">
        <v>77</v>
      </c>
      <c r="AY694" s="151" t="s">
        <v>268</v>
      </c>
    </row>
    <row r="695" spans="2:65" s="13" customFormat="1">
      <c r="B695" s="157"/>
      <c r="D695" s="150" t="s">
        <v>276</v>
      </c>
      <c r="E695" s="158" t="s">
        <v>1</v>
      </c>
      <c r="F695" s="159" t="s">
        <v>278</v>
      </c>
      <c r="H695" s="160">
        <v>122.7</v>
      </c>
      <c r="I695" s="161"/>
      <c r="L695" s="157"/>
      <c r="M695" s="162"/>
      <c r="T695" s="163"/>
      <c r="AT695" s="158" t="s">
        <v>276</v>
      </c>
      <c r="AU695" s="158" t="s">
        <v>90</v>
      </c>
      <c r="AV695" s="13" t="s">
        <v>101</v>
      </c>
      <c r="AW695" s="13" t="s">
        <v>32</v>
      </c>
      <c r="AX695" s="13" t="s">
        <v>84</v>
      </c>
      <c r="AY695" s="158" t="s">
        <v>268</v>
      </c>
    </row>
    <row r="696" spans="2:65" s="12" customFormat="1">
      <c r="B696" s="149"/>
      <c r="D696" s="150" t="s">
        <v>276</v>
      </c>
      <c r="F696" s="152" t="s">
        <v>2783</v>
      </c>
      <c r="H696" s="153">
        <v>245.4</v>
      </c>
      <c r="I696" s="154"/>
      <c r="L696" s="149"/>
      <c r="M696" s="155"/>
      <c r="T696" s="156"/>
      <c r="AT696" s="151" t="s">
        <v>276</v>
      </c>
      <c r="AU696" s="151" t="s">
        <v>90</v>
      </c>
      <c r="AV696" s="12" t="s">
        <v>90</v>
      </c>
      <c r="AW696" s="12" t="s">
        <v>4</v>
      </c>
      <c r="AX696" s="12" t="s">
        <v>84</v>
      </c>
      <c r="AY696" s="151" t="s">
        <v>268</v>
      </c>
    </row>
    <row r="697" spans="2:65" s="1" customFormat="1" ht="24.2" customHeight="1">
      <c r="B697" s="32"/>
      <c r="C697" s="136" t="s">
        <v>699</v>
      </c>
      <c r="D697" s="136" t="s">
        <v>270</v>
      </c>
      <c r="E697" s="137" t="s">
        <v>1197</v>
      </c>
      <c r="F697" s="138" t="s">
        <v>1198</v>
      </c>
      <c r="G697" s="139" t="s">
        <v>318</v>
      </c>
      <c r="H697" s="140">
        <v>9.4</v>
      </c>
      <c r="I697" s="141"/>
      <c r="J697" s="142">
        <f>ROUND(I697*H697,2)</f>
        <v>0</v>
      </c>
      <c r="K697" s="138" t="s">
        <v>274</v>
      </c>
      <c r="L697" s="32"/>
      <c r="M697" s="143" t="s">
        <v>1</v>
      </c>
      <c r="N697" s="144" t="s">
        <v>43</v>
      </c>
      <c r="P697" s="145">
        <f>O697*H697</f>
        <v>0</v>
      </c>
      <c r="Q697" s="145">
        <v>1.115E-2</v>
      </c>
      <c r="R697" s="145">
        <f>Q697*H697</f>
        <v>0.10481</v>
      </c>
      <c r="S697" s="145">
        <v>0</v>
      </c>
      <c r="T697" s="146">
        <f>S697*H697</f>
        <v>0</v>
      </c>
      <c r="AR697" s="147" t="s">
        <v>101</v>
      </c>
      <c r="AT697" s="147" t="s">
        <v>270</v>
      </c>
      <c r="AU697" s="147" t="s">
        <v>90</v>
      </c>
      <c r="AY697" s="17" t="s">
        <v>268</v>
      </c>
      <c r="BE697" s="148">
        <f>IF(N697="základní",J697,0)</f>
        <v>0</v>
      </c>
      <c r="BF697" s="148">
        <f>IF(N697="snížená",J697,0)</f>
        <v>0</v>
      </c>
      <c r="BG697" s="148">
        <f>IF(N697="zákl. přenesená",J697,0)</f>
        <v>0</v>
      </c>
      <c r="BH697" s="148">
        <f>IF(N697="sníž. přenesená",J697,0)</f>
        <v>0</v>
      </c>
      <c r="BI697" s="148">
        <f>IF(N697="nulová",J697,0)</f>
        <v>0</v>
      </c>
      <c r="BJ697" s="17" t="s">
        <v>90</v>
      </c>
      <c r="BK697" s="148">
        <f>ROUND(I697*H697,2)</f>
        <v>0</v>
      </c>
      <c r="BL697" s="17" t="s">
        <v>101</v>
      </c>
      <c r="BM697" s="147" t="s">
        <v>1199</v>
      </c>
    </row>
    <row r="698" spans="2:65" s="12" customFormat="1">
      <c r="B698" s="149"/>
      <c r="D698" s="150" t="s">
        <v>276</v>
      </c>
      <c r="E698" s="151" t="s">
        <v>1</v>
      </c>
      <c r="F698" s="152" t="s">
        <v>1200</v>
      </c>
      <c r="H698" s="153">
        <v>3.4</v>
      </c>
      <c r="I698" s="154"/>
      <c r="L698" s="149"/>
      <c r="M698" s="155"/>
      <c r="T698" s="156"/>
      <c r="AT698" s="151" t="s">
        <v>276</v>
      </c>
      <c r="AU698" s="151" t="s">
        <v>90</v>
      </c>
      <c r="AV698" s="12" t="s">
        <v>90</v>
      </c>
      <c r="AW698" s="12" t="s">
        <v>32</v>
      </c>
      <c r="AX698" s="12" t="s">
        <v>77</v>
      </c>
      <c r="AY698" s="151" t="s">
        <v>268</v>
      </c>
    </row>
    <row r="699" spans="2:65" s="12" customFormat="1">
      <c r="B699" s="149"/>
      <c r="D699" s="150" t="s">
        <v>276</v>
      </c>
      <c r="E699" s="151" t="s">
        <v>1</v>
      </c>
      <c r="F699" s="152" t="s">
        <v>2784</v>
      </c>
      <c r="H699" s="153">
        <v>3</v>
      </c>
      <c r="I699" s="154"/>
      <c r="L699" s="149"/>
      <c r="M699" s="155"/>
      <c r="T699" s="156"/>
      <c r="AT699" s="151" t="s">
        <v>276</v>
      </c>
      <c r="AU699" s="151" t="s">
        <v>90</v>
      </c>
      <c r="AV699" s="12" t="s">
        <v>90</v>
      </c>
      <c r="AW699" s="12" t="s">
        <v>32</v>
      </c>
      <c r="AX699" s="12" t="s">
        <v>77</v>
      </c>
      <c r="AY699" s="151" t="s">
        <v>268</v>
      </c>
    </row>
    <row r="700" spans="2:65" s="12" customFormat="1">
      <c r="B700" s="149"/>
      <c r="D700" s="150" t="s">
        <v>276</v>
      </c>
      <c r="E700" s="151" t="s">
        <v>1</v>
      </c>
      <c r="F700" s="152" t="s">
        <v>1202</v>
      </c>
      <c r="H700" s="153">
        <v>2.4</v>
      </c>
      <c r="I700" s="154"/>
      <c r="L700" s="149"/>
      <c r="M700" s="155"/>
      <c r="T700" s="156"/>
      <c r="AT700" s="151" t="s">
        <v>276</v>
      </c>
      <c r="AU700" s="151" t="s">
        <v>90</v>
      </c>
      <c r="AV700" s="12" t="s">
        <v>90</v>
      </c>
      <c r="AW700" s="12" t="s">
        <v>32</v>
      </c>
      <c r="AX700" s="12" t="s">
        <v>77</v>
      </c>
      <c r="AY700" s="151" t="s">
        <v>268</v>
      </c>
    </row>
    <row r="701" spans="2:65" s="12" customFormat="1">
      <c r="B701" s="149"/>
      <c r="D701" s="150" t="s">
        <v>276</v>
      </c>
      <c r="E701" s="151" t="s">
        <v>1</v>
      </c>
      <c r="F701" s="152" t="s">
        <v>1203</v>
      </c>
      <c r="H701" s="153">
        <v>0.6</v>
      </c>
      <c r="I701" s="154"/>
      <c r="L701" s="149"/>
      <c r="M701" s="155"/>
      <c r="T701" s="156"/>
      <c r="AT701" s="151" t="s">
        <v>276</v>
      </c>
      <c r="AU701" s="151" t="s">
        <v>90</v>
      </c>
      <c r="AV701" s="12" t="s">
        <v>90</v>
      </c>
      <c r="AW701" s="12" t="s">
        <v>32</v>
      </c>
      <c r="AX701" s="12" t="s">
        <v>77</v>
      </c>
      <c r="AY701" s="151" t="s">
        <v>268</v>
      </c>
    </row>
    <row r="702" spans="2:65" s="13" customFormat="1">
      <c r="B702" s="157"/>
      <c r="D702" s="150" t="s">
        <v>276</v>
      </c>
      <c r="E702" s="158" t="s">
        <v>1</v>
      </c>
      <c r="F702" s="159" t="s">
        <v>278</v>
      </c>
      <c r="H702" s="160">
        <v>9.4</v>
      </c>
      <c r="I702" s="161"/>
      <c r="L702" s="157"/>
      <c r="M702" s="162"/>
      <c r="T702" s="163"/>
      <c r="AT702" s="158" t="s">
        <v>276</v>
      </c>
      <c r="AU702" s="158" t="s">
        <v>90</v>
      </c>
      <c r="AV702" s="13" t="s">
        <v>101</v>
      </c>
      <c r="AW702" s="13" t="s">
        <v>32</v>
      </c>
      <c r="AX702" s="13" t="s">
        <v>84</v>
      </c>
      <c r="AY702" s="158" t="s">
        <v>268</v>
      </c>
    </row>
    <row r="703" spans="2:65" s="1" customFormat="1" ht="21.75" customHeight="1">
      <c r="B703" s="32"/>
      <c r="C703" s="186" t="s">
        <v>703</v>
      </c>
      <c r="D703" s="186" t="s">
        <v>982</v>
      </c>
      <c r="E703" s="187" t="s">
        <v>1204</v>
      </c>
      <c r="F703" s="188" t="s">
        <v>1205</v>
      </c>
      <c r="G703" s="189" t="s">
        <v>318</v>
      </c>
      <c r="H703" s="190">
        <v>9.4</v>
      </c>
      <c r="I703" s="191"/>
      <c r="J703" s="192">
        <f>ROUND(I703*H703,2)</f>
        <v>0</v>
      </c>
      <c r="K703" s="188" t="s">
        <v>1</v>
      </c>
      <c r="L703" s="193"/>
      <c r="M703" s="194" t="s">
        <v>1</v>
      </c>
      <c r="N703" s="195" t="s">
        <v>43</v>
      </c>
      <c r="P703" s="145">
        <f>O703*H703</f>
        <v>0</v>
      </c>
      <c r="Q703" s="145">
        <v>4.0000000000000001E-3</v>
      </c>
      <c r="R703" s="145">
        <f>Q703*H703</f>
        <v>3.7600000000000001E-2</v>
      </c>
      <c r="S703" s="145">
        <v>0</v>
      </c>
      <c r="T703" s="146">
        <f>S703*H703</f>
        <v>0</v>
      </c>
      <c r="AR703" s="147" t="s">
        <v>309</v>
      </c>
      <c r="AT703" s="147" t="s">
        <v>982</v>
      </c>
      <c r="AU703" s="147" t="s">
        <v>90</v>
      </c>
      <c r="AY703" s="17" t="s">
        <v>268</v>
      </c>
      <c r="BE703" s="148">
        <f>IF(N703="základní",J703,0)</f>
        <v>0</v>
      </c>
      <c r="BF703" s="148">
        <f>IF(N703="snížená",J703,0)</f>
        <v>0</v>
      </c>
      <c r="BG703" s="148">
        <f>IF(N703="zákl. přenesená",J703,0)</f>
        <v>0</v>
      </c>
      <c r="BH703" s="148">
        <f>IF(N703="sníž. přenesená",J703,0)</f>
        <v>0</v>
      </c>
      <c r="BI703" s="148">
        <f>IF(N703="nulová",J703,0)</f>
        <v>0</v>
      </c>
      <c r="BJ703" s="17" t="s">
        <v>90</v>
      </c>
      <c r="BK703" s="148">
        <f>ROUND(I703*H703,2)</f>
        <v>0</v>
      </c>
      <c r="BL703" s="17" t="s">
        <v>101</v>
      </c>
      <c r="BM703" s="147" t="s">
        <v>1206</v>
      </c>
    </row>
    <row r="704" spans="2:65" s="12" customFormat="1">
      <c r="B704" s="149"/>
      <c r="D704" s="150" t="s">
        <v>276</v>
      </c>
      <c r="E704" s="151" t="s">
        <v>1</v>
      </c>
      <c r="F704" s="152" t="s">
        <v>1200</v>
      </c>
      <c r="H704" s="153">
        <v>3.4</v>
      </c>
      <c r="I704" s="154"/>
      <c r="L704" s="149"/>
      <c r="M704" s="155"/>
      <c r="T704" s="156"/>
      <c r="AT704" s="151" t="s">
        <v>276</v>
      </c>
      <c r="AU704" s="151" t="s">
        <v>90</v>
      </c>
      <c r="AV704" s="12" t="s">
        <v>90</v>
      </c>
      <c r="AW704" s="12" t="s">
        <v>32</v>
      </c>
      <c r="AX704" s="12" t="s">
        <v>77</v>
      </c>
      <c r="AY704" s="151" t="s">
        <v>268</v>
      </c>
    </row>
    <row r="705" spans="2:65" s="12" customFormat="1">
      <c r="B705" s="149"/>
      <c r="D705" s="150" t="s">
        <v>276</v>
      </c>
      <c r="E705" s="151" t="s">
        <v>1</v>
      </c>
      <c r="F705" s="152" t="s">
        <v>2784</v>
      </c>
      <c r="H705" s="153">
        <v>3</v>
      </c>
      <c r="I705" s="154"/>
      <c r="L705" s="149"/>
      <c r="M705" s="155"/>
      <c r="T705" s="156"/>
      <c r="AT705" s="151" t="s">
        <v>276</v>
      </c>
      <c r="AU705" s="151" t="s">
        <v>90</v>
      </c>
      <c r="AV705" s="12" t="s">
        <v>90</v>
      </c>
      <c r="AW705" s="12" t="s">
        <v>32</v>
      </c>
      <c r="AX705" s="12" t="s">
        <v>77</v>
      </c>
      <c r="AY705" s="151" t="s">
        <v>268</v>
      </c>
    </row>
    <row r="706" spans="2:65" s="12" customFormat="1">
      <c r="B706" s="149"/>
      <c r="D706" s="150" t="s">
        <v>276</v>
      </c>
      <c r="E706" s="151" t="s">
        <v>1</v>
      </c>
      <c r="F706" s="152" t="s">
        <v>1202</v>
      </c>
      <c r="H706" s="153">
        <v>2.4</v>
      </c>
      <c r="I706" s="154"/>
      <c r="L706" s="149"/>
      <c r="M706" s="155"/>
      <c r="T706" s="156"/>
      <c r="AT706" s="151" t="s">
        <v>276</v>
      </c>
      <c r="AU706" s="151" t="s">
        <v>90</v>
      </c>
      <c r="AV706" s="12" t="s">
        <v>90</v>
      </c>
      <c r="AW706" s="12" t="s">
        <v>32</v>
      </c>
      <c r="AX706" s="12" t="s">
        <v>77</v>
      </c>
      <c r="AY706" s="151" t="s">
        <v>268</v>
      </c>
    </row>
    <row r="707" spans="2:65" s="12" customFormat="1">
      <c r="B707" s="149"/>
      <c r="D707" s="150" t="s">
        <v>276</v>
      </c>
      <c r="E707" s="151" t="s">
        <v>1</v>
      </c>
      <c r="F707" s="152" t="s">
        <v>1203</v>
      </c>
      <c r="H707" s="153">
        <v>0.6</v>
      </c>
      <c r="I707" s="154"/>
      <c r="L707" s="149"/>
      <c r="M707" s="155"/>
      <c r="T707" s="156"/>
      <c r="AT707" s="151" t="s">
        <v>276</v>
      </c>
      <c r="AU707" s="151" t="s">
        <v>90</v>
      </c>
      <c r="AV707" s="12" t="s">
        <v>90</v>
      </c>
      <c r="AW707" s="12" t="s">
        <v>32</v>
      </c>
      <c r="AX707" s="12" t="s">
        <v>77</v>
      </c>
      <c r="AY707" s="151" t="s">
        <v>268</v>
      </c>
    </row>
    <row r="708" spans="2:65" s="13" customFormat="1">
      <c r="B708" s="157"/>
      <c r="D708" s="150" t="s">
        <v>276</v>
      </c>
      <c r="E708" s="158" t="s">
        <v>1</v>
      </c>
      <c r="F708" s="159" t="s">
        <v>278</v>
      </c>
      <c r="H708" s="160">
        <v>9.4</v>
      </c>
      <c r="I708" s="161"/>
      <c r="L708" s="157"/>
      <c r="M708" s="162"/>
      <c r="T708" s="163"/>
      <c r="AT708" s="158" t="s">
        <v>276</v>
      </c>
      <c r="AU708" s="158" t="s">
        <v>90</v>
      </c>
      <c r="AV708" s="13" t="s">
        <v>101</v>
      </c>
      <c r="AW708" s="13" t="s">
        <v>32</v>
      </c>
      <c r="AX708" s="13" t="s">
        <v>84</v>
      </c>
      <c r="AY708" s="158" t="s">
        <v>268</v>
      </c>
    </row>
    <row r="709" spans="2:65" s="11" customFormat="1" ht="22.9" customHeight="1">
      <c r="B709" s="124"/>
      <c r="D709" s="125" t="s">
        <v>76</v>
      </c>
      <c r="E709" s="134" t="s">
        <v>315</v>
      </c>
      <c r="F709" s="134" t="s">
        <v>447</v>
      </c>
      <c r="I709" s="127"/>
      <c r="J709" s="135">
        <f>BK709</f>
        <v>0</v>
      </c>
      <c r="L709" s="124"/>
      <c r="M709" s="129"/>
      <c r="P709" s="130">
        <f>SUM(P710:P795)</f>
        <v>0</v>
      </c>
      <c r="R709" s="130">
        <f>SUM(R710:R795)</f>
        <v>6.4121499999999998E-2</v>
      </c>
      <c r="T709" s="131">
        <f>SUM(T710:T795)</f>
        <v>0</v>
      </c>
      <c r="AR709" s="125" t="s">
        <v>84</v>
      </c>
      <c r="AT709" s="132" t="s">
        <v>76</v>
      </c>
      <c r="AU709" s="132" t="s">
        <v>84</v>
      </c>
      <c r="AY709" s="125" t="s">
        <v>268</v>
      </c>
      <c r="BK709" s="133">
        <f>SUM(BK710:BK795)</f>
        <v>0</v>
      </c>
    </row>
    <row r="710" spans="2:65" s="1" customFormat="1" ht="37.9" customHeight="1">
      <c r="B710" s="32"/>
      <c r="C710" s="136" t="s">
        <v>707</v>
      </c>
      <c r="D710" s="136" t="s">
        <v>270</v>
      </c>
      <c r="E710" s="137" t="s">
        <v>1207</v>
      </c>
      <c r="F710" s="138" t="s">
        <v>1208</v>
      </c>
      <c r="G710" s="139" t="s">
        <v>273</v>
      </c>
      <c r="H710" s="140">
        <v>205.71799999999999</v>
      </c>
      <c r="I710" s="141"/>
      <c r="J710" s="142">
        <f>ROUND(I710*H710,2)</f>
        <v>0</v>
      </c>
      <c r="K710" s="138" t="s">
        <v>274</v>
      </c>
      <c r="L710" s="32"/>
      <c r="M710" s="143" t="s">
        <v>1</v>
      </c>
      <c r="N710" s="144" t="s">
        <v>43</v>
      </c>
      <c r="P710" s="145">
        <f>O710*H710</f>
        <v>0</v>
      </c>
      <c r="Q710" s="145">
        <v>0</v>
      </c>
      <c r="R710" s="145">
        <f>Q710*H710</f>
        <v>0</v>
      </c>
      <c r="S710" s="145">
        <v>0</v>
      </c>
      <c r="T710" s="146">
        <f>S710*H710</f>
        <v>0</v>
      </c>
      <c r="AR710" s="147" t="s">
        <v>101</v>
      </c>
      <c r="AT710" s="147" t="s">
        <v>270</v>
      </c>
      <c r="AU710" s="147" t="s">
        <v>90</v>
      </c>
      <c r="AY710" s="17" t="s">
        <v>268</v>
      </c>
      <c r="BE710" s="148">
        <f>IF(N710="základní",J710,0)</f>
        <v>0</v>
      </c>
      <c r="BF710" s="148">
        <f>IF(N710="snížená",J710,0)</f>
        <v>0</v>
      </c>
      <c r="BG710" s="148">
        <f>IF(N710="zákl. přenesená",J710,0)</f>
        <v>0</v>
      </c>
      <c r="BH710" s="148">
        <f>IF(N710="sníž. přenesená",J710,0)</f>
        <v>0</v>
      </c>
      <c r="BI710" s="148">
        <f>IF(N710="nulová",J710,0)</f>
        <v>0</v>
      </c>
      <c r="BJ710" s="17" t="s">
        <v>90</v>
      </c>
      <c r="BK710" s="148">
        <f>ROUND(I710*H710,2)</f>
        <v>0</v>
      </c>
      <c r="BL710" s="17" t="s">
        <v>101</v>
      </c>
      <c r="BM710" s="147" t="s">
        <v>1209</v>
      </c>
    </row>
    <row r="711" spans="2:65" s="12" customFormat="1">
      <c r="B711" s="149"/>
      <c r="D711" s="150" t="s">
        <v>276</v>
      </c>
      <c r="E711" s="151" t="s">
        <v>1</v>
      </c>
      <c r="F711" s="152" t="s">
        <v>2785</v>
      </c>
      <c r="H711" s="153">
        <v>205.71799999999999</v>
      </c>
      <c r="I711" s="154"/>
      <c r="L711" s="149"/>
      <c r="M711" s="155"/>
      <c r="T711" s="156"/>
      <c r="AT711" s="151" t="s">
        <v>276</v>
      </c>
      <c r="AU711" s="151" t="s">
        <v>90</v>
      </c>
      <c r="AV711" s="12" t="s">
        <v>90</v>
      </c>
      <c r="AW711" s="12" t="s">
        <v>32</v>
      </c>
      <c r="AX711" s="12" t="s">
        <v>77</v>
      </c>
      <c r="AY711" s="151" t="s">
        <v>268</v>
      </c>
    </row>
    <row r="712" spans="2:65" s="15" customFormat="1">
      <c r="B712" s="170"/>
      <c r="D712" s="150" t="s">
        <v>276</v>
      </c>
      <c r="E712" s="171" t="s">
        <v>743</v>
      </c>
      <c r="F712" s="172" t="s">
        <v>325</v>
      </c>
      <c r="H712" s="173">
        <v>205.71799999999999</v>
      </c>
      <c r="I712" s="174"/>
      <c r="L712" s="170"/>
      <c r="M712" s="175"/>
      <c r="T712" s="176"/>
      <c r="AT712" s="171" t="s">
        <v>276</v>
      </c>
      <c r="AU712" s="171" t="s">
        <v>90</v>
      </c>
      <c r="AV712" s="15" t="s">
        <v>97</v>
      </c>
      <c r="AW712" s="15" t="s">
        <v>32</v>
      </c>
      <c r="AX712" s="15" t="s">
        <v>77</v>
      </c>
      <c r="AY712" s="171" t="s">
        <v>268</v>
      </c>
    </row>
    <row r="713" spans="2:65" s="13" customFormat="1">
      <c r="B713" s="157"/>
      <c r="D713" s="150" t="s">
        <v>276</v>
      </c>
      <c r="E713" s="158" t="s">
        <v>1</v>
      </c>
      <c r="F713" s="159" t="s">
        <v>278</v>
      </c>
      <c r="H713" s="160">
        <v>205.71799999999999</v>
      </c>
      <c r="I713" s="161"/>
      <c r="L713" s="157"/>
      <c r="M713" s="162"/>
      <c r="T713" s="163"/>
      <c r="AT713" s="158" t="s">
        <v>276</v>
      </c>
      <c r="AU713" s="158" t="s">
        <v>90</v>
      </c>
      <c r="AV713" s="13" t="s">
        <v>101</v>
      </c>
      <c r="AW713" s="13" t="s">
        <v>32</v>
      </c>
      <c r="AX713" s="13" t="s">
        <v>84</v>
      </c>
      <c r="AY713" s="158" t="s">
        <v>268</v>
      </c>
    </row>
    <row r="714" spans="2:65" s="1" customFormat="1" ht="37.9" customHeight="1">
      <c r="B714" s="32"/>
      <c r="C714" s="136" t="s">
        <v>711</v>
      </c>
      <c r="D714" s="136" t="s">
        <v>270</v>
      </c>
      <c r="E714" s="137" t="s">
        <v>1211</v>
      </c>
      <c r="F714" s="138" t="s">
        <v>1212</v>
      </c>
      <c r="G714" s="139" t="s">
        <v>273</v>
      </c>
      <c r="H714" s="140">
        <v>19131.774000000001</v>
      </c>
      <c r="I714" s="141"/>
      <c r="J714" s="142">
        <f>ROUND(I714*H714,2)</f>
        <v>0</v>
      </c>
      <c r="K714" s="138" t="s">
        <v>274</v>
      </c>
      <c r="L714" s="32"/>
      <c r="M714" s="143" t="s">
        <v>1</v>
      </c>
      <c r="N714" s="144" t="s">
        <v>43</v>
      </c>
      <c r="P714" s="145">
        <f>O714*H714</f>
        <v>0</v>
      </c>
      <c r="Q714" s="145">
        <v>0</v>
      </c>
      <c r="R714" s="145">
        <f>Q714*H714</f>
        <v>0</v>
      </c>
      <c r="S714" s="145">
        <v>0</v>
      </c>
      <c r="T714" s="146">
        <f>S714*H714</f>
        <v>0</v>
      </c>
      <c r="AR714" s="147" t="s">
        <v>101</v>
      </c>
      <c r="AT714" s="147" t="s">
        <v>270</v>
      </c>
      <c r="AU714" s="147" t="s">
        <v>90</v>
      </c>
      <c r="AY714" s="17" t="s">
        <v>268</v>
      </c>
      <c r="BE714" s="148">
        <f>IF(N714="základní",J714,0)</f>
        <v>0</v>
      </c>
      <c r="BF714" s="148">
        <f>IF(N714="snížená",J714,0)</f>
        <v>0</v>
      </c>
      <c r="BG714" s="148">
        <f>IF(N714="zákl. přenesená",J714,0)</f>
        <v>0</v>
      </c>
      <c r="BH714" s="148">
        <f>IF(N714="sníž. přenesená",J714,0)</f>
        <v>0</v>
      </c>
      <c r="BI714" s="148">
        <f>IF(N714="nulová",J714,0)</f>
        <v>0</v>
      </c>
      <c r="BJ714" s="17" t="s">
        <v>90</v>
      </c>
      <c r="BK714" s="148">
        <f>ROUND(I714*H714,2)</f>
        <v>0</v>
      </c>
      <c r="BL714" s="17" t="s">
        <v>101</v>
      </c>
      <c r="BM714" s="147" t="s">
        <v>1213</v>
      </c>
    </row>
    <row r="715" spans="2:65" s="12" customFormat="1">
      <c r="B715" s="149"/>
      <c r="D715" s="150" t="s">
        <v>276</v>
      </c>
      <c r="E715" s="151" t="s">
        <v>1</v>
      </c>
      <c r="F715" s="152" t="s">
        <v>1214</v>
      </c>
      <c r="H715" s="153">
        <v>19131.774000000001</v>
      </c>
      <c r="I715" s="154"/>
      <c r="L715" s="149"/>
      <c r="M715" s="155"/>
      <c r="T715" s="156"/>
      <c r="AT715" s="151" t="s">
        <v>276</v>
      </c>
      <c r="AU715" s="151" t="s">
        <v>90</v>
      </c>
      <c r="AV715" s="12" t="s">
        <v>90</v>
      </c>
      <c r="AW715" s="12" t="s">
        <v>32</v>
      </c>
      <c r="AX715" s="12" t="s">
        <v>84</v>
      </c>
      <c r="AY715" s="151" t="s">
        <v>268</v>
      </c>
    </row>
    <row r="716" spans="2:65" s="1" customFormat="1" ht="44.25" customHeight="1">
      <c r="B716" s="32"/>
      <c r="C716" s="136" t="s">
        <v>715</v>
      </c>
      <c r="D716" s="136" t="s">
        <v>270</v>
      </c>
      <c r="E716" s="137" t="s">
        <v>1215</v>
      </c>
      <c r="F716" s="138" t="s">
        <v>1216</v>
      </c>
      <c r="G716" s="139" t="s">
        <v>281</v>
      </c>
      <c r="H716" s="140">
        <v>1</v>
      </c>
      <c r="I716" s="141"/>
      <c r="J716" s="142">
        <f>ROUND(I716*H716,2)</f>
        <v>0</v>
      </c>
      <c r="K716" s="138" t="s">
        <v>274</v>
      </c>
      <c r="L716" s="32"/>
      <c r="M716" s="143" t="s">
        <v>1</v>
      </c>
      <c r="N716" s="144" t="s">
        <v>43</v>
      </c>
      <c r="P716" s="145">
        <f>O716*H716</f>
        <v>0</v>
      </c>
      <c r="Q716" s="145">
        <v>0</v>
      </c>
      <c r="R716" s="145">
        <f>Q716*H716</f>
        <v>0</v>
      </c>
      <c r="S716" s="145">
        <v>0</v>
      </c>
      <c r="T716" s="146">
        <f>S716*H716</f>
        <v>0</v>
      </c>
      <c r="AR716" s="147" t="s">
        <v>101</v>
      </c>
      <c r="AT716" s="147" t="s">
        <v>270</v>
      </c>
      <c r="AU716" s="147" t="s">
        <v>90</v>
      </c>
      <c r="AY716" s="17" t="s">
        <v>268</v>
      </c>
      <c r="BE716" s="148">
        <f>IF(N716="základní",J716,0)</f>
        <v>0</v>
      </c>
      <c r="BF716" s="148">
        <f>IF(N716="snížená",J716,0)</f>
        <v>0</v>
      </c>
      <c r="BG716" s="148">
        <f>IF(N716="zákl. přenesená",J716,0)</f>
        <v>0</v>
      </c>
      <c r="BH716" s="148">
        <f>IF(N716="sníž. přenesená",J716,0)</f>
        <v>0</v>
      </c>
      <c r="BI716" s="148">
        <f>IF(N716="nulová",J716,0)</f>
        <v>0</v>
      </c>
      <c r="BJ716" s="17" t="s">
        <v>90</v>
      </c>
      <c r="BK716" s="148">
        <f>ROUND(I716*H716,2)</f>
        <v>0</v>
      </c>
      <c r="BL716" s="17" t="s">
        <v>101</v>
      </c>
      <c r="BM716" s="147" t="s">
        <v>2786</v>
      </c>
    </row>
    <row r="717" spans="2:65" s="1" customFormat="1" ht="37.9" customHeight="1">
      <c r="B717" s="32"/>
      <c r="C717" s="136" t="s">
        <v>719</v>
      </c>
      <c r="D717" s="136" t="s">
        <v>270</v>
      </c>
      <c r="E717" s="137" t="s">
        <v>1218</v>
      </c>
      <c r="F717" s="138" t="s">
        <v>1219</v>
      </c>
      <c r="G717" s="139" t="s">
        <v>273</v>
      </c>
      <c r="H717" s="140">
        <v>205.71799999999999</v>
      </c>
      <c r="I717" s="141"/>
      <c r="J717" s="142">
        <f>ROUND(I717*H717,2)</f>
        <v>0</v>
      </c>
      <c r="K717" s="138" t="s">
        <v>274</v>
      </c>
      <c r="L717" s="32"/>
      <c r="M717" s="143" t="s">
        <v>1</v>
      </c>
      <c r="N717" s="144" t="s">
        <v>43</v>
      </c>
      <c r="P717" s="145">
        <f>O717*H717</f>
        <v>0</v>
      </c>
      <c r="Q717" s="145">
        <v>0</v>
      </c>
      <c r="R717" s="145">
        <f>Q717*H717</f>
        <v>0</v>
      </c>
      <c r="S717" s="145">
        <v>0</v>
      </c>
      <c r="T717" s="146">
        <f>S717*H717</f>
        <v>0</v>
      </c>
      <c r="AR717" s="147" t="s">
        <v>101</v>
      </c>
      <c r="AT717" s="147" t="s">
        <v>270</v>
      </c>
      <c r="AU717" s="147" t="s">
        <v>90</v>
      </c>
      <c r="AY717" s="17" t="s">
        <v>268</v>
      </c>
      <c r="BE717" s="148">
        <f>IF(N717="základní",J717,0)</f>
        <v>0</v>
      </c>
      <c r="BF717" s="148">
        <f>IF(N717="snížená",J717,0)</f>
        <v>0</v>
      </c>
      <c r="BG717" s="148">
        <f>IF(N717="zákl. přenesená",J717,0)</f>
        <v>0</v>
      </c>
      <c r="BH717" s="148">
        <f>IF(N717="sníž. přenesená",J717,0)</f>
        <v>0</v>
      </c>
      <c r="BI717" s="148">
        <f>IF(N717="nulová",J717,0)</f>
        <v>0</v>
      </c>
      <c r="BJ717" s="17" t="s">
        <v>90</v>
      </c>
      <c r="BK717" s="148">
        <f>ROUND(I717*H717,2)</f>
        <v>0</v>
      </c>
      <c r="BL717" s="17" t="s">
        <v>101</v>
      </c>
      <c r="BM717" s="147" t="s">
        <v>1220</v>
      </c>
    </row>
    <row r="718" spans="2:65" s="12" customFormat="1">
      <c r="B718" s="149"/>
      <c r="D718" s="150" t="s">
        <v>276</v>
      </c>
      <c r="E718" s="151" t="s">
        <v>1</v>
      </c>
      <c r="F718" s="152" t="s">
        <v>743</v>
      </c>
      <c r="H718" s="153">
        <v>205.71799999999999</v>
      </c>
      <c r="I718" s="154"/>
      <c r="L718" s="149"/>
      <c r="M718" s="155"/>
      <c r="T718" s="156"/>
      <c r="AT718" s="151" t="s">
        <v>276</v>
      </c>
      <c r="AU718" s="151" t="s">
        <v>90</v>
      </c>
      <c r="AV718" s="12" t="s">
        <v>90</v>
      </c>
      <c r="AW718" s="12" t="s">
        <v>32</v>
      </c>
      <c r="AX718" s="12" t="s">
        <v>84</v>
      </c>
      <c r="AY718" s="151" t="s">
        <v>268</v>
      </c>
    </row>
    <row r="719" spans="2:65" s="1" customFormat="1" ht="16.5" customHeight="1">
      <c r="B719" s="32"/>
      <c r="C719" s="136" t="s">
        <v>723</v>
      </c>
      <c r="D719" s="136" t="s">
        <v>270</v>
      </c>
      <c r="E719" s="137" t="s">
        <v>1221</v>
      </c>
      <c r="F719" s="138" t="s">
        <v>1222</v>
      </c>
      <c r="G719" s="139" t="s">
        <v>273</v>
      </c>
      <c r="H719" s="140">
        <v>205.71799999999999</v>
      </c>
      <c r="I719" s="141"/>
      <c r="J719" s="142">
        <f>ROUND(I719*H719,2)</f>
        <v>0</v>
      </c>
      <c r="K719" s="138" t="s">
        <v>274</v>
      </c>
      <c r="L719" s="32"/>
      <c r="M719" s="143" t="s">
        <v>1</v>
      </c>
      <c r="N719" s="144" t="s">
        <v>43</v>
      </c>
      <c r="P719" s="145">
        <f>O719*H719</f>
        <v>0</v>
      </c>
      <c r="Q719" s="145">
        <v>0</v>
      </c>
      <c r="R719" s="145">
        <f>Q719*H719</f>
        <v>0</v>
      </c>
      <c r="S719" s="145">
        <v>0</v>
      </c>
      <c r="T719" s="146">
        <f>S719*H719</f>
        <v>0</v>
      </c>
      <c r="AR719" s="147" t="s">
        <v>101</v>
      </c>
      <c r="AT719" s="147" t="s">
        <v>270</v>
      </c>
      <c r="AU719" s="147" t="s">
        <v>90</v>
      </c>
      <c r="AY719" s="17" t="s">
        <v>268</v>
      </c>
      <c r="BE719" s="148">
        <f>IF(N719="základní",J719,0)</f>
        <v>0</v>
      </c>
      <c r="BF719" s="148">
        <f>IF(N719="snížená",J719,0)</f>
        <v>0</v>
      </c>
      <c r="BG719" s="148">
        <f>IF(N719="zákl. přenesená",J719,0)</f>
        <v>0</v>
      </c>
      <c r="BH719" s="148">
        <f>IF(N719="sníž. přenesená",J719,0)</f>
        <v>0</v>
      </c>
      <c r="BI719" s="148">
        <f>IF(N719="nulová",J719,0)</f>
        <v>0</v>
      </c>
      <c r="BJ719" s="17" t="s">
        <v>90</v>
      </c>
      <c r="BK719" s="148">
        <f>ROUND(I719*H719,2)</f>
        <v>0</v>
      </c>
      <c r="BL719" s="17" t="s">
        <v>101</v>
      </c>
      <c r="BM719" s="147" t="s">
        <v>2787</v>
      </c>
    </row>
    <row r="720" spans="2:65" s="12" customFormat="1">
      <c r="B720" s="149"/>
      <c r="D720" s="150" t="s">
        <v>276</v>
      </c>
      <c r="E720" s="151" t="s">
        <v>1</v>
      </c>
      <c r="F720" s="152" t="s">
        <v>743</v>
      </c>
      <c r="H720" s="153">
        <v>205.71799999999999</v>
      </c>
      <c r="I720" s="154"/>
      <c r="L720" s="149"/>
      <c r="M720" s="155"/>
      <c r="T720" s="156"/>
      <c r="AT720" s="151" t="s">
        <v>276</v>
      </c>
      <c r="AU720" s="151" t="s">
        <v>90</v>
      </c>
      <c r="AV720" s="12" t="s">
        <v>90</v>
      </c>
      <c r="AW720" s="12" t="s">
        <v>32</v>
      </c>
      <c r="AX720" s="12" t="s">
        <v>84</v>
      </c>
      <c r="AY720" s="151" t="s">
        <v>268</v>
      </c>
    </row>
    <row r="721" spans="2:65" s="1" customFormat="1" ht="16.5" customHeight="1">
      <c r="B721" s="32"/>
      <c r="C721" s="136" t="s">
        <v>727</v>
      </c>
      <c r="D721" s="136" t="s">
        <v>270</v>
      </c>
      <c r="E721" s="137" t="s">
        <v>1224</v>
      </c>
      <c r="F721" s="138" t="s">
        <v>1225</v>
      </c>
      <c r="G721" s="139" t="s">
        <v>273</v>
      </c>
      <c r="H721" s="140">
        <v>205.71799999999999</v>
      </c>
      <c r="I721" s="141"/>
      <c r="J721" s="142">
        <f>ROUND(I721*H721,2)</f>
        <v>0</v>
      </c>
      <c r="K721" s="138" t="s">
        <v>274</v>
      </c>
      <c r="L721" s="32"/>
      <c r="M721" s="143" t="s">
        <v>1</v>
      </c>
      <c r="N721" s="144" t="s">
        <v>43</v>
      </c>
      <c r="P721" s="145">
        <f>O721*H721</f>
        <v>0</v>
      </c>
      <c r="Q721" s="145">
        <v>0</v>
      </c>
      <c r="R721" s="145">
        <f>Q721*H721</f>
        <v>0</v>
      </c>
      <c r="S721" s="145">
        <v>0</v>
      </c>
      <c r="T721" s="146">
        <f>S721*H721</f>
        <v>0</v>
      </c>
      <c r="AR721" s="147" t="s">
        <v>101</v>
      </c>
      <c r="AT721" s="147" t="s">
        <v>270</v>
      </c>
      <c r="AU721" s="147" t="s">
        <v>90</v>
      </c>
      <c r="AY721" s="17" t="s">
        <v>268</v>
      </c>
      <c r="BE721" s="148">
        <f>IF(N721="základní",J721,0)</f>
        <v>0</v>
      </c>
      <c r="BF721" s="148">
        <f>IF(N721="snížená",J721,0)</f>
        <v>0</v>
      </c>
      <c r="BG721" s="148">
        <f>IF(N721="zákl. přenesená",J721,0)</f>
        <v>0</v>
      </c>
      <c r="BH721" s="148">
        <f>IF(N721="sníž. přenesená",J721,0)</f>
        <v>0</v>
      </c>
      <c r="BI721" s="148">
        <f>IF(N721="nulová",J721,0)</f>
        <v>0</v>
      </c>
      <c r="BJ721" s="17" t="s">
        <v>90</v>
      </c>
      <c r="BK721" s="148">
        <f>ROUND(I721*H721,2)</f>
        <v>0</v>
      </c>
      <c r="BL721" s="17" t="s">
        <v>101</v>
      </c>
      <c r="BM721" s="147" t="s">
        <v>2788</v>
      </c>
    </row>
    <row r="722" spans="2:65" s="12" customFormat="1">
      <c r="B722" s="149"/>
      <c r="D722" s="150" t="s">
        <v>276</v>
      </c>
      <c r="E722" s="151" t="s">
        <v>1</v>
      </c>
      <c r="F722" s="152" t="s">
        <v>743</v>
      </c>
      <c r="H722" s="153">
        <v>205.71799999999999</v>
      </c>
      <c r="I722" s="154"/>
      <c r="L722" s="149"/>
      <c r="M722" s="155"/>
      <c r="T722" s="156"/>
      <c r="AT722" s="151" t="s">
        <v>276</v>
      </c>
      <c r="AU722" s="151" t="s">
        <v>90</v>
      </c>
      <c r="AV722" s="12" t="s">
        <v>90</v>
      </c>
      <c r="AW722" s="12" t="s">
        <v>32</v>
      </c>
      <c r="AX722" s="12" t="s">
        <v>84</v>
      </c>
      <c r="AY722" s="151" t="s">
        <v>268</v>
      </c>
    </row>
    <row r="723" spans="2:65" s="1" customFormat="1" ht="21.75" customHeight="1">
      <c r="B723" s="32"/>
      <c r="C723" s="136" t="s">
        <v>731</v>
      </c>
      <c r="D723" s="136" t="s">
        <v>270</v>
      </c>
      <c r="E723" s="137" t="s">
        <v>1227</v>
      </c>
      <c r="F723" s="138" t="s">
        <v>1228</v>
      </c>
      <c r="G723" s="139" t="s">
        <v>273</v>
      </c>
      <c r="H723" s="140">
        <v>205.71799999999999</v>
      </c>
      <c r="I723" s="141"/>
      <c r="J723" s="142">
        <f>ROUND(I723*H723,2)</f>
        <v>0</v>
      </c>
      <c r="K723" s="138" t="s">
        <v>274</v>
      </c>
      <c r="L723" s="32"/>
      <c r="M723" s="143" t="s">
        <v>1</v>
      </c>
      <c r="N723" s="144" t="s">
        <v>43</v>
      </c>
      <c r="P723" s="145">
        <f>O723*H723</f>
        <v>0</v>
      </c>
      <c r="Q723" s="145">
        <v>0</v>
      </c>
      <c r="R723" s="145">
        <f>Q723*H723</f>
        <v>0</v>
      </c>
      <c r="S723" s="145">
        <v>0</v>
      </c>
      <c r="T723" s="146">
        <f>S723*H723</f>
        <v>0</v>
      </c>
      <c r="AR723" s="147" t="s">
        <v>101</v>
      </c>
      <c r="AT723" s="147" t="s">
        <v>270</v>
      </c>
      <c r="AU723" s="147" t="s">
        <v>90</v>
      </c>
      <c r="AY723" s="17" t="s">
        <v>268</v>
      </c>
      <c r="BE723" s="148">
        <f>IF(N723="základní",J723,0)</f>
        <v>0</v>
      </c>
      <c r="BF723" s="148">
        <f>IF(N723="snížená",J723,0)</f>
        <v>0</v>
      </c>
      <c r="BG723" s="148">
        <f>IF(N723="zákl. přenesená",J723,0)</f>
        <v>0</v>
      </c>
      <c r="BH723" s="148">
        <f>IF(N723="sníž. přenesená",J723,0)</f>
        <v>0</v>
      </c>
      <c r="BI723" s="148">
        <f>IF(N723="nulová",J723,0)</f>
        <v>0</v>
      </c>
      <c r="BJ723" s="17" t="s">
        <v>90</v>
      </c>
      <c r="BK723" s="148">
        <f>ROUND(I723*H723,2)</f>
        <v>0</v>
      </c>
      <c r="BL723" s="17" t="s">
        <v>101</v>
      </c>
      <c r="BM723" s="147" t="s">
        <v>2789</v>
      </c>
    </row>
    <row r="724" spans="2:65" s="12" customFormat="1">
      <c r="B724" s="149"/>
      <c r="D724" s="150" t="s">
        <v>276</v>
      </c>
      <c r="E724" s="151" t="s">
        <v>1</v>
      </c>
      <c r="F724" s="152" t="s">
        <v>743</v>
      </c>
      <c r="H724" s="153">
        <v>205.71799999999999</v>
      </c>
      <c r="I724" s="154"/>
      <c r="L724" s="149"/>
      <c r="M724" s="155"/>
      <c r="T724" s="156"/>
      <c r="AT724" s="151" t="s">
        <v>276</v>
      </c>
      <c r="AU724" s="151" t="s">
        <v>90</v>
      </c>
      <c r="AV724" s="12" t="s">
        <v>90</v>
      </c>
      <c r="AW724" s="12" t="s">
        <v>32</v>
      </c>
      <c r="AX724" s="12" t="s">
        <v>84</v>
      </c>
      <c r="AY724" s="151" t="s">
        <v>268</v>
      </c>
    </row>
    <row r="725" spans="2:65" s="1" customFormat="1" ht="37.9" customHeight="1">
      <c r="B725" s="32"/>
      <c r="C725" s="136" t="s">
        <v>735</v>
      </c>
      <c r="D725" s="136" t="s">
        <v>270</v>
      </c>
      <c r="E725" s="137" t="s">
        <v>1230</v>
      </c>
      <c r="F725" s="138" t="s">
        <v>1231</v>
      </c>
      <c r="G725" s="139" t="s">
        <v>273</v>
      </c>
      <c r="H725" s="140">
        <v>130</v>
      </c>
      <c r="I725" s="141"/>
      <c r="J725" s="142">
        <f>ROUND(I725*H725,2)</f>
        <v>0</v>
      </c>
      <c r="K725" s="138" t="s">
        <v>274</v>
      </c>
      <c r="L725" s="32"/>
      <c r="M725" s="143" t="s">
        <v>1</v>
      </c>
      <c r="N725" s="144" t="s">
        <v>43</v>
      </c>
      <c r="P725" s="145">
        <f>O725*H725</f>
        <v>0</v>
      </c>
      <c r="Q725" s="145">
        <v>2.1000000000000001E-4</v>
      </c>
      <c r="R725" s="145">
        <f>Q725*H725</f>
        <v>2.7300000000000001E-2</v>
      </c>
      <c r="S725" s="145">
        <v>0</v>
      </c>
      <c r="T725" s="146">
        <f>S725*H725</f>
        <v>0</v>
      </c>
      <c r="AR725" s="147" t="s">
        <v>101</v>
      </c>
      <c r="AT725" s="147" t="s">
        <v>270</v>
      </c>
      <c r="AU725" s="147" t="s">
        <v>90</v>
      </c>
      <c r="AY725" s="17" t="s">
        <v>268</v>
      </c>
      <c r="BE725" s="148">
        <f>IF(N725="základní",J725,0)</f>
        <v>0</v>
      </c>
      <c r="BF725" s="148">
        <f>IF(N725="snížená",J725,0)</f>
        <v>0</v>
      </c>
      <c r="BG725" s="148">
        <f>IF(N725="zákl. přenesená",J725,0)</f>
        <v>0</v>
      </c>
      <c r="BH725" s="148">
        <f>IF(N725="sníž. přenesená",J725,0)</f>
        <v>0</v>
      </c>
      <c r="BI725" s="148">
        <f>IF(N725="nulová",J725,0)</f>
        <v>0</v>
      </c>
      <c r="BJ725" s="17" t="s">
        <v>90</v>
      </c>
      <c r="BK725" s="148">
        <f>ROUND(I725*H725,2)</f>
        <v>0</v>
      </c>
      <c r="BL725" s="17" t="s">
        <v>101</v>
      </c>
      <c r="BM725" s="147" t="s">
        <v>1232</v>
      </c>
    </row>
    <row r="726" spans="2:65" s="12" customFormat="1">
      <c r="B726" s="149"/>
      <c r="D726" s="150" t="s">
        <v>276</v>
      </c>
      <c r="E726" s="151" t="s">
        <v>1</v>
      </c>
      <c r="F726" s="152" t="s">
        <v>2790</v>
      </c>
      <c r="H726" s="153">
        <v>130</v>
      </c>
      <c r="I726" s="154"/>
      <c r="L726" s="149"/>
      <c r="M726" s="155"/>
      <c r="T726" s="156"/>
      <c r="AT726" s="151" t="s">
        <v>276</v>
      </c>
      <c r="AU726" s="151" t="s">
        <v>90</v>
      </c>
      <c r="AV726" s="12" t="s">
        <v>90</v>
      </c>
      <c r="AW726" s="12" t="s">
        <v>32</v>
      </c>
      <c r="AX726" s="12" t="s">
        <v>77</v>
      </c>
      <c r="AY726" s="151" t="s">
        <v>268</v>
      </c>
    </row>
    <row r="727" spans="2:65" s="13" customFormat="1">
      <c r="B727" s="157"/>
      <c r="D727" s="150" t="s">
        <v>276</v>
      </c>
      <c r="E727" s="158" t="s">
        <v>1</v>
      </c>
      <c r="F727" s="159" t="s">
        <v>278</v>
      </c>
      <c r="H727" s="160">
        <v>130</v>
      </c>
      <c r="I727" s="161"/>
      <c r="L727" s="157"/>
      <c r="M727" s="162"/>
      <c r="T727" s="163"/>
      <c r="AT727" s="158" t="s">
        <v>276</v>
      </c>
      <c r="AU727" s="158" t="s">
        <v>90</v>
      </c>
      <c r="AV727" s="13" t="s">
        <v>101</v>
      </c>
      <c r="AW727" s="13" t="s">
        <v>32</v>
      </c>
      <c r="AX727" s="13" t="s">
        <v>84</v>
      </c>
      <c r="AY727" s="158" t="s">
        <v>268</v>
      </c>
    </row>
    <row r="728" spans="2:65" s="1" customFormat="1" ht="24.2" customHeight="1">
      <c r="B728" s="32"/>
      <c r="C728" s="136" t="s">
        <v>739</v>
      </c>
      <c r="D728" s="136" t="s">
        <v>270</v>
      </c>
      <c r="E728" s="137" t="s">
        <v>1234</v>
      </c>
      <c r="F728" s="138" t="s">
        <v>1235</v>
      </c>
      <c r="G728" s="139" t="s">
        <v>273</v>
      </c>
      <c r="H728" s="140">
        <v>130</v>
      </c>
      <c r="I728" s="141"/>
      <c r="J728" s="142">
        <f>ROUND(I728*H728,2)</f>
        <v>0</v>
      </c>
      <c r="K728" s="138" t="s">
        <v>274</v>
      </c>
      <c r="L728" s="32"/>
      <c r="M728" s="143" t="s">
        <v>1</v>
      </c>
      <c r="N728" s="144" t="s">
        <v>43</v>
      </c>
      <c r="P728" s="145">
        <f>O728*H728</f>
        <v>0</v>
      </c>
      <c r="Q728" s="145">
        <v>4.0000000000000003E-5</v>
      </c>
      <c r="R728" s="145">
        <f>Q728*H728</f>
        <v>5.2000000000000006E-3</v>
      </c>
      <c r="S728" s="145">
        <v>0</v>
      </c>
      <c r="T728" s="146">
        <f>S728*H728</f>
        <v>0</v>
      </c>
      <c r="AR728" s="147" t="s">
        <v>101</v>
      </c>
      <c r="AT728" s="147" t="s">
        <v>270</v>
      </c>
      <c r="AU728" s="147" t="s">
        <v>90</v>
      </c>
      <c r="AY728" s="17" t="s">
        <v>268</v>
      </c>
      <c r="BE728" s="148">
        <f>IF(N728="základní",J728,0)</f>
        <v>0</v>
      </c>
      <c r="BF728" s="148">
        <f>IF(N728="snížená",J728,0)</f>
        <v>0</v>
      </c>
      <c r="BG728" s="148">
        <f>IF(N728="zákl. přenesená",J728,0)</f>
        <v>0</v>
      </c>
      <c r="BH728" s="148">
        <f>IF(N728="sníž. přenesená",J728,0)</f>
        <v>0</v>
      </c>
      <c r="BI728" s="148">
        <f>IF(N728="nulová",J728,0)</f>
        <v>0</v>
      </c>
      <c r="BJ728" s="17" t="s">
        <v>90</v>
      </c>
      <c r="BK728" s="148">
        <f>ROUND(I728*H728,2)</f>
        <v>0</v>
      </c>
      <c r="BL728" s="17" t="s">
        <v>101</v>
      </c>
      <c r="BM728" s="147" t="s">
        <v>1236</v>
      </c>
    </row>
    <row r="729" spans="2:65" s="12" customFormat="1">
      <c r="B729" s="149"/>
      <c r="D729" s="150" t="s">
        <v>276</v>
      </c>
      <c r="E729" s="151" t="s">
        <v>1</v>
      </c>
      <c r="F729" s="152" t="s">
        <v>2790</v>
      </c>
      <c r="H729" s="153">
        <v>130</v>
      </c>
      <c r="I729" s="154"/>
      <c r="L729" s="149"/>
      <c r="M729" s="155"/>
      <c r="T729" s="156"/>
      <c r="AT729" s="151" t="s">
        <v>276</v>
      </c>
      <c r="AU729" s="151" t="s">
        <v>90</v>
      </c>
      <c r="AV729" s="12" t="s">
        <v>90</v>
      </c>
      <c r="AW729" s="12" t="s">
        <v>32</v>
      </c>
      <c r="AX729" s="12" t="s">
        <v>77</v>
      </c>
      <c r="AY729" s="151" t="s">
        <v>268</v>
      </c>
    </row>
    <row r="730" spans="2:65" s="13" customFormat="1">
      <c r="B730" s="157"/>
      <c r="D730" s="150" t="s">
        <v>276</v>
      </c>
      <c r="E730" s="158" t="s">
        <v>1</v>
      </c>
      <c r="F730" s="159" t="s">
        <v>278</v>
      </c>
      <c r="H730" s="160">
        <v>130</v>
      </c>
      <c r="I730" s="161"/>
      <c r="L730" s="157"/>
      <c r="M730" s="162"/>
      <c r="T730" s="163"/>
      <c r="AT730" s="158" t="s">
        <v>276</v>
      </c>
      <c r="AU730" s="158" t="s">
        <v>90</v>
      </c>
      <c r="AV730" s="13" t="s">
        <v>101</v>
      </c>
      <c r="AW730" s="13" t="s">
        <v>32</v>
      </c>
      <c r="AX730" s="13" t="s">
        <v>84</v>
      </c>
      <c r="AY730" s="158" t="s">
        <v>268</v>
      </c>
    </row>
    <row r="731" spans="2:65" s="1" customFormat="1" ht="55.5" customHeight="1">
      <c r="B731" s="32"/>
      <c r="C731" s="136" t="s">
        <v>1237</v>
      </c>
      <c r="D731" s="136" t="s">
        <v>270</v>
      </c>
      <c r="E731" s="137" t="s">
        <v>1238</v>
      </c>
      <c r="F731" s="138" t="s">
        <v>1239</v>
      </c>
      <c r="G731" s="139" t="s">
        <v>273</v>
      </c>
      <c r="H731" s="140">
        <v>1.05</v>
      </c>
      <c r="I731" s="141"/>
      <c r="J731" s="142">
        <f>ROUND(I731*H731,2)</f>
        <v>0</v>
      </c>
      <c r="K731" s="138" t="s">
        <v>1</v>
      </c>
      <c r="L731" s="32"/>
      <c r="M731" s="143" t="s">
        <v>1</v>
      </c>
      <c r="N731" s="144" t="s">
        <v>43</v>
      </c>
      <c r="P731" s="145">
        <f>O731*H731</f>
        <v>0</v>
      </c>
      <c r="Q731" s="145">
        <v>8.3000000000000001E-4</v>
      </c>
      <c r="R731" s="145">
        <f>Q731*H731</f>
        <v>8.715000000000001E-4</v>
      </c>
      <c r="S731" s="145">
        <v>0</v>
      </c>
      <c r="T731" s="146">
        <f>S731*H731</f>
        <v>0</v>
      </c>
      <c r="AR731" s="147" t="s">
        <v>370</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370</v>
      </c>
      <c r="BM731" s="147" t="s">
        <v>1240</v>
      </c>
    </row>
    <row r="732" spans="2:65" s="1" customFormat="1" ht="48.75">
      <c r="B732" s="32"/>
      <c r="D732" s="150" t="s">
        <v>475</v>
      </c>
      <c r="F732" s="178" t="s">
        <v>1241</v>
      </c>
      <c r="I732" s="179"/>
      <c r="L732" s="32"/>
      <c r="M732" s="180"/>
      <c r="T732" s="56"/>
      <c r="AT732" s="17" t="s">
        <v>475</v>
      </c>
      <c r="AU732" s="17" t="s">
        <v>90</v>
      </c>
    </row>
    <row r="733" spans="2:65" s="14" customFormat="1">
      <c r="B733" s="164"/>
      <c r="D733" s="150" t="s">
        <v>276</v>
      </c>
      <c r="E733" s="165" t="s">
        <v>1</v>
      </c>
      <c r="F733" s="166" t="s">
        <v>1242</v>
      </c>
      <c r="H733" s="165" t="s">
        <v>1</v>
      </c>
      <c r="I733" s="167"/>
      <c r="L733" s="164"/>
      <c r="M733" s="168"/>
      <c r="T733" s="169"/>
      <c r="AT733" s="165" t="s">
        <v>276</v>
      </c>
      <c r="AU733" s="165" t="s">
        <v>90</v>
      </c>
      <c r="AV733" s="14" t="s">
        <v>84</v>
      </c>
      <c r="AW733" s="14" t="s">
        <v>32</v>
      </c>
      <c r="AX733" s="14" t="s">
        <v>77</v>
      </c>
      <c r="AY733" s="165" t="s">
        <v>268</v>
      </c>
    </row>
    <row r="734" spans="2:65" s="12" customFormat="1">
      <c r="B734" s="149"/>
      <c r="D734" s="150" t="s">
        <v>276</v>
      </c>
      <c r="E734" s="151" t="s">
        <v>1</v>
      </c>
      <c r="F734" s="152" t="s">
        <v>2791</v>
      </c>
      <c r="H734" s="153">
        <v>0.63</v>
      </c>
      <c r="I734" s="154"/>
      <c r="L734" s="149"/>
      <c r="M734" s="155"/>
      <c r="T734" s="156"/>
      <c r="AT734" s="151" t="s">
        <v>276</v>
      </c>
      <c r="AU734" s="151" t="s">
        <v>90</v>
      </c>
      <c r="AV734" s="12" t="s">
        <v>90</v>
      </c>
      <c r="AW734" s="12" t="s">
        <v>32</v>
      </c>
      <c r="AX734" s="12" t="s">
        <v>77</v>
      </c>
      <c r="AY734" s="151" t="s">
        <v>268</v>
      </c>
    </row>
    <row r="735" spans="2:65" s="12" customFormat="1">
      <c r="B735" s="149"/>
      <c r="D735" s="150" t="s">
        <v>276</v>
      </c>
      <c r="E735" s="151" t="s">
        <v>1</v>
      </c>
      <c r="F735" s="152" t="s">
        <v>2792</v>
      </c>
      <c r="H735" s="153">
        <v>0.42</v>
      </c>
      <c r="I735" s="154"/>
      <c r="L735" s="149"/>
      <c r="M735" s="155"/>
      <c r="T735" s="156"/>
      <c r="AT735" s="151" t="s">
        <v>276</v>
      </c>
      <c r="AU735" s="151" t="s">
        <v>90</v>
      </c>
      <c r="AV735" s="12" t="s">
        <v>90</v>
      </c>
      <c r="AW735" s="12" t="s">
        <v>32</v>
      </c>
      <c r="AX735" s="12" t="s">
        <v>77</v>
      </c>
      <c r="AY735" s="151" t="s">
        <v>268</v>
      </c>
    </row>
    <row r="736" spans="2:65" s="13" customFormat="1">
      <c r="B736" s="157"/>
      <c r="D736" s="150" t="s">
        <v>276</v>
      </c>
      <c r="E736" s="158" t="s">
        <v>1</v>
      </c>
      <c r="F736" s="159" t="s">
        <v>278</v>
      </c>
      <c r="H736" s="160">
        <v>1.05</v>
      </c>
      <c r="I736" s="161"/>
      <c r="L736" s="157"/>
      <c r="M736" s="162"/>
      <c r="T736" s="163"/>
      <c r="AT736" s="158" t="s">
        <v>276</v>
      </c>
      <c r="AU736" s="158" t="s">
        <v>90</v>
      </c>
      <c r="AV736" s="13" t="s">
        <v>101</v>
      </c>
      <c r="AW736" s="13" t="s">
        <v>32</v>
      </c>
      <c r="AX736" s="13" t="s">
        <v>84</v>
      </c>
      <c r="AY736" s="158" t="s">
        <v>268</v>
      </c>
    </row>
    <row r="737" spans="2:65" s="1" customFormat="1" ht="66.75" customHeight="1">
      <c r="B737" s="32"/>
      <c r="C737" s="136" t="s">
        <v>1244</v>
      </c>
      <c r="D737" s="136" t="s">
        <v>270</v>
      </c>
      <c r="E737" s="137" t="s">
        <v>1245</v>
      </c>
      <c r="F737" s="138" t="s">
        <v>1246</v>
      </c>
      <c r="G737" s="139" t="s">
        <v>273</v>
      </c>
      <c r="H737" s="140">
        <v>3</v>
      </c>
      <c r="I737" s="141"/>
      <c r="J737" s="142">
        <f>ROUND(I737*H737,2)</f>
        <v>0</v>
      </c>
      <c r="K737" s="138" t="s">
        <v>1</v>
      </c>
      <c r="L737" s="32"/>
      <c r="M737" s="143" t="s">
        <v>1</v>
      </c>
      <c r="N737" s="144" t="s">
        <v>43</v>
      </c>
      <c r="P737" s="145">
        <f>O737*H737</f>
        <v>0</v>
      </c>
      <c r="Q737" s="145">
        <v>8.3000000000000001E-4</v>
      </c>
      <c r="R737" s="145">
        <f>Q737*H737</f>
        <v>2.49E-3</v>
      </c>
      <c r="S737" s="145">
        <v>0</v>
      </c>
      <c r="T737" s="146">
        <f>S737*H737</f>
        <v>0</v>
      </c>
      <c r="AR737" s="147" t="s">
        <v>370</v>
      </c>
      <c r="AT737" s="147" t="s">
        <v>270</v>
      </c>
      <c r="AU737" s="147" t="s">
        <v>90</v>
      </c>
      <c r="AY737" s="17" t="s">
        <v>268</v>
      </c>
      <c r="BE737" s="148">
        <f>IF(N737="základní",J737,0)</f>
        <v>0</v>
      </c>
      <c r="BF737" s="148">
        <f>IF(N737="snížená",J737,0)</f>
        <v>0</v>
      </c>
      <c r="BG737" s="148">
        <f>IF(N737="zákl. přenesená",J737,0)</f>
        <v>0</v>
      </c>
      <c r="BH737" s="148">
        <f>IF(N737="sníž. přenesená",J737,0)</f>
        <v>0</v>
      </c>
      <c r="BI737" s="148">
        <f>IF(N737="nulová",J737,0)</f>
        <v>0</v>
      </c>
      <c r="BJ737" s="17" t="s">
        <v>90</v>
      </c>
      <c r="BK737" s="148">
        <f>ROUND(I737*H737,2)</f>
        <v>0</v>
      </c>
      <c r="BL737" s="17" t="s">
        <v>370</v>
      </c>
      <c r="BM737" s="147" t="s">
        <v>1247</v>
      </c>
    </row>
    <row r="738" spans="2:65" s="1" customFormat="1" ht="48.75">
      <c r="B738" s="32"/>
      <c r="D738" s="150" t="s">
        <v>475</v>
      </c>
      <c r="F738" s="178" t="s">
        <v>1248</v>
      </c>
      <c r="I738" s="179"/>
      <c r="L738" s="32"/>
      <c r="M738" s="180"/>
      <c r="T738" s="56"/>
      <c r="AT738" s="17" t="s">
        <v>475</v>
      </c>
      <c r="AU738" s="17" t="s">
        <v>90</v>
      </c>
    </row>
    <row r="739" spans="2:65" s="14" customFormat="1">
      <c r="B739" s="164"/>
      <c r="D739" s="150" t="s">
        <v>276</v>
      </c>
      <c r="E739" s="165" t="s">
        <v>1</v>
      </c>
      <c r="F739" s="166" t="s">
        <v>1249</v>
      </c>
      <c r="H739" s="165" t="s">
        <v>1</v>
      </c>
      <c r="I739" s="167"/>
      <c r="L739" s="164"/>
      <c r="M739" s="168"/>
      <c r="T739" s="169"/>
      <c r="AT739" s="165" t="s">
        <v>276</v>
      </c>
      <c r="AU739" s="165" t="s">
        <v>90</v>
      </c>
      <c r="AV739" s="14" t="s">
        <v>84</v>
      </c>
      <c r="AW739" s="14" t="s">
        <v>32</v>
      </c>
      <c r="AX739" s="14" t="s">
        <v>77</v>
      </c>
      <c r="AY739" s="165" t="s">
        <v>268</v>
      </c>
    </row>
    <row r="740" spans="2:65" s="12" customFormat="1">
      <c r="B740" s="149"/>
      <c r="D740" s="150" t="s">
        <v>276</v>
      </c>
      <c r="E740" s="151" t="s">
        <v>1</v>
      </c>
      <c r="F740" s="152" t="s">
        <v>2793</v>
      </c>
      <c r="H740" s="153">
        <v>1.6</v>
      </c>
      <c r="I740" s="154"/>
      <c r="L740" s="149"/>
      <c r="M740" s="155"/>
      <c r="T740" s="156"/>
      <c r="AT740" s="151" t="s">
        <v>276</v>
      </c>
      <c r="AU740" s="151" t="s">
        <v>90</v>
      </c>
      <c r="AV740" s="12" t="s">
        <v>90</v>
      </c>
      <c r="AW740" s="12" t="s">
        <v>32</v>
      </c>
      <c r="AX740" s="12" t="s">
        <v>77</v>
      </c>
      <c r="AY740" s="151" t="s">
        <v>268</v>
      </c>
    </row>
    <row r="741" spans="2:65" s="12" customFormat="1">
      <c r="B741" s="149"/>
      <c r="D741" s="150" t="s">
        <v>276</v>
      </c>
      <c r="E741" s="151" t="s">
        <v>1</v>
      </c>
      <c r="F741" s="152" t="s">
        <v>2794</v>
      </c>
      <c r="H741" s="153">
        <v>1.4</v>
      </c>
      <c r="I741" s="154"/>
      <c r="L741" s="149"/>
      <c r="M741" s="155"/>
      <c r="T741" s="156"/>
      <c r="AT741" s="151" t="s">
        <v>276</v>
      </c>
      <c r="AU741" s="151" t="s">
        <v>90</v>
      </c>
      <c r="AV741" s="12" t="s">
        <v>90</v>
      </c>
      <c r="AW741" s="12" t="s">
        <v>32</v>
      </c>
      <c r="AX741" s="12" t="s">
        <v>77</v>
      </c>
      <c r="AY741" s="151" t="s">
        <v>268</v>
      </c>
    </row>
    <row r="742" spans="2:65" s="13" customFormat="1">
      <c r="B742" s="157"/>
      <c r="D742" s="150" t="s">
        <v>276</v>
      </c>
      <c r="E742" s="158" t="s">
        <v>1</v>
      </c>
      <c r="F742" s="159" t="s">
        <v>278</v>
      </c>
      <c r="H742" s="160">
        <v>3</v>
      </c>
      <c r="I742" s="161"/>
      <c r="L742" s="157"/>
      <c r="M742" s="162"/>
      <c r="T742" s="163"/>
      <c r="AT742" s="158" t="s">
        <v>276</v>
      </c>
      <c r="AU742" s="158" t="s">
        <v>90</v>
      </c>
      <c r="AV742" s="13" t="s">
        <v>101</v>
      </c>
      <c r="AW742" s="13" t="s">
        <v>32</v>
      </c>
      <c r="AX742" s="13" t="s">
        <v>84</v>
      </c>
      <c r="AY742" s="158" t="s">
        <v>268</v>
      </c>
    </row>
    <row r="743" spans="2:65" s="1" customFormat="1" ht="16.5" customHeight="1">
      <c r="B743" s="32"/>
      <c r="C743" s="136" t="s">
        <v>1252</v>
      </c>
      <c r="D743" s="136" t="s">
        <v>270</v>
      </c>
      <c r="E743" s="137" t="s">
        <v>1253</v>
      </c>
      <c r="F743" s="138" t="s">
        <v>1254</v>
      </c>
      <c r="G743" s="139" t="s">
        <v>281</v>
      </c>
      <c r="H743" s="140">
        <v>1</v>
      </c>
      <c r="I743" s="141"/>
      <c r="J743" s="142">
        <f>ROUND(I743*H743,2)</f>
        <v>0</v>
      </c>
      <c r="K743" s="138" t="s">
        <v>274</v>
      </c>
      <c r="L743" s="32"/>
      <c r="M743" s="143" t="s">
        <v>1</v>
      </c>
      <c r="N743" s="144" t="s">
        <v>43</v>
      </c>
      <c r="P743" s="145">
        <f>O743*H743</f>
        <v>0</v>
      </c>
      <c r="Q743" s="145">
        <v>1.8000000000000001E-4</v>
      </c>
      <c r="R743" s="145">
        <f>Q743*H743</f>
        <v>1.8000000000000001E-4</v>
      </c>
      <c r="S743" s="145">
        <v>0</v>
      </c>
      <c r="T743" s="146">
        <f>S743*H743</f>
        <v>0</v>
      </c>
      <c r="AR743" s="147" t="s">
        <v>101</v>
      </c>
      <c r="AT743" s="147" t="s">
        <v>270</v>
      </c>
      <c r="AU743" s="147" t="s">
        <v>90</v>
      </c>
      <c r="AY743" s="17" t="s">
        <v>268</v>
      </c>
      <c r="BE743" s="148">
        <f>IF(N743="základní",J743,0)</f>
        <v>0</v>
      </c>
      <c r="BF743" s="148">
        <f>IF(N743="snížená",J743,0)</f>
        <v>0</v>
      </c>
      <c r="BG743" s="148">
        <f>IF(N743="zákl. přenesená",J743,0)</f>
        <v>0</v>
      </c>
      <c r="BH743" s="148">
        <f>IF(N743="sníž. přenesená",J743,0)</f>
        <v>0</v>
      </c>
      <c r="BI743" s="148">
        <f>IF(N743="nulová",J743,0)</f>
        <v>0</v>
      </c>
      <c r="BJ743" s="17" t="s">
        <v>90</v>
      </c>
      <c r="BK743" s="148">
        <f>ROUND(I743*H743,2)</f>
        <v>0</v>
      </c>
      <c r="BL743" s="17" t="s">
        <v>101</v>
      </c>
      <c r="BM743" s="147" t="s">
        <v>1255</v>
      </c>
    </row>
    <row r="744" spans="2:65" s="1" customFormat="1" ht="16.5" customHeight="1">
      <c r="B744" s="32"/>
      <c r="C744" s="186" t="s">
        <v>1256</v>
      </c>
      <c r="D744" s="186" t="s">
        <v>982</v>
      </c>
      <c r="E744" s="187" t="s">
        <v>1257</v>
      </c>
      <c r="F744" s="188" t="s">
        <v>1258</v>
      </c>
      <c r="G744" s="189" t="s">
        <v>281</v>
      </c>
      <c r="H744" s="190">
        <v>1</v>
      </c>
      <c r="I744" s="191"/>
      <c r="J744" s="192">
        <f>ROUND(I744*H744,2)</f>
        <v>0</v>
      </c>
      <c r="K744" s="188" t="s">
        <v>1</v>
      </c>
      <c r="L744" s="193"/>
      <c r="M744" s="194" t="s">
        <v>1</v>
      </c>
      <c r="N744" s="195" t="s">
        <v>43</v>
      </c>
      <c r="P744" s="145">
        <f>O744*H744</f>
        <v>0</v>
      </c>
      <c r="Q744" s="145">
        <v>1.2E-2</v>
      </c>
      <c r="R744" s="145">
        <f>Q744*H744</f>
        <v>1.2E-2</v>
      </c>
      <c r="S744" s="145">
        <v>0</v>
      </c>
      <c r="T744" s="146">
        <f>S744*H744</f>
        <v>0</v>
      </c>
      <c r="AR744" s="147" t="s">
        <v>309</v>
      </c>
      <c r="AT744" s="147" t="s">
        <v>982</v>
      </c>
      <c r="AU744" s="147" t="s">
        <v>90</v>
      </c>
      <c r="AY744" s="17" t="s">
        <v>268</v>
      </c>
      <c r="BE744" s="148">
        <f>IF(N744="základní",J744,0)</f>
        <v>0</v>
      </c>
      <c r="BF744" s="148">
        <f>IF(N744="snížená",J744,0)</f>
        <v>0</v>
      </c>
      <c r="BG744" s="148">
        <f>IF(N744="zákl. přenesená",J744,0)</f>
        <v>0</v>
      </c>
      <c r="BH744" s="148">
        <f>IF(N744="sníž. přenesená",J744,0)</f>
        <v>0</v>
      </c>
      <c r="BI744" s="148">
        <f>IF(N744="nulová",J744,0)</f>
        <v>0</v>
      </c>
      <c r="BJ744" s="17" t="s">
        <v>90</v>
      </c>
      <c r="BK744" s="148">
        <f>ROUND(I744*H744,2)</f>
        <v>0</v>
      </c>
      <c r="BL744" s="17" t="s">
        <v>101</v>
      </c>
      <c r="BM744" s="147" t="s">
        <v>1259</v>
      </c>
    </row>
    <row r="745" spans="2:65" s="1" customFormat="1" ht="39">
      <c r="B745" s="32"/>
      <c r="D745" s="150" t="s">
        <v>475</v>
      </c>
      <c r="F745" s="178" t="s">
        <v>1260</v>
      </c>
      <c r="I745" s="179"/>
      <c r="L745" s="32"/>
      <c r="M745" s="180"/>
      <c r="T745" s="56"/>
      <c r="AT745" s="17" t="s">
        <v>475</v>
      </c>
      <c r="AU745" s="17" t="s">
        <v>90</v>
      </c>
    </row>
    <row r="746" spans="2:65" s="14" customFormat="1">
      <c r="B746" s="164"/>
      <c r="D746" s="150" t="s">
        <v>276</v>
      </c>
      <c r="E746" s="165" t="s">
        <v>1</v>
      </c>
      <c r="F746" s="166" t="s">
        <v>1261</v>
      </c>
      <c r="H746" s="165" t="s">
        <v>1</v>
      </c>
      <c r="I746" s="167"/>
      <c r="L746" s="164"/>
      <c r="M746" s="168"/>
      <c r="T746" s="169"/>
      <c r="AT746" s="165" t="s">
        <v>276</v>
      </c>
      <c r="AU746" s="165" t="s">
        <v>90</v>
      </c>
      <c r="AV746" s="14" t="s">
        <v>84</v>
      </c>
      <c r="AW746" s="14" t="s">
        <v>32</v>
      </c>
      <c r="AX746" s="14" t="s">
        <v>77</v>
      </c>
      <c r="AY746" s="165" t="s">
        <v>268</v>
      </c>
    </row>
    <row r="747" spans="2:65" s="12" customFormat="1">
      <c r="B747" s="149"/>
      <c r="D747" s="150" t="s">
        <v>276</v>
      </c>
      <c r="E747" s="151" t="s">
        <v>1</v>
      </c>
      <c r="F747" s="152" t="s">
        <v>1262</v>
      </c>
      <c r="H747" s="153">
        <v>1</v>
      </c>
      <c r="I747" s="154"/>
      <c r="L747" s="149"/>
      <c r="M747" s="155"/>
      <c r="T747" s="156"/>
      <c r="AT747" s="151" t="s">
        <v>276</v>
      </c>
      <c r="AU747" s="151" t="s">
        <v>90</v>
      </c>
      <c r="AV747" s="12" t="s">
        <v>90</v>
      </c>
      <c r="AW747" s="12" t="s">
        <v>32</v>
      </c>
      <c r="AX747" s="12" t="s">
        <v>77</v>
      </c>
      <c r="AY747" s="151" t="s">
        <v>268</v>
      </c>
    </row>
    <row r="748" spans="2:65" s="13" customFormat="1">
      <c r="B748" s="157"/>
      <c r="D748" s="150" t="s">
        <v>276</v>
      </c>
      <c r="E748" s="158" t="s">
        <v>1</v>
      </c>
      <c r="F748" s="159" t="s">
        <v>278</v>
      </c>
      <c r="H748" s="160">
        <v>1</v>
      </c>
      <c r="I748" s="161"/>
      <c r="L748" s="157"/>
      <c r="M748" s="162"/>
      <c r="T748" s="163"/>
      <c r="AT748" s="158" t="s">
        <v>276</v>
      </c>
      <c r="AU748" s="158" t="s">
        <v>90</v>
      </c>
      <c r="AV748" s="13" t="s">
        <v>101</v>
      </c>
      <c r="AW748" s="13" t="s">
        <v>32</v>
      </c>
      <c r="AX748" s="13" t="s">
        <v>84</v>
      </c>
      <c r="AY748" s="158" t="s">
        <v>268</v>
      </c>
    </row>
    <row r="749" spans="2:65" s="1" customFormat="1" ht="24.2" customHeight="1">
      <c r="B749" s="32"/>
      <c r="C749" s="136" t="s">
        <v>1263</v>
      </c>
      <c r="D749" s="136" t="s">
        <v>270</v>
      </c>
      <c r="E749" s="137" t="s">
        <v>1264</v>
      </c>
      <c r="F749" s="138" t="s">
        <v>1265</v>
      </c>
      <c r="G749" s="139" t="s">
        <v>281</v>
      </c>
      <c r="H749" s="140">
        <v>96</v>
      </c>
      <c r="I749" s="141"/>
      <c r="J749" s="142">
        <f>ROUND(I749*H749,2)</f>
        <v>0</v>
      </c>
      <c r="K749" s="138" t="s">
        <v>274</v>
      </c>
      <c r="L749" s="32"/>
      <c r="M749" s="143" t="s">
        <v>1</v>
      </c>
      <c r="N749" s="144" t="s">
        <v>43</v>
      </c>
      <c r="P749" s="145">
        <f>O749*H749</f>
        <v>0</v>
      </c>
      <c r="Q749" s="145">
        <v>1.0000000000000001E-5</v>
      </c>
      <c r="R749" s="145">
        <f>Q749*H749</f>
        <v>9.6000000000000013E-4</v>
      </c>
      <c r="S749" s="145">
        <v>0</v>
      </c>
      <c r="T749" s="146">
        <f>S749*H749</f>
        <v>0</v>
      </c>
      <c r="AR749" s="147" t="s">
        <v>101</v>
      </c>
      <c r="AT749" s="147" t="s">
        <v>270</v>
      </c>
      <c r="AU749" s="147" t="s">
        <v>90</v>
      </c>
      <c r="AY749" s="17" t="s">
        <v>268</v>
      </c>
      <c r="BE749" s="148">
        <f>IF(N749="základní",J749,0)</f>
        <v>0</v>
      </c>
      <c r="BF749" s="148">
        <f>IF(N749="snížená",J749,0)</f>
        <v>0</v>
      </c>
      <c r="BG749" s="148">
        <f>IF(N749="zákl. přenesená",J749,0)</f>
        <v>0</v>
      </c>
      <c r="BH749" s="148">
        <f>IF(N749="sníž. přenesená",J749,0)</f>
        <v>0</v>
      </c>
      <c r="BI749" s="148">
        <f>IF(N749="nulová",J749,0)</f>
        <v>0</v>
      </c>
      <c r="BJ749" s="17" t="s">
        <v>90</v>
      </c>
      <c r="BK749" s="148">
        <f>ROUND(I749*H749,2)</f>
        <v>0</v>
      </c>
      <c r="BL749" s="17" t="s">
        <v>101</v>
      </c>
      <c r="BM749" s="147" t="s">
        <v>2795</v>
      </c>
    </row>
    <row r="750" spans="2:65" s="12" customFormat="1">
      <c r="B750" s="149"/>
      <c r="D750" s="150" t="s">
        <v>276</v>
      </c>
      <c r="E750" s="151" t="s">
        <v>1</v>
      </c>
      <c r="F750" s="152" t="s">
        <v>1267</v>
      </c>
      <c r="H750" s="153">
        <v>60</v>
      </c>
      <c r="I750" s="154"/>
      <c r="L750" s="149"/>
      <c r="M750" s="155"/>
      <c r="T750" s="156"/>
      <c r="AT750" s="151" t="s">
        <v>276</v>
      </c>
      <c r="AU750" s="151" t="s">
        <v>90</v>
      </c>
      <c r="AV750" s="12" t="s">
        <v>90</v>
      </c>
      <c r="AW750" s="12" t="s">
        <v>32</v>
      </c>
      <c r="AX750" s="12" t="s">
        <v>77</v>
      </c>
      <c r="AY750" s="151" t="s">
        <v>268</v>
      </c>
    </row>
    <row r="751" spans="2:65" s="12" customFormat="1">
      <c r="B751" s="149"/>
      <c r="D751" s="150" t="s">
        <v>276</v>
      </c>
      <c r="E751" s="151" t="s">
        <v>1</v>
      </c>
      <c r="F751" s="152" t="s">
        <v>1268</v>
      </c>
      <c r="H751" s="153">
        <v>24</v>
      </c>
      <c r="I751" s="154"/>
      <c r="L751" s="149"/>
      <c r="M751" s="155"/>
      <c r="T751" s="156"/>
      <c r="AT751" s="151" t="s">
        <v>276</v>
      </c>
      <c r="AU751" s="151" t="s">
        <v>90</v>
      </c>
      <c r="AV751" s="12" t="s">
        <v>90</v>
      </c>
      <c r="AW751" s="12" t="s">
        <v>32</v>
      </c>
      <c r="AX751" s="12" t="s">
        <v>77</v>
      </c>
      <c r="AY751" s="151" t="s">
        <v>268</v>
      </c>
    </row>
    <row r="752" spans="2:65" s="12" customFormat="1">
      <c r="B752" s="149"/>
      <c r="D752" s="150" t="s">
        <v>276</v>
      </c>
      <c r="E752" s="151" t="s">
        <v>1</v>
      </c>
      <c r="F752" s="152" t="s">
        <v>1269</v>
      </c>
      <c r="H752" s="153">
        <v>8</v>
      </c>
      <c r="I752" s="154"/>
      <c r="L752" s="149"/>
      <c r="M752" s="155"/>
      <c r="T752" s="156"/>
      <c r="AT752" s="151" t="s">
        <v>276</v>
      </c>
      <c r="AU752" s="151" t="s">
        <v>90</v>
      </c>
      <c r="AV752" s="12" t="s">
        <v>90</v>
      </c>
      <c r="AW752" s="12" t="s">
        <v>32</v>
      </c>
      <c r="AX752" s="12" t="s">
        <v>77</v>
      </c>
      <c r="AY752" s="151" t="s">
        <v>268</v>
      </c>
    </row>
    <row r="753" spans="2:65" s="12" customFormat="1">
      <c r="B753" s="149"/>
      <c r="D753" s="150" t="s">
        <v>276</v>
      </c>
      <c r="E753" s="151" t="s">
        <v>1</v>
      </c>
      <c r="F753" s="152" t="s">
        <v>1270</v>
      </c>
      <c r="H753" s="153">
        <v>4</v>
      </c>
      <c r="I753" s="154"/>
      <c r="L753" s="149"/>
      <c r="M753" s="155"/>
      <c r="T753" s="156"/>
      <c r="AT753" s="151" t="s">
        <v>276</v>
      </c>
      <c r="AU753" s="151" t="s">
        <v>90</v>
      </c>
      <c r="AV753" s="12" t="s">
        <v>90</v>
      </c>
      <c r="AW753" s="12" t="s">
        <v>32</v>
      </c>
      <c r="AX753" s="12" t="s">
        <v>77</v>
      </c>
      <c r="AY753" s="151" t="s">
        <v>268</v>
      </c>
    </row>
    <row r="754" spans="2:65" s="13" customFormat="1">
      <c r="B754" s="157"/>
      <c r="D754" s="150" t="s">
        <v>276</v>
      </c>
      <c r="E754" s="158" t="s">
        <v>1</v>
      </c>
      <c r="F754" s="159" t="s">
        <v>278</v>
      </c>
      <c r="H754" s="160">
        <v>96</v>
      </c>
      <c r="I754" s="161"/>
      <c r="L754" s="157"/>
      <c r="M754" s="162"/>
      <c r="T754" s="163"/>
      <c r="AT754" s="158" t="s">
        <v>276</v>
      </c>
      <c r="AU754" s="158" t="s">
        <v>90</v>
      </c>
      <c r="AV754" s="13" t="s">
        <v>101</v>
      </c>
      <c r="AW754" s="13" t="s">
        <v>32</v>
      </c>
      <c r="AX754" s="13" t="s">
        <v>84</v>
      </c>
      <c r="AY754" s="158" t="s">
        <v>268</v>
      </c>
    </row>
    <row r="755" spans="2:65" s="1" customFormat="1" ht="24.2" customHeight="1">
      <c r="B755" s="32"/>
      <c r="C755" s="136" t="s">
        <v>1271</v>
      </c>
      <c r="D755" s="136" t="s">
        <v>270</v>
      </c>
      <c r="E755" s="137" t="s">
        <v>1272</v>
      </c>
      <c r="F755" s="138" t="s">
        <v>1273</v>
      </c>
      <c r="G755" s="139" t="s">
        <v>281</v>
      </c>
      <c r="H755" s="140">
        <v>60</v>
      </c>
      <c r="I755" s="141"/>
      <c r="J755" s="142">
        <f>ROUND(I755*H755,2)</f>
        <v>0</v>
      </c>
      <c r="K755" s="138" t="s">
        <v>274</v>
      </c>
      <c r="L755" s="32"/>
      <c r="M755" s="143" t="s">
        <v>1</v>
      </c>
      <c r="N755" s="144" t="s">
        <v>43</v>
      </c>
      <c r="P755" s="145">
        <f>O755*H755</f>
        <v>0</v>
      </c>
      <c r="Q755" s="145">
        <v>2.0000000000000002E-5</v>
      </c>
      <c r="R755" s="145">
        <f>Q755*H755</f>
        <v>1.2000000000000001E-3</v>
      </c>
      <c r="S755" s="145">
        <v>0</v>
      </c>
      <c r="T755" s="146">
        <f>S755*H755</f>
        <v>0</v>
      </c>
      <c r="AR755" s="147" t="s">
        <v>101</v>
      </c>
      <c r="AT755" s="147" t="s">
        <v>270</v>
      </c>
      <c r="AU755" s="147" t="s">
        <v>90</v>
      </c>
      <c r="AY755" s="17" t="s">
        <v>268</v>
      </c>
      <c r="BE755" s="148">
        <f>IF(N755="základní",J755,0)</f>
        <v>0</v>
      </c>
      <c r="BF755" s="148">
        <f>IF(N755="snížená",J755,0)</f>
        <v>0</v>
      </c>
      <c r="BG755" s="148">
        <f>IF(N755="zákl. přenesená",J755,0)</f>
        <v>0</v>
      </c>
      <c r="BH755" s="148">
        <f>IF(N755="sníž. přenesená",J755,0)</f>
        <v>0</v>
      </c>
      <c r="BI755" s="148">
        <f>IF(N755="nulová",J755,0)</f>
        <v>0</v>
      </c>
      <c r="BJ755" s="17" t="s">
        <v>90</v>
      </c>
      <c r="BK755" s="148">
        <f>ROUND(I755*H755,2)</f>
        <v>0</v>
      </c>
      <c r="BL755" s="17" t="s">
        <v>101</v>
      </c>
      <c r="BM755" s="147" t="s">
        <v>2796</v>
      </c>
    </row>
    <row r="756" spans="2:65" s="12" customFormat="1">
      <c r="B756" s="149"/>
      <c r="D756" s="150" t="s">
        <v>276</v>
      </c>
      <c r="E756" s="151" t="s">
        <v>1</v>
      </c>
      <c r="F756" s="152" t="s">
        <v>1275</v>
      </c>
      <c r="H756" s="153">
        <v>60</v>
      </c>
      <c r="I756" s="154"/>
      <c r="L756" s="149"/>
      <c r="M756" s="155"/>
      <c r="T756" s="156"/>
      <c r="AT756" s="151" t="s">
        <v>276</v>
      </c>
      <c r="AU756" s="151" t="s">
        <v>90</v>
      </c>
      <c r="AV756" s="12" t="s">
        <v>90</v>
      </c>
      <c r="AW756" s="12" t="s">
        <v>32</v>
      </c>
      <c r="AX756" s="12" t="s">
        <v>77</v>
      </c>
      <c r="AY756" s="151" t="s">
        <v>268</v>
      </c>
    </row>
    <row r="757" spans="2:65" s="13" customFormat="1">
      <c r="B757" s="157"/>
      <c r="D757" s="150" t="s">
        <v>276</v>
      </c>
      <c r="E757" s="158" t="s">
        <v>1</v>
      </c>
      <c r="F757" s="159" t="s">
        <v>278</v>
      </c>
      <c r="H757" s="160">
        <v>60</v>
      </c>
      <c r="I757" s="161"/>
      <c r="L757" s="157"/>
      <c r="M757" s="162"/>
      <c r="T757" s="163"/>
      <c r="AT757" s="158" t="s">
        <v>276</v>
      </c>
      <c r="AU757" s="158" t="s">
        <v>90</v>
      </c>
      <c r="AV757" s="13" t="s">
        <v>101</v>
      </c>
      <c r="AW757" s="13" t="s">
        <v>32</v>
      </c>
      <c r="AX757" s="13" t="s">
        <v>84</v>
      </c>
      <c r="AY757" s="158" t="s">
        <v>268</v>
      </c>
    </row>
    <row r="758" spans="2:65" s="1" customFormat="1" ht="21.75" customHeight="1">
      <c r="B758" s="32"/>
      <c r="C758" s="136" t="s">
        <v>1276</v>
      </c>
      <c r="D758" s="136" t="s">
        <v>270</v>
      </c>
      <c r="E758" s="137" t="s">
        <v>1277</v>
      </c>
      <c r="F758" s="138" t="s">
        <v>1278</v>
      </c>
      <c r="G758" s="139" t="s">
        <v>281</v>
      </c>
      <c r="H758" s="140">
        <v>60</v>
      </c>
      <c r="I758" s="141"/>
      <c r="J758" s="142">
        <f>ROUND(I758*H758,2)</f>
        <v>0</v>
      </c>
      <c r="K758" s="138" t="s">
        <v>274</v>
      </c>
      <c r="L758" s="32"/>
      <c r="M758" s="143" t="s">
        <v>1</v>
      </c>
      <c r="N758" s="144" t="s">
        <v>43</v>
      </c>
      <c r="P758" s="145">
        <f>O758*H758</f>
        <v>0</v>
      </c>
      <c r="Q758" s="145">
        <v>1.2999999999999999E-4</v>
      </c>
      <c r="R758" s="145">
        <f>Q758*H758</f>
        <v>7.7999999999999996E-3</v>
      </c>
      <c r="S758" s="145">
        <v>0</v>
      </c>
      <c r="T758" s="146">
        <f>S758*H758</f>
        <v>0</v>
      </c>
      <c r="AR758" s="147" t="s">
        <v>101</v>
      </c>
      <c r="AT758" s="147" t="s">
        <v>270</v>
      </c>
      <c r="AU758" s="147" t="s">
        <v>90</v>
      </c>
      <c r="AY758" s="17" t="s">
        <v>268</v>
      </c>
      <c r="BE758" s="148">
        <f>IF(N758="základní",J758,0)</f>
        <v>0</v>
      </c>
      <c r="BF758" s="148">
        <f>IF(N758="snížená",J758,0)</f>
        <v>0</v>
      </c>
      <c r="BG758" s="148">
        <f>IF(N758="zákl. přenesená",J758,0)</f>
        <v>0</v>
      </c>
      <c r="BH758" s="148">
        <f>IF(N758="sníž. přenesená",J758,0)</f>
        <v>0</v>
      </c>
      <c r="BI758" s="148">
        <f>IF(N758="nulová",J758,0)</f>
        <v>0</v>
      </c>
      <c r="BJ758" s="17" t="s">
        <v>90</v>
      </c>
      <c r="BK758" s="148">
        <f>ROUND(I758*H758,2)</f>
        <v>0</v>
      </c>
      <c r="BL758" s="17" t="s">
        <v>101</v>
      </c>
      <c r="BM758" s="147" t="s">
        <v>2797</v>
      </c>
    </row>
    <row r="759" spans="2:65" s="12" customFormat="1">
      <c r="B759" s="149"/>
      <c r="D759" s="150" t="s">
        <v>276</v>
      </c>
      <c r="E759" s="151" t="s">
        <v>1</v>
      </c>
      <c r="F759" s="152" t="s">
        <v>1280</v>
      </c>
      <c r="H759" s="153">
        <v>30</v>
      </c>
      <c r="I759" s="154"/>
      <c r="L759" s="149"/>
      <c r="M759" s="155"/>
      <c r="T759" s="156"/>
      <c r="AT759" s="151" t="s">
        <v>276</v>
      </c>
      <c r="AU759" s="151" t="s">
        <v>90</v>
      </c>
      <c r="AV759" s="12" t="s">
        <v>90</v>
      </c>
      <c r="AW759" s="12" t="s">
        <v>32</v>
      </c>
      <c r="AX759" s="12" t="s">
        <v>77</v>
      </c>
      <c r="AY759" s="151" t="s">
        <v>268</v>
      </c>
    </row>
    <row r="760" spans="2:65" s="12" customFormat="1">
      <c r="B760" s="149"/>
      <c r="D760" s="150" t="s">
        <v>276</v>
      </c>
      <c r="E760" s="151" t="s">
        <v>1</v>
      </c>
      <c r="F760" s="152" t="s">
        <v>1268</v>
      </c>
      <c r="H760" s="153">
        <v>24</v>
      </c>
      <c r="I760" s="154"/>
      <c r="L760" s="149"/>
      <c r="M760" s="155"/>
      <c r="T760" s="156"/>
      <c r="AT760" s="151" t="s">
        <v>276</v>
      </c>
      <c r="AU760" s="151" t="s">
        <v>90</v>
      </c>
      <c r="AV760" s="12" t="s">
        <v>90</v>
      </c>
      <c r="AW760" s="12" t="s">
        <v>32</v>
      </c>
      <c r="AX760" s="12" t="s">
        <v>77</v>
      </c>
      <c r="AY760" s="151" t="s">
        <v>268</v>
      </c>
    </row>
    <row r="761" spans="2:65" s="12" customFormat="1">
      <c r="B761" s="149"/>
      <c r="D761" s="150" t="s">
        <v>276</v>
      </c>
      <c r="E761" s="151" t="s">
        <v>1</v>
      </c>
      <c r="F761" s="152" t="s">
        <v>1281</v>
      </c>
      <c r="H761" s="153">
        <v>4</v>
      </c>
      <c r="I761" s="154"/>
      <c r="L761" s="149"/>
      <c r="M761" s="155"/>
      <c r="T761" s="156"/>
      <c r="AT761" s="151" t="s">
        <v>276</v>
      </c>
      <c r="AU761" s="151" t="s">
        <v>90</v>
      </c>
      <c r="AV761" s="12" t="s">
        <v>90</v>
      </c>
      <c r="AW761" s="12" t="s">
        <v>32</v>
      </c>
      <c r="AX761" s="12" t="s">
        <v>77</v>
      </c>
      <c r="AY761" s="151" t="s">
        <v>268</v>
      </c>
    </row>
    <row r="762" spans="2:65" s="12" customFormat="1">
      <c r="B762" s="149"/>
      <c r="D762" s="150" t="s">
        <v>276</v>
      </c>
      <c r="E762" s="151" t="s">
        <v>1</v>
      </c>
      <c r="F762" s="152" t="s">
        <v>1282</v>
      </c>
      <c r="H762" s="153">
        <v>2</v>
      </c>
      <c r="I762" s="154"/>
      <c r="L762" s="149"/>
      <c r="M762" s="155"/>
      <c r="T762" s="156"/>
      <c r="AT762" s="151" t="s">
        <v>276</v>
      </c>
      <c r="AU762" s="151" t="s">
        <v>90</v>
      </c>
      <c r="AV762" s="12" t="s">
        <v>90</v>
      </c>
      <c r="AW762" s="12" t="s">
        <v>32</v>
      </c>
      <c r="AX762" s="12" t="s">
        <v>77</v>
      </c>
      <c r="AY762" s="151" t="s">
        <v>268</v>
      </c>
    </row>
    <row r="763" spans="2:65" s="13" customFormat="1">
      <c r="B763" s="157"/>
      <c r="D763" s="150" t="s">
        <v>276</v>
      </c>
      <c r="E763" s="158" t="s">
        <v>1</v>
      </c>
      <c r="F763" s="159" t="s">
        <v>278</v>
      </c>
      <c r="H763" s="160">
        <v>60</v>
      </c>
      <c r="I763" s="161"/>
      <c r="L763" s="157"/>
      <c r="M763" s="162"/>
      <c r="T763" s="163"/>
      <c r="AT763" s="158" t="s">
        <v>276</v>
      </c>
      <c r="AU763" s="158" t="s">
        <v>90</v>
      </c>
      <c r="AV763" s="13" t="s">
        <v>101</v>
      </c>
      <c r="AW763" s="13" t="s">
        <v>32</v>
      </c>
      <c r="AX763" s="13" t="s">
        <v>84</v>
      </c>
      <c r="AY763" s="158" t="s">
        <v>268</v>
      </c>
    </row>
    <row r="764" spans="2:65" s="1" customFormat="1" ht="21.75" customHeight="1">
      <c r="B764" s="32"/>
      <c r="C764" s="136" t="s">
        <v>1283</v>
      </c>
      <c r="D764" s="136" t="s">
        <v>270</v>
      </c>
      <c r="E764" s="137" t="s">
        <v>1284</v>
      </c>
      <c r="F764" s="138" t="s">
        <v>1285</v>
      </c>
      <c r="G764" s="139" t="s">
        <v>281</v>
      </c>
      <c r="H764" s="140">
        <v>6</v>
      </c>
      <c r="I764" s="141"/>
      <c r="J764" s="142">
        <f>ROUND(I764*H764,2)</f>
        <v>0</v>
      </c>
      <c r="K764" s="138" t="s">
        <v>274</v>
      </c>
      <c r="L764" s="32"/>
      <c r="M764" s="143" t="s">
        <v>1</v>
      </c>
      <c r="N764" s="144" t="s">
        <v>43</v>
      </c>
      <c r="P764" s="145">
        <f>O764*H764</f>
        <v>0</v>
      </c>
      <c r="Q764" s="145">
        <v>2.0000000000000001E-4</v>
      </c>
      <c r="R764" s="145">
        <f>Q764*H764</f>
        <v>1.2000000000000001E-3</v>
      </c>
      <c r="S764" s="145">
        <v>0</v>
      </c>
      <c r="T764" s="146">
        <f>S764*H764</f>
        <v>0</v>
      </c>
      <c r="AR764" s="147" t="s">
        <v>101</v>
      </c>
      <c r="AT764" s="147" t="s">
        <v>270</v>
      </c>
      <c r="AU764" s="147" t="s">
        <v>90</v>
      </c>
      <c r="AY764" s="17" t="s">
        <v>268</v>
      </c>
      <c r="BE764" s="148">
        <f>IF(N764="základní",J764,0)</f>
        <v>0</v>
      </c>
      <c r="BF764" s="148">
        <f>IF(N764="snížená",J764,0)</f>
        <v>0</v>
      </c>
      <c r="BG764" s="148">
        <f>IF(N764="zákl. přenesená",J764,0)</f>
        <v>0</v>
      </c>
      <c r="BH764" s="148">
        <f>IF(N764="sníž. přenesená",J764,0)</f>
        <v>0</v>
      </c>
      <c r="BI764" s="148">
        <f>IF(N764="nulová",J764,0)</f>
        <v>0</v>
      </c>
      <c r="BJ764" s="17" t="s">
        <v>90</v>
      </c>
      <c r="BK764" s="148">
        <f>ROUND(I764*H764,2)</f>
        <v>0</v>
      </c>
      <c r="BL764" s="17" t="s">
        <v>101</v>
      </c>
      <c r="BM764" s="147" t="s">
        <v>2798</v>
      </c>
    </row>
    <row r="765" spans="2:65" s="12" customFormat="1">
      <c r="B765" s="149"/>
      <c r="D765" s="150" t="s">
        <v>276</v>
      </c>
      <c r="E765" s="151" t="s">
        <v>1</v>
      </c>
      <c r="F765" s="152" t="s">
        <v>1281</v>
      </c>
      <c r="H765" s="153">
        <v>4</v>
      </c>
      <c r="I765" s="154"/>
      <c r="L765" s="149"/>
      <c r="M765" s="155"/>
      <c r="T765" s="156"/>
      <c r="AT765" s="151" t="s">
        <v>276</v>
      </c>
      <c r="AU765" s="151" t="s">
        <v>90</v>
      </c>
      <c r="AV765" s="12" t="s">
        <v>90</v>
      </c>
      <c r="AW765" s="12" t="s">
        <v>32</v>
      </c>
      <c r="AX765" s="12" t="s">
        <v>77</v>
      </c>
      <c r="AY765" s="151" t="s">
        <v>268</v>
      </c>
    </row>
    <row r="766" spans="2:65" s="12" customFormat="1">
      <c r="B766" s="149"/>
      <c r="D766" s="150" t="s">
        <v>276</v>
      </c>
      <c r="E766" s="151" t="s">
        <v>1</v>
      </c>
      <c r="F766" s="152" t="s">
        <v>1282</v>
      </c>
      <c r="H766" s="153">
        <v>2</v>
      </c>
      <c r="I766" s="154"/>
      <c r="L766" s="149"/>
      <c r="M766" s="155"/>
      <c r="T766" s="156"/>
      <c r="AT766" s="151" t="s">
        <v>276</v>
      </c>
      <c r="AU766" s="151" t="s">
        <v>90</v>
      </c>
      <c r="AV766" s="12" t="s">
        <v>90</v>
      </c>
      <c r="AW766" s="12" t="s">
        <v>32</v>
      </c>
      <c r="AX766" s="12" t="s">
        <v>77</v>
      </c>
      <c r="AY766" s="151" t="s">
        <v>268</v>
      </c>
    </row>
    <row r="767" spans="2:65" s="13" customFormat="1">
      <c r="B767" s="157"/>
      <c r="D767" s="150" t="s">
        <v>276</v>
      </c>
      <c r="E767" s="158" t="s">
        <v>1</v>
      </c>
      <c r="F767" s="159" t="s">
        <v>278</v>
      </c>
      <c r="H767" s="160">
        <v>6</v>
      </c>
      <c r="I767" s="161"/>
      <c r="L767" s="157"/>
      <c r="M767" s="162"/>
      <c r="T767" s="163"/>
      <c r="AT767" s="158" t="s">
        <v>276</v>
      </c>
      <c r="AU767" s="158" t="s">
        <v>90</v>
      </c>
      <c r="AV767" s="13" t="s">
        <v>101</v>
      </c>
      <c r="AW767" s="13" t="s">
        <v>32</v>
      </c>
      <c r="AX767" s="13" t="s">
        <v>84</v>
      </c>
      <c r="AY767" s="158" t="s">
        <v>268</v>
      </c>
    </row>
    <row r="768" spans="2:65" s="1" customFormat="1" ht="21.75" customHeight="1">
      <c r="B768" s="32"/>
      <c r="C768" s="136" t="s">
        <v>1287</v>
      </c>
      <c r="D768" s="136" t="s">
        <v>270</v>
      </c>
      <c r="E768" s="137" t="s">
        <v>1288</v>
      </c>
      <c r="F768" s="138" t="s">
        <v>1289</v>
      </c>
      <c r="G768" s="139" t="s">
        <v>281</v>
      </c>
      <c r="H768" s="140">
        <v>15</v>
      </c>
      <c r="I768" s="141"/>
      <c r="J768" s="142">
        <f>ROUND(I768*H768,2)</f>
        <v>0</v>
      </c>
      <c r="K768" s="138" t="s">
        <v>274</v>
      </c>
      <c r="L768" s="32"/>
      <c r="M768" s="143" t="s">
        <v>1</v>
      </c>
      <c r="N768" s="144" t="s">
        <v>43</v>
      </c>
      <c r="P768" s="145">
        <f>O768*H768</f>
        <v>0</v>
      </c>
      <c r="Q768" s="145">
        <v>2.7999999999999998E-4</v>
      </c>
      <c r="R768" s="145">
        <f>Q768*H768</f>
        <v>4.1999999999999997E-3</v>
      </c>
      <c r="S768" s="145">
        <v>0</v>
      </c>
      <c r="T768" s="146">
        <f>S768*H768</f>
        <v>0</v>
      </c>
      <c r="AR768" s="147" t="s">
        <v>101</v>
      </c>
      <c r="AT768" s="147" t="s">
        <v>270</v>
      </c>
      <c r="AU768" s="147" t="s">
        <v>90</v>
      </c>
      <c r="AY768" s="17" t="s">
        <v>268</v>
      </c>
      <c r="BE768" s="148">
        <f>IF(N768="základní",J768,0)</f>
        <v>0</v>
      </c>
      <c r="BF768" s="148">
        <f>IF(N768="snížená",J768,0)</f>
        <v>0</v>
      </c>
      <c r="BG768" s="148">
        <f>IF(N768="zákl. přenesená",J768,0)</f>
        <v>0</v>
      </c>
      <c r="BH768" s="148">
        <f>IF(N768="sníž. přenesená",J768,0)</f>
        <v>0</v>
      </c>
      <c r="BI768" s="148">
        <f>IF(N768="nulová",J768,0)</f>
        <v>0</v>
      </c>
      <c r="BJ768" s="17" t="s">
        <v>90</v>
      </c>
      <c r="BK768" s="148">
        <f>ROUND(I768*H768,2)</f>
        <v>0</v>
      </c>
      <c r="BL768" s="17" t="s">
        <v>101</v>
      </c>
      <c r="BM768" s="147" t="s">
        <v>2799</v>
      </c>
    </row>
    <row r="769" spans="2:65" s="12" customFormat="1">
      <c r="B769" s="149"/>
      <c r="D769" s="150" t="s">
        <v>276</v>
      </c>
      <c r="E769" s="151" t="s">
        <v>1</v>
      </c>
      <c r="F769" s="152" t="s">
        <v>1291</v>
      </c>
      <c r="H769" s="153">
        <v>15</v>
      </c>
      <c r="I769" s="154"/>
      <c r="L769" s="149"/>
      <c r="M769" s="155"/>
      <c r="T769" s="156"/>
      <c r="AT769" s="151" t="s">
        <v>276</v>
      </c>
      <c r="AU769" s="151" t="s">
        <v>90</v>
      </c>
      <c r="AV769" s="12" t="s">
        <v>90</v>
      </c>
      <c r="AW769" s="12" t="s">
        <v>32</v>
      </c>
      <c r="AX769" s="12" t="s">
        <v>77</v>
      </c>
      <c r="AY769" s="151" t="s">
        <v>268</v>
      </c>
    </row>
    <row r="770" spans="2:65" s="13" customFormat="1">
      <c r="B770" s="157"/>
      <c r="D770" s="150" t="s">
        <v>276</v>
      </c>
      <c r="E770" s="158" t="s">
        <v>1</v>
      </c>
      <c r="F770" s="159" t="s">
        <v>278</v>
      </c>
      <c r="H770" s="160">
        <v>15</v>
      </c>
      <c r="I770" s="161"/>
      <c r="L770" s="157"/>
      <c r="M770" s="162"/>
      <c r="T770" s="163"/>
      <c r="AT770" s="158" t="s">
        <v>276</v>
      </c>
      <c r="AU770" s="158" t="s">
        <v>90</v>
      </c>
      <c r="AV770" s="13" t="s">
        <v>101</v>
      </c>
      <c r="AW770" s="13" t="s">
        <v>32</v>
      </c>
      <c r="AX770" s="13" t="s">
        <v>84</v>
      </c>
      <c r="AY770" s="158" t="s">
        <v>268</v>
      </c>
    </row>
    <row r="771" spans="2:65" s="1" customFormat="1" ht="24.2" customHeight="1">
      <c r="B771" s="32"/>
      <c r="C771" s="136" t="s">
        <v>2589</v>
      </c>
      <c r="D771" s="136" t="s">
        <v>270</v>
      </c>
      <c r="E771" s="137" t="s">
        <v>1303</v>
      </c>
      <c r="F771" s="138" t="s">
        <v>1304</v>
      </c>
      <c r="G771" s="139" t="s">
        <v>273</v>
      </c>
      <c r="H771" s="140">
        <v>205.71799999999999</v>
      </c>
      <c r="I771" s="141"/>
      <c r="J771" s="142">
        <f>ROUND(I771*H771,2)</f>
        <v>0</v>
      </c>
      <c r="K771" s="138" t="s">
        <v>274</v>
      </c>
      <c r="L771" s="32"/>
      <c r="M771" s="143" t="s">
        <v>1</v>
      </c>
      <c r="N771" s="144" t="s">
        <v>43</v>
      </c>
      <c r="P771" s="145">
        <f>O771*H771</f>
        <v>0</v>
      </c>
      <c r="Q771" s="145">
        <v>0</v>
      </c>
      <c r="R771" s="145">
        <f>Q771*H771</f>
        <v>0</v>
      </c>
      <c r="S771" s="145">
        <v>0</v>
      </c>
      <c r="T771" s="146">
        <f>S771*H771</f>
        <v>0</v>
      </c>
      <c r="AR771" s="147" t="s">
        <v>101</v>
      </c>
      <c r="AT771" s="147" t="s">
        <v>270</v>
      </c>
      <c r="AU771" s="147" t="s">
        <v>90</v>
      </c>
      <c r="AY771" s="17" t="s">
        <v>268</v>
      </c>
      <c r="BE771" s="148">
        <f>IF(N771="základní",J771,0)</f>
        <v>0</v>
      </c>
      <c r="BF771" s="148">
        <f>IF(N771="snížená",J771,0)</f>
        <v>0</v>
      </c>
      <c r="BG771" s="148">
        <f>IF(N771="zákl. přenesená",J771,0)</f>
        <v>0</v>
      </c>
      <c r="BH771" s="148">
        <f>IF(N771="sníž. přenesená",J771,0)</f>
        <v>0</v>
      </c>
      <c r="BI771" s="148">
        <f>IF(N771="nulová",J771,0)</f>
        <v>0</v>
      </c>
      <c r="BJ771" s="17" t="s">
        <v>90</v>
      </c>
      <c r="BK771" s="148">
        <f>ROUND(I771*H771,2)</f>
        <v>0</v>
      </c>
      <c r="BL771" s="17" t="s">
        <v>101</v>
      </c>
      <c r="BM771" s="147" t="s">
        <v>2800</v>
      </c>
    </row>
    <row r="772" spans="2:65" s="12" customFormat="1">
      <c r="B772" s="149"/>
      <c r="D772" s="150" t="s">
        <v>276</v>
      </c>
      <c r="E772" s="151" t="s">
        <v>1</v>
      </c>
      <c r="F772" s="152" t="s">
        <v>743</v>
      </c>
      <c r="H772" s="153">
        <v>205.71799999999999</v>
      </c>
      <c r="I772" s="154"/>
      <c r="L772" s="149"/>
      <c r="M772" s="155"/>
      <c r="T772" s="156"/>
      <c r="AT772" s="151" t="s">
        <v>276</v>
      </c>
      <c r="AU772" s="151" t="s">
        <v>90</v>
      </c>
      <c r="AV772" s="12" t="s">
        <v>90</v>
      </c>
      <c r="AW772" s="12" t="s">
        <v>32</v>
      </c>
      <c r="AX772" s="12" t="s">
        <v>84</v>
      </c>
      <c r="AY772" s="151" t="s">
        <v>268</v>
      </c>
    </row>
    <row r="773" spans="2:65" s="1" customFormat="1" ht="24.2" customHeight="1">
      <c r="B773" s="32"/>
      <c r="C773" s="136" t="s">
        <v>2606</v>
      </c>
      <c r="D773" s="136" t="s">
        <v>270</v>
      </c>
      <c r="E773" s="137" t="s">
        <v>1307</v>
      </c>
      <c r="F773" s="138" t="s">
        <v>1308</v>
      </c>
      <c r="G773" s="139" t="s">
        <v>273</v>
      </c>
      <c r="H773" s="140">
        <v>2057.1799999999998</v>
      </c>
      <c r="I773" s="141"/>
      <c r="J773" s="142">
        <f>ROUND(I773*H773,2)</f>
        <v>0</v>
      </c>
      <c r="K773" s="138" t="s">
        <v>274</v>
      </c>
      <c r="L773" s="32"/>
      <c r="M773" s="143" t="s">
        <v>1</v>
      </c>
      <c r="N773" s="144" t="s">
        <v>43</v>
      </c>
      <c r="P773" s="145">
        <f>O773*H773</f>
        <v>0</v>
      </c>
      <c r="Q773" s="145">
        <v>0</v>
      </c>
      <c r="R773" s="145">
        <f>Q773*H773</f>
        <v>0</v>
      </c>
      <c r="S773" s="145">
        <v>0</v>
      </c>
      <c r="T773" s="146">
        <f>S773*H773</f>
        <v>0</v>
      </c>
      <c r="AR773" s="147" t="s">
        <v>101</v>
      </c>
      <c r="AT773" s="147" t="s">
        <v>270</v>
      </c>
      <c r="AU773" s="147" t="s">
        <v>90</v>
      </c>
      <c r="AY773" s="17" t="s">
        <v>268</v>
      </c>
      <c r="BE773" s="148">
        <f>IF(N773="základní",J773,0)</f>
        <v>0</v>
      </c>
      <c r="BF773" s="148">
        <f>IF(N773="snížená",J773,0)</f>
        <v>0</v>
      </c>
      <c r="BG773" s="148">
        <f>IF(N773="zákl. přenesená",J773,0)</f>
        <v>0</v>
      </c>
      <c r="BH773" s="148">
        <f>IF(N773="sníž. přenesená",J773,0)</f>
        <v>0</v>
      </c>
      <c r="BI773" s="148">
        <f>IF(N773="nulová",J773,0)</f>
        <v>0</v>
      </c>
      <c r="BJ773" s="17" t="s">
        <v>90</v>
      </c>
      <c r="BK773" s="148">
        <f>ROUND(I773*H773,2)</f>
        <v>0</v>
      </c>
      <c r="BL773" s="17" t="s">
        <v>101</v>
      </c>
      <c r="BM773" s="147" t="s">
        <v>2801</v>
      </c>
    </row>
    <row r="774" spans="2:65" s="12" customFormat="1">
      <c r="B774" s="149"/>
      <c r="D774" s="150" t="s">
        <v>276</v>
      </c>
      <c r="E774" s="151" t="s">
        <v>1</v>
      </c>
      <c r="F774" s="152" t="s">
        <v>743</v>
      </c>
      <c r="H774" s="153">
        <v>205.71799999999999</v>
      </c>
      <c r="I774" s="154"/>
      <c r="L774" s="149"/>
      <c r="M774" s="155"/>
      <c r="T774" s="156"/>
      <c r="AT774" s="151" t="s">
        <v>276</v>
      </c>
      <c r="AU774" s="151" t="s">
        <v>90</v>
      </c>
      <c r="AV774" s="12" t="s">
        <v>90</v>
      </c>
      <c r="AW774" s="12" t="s">
        <v>32</v>
      </c>
      <c r="AX774" s="12" t="s">
        <v>84</v>
      </c>
      <c r="AY774" s="151" t="s">
        <v>268</v>
      </c>
    </row>
    <row r="775" spans="2:65" s="12" customFormat="1">
      <c r="B775" s="149"/>
      <c r="D775" s="150" t="s">
        <v>276</v>
      </c>
      <c r="F775" s="152" t="s">
        <v>2802</v>
      </c>
      <c r="H775" s="153">
        <v>2057.1799999999998</v>
      </c>
      <c r="I775" s="154"/>
      <c r="L775" s="149"/>
      <c r="M775" s="155"/>
      <c r="T775" s="156"/>
      <c r="AT775" s="151" t="s">
        <v>276</v>
      </c>
      <c r="AU775" s="151" t="s">
        <v>90</v>
      </c>
      <c r="AV775" s="12" t="s">
        <v>90</v>
      </c>
      <c r="AW775" s="12" t="s">
        <v>4</v>
      </c>
      <c r="AX775" s="12" t="s">
        <v>84</v>
      </c>
      <c r="AY775" s="151" t="s">
        <v>268</v>
      </c>
    </row>
    <row r="776" spans="2:65" s="1" customFormat="1" ht="44.25" customHeight="1">
      <c r="B776" s="32"/>
      <c r="C776" s="136" t="s">
        <v>1311</v>
      </c>
      <c r="D776" s="136" t="s">
        <v>270</v>
      </c>
      <c r="E776" s="137" t="s">
        <v>2803</v>
      </c>
      <c r="F776" s="138" t="s">
        <v>2804</v>
      </c>
      <c r="G776" s="139" t="s">
        <v>440</v>
      </c>
      <c r="H776" s="140">
        <v>1</v>
      </c>
      <c r="I776" s="141"/>
      <c r="J776" s="142">
        <f t="shared" ref="J776:J788" si="0">ROUND(I776*H776,2)</f>
        <v>0</v>
      </c>
      <c r="K776" s="138" t="s">
        <v>1</v>
      </c>
      <c r="L776" s="32"/>
      <c r="M776" s="143" t="s">
        <v>1</v>
      </c>
      <c r="N776" s="144" t="s">
        <v>43</v>
      </c>
      <c r="P776" s="145">
        <f t="shared" ref="P776:P788" si="1">O776*H776</f>
        <v>0</v>
      </c>
      <c r="Q776" s="145">
        <v>0</v>
      </c>
      <c r="R776" s="145">
        <f t="shared" ref="R776:R788" si="2">Q776*H776</f>
        <v>0</v>
      </c>
      <c r="S776" s="145">
        <v>0</v>
      </c>
      <c r="T776" s="146">
        <f t="shared" ref="T776:T788" si="3">S776*H776</f>
        <v>0</v>
      </c>
      <c r="AR776" s="147" t="s">
        <v>101</v>
      </c>
      <c r="AT776" s="147" t="s">
        <v>270</v>
      </c>
      <c r="AU776" s="147" t="s">
        <v>90</v>
      </c>
      <c r="AY776" s="17" t="s">
        <v>268</v>
      </c>
      <c r="BE776" s="148">
        <f t="shared" ref="BE776:BE788" si="4">IF(N776="základní",J776,0)</f>
        <v>0</v>
      </c>
      <c r="BF776" s="148">
        <f t="shared" ref="BF776:BF788" si="5">IF(N776="snížená",J776,0)</f>
        <v>0</v>
      </c>
      <c r="BG776" s="148">
        <f t="shared" ref="BG776:BG788" si="6">IF(N776="zákl. přenesená",J776,0)</f>
        <v>0</v>
      </c>
      <c r="BH776" s="148">
        <f t="shared" ref="BH776:BH788" si="7">IF(N776="sníž. přenesená",J776,0)</f>
        <v>0</v>
      </c>
      <c r="BI776" s="148">
        <f t="shared" ref="BI776:BI788" si="8">IF(N776="nulová",J776,0)</f>
        <v>0</v>
      </c>
      <c r="BJ776" s="17" t="s">
        <v>90</v>
      </c>
      <c r="BK776" s="148">
        <f t="shared" ref="BK776:BK788" si="9">ROUND(I776*H776,2)</f>
        <v>0</v>
      </c>
      <c r="BL776" s="17" t="s">
        <v>101</v>
      </c>
      <c r="BM776" s="147" t="s">
        <v>2805</v>
      </c>
    </row>
    <row r="777" spans="2:65" s="1" customFormat="1" ht="44.25" customHeight="1">
      <c r="B777" s="32"/>
      <c r="C777" s="136" t="s">
        <v>1315</v>
      </c>
      <c r="D777" s="136" t="s">
        <v>270</v>
      </c>
      <c r="E777" s="137" t="s">
        <v>2806</v>
      </c>
      <c r="F777" s="138" t="s">
        <v>2807</v>
      </c>
      <c r="G777" s="139" t="s">
        <v>440</v>
      </c>
      <c r="H777" s="140">
        <v>1</v>
      </c>
      <c r="I777" s="141"/>
      <c r="J777" s="142">
        <f t="shared" si="0"/>
        <v>0</v>
      </c>
      <c r="K777" s="138" t="s">
        <v>1</v>
      </c>
      <c r="L777" s="32"/>
      <c r="M777" s="143" t="s">
        <v>1</v>
      </c>
      <c r="N777" s="144" t="s">
        <v>43</v>
      </c>
      <c r="P777" s="145">
        <f t="shared" si="1"/>
        <v>0</v>
      </c>
      <c r="Q777" s="145">
        <v>0</v>
      </c>
      <c r="R777" s="145">
        <f t="shared" si="2"/>
        <v>0</v>
      </c>
      <c r="S777" s="145">
        <v>0</v>
      </c>
      <c r="T777" s="146">
        <f t="shared" si="3"/>
        <v>0</v>
      </c>
      <c r="AR777" s="147" t="s">
        <v>101</v>
      </c>
      <c r="AT777" s="147" t="s">
        <v>270</v>
      </c>
      <c r="AU777" s="147" t="s">
        <v>90</v>
      </c>
      <c r="AY777" s="17" t="s">
        <v>268</v>
      </c>
      <c r="BE777" s="148">
        <f t="shared" si="4"/>
        <v>0</v>
      </c>
      <c r="BF777" s="148">
        <f t="shared" si="5"/>
        <v>0</v>
      </c>
      <c r="BG777" s="148">
        <f t="shared" si="6"/>
        <v>0</v>
      </c>
      <c r="BH777" s="148">
        <f t="shared" si="7"/>
        <v>0</v>
      </c>
      <c r="BI777" s="148">
        <f t="shared" si="8"/>
        <v>0</v>
      </c>
      <c r="BJ777" s="17" t="s">
        <v>90</v>
      </c>
      <c r="BK777" s="148">
        <f t="shared" si="9"/>
        <v>0</v>
      </c>
      <c r="BL777" s="17" t="s">
        <v>101</v>
      </c>
      <c r="BM777" s="147" t="s">
        <v>2808</v>
      </c>
    </row>
    <row r="778" spans="2:65" s="1" customFormat="1" ht="44.25" customHeight="1">
      <c r="B778" s="32"/>
      <c r="C778" s="136" t="s">
        <v>1319</v>
      </c>
      <c r="D778" s="136" t="s">
        <v>270</v>
      </c>
      <c r="E778" s="137" t="s">
        <v>2809</v>
      </c>
      <c r="F778" s="138" t="s">
        <v>2810</v>
      </c>
      <c r="G778" s="139" t="s">
        <v>440</v>
      </c>
      <c r="H778" s="140">
        <v>1</v>
      </c>
      <c r="I778" s="141"/>
      <c r="J778" s="142">
        <f t="shared" si="0"/>
        <v>0</v>
      </c>
      <c r="K778" s="138" t="s">
        <v>1</v>
      </c>
      <c r="L778" s="32"/>
      <c r="M778" s="143" t="s">
        <v>1</v>
      </c>
      <c r="N778" s="144" t="s">
        <v>43</v>
      </c>
      <c r="P778" s="145">
        <f t="shared" si="1"/>
        <v>0</v>
      </c>
      <c r="Q778" s="145">
        <v>0</v>
      </c>
      <c r="R778" s="145">
        <f t="shared" si="2"/>
        <v>0</v>
      </c>
      <c r="S778" s="145">
        <v>0</v>
      </c>
      <c r="T778" s="146">
        <f t="shared" si="3"/>
        <v>0</v>
      </c>
      <c r="AR778" s="147" t="s">
        <v>101</v>
      </c>
      <c r="AT778" s="147" t="s">
        <v>270</v>
      </c>
      <c r="AU778" s="147" t="s">
        <v>90</v>
      </c>
      <c r="AY778" s="17" t="s">
        <v>268</v>
      </c>
      <c r="BE778" s="148">
        <f t="shared" si="4"/>
        <v>0</v>
      </c>
      <c r="BF778" s="148">
        <f t="shared" si="5"/>
        <v>0</v>
      </c>
      <c r="BG778" s="148">
        <f t="shared" si="6"/>
        <v>0</v>
      </c>
      <c r="BH778" s="148">
        <f t="shared" si="7"/>
        <v>0</v>
      </c>
      <c r="BI778" s="148">
        <f t="shared" si="8"/>
        <v>0</v>
      </c>
      <c r="BJ778" s="17" t="s">
        <v>90</v>
      </c>
      <c r="BK778" s="148">
        <f t="shared" si="9"/>
        <v>0</v>
      </c>
      <c r="BL778" s="17" t="s">
        <v>101</v>
      </c>
      <c r="BM778" s="147" t="s">
        <v>2811</v>
      </c>
    </row>
    <row r="779" spans="2:65" s="1" customFormat="1" ht="55.5" customHeight="1">
      <c r="B779" s="32"/>
      <c r="C779" s="136" t="s">
        <v>1323</v>
      </c>
      <c r="D779" s="136" t="s">
        <v>270</v>
      </c>
      <c r="E779" s="137" t="s">
        <v>2812</v>
      </c>
      <c r="F779" s="138" t="s">
        <v>2813</v>
      </c>
      <c r="G779" s="139" t="s">
        <v>440</v>
      </c>
      <c r="H779" s="140">
        <v>1</v>
      </c>
      <c r="I779" s="141"/>
      <c r="J779" s="142">
        <f t="shared" si="0"/>
        <v>0</v>
      </c>
      <c r="K779" s="138" t="s">
        <v>1</v>
      </c>
      <c r="L779" s="32"/>
      <c r="M779" s="143" t="s">
        <v>1</v>
      </c>
      <c r="N779" s="144" t="s">
        <v>43</v>
      </c>
      <c r="P779" s="145">
        <f t="shared" si="1"/>
        <v>0</v>
      </c>
      <c r="Q779" s="145">
        <v>0</v>
      </c>
      <c r="R779" s="145">
        <f t="shared" si="2"/>
        <v>0</v>
      </c>
      <c r="S779" s="145">
        <v>0</v>
      </c>
      <c r="T779" s="146">
        <f t="shared" si="3"/>
        <v>0</v>
      </c>
      <c r="AR779" s="147" t="s">
        <v>101</v>
      </c>
      <c r="AT779" s="147" t="s">
        <v>270</v>
      </c>
      <c r="AU779" s="147" t="s">
        <v>90</v>
      </c>
      <c r="AY779" s="17" t="s">
        <v>268</v>
      </c>
      <c r="BE779" s="148">
        <f t="shared" si="4"/>
        <v>0</v>
      </c>
      <c r="BF779" s="148">
        <f t="shared" si="5"/>
        <v>0</v>
      </c>
      <c r="BG779" s="148">
        <f t="shared" si="6"/>
        <v>0</v>
      </c>
      <c r="BH779" s="148">
        <f t="shared" si="7"/>
        <v>0</v>
      </c>
      <c r="BI779" s="148">
        <f t="shared" si="8"/>
        <v>0</v>
      </c>
      <c r="BJ779" s="17" t="s">
        <v>90</v>
      </c>
      <c r="BK779" s="148">
        <f t="shared" si="9"/>
        <v>0</v>
      </c>
      <c r="BL779" s="17" t="s">
        <v>101</v>
      </c>
      <c r="BM779" s="147" t="s">
        <v>2814</v>
      </c>
    </row>
    <row r="780" spans="2:65" s="1" customFormat="1" ht="55.5" customHeight="1">
      <c r="B780" s="32"/>
      <c r="C780" s="136" t="s">
        <v>1327</v>
      </c>
      <c r="D780" s="136" t="s">
        <v>270</v>
      </c>
      <c r="E780" s="137" t="s">
        <v>2815</v>
      </c>
      <c r="F780" s="138" t="s">
        <v>2816</v>
      </c>
      <c r="G780" s="139" t="s">
        <v>440</v>
      </c>
      <c r="H780" s="140">
        <v>1</v>
      </c>
      <c r="I780" s="141"/>
      <c r="J780" s="142">
        <f t="shared" si="0"/>
        <v>0</v>
      </c>
      <c r="K780" s="138" t="s">
        <v>1</v>
      </c>
      <c r="L780" s="32"/>
      <c r="M780" s="143" t="s">
        <v>1</v>
      </c>
      <c r="N780" s="144" t="s">
        <v>43</v>
      </c>
      <c r="P780" s="145">
        <f t="shared" si="1"/>
        <v>0</v>
      </c>
      <c r="Q780" s="145">
        <v>0</v>
      </c>
      <c r="R780" s="145">
        <f t="shared" si="2"/>
        <v>0</v>
      </c>
      <c r="S780" s="145">
        <v>0</v>
      </c>
      <c r="T780" s="146">
        <f t="shared" si="3"/>
        <v>0</v>
      </c>
      <c r="AR780" s="147" t="s">
        <v>101</v>
      </c>
      <c r="AT780" s="147" t="s">
        <v>270</v>
      </c>
      <c r="AU780" s="147" t="s">
        <v>90</v>
      </c>
      <c r="AY780" s="17" t="s">
        <v>268</v>
      </c>
      <c r="BE780" s="148">
        <f t="shared" si="4"/>
        <v>0</v>
      </c>
      <c r="BF780" s="148">
        <f t="shared" si="5"/>
        <v>0</v>
      </c>
      <c r="BG780" s="148">
        <f t="shared" si="6"/>
        <v>0</v>
      </c>
      <c r="BH780" s="148">
        <f t="shared" si="7"/>
        <v>0</v>
      </c>
      <c r="BI780" s="148">
        <f t="shared" si="8"/>
        <v>0</v>
      </c>
      <c r="BJ780" s="17" t="s">
        <v>90</v>
      </c>
      <c r="BK780" s="148">
        <f t="shared" si="9"/>
        <v>0</v>
      </c>
      <c r="BL780" s="17" t="s">
        <v>101</v>
      </c>
      <c r="BM780" s="147" t="s">
        <v>2817</v>
      </c>
    </row>
    <row r="781" spans="2:65" s="1" customFormat="1" ht="55.5" customHeight="1">
      <c r="B781" s="32"/>
      <c r="C781" s="136" t="s">
        <v>1331</v>
      </c>
      <c r="D781" s="136" t="s">
        <v>270</v>
      </c>
      <c r="E781" s="137" t="s">
        <v>2818</v>
      </c>
      <c r="F781" s="138" t="s">
        <v>2819</v>
      </c>
      <c r="G781" s="139" t="s">
        <v>440</v>
      </c>
      <c r="H781" s="140">
        <v>1</v>
      </c>
      <c r="I781" s="141"/>
      <c r="J781" s="142">
        <f t="shared" si="0"/>
        <v>0</v>
      </c>
      <c r="K781" s="138" t="s">
        <v>1</v>
      </c>
      <c r="L781" s="32"/>
      <c r="M781" s="143" t="s">
        <v>1</v>
      </c>
      <c r="N781" s="144" t="s">
        <v>43</v>
      </c>
      <c r="P781" s="145">
        <f t="shared" si="1"/>
        <v>0</v>
      </c>
      <c r="Q781" s="145">
        <v>0</v>
      </c>
      <c r="R781" s="145">
        <f t="shared" si="2"/>
        <v>0</v>
      </c>
      <c r="S781" s="145">
        <v>0</v>
      </c>
      <c r="T781" s="146">
        <f t="shared" si="3"/>
        <v>0</v>
      </c>
      <c r="AR781" s="147" t="s">
        <v>101</v>
      </c>
      <c r="AT781" s="147" t="s">
        <v>270</v>
      </c>
      <c r="AU781" s="147" t="s">
        <v>90</v>
      </c>
      <c r="AY781" s="17" t="s">
        <v>268</v>
      </c>
      <c r="BE781" s="148">
        <f t="shared" si="4"/>
        <v>0</v>
      </c>
      <c r="BF781" s="148">
        <f t="shared" si="5"/>
        <v>0</v>
      </c>
      <c r="BG781" s="148">
        <f t="shared" si="6"/>
        <v>0</v>
      </c>
      <c r="BH781" s="148">
        <f t="shared" si="7"/>
        <v>0</v>
      </c>
      <c r="BI781" s="148">
        <f t="shared" si="8"/>
        <v>0</v>
      </c>
      <c r="BJ781" s="17" t="s">
        <v>90</v>
      </c>
      <c r="BK781" s="148">
        <f t="shared" si="9"/>
        <v>0</v>
      </c>
      <c r="BL781" s="17" t="s">
        <v>101</v>
      </c>
      <c r="BM781" s="147" t="s">
        <v>2820</v>
      </c>
    </row>
    <row r="782" spans="2:65" s="1" customFormat="1" ht="55.5" customHeight="1">
      <c r="B782" s="32"/>
      <c r="C782" s="136" t="s">
        <v>1335</v>
      </c>
      <c r="D782" s="136" t="s">
        <v>270</v>
      </c>
      <c r="E782" s="137" t="s">
        <v>2821</v>
      </c>
      <c r="F782" s="138" t="s">
        <v>2822</v>
      </c>
      <c r="G782" s="139" t="s">
        <v>440</v>
      </c>
      <c r="H782" s="140">
        <v>1</v>
      </c>
      <c r="I782" s="141"/>
      <c r="J782" s="142">
        <f t="shared" si="0"/>
        <v>0</v>
      </c>
      <c r="K782" s="138" t="s">
        <v>1</v>
      </c>
      <c r="L782" s="32"/>
      <c r="M782" s="143" t="s">
        <v>1</v>
      </c>
      <c r="N782" s="144" t="s">
        <v>43</v>
      </c>
      <c r="P782" s="145">
        <f t="shared" si="1"/>
        <v>0</v>
      </c>
      <c r="Q782" s="145">
        <v>0</v>
      </c>
      <c r="R782" s="145">
        <f t="shared" si="2"/>
        <v>0</v>
      </c>
      <c r="S782" s="145">
        <v>0</v>
      </c>
      <c r="T782" s="146">
        <f t="shared" si="3"/>
        <v>0</v>
      </c>
      <c r="AR782" s="147" t="s">
        <v>101</v>
      </c>
      <c r="AT782" s="147" t="s">
        <v>270</v>
      </c>
      <c r="AU782" s="147" t="s">
        <v>90</v>
      </c>
      <c r="AY782" s="17" t="s">
        <v>268</v>
      </c>
      <c r="BE782" s="148">
        <f t="shared" si="4"/>
        <v>0</v>
      </c>
      <c r="BF782" s="148">
        <f t="shared" si="5"/>
        <v>0</v>
      </c>
      <c r="BG782" s="148">
        <f t="shared" si="6"/>
        <v>0</v>
      </c>
      <c r="BH782" s="148">
        <f t="shared" si="7"/>
        <v>0</v>
      </c>
      <c r="BI782" s="148">
        <f t="shared" si="8"/>
        <v>0</v>
      </c>
      <c r="BJ782" s="17" t="s">
        <v>90</v>
      </c>
      <c r="BK782" s="148">
        <f t="shared" si="9"/>
        <v>0</v>
      </c>
      <c r="BL782" s="17" t="s">
        <v>101</v>
      </c>
      <c r="BM782" s="147" t="s">
        <v>2823</v>
      </c>
    </row>
    <row r="783" spans="2:65" s="1" customFormat="1" ht="44.25" customHeight="1">
      <c r="B783" s="32"/>
      <c r="C783" s="136" t="s">
        <v>1339</v>
      </c>
      <c r="D783" s="136" t="s">
        <v>270</v>
      </c>
      <c r="E783" s="137" t="s">
        <v>2824</v>
      </c>
      <c r="F783" s="138" t="s">
        <v>2825</v>
      </c>
      <c r="G783" s="139" t="s">
        <v>440</v>
      </c>
      <c r="H783" s="140">
        <v>1</v>
      </c>
      <c r="I783" s="141"/>
      <c r="J783" s="142">
        <f t="shared" si="0"/>
        <v>0</v>
      </c>
      <c r="K783" s="138" t="s">
        <v>1</v>
      </c>
      <c r="L783" s="32"/>
      <c r="M783" s="143" t="s">
        <v>1</v>
      </c>
      <c r="N783" s="144" t="s">
        <v>43</v>
      </c>
      <c r="P783" s="145">
        <f t="shared" si="1"/>
        <v>0</v>
      </c>
      <c r="Q783" s="145">
        <v>0</v>
      </c>
      <c r="R783" s="145">
        <f t="shared" si="2"/>
        <v>0</v>
      </c>
      <c r="S783" s="145">
        <v>0</v>
      </c>
      <c r="T783" s="146">
        <f t="shared" si="3"/>
        <v>0</v>
      </c>
      <c r="AR783" s="147" t="s">
        <v>101</v>
      </c>
      <c r="AT783" s="147" t="s">
        <v>270</v>
      </c>
      <c r="AU783" s="147" t="s">
        <v>90</v>
      </c>
      <c r="AY783" s="17" t="s">
        <v>268</v>
      </c>
      <c r="BE783" s="148">
        <f t="shared" si="4"/>
        <v>0</v>
      </c>
      <c r="BF783" s="148">
        <f t="shared" si="5"/>
        <v>0</v>
      </c>
      <c r="BG783" s="148">
        <f t="shared" si="6"/>
        <v>0</v>
      </c>
      <c r="BH783" s="148">
        <f t="shared" si="7"/>
        <v>0</v>
      </c>
      <c r="BI783" s="148">
        <f t="shared" si="8"/>
        <v>0</v>
      </c>
      <c r="BJ783" s="17" t="s">
        <v>90</v>
      </c>
      <c r="BK783" s="148">
        <f t="shared" si="9"/>
        <v>0</v>
      </c>
      <c r="BL783" s="17" t="s">
        <v>101</v>
      </c>
      <c r="BM783" s="147" t="s">
        <v>2826</v>
      </c>
    </row>
    <row r="784" spans="2:65" s="1" customFormat="1" ht="44.25" customHeight="1">
      <c r="B784" s="32"/>
      <c r="C784" s="136" t="s">
        <v>1343</v>
      </c>
      <c r="D784" s="136" t="s">
        <v>270</v>
      </c>
      <c r="E784" s="137" t="s">
        <v>2827</v>
      </c>
      <c r="F784" s="138" t="s">
        <v>2828</v>
      </c>
      <c r="G784" s="139" t="s">
        <v>440</v>
      </c>
      <c r="H784" s="140">
        <v>1</v>
      </c>
      <c r="I784" s="141"/>
      <c r="J784" s="142">
        <f t="shared" si="0"/>
        <v>0</v>
      </c>
      <c r="K784" s="138" t="s">
        <v>1</v>
      </c>
      <c r="L784" s="32"/>
      <c r="M784" s="143" t="s">
        <v>1</v>
      </c>
      <c r="N784" s="144" t="s">
        <v>43</v>
      </c>
      <c r="P784" s="145">
        <f t="shared" si="1"/>
        <v>0</v>
      </c>
      <c r="Q784" s="145">
        <v>0</v>
      </c>
      <c r="R784" s="145">
        <f t="shared" si="2"/>
        <v>0</v>
      </c>
      <c r="S784" s="145">
        <v>0</v>
      </c>
      <c r="T784" s="146">
        <f t="shared" si="3"/>
        <v>0</v>
      </c>
      <c r="AR784" s="147" t="s">
        <v>101</v>
      </c>
      <c r="AT784" s="147" t="s">
        <v>270</v>
      </c>
      <c r="AU784" s="147" t="s">
        <v>90</v>
      </c>
      <c r="AY784" s="17" t="s">
        <v>268</v>
      </c>
      <c r="BE784" s="148">
        <f t="shared" si="4"/>
        <v>0</v>
      </c>
      <c r="BF784" s="148">
        <f t="shared" si="5"/>
        <v>0</v>
      </c>
      <c r="BG784" s="148">
        <f t="shared" si="6"/>
        <v>0</v>
      </c>
      <c r="BH784" s="148">
        <f t="shared" si="7"/>
        <v>0</v>
      </c>
      <c r="BI784" s="148">
        <f t="shared" si="8"/>
        <v>0</v>
      </c>
      <c r="BJ784" s="17" t="s">
        <v>90</v>
      </c>
      <c r="BK784" s="148">
        <f t="shared" si="9"/>
        <v>0</v>
      </c>
      <c r="BL784" s="17" t="s">
        <v>101</v>
      </c>
      <c r="BM784" s="147" t="s">
        <v>2829</v>
      </c>
    </row>
    <row r="785" spans="2:65" s="1" customFormat="1" ht="44.25" customHeight="1">
      <c r="B785" s="32"/>
      <c r="C785" s="136" t="s">
        <v>1347</v>
      </c>
      <c r="D785" s="136" t="s">
        <v>270</v>
      </c>
      <c r="E785" s="137" t="s">
        <v>2830</v>
      </c>
      <c r="F785" s="138" t="s">
        <v>2831</v>
      </c>
      <c r="G785" s="139" t="s">
        <v>440</v>
      </c>
      <c r="H785" s="140">
        <v>1</v>
      </c>
      <c r="I785" s="141"/>
      <c r="J785" s="142">
        <f t="shared" si="0"/>
        <v>0</v>
      </c>
      <c r="K785" s="138" t="s">
        <v>1</v>
      </c>
      <c r="L785" s="32"/>
      <c r="M785" s="143" t="s">
        <v>1</v>
      </c>
      <c r="N785" s="144" t="s">
        <v>43</v>
      </c>
      <c r="P785" s="145">
        <f t="shared" si="1"/>
        <v>0</v>
      </c>
      <c r="Q785" s="145">
        <v>0</v>
      </c>
      <c r="R785" s="145">
        <f t="shared" si="2"/>
        <v>0</v>
      </c>
      <c r="S785" s="145">
        <v>0</v>
      </c>
      <c r="T785" s="146">
        <f t="shared" si="3"/>
        <v>0</v>
      </c>
      <c r="AR785" s="147" t="s">
        <v>101</v>
      </c>
      <c r="AT785" s="147" t="s">
        <v>270</v>
      </c>
      <c r="AU785" s="147" t="s">
        <v>90</v>
      </c>
      <c r="AY785" s="17" t="s">
        <v>268</v>
      </c>
      <c r="BE785" s="148">
        <f t="shared" si="4"/>
        <v>0</v>
      </c>
      <c r="BF785" s="148">
        <f t="shared" si="5"/>
        <v>0</v>
      </c>
      <c r="BG785" s="148">
        <f t="shared" si="6"/>
        <v>0</v>
      </c>
      <c r="BH785" s="148">
        <f t="shared" si="7"/>
        <v>0</v>
      </c>
      <c r="BI785" s="148">
        <f t="shared" si="8"/>
        <v>0</v>
      </c>
      <c r="BJ785" s="17" t="s">
        <v>90</v>
      </c>
      <c r="BK785" s="148">
        <f t="shared" si="9"/>
        <v>0</v>
      </c>
      <c r="BL785" s="17" t="s">
        <v>101</v>
      </c>
      <c r="BM785" s="147" t="s">
        <v>2832</v>
      </c>
    </row>
    <row r="786" spans="2:65" s="1" customFormat="1" ht="44.25" customHeight="1">
      <c r="B786" s="32"/>
      <c r="C786" s="136" t="s">
        <v>1351</v>
      </c>
      <c r="D786" s="136" t="s">
        <v>270</v>
      </c>
      <c r="E786" s="137" t="s">
        <v>2833</v>
      </c>
      <c r="F786" s="138" t="s">
        <v>2834</v>
      </c>
      <c r="G786" s="139" t="s">
        <v>440</v>
      </c>
      <c r="H786" s="140">
        <v>1</v>
      </c>
      <c r="I786" s="141"/>
      <c r="J786" s="142">
        <f t="shared" si="0"/>
        <v>0</v>
      </c>
      <c r="K786" s="138" t="s">
        <v>1</v>
      </c>
      <c r="L786" s="32"/>
      <c r="M786" s="143" t="s">
        <v>1</v>
      </c>
      <c r="N786" s="144" t="s">
        <v>43</v>
      </c>
      <c r="P786" s="145">
        <f t="shared" si="1"/>
        <v>0</v>
      </c>
      <c r="Q786" s="145">
        <v>0</v>
      </c>
      <c r="R786" s="145">
        <f t="shared" si="2"/>
        <v>0</v>
      </c>
      <c r="S786" s="145">
        <v>0</v>
      </c>
      <c r="T786" s="146">
        <f t="shared" si="3"/>
        <v>0</v>
      </c>
      <c r="AR786" s="147" t="s">
        <v>101</v>
      </c>
      <c r="AT786" s="147" t="s">
        <v>270</v>
      </c>
      <c r="AU786" s="147" t="s">
        <v>90</v>
      </c>
      <c r="AY786" s="17" t="s">
        <v>268</v>
      </c>
      <c r="BE786" s="148">
        <f t="shared" si="4"/>
        <v>0</v>
      </c>
      <c r="BF786" s="148">
        <f t="shared" si="5"/>
        <v>0</v>
      </c>
      <c r="BG786" s="148">
        <f t="shared" si="6"/>
        <v>0</v>
      </c>
      <c r="BH786" s="148">
        <f t="shared" si="7"/>
        <v>0</v>
      </c>
      <c r="BI786" s="148">
        <f t="shared" si="8"/>
        <v>0</v>
      </c>
      <c r="BJ786" s="17" t="s">
        <v>90</v>
      </c>
      <c r="BK786" s="148">
        <f t="shared" si="9"/>
        <v>0</v>
      </c>
      <c r="BL786" s="17" t="s">
        <v>101</v>
      </c>
      <c r="BM786" s="147" t="s">
        <v>2835</v>
      </c>
    </row>
    <row r="787" spans="2:65" s="1" customFormat="1" ht="37.9" customHeight="1">
      <c r="B787" s="32"/>
      <c r="C787" s="136" t="s">
        <v>1355</v>
      </c>
      <c r="D787" s="136" t="s">
        <v>270</v>
      </c>
      <c r="E787" s="137" t="s">
        <v>2836</v>
      </c>
      <c r="F787" s="138" t="s">
        <v>2837</v>
      </c>
      <c r="G787" s="139" t="s">
        <v>273</v>
      </c>
      <c r="H787" s="140">
        <v>0.39</v>
      </c>
      <c r="I787" s="141"/>
      <c r="J787" s="142">
        <f t="shared" si="0"/>
        <v>0</v>
      </c>
      <c r="K787" s="138" t="s">
        <v>1</v>
      </c>
      <c r="L787" s="32"/>
      <c r="M787" s="143" t="s">
        <v>1</v>
      </c>
      <c r="N787" s="144" t="s">
        <v>43</v>
      </c>
      <c r="P787" s="145">
        <f t="shared" si="1"/>
        <v>0</v>
      </c>
      <c r="Q787" s="145">
        <v>0</v>
      </c>
      <c r="R787" s="145">
        <f t="shared" si="2"/>
        <v>0</v>
      </c>
      <c r="S787" s="145">
        <v>0</v>
      </c>
      <c r="T787" s="146">
        <f t="shared" si="3"/>
        <v>0</v>
      </c>
      <c r="AR787" s="147" t="s">
        <v>101</v>
      </c>
      <c r="AT787" s="147" t="s">
        <v>270</v>
      </c>
      <c r="AU787" s="147" t="s">
        <v>90</v>
      </c>
      <c r="AY787" s="17" t="s">
        <v>268</v>
      </c>
      <c r="BE787" s="148">
        <f t="shared" si="4"/>
        <v>0</v>
      </c>
      <c r="BF787" s="148">
        <f t="shared" si="5"/>
        <v>0</v>
      </c>
      <c r="BG787" s="148">
        <f t="shared" si="6"/>
        <v>0</v>
      </c>
      <c r="BH787" s="148">
        <f t="shared" si="7"/>
        <v>0</v>
      </c>
      <c r="BI787" s="148">
        <f t="shared" si="8"/>
        <v>0</v>
      </c>
      <c r="BJ787" s="17" t="s">
        <v>90</v>
      </c>
      <c r="BK787" s="148">
        <f t="shared" si="9"/>
        <v>0</v>
      </c>
      <c r="BL787" s="17" t="s">
        <v>101</v>
      </c>
      <c r="BM787" s="147" t="s">
        <v>2838</v>
      </c>
    </row>
    <row r="788" spans="2:65" s="1" customFormat="1" ht="33" customHeight="1">
      <c r="B788" s="32"/>
      <c r="C788" s="136" t="s">
        <v>1359</v>
      </c>
      <c r="D788" s="136" t="s">
        <v>270</v>
      </c>
      <c r="E788" s="137" t="s">
        <v>1368</v>
      </c>
      <c r="F788" s="138" t="s">
        <v>1369</v>
      </c>
      <c r="G788" s="139" t="s">
        <v>281</v>
      </c>
      <c r="H788" s="140">
        <v>6</v>
      </c>
      <c r="I788" s="141"/>
      <c r="J788" s="142">
        <f t="shared" si="0"/>
        <v>0</v>
      </c>
      <c r="K788" s="138" t="s">
        <v>274</v>
      </c>
      <c r="L788" s="32"/>
      <c r="M788" s="143" t="s">
        <v>1</v>
      </c>
      <c r="N788" s="144" t="s">
        <v>43</v>
      </c>
      <c r="P788" s="145">
        <f t="shared" si="1"/>
        <v>0</v>
      </c>
      <c r="Q788" s="145">
        <v>9.0000000000000006E-5</v>
      </c>
      <c r="R788" s="145">
        <f t="shared" si="2"/>
        <v>5.4000000000000001E-4</v>
      </c>
      <c r="S788" s="145">
        <v>0</v>
      </c>
      <c r="T788" s="146">
        <f t="shared" si="3"/>
        <v>0</v>
      </c>
      <c r="AR788" s="147" t="s">
        <v>101</v>
      </c>
      <c r="AT788" s="147" t="s">
        <v>270</v>
      </c>
      <c r="AU788" s="147" t="s">
        <v>90</v>
      </c>
      <c r="AY788" s="17" t="s">
        <v>268</v>
      </c>
      <c r="BE788" s="148">
        <f t="shared" si="4"/>
        <v>0</v>
      </c>
      <c r="BF788" s="148">
        <f t="shared" si="5"/>
        <v>0</v>
      </c>
      <c r="BG788" s="148">
        <f t="shared" si="6"/>
        <v>0</v>
      </c>
      <c r="BH788" s="148">
        <f t="shared" si="7"/>
        <v>0</v>
      </c>
      <c r="BI788" s="148">
        <f t="shared" si="8"/>
        <v>0</v>
      </c>
      <c r="BJ788" s="17" t="s">
        <v>90</v>
      </c>
      <c r="BK788" s="148">
        <f t="shared" si="9"/>
        <v>0</v>
      </c>
      <c r="BL788" s="17" t="s">
        <v>101</v>
      </c>
      <c r="BM788" s="147" t="s">
        <v>2839</v>
      </c>
    </row>
    <row r="789" spans="2:65" s="12" customFormat="1">
      <c r="B789" s="149"/>
      <c r="D789" s="150" t="s">
        <v>276</v>
      </c>
      <c r="E789" s="151" t="s">
        <v>1</v>
      </c>
      <c r="F789" s="152" t="s">
        <v>1371</v>
      </c>
      <c r="H789" s="153">
        <v>2</v>
      </c>
      <c r="I789" s="154"/>
      <c r="L789" s="149"/>
      <c r="M789" s="155"/>
      <c r="T789" s="156"/>
      <c r="AT789" s="151" t="s">
        <v>276</v>
      </c>
      <c r="AU789" s="151" t="s">
        <v>90</v>
      </c>
      <c r="AV789" s="12" t="s">
        <v>90</v>
      </c>
      <c r="AW789" s="12" t="s">
        <v>32</v>
      </c>
      <c r="AX789" s="12" t="s">
        <v>77</v>
      </c>
      <c r="AY789" s="151" t="s">
        <v>268</v>
      </c>
    </row>
    <row r="790" spans="2:65" s="12" customFormat="1">
      <c r="B790" s="149"/>
      <c r="D790" s="150" t="s">
        <v>276</v>
      </c>
      <c r="E790" s="151" t="s">
        <v>1</v>
      </c>
      <c r="F790" s="152" t="s">
        <v>1372</v>
      </c>
      <c r="H790" s="153">
        <v>0</v>
      </c>
      <c r="I790" s="154"/>
      <c r="L790" s="149"/>
      <c r="M790" s="155"/>
      <c r="T790" s="156"/>
      <c r="AT790" s="151" t="s">
        <v>276</v>
      </c>
      <c r="AU790" s="151" t="s">
        <v>90</v>
      </c>
      <c r="AV790" s="12" t="s">
        <v>90</v>
      </c>
      <c r="AW790" s="12" t="s">
        <v>32</v>
      </c>
      <c r="AX790" s="12" t="s">
        <v>77</v>
      </c>
      <c r="AY790" s="151" t="s">
        <v>268</v>
      </c>
    </row>
    <row r="791" spans="2:65" s="12" customFormat="1">
      <c r="B791" s="149"/>
      <c r="D791" s="150" t="s">
        <v>276</v>
      </c>
      <c r="E791" s="151" t="s">
        <v>1</v>
      </c>
      <c r="F791" s="152" t="s">
        <v>2840</v>
      </c>
      <c r="H791" s="153">
        <v>0</v>
      </c>
      <c r="I791" s="154"/>
      <c r="L791" s="149"/>
      <c r="M791" s="155"/>
      <c r="T791" s="156"/>
      <c r="AT791" s="151" t="s">
        <v>276</v>
      </c>
      <c r="AU791" s="151" t="s">
        <v>90</v>
      </c>
      <c r="AV791" s="12" t="s">
        <v>90</v>
      </c>
      <c r="AW791" s="12" t="s">
        <v>32</v>
      </c>
      <c r="AX791" s="12" t="s">
        <v>77</v>
      </c>
      <c r="AY791" s="151" t="s">
        <v>268</v>
      </c>
    </row>
    <row r="792" spans="2:65" s="12" customFormat="1">
      <c r="B792" s="149"/>
      <c r="D792" s="150" t="s">
        <v>276</v>
      </c>
      <c r="E792" s="151" t="s">
        <v>1</v>
      </c>
      <c r="F792" s="152" t="s">
        <v>1374</v>
      </c>
      <c r="H792" s="153">
        <v>2</v>
      </c>
      <c r="I792" s="154"/>
      <c r="L792" s="149"/>
      <c r="M792" s="155"/>
      <c r="T792" s="156"/>
      <c r="AT792" s="151" t="s">
        <v>276</v>
      </c>
      <c r="AU792" s="151" t="s">
        <v>90</v>
      </c>
      <c r="AV792" s="12" t="s">
        <v>90</v>
      </c>
      <c r="AW792" s="12" t="s">
        <v>32</v>
      </c>
      <c r="AX792" s="12" t="s">
        <v>77</v>
      </c>
      <c r="AY792" s="151" t="s">
        <v>268</v>
      </c>
    </row>
    <row r="793" spans="2:65" s="12" customFormat="1">
      <c r="B793" s="149"/>
      <c r="D793" s="150" t="s">
        <v>276</v>
      </c>
      <c r="E793" s="151" t="s">
        <v>1</v>
      </c>
      <c r="F793" s="152" t="s">
        <v>2841</v>
      </c>
      <c r="H793" s="153">
        <v>2</v>
      </c>
      <c r="I793" s="154"/>
      <c r="L793" s="149"/>
      <c r="M793" s="155"/>
      <c r="T793" s="156"/>
      <c r="AT793" s="151" t="s">
        <v>276</v>
      </c>
      <c r="AU793" s="151" t="s">
        <v>90</v>
      </c>
      <c r="AV793" s="12" t="s">
        <v>90</v>
      </c>
      <c r="AW793" s="12" t="s">
        <v>32</v>
      </c>
      <c r="AX793" s="12" t="s">
        <v>77</v>
      </c>
      <c r="AY793" s="151" t="s">
        <v>268</v>
      </c>
    </row>
    <row r="794" spans="2:65" s="13" customFormat="1">
      <c r="B794" s="157"/>
      <c r="D794" s="150" t="s">
        <v>276</v>
      </c>
      <c r="E794" s="158" t="s">
        <v>1</v>
      </c>
      <c r="F794" s="159" t="s">
        <v>278</v>
      </c>
      <c r="H794" s="160">
        <v>6</v>
      </c>
      <c r="I794" s="161"/>
      <c r="L794" s="157"/>
      <c r="M794" s="162"/>
      <c r="T794" s="163"/>
      <c r="AT794" s="158" t="s">
        <v>276</v>
      </c>
      <c r="AU794" s="158" t="s">
        <v>90</v>
      </c>
      <c r="AV794" s="13" t="s">
        <v>101</v>
      </c>
      <c r="AW794" s="13" t="s">
        <v>32</v>
      </c>
      <c r="AX794" s="13" t="s">
        <v>84</v>
      </c>
      <c r="AY794" s="158" t="s">
        <v>268</v>
      </c>
    </row>
    <row r="795" spans="2:65" s="1" customFormat="1" ht="21.75" customHeight="1">
      <c r="B795" s="32"/>
      <c r="C795" s="136" t="s">
        <v>1363</v>
      </c>
      <c r="D795" s="136" t="s">
        <v>270</v>
      </c>
      <c r="E795" s="137" t="s">
        <v>1377</v>
      </c>
      <c r="F795" s="138" t="s">
        <v>1378</v>
      </c>
      <c r="G795" s="139" t="s">
        <v>281</v>
      </c>
      <c r="H795" s="140">
        <v>6</v>
      </c>
      <c r="I795" s="141"/>
      <c r="J795" s="142">
        <f>ROUND(I795*H795,2)</f>
        <v>0</v>
      </c>
      <c r="K795" s="138" t="s">
        <v>274</v>
      </c>
      <c r="L795" s="32"/>
      <c r="M795" s="143" t="s">
        <v>1</v>
      </c>
      <c r="N795" s="144" t="s">
        <v>43</v>
      </c>
      <c r="P795" s="145">
        <f>O795*H795</f>
        <v>0</v>
      </c>
      <c r="Q795" s="145">
        <v>3.0000000000000001E-5</v>
      </c>
      <c r="R795" s="145">
        <f>Q795*H795</f>
        <v>1.8000000000000001E-4</v>
      </c>
      <c r="S795" s="145">
        <v>0</v>
      </c>
      <c r="T795" s="146">
        <f>S795*H795</f>
        <v>0</v>
      </c>
      <c r="AR795" s="147" t="s">
        <v>101</v>
      </c>
      <c r="AT795" s="147" t="s">
        <v>270</v>
      </c>
      <c r="AU795" s="147" t="s">
        <v>90</v>
      </c>
      <c r="AY795" s="17" t="s">
        <v>268</v>
      </c>
      <c r="BE795" s="148">
        <f>IF(N795="základní",J795,0)</f>
        <v>0</v>
      </c>
      <c r="BF795" s="148">
        <f>IF(N795="snížená",J795,0)</f>
        <v>0</v>
      </c>
      <c r="BG795" s="148">
        <f>IF(N795="zákl. přenesená",J795,0)</f>
        <v>0</v>
      </c>
      <c r="BH795" s="148">
        <f>IF(N795="sníž. přenesená",J795,0)</f>
        <v>0</v>
      </c>
      <c r="BI795" s="148">
        <f>IF(N795="nulová",J795,0)</f>
        <v>0</v>
      </c>
      <c r="BJ795" s="17" t="s">
        <v>90</v>
      </c>
      <c r="BK795" s="148">
        <f>ROUND(I795*H795,2)</f>
        <v>0</v>
      </c>
      <c r="BL795" s="17" t="s">
        <v>101</v>
      </c>
      <c r="BM795" s="147" t="s">
        <v>2842</v>
      </c>
    </row>
    <row r="796" spans="2:65" s="11" customFormat="1" ht="22.9" customHeight="1">
      <c r="B796" s="124"/>
      <c r="D796" s="125" t="s">
        <v>76</v>
      </c>
      <c r="E796" s="134" t="s">
        <v>1380</v>
      </c>
      <c r="F796" s="134" t="s">
        <v>1381</v>
      </c>
      <c r="I796" s="127"/>
      <c r="J796" s="135">
        <f>BK796</f>
        <v>0</v>
      </c>
      <c r="L796" s="124"/>
      <c r="M796" s="129"/>
      <c r="P796" s="130">
        <f>P797</f>
        <v>0</v>
      </c>
      <c r="R796" s="130">
        <f>R797</f>
        <v>0</v>
      </c>
      <c r="T796" s="131">
        <f>T797</f>
        <v>0</v>
      </c>
      <c r="AR796" s="125" t="s">
        <v>84</v>
      </c>
      <c r="AT796" s="132" t="s">
        <v>76</v>
      </c>
      <c r="AU796" s="132" t="s">
        <v>84</v>
      </c>
      <c r="AY796" s="125" t="s">
        <v>268</v>
      </c>
      <c r="BK796" s="133">
        <f>BK797</f>
        <v>0</v>
      </c>
    </row>
    <row r="797" spans="2:65" s="1" customFormat="1" ht="16.5" customHeight="1">
      <c r="B797" s="32"/>
      <c r="C797" s="136" t="s">
        <v>1367</v>
      </c>
      <c r="D797" s="136" t="s">
        <v>270</v>
      </c>
      <c r="E797" s="137" t="s">
        <v>1383</v>
      </c>
      <c r="F797" s="138" t="s">
        <v>1384</v>
      </c>
      <c r="G797" s="139" t="s">
        <v>413</v>
      </c>
      <c r="H797" s="140">
        <v>199.648</v>
      </c>
      <c r="I797" s="141"/>
      <c r="J797" s="142">
        <f>ROUND(I797*H797,2)</f>
        <v>0</v>
      </c>
      <c r="K797" s="138" t="s">
        <v>274</v>
      </c>
      <c r="L797" s="32"/>
      <c r="M797" s="143" t="s">
        <v>1</v>
      </c>
      <c r="N797" s="144" t="s">
        <v>43</v>
      </c>
      <c r="P797" s="145">
        <f>O797*H797</f>
        <v>0</v>
      </c>
      <c r="Q797" s="145">
        <v>0</v>
      </c>
      <c r="R797" s="145">
        <f>Q797*H797</f>
        <v>0</v>
      </c>
      <c r="S797" s="145">
        <v>0</v>
      </c>
      <c r="T797" s="146">
        <f>S797*H797</f>
        <v>0</v>
      </c>
      <c r="AR797" s="147" t="s">
        <v>101</v>
      </c>
      <c r="AT797" s="147" t="s">
        <v>270</v>
      </c>
      <c r="AU797" s="147" t="s">
        <v>90</v>
      </c>
      <c r="AY797" s="17" t="s">
        <v>268</v>
      </c>
      <c r="BE797" s="148">
        <f>IF(N797="základní",J797,0)</f>
        <v>0</v>
      </c>
      <c r="BF797" s="148">
        <f>IF(N797="snížená",J797,0)</f>
        <v>0</v>
      </c>
      <c r="BG797" s="148">
        <f>IF(N797="zákl. přenesená",J797,0)</f>
        <v>0</v>
      </c>
      <c r="BH797" s="148">
        <f>IF(N797="sníž. přenesená",J797,0)</f>
        <v>0</v>
      </c>
      <c r="BI797" s="148">
        <f>IF(N797="nulová",J797,0)</f>
        <v>0</v>
      </c>
      <c r="BJ797" s="17" t="s">
        <v>90</v>
      </c>
      <c r="BK797" s="148">
        <f>ROUND(I797*H797,2)</f>
        <v>0</v>
      </c>
      <c r="BL797" s="17" t="s">
        <v>101</v>
      </c>
      <c r="BM797" s="147" t="s">
        <v>1385</v>
      </c>
    </row>
    <row r="798" spans="2:65" s="11" customFormat="1" ht="25.9" customHeight="1">
      <c r="B798" s="124"/>
      <c r="D798" s="125" t="s">
        <v>76</v>
      </c>
      <c r="E798" s="126" t="s">
        <v>585</v>
      </c>
      <c r="F798" s="126" t="s">
        <v>586</v>
      </c>
      <c r="I798" s="127"/>
      <c r="J798" s="128">
        <f>BK798</f>
        <v>0</v>
      </c>
      <c r="L798" s="124"/>
      <c r="M798" s="129"/>
      <c r="P798" s="130">
        <f>P799+P859+P930+P998+P1020+P1030+P1037+P1341+P1390+P1440+P1469+P1534+P1546+P1566+P1629+P1667+P1717+P1768+P1841</f>
        <v>0</v>
      </c>
      <c r="R798" s="130">
        <f>R799+R859+R930+R998+R1020+R1030+R1037+R1341+R1390+R1440+R1469+R1534+R1546+R1566+R1629+R1667+R1717+R1768+R1841</f>
        <v>26.207588470000005</v>
      </c>
      <c r="T798" s="131">
        <f>T799+T859+T930+T998+T1020+T1030+T1037+T1341+T1390+T1440+T1469+T1534+T1546+T1566+T1629+T1667+T1717+T1768+T1841</f>
        <v>0</v>
      </c>
      <c r="AR798" s="125" t="s">
        <v>90</v>
      </c>
      <c r="AT798" s="132" t="s">
        <v>76</v>
      </c>
      <c r="AU798" s="132" t="s">
        <v>77</v>
      </c>
      <c r="AY798" s="125" t="s">
        <v>268</v>
      </c>
      <c r="BK798" s="133">
        <f>BK799+BK859+BK930+BK998+BK1020+BK1030+BK1037+BK1341+BK1390+BK1440+BK1469+BK1534+BK1546+BK1566+BK1629+BK1667+BK1717+BK1768+BK1841</f>
        <v>0</v>
      </c>
    </row>
    <row r="799" spans="2:65" s="11" customFormat="1" ht="22.9" customHeight="1">
      <c r="B799" s="124"/>
      <c r="D799" s="125" t="s">
        <v>76</v>
      </c>
      <c r="E799" s="134" t="s">
        <v>1386</v>
      </c>
      <c r="F799" s="134" t="s">
        <v>1387</v>
      </c>
      <c r="I799" s="127"/>
      <c r="J799" s="135">
        <f>BK799</f>
        <v>0</v>
      </c>
      <c r="L799" s="124"/>
      <c r="M799" s="129"/>
      <c r="P799" s="130">
        <f>SUM(P800:P858)</f>
        <v>0</v>
      </c>
      <c r="R799" s="130">
        <f>SUM(R800:R858)</f>
        <v>2.4999181000000004</v>
      </c>
      <c r="T799" s="131">
        <f>SUM(T800:T858)</f>
        <v>0</v>
      </c>
      <c r="AR799" s="125" t="s">
        <v>90</v>
      </c>
      <c r="AT799" s="132" t="s">
        <v>76</v>
      </c>
      <c r="AU799" s="132" t="s">
        <v>84</v>
      </c>
      <c r="AY799" s="125" t="s">
        <v>268</v>
      </c>
      <c r="BK799" s="133">
        <f>SUM(BK800:BK858)</f>
        <v>0</v>
      </c>
    </row>
    <row r="800" spans="2:65" s="1" customFormat="1" ht="24.2" customHeight="1">
      <c r="B800" s="32"/>
      <c r="C800" s="136" t="s">
        <v>1376</v>
      </c>
      <c r="D800" s="136" t="s">
        <v>270</v>
      </c>
      <c r="E800" s="137" t="s">
        <v>1389</v>
      </c>
      <c r="F800" s="138" t="s">
        <v>1390</v>
      </c>
      <c r="G800" s="139" t="s">
        <v>273</v>
      </c>
      <c r="H800" s="140">
        <v>154.47999999999999</v>
      </c>
      <c r="I800" s="141"/>
      <c r="J800" s="142">
        <f>ROUND(I800*H800,2)</f>
        <v>0</v>
      </c>
      <c r="K800" s="138" t="s">
        <v>274</v>
      </c>
      <c r="L800" s="32"/>
      <c r="M800" s="143" t="s">
        <v>1</v>
      </c>
      <c r="N800" s="144" t="s">
        <v>43</v>
      </c>
      <c r="P800" s="145">
        <f>O800*H800</f>
        <v>0</v>
      </c>
      <c r="Q800" s="145">
        <v>0</v>
      </c>
      <c r="R800" s="145">
        <f>Q800*H800</f>
        <v>0</v>
      </c>
      <c r="S800" s="145">
        <v>0</v>
      </c>
      <c r="T800" s="146">
        <f>S800*H800</f>
        <v>0</v>
      </c>
      <c r="AR800" s="147" t="s">
        <v>370</v>
      </c>
      <c r="AT800" s="147" t="s">
        <v>270</v>
      </c>
      <c r="AU800" s="147" t="s">
        <v>90</v>
      </c>
      <c r="AY800" s="17" t="s">
        <v>268</v>
      </c>
      <c r="BE800" s="148">
        <f>IF(N800="základní",J800,0)</f>
        <v>0</v>
      </c>
      <c r="BF800" s="148">
        <f>IF(N800="snížená",J800,0)</f>
        <v>0</v>
      </c>
      <c r="BG800" s="148">
        <f>IF(N800="zákl. přenesená",J800,0)</f>
        <v>0</v>
      </c>
      <c r="BH800" s="148">
        <f>IF(N800="sníž. přenesená",J800,0)</f>
        <v>0</v>
      </c>
      <c r="BI800" s="148">
        <f>IF(N800="nulová",J800,0)</f>
        <v>0</v>
      </c>
      <c r="BJ800" s="17" t="s">
        <v>90</v>
      </c>
      <c r="BK800" s="148">
        <f>ROUND(I800*H800,2)</f>
        <v>0</v>
      </c>
      <c r="BL800" s="17" t="s">
        <v>370</v>
      </c>
      <c r="BM800" s="147" t="s">
        <v>1391</v>
      </c>
    </row>
    <row r="801" spans="2:65" s="1" customFormat="1" ht="16.5" customHeight="1">
      <c r="B801" s="32"/>
      <c r="C801" s="186" t="s">
        <v>1382</v>
      </c>
      <c r="D801" s="186" t="s">
        <v>982</v>
      </c>
      <c r="E801" s="187" t="s">
        <v>1393</v>
      </c>
      <c r="F801" s="188" t="s">
        <v>1394</v>
      </c>
      <c r="G801" s="189" t="s">
        <v>1395</v>
      </c>
      <c r="H801" s="190">
        <v>61.792000000000002</v>
      </c>
      <c r="I801" s="191"/>
      <c r="J801" s="192">
        <f>ROUND(I801*H801,2)</f>
        <v>0</v>
      </c>
      <c r="K801" s="188" t="s">
        <v>274</v>
      </c>
      <c r="L801" s="193"/>
      <c r="M801" s="194" t="s">
        <v>1</v>
      </c>
      <c r="N801" s="195" t="s">
        <v>43</v>
      </c>
      <c r="P801" s="145">
        <f>O801*H801</f>
        <v>0</v>
      </c>
      <c r="Q801" s="145">
        <v>1E-3</v>
      </c>
      <c r="R801" s="145">
        <f>Q801*H801</f>
        <v>6.1792E-2</v>
      </c>
      <c r="S801" s="145">
        <v>0</v>
      </c>
      <c r="T801" s="146">
        <f>S801*H801</f>
        <v>0</v>
      </c>
      <c r="AR801" s="147" t="s">
        <v>448</v>
      </c>
      <c r="AT801" s="147" t="s">
        <v>982</v>
      </c>
      <c r="AU801" s="147" t="s">
        <v>90</v>
      </c>
      <c r="AY801" s="17" t="s">
        <v>268</v>
      </c>
      <c r="BE801" s="148">
        <f>IF(N801="základní",J801,0)</f>
        <v>0</v>
      </c>
      <c r="BF801" s="148">
        <f>IF(N801="snížená",J801,0)</f>
        <v>0</v>
      </c>
      <c r="BG801" s="148">
        <f>IF(N801="zákl. přenesená",J801,0)</f>
        <v>0</v>
      </c>
      <c r="BH801" s="148">
        <f>IF(N801="sníž. přenesená",J801,0)</f>
        <v>0</v>
      </c>
      <c r="BI801" s="148">
        <f>IF(N801="nulová",J801,0)</f>
        <v>0</v>
      </c>
      <c r="BJ801" s="17" t="s">
        <v>90</v>
      </c>
      <c r="BK801" s="148">
        <f>ROUND(I801*H801,2)</f>
        <v>0</v>
      </c>
      <c r="BL801" s="17" t="s">
        <v>370</v>
      </c>
      <c r="BM801" s="147" t="s">
        <v>1396</v>
      </c>
    </row>
    <row r="802" spans="2:65" s="14" customFormat="1">
      <c r="B802" s="164"/>
      <c r="D802" s="150" t="s">
        <v>276</v>
      </c>
      <c r="E802" s="165" t="s">
        <v>1</v>
      </c>
      <c r="F802" s="166" t="s">
        <v>1397</v>
      </c>
      <c r="H802" s="165" t="s">
        <v>1</v>
      </c>
      <c r="I802" s="167"/>
      <c r="L802" s="164"/>
      <c r="M802" s="168"/>
      <c r="T802" s="169"/>
      <c r="AT802" s="165" t="s">
        <v>276</v>
      </c>
      <c r="AU802" s="165" t="s">
        <v>90</v>
      </c>
      <c r="AV802" s="14" t="s">
        <v>84</v>
      </c>
      <c r="AW802" s="14" t="s">
        <v>32</v>
      </c>
      <c r="AX802" s="14" t="s">
        <v>77</v>
      </c>
      <c r="AY802" s="165" t="s">
        <v>268</v>
      </c>
    </row>
    <row r="803" spans="2:65" s="12" customFormat="1">
      <c r="B803" s="149"/>
      <c r="D803" s="150" t="s">
        <v>276</v>
      </c>
      <c r="E803" s="151" t="s">
        <v>1</v>
      </c>
      <c r="F803" s="152" t="s">
        <v>2843</v>
      </c>
      <c r="H803" s="153">
        <v>154.47999999999999</v>
      </c>
      <c r="I803" s="154"/>
      <c r="L803" s="149"/>
      <c r="M803" s="155"/>
      <c r="T803" s="156"/>
      <c r="AT803" s="151" t="s">
        <v>276</v>
      </c>
      <c r="AU803" s="151" t="s">
        <v>90</v>
      </c>
      <c r="AV803" s="12" t="s">
        <v>90</v>
      </c>
      <c r="AW803" s="12" t="s">
        <v>32</v>
      </c>
      <c r="AX803" s="12" t="s">
        <v>77</v>
      </c>
      <c r="AY803" s="151" t="s">
        <v>268</v>
      </c>
    </row>
    <row r="804" spans="2:65" s="13" customFormat="1">
      <c r="B804" s="157"/>
      <c r="D804" s="150" t="s">
        <v>276</v>
      </c>
      <c r="E804" s="158" t="s">
        <v>1</v>
      </c>
      <c r="F804" s="159" t="s">
        <v>278</v>
      </c>
      <c r="H804" s="160">
        <v>154.47999999999999</v>
      </c>
      <c r="I804" s="161"/>
      <c r="L804" s="157"/>
      <c r="M804" s="162"/>
      <c r="T804" s="163"/>
      <c r="AT804" s="158" t="s">
        <v>276</v>
      </c>
      <c r="AU804" s="158" t="s">
        <v>90</v>
      </c>
      <c r="AV804" s="13" t="s">
        <v>101</v>
      </c>
      <c r="AW804" s="13" t="s">
        <v>32</v>
      </c>
      <c r="AX804" s="13" t="s">
        <v>84</v>
      </c>
      <c r="AY804" s="158" t="s">
        <v>268</v>
      </c>
    </row>
    <row r="805" spans="2:65" s="12" customFormat="1">
      <c r="B805" s="149"/>
      <c r="D805" s="150" t="s">
        <v>276</v>
      </c>
      <c r="F805" s="152" t="s">
        <v>2844</v>
      </c>
      <c r="H805" s="153">
        <v>61.792000000000002</v>
      </c>
      <c r="I805" s="154"/>
      <c r="L805" s="149"/>
      <c r="M805" s="155"/>
      <c r="T805" s="156"/>
      <c r="AT805" s="151" t="s">
        <v>276</v>
      </c>
      <c r="AU805" s="151" t="s">
        <v>90</v>
      </c>
      <c r="AV805" s="12" t="s">
        <v>90</v>
      </c>
      <c r="AW805" s="12" t="s">
        <v>4</v>
      </c>
      <c r="AX805" s="12" t="s">
        <v>84</v>
      </c>
      <c r="AY805" s="151" t="s">
        <v>268</v>
      </c>
    </row>
    <row r="806" spans="2:65" s="1" customFormat="1" ht="24.2" customHeight="1">
      <c r="B806" s="32"/>
      <c r="C806" s="136" t="s">
        <v>1388</v>
      </c>
      <c r="D806" s="136" t="s">
        <v>270</v>
      </c>
      <c r="E806" s="137" t="s">
        <v>1401</v>
      </c>
      <c r="F806" s="138" t="s">
        <v>1402</v>
      </c>
      <c r="G806" s="139" t="s">
        <v>273</v>
      </c>
      <c r="H806" s="140">
        <v>39.753</v>
      </c>
      <c r="I806" s="141"/>
      <c r="J806" s="142">
        <f>ROUND(I806*H806,2)</f>
        <v>0</v>
      </c>
      <c r="K806" s="138" t="s">
        <v>274</v>
      </c>
      <c r="L806" s="32"/>
      <c r="M806" s="143" t="s">
        <v>1</v>
      </c>
      <c r="N806" s="144" t="s">
        <v>43</v>
      </c>
      <c r="P806" s="145">
        <f>O806*H806</f>
        <v>0</v>
      </c>
      <c r="Q806" s="145">
        <v>0</v>
      </c>
      <c r="R806" s="145">
        <f>Q806*H806</f>
        <v>0</v>
      </c>
      <c r="S806" s="145">
        <v>0</v>
      </c>
      <c r="T806" s="146">
        <f>S806*H806</f>
        <v>0</v>
      </c>
      <c r="AR806" s="147" t="s">
        <v>370</v>
      </c>
      <c r="AT806" s="147" t="s">
        <v>270</v>
      </c>
      <c r="AU806" s="147" t="s">
        <v>90</v>
      </c>
      <c r="AY806" s="17" t="s">
        <v>268</v>
      </c>
      <c r="BE806" s="148">
        <f>IF(N806="základní",J806,0)</f>
        <v>0</v>
      </c>
      <c r="BF806" s="148">
        <f>IF(N806="snížená",J806,0)</f>
        <v>0</v>
      </c>
      <c r="BG806" s="148">
        <f>IF(N806="zákl. přenesená",J806,0)</f>
        <v>0</v>
      </c>
      <c r="BH806" s="148">
        <f>IF(N806="sníž. přenesená",J806,0)</f>
        <v>0</v>
      </c>
      <c r="BI806" s="148">
        <f>IF(N806="nulová",J806,0)</f>
        <v>0</v>
      </c>
      <c r="BJ806" s="17" t="s">
        <v>90</v>
      </c>
      <c r="BK806" s="148">
        <f>ROUND(I806*H806,2)</f>
        <v>0</v>
      </c>
      <c r="BL806" s="17" t="s">
        <v>370</v>
      </c>
      <c r="BM806" s="147" t="s">
        <v>1403</v>
      </c>
    </row>
    <row r="807" spans="2:65" s="1" customFormat="1" ht="16.5" customHeight="1">
      <c r="B807" s="32"/>
      <c r="C807" s="186" t="s">
        <v>1392</v>
      </c>
      <c r="D807" s="186" t="s">
        <v>982</v>
      </c>
      <c r="E807" s="187" t="s">
        <v>1393</v>
      </c>
      <c r="F807" s="188" t="s">
        <v>1394</v>
      </c>
      <c r="G807" s="189" t="s">
        <v>1395</v>
      </c>
      <c r="H807" s="190">
        <v>15.901</v>
      </c>
      <c r="I807" s="191"/>
      <c r="J807" s="192">
        <f>ROUND(I807*H807,2)</f>
        <v>0</v>
      </c>
      <c r="K807" s="188" t="s">
        <v>274</v>
      </c>
      <c r="L807" s="193"/>
      <c r="M807" s="194" t="s">
        <v>1</v>
      </c>
      <c r="N807" s="195" t="s">
        <v>43</v>
      </c>
      <c r="P807" s="145">
        <f>O807*H807</f>
        <v>0</v>
      </c>
      <c r="Q807" s="145">
        <v>1E-3</v>
      </c>
      <c r="R807" s="145">
        <f>Q807*H807</f>
        <v>1.5900999999999998E-2</v>
      </c>
      <c r="S807" s="145">
        <v>0</v>
      </c>
      <c r="T807" s="146">
        <f>S807*H807</f>
        <v>0</v>
      </c>
      <c r="AR807" s="147" t="s">
        <v>448</v>
      </c>
      <c r="AT807" s="147" t="s">
        <v>982</v>
      </c>
      <c r="AU807" s="147" t="s">
        <v>90</v>
      </c>
      <c r="AY807" s="17" t="s">
        <v>268</v>
      </c>
      <c r="BE807" s="148">
        <f>IF(N807="základní",J807,0)</f>
        <v>0</v>
      </c>
      <c r="BF807" s="148">
        <f>IF(N807="snížená",J807,0)</f>
        <v>0</v>
      </c>
      <c r="BG807" s="148">
        <f>IF(N807="zákl. přenesená",J807,0)</f>
        <v>0</v>
      </c>
      <c r="BH807" s="148">
        <f>IF(N807="sníž. přenesená",J807,0)</f>
        <v>0</v>
      </c>
      <c r="BI807" s="148">
        <f>IF(N807="nulová",J807,0)</f>
        <v>0</v>
      </c>
      <c r="BJ807" s="17" t="s">
        <v>90</v>
      </c>
      <c r="BK807" s="148">
        <f>ROUND(I807*H807,2)</f>
        <v>0</v>
      </c>
      <c r="BL807" s="17" t="s">
        <v>370</v>
      </c>
      <c r="BM807" s="147" t="s">
        <v>1405</v>
      </c>
    </row>
    <row r="808" spans="2:65" s="14" customFormat="1">
      <c r="B808" s="164"/>
      <c r="D808" s="150" t="s">
        <v>276</v>
      </c>
      <c r="E808" s="165" t="s">
        <v>1</v>
      </c>
      <c r="F808" s="166" t="s">
        <v>1406</v>
      </c>
      <c r="H808" s="165" t="s">
        <v>1</v>
      </c>
      <c r="I808" s="167"/>
      <c r="L808" s="164"/>
      <c r="M808" s="168"/>
      <c r="T808" s="169"/>
      <c r="AT808" s="165" t="s">
        <v>276</v>
      </c>
      <c r="AU808" s="165" t="s">
        <v>90</v>
      </c>
      <c r="AV808" s="14" t="s">
        <v>84</v>
      </c>
      <c r="AW808" s="14" t="s">
        <v>32</v>
      </c>
      <c r="AX808" s="14" t="s">
        <v>77</v>
      </c>
      <c r="AY808" s="165" t="s">
        <v>268</v>
      </c>
    </row>
    <row r="809" spans="2:65" s="14" customFormat="1">
      <c r="B809" s="164"/>
      <c r="D809" s="150" t="s">
        <v>276</v>
      </c>
      <c r="E809" s="165" t="s">
        <v>1</v>
      </c>
      <c r="F809" s="166" t="s">
        <v>1407</v>
      </c>
      <c r="H809" s="165" t="s">
        <v>1</v>
      </c>
      <c r="I809" s="167"/>
      <c r="L809" s="164"/>
      <c r="M809" s="168"/>
      <c r="T809" s="169"/>
      <c r="AT809" s="165" t="s">
        <v>276</v>
      </c>
      <c r="AU809" s="165" t="s">
        <v>90</v>
      </c>
      <c r="AV809" s="14" t="s">
        <v>84</v>
      </c>
      <c r="AW809" s="14" t="s">
        <v>32</v>
      </c>
      <c r="AX809" s="14" t="s">
        <v>77</v>
      </c>
      <c r="AY809" s="165" t="s">
        <v>268</v>
      </c>
    </row>
    <row r="810" spans="2:65" s="12" customFormat="1">
      <c r="B810" s="149"/>
      <c r="D810" s="150" t="s">
        <v>276</v>
      </c>
      <c r="E810" s="151" t="s">
        <v>1</v>
      </c>
      <c r="F810" s="152" t="s">
        <v>2845</v>
      </c>
      <c r="H810" s="153">
        <v>10.206</v>
      </c>
      <c r="I810" s="154"/>
      <c r="L810" s="149"/>
      <c r="M810" s="155"/>
      <c r="T810" s="156"/>
      <c r="AT810" s="151" t="s">
        <v>276</v>
      </c>
      <c r="AU810" s="151" t="s">
        <v>90</v>
      </c>
      <c r="AV810" s="12" t="s">
        <v>90</v>
      </c>
      <c r="AW810" s="12" t="s">
        <v>32</v>
      </c>
      <c r="AX810" s="12" t="s">
        <v>77</v>
      </c>
      <c r="AY810" s="151" t="s">
        <v>268</v>
      </c>
    </row>
    <row r="811" spans="2:65" s="15" customFormat="1">
      <c r="B811" s="170"/>
      <c r="D811" s="150" t="s">
        <v>276</v>
      </c>
      <c r="E811" s="171" t="s">
        <v>1</v>
      </c>
      <c r="F811" s="172" t="s">
        <v>325</v>
      </c>
      <c r="H811" s="173">
        <v>10.206</v>
      </c>
      <c r="I811" s="174"/>
      <c r="L811" s="170"/>
      <c r="M811" s="175"/>
      <c r="T811" s="176"/>
      <c r="AT811" s="171" t="s">
        <v>276</v>
      </c>
      <c r="AU811" s="171" t="s">
        <v>90</v>
      </c>
      <c r="AV811" s="15" t="s">
        <v>97</v>
      </c>
      <c r="AW811" s="15" t="s">
        <v>32</v>
      </c>
      <c r="AX811" s="15" t="s">
        <v>77</v>
      </c>
      <c r="AY811" s="171" t="s">
        <v>268</v>
      </c>
    </row>
    <row r="812" spans="2:65" s="14" customFormat="1">
      <c r="B812" s="164"/>
      <c r="D812" s="150" t="s">
        <v>276</v>
      </c>
      <c r="E812" s="165" t="s">
        <v>1</v>
      </c>
      <c r="F812" s="166" t="s">
        <v>1406</v>
      </c>
      <c r="H812" s="165" t="s">
        <v>1</v>
      </c>
      <c r="I812" s="167"/>
      <c r="L812" s="164"/>
      <c r="M812" s="168"/>
      <c r="T812" s="169"/>
      <c r="AT812" s="165" t="s">
        <v>276</v>
      </c>
      <c r="AU812" s="165" t="s">
        <v>90</v>
      </c>
      <c r="AV812" s="14" t="s">
        <v>84</v>
      </c>
      <c r="AW812" s="14" t="s">
        <v>32</v>
      </c>
      <c r="AX812" s="14" t="s">
        <v>77</v>
      </c>
      <c r="AY812" s="165" t="s">
        <v>268</v>
      </c>
    </row>
    <row r="813" spans="2:65" s="14" customFormat="1">
      <c r="B813" s="164"/>
      <c r="D813" s="150" t="s">
        <v>276</v>
      </c>
      <c r="E813" s="165" t="s">
        <v>1</v>
      </c>
      <c r="F813" s="166" t="s">
        <v>1409</v>
      </c>
      <c r="H813" s="165" t="s">
        <v>1</v>
      </c>
      <c r="I813" s="167"/>
      <c r="L813" s="164"/>
      <c r="M813" s="168"/>
      <c r="T813" s="169"/>
      <c r="AT813" s="165" t="s">
        <v>276</v>
      </c>
      <c r="AU813" s="165" t="s">
        <v>90</v>
      </c>
      <c r="AV813" s="14" t="s">
        <v>84</v>
      </c>
      <c r="AW813" s="14" t="s">
        <v>32</v>
      </c>
      <c r="AX813" s="14" t="s">
        <v>77</v>
      </c>
      <c r="AY813" s="165" t="s">
        <v>268</v>
      </c>
    </row>
    <row r="814" spans="2:65" s="12" customFormat="1" ht="33.75">
      <c r="B814" s="149"/>
      <c r="D814" s="150" t="s">
        <v>276</v>
      </c>
      <c r="E814" s="151" t="s">
        <v>1</v>
      </c>
      <c r="F814" s="152" t="s">
        <v>2846</v>
      </c>
      <c r="H814" s="153">
        <v>29.547000000000001</v>
      </c>
      <c r="I814" s="154"/>
      <c r="L814" s="149"/>
      <c r="M814" s="155"/>
      <c r="T814" s="156"/>
      <c r="AT814" s="151" t="s">
        <v>276</v>
      </c>
      <c r="AU814" s="151" t="s">
        <v>90</v>
      </c>
      <c r="AV814" s="12" t="s">
        <v>90</v>
      </c>
      <c r="AW814" s="12" t="s">
        <v>32</v>
      </c>
      <c r="AX814" s="12" t="s">
        <v>77</v>
      </c>
      <c r="AY814" s="151" t="s">
        <v>268</v>
      </c>
    </row>
    <row r="815" spans="2:65" s="15" customFormat="1">
      <c r="B815" s="170"/>
      <c r="D815" s="150" t="s">
        <v>276</v>
      </c>
      <c r="E815" s="171" t="s">
        <v>1</v>
      </c>
      <c r="F815" s="172" t="s">
        <v>325</v>
      </c>
      <c r="H815" s="173">
        <v>29.547000000000001</v>
      </c>
      <c r="I815" s="174"/>
      <c r="L815" s="170"/>
      <c r="M815" s="175"/>
      <c r="T815" s="176"/>
      <c r="AT815" s="171" t="s">
        <v>276</v>
      </c>
      <c r="AU815" s="171" t="s">
        <v>90</v>
      </c>
      <c r="AV815" s="15" t="s">
        <v>97</v>
      </c>
      <c r="AW815" s="15" t="s">
        <v>32</v>
      </c>
      <c r="AX815" s="15" t="s">
        <v>77</v>
      </c>
      <c r="AY815" s="171" t="s">
        <v>268</v>
      </c>
    </row>
    <row r="816" spans="2:65" s="13" customFormat="1">
      <c r="B816" s="157"/>
      <c r="D816" s="150" t="s">
        <v>276</v>
      </c>
      <c r="E816" s="158" t="s">
        <v>1</v>
      </c>
      <c r="F816" s="159" t="s">
        <v>278</v>
      </c>
      <c r="H816" s="160">
        <v>39.753</v>
      </c>
      <c r="I816" s="161"/>
      <c r="L816" s="157"/>
      <c r="M816" s="162"/>
      <c r="T816" s="163"/>
      <c r="AT816" s="158" t="s">
        <v>276</v>
      </c>
      <c r="AU816" s="158" t="s">
        <v>90</v>
      </c>
      <c r="AV816" s="13" t="s">
        <v>101</v>
      </c>
      <c r="AW816" s="13" t="s">
        <v>32</v>
      </c>
      <c r="AX816" s="13" t="s">
        <v>84</v>
      </c>
      <c r="AY816" s="158" t="s">
        <v>268</v>
      </c>
    </row>
    <row r="817" spans="2:65" s="12" customFormat="1">
      <c r="B817" s="149"/>
      <c r="D817" s="150" t="s">
        <v>276</v>
      </c>
      <c r="F817" s="152" t="s">
        <v>2847</v>
      </c>
      <c r="H817" s="153">
        <v>15.901</v>
      </c>
      <c r="I817" s="154"/>
      <c r="L817" s="149"/>
      <c r="M817" s="155"/>
      <c r="T817" s="156"/>
      <c r="AT817" s="151" t="s">
        <v>276</v>
      </c>
      <c r="AU817" s="151" t="s">
        <v>90</v>
      </c>
      <c r="AV817" s="12" t="s">
        <v>90</v>
      </c>
      <c r="AW817" s="12" t="s">
        <v>4</v>
      </c>
      <c r="AX817" s="12" t="s">
        <v>84</v>
      </c>
      <c r="AY817" s="151" t="s">
        <v>268</v>
      </c>
    </row>
    <row r="818" spans="2:65" s="1" customFormat="1" ht="24.2" customHeight="1">
      <c r="B818" s="32"/>
      <c r="C818" s="136" t="s">
        <v>1400</v>
      </c>
      <c r="D818" s="136" t="s">
        <v>270</v>
      </c>
      <c r="E818" s="137" t="s">
        <v>1413</v>
      </c>
      <c r="F818" s="138" t="s">
        <v>1414</v>
      </c>
      <c r="G818" s="139" t="s">
        <v>273</v>
      </c>
      <c r="H818" s="140">
        <v>312.95999999999998</v>
      </c>
      <c r="I818" s="141"/>
      <c r="J818" s="142">
        <f>ROUND(I818*H818,2)</f>
        <v>0</v>
      </c>
      <c r="K818" s="138" t="s">
        <v>274</v>
      </c>
      <c r="L818" s="32"/>
      <c r="M818" s="143" t="s">
        <v>1</v>
      </c>
      <c r="N818" s="144" t="s">
        <v>43</v>
      </c>
      <c r="P818" s="145">
        <f>O818*H818</f>
        <v>0</v>
      </c>
      <c r="Q818" s="145">
        <v>4.0000000000000002E-4</v>
      </c>
      <c r="R818" s="145">
        <f>Q818*H818</f>
        <v>0.12518399999999999</v>
      </c>
      <c r="S818" s="145">
        <v>0</v>
      </c>
      <c r="T818" s="146">
        <f>S818*H818</f>
        <v>0</v>
      </c>
      <c r="AR818" s="147" t="s">
        <v>370</v>
      </c>
      <c r="AT818" s="147" t="s">
        <v>270</v>
      </c>
      <c r="AU818" s="147" t="s">
        <v>90</v>
      </c>
      <c r="AY818" s="17" t="s">
        <v>268</v>
      </c>
      <c r="BE818" s="148">
        <f>IF(N818="základní",J818,0)</f>
        <v>0</v>
      </c>
      <c r="BF818" s="148">
        <f>IF(N818="snížená",J818,0)</f>
        <v>0</v>
      </c>
      <c r="BG818" s="148">
        <f>IF(N818="zákl. přenesená",J818,0)</f>
        <v>0</v>
      </c>
      <c r="BH818" s="148">
        <f>IF(N818="sníž. přenesená",J818,0)</f>
        <v>0</v>
      </c>
      <c r="BI818" s="148">
        <f>IF(N818="nulová",J818,0)</f>
        <v>0</v>
      </c>
      <c r="BJ818" s="17" t="s">
        <v>90</v>
      </c>
      <c r="BK818" s="148">
        <f>ROUND(I818*H818,2)</f>
        <v>0</v>
      </c>
      <c r="BL818" s="17" t="s">
        <v>370</v>
      </c>
      <c r="BM818" s="147" t="s">
        <v>1415</v>
      </c>
    </row>
    <row r="819" spans="2:65" s="1" customFormat="1" ht="49.15" customHeight="1">
      <c r="B819" s="32"/>
      <c r="C819" s="186" t="s">
        <v>1404</v>
      </c>
      <c r="D819" s="186" t="s">
        <v>982</v>
      </c>
      <c r="E819" s="187" t="s">
        <v>1417</v>
      </c>
      <c r="F819" s="188" t="s">
        <v>1418</v>
      </c>
      <c r="G819" s="189" t="s">
        <v>273</v>
      </c>
      <c r="H819" s="190">
        <v>364.755</v>
      </c>
      <c r="I819" s="191"/>
      <c r="J819" s="192">
        <f>ROUND(I819*H819,2)</f>
        <v>0</v>
      </c>
      <c r="K819" s="188" t="s">
        <v>274</v>
      </c>
      <c r="L819" s="193"/>
      <c r="M819" s="194" t="s">
        <v>1</v>
      </c>
      <c r="N819" s="195" t="s">
        <v>43</v>
      </c>
      <c r="P819" s="145">
        <f>O819*H819</f>
        <v>0</v>
      </c>
      <c r="Q819" s="145">
        <v>4.7000000000000002E-3</v>
      </c>
      <c r="R819" s="145">
        <f>Q819*H819</f>
        <v>1.7143485000000001</v>
      </c>
      <c r="S819" s="145">
        <v>0</v>
      </c>
      <c r="T819" s="146">
        <f>S819*H819</f>
        <v>0</v>
      </c>
      <c r="AR819" s="147" t="s">
        <v>448</v>
      </c>
      <c r="AT819" s="147" t="s">
        <v>982</v>
      </c>
      <c r="AU819" s="147" t="s">
        <v>90</v>
      </c>
      <c r="AY819" s="17" t="s">
        <v>268</v>
      </c>
      <c r="BE819" s="148">
        <f>IF(N819="základní",J819,0)</f>
        <v>0</v>
      </c>
      <c r="BF819" s="148">
        <f>IF(N819="snížená",J819,0)</f>
        <v>0</v>
      </c>
      <c r="BG819" s="148">
        <f>IF(N819="zákl. přenesená",J819,0)</f>
        <v>0</v>
      </c>
      <c r="BH819" s="148">
        <f>IF(N819="sníž. přenesená",J819,0)</f>
        <v>0</v>
      </c>
      <c r="BI819" s="148">
        <f>IF(N819="nulová",J819,0)</f>
        <v>0</v>
      </c>
      <c r="BJ819" s="17" t="s">
        <v>90</v>
      </c>
      <c r="BK819" s="148">
        <f>ROUND(I819*H819,2)</f>
        <v>0</v>
      </c>
      <c r="BL819" s="17" t="s">
        <v>370</v>
      </c>
      <c r="BM819" s="147" t="s">
        <v>2848</v>
      </c>
    </row>
    <row r="820" spans="2:65" s="14" customFormat="1">
      <c r="B820" s="164"/>
      <c r="D820" s="150" t="s">
        <v>276</v>
      </c>
      <c r="E820" s="165" t="s">
        <v>1</v>
      </c>
      <c r="F820" s="166" t="s">
        <v>1420</v>
      </c>
      <c r="H820" s="165" t="s">
        <v>1</v>
      </c>
      <c r="I820" s="167"/>
      <c r="L820" s="164"/>
      <c r="M820" s="168"/>
      <c r="T820" s="169"/>
      <c r="AT820" s="165" t="s">
        <v>276</v>
      </c>
      <c r="AU820" s="165" t="s">
        <v>90</v>
      </c>
      <c r="AV820" s="14" t="s">
        <v>84</v>
      </c>
      <c r="AW820" s="14" t="s">
        <v>32</v>
      </c>
      <c r="AX820" s="14" t="s">
        <v>77</v>
      </c>
      <c r="AY820" s="165" t="s">
        <v>268</v>
      </c>
    </row>
    <row r="821" spans="2:65" s="12" customFormat="1">
      <c r="B821" s="149"/>
      <c r="D821" s="150" t="s">
        <v>276</v>
      </c>
      <c r="E821" s="151" t="s">
        <v>1</v>
      </c>
      <c r="F821" s="152" t="s">
        <v>2849</v>
      </c>
      <c r="H821" s="153">
        <v>308.95999999999998</v>
      </c>
      <c r="I821" s="154"/>
      <c r="L821" s="149"/>
      <c r="M821" s="155"/>
      <c r="T821" s="156"/>
      <c r="AT821" s="151" t="s">
        <v>276</v>
      </c>
      <c r="AU821" s="151" t="s">
        <v>90</v>
      </c>
      <c r="AV821" s="12" t="s">
        <v>90</v>
      </c>
      <c r="AW821" s="12" t="s">
        <v>32</v>
      </c>
      <c r="AX821" s="12" t="s">
        <v>77</v>
      </c>
      <c r="AY821" s="151" t="s">
        <v>268</v>
      </c>
    </row>
    <row r="822" spans="2:65" s="12" customFormat="1">
      <c r="B822" s="149"/>
      <c r="D822" s="150" t="s">
        <v>276</v>
      </c>
      <c r="E822" s="151" t="s">
        <v>1</v>
      </c>
      <c r="F822" s="152" t="s">
        <v>1422</v>
      </c>
      <c r="H822" s="153">
        <v>4</v>
      </c>
      <c r="I822" s="154"/>
      <c r="L822" s="149"/>
      <c r="M822" s="155"/>
      <c r="T822" s="156"/>
      <c r="AT822" s="151" t="s">
        <v>276</v>
      </c>
      <c r="AU822" s="151" t="s">
        <v>90</v>
      </c>
      <c r="AV822" s="12" t="s">
        <v>90</v>
      </c>
      <c r="AW822" s="12" t="s">
        <v>32</v>
      </c>
      <c r="AX822" s="12" t="s">
        <v>77</v>
      </c>
      <c r="AY822" s="151" t="s">
        <v>268</v>
      </c>
    </row>
    <row r="823" spans="2:65" s="13" customFormat="1">
      <c r="B823" s="157"/>
      <c r="D823" s="150" t="s">
        <v>276</v>
      </c>
      <c r="E823" s="158" t="s">
        <v>1</v>
      </c>
      <c r="F823" s="159" t="s">
        <v>278</v>
      </c>
      <c r="H823" s="160">
        <v>312.95999999999998</v>
      </c>
      <c r="I823" s="161"/>
      <c r="L823" s="157"/>
      <c r="M823" s="162"/>
      <c r="T823" s="163"/>
      <c r="AT823" s="158" t="s">
        <v>276</v>
      </c>
      <c r="AU823" s="158" t="s">
        <v>90</v>
      </c>
      <c r="AV823" s="13" t="s">
        <v>101</v>
      </c>
      <c r="AW823" s="13" t="s">
        <v>32</v>
      </c>
      <c r="AX823" s="13" t="s">
        <v>84</v>
      </c>
      <c r="AY823" s="158" t="s">
        <v>268</v>
      </c>
    </row>
    <row r="824" spans="2:65" s="12" customFormat="1">
      <c r="B824" s="149"/>
      <c r="D824" s="150" t="s">
        <v>276</v>
      </c>
      <c r="F824" s="152" t="s">
        <v>2850</v>
      </c>
      <c r="H824" s="153">
        <v>364.755</v>
      </c>
      <c r="I824" s="154"/>
      <c r="L824" s="149"/>
      <c r="M824" s="155"/>
      <c r="T824" s="156"/>
      <c r="AT824" s="151" t="s">
        <v>276</v>
      </c>
      <c r="AU824" s="151" t="s">
        <v>90</v>
      </c>
      <c r="AV824" s="12" t="s">
        <v>90</v>
      </c>
      <c r="AW824" s="12" t="s">
        <v>4</v>
      </c>
      <c r="AX824" s="12" t="s">
        <v>84</v>
      </c>
      <c r="AY824" s="151" t="s">
        <v>268</v>
      </c>
    </row>
    <row r="825" spans="2:65" s="1" customFormat="1" ht="24.2" customHeight="1">
      <c r="B825" s="32"/>
      <c r="C825" s="136" t="s">
        <v>1412</v>
      </c>
      <c r="D825" s="136" t="s">
        <v>270</v>
      </c>
      <c r="E825" s="137" t="s">
        <v>1425</v>
      </c>
      <c r="F825" s="138" t="s">
        <v>1426</v>
      </c>
      <c r="G825" s="139" t="s">
        <v>273</v>
      </c>
      <c r="H825" s="140">
        <v>79.507000000000005</v>
      </c>
      <c r="I825" s="141"/>
      <c r="J825" s="142">
        <f>ROUND(I825*H825,2)</f>
        <v>0</v>
      </c>
      <c r="K825" s="138" t="s">
        <v>274</v>
      </c>
      <c r="L825" s="32"/>
      <c r="M825" s="143" t="s">
        <v>1</v>
      </c>
      <c r="N825" s="144" t="s">
        <v>43</v>
      </c>
      <c r="P825" s="145">
        <f>O825*H825</f>
        <v>0</v>
      </c>
      <c r="Q825" s="145">
        <v>4.0000000000000002E-4</v>
      </c>
      <c r="R825" s="145">
        <f>Q825*H825</f>
        <v>3.1802800000000006E-2</v>
      </c>
      <c r="S825" s="145">
        <v>0</v>
      </c>
      <c r="T825" s="146">
        <f>S825*H825</f>
        <v>0</v>
      </c>
      <c r="AR825" s="147" t="s">
        <v>370</v>
      </c>
      <c r="AT825" s="147" t="s">
        <v>270</v>
      </c>
      <c r="AU825" s="147" t="s">
        <v>90</v>
      </c>
      <c r="AY825" s="17" t="s">
        <v>268</v>
      </c>
      <c r="BE825" s="148">
        <f>IF(N825="základní",J825,0)</f>
        <v>0</v>
      </c>
      <c r="BF825" s="148">
        <f>IF(N825="snížená",J825,0)</f>
        <v>0</v>
      </c>
      <c r="BG825" s="148">
        <f>IF(N825="zákl. přenesená",J825,0)</f>
        <v>0</v>
      </c>
      <c r="BH825" s="148">
        <f>IF(N825="sníž. přenesená",J825,0)</f>
        <v>0</v>
      </c>
      <c r="BI825" s="148">
        <f>IF(N825="nulová",J825,0)</f>
        <v>0</v>
      </c>
      <c r="BJ825" s="17" t="s">
        <v>90</v>
      </c>
      <c r="BK825" s="148">
        <f>ROUND(I825*H825,2)</f>
        <v>0</v>
      </c>
      <c r="BL825" s="17" t="s">
        <v>370</v>
      </c>
      <c r="BM825" s="147" t="s">
        <v>1427</v>
      </c>
    </row>
    <row r="826" spans="2:65" s="1" customFormat="1" ht="49.15" customHeight="1">
      <c r="B826" s="32"/>
      <c r="C826" s="186" t="s">
        <v>1416</v>
      </c>
      <c r="D826" s="186" t="s">
        <v>982</v>
      </c>
      <c r="E826" s="187" t="s">
        <v>1417</v>
      </c>
      <c r="F826" s="188" t="s">
        <v>1418</v>
      </c>
      <c r="G826" s="189" t="s">
        <v>273</v>
      </c>
      <c r="H826" s="190">
        <v>97.078000000000003</v>
      </c>
      <c r="I826" s="191"/>
      <c r="J826" s="192">
        <f>ROUND(I826*H826,2)</f>
        <v>0</v>
      </c>
      <c r="K826" s="188" t="s">
        <v>274</v>
      </c>
      <c r="L826" s="193"/>
      <c r="M826" s="194" t="s">
        <v>1</v>
      </c>
      <c r="N826" s="195" t="s">
        <v>43</v>
      </c>
      <c r="P826" s="145">
        <f>O826*H826</f>
        <v>0</v>
      </c>
      <c r="Q826" s="145">
        <v>4.7000000000000002E-3</v>
      </c>
      <c r="R826" s="145">
        <f>Q826*H826</f>
        <v>0.45626660000000002</v>
      </c>
      <c r="S826" s="145">
        <v>0</v>
      </c>
      <c r="T826" s="146">
        <f>S826*H826</f>
        <v>0</v>
      </c>
      <c r="AR826" s="147" t="s">
        <v>448</v>
      </c>
      <c r="AT826" s="147" t="s">
        <v>982</v>
      </c>
      <c r="AU826" s="147" t="s">
        <v>90</v>
      </c>
      <c r="AY826" s="17" t="s">
        <v>268</v>
      </c>
      <c r="BE826" s="148">
        <f>IF(N826="základní",J826,0)</f>
        <v>0</v>
      </c>
      <c r="BF826" s="148">
        <f>IF(N826="snížená",J826,0)</f>
        <v>0</v>
      </c>
      <c r="BG826" s="148">
        <f>IF(N826="zákl. přenesená",J826,0)</f>
        <v>0</v>
      </c>
      <c r="BH826" s="148">
        <f>IF(N826="sníž. přenesená",J826,0)</f>
        <v>0</v>
      </c>
      <c r="BI826" s="148">
        <f>IF(N826="nulová",J826,0)</f>
        <v>0</v>
      </c>
      <c r="BJ826" s="17" t="s">
        <v>90</v>
      </c>
      <c r="BK826" s="148">
        <f>ROUND(I826*H826,2)</f>
        <v>0</v>
      </c>
      <c r="BL826" s="17" t="s">
        <v>370</v>
      </c>
      <c r="BM826" s="147" t="s">
        <v>2851</v>
      </c>
    </row>
    <row r="827" spans="2:65" s="14" customFormat="1">
      <c r="B827" s="164"/>
      <c r="D827" s="150" t="s">
        <v>276</v>
      </c>
      <c r="E827" s="165" t="s">
        <v>1</v>
      </c>
      <c r="F827" s="166" t="s">
        <v>1430</v>
      </c>
      <c r="H827" s="165" t="s">
        <v>1</v>
      </c>
      <c r="I827" s="167"/>
      <c r="L827" s="164"/>
      <c r="M827" s="168"/>
      <c r="T827" s="169"/>
      <c r="AT827" s="165" t="s">
        <v>276</v>
      </c>
      <c r="AU827" s="165" t="s">
        <v>90</v>
      </c>
      <c r="AV827" s="14" t="s">
        <v>84</v>
      </c>
      <c r="AW827" s="14" t="s">
        <v>32</v>
      </c>
      <c r="AX827" s="14" t="s">
        <v>77</v>
      </c>
      <c r="AY827" s="165" t="s">
        <v>268</v>
      </c>
    </row>
    <row r="828" spans="2:65" s="14" customFormat="1">
      <c r="B828" s="164"/>
      <c r="D828" s="150" t="s">
        <v>276</v>
      </c>
      <c r="E828" s="165" t="s">
        <v>1</v>
      </c>
      <c r="F828" s="166" t="s">
        <v>1407</v>
      </c>
      <c r="H828" s="165" t="s">
        <v>1</v>
      </c>
      <c r="I828" s="167"/>
      <c r="L828" s="164"/>
      <c r="M828" s="168"/>
      <c r="T828" s="169"/>
      <c r="AT828" s="165" t="s">
        <v>276</v>
      </c>
      <c r="AU828" s="165" t="s">
        <v>90</v>
      </c>
      <c r="AV828" s="14" t="s">
        <v>84</v>
      </c>
      <c r="AW828" s="14" t="s">
        <v>32</v>
      </c>
      <c r="AX828" s="14" t="s">
        <v>77</v>
      </c>
      <c r="AY828" s="165" t="s">
        <v>268</v>
      </c>
    </row>
    <row r="829" spans="2:65" s="12" customFormat="1">
      <c r="B829" s="149"/>
      <c r="D829" s="150" t="s">
        <v>276</v>
      </c>
      <c r="E829" s="151" t="s">
        <v>1</v>
      </c>
      <c r="F829" s="152" t="s">
        <v>2852</v>
      </c>
      <c r="H829" s="153">
        <v>20.411999999999999</v>
      </c>
      <c r="I829" s="154"/>
      <c r="L829" s="149"/>
      <c r="M829" s="155"/>
      <c r="T829" s="156"/>
      <c r="AT829" s="151" t="s">
        <v>276</v>
      </c>
      <c r="AU829" s="151" t="s">
        <v>90</v>
      </c>
      <c r="AV829" s="12" t="s">
        <v>90</v>
      </c>
      <c r="AW829" s="12" t="s">
        <v>32</v>
      </c>
      <c r="AX829" s="12" t="s">
        <v>77</v>
      </c>
      <c r="AY829" s="151" t="s">
        <v>268</v>
      </c>
    </row>
    <row r="830" spans="2:65" s="15" customFormat="1">
      <c r="B830" s="170"/>
      <c r="D830" s="150" t="s">
        <v>276</v>
      </c>
      <c r="E830" s="171" t="s">
        <v>1</v>
      </c>
      <c r="F830" s="172" t="s">
        <v>325</v>
      </c>
      <c r="H830" s="173">
        <v>20.411999999999999</v>
      </c>
      <c r="I830" s="174"/>
      <c r="L830" s="170"/>
      <c r="M830" s="175"/>
      <c r="T830" s="176"/>
      <c r="AT830" s="171" t="s">
        <v>276</v>
      </c>
      <c r="AU830" s="171" t="s">
        <v>90</v>
      </c>
      <c r="AV830" s="15" t="s">
        <v>97</v>
      </c>
      <c r="AW830" s="15" t="s">
        <v>32</v>
      </c>
      <c r="AX830" s="15" t="s">
        <v>77</v>
      </c>
      <c r="AY830" s="171" t="s">
        <v>268</v>
      </c>
    </row>
    <row r="831" spans="2:65" s="14" customFormat="1">
      <c r="B831" s="164"/>
      <c r="D831" s="150" t="s">
        <v>276</v>
      </c>
      <c r="E831" s="165" t="s">
        <v>1</v>
      </c>
      <c r="F831" s="166" t="s">
        <v>1432</v>
      </c>
      <c r="H831" s="165" t="s">
        <v>1</v>
      </c>
      <c r="I831" s="167"/>
      <c r="L831" s="164"/>
      <c r="M831" s="168"/>
      <c r="T831" s="169"/>
      <c r="AT831" s="165" t="s">
        <v>276</v>
      </c>
      <c r="AU831" s="165" t="s">
        <v>90</v>
      </c>
      <c r="AV831" s="14" t="s">
        <v>84</v>
      </c>
      <c r="AW831" s="14" t="s">
        <v>32</v>
      </c>
      <c r="AX831" s="14" t="s">
        <v>77</v>
      </c>
      <c r="AY831" s="165" t="s">
        <v>268</v>
      </c>
    </row>
    <row r="832" spans="2:65" s="14" customFormat="1">
      <c r="B832" s="164"/>
      <c r="D832" s="150" t="s">
        <v>276</v>
      </c>
      <c r="E832" s="165" t="s">
        <v>1</v>
      </c>
      <c r="F832" s="166" t="s">
        <v>1409</v>
      </c>
      <c r="H832" s="165" t="s">
        <v>1</v>
      </c>
      <c r="I832" s="167"/>
      <c r="L832" s="164"/>
      <c r="M832" s="168"/>
      <c r="T832" s="169"/>
      <c r="AT832" s="165" t="s">
        <v>276</v>
      </c>
      <c r="AU832" s="165" t="s">
        <v>90</v>
      </c>
      <c r="AV832" s="14" t="s">
        <v>84</v>
      </c>
      <c r="AW832" s="14" t="s">
        <v>32</v>
      </c>
      <c r="AX832" s="14" t="s">
        <v>77</v>
      </c>
      <c r="AY832" s="165" t="s">
        <v>268</v>
      </c>
    </row>
    <row r="833" spans="2:65" s="12" customFormat="1" ht="33.75">
      <c r="B833" s="149"/>
      <c r="D833" s="150" t="s">
        <v>276</v>
      </c>
      <c r="E833" s="151" t="s">
        <v>1</v>
      </c>
      <c r="F833" s="152" t="s">
        <v>2853</v>
      </c>
      <c r="H833" s="153">
        <v>59.094999999999999</v>
      </c>
      <c r="I833" s="154"/>
      <c r="L833" s="149"/>
      <c r="M833" s="155"/>
      <c r="T833" s="156"/>
      <c r="AT833" s="151" t="s">
        <v>276</v>
      </c>
      <c r="AU833" s="151" t="s">
        <v>90</v>
      </c>
      <c r="AV833" s="12" t="s">
        <v>90</v>
      </c>
      <c r="AW833" s="12" t="s">
        <v>32</v>
      </c>
      <c r="AX833" s="12" t="s">
        <v>77</v>
      </c>
      <c r="AY833" s="151" t="s">
        <v>268</v>
      </c>
    </row>
    <row r="834" spans="2:65" s="15" customFormat="1">
      <c r="B834" s="170"/>
      <c r="D834" s="150" t="s">
        <v>276</v>
      </c>
      <c r="E834" s="171" t="s">
        <v>1</v>
      </c>
      <c r="F834" s="172" t="s">
        <v>325</v>
      </c>
      <c r="H834" s="173">
        <v>59.094999999999999</v>
      </c>
      <c r="I834" s="174"/>
      <c r="L834" s="170"/>
      <c r="M834" s="175"/>
      <c r="T834" s="176"/>
      <c r="AT834" s="171" t="s">
        <v>276</v>
      </c>
      <c r="AU834" s="171" t="s">
        <v>90</v>
      </c>
      <c r="AV834" s="15" t="s">
        <v>97</v>
      </c>
      <c r="AW834" s="15" t="s">
        <v>32</v>
      </c>
      <c r="AX834" s="15" t="s">
        <v>77</v>
      </c>
      <c r="AY834" s="171" t="s">
        <v>268</v>
      </c>
    </row>
    <row r="835" spans="2:65" s="13" customFormat="1">
      <c r="B835" s="157"/>
      <c r="D835" s="150" t="s">
        <v>276</v>
      </c>
      <c r="E835" s="158" t="s">
        <v>1</v>
      </c>
      <c r="F835" s="159" t="s">
        <v>278</v>
      </c>
      <c r="H835" s="160">
        <v>79.507000000000005</v>
      </c>
      <c r="I835" s="161"/>
      <c r="L835" s="157"/>
      <c r="M835" s="162"/>
      <c r="T835" s="163"/>
      <c r="AT835" s="158" t="s">
        <v>276</v>
      </c>
      <c r="AU835" s="158" t="s">
        <v>90</v>
      </c>
      <c r="AV835" s="13" t="s">
        <v>101</v>
      </c>
      <c r="AW835" s="13" t="s">
        <v>32</v>
      </c>
      <c r="AX835" s="13" t="s">
        <v>84</v>
      </c>
      <c r="AY835" s="158" t="s">
        <v>268</v>
      </c>
    </row>
    <row r="836" spans="2:65" s="12" customFormat="1">
      <c r="B836" s="149"/>
      <c r="D836" s="150" t="s">
        <v>276</v>
      </c>
      <c r="F836" s="152" t="s">
        <v>2854</v>
      </c>
      <c r="H836" s="153">
        <v>97.078000000000003</v>
      </c>
      <c r="I836" s="154"/>
      <c r="L836" s="149"/>
      <c r="M836" s="155"/>
      <c r="T836" s="156"/>
      <c r="AT836" s="151" t="s">
        <v>276</v>
      </c>
      <c r="AU836" s="151" t="s">
        <v>90</v>
      </c>
      <c r="AV836" s="12" t="s">
        <v>90</v>
      </c>
      <c r="AW836" s="12" t="s">
        <v>4</v>
      </c>
      <c r="AX836" s="12" t="s">
        <v>84</v>
      </c>
      <c r="AY836" s="151" t="s">
        <v>268</v>
      </c>
    </row>
    <row r="837" spans="2:65" s="1" customFormat="1" ht="33" customHeight="1">
      <c r="B837" s="32"/>
      <c r="C837" s="136" t="s">
        <v>1424</v>
      </c>
      <c r="D837" s="136" t="s">
        <v>270</v>
      </c>
      <c r="E837" s="137" t="s">
        <v>1436</v>
      </c>
      <c r="F837" s="138" t="s">
        <v>1437</v>
      </c>
      <c r="G837" s="139" t="s">
        <v>273</v>
      </c>
      <c r="H837" s="140">
        <v>10</v>
      </c>
      <c r="I837" s="141"/>
      <c r="J837" s="142">
        <f>ROUND(I837*H837,2)</f>
        <v>0</v>
      </c>
      <c r="K837" s="138" t="s">
        <v>274</v>
      </c>
      <c r="L837" s="32"/>
      <c r="M837" s="143" t="s">
        <v>1</v>
      </c>
      <c r="N837" s="144" t="s">
        <v>43</v>
      </c>
      <c r="P837" s="145">
        <f>O837*H837</f>
        <v>0</v>
      </c>
      <c r="Q837" s="145">
        <v>0</v>
      </c>
      <c r="R837" s="145">
        <f>Q837*H837</f>
        <v>0</v>
      </c>
      <c r="S837" s="145">
        <v>0</v>
      </c>
      <c r="T837" s="146">
        <f>S837*H837</f>
        <v>0</v>
      </c>
      <c r="AR837" s="147" t="s">
        <v>370</v>
      </c>
      <c r="AT837" s="147" t="s">
        <v>270</v>
      </c>
      <c r="AU837" s="147" t="s">
        <v>90</v>
      </c>
      <c r="AY837" s="17" t="s">
        <v>268</v>
      </c>
      <c r="BE837" s="148">
        <f>IF(N837="základní",J837,0)</f>
        <v>0</v>
      </c>
      <c r="BF837" s="148">
        <f>IF(N837="snížená",J837,0)</f>
        <v>0</v>
      </c>
      <c r="BG837" s="148">
        <f>IF(N837="zákl. přenesená",J837,0)</f>
        <v>0</v>
      </c>
      <c r="BH837" s="148">
        <f>IF(N837="sníž. přenesená",J837,0)</f>
        <v>0</v>
      </c>
      <c r="BI837" s="148">
        <f>IF(N837="nulová",J837,0)</f>
        <v>0</v>
      </c>
      <c r="BJ837" s="17" t="s">
        <v>90</v>
      </c>
      <c r="BK837" s="148">
        <f>ROUND(I837*H837,2)</f>
        <v>0</v>
      </c>
      <c r="BL837" s="17" t="s">
        <v>370</v>
      </c>
      <c r="BM837" s="147" t="s">
        <v>2855</v>
      </c>
    </row>
    <row r="838" spans="2:65" s="1" customFormat="1" ht="24.2" customHeight="1">
      <c r="B838" s="32"/>
      <c r="C838" s="186" t="s">
        <v>1428</v>
      </c>
      <c r="D838" s="186" t="s">
        <v>982</v>
      </c>
      <c r="E838" s="187" t="s">
        <v>1440</v>
      </c>
      <c r="F838" s="188" t="s">
        <v>1441</v>
      </c>
      <c r="G838" s="189" t="s">
        <v>1442</v>
      </c>
      <c r="H838" s="190">
        <v>35</v>
      </c>
      <c r="I838" s="191"/>
      <c r="J838" s="192">
        <f>ROUND(I838*H838,2)</f>
        <v>0</v>
      </c>
      <c r="K838" s="188" t="s">
        <v>274</v>
      </c>
      <c r="L838" s="193"/>
      <c r="M838" s="194" t="s">
        <v>1</v>
      </c>
      <c r="N838" s="195" t="s">
        <v>43</v>
      </c>
      <c r="P838" s="145">
        <f>O838*H838</f>
        <v>0</v>
      </c>
      <c r="Q838" s="145">
        <v>1E-3</v>
      </c>
      <c r="R838" s="145">
        <f>Q838*H838</f>
        <v>3.5000000000000003E-2</v>
      </c>
      <c r="S838" s="145">
        <v>0</v>
      </c>
      <c r="T838" s="146">
        <f>S838*H838</f>
        <v>0</v>
      </c>
      <c r="AR838" s="147" t="s">
        <v>448</v>
      </c>
      <c r="AT838" s="147" t="s">
        <v>982</v>
      </c>
      <c r="AU838" s="147" t="s">
        <v>90</v>
      </c>
      <c r="AY838" s="17" t="s">
        <v>268</v>
      </c>
      <c r="BE838" s="148">
        <f>IF(N838="základní",J838,0)</f>
        <v>0</v>
      </c>
      <c r="BF838" s="148">
        <f>IF(N838="snížená",J838,0)</f>
        <v>0</v>
      </c>
      <c r="BG838" s="148">
        <f>IF(N838="zákl. přenesená",J838,0)</f>
        <v>0</v>
      </c>
      <c r="BH838" s="148">
        <f>IF(N838="sníž. přenesená",J838,0)</f>
        <v>0</v>
      </c>
      <c r="BI838" s="148">
        <f>IF(N838="nulová",J838,0)</f>
        <v>0</v>
      </c>
      <c r="BJ838" s="17" t="s">
        <v>90</v>
      </c>
      <c r="BK838" s="148">
        <f>ROUND(I838*H838,2)</f>
        <v>0</v>
      </c>
      <c r="BL838" s="17" t="s">
        <v>370</v>
      </c>
      <c r="BM838" s="147" t="s">
        <v>2856</v>
      </c>
    </row>
    <row r="839" spans="2:65" s="12" customFormat="1">
      <c r="B839" s="149"/>
      <c r="D839" s="150" t="s">
        <v>276</v>
      </c>
      <c r="E839" s="151" t="s">
        <v>1</v>
      </c>
      <c r="F839" s="152" t="s">
        <v>321</v>
      </c>
      <c r="H839" s="153">
        <v>10</v>
      </c>
      <c r="I839" s="154"/>
      <c r="L839" s="149"/>
      <c r="M839" s="155"/>
      <c r="T839" s="156"/>
      <c r="AT839" s="151" t="s">
        <v>276</v>
      </c>
      <c r="AU839" s="151" t="s">
        <v>90</v>
      </c>
      <c r="AV839" s="12" t="s">
        <v>90</v>
      </c>
      <c r="AW839" s="12" t="s">
        <v>32</v>
      </c>
      <c r="AX839" s="12" t="s">
        <v>84</v>
      </c>
      <c r="AY839" s="151" t="s">
        <v>268</v>
      </c>
    </row>
    <row r="840" spans="2:65" s="12" customFormat="1">
      <c r="B840" s="149"/>
      <c r="D840" s="150" t="s">
        <v>276</v>
      </c>
      <c r="F840" s="152" t="s">
        <v>1444</v>
      </c>
      <c r="H840" s="153">
        <v>35</v>
      </c>
      <c r="I840" s="154"/>
      <c r="L840" s="149"/>
      <c r="M840" s="155"/>
      <c r="T840" s="156"/>
      <c r="AT840" s="151" t="s">
        <v>276</v>
      </c>
      <c r="AU840" s="151" t="s">
        <v>90</v>
      </c>
      <c r="AV840" s="12" t="s">
        <v>90</v>
      </c>
      <c r="AW840" s="12" t="s">
        <v>4</v>
      </c>
      <c r="AX840" s="12" t="s">
        <v>84</v>
      </c>
      <c r="AY840" s="151" t="s">
        <v>268</v>
      </c>
    </row>
    <row r="841" spans="2:65" s="1" customFormat="1" ht="24.2" customHeight="1">
      <c r="B841" s="32"/>
      <c r="C841" s="136" t="s">
        <v>1435</v>
      </c>
      <c r="D841" s="136" t="s">
        <v>270</v>
      </c>
      <c r="E841" s="137" t="s">
        <v>1446</v>
      </c>
      <c r="F841" s="138" t="s">
        <v>1447</v>
      </c>
      <c r="G841" s="139" t="s">
        <v>273</v>
      </c>
      <c r="H841" s="140">
        <v>130.93</v>
      </c>
      <c r="I841" s="141"/>
      <c r="J841" s="142">
        <f>ROUND(I841*H841,2)</f>
        <v>0</v>
      </c>
      <c r="K841" s="138" t="s">
        <v>274</v>
      </c>
      <c r="L841" s="32"/>
      <c r="M841" s="143" t="s">
        <v>1</v>
      </c>
      <c r="N841" s="144" t="s">
        <v>43</v>
      </c>
      <c r="P841" s="145">
        <f>O841*H841</f>
        <v>0</v>
      </c>
      <c r="Q841" s="145">
        <v>0</v>
      </c>
      <c r="R841" s="145">
        <f>Q841*H841</f>
        <v>0</v>
      </c>
      <c r="S841" s="145">
        <v>0</v>
      </c>
      <c r="T841" s="146">
        <f>S841*H841</f>
        <v>0</v>
      </c>
      <c r="AR841" s="147" t="s">
        <v>370</v>
      </c>
      <c r="AT841" s="147" t="s">
        <v>270</v>
      </c>
      <c r="AU841" s="147" t="s">
        <v>90</v>
      </c>
      <c r="AY841" s="17" t="s">
        <v>268</v>
      </c>
      <c r="BE841" s="148">
        <f>IF(N841="základní",J841,0)</f>
        <v>0</v>
      </c>
      <c r="BF841" s="148">
        <f>IF(N841="snížená",J841,0)</f>
        <v>0</v>
      </c>
      <c r="BG841" s="148">
        <f>IF(N841="zákl. přenesená",J841,0)</f>
        <v>0</v>
      </c>
      <c r="BH841" s="148">
        <f>IF(N841="sníž. přenesená",J841,0)</f>
        <v>0</v>
      </c>
      <c r="BI841" s="148">
        <f>IF(N841="nulová",J841,0)</f>
        <v>0</v>
      </c>
      <c r="BJ841" s="17" t="s">
        <v>90</v>
      </c>
      <c r="BK841" s="148">
        <f>ROUND(I841*H841,2)</f>
        <v>0</v>
      </c>
      <c r="BL841" s="17" t="s">
        <v>370</v>
      </c>
      <c r="BM841" s="147" t="s">
        <v>1448</v>
      </c>
    </row>
    <row r="842" spans="2:65" s="1" customFormat="1" ht="16.5" customHeight="1">
      <c r="B842" s="32"/>
      <c r="C842" s="186" t="s">
        <v>1439</v>
      </c>
      <c r="D842" s="186" t="s">
        <v>982</v>
      </c>
      <c r="E842" s="187" t="s">
        <v>1450</v>
      </c>
      <c r="F842" s="188" t="s">
        <v>1451</v>
      </c>
      <c r="G842" s="189" t="s">
        <v>273</v>
      </c>
      <c r="H842" s="190">
        <v>137.477</v>
      </c>
      <c r="I842" s="191"/>
      <c r="J842" s="192">
        <f>ROUND(I842*H842,2)</f>
        <v>0</v>
      </c>
      <c r="K842" s="188" t="s">
        <v>274</v>
      </c>
      <c r="L842" s="193"/>
      <c r="M842" s="194" t="s">
        <v>1</v>
      </c>
      <c r="N842" s="195" t="s">
        <v>43</v>
      </c>
      <c r="P842" s="145">
        <f>O842*H842</f>
        <v>0</v>
      </c>
      <c r="Q842" s="145">
        <v>2.9999999999999997E-4</v>
      </c>
      <c r="R842" s="145">
        <f>Q842*H842</f>
        <v>4.1243099999999998E-2</v>
      </c>
      <c r="S842" s="145">
        <v>0</v>
      </c>
      <c r="T842" s="146">
        <f>S842*H842</f>
        <v>0</v>
      </c>
      <c r="AR842" s="147" t="s">
        <v>448</v>
      </c>
      <c r="AT842" s="147" t="s">
        <v>982</v>
      </c>
      <c r="AU842" s="147" t="s">
        <v>90</v>
      </c>
      <c r="AY842" s="17" t="s">
        <v>268</v>
      </c>
      <c r="BE842" s="148">
        <f>IF(N842="základní",J842,0)</f>
        <v>0</v>
      </c>
      <c r="BF842" s="148">
        <f>IF(N842="snížená",J842,0)</f>
        <v>0</v>
      </c>
      <c r="BG842" s="148">
        <f>IF(N842="zákl. přenesená",J842,0)</f>
        <v>0</v>
      </c>
      <c r="BH842" s="148">
        <f>IF(N842="sníž. přenesená",J842,0)</f>
        <v>0</v>
      </c>
      <c r="BI842" s="148">
        <f>IF(N842="nulová",J842,0)</f>
        <v>0</v>
      </c>
      <c r="BJ842" s="17" t="s">
        <v>90</v>
      </c>
      <c r="BK842" s="148">
        <f>ROUND(I842*H842,2)</f>
        <v>0</v>
      </c>
      <c r="BL842" s="17" t="s">
        <v>370</v>
      </c>
      <c r="BM842" s="147" t="s">
        <v>1452</v>
      </c>
    </row>
    <row r="843" spans="2:65" s="14" customFormat="1">
      <c r="B843" s="164"/>
      <c r="D843" s="150" t="s">
        <v>276</v>
      </c>
      <c r="E843" s="165" t="s">
        <v>1</v>
      </c>
      <c r="F843" s="166" t="s">
        <v>1453</v>
      </c>
      <c r="H843" s="165" t="s">
        <v>1</v>
      </c>
      <c r="I843" s="167"/>
      <c r="L843" s="164"/>
      <c r="M843" s="168"/>
      <c r="T843" s="169"/>
      <c r="AT843" s="165" t="s">
        <v>276</v>
      </c>
      <c r="AU843" s="165" t="s">
        <v>90</v>
      </c>
      <c r="AV843" s="14" t="s">
        <v>84</v>
      </c>
      <c r="AW843" s="14" t="s">
        <v>32</v>
      </c>
      <c r="AX843" s="14" t="s">
        <v>77</v>
      </c>
      <c r="AY843" s="165" t="s">
        <v>268</v>
      </c>
    </row>
    <row r="844" spans="2:65" s="14" customFormat="1">
      <c r="B844" s="164"/>
      <c r="D844" s="150" t="s">
        <v>276</v>
      </c>
      <c r="E844" s="165" t="s">
        <v>1</v>
      </c>
      <c r="F844" s="166" t="s">
        <v>833</v>
      </c>
      <c r="H844" s="165" t="s">
        <v>1</v>
      </c>
      <c r="I844" s="167"/>
      <c r="L844" s="164"/>
      <c r="M844" s="168"/>
      <c r="T844" s="169"/>
      <c r="AT844" s="165" t="s">
        <v>276</v>
      </c>
      <c r="AU844" s="165" t="s">
        <v>90</v>
      </c>
      <c r="AV844" s="14" t="s">
        <v>84</v>
      </c>
      <c r="AW844" s="14" t="s">
        <v>32</v>
      </c>
      <c r="AX844" s="14" t="s">
        <v>77</v>
      </c>
      <c r="AY844" s="165" t="s">
        <v>268</v>
      </c>
    </row>
    <row r="845" spans="2:65" s="12" customFormat="1">
      <c r="B845" s="149"/>
      <c r="D845" s="150" t="s">
        <v>276</v>
      </c>
      <c r="E845" s="151" t="s">
        <v>1</v>
      </c>
      <c r="F845" s="152" t="s">
        <v>2857</v>
      </c>
      <c r="H845" s="153">
        <v>130.93</v>
      </c>
      <c r="I845" s="154"/>
      <c r="L845" s="149"/>
      <c r="M845" s="155"/>
      <c r="T845" s="156"/>
      <c r="AT845" s="151" t="s">
        <v>276</v>
      </c>
      <c r="AU845" s="151" t="s">
        <v>90</v>
      </c>
      <c r="AV845" s="12" t="s">
        <v>90</v>
      </c>
      <c r="AW845" s="12" t="s">
        <v>32</v>
      </c>
      <c r="AX845" s="12" t="s">
        <v>77</v>
      </c>
      <c r="AY845" s="151" t="s">
        <v>268</v>
      </c>
    </row>
    <row r="846" spans="2:65" s="13" customFormat="1">
      <c r="B846" s="157"/>
      <c r="D846" s="150" t="s">
        <v>276</v>
      </c>
      <c r="E846" s="158" t="s">
        <v>1</v>
      </c>
      <c r="F846" s="159" t="s">
        <v>278</v>
      </c>
      <c r="H846" s="160">
        <v>130.93</v>
      </c>
      <c r="I846" s="161"/>
      <c r="L846" s="157"/>
      <c r="M846" s="162"/>
      <c r="T846" s="163"/>
      <c r="AT846" s="158" t="s">
        <v>276</v>
      </c>
      <c r="AU846" s="158" t="s">
        <v>90</v>
      </c>
      <c r="AV846" s="13" t="s">
        <v>101</v>
      </c>
      <c r="AW846" s="13" t="s">
        <v>32</v>
      </c>
      <c r="AX846" s="13" t="s">
        <v>84</v>
      </c>
      <c r="AY846" s="158" t="s">
        <v>268</v>
      </c>
    </row>
    <row r="847" spans="2:65" s="12" customFormat="1">
      <c r="B847" s="149"/>
      <c r="D847" s="150" t="s">
        <v>276</v>
      </c>
      <c r="F847" s="152" t="s">
        <v>2858</v>
      </c>
      <c r="H847" s="153">
        <v>137.477</v>
      </c>
      <c r="I847" s="154"/>
      <c r="L847" s="149"/>
      <c r="M847" s="155"/>
      <c r="T847" s="156"/>
      <c r="AT847" s="151" t="s">
        <v>276</v>
      </c>
      <c r="AU847" s="151" t="s">
        <v>90</v>
      </c>
      <c r="AV847" s="12" t="s">
        <v>90</v>
      </c>
      <c r="AW847" s="12" t="s">
        <v>4</v>
      </c>
      <c r="AX847" s="12" t="s">
        <v>84</v>
      </c>
      <c r="AY847" s="151" t="s">
        <v>268</v>
      </c>
    </row>
    <row r="848" spans="2:65" s="1" customFormat="1" ht="24.2" customHeight="1">
      <c r="B848" s="32"/>
      <c r="C848" s="136" t="s">
        <v>1445</v>
      </c>
      <c r="D848" s="136" t="s">
        <v>270</v>
      </c>
      <c r="E848" s="137" t="s">
        <v>1456</v>
      </c>
      <c r="F848" s="138" t="s">
        <v>1457</v>
      </c>
      <c r="G848" s="139" t="s">
        <v>273</v>
      </c>
      <c r="H848" s="140">
        <v>50.73</v>
      </c>
      <c r="I848" s="141"/>
      <c r="J848" s="142">
        <f>ROUND(I848*H848,2)</f>
        <v>0</v>
      </c>
      <c r="K848" s="138" t="s">
        <v>274</v>
      </c>
      <c r="L848" s="32"/>
      <c r="M848" s="143" t="s">
        <v>1</v>
      </c>
      <c r="N848" s="144" t="s">
        <v>43</v>
      </c>
      <c r="P848" s="145">
        <f>O848*H848</f>
        <v>0</v>
      </c>
      <c r="Q848" s="145">
        <v>0</v>
      </c>
      <c r="R848" s="145">
        <f>Q848*H848</f>
        <v>0</v>
      </c>
      <c r="S848" s="145">
        <v>0</v>
      </c>
      <c r="T848" s="146">
        <f>S848*H848</f>
        <v>0</v>
      </c>
      <c r="AR848" s="147" t="s">
        <v>370</v>
      </c>
      <c r="AT848" s="147" t="s">
        <v>270</v>
      </c>
      <c r="AU848" s="147" t="s">
        <v>90</v>
      </c>
      <c r="AY848" s="17" t="s">
        <v>268</v>
      </c>
      <c r="BE848" s="148">
        <f>IF(N848="základní",J848,0)</f>
        <v>0</v>
      </c>
      <c r="BF848" s="148">
        <f>IF(N848="snížená",J848,0)</f>
        <v>0</v>
      </c>
      <c r="BG848" s="148">
        <f>IF(N848="zákl. přenesená",J848,0)</f>
        <v>0</v>
      </c>
      <c r="BH848" s="148">
        <f>IF(N848="sníž. přenesená",J848,0)</f>
        <v>0</v>
      </c>
      <c r="BI848" s="148">
        <f>IF(N848="nulová",J848,0)</f>
        <v>0</v>
      </c>
      <c r="BJ848" s="17" t="s">
        <v>90</v>
      </c>
      <c r="BK848" s="148">
        <f>ROUND(I848*H848,2)</f>
        <v>0</v>
      </c>
      <c r="BL848" s="17" t="s">
        <v>370</v>
      </c>
      <c r="BM848" s="147" t="s">
        <v>1458</v>
      </c>
    </row>
    <row r="849" spans="2:65" s="1" customFormat="1" ht="16.5" customHeight="1">
      <c r="B849" s="32"/>
      <c r="C849" s="186" t="s">
        <v>1449</v>
      </c>
      <c r="D849" s="186" t="s">
        <v>982</v>
      </c>
      <c r="E849" s="187" t="s">
        <v>1450</v>
      </c>
      <c r="F849" s="188" t="s">
        <v>1451</v>
      </c>
      <c r="G849" s="189" t="s">
        <v>273</v>
      </c>
      <c r="H849" s="190">
        <v>53.267000000000003</v>
      </c>
      <c r="I849" s="191"/>
      <c r="J849" s="192">
        <f>ROUND(I849*H849,2)</f>
        <v>0</v>
      </c>
      <c r="K849" s="188" t="s">
        <v>274</v>
      </c>
      <c r="L849" s="193"/>
      <c r="M849" s="194" t="s">
        <v>1</v>
      </c>
      <c r="N849" s="195" t="s">
        <v>43</v>
      </c>
      <c r="P849" s="145">
        <f>O849*H849</f>
        <v>0</v>
      </c>
      <c r="Q849" s="145">
        <v>2.9999999999999997E-4</v>
      </c>
      <c r="R849" s="145">
        <f>Q849*H849</f>
        <v>1.5980100000000001E-2</v>
      </c>
      <c r="S849" s="145">
        <v>0</v>
      </c>
      <c r="T849" s="146">
        <f>S849*H849</f>
        <v>0</v>
      </c>
      <c r="AR849" s="147" t="s">
        <v>448</v>
      </c>
      <c r="AT849" s="147" t="s">
        <v>982</v>
      </c>
      <c r="AU849" s="147" t="s">
        <v>90</v>
      </c>
      <c r="AY849" s="17" t="s">
        <v>268</v>
      </c>
      <c r="BE849" s="148">
        <f>IF(N849="základní",J849,0)</f>
        <v>0</v>
      </c>
      <c r="BF849" s="148">
        <f>IF(N849="snížená",J849,0)</f>
        <v>0</v>
      </c>
      <c r="BG849" s="148">
        <f>IF(N849="zákl. přenesená",J849,0)</f>
        <v>0</v>
      </c>
      <c r="BH849" s="148">
        <f>IF(N849="sníž. přenesená",J849,0)</f>
        <v>0</v>
      </c>
      <c r="BI849" s="148">
        <f>IF(N849="nulová",J849,0)</f>
        <v>0</v>
      </c>
      <c r="BJ849" s="17" t="s">
        <v>90</v>
      </c>
      <c r="BK849" s="148">
        <f>ROUND(I849*H849,2)</f>
        <v>0</v>
      </c>
      <c r="BL849" s="17" t="s">
        <v>370</v>
      </c>
      <c r="BM849" s="147" t="s">
        <v>1460</v>
      </c>
    </row>
    <row r="850" spans="2:65" s="14" customFormat="1">
      <c r="B850" s="164"/>
      <c r="D850" s="150" t="s">
        <v>276</v>
      </c>
      <c r="E850" s="165" t="s">
        <v>1</v>
      </c>
      <c r="F850" s="166" t="s">
        <v>1461</v>
      </c>
      <c r="H850" s="165" t="s">
        <v>1</v>
      </c>
      <c r="I850" s="167"/>
      <c r="L850" s="164"/>
      <c r="M850" s="168"/>
      <c r="T850" s="169"/>
      <c r="AT850" s="165" t="s">
        <v>276</v>
      </c>
      <c r="AU850" s="165" t="s">
        <v>90</v>
      </c>
      <c r="AV850" s="14" t="s">
        <v>84</v>
      </c>
      <c r="AW850" s="14" t="s">
        <v>32</v>
      </c>
      <c r="AX850" s="14" t="s">
        <v>77</v>
      </c>
      <c r="AY850" s="165" t="s">
        <v>268</v>
      </c>
    </row>
    <row r="851" spans="2:65" s="14" customFormat="1">
      <c r="B851" s="164"/>
      <c r="D851" s="150" t="s">
        <v>276</v>
      </c>
      <c r="E851" s="165" t="s">
        <v>1</v>
      </c>
      <c r="F851" s="166" t="s">
        <v>1009</v>
      </c>
      <c r="H851" s="165" t="s">
        <v>1</v>
      </c>
      <c r="I851" s="167"/>
      <c r="L851" s="164"/>
      <c r="M851" s="168"/>
      <c r="T851" s="169"/>
      <c r="AT851" s="165" t="s">
        <v>276</v>
      </c>
      <c r="AU851" s="165" t="s">
        <v>90</v>
      </c>
      <c r="AV851" s="14" t="s">
        <v>84</v>
      </c>
      <c r="AW851" s="14" t="s">
        <v>32</v>
      </c>
      <c r="AX851" s="14" t="s">
        <v>77</v>
      </c>
      <c r="AY851" s="165" t="s">
        <v>268</v>
      </c>
    </row>
    <row r="852" spans="2:65" s="12" customFormat="1" ht="33.75">
      <c r="B852" s="149"/>
      <c r="D852" s="150" t="s">
        <v>276</v>
      </c>
      <c r="E852" s="151" t="s">
        <v>1</v>
      </c>
      <c r="F852" s="152" t="s">
        <v>2859</v>
      </c>
      <c r="H852" s="153">
        <v>45.01</v>
      </c>
      <c r="I852" s="154"/>
      <c r="L852" s="149"/>
      <c r="M852" s="155"/>
      <c r="T852" s="156"/>
      <c r="AT852" s="151" t="s">
        <v>276</v>
      </c>
      <c r="AU852" s="151" t="s">
        <v>90</v>
      </c>
      <c r="AV852" s="12" t="s">
        <v>90</v>
      </c>
      <c r="AW852" s="12" t="s">
        <v>32</v>
      </c>
      <c r="AX852" s="12" t="s">
        <v>77</v>
      </c>
      <c r="AY852" s="151" t="s">
        <v>268</v>
      </c>
    </row>
    <row r="853" spans="2:65" s="12" customFormat="1">
      <c r="B853" s="149"/>
      <c r="D853" s="150" t="s">
        <v>276</v>
      </c>
      <c r="E853" s="151" t="s">
        <v>1</v>
      </c>
      <c r="F853" s="152" t="s">
        <v>2860</v>
      </c>
      <c r="H853" s="153">
        <v>5.72</v>
      </c>
      <c r="I853" s="154"/>
      <c r="L853" s="149"/>
      <c r="M853" s="155"/>
      <c r="T853" s="156"/>
      <c r="AT853" s="151" t="s">
        <v>276</v>
      </c>
      <c r="AU853" s="151" t="s">
        <v>90</v>
      </c>
      <c r="AV853" s="12" t="s">
        <v>90</v>
      </c>
      <c r="AW853" s="12" t="s">
        <v>32</v>
      </c>
      <c r="AX853" s="12" t="s">
        <v>77</v>
      </c>
      <c r="AY853" s="151" t="s">
        <v>268</v>
      </c>
    </row>
    <row r="854" spans="2:65" s="15" customFormat="1">
      <c r="B854" s="170"/>
      <c r="D854" s="150" t="s">
        <v>276</v>
      </c>
      <c r="E854" s="171" t="s">
        <v>1</v>
      </c>
      <c r="F854" s="172" t="s">
        <v>325</v>
      </c>
      <c r="H854" s="173">
        <v>50.73</v>
      </c>
      <c r="I854" s="174"/>
      <c r="L854" s="170"/>
      <c r="M854" s="175"/>
      <c r="T854" s="176"/>
      <c r="AT854" s="171" t="s">
        <v>276</v>
      </c>
      <c r="AU854" s="171" t="s">
        <v>90</v>
      </c>
      <c r="AV854" s="15" t="s">
        <v>97</v>
      </c>
      <c r="AW854" s="15" t="s">
        <v>32</v>
      </c>
      <c r="AX854" s="15" t="s">
        <v>77</v>
      </c>
      <c r="AY854" s="171" t="s">
        <v>268</v>
      </c>
    </row>
    <row r="855" spans="2:65" s="13" customFormat="1">
      <c r="B855" s="157"/>
      <c r="D855" s="150" t="s">
        <v>276</v>
      </c>
      <c r="E855" s="158" t="s">
        <v>1</v>
      </c>
      <c r="F855" s="159" t="s">
        <v>278</v>
      </c>
      <c r="H855" s="160">
        <v>50.73</v>
      </c>
      <c r="I855" s="161"/>
      <c r="L855" s="157"/>
      <c r="M855" s="162"/>
      <c r="T855" s="163"/>
      <c r="AT855" s="158" t="s">
        <v>276</v>
      </c>
      <c r="AU855" s="158" t="s">
        <v>90</v>
      </c>
      <c r="AV855" s="13" t="s">
        <v>101</v>
      </c>
      <c r="AW855" s="13" t="s">
        <v>32</v>
      </c>
      <c r="AX855" s="13" t="s">
        <v>84</v>
      </c>
      <c r="AY855" s="158" t="s">
        <v>268</v>
      </c>
    </row>
    <row r="856" spans="2:65" s="12" customFormat="1">
      <c r="B856" s="149"/>
      <c r="D856" s="150" t="s">
        <v>276</v>
      </c>
      <c r="F856" s="152" t="s">
        <v>1114</v>
      </c>
      <c r="H856" s="153">
        <v>53.267000000000003</v>
      </c>
      <c r="I856" s="154"/>
      <c r="L856" s="149"/>
      <c r="M856" s="155"/>
      <c r="T856" s="156"/>
      <c r="AT856" s="151" t="s">
        <v>276</v>
      </c>
      <c r="AU856" s="151" t="s">
        <v>90</v>
      </c>
      <c r="AV856" s="12" t="s">
        <v>90</v>
      </c>
      <c r="AW856" s="12" t="s">
        <v>4</v>
      </c>
      <c r="AX856" s="12" t="s">
        <v>84</v>
      </c>
      <c r="AY856" s="151" t="s">
        <v>268</v>
      </c>
    </row>
    <row r="857" spans="2:65" s="1" customFormat="1" ht="24.2" customHeight="1">
      <c r="B857" s="32"/>
      <c r="C857" s="136" t="s">
        <v>1455</v>
      </c>
      <c r="D857" s="136" t="s">
        <v>270</v>
      </c>
      <c r="E857" s="137" t="s">
        <v>1466</v>
      </c>
      <c r="F857" s="138" t="s">
        <v>1467</v>
      </c>
      <c r="G857" s="139" t="s">
        <v>281</v>
      </c>
      <c r="H857" s="140">
        <v>8</v>
      </c>
      <c r="I857" s="141"/>
      <c r="J857" s="142">
        <f>ROUND(I857*H857,2)</f>
        <v>0</v>
      </c>
      <c r="K857" s="138" t="s">
        <v>274</v>
      </c>
      <c r="L857" s="32"/>
      <c r="M857" s="143" t="s">
        <v>1</v>
      </c>
      <c r="N857" s="144" t="s">
        <v>43</v>
      </c>
      <c r="P857" s="145">
        <f>O857*H857</f>
        <v>0</v>
      </c>
      <c r="Q857" s="145">
        <v>2.9999999999999997E-4</v>
      </c>
      <c r="R857" s="145">
        <f>Q857*H857</f>
        <v>2.3999999999999998E-3</v>
      </c>
      <c r="S857" s="145">
        <v>0</v>
      </c>
      <c r="T857" s="146">
        <f>S857*H857</f>
        <v>0</v>
      </c>
      <c r="AR857" s="147" t="s">
        <v>370</v>
      </c>
      <c r="AT857" s="147" t="s">
        <v>270</v>
      </c>
      <c r="AU857" s="147" t="s">
        <v>90</v>
      </c>
      <c r="AY857" s="17" t="s">
        <v>268</v>
      </c>
      <c r="BE857" s="148">
        <f>IF(N857="základní",J857,0)</f>
        <v>0</v>
      </c>
      <c r="BF857" s="148">
        <f>IF(N857="snížená",J857,0)</f>
        <v>0</v>
      </c>
      <c r="BG857" s="148">
        <f>IF(N857="zákl. přenesená",J857,0)</f>
        <v>0</v>
      </c>
      <c r="BH857" s="148">
        <f>IF(N857="sníž. přenesená",J857,0)</f>
        <v>0</v>
      </c>
      <c r="BI857" s="148">
        <f>IF(N857="nulová",J857,0)</f>
        <v>0</v>
      </c>
      <c r="BJ857" s="17" t="s">
        <v>90</v>
      </c>
      <c r="BK857" s="148">
        <f>ROUND(I857*H857,2)</f>
        <v>0</v>
      </c>
      <c r="BL857" s="17" t="s">
        <v>370</v>
      </c>
      <c r="BM857" s="147" t="s">
        <v>2861</v>
      </c>
    </row>
    <row r="858" spans="2:65" s="1" customFormat="1" ht="24.2" customHeight="1">
      <c r="B858" s="32"/>
      <c r="C858" s="136" t="s">
        <v>1459</v>
      </c>
      <c r="D858" s="136" t="s">
        <v>270</v>
      </c>
      <c r="E858" s="137" t="s">
        <v>1470</v>
      </c>
      <c r="F858" s="138" t="s">
        <v>1471</v>
      </c>
      <c r="G858" s="139" t="s">
        <v>1472</v>
      </c>
      <c r="H858" s="197"/>
      <c r="I858" s="141"/>
      <c r="J858" s="142">
        <f>ROUND(I858*H858,2)</f>
        <v>0</v>
      </c>
      <c r="K858" s="138" t="s">
        <v>274</v>
      </c>
      <c r="L858" s="32"/>
      <c r="M858" s="143" t="s">
        <v>1</v>
      </c>
      <c r="N858" s="144" t="s">
        <v>43</v>
      </c>
      <c r="P858" s="145">
        <f>O858*H858</f>
        <v>0</v>
      </c>
      <c r="Q858" s="145">
        <v>0</v>
      </c>
      <c r="R858" s="145">
        <f>Q858*H858</f>
        <v>0</v>
      </c>
      <c r="S858" s="145">
        <v>0</v>
      </c>
      <c r="T858" s="146">
        <f>S858*H858</f>
        <v>0</v>
      </c>
      <c r="AR858" s="147" t="s">
        <v>370</v>
      </c>
      <c r="AT858" s="147" t="s">
        <v>270</v>
      </c>
      <c r="AU858" s="147" t="s">
        <v>90</v>
      </c>
      <c r="AY858" s="17" t="s">
        <v>268</v>
      </c>
      <c r="BE858" s="148">
        <f>IF(N858="základní",J858,0)</f>
        <v>0</v>
      </c>
      <c r="BF858" s="148">
        <f>IF(N858="snížená",J858,0)</f>
        <v>0</v>
      </c>
      <c r="BG858" s="148">
        <f>IF(N858="zákl. přenesená",J858,0)</f>
        <v>0</v>
      </c>
      <c r="BH858" s="148">
        <f>IF(N858="sníž. přenesená",J858,0)</f>
        <v>0</v>
      </c>
      <c r="BI858" s="148">
        <f>IF(N858="nulová",J858,0)</f>
        <v>0</v>
      </c>
      <c r="BJ858" s="17" t="s">
        <v>90</v>
      </c>
      <c r="BK858" s="148">
        <f>ROUND(I858*H858,2)</f>
        <v>0</v>
      </c>
      <c r="BL858" s="17" t="s">
        <v>370</v>
      </c>
      <c r="BM858" s="147" t="s">
        <v>1473</v>
      </c>
    </row>
    <row r="859" spans="2:65" s="11" customFormat="1" ht="22.9" customHeight="1">
      <c r="B859" s="124"/>
      <c r="D859" s="125" t="s">
        <v>76</v>
      </c>
      <c r="E859" s="134" t="s">
        <v>1474</v>
      </c>
      <c r="F859" s="134" t="s">
        <v>1475</v>
      </c>
      <c r="I859" s="127"/>
      <c r="J859" s="135">
        <f>BK859</f>
        <v>0</v>
      </c>
      <c r="L859" s="124"/>
      <c r="M859" s="129"/>
      <c r="P859" s="130">
        <f>SUM(P860:P929)</f>
        <v>0</v>
      </c>
      <c r="R859" s="130">
        <f>SUM(R860:R929)</f>
        <v>1.2338583600000002</v>
      </c>
      <c r="T859" s="131">
        <f>SUM(T860:T929)</f>
        <v>0</v>
      </c>
      <c r="AR859" s="125" t="s">
        <v>90</v>
      </c>
      <c r="AT859" s="132" t="s">
        <v>76</v>
      </c>
      <c r="AU859" s="132" t="s">
        <v>84</v>
      </c>
      <c r="AY859" s="125" t="s">
        <v>268</v>
      </c>
      <c r="BK859" s="133">
        <f>SUM(BK860:BK929)</f>
        <v>0</v>
      </c>
    </row>
    <row r="860" spans="2:65" s="1" customFormat="1" ht="24.2" customHeight="1">
      <c r="B860" s="32"/>
      <c r="C860" s="136" t="s">
        <v>1465</v>
      </c>
      <c r="D860" s="177" t="s">
        <v>270</v>
      </c>
      <c r="E860" s="137" t="s">
        <v>1477</v>
      </c>
      <c r="F860" s="138" t="s">
        <v>1478</v>
      </c>
      <c r="G860" s="139" t="s">
        <v>273</v>
      </c>
      <c r="H860" s="140">
        <v>23.167000000000002</v>
      </c>
      <c r="I860" s="141"/>
      <c r="J860" s="142">
        <f>ROUND(I860*H860,2)</f>
        <v>0</v>
      </c>
      <c r="K860" s="138" t="s">
        <v>274</v>
      </c>
      <c r="L860" s="32"/>
      <c r="M860" s="143" t="s">
        <v>1</v>
      </c>
      <c r="N860" s="144" t="s">
        <v>43</v>
      </c>
      <c r="P860" s="145">
        <f>O860*H860</f>
        <v>0</v>
      </c>
      <c r="Q860" s="145">
        <v>0</v>
      </c>
      <c r="R860" s="145">
        <f>Q860*H860</f>
        <v>0</v>
      </c>
      <c r="S860" s="145">
        <v>0</v>
      </c>
      <c r="T860" s="146">
        <f>S860*H860</f>
        <v>0</v>
      </c>
      <c r="AR860" s="147" t="s">
        <v>370</v>
      </c>
      <c r="AT860" s="147" t="s">
        <v>270</v>
      </c>
      <c r="AU860" s="147" t="s">
        <v>90</v>
      </c>
      <c r="AY860" s="17" t="s">
        <v>268</v>
      </c>
      <c r="BE860" s="148">
        <f>IF(N860="základní",J860,0)</f>
        <v>0</v>
      </c>
      <c r="BF860" s="148">
        <f>IF(N860="snížená",J860,0)</f>
        <v>0</v>
      </c>
      <c r="BG860" s="148">
        <f>IF(N860="zákl. přenesená",J860,0)</f>
        <v>0</v>
      </c>
      <c r="BH860" s="148">
        <f>IF(N860="sníž. přenesená",J860,0)</f>
        <v>0</v>
      </c>
      <c r="BI860" s="148">
        <f>IF(N860="nulová",J860,0)</f>
        <v>0</v>
      </c>
      <c r="BJ860" s="17" t="s">
        <v>90</v>
      </c>
      <c r="BK860" s="148">
        <f>ROUND(I860*H860,2)</f>
        <v>0</v>
      </c>
      <c r="BL860" s="17" t="s">
        <v>370</v>
      </c>
      <c r="BM860" s="147" t="s">
        <v>2862</v>
      </c>
    </row>
    <row r="861" spans="2:65" s="1" customFormat="1" ht="16.5" customHeight="1">
      <c r="B861" s="32"/>
      <c r="C861" s="186" t="s">
        <v>1469</v>
      </c>
      <c r="D861" s="186" t="s">
        <v>982</v>
      </c>
      <c r="E861" s="187" t="s">
        <v>1393</v>
      </c>
      <c r="F861" s="188" t="s">
        <v>1394</v>
      </c>
      <c r="G861" s="189" t="s">
        <v>1395</v>
      </c>
      <c r="H861" s="190">
        <v>9.2669999999999995</v>
      </c>
      <c r="I861" s="191"/>
      <c r="J861" s="192">
        <f>ROUND(I861*H861,2)</f>
        <v>0</v>
      </c>
      <c r="K861" s="188" t="s">
        <v>274</v>
      </c>
      <c r="L861" s="193"/>
      <c r="M861" s="194" t="s">
        <v>1</v>
      </c>
      <c r="N861" s="195" t="s">
        <v>43</v>
      </c>
      <c r="P861" s="145">
        <f>O861*H861</f>
        <v>0</v>
      </c>
      <c r="Q861" s="145">
        <v>1E-3</v>
      </c>
      <c r="R861" s="145">
        <f>Q861*H861</f>
        <v>9.2669999999999992E-3</v>
      </c>
      <c r="S861" s="145">
        <v>0</v>
      </c>
      <c r="T861" s="146">
        <f>S861*H861</f>
        <v>0</v>
      </c>
      <c r="AR861" s="147" t="s">
        <v>448</v>
      </c>
      <c r="AT861" s="147" t="s">
        <v>982</v>
      </c>
      <c r="AU861" s="147" t="s">
        <v>90</v>
      </c>
      <c r="AY861" s="17" t="s">
        <v>268</v>
      </c>
      <c r="BE861" s="148">
        <f>IF(N861="základní",J861,0)</f>
        <v>0</v>
      </c>
      <c r="BF861" s="148">
        <f>IF(N861="snížená",J861,0)</f>
        <v>0</v>
      </c>
      <c r="BG861" s="148">
        <f>IF(N861="zákl. přenesená",J861,0)</f>
        <v>0</v>
      </c>
      <c r="BH861" s="148">
        <f>IF(N861="sníž. přenesená",J861,0)</f>
        <v>0</v>
      </c>
      <c r="BI861" s="148">
        <f>IF(N861="nulová",J861,0)</f>
        <v>0</v>
      </c>
      <c r="BJ861" s="17" t="s">
        <v>90</v>
      </c>
      <c r="BK861" s="148">
        <f>ROUND(I861*H861,2)</f>
        <v>0</v>
      </c>
      <c r="BL861" s="17" t="s">
        <v>370</v>
      </c>
      <c r="BM861" s="147" t="s">
        <v>2863</v>
      </c>
    </row>
    <row r="862" spans="2:65" s="14" customFormat="1">
      <c r="B862" s="164"/>
      <c r="D862" s="150" t="s">
        <v>276</v>
      </c>
      <c r="E862" s="165" t="s">
        <v>1</v>
      </c>
      <c r="F862" s="166" t="s">
        <v>1482</v>
      </c>
      <c r="H862" s="165" t="s">
        <v>1</v>
      </c>
      <c r="I862" s="167"/>
      <c r="L862" s="164"/>
      <c r="M862" s="168"/>
      <c r="T862" s="169"/>
      <c r="AT862" s="165" t="s">
        <v>276</v>
      </c>
      <c r="AU862" s="165" t="s">
        <v>90</v>
      </c>
      <c r="AV862" s="14" t="s">
        <v>84</v>
      </c>
      <c r="AW862" s="14" t="s">
        <v>32</v>
      </c>
      <c r="AX862" s="14" t="s">
        <v>77</v>
      </c>
      <c r="AY862" s="165" t="s">
        <v>268</v>
      </c>
    </row>
    <row r="863" spans="2:65" s="12" customFormat="1">
      <c r="B863" s="149"/>
      <c r="D863" s="150" t="s">
        <v>276</v>
      </c>
      <c r="E863" s="151" t="s">
        <v>1</v>
      </c>
      <c r="F863" s="152" t="s">
        <v>1483</v>
      </c>
      <c r="H863" s="153">
        <v>12.321999999999999</v>
      </c>
      <c r="I863" s="154"/>
      <c r="L863" s="149"/>
      <c r="M863" s="155"/>
      <c r="T863" s="156"/>
      <c r="AT863" s="151" t="s">
        <v>276</v>
      </c>
      <c r="AU863" s="151" t="s">
        <v>90</v>
      </c>
      <c r="AV863" s="12" t="s">
        <v>90</v>
      </c>
      <c r="AW863" s="12" t="s">
        <v>32</v>
      </c>
      <c r="AX863" s="12" t="s">
        <v>77</v>
      </c>
      <c r="AY863" s="151" t="s">
        <v>268</v>
      </c>
    </row>
    <row r="864" spans="2:65" s="12" customFormat="1">
      <c r="B864" s="149"/>
      <c r="D864" s="150" t="s">
        <v>276</v>
      </c>
      <c r="E864" s="151" t="s">
        <v>1</v>
      </c>
      <c r="F864" s="152" t="s">
        <v>1484</v>
      </c>
      <c r="H864" s="153">
        <v>10.845000000000001</v>
      </c>
      <c r="I864" s="154"/>
      <c r="L864" s="149"/>
      <c r="M864" s="155"/>
      <c r="T864" s="156"/>
      <c r="AT864" s="151" t="s">
        <v>276</v>
      </c>
      <c r="AU864" s="151" t="s">
        <v>90</v>
      </c>
      <c r="AV864" s="12" t="s">
        <v>90</v>
      </c>
      <c r="AW864" s="12" t="s">
        <v>32</v>
      </c>
      <c r="AX864" s="12" t="s">
        <v>77</v>
      </c>
      <c r="AY864" s="151" t="s">
        <v>268</v>
      </c>
    </row>
    <row r="865" spans="2:65" s="13" customFormat="1">
      <c r="B865" s="157"/>
      <c r="D865" s="150" t="s">
        <v>276</v>
      </c>
      <c r="E865" s="158" t="s">
        <v>1</v>
      </c>
      <c r="F865" s="159" t="s">
        <v>278</v>
      </c>
      <c r="H865" s="160">
        <v>23.167000000000002</v>
      </c>
      <c r="I865" s="161"/>
      <c r="L865" s="157"/>
      <c r="M865" s="162"/>
      <c r="T865" s="163"/>
      <c r="AT865" s="158" t="s">
        <v>276</v>
      </c>
      <c r="AU865" s="158" t="s">
        <v>90</v>
      </c>
      <c r="AV865" s="13" t="s">
        <v>101</v>
      </c>
      <c r="AW865" s="13" t="s">
        <v>32</v>
      </c>
      <c r="AX865" s="13" t="s">
        <v>84</v>
      </c>
      <c r="AY865" s="158" t="s">
        <v>268</v>
      </c>
    </row>
    <row r="866" spans="2:65" s="12" customFormat="1">
      <c r="B866" s="149"/>
      <c r="D866" s="150" t="s">
        <v>276</v>
      </c>
      <c r="F866" s="152" t="s">
        <v>1485</v>
      </c>
      <c r="H866" s="153">
        <v>9.2669999999999995</v>
      </c>
      <c r="I866" s="154"/>
      <c r="L866" s="149"/>
      <c r="M866" s="155"/>
      <c r="T866" s="156"/>
      <c r="AT866" s="151" t="s">
        <v>276</v>
      </c>
      <c r="AU866" s="151" t="s">
        <v>90</v>
      </c>
      <c r="AV866" s="12" t="s">
        <v>90</v>
      </c>
      <c r="AW866" s="12" t="s">
        <v>4</v>
      </c>
      <c r="AX866" s="12" t="s">
        <v>84</v>
      </c>
      <c r="AY866" s="151" t="s">
        <v>268</v>
      </c>
    </row>
    <row r="867" spans="2:65" s="1" customFormat="1" ht="24.2" customHeight="1">
      <c r="B867" s="32"/>
      <c r="C867" s="136" t="s">
        <v>1476</v>
      </c>
      <c r="D867" s="177" t="s">
        <v>270</v>
      </c>
      <c r="E867" s="137" t="s">
        <v>1487</v>
      </c>
      <c r="F867" s="138" t="s">
        <v>1488</v>
      </c>
      <c r="G867" s="139" t="s">
        <v>273</v>
      </c>
      <c r="H867" s="140">
        <v>173.51400000000001</v>
      </c>
      <c r="I867" s="141"/>
      <c r="J867" s="142">
        <f>ROUND(I867*H867,2)</f>
        <v>0</v>
      </c>
      <c r="K867" s="138" t="s">
        <v>274</v>
      </c>
      <c r="L867" s="32"/>
      <c r="M867" s="143" t="s">
        <v>1</v>
      </c>
      <c r="N867" s="144" t="s">
        <v>43</v>
      </c>
      <c r="P867" s="145">
        <f>O867*H867</f>
        <v>0</v>
      </c>
      <c r="Q867" s="145">
        <v>0</v>
      </c>
      <c r="R867" s="145">
        <f>Q867*H867</f>
        <v>0</v>
      </c>
      <c r="S867" s="145">
        <v>0</v>
      </c>
      <c r="T867" s="146">
        <f>S867*H867</f>
        <v>0</v>
      </c>
      <c r="AR867" s="147" t="s">
        <v>370</v>
      </c>
      <c r="AT867" s="147" t="s">
        <v>270</v>
      </c>
      <c r="AU867" s="147" t="s">
        <v>90</v>
      </c>
      <c r="AY867" s="17" t="s">
        <v>268</v>
      </c>
      <c r="BE867" s="148">
        <f>IF(N867="základní",J867,0)</f>
        <v>0</v>
      </c>
      <c r="BF867" s="148">
        <f>IF(N867="snížená",J867,0)</f>
        <v>0</v>
      </c>
      <c r="BG867" s="148">
        <f>IF(N867="zákl. přenesená",J867,0)</f>
        <v>0</v>
      </c>
      <c r="BH867" s="148">
        <f>IF(N867="sníž. přenesená",J867,0)</f>
        <v>0</v>
      </c>
      <c r="BI867" s="148">
        <f>IF(N867="nulová",J867,0)</f>
        <v>0</v>
      </c>
      <c r="BJ867" s="17" t="s">
        <v>90</v>
      </c>
      <c r="BK867" s="148">
        <f>ROUND(I867*H867,2)</f>
        <v>0</v>
      </c>
      <c r="BL867" s="17" t="s">
        <v>370</v>
      </c>
      <c r="BM867" s="147" t="s">
        <v>2864</v>
      </c>
    </row>
    <row r="868" spans="2:65" s="1" customFormat="1" ht="49.15" customHeight="1">
      <c r="B868" s="32"/>
      <c r="C868" s="186" t="s">
        <v>1480</v>
      </c>
      <c r="D868" s="186" t="s">
        <v>982</v>
      </c>
      <c r="E868" s="187" t="s">
        <v>1491</v>
      </c>
      <c r="F868" s="188" t="s">
        <v>1492</v>
      </c>
      <c r="G868" s="189" t="s">
        <v>273</v>
      </c>
      <c r="H868" s="190">
        <v>202.23099999999999</v>
      </c>
      <c r="I868" s="191"/>
      <c r="J868" s="192">
        <f>ROUND(I868*H868,2)</f>
        <v>0</v>
      </c>
      <c r="K868" s="188" t="s">
        <v>274</v>
      </c>
      <c r="L868" s="193"/>
      <c r="M868" s="194" t="s">
        <v>1</v>
      </c>
      <c r="N868" s="195" t="s">
        <v>43</v>
      </c>
      <c r="P868" s="145">
        <f>O868*H868</f>
        <v>0</v>
      </c>
      <c r="Q868" s="145">
        <v>4.0000000000000001E-3</v>
      </c>
      <c r="R868" s="145">
        <f>Q868*H868</f>
        <v>0.80892399999999998</v>
      </c>
      <c r="S868" s="145">
        <v>0</v>
      </c>
      <c r="T868" s="146">
        <f>S868*H868</f>
        <v>0</v>
      </c>
      <c r="AR868" s="147" t="s">
        <v>448</v>
      </c>
      <c r="AT868" s="147" t="s">
        <v>982</v>
      </c>
      <c r="AU868" s="147" t="s">
        <v>90</v>
      </c>
      <c r="AY868" s="17" t="s">
        <v>268</v>
      </c>
      <c r="BE868" s="148">
        <f>IF(N868="základní",J868,0)</f>
        <v>0</v>
      </c>
      <c r="BF868" s="148">
        <f>IF(N868="snížená",J868,0)</f>
        <v>0</v>
      </c>
      <c r="BG868" s="148">
        <f>IF(N868="zákl. přenesená",J868,0)</f>
        <v>0</v>
      </c>
      <c r="BH868" s="148">
        <f>IF(N868="sníž. přenesená",J868,0)</f>
        <v>0</v>
      </c>
      <c r="BI868" s="148">
        <f>IF(N868="nulová",J868,0)</f>
        <v>0</v>
      </c>
      <c r="BJ868" s="17" t="s">
        <v>90</v>
      </c>
      <c r="BK868" s="148">
        <f>ROUND(I868*H868,2)</f>
        <v>0</v>
      </c>
      <c r="BL868" s="17" t="s">
        <v>370</v>
      </c>
      <c r="BM868" s="147" t="s">
        <v>1493</v>
      </c>
    </row>
    <row r="869" spans="2:65" s="14" customFormat="1">
      <c r="B869" s="164"/>
      <c r="D869" s="150" t="s">
        <v>276</v>
      </c>
      <c r="E869" s="165" t="s">
        <v>1</v>
      </c>
      <c r="F869" s="166" t="s">
        <v>1494</v>
      </c>
      <c r="H869" s="165" t="s">
        <v>1</v>
      </c>
      <c r="I869" s="167"/>
      <c r="L869" s="164"/>
      <c r="M869" s="168"/>
      <c r="T869" s="169"/>
      <c r="AT869" s="165" t="s">
        <v>276</v>
      </c>
      <c r="AU869" s="165" t="s">
        <v>90</v>
      </c>
      <c r="AV869" s="14" t="s">
        <v>84</v>
      </c>
      <c r="AW869" s="14" t="s">
        <v>32</v>
      </c>
      <c r="AX869" s="14" t="s">
        <v>77</v>
      </c>
      <c r="AY869" s="165" t="s">
        <v>268</v>
      </c>
    </row>
    <row r="870" spans="2:65" s="12" customFormat="1">
      <c r="B870" s="149"/>
      <c r="D870" s="150" t="s">
        <v>276</v>
      </c>
      <c r="E870" s="151" t="s">
        <v>1</v>
      </c>
      <c r="F870" s="152" t="s">
        <v>2865</v>
      </c>
      <c r="H870" s="153">
        <v>154.39400000000001</v>
      </c>
      <c r="I870" s="154"/>
      <c r="L870" s="149"/>
      <c r="M870" s="155"/>
      <c r="T870" s="156"/>
      <c r="AT870" s="151" t="s">
        <v>276</v>
      </c>
      <c r="AU870" s="151" t="s">
        <v>90</v>
      </c>
      <c r="AV870" s="12" t="s">
        <v>90</v>
      </c>
      <c r="AW870" s="12" t="s">
        <v>32</v>
      </c>
      <c r="AX870" s="12" t="s">
        <v>77</v>
      </c>
      <c r="AY870" s="151" t="s">
        <v>268</v>
      </c>
    </row>
    <row r="871" spans="2:65" s="15" customFormat="1">
      <c r="B871" s="170"/>
      <c r="D871" s="150" t="s">
        <v>276</v>
      </c>
      <c r="E871" s="171" t="s">
        <v>1</v>
      </c>
      <c r="F871" s="172" t="s">
        <v>325</v>
      </c>
      <c r="H871" s="173">
        <v>154.39400000000001</v>
      </c>
      <c r="I871" s="174"/>
      <c r="L871" s="170"/>
      <c r="M871" s="175"/>
      <c r="T871" s="176"/>
      <c r="AT871" s="171" t="s">
        <v>276</v>
      </c>
      <c r="AU871" s="171" t="s">
        <v>90</v>
      </c>
      <c r="AV871" s="15" t="s">
        <v>97</v>
      </c>
      <c r="AW871" s="15" t="s">
        <v>32</v>
      </c>
      <c r="AX871" s="15" t="s">
        <v>77</v>
      </c>
      <c r="AY871" s="171" t="s">
        <v>268</v>
      </c>
    </row>
    <row r="872" spans="2:65" s="12" customFormat="1">
      <c r="B872" s="149"/>
      <c r="D872" s="150" t="s">
        <v>276</v>
      </c>
      <c r="E872" s="151" t="s">
        <v>1</v>
      </c>
      <c r="F872" s="152" t="s">
        <v>2866</v>
      </c>
      <c r="H872" s="153">
        <v>19.12</v>
      </c>
      <c r="I872" s="154"/>
      <c r="L872" s="149"/>
      <c r="M872" s="155"/>
      <c r="T872" s="156"/>
      <c r="AT872" s="151" t="s">
        <v>276</v>
      </c>
      <c r="AU872" s="151" t="s">
        <v>90</v>
      </c>
      <c r="AV872" s="12" t="s">
        <v>90</v>
      </c>
      <c r="AW872" s="12" t="s">
        <v>32</v>
      </c>
      <c r="AX872" s="12" t="s">
        <v>77</v>
      </c>
      <c r="AY872" s="151" t="s">
        <v>268</v>
      </c>
    </row>
    <row r="873" spans="2:65" s="15" customFormat="1">
      <c r="B873" s="170"/>
      <c r="D873" s="150" t="s">
        <v>276</v>
      </c>
      <c r="E873" s="171" t="s">
        <v>1</v>
      </c>
      <c r="F873" s="172" t="s">
        <v>325</v>
      </c>
      <c r="H873" s="173">
        <v>19.12</v>
      </c>
      <c r="I873" s="174"/>
      <c r="L873" s="170"/>
      <c r="M873" s="175"/>
      <c r="T873" s="176"/>
      <c r="AT873" s="171" t="s">
        <v>276</v>
      </c>
      <c r="AU873" s="171" t="s">
        <v>90</v>
      </c>
      <c r="AV873" s="15" t="s">
        <v>97</v>
      </c>
      <c r="AW873" s="15" t="s">
        <v>32</v>
      </c>
      <c r="AX873" s="15" t="s">
        <v>77</v>
      </c>
      <c r="AY873" s="171" t="s">
        <v>268</v>
      </c>
    </row>
    <row r="874" spans="2:65" s="13" customFormat="1">
      <c r="B874" s="157"/>
      <c r="D874" s="150" t="s">
        <v>276</v>
      </c>
      <c r="E874" s="158" t="s">
        <v>1</v>
      </c>
      <c r="F874" s="159" t="s">
        <v>278</v>
      </c>
      <c r="H874" s="160">
        <v>173.51400000000001</v>
      </c>
      <c r="I874" s="161"/>
      <c r="L874" s="157"/>
      <c r="M874" s="162"/>
      <c r="T874" s="163"/>
      <c r="AT874" s="158" t="s">
        <v>276</v>
      </c>
      <c r="AU874" s="158" t="s">
        <v>90</v>
      </c>
      <c r="AV874" s="13" t="s">
        <v>101</v>
      </c>
      <c r="AW874" s="13" t="s">
        <v>32</v>
      </c>
      <c r="AX874" s="13" t="s">
        <v>84</v>
      </c>
      <c r="AY874" s="158" t="s">
        <v>268</v>
      </c>
    </row>
    <row r="875" spans="2:65" s="12" customFormat="1">
      <c r="B875" s="149"/>
      <c r="D875" s="150" t="s">
        <v>276</v>
      </c>
      <c r="F875" s="152" t="s">
        <v>2867</v>
      </c>
      <c r="H875" s="153">
        <v>202.23099999999999</v>
      </c>
      <c r="I875" s="154"/>
      <c r="L875" s="149"/>
      <c r="M875" s="155"/>
      <c r="T875" s="156"/>
      <c r="AT875" s="151" t="s">
        <v>276</v>
      </c>
      <c r="AU875" s="151" t="s">
        <v>90</v>
      </c>
      <c r="AV875" s="12" t="s">
        <v>90</v>
      </c>
      <c r="AW875" s="12" t="s">
        <v>4</v>
      </c>
      <c r="AX875" s="12" t="s">
        <v>84</v>
      </c>
      <c r="AY875" s="151" t="s">
        <v>268</v>
      </c>
    </row>
    <row r="876" spans="2:65" s="1" customFormat="1" ht="24.2" customHeight="1">
      <c r="B876" s="32"/>
      <c r="C876" s="136" t="s">
        <v>1486</v>
      </c>
      <c r="D876" s="177" t="s">
        <v>270</v>
      </c>
      <c r="E876" s="137" t="s">
        <v>1499</v>
      </c>
      <c r="F876" s="138" t="s">
        <v>1500</v>
      </c>
      <c r="G876" s="139" t="s">
        <v>273</v>
      </c>
      <c r="H876" s="140">
        <v>23.167000000000002</v>
      </c>
      <c r="I876" s="141"/>
      <c r="J876" s="142">
        <f>ROUND(I876*H876,2)</f>
        <v>0</v>
      </c>
      <c r="K876" s="138" t="s">
        <v>274</v>
      </c>
      <c r="L876" s="32"/>
      <c r="M876" s="143" t="s">
        <v>1</v>
      </c>
      <c r="N876" s="144" t="s">
        <v>43</v>
      </c>
      <c r="P876" s="145">
        <f>O876*H876</f>
        <v>0</v>
      </c>
      <c r="Q876" s="145">
        <v>9.3999999999999997E-4</v>
      </c>
      <c r="R876" s="145">
        <f>Q876*H876</f>
        <v>2.1776980000000001E-2</v>
      </c>
      <c r="S876" s="145">
        <v>0</v>
      </c>
      <c r="T876" s="146">
        <f>S876*H876</f>
        <v>0</v>
      </c>
      <c r="AR876" s="147" t="s">
        <v>370</v>
      </c>
      <c r="AT876" s="147" t="s">
        <v>270</v>
      </c>
      <c r="AU876" s="147" t="s">
        <v>90</v>
      </c>
      <c r="AY876" s="17" t="s">
        <v>268</v>
      </c>
      <c r="BE876" s="148">
        <f>IF(N876="základní",J876,0)</f>
        <v>0</v>
      </c>
      <c r="BF876" s="148">
        <f>IF(N876="snížená",J876,0)</f>
        <v>0</v>
      </c>
      <c r="BG876" s="148">
        <f>IF(N876="zákl. přenesená",J876,0)</f>
        <v>0</v>
      </c>
      <c r="BH876" s="148">
        <f>IF(N876="sníž. přenesená",J876,0)</f>
        <v>0</v>
      </c>
      <c r="BI876" s="148">
        <f>IF(N876="nulová",J876,0)</f>
        <v>0</v>
      </c>
      <c r="BJ876" s="17" t="s">
        <v>90</v>
      </c>
      <c r="BK876" s="148">
        <f>ROUND(I876*H876,2)</f>
        <v>0</v>
      </c>
      <c r="BL876" s="17" t="s">
        <v>370</v>
      </c>
      <c r="BM876" s="147" t="s">
        <v>2868</v>
      </c>
    </row>
    <row r="877" spans="2:65" s="1" customFormat="1" ht="49.15" customHeight="1">
      <c r="B877" s="32"/>
      <c r="C877" s="186" t="s">
        <v>1490</v>
      </c>
      <c r="D877" s="186" t="s">
        <v>982</v>
      </c>
      <c r="E877" s="187" t="s">
        <v>1503</v>
      </c>
      <c r="F877" s="188" t="s">
        <v>1504</v>
      </c>
      <c r="G877" s="189" t="s">
        <v>273</v>
      </c>
      <c r="H877" s="190">
        <v>27.001000000000001</v>
      </c>
      <c r="I877" s="191"/>
      <c r="J877" s="192">
        <f>ROUND(I877*H877,2)</f>
        <v>0</v>
      </c>
      <c r="K877" s="188" t="s">
        <v>274</v>
      </c>
      <c r="L877" s="193"/>
      <c r="M877" s="194" t="s">
        <v>1</v>
      </c>
      <c r="N877" s="195" t="s">
        <v>43</v>
      </c>
      <c r="P877" s="145">
        <f>O877*H877</f>
        <v>0</v>
      </c>
      <c r="Q877" s="145">
        <v>5.4000000000000003E-3</v>
      </c>
      <c r="R877" s="145">
        <f>Q877*H877</f>
        <v>0.1458054</v>
      </c>
      <c r="S877" s="145">
        <v>0</v>
      </c>
      <c r="T877" s="146">
        <f>S877*H877</f>
        <v>0</v>
      </c>
      <c r="AR877" s="147" t="s">
        <v>448</v>
      </c>
      <c r="AT877" s="147" t="s">
        <v>982</v>
      </c>
      <c r="AU877" s="147" t="s">
        <v>90</v>
      </c>
      <c r="AY877" s="17" t="s">
        <v>268</v>
      </c>
      <c r="BE877" s="148">
        <f>IF(N877="základní",J877,0)</f>
        <v>0</v>
      </c>
      <c r="BF877" s="148">
        <f>IF(N877="snížená",J877,0)</f>
        <v>0</v>
      </c>
      <c r="BG877" s="148">
        <f>IF(N877="zákl. přenesená",J877,0)</f>
        <v>0</v>
      </c>
      <c r="BH877" s="148">
        <f>IF(N877="sníž. přenesená",J877,0)</f>
        <v>0</v>
      </c>
      <c r="BI877" s="148">
        <f>IF(N877="nulová",J877,0)</f>
        <v>0</v>
      </c>
      <c r="BJ877" s="17" t="s">
        <v>90</v>
      </c>
      <c r="BK877" s="148">
        <f>ROUND(I877*H877,2)</f>
        <v>0</v>
      </c>
      <c r="BL877" s="17" t="s">
        <v>370</v>
      </c>
      <c r="BM877" s="147" t="s">
        <v>2869</v>
      </c>
    </row>
    <row r="878" spans="2:65" s="14" customFormat="1">
      <c r="B878" s="164"/>
      <c r="D878" s="150" t="s">
        <v>276</v>
      </c>
      <c r="E878" s="165" t="s">
        <v>1</v>
      </c>
      <c r="F878" s="166" t="s">
        <v>1482</v>
      </c>
      <c r="H878" s="165" t="s">
        <v>1</v>
      </c>
      <c r="I878" s="167"/>
      <c r="L878" s="164"/>
      <c r="M878" s="168"/>
      <c r="T878" s="169"/>
      <c r="AT878" s="165" t="s">
        <v>276</v>
      </c>
      <c r="AU878" s="165" t="s">
        <v>90</v>
      </c>
      <c r="AV878" s="14" t="s">
        <v>84</v>
      </c>
      <c r="AW878" s="14" t="s">
        <v>32</v>
      </c>
      <c r="AX878" s="14" t="s">
        <v>77</v>
      </c>
      <c r="AY878" s="165" t="s">
        <v>268</v>
      </c>
    </row>
    <row r="879" spans="2:65" s="12" customFormat="1">
      <c r="B879" s="149"/>
      <c r="D879" s="150" t="s">
        <v>276</v>
      </c>
      <c r="E879" s="151" t="s">
        <v>1</v>
      </c>
      <c r="F879" s="152" t="s">
        <v>1483</v>
      </c>
      <c r="H879" s="153">
        <v>12.321999999999999</v>
      </c>
      <c r="I879" s="154"/>
      <c r="L879" s="149"/>
      <c r="M879" s="155"/>
      <c r="T879" s="156"/>
      <c r="AT879" s="151" t="s">
        <v>276</v>
      </c>
      <c r="AU879" s="151" t="s">
        <v>90</v>
      </c>
      <c r="AV879" s="12" t="s">
        <v>90</v>
      </c>
      <c r="AW879" s="12" t="s">
        <v>32</v>
      </c>
      <c r="AX879" s="12" t="s">
        <v>77</v>
      </c>
      <c r="AY879" s="151" t="s">
        <v>268</v>
      </c>
    </row>
    <row r="880" spans="2:65" s="12" customFormat="1">
      <c r="B880" s="149"/>
      <c r="D880" s="150" t="s">
        <v>276</v>
      </c>
      <c r="E880" s="151" t="s">
        <v>1</v>
      </c>
      <c r="F880" s="152" t="s">
        <v>1484</v>
      </c>
      <c r="H880" s="153">
        <v>10.845000000000001</v>
      </c>
      <c r="I880" s="154"/>
      <c r="L880" s="149"/>
      <c r="M880" s="155"/>
      <c r="T880" s="156"/>
      <c r="AT880" s="151" t="s">
        <v>276</v>
      </c>
      <c r="AU880" s="151" t="s">
        <v>90</v>
      </c>
      <c r="AV880" s="12" t="s">
        <v>90</v>
      </c>
      <c r="AW880" s="12" t="s">
        <v>32</v>
      </c>
      <c r="AX880" s="12" t="s">
        <v>77</v>
      </c>
      <c r="AY880" s="151" t="s">
        <v>268</v>
      </c>
    </row>
    <row r="881" spans="2:65" s="13" customFormat="1">
      <c r="B881" s="157"/>
      <c r="D881" s="150" t="s">
        <v>276</v>
      </c>
      <c r="E881" s="158" t="s">
        <v>1</v>
      </c>
      <c r="F881" s="159" t="s">
        <v>278</v>
      </c>
      <c r="H881" s="160">
        <v>23.167000000000002</v>
      </c>
      <c r="I881" s="161"/>
      <c r="L881" s="157"/>
      <c r="M881" s="162"/>
      <c r="T881" s="163"/>
      <c r="AT881" s="158" t="s">
        <v>276</v>
      </c>
      <c r="AU881" s="158" t="s">
        <v>90</v>
      </c>
      <c r="AV881" s="13" t="s">
        <v>101</v>
      </c>
      <c r="AW881" s="13" t="s">
        <v>32</v>
      </c>
      <c r="AX881" s="13" t="s">
        <v>84</v>
      </c>
      <c r="AY881" s="158" t="s">
        <v>268</v>
      </c>
    </row>
    <row r="882" spans="2:65" s="12" customFormat="1">
      <c r="B882" s="149"/>
      <c r="D882" s="150" t="s">
        <v>276</v>
      </c>
      <c r="F882" s="152" t="s">
        <v>1506</v>
      </c>
      <c r="H882" s="153">
        <v>27.001000000000001</v>
      </c>
      <c r="I882" s="154"/>
      <c r="L882" s="149"/>
      <c r="M882" s="155"/>
      <c r="T882" s="156"/>
      <c r="AT882" s="151" t="s">
        <v>276</v>
      </c>
      <c r="AU882" s="151" t="s">
        <v>90</v>
      </c>
      <c r="AV882" s="12" t="s">
        <v>90</v>
      </c>
      <c r="AW882" s="12" t="s">
        <v>4</v>
      </c>
      <c r="AX882" s="12" t="s">
        <v>84</v>
      </c>
      <c r="AY882" s="151" t="s">
        <v>268</v>
      </c>
    </row>
    <row r="883" spans="2:65" s="1" customFormat="1" ht="37.9" customHeight="1">
      <c r="B883" s="32"/>
      <c r="C883" s="136" t="s">
        <v>1498</v>
      </c>
      <c r="D883" s="136" t="s">
        <v>270</v>
      </c>
      <c r="E883" s="137" t="s">
        <v>1515</v>
      </c>
      <c r="F883" s="138" t="s">
        <v>1516</v>
      </c>
      <c r="G883" s="139" t="s">
        <v>318</v>
      </c>
      <c r="H883" s="140">
        <v>30</v>
      </c>
      <c r="I883" s="141"/>
      <c r="J883" s="142">
        <f>ROUND(I883*H883,2)</f>
        <v>0</v>
      </c>
      <c r="K883" s="138" t="s">
        <v>1</v>
      </c>
      <c r="L883" s="32"/>
      <c r="M883" s="143" t="s">
        <v>1</v>
      </c>
      <c r="N883" s="144" t="s">
        <v>43</v>
      </c>
      <c r="P883" s="145">
        <f>O883*H883</f>
        <v>0</v>
      </c>
      <c r="Q883" s="145">
        <v>8.3000000000000001E-4</v>
      </c>
      <c r="R883" s="145">
        <f>Q883*H883</f>
        <v>2.4899999999999999E-2</v>
      </c>
      <c r="S883" s="145">
        <v>0</v>
      </c>
      <c r="T883" s="146">
        <f>S883*H883</f>
        <v>0</v>
      </c>
      <c r="AR883" s="147" t="s">
        <v>370</v>
      </c>
      <c r="AT883" s="147" t="s">
        <v>270</v>
      </c>
      <c r="AU883" s="147" t="s">
        <v>90</v>
      </c>
      <c r="AY883" s="17" t="s">
        <v>268</v>
      </c>
      <c r="BE883" s="148">
        <f>IF(N883="základní",J883,0)</f>
        <v>0</v>
      </c>
      <c r="BF883" s="148">
        <f>IF(N883="snížená",J883,0)</f>
        <v>0</v>
      </c>
      <c r="BG883" s="148">
        <f>IF(N883="zákl. přenesená",J883,0)</f>
        <v>0</v>
      </c>
      <c r="BH883" s="148">
        <f>IF(N883="sníž. přenesená",J883,0)</f>
        <v>0</v>
      </c>
      <c r="BI883" s="148">
        <f>IF(N883="nulová",J883,0)</f>
        <v>0</v>
      </c>
      <c r="BJ883" s="17" t="s">
        <v>90</v>
      </c>
      <c r="BK883" s="148">
        <f>ROUND(I883*H883,2)</f>
        <v>0</v>
      </c>
      <c r="BL883" s="17" t="s">
        <v>370</v>
      </c>
      <c r="BM883" s="147" t="s">
        <v>1517</v>
      </c>
    </row>
    <row r="884" spans="2:65" s="1" customFormat="1" ht="68.25">
      <c r="B884" s="32"/>
      <c r="D884" s="150" t="s">
        <v>475</v>
      </c>
      <c r="F884" s="178" t="s">
        <v>1518</v>
      </c>
      <c r="I884" s="179"/>
      <c r="L884" s="32"/>
      <c r="M884" s="180"/>
      <c r="T884" s="56"/>
      <c r="AT884" s="17" t="s">
        <v>475</v>
      </c>
      <c r="AU884" s="17" t="s">
        <v>90</v>
      </c>
    </row>
    <row r="885" spans="2:65" s="14" customFormat="1" ht="33.75">
      <c r="B885" s="164"/>
      <c r="D885" s="150" t="s">
        <v>276</v>
      </c>
      <c r="E885" s="165" t="s">
        <v>1</v>
      </c>
      <c r="F885" s="166" t="s">
        <v>1519</v>
      </c>
      <c r="H885" s="165" t="s">
        <v>1</v>
      </c>
      <c r="I885" s="167"/>
      <c r="L885" s="164"/>
      <c r="M885" s="168"/>
      <c r="T885" s="169"/>
      <c r="AT885" s="165" t="s">
        <v>276</v>
      </c>
      <c r="AU885" s="165" t="s">
        <v>90</v>
      </c>
      <c r="AV885" s="14" t="s">
        <v>84</v>
      </c>
      <c r="AW885" s="14" t="s">
        <v>32</v>
      </c>
      <c r="AX885" s="14" t="s">
        <v>77</v>
      </c>
      <c r="AY885" s="165" t="s">
        <v>268</v>
      </c>
    </row>
    <row r="886" spans="2:65" s="12" customFormat="1">
      <c r="B886" s="149"/>
      <c r="D886" s="150" t="s">
        <v>276</v>
      </c>
      <c r="E886" s="151" t="s">
        <v>1</v>
      </c>
      <c r="F886" s="152" t="s">
        <v>2870</v>
      </c>
      <c r="H886" s="153">
        <v>30</v>
      </c>
      <c r="I886" s="154"/>
      <c r="L886" s="149"/>
      <c r="M886" s="155"/>
      <c r="T886" s="156"/>
      <c r="AT886" s="151" t="s">
        <v>276</v>
      </c>
      <c r="AU886" s="151" t="s">
        <v>90</v>
      </c>
      <c r="AV886" s="12" t="s">
        <v>90</v>
      </c>
      <c r="AW886" s="12" t="s">
        <v>32</v>
      </c>
      <c r="AX886" s="12" t="s">
        <v>77</v>
      </c>
      <c r="AY886" s="151" t="s">
        <v>268</v>
      </c>
    </row>
    <row r="887" spans="2:65" s="13" customFormat="1">
      <c r="B887" s="157"/>
      <c r="D887" s="150" t="s">
        <v>276</v>
      </c>
      <c r="E887" s="158" t="s">
        <v>1</v>
      </c>
      <c r="F887" s="159" t="s">
        <v>278</v>
      </c>
      <c r="H887" s="160">
        <v>30</v>
      </c>
      <c r="I887" s="161"/>
      <c r="L887" s="157"/>
      <c r="M887" s="162"/>
      <c r="T887" s="163"/>
      <c r="AT887" s="158" t="s">
        <v>276</v>
      </c>
      <c r="AU887" s="158" t="s">
        <v>90</v>
      </c>
      <c r="AV887" s="13" t="s">
        <v>101</v>
      </c>
      <c r="AW887" s="13" t="s">
        <v>32</v>
      </c>
      <c r="AX887" s="13" t="s">
        <v>84</v>
      </c>
      <c r="AY887" s="158" t="s">
        <v>268</v>
      </c>
    </row>
    <row r="888" spans="2:65" s="1" customFormat="1" ht="37.9" customHeight="1">
      <c r="B888" s="32"/>
      <c r="C888" s="136" t="s">
        <v>1502</v>
      </c>
      <c r="D888" s="136" t="s">
        <v>270</v>
      </c>
      <c r="E888" s="137" t="s">
        <v>1529</v>
      </c>
      <c r="F888" s="138" t="s">
        <v>1530</v>
      </c>
      <c r="G888" s="139" t="s">
        <v>318</v>
      </c>
      <c r="H888" s="140">
        <v>4</v>
      </c>
      <c r="I888" s="141"/>
      <c r="J888" s="142">
        <f>ROUND(I888*H888,2)</f>
        <v>0</v>
      </c>
      <c r="K888" s="138" t="s">
        <v>1</v>
      </c>
      <c r="L888" s="32"/>
      <c r="M888" s="143" t="s">
        <v>1</v>
      </c>
      <c r="N888" s="144" t="s">
        <v>43</v>
      </c>
      <c r="P888" s="145">
        <f>O888*H888</f>
        <v>0</v>
      </c>
      <c r="Q888" s="145">
        <v>8.3000000000000001E-4</v>
      </c>
      <c r="R888" s="145">
        <f>Q888*H888</f>
        <v>3.32E-3</v>
      </c>
      <c r="S888" s="145">
        <v>0</v>
      </c>
      <c r="T888" s="146">
        <f>S888*H888</f>
        <v>0</v>
      </c>
      <c r="AR888" s="147" t="s">
        <v>370</v>
      </c>
      <c r="AT888" s="147" t="s">
        <v>270</v>
      </c>
      <c r="AU888" s="147" t="s">
        <v>90</v>
      </c>
      <c r="AY888" s="17" t="s">
        <v>268</v>
      </c>
      <c r="BE888" s="148">
        <f>IF(N888="základní",J888,0)</f>
        <v>0</v>
      </c>
      <c r="BF888" s="148">
        <f>IF(N888="snížená",J888,0)</f>
        <v>0</v>
      </c>
      <c r="BG888" s="148">
        <f>IF(N888="zákl. přenesená",J888,0)</f>
        <v>0</v>
      </c>
      <c r="BH888" s="148">
        <f>IF(N888="sníž. přenesená",J888,0)</f>
        <v>0</v>
      </c>
      <c r="BI888" s="148">
        <f>IF(N888="nulová",J888,0)</f>
        <v>0</v>
      </c>
      <c r="BJ888" s="17" t="s">
        <v>90</v>
      </c>
      <c r="BK888" s="148">
        <f>ROUND(I888*H888,2)</f>
        <v>0</v>
      </c>
      <c r="BL888" s="17" t="s">
        <v>370</v>
      </c>
      <c r="BM888" s="147" t="s">
        <v>1531</v>
      </c>
    </row>
    <row r="889" spans="2:65" s="1" customFormat="1" ht="48.75">
      <c r="B889" s="32"/>
      <c r="D889" s="150" t="s">
        <v>475</v>
      </c>
      <c r="F889" s="178" t="s">
        <v>1532</v>
      </c>
      <c r="I889" s="179"/>
      <c r="L889" s="32"/>
      <c r="M889" s="180"/>
      <c r="T889" s="56"/>
      <c r="AT889" s="17" t="s">
        <v>475</v>
      </c>
      <c r="AU889" s="17" t="s">
        <v>90</v>
      </c>
    </row>
    <row r="890" spans="2:65" s="12" customFormat="1">
      <c r="B890" s="149"/>
      <c r="D890" s="150" t="s">
        <v>276</v>
      </c>
      <c r="E890" s="151" t="s">
        <v>1</v>
      </c>
      <c r="F890" s="152" t="s">
        <v>1533</v>
      </c>
      <c r="H890" s="153">
        <v>4</v>
      </c>
      <c r="I890" s="154"/>
      <c r="L890" s="149"/>
      <c r="M890" s="155"/>
      <c r="T890" s="156"/>
      <c r="AT890" s="151" t="s">
        <v>276</v>
      </c>
      <c r="AU890" s="151" t="s">
        <v>90</v>
      </c>
      <c r="AV890" s="12" t="s">
        <v>90</v>
      </c>
      <c r="AW890" s="12" t="s">
        <v>32</v>
      </c>
      <c r="AX890" s="12" t="s">
        <v>77</v>
      </c>
      <c r="AY890" s="151" t="s">
        <v>268</v>
      </c>
    </row>
    <row r="891" spans="2:65" s="13" customFormat="1">
      <c r="B891" s="157"/>
      <c r="D891" s="150" t="s">
        <v>276</v>
      </c>
      <c r="E891" s="158" t="s">
        <v>1</v>
      </c>
      <c r="F891" s="159" t="s">
        <v>278</v>
      </c>
      <c r="H891" s="160">
        <v>4</v>
      </c>
      <c r="I891" s="161"/>
      <c r="L891" s="157"/>
      <c r="M891" s="162"/>
      <c r="T891" s="163"/>
      <c r="AT891" s="158" t="s">
        <v>276</v>
      </c>
      <c r="AU891" s="158" t="s">
        <v>90</v>
      </c>
      <c r="AV891" s="13" t="s">
        <v>101</v>
      </c>
      <c r="AW891" s="13" t="s">
        <v>32</v>
      </c>
      <c r="AX891" s="13" t="s">
        <v>84</v>
      </c>
      <c r="AY891" s="158" t="s">
        <v>268</v>
      </c>
    </row>
    <row r="892" spans="2:65" s="1" customFormat="1" ht="37.9" customHeight="1">
      <c r="B892" s="32"/>
      <c r="C892" s="136" t="s">
        <v>1507</v>
      </c>
      <c r="D892" s="136" t="s">
        <v>270</v>
      </c>
      <c r="E892" s="137" t="s">
        <v>1535</v>
      </c>
      <c r="F892" s="138" t="s">
        <v>1536</v>
      </c>
      <c r="G892" s="139" t="s">
        <v>318</v>
      </c>
      <c r="H892" s="140">
        <v>31</v>
      </c>
      <c r="I892" s="141"/>
      <c r="J892" s="142">
        <f>ROUND(I892*H892,2)</f>
        <v>0</v>
      </c>
      <c r="K892" s="138" t="s">
        <v>1</v>
      </c>
      <c r="L892" s="32"/>
      <c r="M892" s="143" t="s">
        <v>1</v>
      </c>
      <c r="N892" s="144" t="s">
        <v>43</v>
      </c>
      <c r="P892" s="145">
        <f>O892*H892</f>
        <v>0</v>
      </c>
      <c r="Q892" s="145">
        <v>8.3000000000000001E-4</v>
      </c>
      <c r="R892" s="145">
        <f>Q892*H892</f>
        <v>2.5729999999999999E-2</v>
      </c>
      <c r="S892" s="145">
        <v>0</v>
      </c>
      <c r="T892" s="146">
        <f>S892*H892</f>
        <v>0</v>
      </c>
      <c r="AR892" s="147" t="s">
        <v>370</v>
      </c>
      <c r="AT892" s="147" t="s">
        <v>270</v>
      </c>
      <c r="AU892" s="147" t="s">
        <v>90</v>
      </c>
      <c r="AY892" s="17" t="s">
        <v>268</v>
      </c>
      <c r="BE892" s="148">
        <f>IF(N892="základní",J892,0)</f>
        <v>0</v>
      </c>
      <c r="BF892" s="148">
        <f>IF(N892="snížená",J892,0)</f>
        <v>0</v>
      </c>
      <c r="BG892" s="148">
        <f>IF(N892="zákl. přenesená",J892,0)</f>
        <v>0</v>
      </c>
      <c r="BH892" s="148">
        <f>IF(N892="sníž. přenesená",J892,0)</f>
        <v>0</v>
      </c>
      <c r="BI892" s="148">
        <f>IF(N892="nulová",J892,0)</f>
        <v>0</v>
      </c>
      <c r="BJ892" s="17" t="s">
        <v>90</v>
      </c>
      <c r="BK892" s="148">
        <f>ROUND(I892*H892,2)</f>
        <v>0</v>
      </c>
      <c r="BL892" s="17" t="s">
        <v>370</v>
      </c>
      <c r="BM892" s="147" t="s">
        <v>1537</v>
      </c>
    </row>
    <row r="893" spans="2:65" s="1" customFormat="1" ht="68.25">
      <c r="B893" s="32"/>
      <c r="D893" s="150" t="s">
        <v>475</v>
      </c>
      <c r="F893" s="178" t="s">
        <v>1538</v>
      </c>
      <c r="I893" s="179"/>
      <c r="L893" s="32"/>
      <c r="M893" s="180"/>
      <c r="T893" s="56"/>
      <c r="AT893" s="17" t="s">
        <v>475</v>
      </c>
      <c r="AU893" s="17" t="s">
        <v>90</v>
      </c>
    </row>
    <row r="894" spans="2:65" s="14" customFormat="1" ht="33.75">
      <c r="B894" s="164"/>
      <c r="D894" s="150" t="s">
        <v>276</v>
      </c>
      <c r="E894" s="165" t="s">
        <v>1</v>
      </c>
      <c r="F894" s="166" t="s">
        <v>1539</v>
      </c>
      <c r="H894" s="165" t="s">
        <v>1</v>
      </c>
      <c r="I894" s="167"/>
      <c r="L894" s="164"/>
      <c r="M894" s="168"/>
      <c r="T894" s="169"/>
      <c r="AT894" s="165" t="s">
        <v>276</v>
      </c>
      <c r="AU894" s="165" t="s">
        <v>90</v>
      </c>
      <c r="AV894" s="14" t="s">
        <v>84</v>
      </c>
      <c r="AW894" s="14" t="s">
        <v>32</v>
      </c>
      <c r="AX894" s="14" t="s">
        <v>77</v>
      </c>
      <c r="AY894" s="165" t="s">
        <v>268</v>
      </c>
    </row>
    <row r="895" spans="2:65" s="12" customFormat="1">
      <c r="B895" s="149"/>
      <c r="D895" s="150" t="s">
        <v>276</v>
      </c>
      <c r="E895" s="151" t="s">
        <v>1</v>
      </c>
      <c r="F895" s="152" t="s">
        <v>2871</v>
      </c>
      <c r="H895" s="153">
        <v>31</v>
      </c>
      <c r="I895" s="154"/>
      <c r="L895" s="149"/>
      <c r="M895" s="155"/>
      <c r="T895" s="156"/>
      <c r="AT895" s="151" t="s">
        <v>276</v>
      </c>
      <c r="AU895" s="151" t="s">
        <v>90</v>
      </c>
      <c r="AV895" s="12" t="s">
        <v>90</v>
      </c>
      <c r="AW895" s="12" t="s">
        <v>32</v>
      </c>
      <c r="AX895" s="12" t="s">
        <v>77</v>
      </c>
      <c r="AY895" s="151" t="s">
        <v>268</v>
      </c>
    </row>
    <row r="896" spans="2:65" s="13" customFormat="1">
      <c r="B896" s="157"/>
      <c r="D896" s="150" t="s">
        <v>276</v>
      </c>
      <c r="E896" s="158" t="s">
        <v>1</v>
      </c>
      <c r="F896" s="159" t="s">
        <v>278</v>
      </c>
      <c r="H896" s="160">
        <v>31</v>
      </c>
      <c r="I896" s="161"/>
      <c r="L896" s="157"/>
      <c r="M896" s="162"/>
      <c r="T896" s="163"/>
      <c r="AT896" s="158" t="s">
        <v>276</v>
      </c>
      <c r="AU896" s="158" t="s">
        <v>90</v>
      </c>
      <c r="AV896" s="13" t="s">
        <v>101</v>
      </c>
      <c r="AW896" s="13" t="s">
        <v>32</v>
      </c>
      <c r="AX896" s="13" t="s">
        <v>84</v>
      </c>
      <c r="AY896" s="158" t="s">
        <v>268</v>
      </c>
    </row>
    <row r="897" spans="2:65" s="1" customFormat="1" ht="24.2" customHeight="1">
      <c r="B897" s="32"/>
      <c r="C897" s="136" t="s">
        <v>1514</v>
      </c>
      <c r="D897" s="136" t="s">
        <v>270</v>
      </c>
      <c r="E897" s="137" t="s">
        <v>1542</v>
      </c>
      <c r="F897" s="138" t="s">
        <v>1543</v>
      </c>
      <c r="G897" s="139" t="s">
        <v>440</v>
      </c>
      <c r="H897" s="140">
        <v>1</v>
      </c>
      <c r="I897" s="141"/>
      <c r="J897" s="142">
        <f>ROUND(I897*H897,2)</f>
        <v>0</v>
      </c>
      <c r="K897" s="138" t="s">
        <v>1</v>
      </c>
      <c r="L897" s="32"/>
      <c r="M897" s="143" t="s">
        <v>1</v>
      </c>
      <c r="N897" s="144" t="s">
        <v>43</v>
      </c>
      <c r="P897" s="145">
        <f>O897*H897</f>
        <v>0</v>
      </c>
      <c r="Q897" s="145">
        <v>8.3000000000000001E-4</v>
      </c>
      <c r="R897" s="145">
        <f>Q897*H897</f>
        <v>8.3000000000000001E-4</v>
      </c>
      <c r="S897" s="145">
        <v>0</v>
      </c>
      <c r="T897" s="146">
        <f>S897*H897</f>
        <v>0</v>
      </c>
      <c r="AR897" s="147" t="s">
        <v>370</v>
      </c>
      <c r="AT897" s="147" t="s">
        <v>270</v>
      </c>
      <c r="AU897" s="147" t="s">
        <v>90</v>
      </c>
      <c r="AY897" s="17" t="s">
        <v>268</v>
      </c>
      <c r="BE897" s="148">
        <f>IF(N897="základní",J897,0)</f>
        <v>0</v>
      </c>
      <c r="BF897" s="148">
        <f>IF(N897="snížená",J897,0)</f>
        <v>0</v>
      </c>
      <c r="BG897" s="148">
        <f>IF(N897="zákl. přenesená",J897,0)</f>
        <v>0</v>
      </c>
      <c r="BH897" s="148">
        <f>IF(N897="sníž. přenesená",J897,0)</f>
        <v>0</v>
      </c>
      <c r="BI897" s="148">
        <f>IF(N897="nulová",J897,0)</f>
        <v>0</v>
      </c>
      <c r="BJ897" s="17" t="s">
        <v>90</v>
      </c>
      <c r="BK897" s="148">
        <f>ROUND(I897*H897,2)</f>
        <v>0</v>
      </c>
      <c r="BL897" s="17" t="s">
        <v>370</v>
      </c>
      <c r="BM897" s="147" t="s">
        <v>1544</v>
      </c>
    </row>
    <row r="898" spans="2:65" s="1" customFormat="1" ht="48.75">
      <c r="B898" s="32"/>
      <c r="D898" s="150" t="s">
        <v>475</v>
      </c>
      <c r="F898" s="178" t="s">
        <v>1545</v>
      </c>
      <c r="I898" s="179"/>
      <c r="L898" s="32"/>
      <c r="M898" s="180"/>
      <c r="T898" s="56"/>
      <c r="AT898" s="17" t="s">
        <v>475</v>
      </c>
      <c r="AU898" s="17" t="s">
        <v>90</v>
      </c>
    </row>
    <row r="899" spans="2:65" s="14" customFormat="1">
      <c r="B899" s="164"/>
      <c r="D899" s="150" t="s">
        <v>276</v>
      </c>
      <c r="E899" s="165" t="s">
        <v>1</v>
      </c>
      <c r="F899" s="166" t="s">
        <v>1546</v>
      </c>
      <c r="H899" s="165" t="s">
        <v>1</v>
      </c>
      <c r="I899" s="167"/>
      <c r="L899" s="164"/>
      <c r="M899" s="168"/>
      <c r="T899" s="169"/>
      <c r="AT899" s="165" t="s">
        <v>276</v>
      </c>
      <c r="AU899" s="165" t="s">
        <v>90</v>
      </c>
      <c r="AV899" s="14" t="s">
        <v>84</v>
      </c>
      <c r="AW899" s="14" t="s">
        <v>32</v>
      </c>
      <c r="AX899" s="14" t="s">
        <v>77</v>
      </c>
      <c r="AY899" s="165" t="s">
        <v>268</v>
      </c>
    </row>
    <row r="900" spans="2:65" s="12" customFormat="1" ht="22.5">
      <c r="B900" s="149"/>
      <c r="D900" s="150" t="s">
        <v>276</v>
      </c>
      <c r="E900" s="151" t="s">
        <v>1</v>
      </c>
      <c r="F900" s="152" t="s">
        <v>2872</v>
      </c>
      <c r="H900" s="153">
        <v>1</v>
      </c>
      <c r="I900" s="154"/>
      <c r="L900" s="149"/>
      <c r="M900" s="155"/>
      <c r="T900" s="156"/>
      <c r="AT900" s="151" t="s">
        <v>276</v>
      </c>
      <c r="AU900" s="151" t="s">
        <v>90</v>
      </c>
      <c r="AV900" s="12" t="s">
        <v>90</v>
      </c>
      <c r="AW900" s="12" t="s">
        <v>32</v>
      </c>
      <c r="AX900" s="12" t="s">
        <v>77</v>
      </c>
      <c r="AY900" s="151" t="s">
        <v>268</v>
      </c>
    </row>
    <row r="901" spans="2:65" s="13" customFormat="1">
      <c r="B901" s="157"/>
      <c r="D901" s="150" t="s">
        <v>276</v>
      </c>
      <c r="E901" s="158" t="s">
        <v>1</v>
      </c>
      <c r="F901" s="159" t="s">
        <v>278</v>
      </c>
      <c r="H901" s="160">
        <v>1</v>
      </c>
      <c r="I901" s="161"/>
      <c r="L901" s="157"/>
      <c r="M901" s="162"/>
      <c r="T901" s="163"/>
      <c r="AT901" s="158" t="s">
        <v>276</v>
      </c>
      <c r="AU901" s="158" t="s">
        <v>90</v>
      </c>
      <c r="AV901" s="13" t="s">
        <v>101</v>
      </c>
      <c r="AW901" s="13" t="s">
        <v>32</v>
      </c>
      <c r="AX901" s="13" t="s">
        <v>84</v>
      </c>
      <c r="AY901" s="158" t="s">
        <v>268</v>
      </c>
    </row>
    <row r="902" spans="2:65" s="1" customFormat="1" ht="55.5" customHeight="1">
      <c r="B902" s="32"/>
      <c r="C902" s="136" t="s">
        <v>1521</v>
      </c>
      <c r="D902" s="136" t="s">
        <v>270</v>
      </c>
      <c r="E902" s="137" t="s">
        <v>1550</v>
      </c>
      <c r="F902" s="138" t="s">
        <v>1551</v>
      </c>
      <c r="G902" s="139" t="s">
        <v>440</v>
      </c>
      <c r="H902" s="140">
        <v>1</v>
      </c>
      <c r="I902" s="141"/>
      <c r="J902" s="142">
        <f>ROUND(I902*H902,2)</f>
        <v>0</v>
      </c>
      <c r="K902" s="138" t="s">
        <v>1</v>
      </c>
      <c r="L902" s="32"/>
      <c r="M902" s="143" t="s">
        <v>1</v>
      </c>
      <c r="N902" s="144" t="s">
        <v>43</v>
      </c>
      <c r="P902" s="145">
        <f>O902*H902</f>
        <v>0</v>
      </c>
      <c r="Q902" s="145">
        <v>8.3000000000000001E-4</v>
      </c>
      <c r="R902" s="145">
        <f>Q902*H902</f>
        <v>8.3000000000000001E-4</v>
      </c>
      <c r="S902" s="145">
        <v>0</v>
      </c>
      <c r="T902" s="146">
        <f>S902*H902</f>
        <v>0</v>
      </c>
      <c r="AR902" s="147" t="s">
        <v>370</v>
      </c>
      <c r="AT902" s="147" t="s">
        <v>270</v>
      </c>
      <c r="AU902" s="147" t="s">
        <v>90</v>
      </c>
      <c r="AY902" s="17" t="s">
        <v>268</v>
      </c>
      <c r="BE902" s="148">
        <f>IF(N902="základní",J902,0)</f>
        <v>0</v>
      </c>
      <c r="BF902" s="148">
        <f>IF(N902="snížená",J902,0)</f>
        <v>0</v>
      </c>
      <c r="BG902" s="148">
        <f>IF(N902="zákl. přenesená",J902,0)</f>
        <v>0</v>
      </c>
      <c r="BH902" s="148">
        <f>IF(N902="sníž. přenesená",J902,0)</f>
        <v>0</v>
      </c>
      <c r="BI902" s="148">
        <f>IF(N902="nulová",J902,0)</f>
        <v>0</v>
      </c>
      <c r="BJ902" s="17" t="s">
        <v>90</v>
      </c>
      <c r="BK902" s="148">
        <f>ROUND(I902*H902,2)</f>
        <v>0</v>
      </c>
      <c r="BL902" s="17" t="s">
        <v>370</v>
      </c>
      <c r="BM902" s="147" t="s">
        <v>1552</v>
      </c>
    </row>
    <row r="903" spans="2:65" s="1" customFormat="1" ht="48.75">
      <c r="B903" s="32"/>
      <c r="D903" s="150" t="s">
        <v>475</v>
      </c>
      <c r="F903" s="178" t="s">
        <v>1553</v>
      </c>
      <c r="I903" s="179"/>
      <c r="L903" s="32"/>
      <c r="M903" s="180"/>
      <c r="T903" s="56"/>
      <c r="AT903" s="17" t="s">
        <v>475</v>
      </c>
      <c r="AU903" s="17" t="s">
        <v>90</v>
      </c>
    </row>
    <row r="904" spans="2:65" s="12" customFormat="1">
      <c r="B904" s="149"/>
      <c r="D904" s="150" t="s">
        <v>276</v>
      </c>
      <c r="E904" s="151" t="s">
        <v>1</v>
      </c>
      <c r="F904" s="152" t="s">
        <v>1554</v>
      </c>
      <c r="H904" s="153">
        <v>1</v>
      </c>
      <c r="I904" s="154"/>
      <c r="L904" s="149"/>
      <c r="M904" s="155"/>
      <c r="T904" s="156"/>
      <c r="AT904" s="151" t="s">
        <v>276</v>
      </c>
      <c r="AU904" s="151" t="s">
        <v>90</v>
      </c>
      <c r="AV904" s="12" t="s">
        <v>90</v>
      </c>
      <c r="AW904" s="12" t="s">
        <v>32</v>
      </c>
      <c r="AX904" s="12" t="s">
        <v>77</v>
      </c>
      <c r="AY904" s="151" t="s">
        <v>268</v>
      </c>
    </row>
    <row r="905" spans="2:65" s="13" customFormat="1">
      <c r="B905" s="157"/>
      <c r="D905" s="150" t="s">
        <v>276</v>
      </c>
      <c r="E905" s="158" t="s">
        <v>1</v>
      </c>
      <c r="F905" s="159" t="s">
        <v>278</v>
      </c>
      <c r="H905" s="160">
        <v>1</v>
      </c>
      <c r="I905" s="161"/>
      <c r="L905" s="157"/>
      <c r="M905" s="162"/>
      <c r="T905" s="163"/>
      <c r="AT905" s="158" t="s">
        <v>276</v>
      </c>
      <c r="AU905" s="158" t="s">
        <v>90</v>
      </c>
      <c r="AV905" s="13" t="s">
        <v>101</v>
      </c>
      <c r="AW905" s="13" t="s">
        <v>32</v>
      </c>
      <c r="AX905" s="13" t="s">
        <v>84</v>
      </c>
      <c r="AY905" s="158" t="s">
        <v>268</v>
      </c>
    </row>
    <row r="906" spans="2:65" s="1" customFormat="1" ht="66.75" customHeight="1">
      <c r="B906" s="32"/>
      <c r="C906" s="136" t="s">
        <v>1528</v>
      </c>
      <c r="D906" s="136" t="s">
        <v>270</v>
      </c>
      <c r="E906" s="137" t="s">
        <v>1556</v>
      </c>
      <c r="F906" s="138" t="s">
        <v>1557</v>
      </c>
      <c r="G906" s="139" t="s">
        <v>273</v>
      </c>
      <c r="H906" s="140">
        <v>177.52600000000001</v>
      </c>
      <c r="I906" s="141"/>
      <c r="J906" s="142">
        <f>ROUND(I906*H906,2)</f>
        <v>0</v>
      </c>
      <c r="K906" s="138" t="s">
        <v>1</v>
      </c>
      <c r="L906" s="32"/>
      <c r="M906" s="143" t="s">
        <v>1</v>
      </c>
      <c r="N906" s="144" t="s">
        <v>43</v>
      </c>
      <c r="P906" s="145">
        <f>O906*H906</f>
        <v>0</v>
      </c>
      <c r="Q906" s="145">
        <v>8.3000000000000001E-4</v>
      </c>
      <c r="R906" s="145">
        <f>Q906*H906</f>
        <v>0.14734658</v>
      </c>
      <c r="S906" s="145">
        <v>0</v>
      </c>
      <c r="T906" s="146">
        <f>S906*H906</f>
        <v>0</v>
      </c>
      <c r="AR906" s="147" t="s">
        <v>370</v>
      </c>
      <c r="AT906" s="147" t="s">
        <v>270</v>
      </c>
      <c r="AU906" s="147" t="s">
        <v>90</v>
      </c>
      <c r="AY906" s="17" t="s">
        <v>268</v>
      </c>
      <c r="BE906" s="148">
        <f>IF(N906="základní",J906,0)</f>
        <v>0</v>
      </c>
      <c r="BF906" s="148">
        <f>IF(N906="snížená",J906,0)</f>
        <v>0</v>
      </c>
      <c r="BG906" s="148">
        <f>IF(N906="zákl. přenesená",J906,0)</f>
        <v>0</v>
      </c>
      <c r="BH906" s="148">
        <f>IF(N906="sníž. přenesená",J906,0)</f>
        <v>0</v>
      </c>
      <c r="BI906" s="148">
        <f>IF(N906="nulová",J906,0)</f>
        <v>0</v>
      </c>
      <c r="BJ906" s="17" t="s">
        <v>90</v>
      </c>
      <c r="BK906" s="148">
        <f>ROUND(I906*H906,2)</f>
        <v>0</v>
      </c>
      <c r="BL906" s="17" t="s">
        <v>370</v>
      </c>
      <c r="BM906" s="147" t="s">
        <v>2873</v>
      </c>
    </row>
    <row r="907" spans="2:65" s="1" customFormat="1" ht="29.25">
      <c r="B907" s="32"/>
      <c r="D907" s="150" t="s">
        <v>475</v>
      </c>
      <c r="F907" s="178" t="s">
        <v>1559</v>
      </c>
      <c r="I907" s="179"/>
      <c r="L907" s="32"/>
      <c r="M907" s="180"/>
      <c r="T907" s="56"/>
      <c r="AT907" s="17" t="s">
        <v>475</v>
      </c>
      <c r="AU907" s="17" t="s">
        <v>90</v>
      </c>
    </row>
    <row r="908" spans="2:65" s="14" customFormat="1">
      <c r="B908" s="164"/>
      <c r="D908" s="150" t="s">
        <v>276</v>
      </c>
      <c r="E908" s="165" t="s">
        <v>1</v>
      </c>
      <c r="F908" s="166" t="s">
        <v>1560</v>
      </c>
      <c r="H908" s="165" t="s">
        <v>1</v>
      </c>
      <c r="I908" s="167"/>
      <c r="L908" s="164"/>
      <c r="M908" s="168"/>
      <c r="T908" s="169"/>
      <c r="AT908" s="165" t="s">
        <v>276</v>
      </c>
      <c r="AU908" s="165" t="s">
        <v>90</v>
      </c>
      <c r="AV908" s="14" t="s">
        <v>84</v>
      </c>
      <c r="AW908" s="14" t="s">
        <v>32</v>
      </c>
      <c r="AX908" s="14" t="s">
        <v>77</v>
      </c>
      <c r="AY908" s="165" t="s">
        <v>268</v>
      </c>
    </row>
    <row r="909" spans="2:65" s="14" customFormat="1">
      <c r="B909" s="164"/>
      <c r="D909" s="150" t="s">
        <v>276</v>
      </c>
      <c r="E909" s="165" t="s">
        <v>1</v>
      </c>
      <c r="F909" s="166" t="s">
        <v>1561</v>
      </c>
      <c r="H909" s="165" t="s">
        <v>1</v>
      </c>
      <c r="I909" s="167"/>
      <c r="L909" s="164"/>
      <c r="M909" s="168"/>
      <c r="T909" s="169"/>
      <c r="AT909" s="165" t="s">
        <v>276</v>
      </c>
      <c r="AU909" s="165" t="s">
        <v>90</v>
      </c>
      <c r="AV909" s="14" t="s">
        <v>84</v>
      </c>
      <c r="AW909" s="14" t="s">
        <v>32</v>
      </c>
      <c r="AX909" s="14" t="s">
        <v>77</v>
      </c>
      <c r="AY909" s="165" t="s">
        <v>268</v>
      </c>
    </row>
    <row r="910" spans="2:65" s="12" customFormat="1">
      <c r="B910" s="149"/>
      <c r="D910" s="150" t="s">
        <v>276</v>
      </c>
      <c r="E910" s="151" t="s">
        <v>1</v>
      </c>
      <c r="F910" s="152" t="s">
        <v>2865</v>
      </c>
      <c r="H910" s="153">
        <v>154.39400000000001</v>
      </c>
      <c r="I910" s="154"/>
      <c r="L910" s="149"/>
      <c r="M910" s="155"/>
      <c r="T910" s="156"/>
      <c r="AT910" s="151" t="s">
        <v>276</v>
      </c>
      <c r="AU910" s="151" t="s">
        <v>90</v>
      </c>
      <c r="AV910" s="12" t="s">
        <v>90</v>
      </c>
      <c r="AW910" s="12" t="s">
        <v>32</v>
      </c>
      <c r="AX910" s="12" t="s">
        <v>77</v>
      </c>
      <c r="AY910" s="151" t="s">
        <v>268</v>
      </c>
    </row>
    <row r="911" spans="2:65" s="15" customFormat="1">
      <c r="B911" s="170"/>
      <c r="D911" s="150" t="s">
        <v>276</v>
      </c>
      <c r="E911" s="171" t="s">
        <v>1</v>
      </c>
      <c r="F911" s="172" t="s">
        <v>325</v>
      </c>
      <c r="H911" s="173">
        <v>154.39400000000001</v>
      </c>
      <c r="I911" s="174"/>
      <c r="L911" s="170"/>
      <c r="M911" s="175"/>
      <c r="T911" s="176"/>
      <c r="AT911" s="171" t="s">
        <v>276</v>
      </c>
      <c r="AU911" s="171" t="s">
        <v>90</v>
      </c>
      <c r="AV911" s="15" t="s">
        <v>97</v>
      </c>
      <c r="AW911" s="15" t="s">
        <v>32</v>
      </c>
      <c r="AX911" s="15" t="s">
        <v>77</v>
      </c>
      <c r="AY911" s="171" t="s">
        <v>268</v>
      </c>
    </row>
    <row r="912" spans="2:65" s="12" customFormat="1">
      <c r="B912" s="149"/>
      <c r="D912" s="150" t="s">
        <v>276</v>
      </c>
      <c r="E912" s="151" t="s">
        <v>1</v>
      </c>
      <c r="F912" s="152" t="s">
        <v>2874</v>
      </c>
      <c r="H912" s="153">
        <v>23.132000000000001</v>
      </c>
      <c r="I912" s="154"/>
      <c r="L912" s="149"/>
      <c r="M912" s="155"/>
      <c r="T912" s="156"/>
      <c r="AT912" s="151" t="s">
        <v>276</v>
      </c>
      <c r="AU912" s="151" t="s">
        <v>90</v>
      </c>
      <c r="AV912" s="12" t="s">
        <v>90</v>
      </c>
      <c r="AW912" s="12" t="s">
        <v>32</v>
      </c>
      <c r="AX912" s="12" t="s">
        <v>77</v>
      </c>
      <c r="AY912" s="151" t="s">
        <v>268</v>
      </c>
    </row>
    <row r="913" spans="2:65" s="15" customFormat="1">
      <c r="B913" s="170"/>
      <c r="D913" s="150" t="s">
        <v>276</v>
      </c>
      <c r="E913" s="171" t="s">
        <v>1</v>
      </c>
      <c r="F913" s="172" t="s">
        <v>325</v>
      </c>
      <c r="H913" s="173">
        <v>23.132000000000001</v>
      </c>
      <c r="I913" s="174"/>
      <c r="L913" s="170"/>
      <c r="M913" s="175"/>
      <c r="T913" s="176"/>
      <c r="AT913" s="171" t="s">
        <v>276</v>
      </c>
      <c r="AU913" s="171" t="s">
        <v>90</v>
      </c>
      <c r="AV913" s="15" t="s">
        <v>97</v>
      </c>
      <c r="AW913" s="15" t="s">
        <v>32</v>
      </c>
      <c r="AX913" s="15" t="s">
        <v>77</v>
      </c>
      <c r="AY913" s="171" t="s">
        <v>268</v>
      </c>
    </row>
    <row r="914" spans="2:65" s="13" customFormat="1">
      <c r="B914" s="157"/>
      <c r="D914" s="150" t="s">
        <v>276</v>
      </c>
      <c r="E914" s="158" t="s">
        <v>1</v>
      </c>
      <c r="F914" s="159" t="s">
        <v>278</v>
      </c>
      <c r="H914" s="160">
        <v>177.52600000000001</v>
      </c>
      <c r="I914" s="161"/>
      <c r="L914" s="157"/>
      <c r="M914" s="162"/>
      <c r="T914" s="163"/>
      <c r="AT914" s="158" t="s">
        <v>276</v>
      </c>
      <c r="AU914" s="158" t="s">
        <v>90</v>
      </c>
      <c r="AV914" s="13" t="s">
        <v>101</v>
      </c>
      <c r="AW914" s="13" t="s">
        <v>32</v>
      </c>
      <c r="AX914" s="13" t="s">
        <v>84</v>
      </c>
      <c r="AY914" s="158" t="s">
        <v>268</v>
      </c>
    </row>
    <row r="915" spans="2:65" s="1" customFormat="1" ht="24.2" customHeight="1">
      <c r="B915" s="32"/>
      <c r="C915" s="136" t="s">
        <v>1534</v>
      </c>
      <c r="D915" s="136" t="s">
        <v>270</v>
      </c>
      <c r="E915" s="137" t="s">
        <v>2875</v>
      </c>
      <c r="F915" s="138" t="s">
        <v>2876</v>
      </c>
      <c r="G915" s="139" t="s">
        <v>273</v>
      </c>
      <c r="H915" s="140">
        <v>186.56800000000001</v>
      </c>
      <c r="I915" s="141"/>
      <c r="J915" s="142">
        <f>ROUND(I915*H915,2)</f>
        <v>0</v>
      </c>
      <c r="K915" s="138" t="s">
        <v>274</v>
      </c>
      <c r="L915" s="32"/>
      <c r="M915" s="143" t="s">
        <v>1</v>
      </c>
      <c r="N915" s="144" t="s">
        <v>43</v>
      </c>
      <c r="P915" s="145">
        <f>O915*H915</f>
        <v>0</v>
      </c>
      <c r="Q915" s="145">
        <v>0</v>
      </c>
      <c r="R915" s="145">
        <f>Q915*H915</f>
        <v>0</v>
      </c>
      <c r="S915" s="145">
        <v>0</v>
      </c>
      <c r="T915" s="146">
        <f>S915*H915</f>
        <v>0</v>
      </c>
      <c r="AR915" s="147" t="s">
        <v>370</v>
      </c>
      <c r="AT915" s="147" t="s">
        <v>270</v>
      </c>
      <c r="AU915" s="147" t="s">
        <v>90</v>
      </c>
      <c r="AY915" s="17" t="s">
        <v>268</v>
      </c>
      <c r="BE915" s="148">
        <f>IF(N915="základní",J915,0)</f>
        <v>0</v>
      </c>
      <c r="BF915" s="148">
        <f>IF(N915="snížená",J915,0)</f>
        <v>0</v>
      </c>
      <c r="BG915" s="148">
        <f>IF(N915="zákl. přenesená",J915,0)</f>
        <v>0</v>
      </c>
      <c r="BH915" s="148">
        <f>IF(N915="sníž. přenesená",J915,0)</f>
        <v>0</v>
      </c>
      <c r="BI915" s="148">
        <f>IF(N915="nulová",J915,0)</f>
        <v>0</v>
      </c>
      <c r="BJ915" s="17" t="s">
        <v>90</v>
      </c>
      <c r="BK915" s="148">
        <f>ROUND(I915*H915,2)</f>
        <v>0</v>
      </c>
      <c r="BL915" s="17" t="s">
        <v>370</v>
      </c>
      <c r="BM915" s="147" t="s">
        <v>2877</v>
      </c>
    </row>
    <row r="916" spans="2:65" s="1" customFormat="1" ht="16.5" customHeight="1">
      <c r="B916" s="32"/>
      <c r="C916" s="186" t="s">
        <v>1541</v>
      </c>
      <c r="D916" s="186" t="s">
        <v>982</v>
      </c>
      <c r="E916" s="187" t="s">
        <v>1568</v>
      </c>
      <c r="F916" s="188" t="s">
        <v>1569</v>
      </c>
      <c r="G916" s="189" t="s">
        <v>273</v>
      </c>
      <c r="H916" s="190">
        <v>195.17400000000001</v>
      </c>
      <c r="I916" s="191"/>
      <c r="J916" s="192">
        <f>ROUND(I916*H916,2)</f>
        <v>0</v>
      </c>
      <c r="K916" s="188" t="s">
        <v>274</v>
      </c>
      <c r="L916" s="193"/>
      <c r="M916" s="194" t="s">
        <v>1</v>
      </c>
      <c r="N916" s="195" t="s">
        <v>43</v>
      </c>
      <c r="P916" s="145">
        <f>O916*H916</f>
        <v>0</v>
      </c>
      <c r="Q916" s="145">
        <v>2.0000000000000001E-4</v>
      </c>
      <c r="R916" s="145">
        <f>Q916*H916</f>
        <v>3.9034800000000001E-2</v>
      </c>
      <c r="S916" s="145">
        <v>0</v>
      </c>
      <c r="T916" s="146">
        <f>S916*H916</f>
        <v>0</v>
      </c>
      <c r="AR916" s="147" t="s">
        <v>448</v>
      </c>
      <c r="AT916" s="147" t="s">
        <v>982</v>
      </c>
      <c r="AU916" s="147" t="s">
        <v>90</v>
      </c>
      <c r="AY916" s="17" t="s">
        <v>268</v>
      </c>
      <c r="BE916" s="148">
        <f>IF(N916="základní",J916,0)</f>
        <v>0</v>
      </c>
      <c r="BF916" s="148">
        <f>IF(N916="snížená",J916,0)</f>
        <v>0</v>
      </c>
      <c r="BG916" s="148">
        <f>IF(N916="zákl. přenesená",J916,0)</f>
        <v>0</v>
      </c>
      <c r="BH916" s="148">
        <f>IF(N916="sníž. přenesená",J916,0)</f>
        <v>0</v>
      </c>
      <c r="BI916" s="148">
        <f>IF(N916="nulová",J916,0)</f>
        <v>0</v>
      </c>
      <c r="BJ916" s="17" t="s">
        <v>90</v>
      </c>
      <c r="BK916" s="148">
        <f>ROUND(I916*H916,2)</f>
        <v>0</v>
      </c>
      <c r="BL916" s="17" t="s">
        <v>370</v>
      </c>
      <c r="BM916" s="147" t="s">
        <v>1570</v>
      </c>
    </row>
    <row r="917" spans="2:65" s="14" customFormat="1">
      <c r="B917" s="164"/>
      <c r="D917" s="150" t="s">
        <v>276</v>
      </c>
      <c r="E917" s="165" t="s">
        <v>1</v>
      </c>
      <c r="F917" s="166" t="s">
        <v>1560</v>
      </c>
      <c r="H917" s="165" t="s">
        <v>1</v>
      </c>
      <c r="I917" s="167"/>
      <c r="L917" s="164"/>
      <c r="M917" s="168"/>
      <c r="T917" s="169"/>
      <c r="AT917" s="165" t="s">
        <v>276</v>
      </c>
      <c r="AU917" s="165" t="s">
        <v>90</v>
      </c>
      <c r="AV917" s="14" t="s">
        <v>84</v>
      </c>
      <c r="AW917" s="14" t="s">
        <v>32</v>
      </c>
      <c r="AX917" s="14" t="s">
        <v>77</v>
      </c>
      <c r="AY917" s="165" t="s">
        <v>268</v>
      </c>
    </row>
    <row r="918" spans="2:65" s="14" customFormat="1">
      <c r="B918" s="164"/>
      <c r="D918" s="150" t="s">
        <v>276</v>
      </c>
      <c r="E918" s="165" t="s">
        <v>1</v>
      </c>
      <c r="F918" s="166" t="s">
        <v>1571</v>
      </c>
      <c r="H918" s="165" t="s">
        <v>1</v>
      </c>
      <c r="I918" s="167"/>
      <c r="L918" s="164"/>
      <c r="M918" s="168"/>
      <c r="T918" s="169"/>
      <c r="AT918" s="165" t="s">
        <v>276</v>
      </c>
      <c r="AU918" s="165" t="s">
        <v>90</v>
      </c>
      <c r="AV918" s="14" t="s">
        <v>84</v>
      </c>
      <c r="AW918" s="14" t="s">
        <v>32</v>
      </c>
      <c r="AX918" s="14" t="s">
        <v>77</v>
      </c>
      <c r="AY918" s="165" t="s">
        <v>268</v>
      </c>
    </row>
    <row r="919" spans="2:65" s="12" customFormat="1">
      <c r="B919" s="149"/>
      <c r="D919" s="150" t="s">
        <v>276</v>
      </c>
      <c r="E919" s="151" t="s">
        <v>1</v>
      </c>
      <c r="F919" s="152" t="s">
        <v>2865</v>
      </c>
      <c r="H919" s="153">
        <v>154.39400000000001</v>
      </c>
      <c r="I919" s="154"/>
      <c r="L919" s="149"/>
      <c r="M919" s="155"/>
      <c r="T919" s="156"/>
      <c r="AT919" s="151" t="s">
        <v>276</v>
      </c>
      <c r="AU919" s="151" t="s">
        <v>90</v>
      </c>
      <c r="AV919" s="12" t="s">
        <v>90</v>
      </c>
      <c r="AW919" s="12" t="s">
        <v>32</v>
      </c>
      <c r="AX919" s="12" t="s">
        <v>77</v>
      </c>
      <c r="AY919" s="151" t="s">
        <v>268</v>
      </c>
    </row>
    <row r="920" spans="2:65" s="15" customFormat="1">
      <c r="B920" s="170"/>
      <c r="D920" s="150" t="s">
        <v>276</v>
      </c>
      <c r="E920" s="171" t="s">
        <v>1</v>
      </c>
      <c r="F920" s="172" t="s">
        <v>325</v>
      </c>
      <c r="H920" s="173">
        <v>154.39400000000001</v>
      </c>
      <c r="I920" s="174"/>
      <c r="L920" s="170"/>
      <c r="M920" s="175"/>
      <c r="T920" s="176"/>
      <c r="AT920" s="171" t="s">
        <v>276</v>
      </c>
      <c r="AU920" s="171" t="s">
        <v>90</v>
      </c>
      <c r="AV920" s="15" t="s">
        <v>97</v>
      </c>
      <c r="AW920" s="15" t="s">
        <v>32</v>
      </c>
      <c r="AX920" s="15" t="s">
        <v>77</v>
      </c>
      <c r="AY920" s="171" t="s">
        <v>268</v>
      </c>
    </row>
    <row r="921" spans="2:65" s="12" customFormat="1">
      <c r="B921" s="149"/>
      <c r="D921" s="150" t="s">
        <v>276</v>
      </c>
      <c r="E921" s="151" t="s">
        <v>1</v>
      </c>
      <c r="F921" s="152" t="s">
        <v>2878</v>
      </c>
      <c r="H921" s="153">
        <v>14.587999999999999</v>
      </c>
      <c r="I921" s="154"/>
      <c r="L921" s="149"/>
      <c r="M921" s="155"/>
      <c r="T921" s="156"/>
      <c r="AT921" s="151" t="s">
        <v>276</v>
      </c>
      <c r="AU921" s="151" t="s">
        <v>90</v>
      </c>
      <c r="AV921" s="12" t="s">
        <v>90</v>
      </c>
      <c r="AW921" s="12" t="s">
        <v>32</v>
      </c>
      <c r="AX921" s="12" t="s">
        <v>77</v>
      </c>
      <c r="AY921" s="151" t="s">
        <v>268</v>
      </c>
    </row>
    <row r="922" spans="2:65" s="15" customFormat="1">
      <c r="B922" s="170"/>
      <c r="D922" s="150" t="s">
        <v>276</v>
      </c>
      <c r="E922" s="171" t="s">
        <v>1</v>
      </c>
      <c r="F922" s="172" t="s">
        <v>325</v>
      </c>
      <c r="H922" s="173">
        <v>14.587999999999999</v>
      </c>
      <c r="I922" s="174"/>
      <c r="L922" s="170"/>
      <c r="M922" s="175"/>
      <c r="T922" s="176"/>
      <c r="AT922" s="171" t="s">
        <v>276</v>
      </c>
      <c r="AU922" s="171" t="s">
        <v>90</v>
      </c>
      <c r="AV922" s="15" t="s">
        <v>97</v>
      </c>
      <c r="AW922" s="15" t="s">
        <v>32</v>
      </c>
      <c r="AX922" s="15" t="s">
        <v>77</v>
      </c>
      <c r="AY922" s="171" t="s">
        <v>268</v>
      </c>
    </row>
    <row r="923" spans="2:65" s="13" customFormat="1">
      <c r="B923" s="157"/>
      <c r="D923" s="150" t="s">
        <v>276</v>
      </c>
      <c r="E923" s="158" t="s">
        <v>1</v>
      </c>
      <c r="F923" s="159" t="s">
        <v>278</v>
      </c>
      <c r="H923" s="160">
        <v>168.982</v>
      </c>
      <c r="I923" s="161"/>
      <c r="L923" s="157"/>
      <c r="M923" s="162"/>
      <c r="T923" s="163"/>
      <c r="AT923" s="158" t="s">
        <v>276</v>
      </c>
      <c r="AU923" s="158" t="s">
        <v>90</v>
      </c>
      <c r="AV923" s="13" t="s">
        <v>101</v>
      </c>
      <c r="AW923" s="13" t="s">
        <v>32</v>
      </c>
      <c r="AX923" s="13" t="s">
        <v>84</v>
      </c>
      <c r="AY923" s="158" t="s">
        <v>268</v>
      </c>
    </row>
    <row r="924" spans="2:65" s="12" customFormat="1">
      <c r="B924" s="149"/>
      <c r="D924" s="150" t="s">
        <v>276</v>
      </c>
      <c r="F924" s="152" t="s">
        <v>2879</v>
      </c>
      <c r="H924" s="153">
        <v>195.17400000000001</v>
      </c>
      <c r="I924" s="154"/>
      <c r="L924" s="149"/>
      <c r="M924" s="155"/>
      <c r="T924" s="156"/>
      <c r="AT924" s="151" t="s">
        <v>276</v>
      </c>
      <c r="AU924" s="151" t="s">
        <v>90</v>
      </c>
      <c r="AV924" s="12" t="s">
        <v>90</v>
      </c>
      <c r="AW924" s="12" t="s">
        <v>4</v>
      </c>
      <c r="AX924" s="12" t="s">
        <v>84</v>
      </c>
      <c r="AY924" s="151" t="s">
        <v>268</v>
      </c>
    </row>
    <row r="925" spans="2:65" s="1" customFormat="1" ht="16.5" customHeight="1">
      <c r="B925" s="32"/>
      <c r="C925" s="186" t="s">
        <v>1549</v>
      </c>
      <c r="D925" s="186" t="s">
        <v>982</v>
      </c>
      <c r="E925" s="187" t="s">
        <v>1450</v>
      </c>
      <c r="F925" s="188" t="s">
        <v>1451</v>
      </c>
      <c r="G925" s="189" t="s">
        <v>273</v>
      </c>
      <c r="H925" s="190">
        <v>20.312000000000001</v>
      </c>
      <c r="I925" s="191"/>
      <c r="J925" s="192">
        <f>ROUND(I925*H925,2)</f>
        <v>0</v>
      </c>
      <c r="K925" s="188" t="s">
        <v>274</v>
      </c>
      <c r="L925" s="193"/>
      <c r="M925" s="194" t="s">
        <v>1</v>
      </c>
      <c r="N925" s="195" t="s">
        <v>43</v>
      </c>
      <c r="P925" s="145">
        <f>O925*H925</f>
        <v>0</v>
      </c>
      <c r="Q925" s="145">
        <v>2.9999999999999997E-4</v>
      </c>
      <c r="R925" s="145">
        <f>Q925*H925</f>
        <v>6.0936000000000002E-3</v>
      </c>
      <c r="S925" s="145">
        <v>0</v>
      </c>
      <c r="T925" s="146">
        <f>S925*H925</f>
        <v>0</v>
      </c>
      <c r="AR925" s="147" t="s">
        <v>448</v>
      </c>
      <c r="AT925" s="147" t="s">
        <v>982</v>
      </c>
      <c r="AU925" s="147" t="s">
        <v>90</v>
      </c>
      <c r="AY925" s="17" t="s">
        <v>268</v>
      </c>
      <c r="BE925" s="148">
        <f>IF(N925="základní",J925,0)</f>
        <v>0</v>
      </c>
      <c r="BF925" s="148">
        <f>IF(N925="snížená",J925,0)</f>
        <v>0</v>
      </c>
      <c r="BG925" s="148">
        <f>IF(N925="zákl. přenesená",J925,0)</f>
        <v>0</v>
      </c>
      <c r="BH925" s="148">
        <f>IF(N925="sníž. přenesená",J925,0)</f>
        <v>0</v>
      </c>
      <c r="BI925" s="148">
        <f>IF(N925="nulová",J925,0)</f>
        <v>0</v>
      </c>
      <c r="BJ925" s="17" t="s">
        <v>90</v>
      </c>
      <c r="BK925" s="148">
        <f>ROUND(I925*H925,2)</f>
        <v>0</v>
      </c>
      <c r="BL925" s="17" t="s">
        <v>370</v>
      </c>
      <c r="BM925" s="147" t="s">
        <v>2880</v>
      </c>
    </row>
    <row r="926" spans="2:65" s="12" customFormat="1" ht="22.5">
      <c r="B926" s="149"/>
      <c r="D926" s="150" t="s">
        <v>276</v>
      </c>
      <c r="E926" s="151" t="s">
        <v>1</v>
      </c>
      <c r="F926" s="152" t="s">
        <v>1575</v>
      </c>
      <c r="H926" s="153">
        <v>17.585999999999999</v>
      </c>
      <c r="I926" s="154"/>
      <c r="L926" s="149"/>
      <c r="M926" s="155"/>
      <c r="T926" s="156"/>
      <c r="AT926" s="151" t="s">
        <v>276</v>
      </c>
      <c r="AU926" s="151" t="s">
        <v>90</v>
      </c>
      <c r="AV926" s="12" t="s">
        <v>90</v>
      </c>
      <c r="AW926" s="12" t="s">
        <v>32</v>
      </c>
      <c r="AX926" s="12" t="s">
        <v>77</v>
      </c>
      <c r="AY926" s="151" t="s">
        <v>268</v>
      </c>
    </row>
    <row r="927" spans="2:65" s="13" customFormat="1">
      <c r="B927" s="157"/>
      <c r="D927" s="150" t="s">
        <v>276</v>
      </c>
      <c r="E927" s="158" t="s">
        <v>1</v>
      </c>
      <c r="F927" s="159" t="s">
        <v>278</v>
      </c>
      <c r="H927" s="160">
        <v>17.585999999999999</v>
      </c>
      <c r="I927" s="161"/>
      <c r="L927" s="157"/>
      <c r="M927" s="162"/>
      <c r="T927" s="163"/>
      <c r="AT927" s="158" t="s">
        <v>276</v>
      </c>
      <c r="AU927" s="158" t="s">
        <v>90</v>
      </c>
      <c r="AV927" s="13" t="s">
        <v>101</v>
      </c>
      <c r="AW927" s="13" t="s">
        <v>32</v>
      </c>
      <c r="AX927" s="13" t="s">
        <v>84</v>
      </c>
      <c r="AY927" s="158" t="s">
        <v>268</v>
      </c>
    </row>
    <row r="928" spans="2:65" s="12" customFormat="1">
      <c r="B928" s="149"/>
      <c r="D928" s="150" t="s">
        <v>276</v>
      </c>
      <c r="F928" s="152" t="s">
        <v>1576</v>
      </c>
      <c r="H928" s="153">
        <v>20.312000000000001</v>
      </c>
      <c r="I928" s="154"/>
      <c r="L928" s="149"/>
      <c r="M928" s="155"/>
      <c r="T928" s="156"/>
      <c r="AT928" s="151" t="s">
        <v>276</v>
      </c>
      <c r="AU928" s="151" t="s">
        <v>90</v>
      </c>
      <c r="AV928" s="12" t="s">
        <v>90</v>
      </c>
      <c r="AW928" s="12" t="s">
        <v>4</v>
      </c>
      <c r="AX928" s="12" t="s">
        <v>84</v>
      </c>
      <c r="AY928" s="151" t="s">
        <v>268</v>
      </c>
    </row>
    <row r="929" spans="2:65" s="1" customFormat="1" ht="24.2" customHeight="1">
      <c r="B929" s="32"/>
      <c r="C929" s="136" t="s">
        <v>1555</v>
      </c>
      <c r="D929" s="136" t="s">
        <v>270</v>
      </c>
      <c r="E929" s="137" t="s">
        <v>1578</v>
      </c>
      <c r="F929" s="138" t="s">
        <v>1579</v>
      </c>
      <c r="G929" s="139" t="s">
        <v>1472</v>
      </c>
      <c r="H929" s="197"/>
      <c r="I929" s="141"/>
      <c r="J929" s="142">
        <f>ROUND(I929*H929,2)</f>
        <v>0</v>
      </c>
      <c r="K929" s="138" t="s">
        <v>274</v>
      </c>
      <c r="L929" s="32"/>
      <c r="M929" s="143" t="s">
        <v>1</v>
      </c>
      <c r="N929" s="144" t="s">
        <v>43</v>
      </c>
      <c r="P929" s="145">
        <f>O929*H929</f>
        <v>0</v>
      </c>
      <c r="Q929" s="145">
        <v>0</v>
      </c>
      <c r="R929" s="145">
        <f>Q929*H929</f>
        <v>0</v>
      </c>
      <c r="S929" s="145">
        <v>0</v>
      </c>
      <c r="T929" s="146">
        <f>S929*H929</f>
        <v>0</v>
      </c>
      <c r="AR929" s="147" t="s">
        <v>370</v>
      </c>
      <c r="AT929" s="147" t="s">
        <v>270</v>
      </c>
      <c r="AU929" s="147" t="s">
        <v>90</v>
      </c>
      <c r="AY929" s="17" t="s">
        <v>268</v>
      </c>
      <c r="BE929" s="148">
        <f>IF(N929="základní",J929,0)</f>
        <v>0</v>
      </c>
      <c r="BF929" s="148">
        <f>IF(N929="snížená",J929,0)</f>
        <v>0</v>
      </c>
      <c r="BG929" s="148">
        <f>IF(N929="zákl. přenesená",J929,0)</f>
        <v>0</v>
      </c>
      <c r="BH929" s="148">
        <f>IF(N929="sníž. přenesená",J929,0)</f>
        <v>0</v>
      </c>
      <c r="BI929" s="148">
        <f>IF(N929="nulová",J929,0)</f>
        <v>0</v>
      </c>
      <c r="BJ929" s="17" t="s">
        <v>90</v>
      </c>
      <c r="BK929" s="148">
        <f>ROUND(I929*H929,2)</f>
        <v>0</v>
      </c>
      <c r="BL929" s="17" t="s">
        <v>370</v>
      </c>
      <c r="BM929" s="147" t="s">
        <v>1580</v>
      </c>
    </row>
    <row r="930" spans="2:65" s="11" customFormat="1" ht="22.9" customHeight="1">
      <c r="B930" s="124"/>
      <c r="D930" s="125" t="s">
        <v>76</v>
      </c>
      <c r="E930" s="134" t="s">
        <v>1581</v>
      </c>
      <c r="F930" s="134" t="s">
        <v>1582</v>
      </c>
      <c r="I930" s="127"/>
      <c r="J930" s="135">
        <f>BK930</f>
        <v>0</v>
      </c>
      <c r="L930" s="124"/>
      <c r="M930" s="129"/>
      <c r="P930" s="130">
        <f>SUM(P931:P997)</f>
        <v>0</v>
      </c>
      <c r="R930" s="130">
        <f>SUM(R931:R997)</f>
        <v>2.3278886500000002</v>
      </c>
      <c r="T930" s="131">
        <f>SUM(T931:T997)</f>
        <v>0</v>
      </c>
      <c r="AR930" s="125" t="s">
        <v>90</v>
      </c>
      <c r="AT930" s="132" t="s">
        <v>76</v>
      </c>
      <c r="AU930" s="132" t="s">
        <v>84</v>
      </c>
      <c r="AY930" s="125" t="s">
        <v>268</v>
      </c>
      <c r="BK930" s="133">
        <f>SUM(BK931:BK997)</f>
        <v>0</v>
      </c>
    </row>
    <row r="931" spans="2:65" s="1" customFormat="1" ht="24.2" customHeight="1">
      <c r="B931" s="32"/>
      <c r="C931" s="136" t="s">
        <v>1563</v>
      </c>
      <c r="D931" s="177" t="s">
        <v>270</v>
      </c>
      <c r="E931" s="137" t="s">
        <v>1584</v>
      </c>
      <c r="F931" s="138" t="s">
        <v>1585</v>
      </c>
      <c r="G931" s="139" t="s">
        <v>273</v>
      </c>
      <c r="H931" s="140">
        <v>130.30000000000001</v>
      </c>
      <c r="I931" s="141"/>
      <c r="J931" s="142">
        <f>ROUND(I931*H931,2)</f>
        <v>0</v>
      </c>
      <c r="K931" s="138" t="s">
        <v>274</v>
      </c>
      <c r="L931" s="32"/>
      <c r="M931" s="143" t="s">
        <v>1</v>
      </c>
      <c r="N931" s="144" t="s">
        <v>43</v>
      </c>
      <c r="P931" s="145">
        <f>O931*H931</f>
        <v>0</v>
      </c>
      <c r="Q931" s="145">
        <v>0</v>
      </c>
      <c r="R931" s="145">
        <f>Q931*H931</f>
        <v>0</v>
      </c>
      <c r="S931" s="145">
        <v>0</v>
      </c>
      <c r="T931" s="146">
        <f>S931*H931</f>
        <v>0</v>
      </c>
      <c r="AR931" s="147" t="s">
        <v>370</v>
      </c>
      <c r="AT931" s="147" t="s">
        <v>270</v>
      </c>
      <c r="AU931" s="147" t="s">
        <v>90</v>
      </c>
      <c r="AY931" s="17" t="s">
        <v>268</v>
      </c>
      <c r="BE931" s="148">
        <f>IF(N931="základní",J931,0)</f>
        <v>0</v>
      </c>
      <c r="BF931" s="148">
        <f>IF(N931="snížená",J931,0)</f>
        <v>0</v>
      </c>
      <c r="BG931" s="148">
        <f>IF(N931="zákl. přenesená",J931,0)</f>
        <v>0</v>
      </c>
      <c r="BH931" s="148">
        <f>IF(N931="sníž. přenesená",J931,0)</f>
        <v>0</v>
      </c>
      <c r="BI931" s="148">
        <f>IF(N931="nulová",J931,0)</f>
        <v>0</v>
      </c>
      <c r="BJ931" s="17" t="s">
        <v>90</v>
      </c>
      <c r="BK931" s="148">
        <f>ROUND(I931*H931,2)</f>
        <v>0</v>
      </c>
      <c r="BL931" s="17" t="s">
        <v>370</v>
      </c>
      <c r="BM931" s="147" t="s">
        <v>1586</v>
      </c>
    </row>
    <row r="932" spans="2:65" s="1" customFormat="1" ht="24.2" customHeight="1">
      <c r="B932" s="32"/>
      <c r="C932" s="186" t="s">
        <v>584</v>
      </c>
      <c r="D932" s="186" t="s">
        <v>982</v>
      </c>
      <c r="E932" s="187" t="s">
        <v>1588</v>
      </c>
      <c r="F932" s="188" t="s">
        <v>1589</v>
      </c>
      <c r="G932" s="189" t="s">
        <v>273</v>
      </c>
      <c r="H932" s="190">
        <v>128.83500000000001</v>
      </c>
      <c r="I932" s="191"/>
      <c r="J932" s="192">
        <f>ROUND(I932*H932,2)</f>
        <v>0</v>
      </c>
      <c r="K932" s="188" t="s">
        <v>274</v>
      </c>
      <c r="L932" s="193"/>
      <c r="M932" s="194" t="s">
        <v>1</v>
      </c>
      <c r="N932" s="195" t="s">
        <v>43</v>
      </c>
      <c r="P932" s="145">
        <f>O932*H932</f>
        <v>0</v>
      </c>
      <c r="Q932" s="145">
        <v>4.5500000000000002E-3</v>
      </c>
      <c r="R932" s="145">
        <f>Q932*H932</f>
        <v>0.58619925000000006</v>
      </c>
      <c r="S932" s="145">
        <v>0</v>
      </c>
      <c r="T932" s="146">
        <f>S932*H932</f>
        <v>0</v>
      </c>
      <c r="AR932" s="147" t="s">
        <v>448</v>
      </c>
      <c r="AT932" s="147" t="s">
        <v>982</v>
      </c>
      <c r="AU932" s="147" t="s">
        <v>90</v>
      </c>
      <c r="AY932" s="17" t="s">
        <v>268</v>
      </c>
      <c r="BE932" s="148">
        <f>IF(N932="základní",J932,0)</f>
        <v>0</v>
      </c>
      <c r="BF932" s="148">
        <f>IF(N932="snížená",J932,0)</f>
        <v>0</v>
      </c>
      <c r="BG932" s="148">
        <f>IF(N932="zákl. přenesená",J932,0)</f>
        <v>0</v>
      </c>
      <c r="BH932" s="148">
        <f>IF(N932="sníž. přenesená",J932,0)</f>
        <v>0</v>
      </c>
      <c r="BI932" s="148">
        <f>IF(N932="nulová",J932,0)</f>
        <v>0</v>
      </c>
      <c r="BJ932" s="17" t="s">
        <v>90</v>
      </c>
      <c r="BK932" s="148">
        <f>ROUND(I932*H932,2)</f>
        <v>0</v>
      </c>
      <c r="BL932" s="17" t="s">
        <v>370</v>
      </c>
      <c r="BM932" s="147" t="s">
        <v>1590</v>
      </c>
    </row>
    <row r="933" spans="2:65" s="14" customFormat="1">
      <c r="B933" s="164"/>
      <c r="D933" s="150" t="s">
        <v>276</v>
      </c>
      <c r="E933" s="165" t="s">
        <v>1</v>
      </c>
      <c r="F933" s="166" t="s">
        <v>1591</v>
      </c>
      <c r="H933" s="165" t="s">
        <v>1</v>
      </c>
      <c r="I933" s="167"/>
      <c r="L933" s="164"/>
      <c r="M933" s="168"/>
      <c r="T933" s="169"/>
      <c r="AT933" s="165" t="s">
        <v>276</v>
      </c>
      <c r="AU933" s="165" t="s">
        <v>90</v>
      </c>
      <c r="AV933" s="14" t="s">
        <v>84</v>
      </c>
      <c r="AW933" s="14" t="s">
        <v>32</v>
      </c>
      <c r="AX933" s="14" t="s">
        <v>77</v>
      </c>
      <c r="AY933" s="165" t="s">
        <v>268</v>
      </c>
    </row>
    <row r="934" spans="2:65" s="14" customFormat="1">
      <c r="B934" s="164"/>
      <c r="D934" s="150" t="s">
        <v>276</v>
      </c>
      <c r="E934" s="165" t="s">
        <v>1</v>
      </c>
      <c r="F934" s="166" t="s">
        <v>2675</v>
      </c>
      <c r="H934" s="165" t="s">
        <v>1</v>
      </c>
      <c r="I934" s="167"/>
      <c r="L934" s="164"/>
      <c r="M934" s="168"/>
      <c r="T934" s="169"/>
      <c r="AT934" s="165" t="s">
        <v>276</v>
      </c>
      <c r="AU934" s="165" t="s">
        <v>90</v>
      </c>
      <c r="AV934" s="14" t="s">
        <v>84</v>
      </c>
      <c r="AW934" s="14" t="s">
        <v>32</v>
      </c>
      <c r="AX934" s="14" t="s">
        <v>77</v>
      </c>
      <c r="AY934" s="165" t="s">
        <v>268</v>
      </c>
    </row>
    <row r="935" spans="2:65" s="12" customFormat="1">
      <c r="B935" s="149"/>
      <c r="D935" s="150" t="s">
        <v>276</v>
      </c>
      <c r="E935" s="151" t="s">
        <v>1</v>
      </c>
      <c r="F935" s="152" t="s">
        <v>2881</v>
      </c>
      <c r="H935" s="153">
        <v>116.1</v>
      </c>
      <c r="I935" s="154"/>
      <c r="L935" s="149"/>
      <c r="M935" s="155"/>
      <c r="T935" s="156"/>
      <c r="AT935" s="151" t="s">
        <v>276</v>
      </c>
      <c r="AU935" s="151" t="s">
        <v>90</v>
      </c>
      <c r="AV935" s="12" t="s">
        <v>90</v>
      </c>
      <c r="AW935" s="12" t="s">
        <v>32</v>
      </c>
      <c r="AX935" s="12" t="s">
        <v>77</v>
      </c>
      <c r="AY935" s="151" t="s">
        <v>268</v>
      </c>
    </row>
    <row r="936" spans="2:65" s="12" customFormat="1">
      <c r="B936" s="149"/>
      <c r="D936" s="150" t="s">
        <v>276</v>
      </c>
      <c r="E936" s="151" t="s">
        <v>1</v>
      </c>
      <c r="F936" s="152" t="s">
        <v>2780</v>
      </c>
      <c r="H936" s="153">
        <v>6.3</v>
      </c>
      <c r="I936" s="154"/>
      <c r="L936" s="149"/>
      <c r="M936" s="155"/>
      <c r="T936" s="156"/>
      <c r="AT936" s="151" t="s">
        <v>276</v>
      </c>
      <c r="AU936" s="151" t="s">
        <v>90</v>
      </c>
      <c r="AV936" s="12" t="s">
        <v>90</v>
      </c>
      <c r="AW936" s="12" t="s">
        <v>32</v>
      </c>
      <c r="AX936" s="12" t="s">
        <v>77</v>
      </c>
      <c r="AY936" s="151" t="s">
        <v>268</v>
      </c>
    </row>
    <row r="937" spans="2:65" s="12" customFormat="1">
      <c r="B937" s="149"/>
      <c r="D937" s="150" t="s">
        <v>276</v>
      </c>
      <c r="E937" s="151" t="s">
        <v>1</v>
      </c>
      <c r="F937" s="152" t="s">
        <v>1191</v>
      </c>
      <c r="H937" s="153">
        <v>0.3</v>
      </c>
      <c r="I937" s="154"/>
      <c r="L937" s="149"/>
      <c r="M937" s="155"/>
      <c r="T937" s="156"/>
      <c r="AT937" s="151" t="s">
        <v>276</v>
      </c>
      <c r="AU937" s="151" t="s">
        <v>90</v>
      </c>
      <c r="AV937" s="12" t="s">
        <v>90</v>
      </c>
      <c r="AW937" s="12" t="s">
        <v>32</v>
      </c>
      <c r="AX937" s="12" t="s">
        <v>77</v>
      </c>
      <c r="AY937" s="151" t="s">
        <v>268</v>
      </c>
    </row>
    <row r="938" spans="2:65" s="13" customFormat="1">
      <c r="B938" s="157"/>
      <c r="D938" s="150" t="s">
        <v>276</v>
      </c>
      <c r="E938" s="158" t="s">
        <v>1</v>
      </c>
      <c r="F938" s="159" t="s">
        <v>278</v>
      </c>
      <c r="H938" s="160">
        <v>122.7</v>
      </c>
      <c r="I938" s="161"/>
      <c r="L938" s="157"/>
      <c r="M938" s="162"/>
      <c r="T938" s="163"/>
      <c r="AT938" s="158" t="s">
        <v>276</v>
      </c>
      <c r="AU938" s="158" t="s">
        <v>90</v>
      </c>
      <c r="AV938" s="13" t="s">
        <v>101</v>
      </c>
      <c r="AW938" s="13" t="s">
        <v>32</v>
      </c>
      <c r="AX938" s="13" t="s">
        <v>84</v>
      </c>
      <c r="AY938" s="158" t="s">
        <v>268</v>
      </c>
    </row>
    <row r="939" spans="2:65" s="12" customFormat="1">
      <c r="B939" s="149"/>
      <c r="D939" s="150" t="s">
        <v>276</v>
      </c>
      <c r="F939" s="152" t="s">
        <v>2882</v>
      </c>
      <c r="H939" s="153">
        <v>128.83500000000001</v>
      </c>
      <c r="I939" s="154"/>
      <c r="L939" s="149"/>
      <c r="M939" s="155"/>
      <c r="T939" s="156"/>
      <c r="AT939" s="151" t="s">
        <v>276</v>
      </c>
      <c r="AU939" s="151" t="s">
        <v>90</v>
      </c>
      <c r="AV939" s="12" t="s">
        <v>90</v>
      </c>
      <c r="AW939" s="12" t="s">
        <v>4</v>
      </c>
      <c r="AX939" s="12" t="s">
        <v>84</v>
      </c>
      <c r="AY939" s="151" t="s">
        <v>268</v>
      </c>
    </row>
    <row r="940" spans="2:65" s="1" customFormat="1" ht="24.2" customHeight="1">
      <c r="B940" s="32"/>
      <c r="C940" s="186" t="s">
        <v>1577</v>
      </c>
      <c r="D940" s="186" t="s">
        <v>982</v>
      </c>
      <c r="E940" s="187" t="s">
        <v>1595</v>
      </c>
      <c r="F940" s="188" t="s">
        <v>1596</v>
      </c>
      <c r="G940" s="189" t="s">
        <v>273</v>
      </c>
      <c r="H940" s="190">
        <v>7.98</v>
      </c>
      <c r="I940" s="191"/>
      <c r="J940" s="192">
        <f>ROUND(I940*H940,2)</f>
        <v>0</v>
      </c>
      <c r="K940" s="188" t="s">
        <v>274</v>
      </c>
      <c r="L940" s="193"/>
      <c r="M940" s="194" t="s">
        <v>1</v>
      </c>
      <c r="N940" s="195" t="s">
        <v>43</v>
      </c>
      <c r="P940" s="145">
        <f>O940*H940</f>
        <v>0</v>
      </c>
      <c r="Q940" s="145">
        <v>3.8500000000000001E-3</v>
      </c>
      <c r="R940" s="145">
        <f>Q940*H940</f>
        <v>3.0723000000000004E-2</v>
      </c>
      <c r="S940" s="145">
        <v>0</v>
      </c>
      <c r="T940" s="146">
        <f>S940*H940</f>
        <v>0</v>
      </c>
      <c r="AR940" s="147" t="s">
        <v>448</v>
      </c>
      <c r="AT940" s="147" t="s">
        <v>982</v>
      </c>
      <c r="AU940" s="147" t="s">
        <v>90</v>
      </c>
      <c r="AY940" s="17" t="s">
        <v>268</v>
      </c>
      <c r="BE940" s="148">
        <f>IF(N940="základní",J940,0)</f>
        <v>0</v>
      </c>
      <c r="BF940" s="148">
        <f>IF(N940="snížená",J940,0)</f>
        <v>0</v>
      </c>
      <c r="BG940" s="148">
        <f>IF(N940="zákl. přenesená",J940,0)</f>
        <v>0</v>
      </c>
      <c r="BH940" s="148">
        <f>IF(N940="sníž. přenesená",J940,0)</f>
        <v>0</v>
      </c>
      <c r="BI940" s="148">
        <f>IF(N940="nulová",J940,0)</f>
        <v>0</v>
      </c>
      <c r="BJ940" s="17" t="s">
        <v>90</v>
      </c>
      <c r="BK940" s="148">
        <f>ROUND(I940*H940,2)</f>
        <v>0</v>
      </c>
      <c r="BL940" s="17" t="s">
        <v>370</v>
      </c>
      <c r="BM940" s="147" t="s">
        <v>1597</v>
      </c>
    </row>
    <row r="941" spans="2:65" s="14" customFormat="1">
      <c r="B941" s="164"/>
      <c r="D941" s="150" t="s">
        <v>276</v>
      </c>
      <c r="E941" s="165" t="s">
        <v>1</v>
      </c>
      <c r="F941" s="166" t="s">
        <v>1591</v>
      </c>
      <c r="H941" s="165" t="s">
        <v>1</v>
      </c>
      <c r="I941" s="167"/>
      <c r="L941" s="164"/>
      <c r="M941" s="168"/>
      <c r="T941" s="169"/>
      <c r="AT941" s="165" t="s">
        <v>276</v>
      </c>
      <c r="AU941" s="165" t="s">
        <v>90</v>
      </c>
      <c r="AV941" s="14" t="s">
        <v>84</v>
      </c>
      <c r="AW941" s="14" t="s">
        <v>32</v>
      </c>
      <c r="AX941" s="14" t="s">
        <v>77</v>
      </c>
      <c r="AY941" s="165" t="s">
        <v>268</v>
      </c>
    </row>
    <row r="942" spans="2:65" s="14" customFormat="1">
      <c r="B942" s="164"/>
      <c r="D942" s="150" t="s">
        <v>276</v>
      </c>
      <c r="E942" s="165" t="s">
        <v>1</v>
      </c>
      <c r="F942" s="166" t="s">
        <v>2675</v>
      </c>
      <c r="H942" s="165" t="s">
        <v>1</v>
      </c>
      <c r="I942" s="167"/>
      <c r="L942" s="164"/>
      <c r="M942" s="168"/>
      <c r="T942" s="169"/>
      <c r="AT942" s="165" t="s">
        <v>276</v>
      </c>
      <c r="AU942" s="165" t="s">
        <v>90</v>
      </c>
      <c r="AV942" s="14" t="s">
        <v>84</v>
      </c>
      <c r="AW942" s="14" t="s">
        <v>32</v>
      </c>
      <c r="AX942" s="14" t="s">
        <v>77</v>
      </c>
      <c r="AY942" s="165" t="s">
        <v>268</v>
      </c>
    </row>
    <row r="943" spans="2:65" s="12" customFormat="1">
      <c r="B943" s="149"/>
      <c r="D943" s="150" t="s">
        <v>276</v>
      </c>
      <c r="E943" s="151" t="s">
        <v>1</v>
      </c>
      <c r="F943" s="152" t="s">
        <v>2883</v>
      </c>
      <c r="H943" s="153">
        <v>7.6</v>
      </c>
      <c r="I943" s="154"/>
      <c r="L943" s="149"/>
      <c r="M943" s="155"/>
      <c r="T943" s="156"/>
      <c r="AT943" s="151" t="s">
        <v>276</v>
      </c>
      <c r="AU943" s="151" t="s">
        <v>90</v>
      </c>
      <c r="AV943" s="12" t="s">
        <v>90</v>
      </c>
      <c r="AW943" s="12" t="s">
        <v>32</v>
      </c>
      <c r="AX943" s="12" t="s">
        <v>77</v>
      </c>
      <c r="AY943" s="151" t="s">
        <v>268</v>
      </c>
    </row>
    <row r="944" spans="2:65" s="13" customFormat="1">
      <c r="B944" s="157"/>
      <c r="D944" s="150" t="s">
        <v>276</v>
      </c>
      <c r="E944" s="158" t="s">
        <v>1</v>
      </c>
      <c r="F944" s="159" t="s">
        <v>278</v>
      </c>
      <c r="H944" s="160">
        <v>7.6</v>
      </c>
      <c r="I944" s="161"/>
      <c r="L944" s="157"/>
      <c r="M944" s="162"/>
      <c r="T944" s="163"/>
      <c r="AT944" s="158" t="s">
        <v>276</v>
      </c>
      <c r="AU944" s="158" t="s">
        <v>90</v>
      </c>
      <c r="AV944" s="13" t="s">
        <v>101</v>
      </c>
      <c r="AW944" s="13" t="s">
        <v>32</v>
      </c>
      <c r="AX944" s="13" t="s">
        <v>84</v>
      </c>
      <c r="AY944" s="158" t="s">
        <v>268</v>
      </c>
    </row>
    <row r="945" spans="2:65" s="12" customFormat="1">
      <c r="B945" s="149"/>
      <c r="D945" s="150" t="s">
        <v>276</v>
      </c>
      <c r="F945" s="152" t="s">
        <v>2884</v>
      </c>
      <c r="H945" s="153">
        <v>7.98</v>
      </c>
      <c r="I945" s="154"/>
      <c r="L945" s="149"/>
      <c r="M945" s="155"/>
      <c r="T945" s="156"/>
      <c r="AT945" s="151" t="s">
        <v>276</v>
      </c>
      <c r="AU945" s="151" t="s">
        <v>90</v>
      </c>
      <c r="AV945" s="12" t="s">
        <v>90</v>
      </c>
      <c r="AW945" s="12" t="s">
        <v>4</v>
      </c>
      <c r="AX945" s="12" t="s">
        <v>84</v>
      </c>
      <c r="AY945" s="151" t="s">
        <v>268</v>
      </c>
    </row>
    <row r="946" spans="2:65" s="1" customFormat="1" ht="24.2" customHeight="1">
      <c r="B946" s="32"/>
      <c r="C946" s="136" t="s">
        <v>1583</v>
      </c>
      <c r="D946" s="136" t="s">
        <v>270</v>
      </c>
      <c r="E946" s="137" t="s">
        <v>1601</v>
      </c>
      <c r="F946" s="138" t="s">
        <v>1602</v>
      </c>
      <c r="G946" s="139" t="s">
        <v>273</v>
      </c>
      <c r="H946" s="140">
        <v>57.518000000000001</v>
      </c>
      <c r="I946" s="141"/>
      <c r="J946" s="142">
        <f>ROUND(I946*H946,2)</f>
        <v>0</v>
      </c>
      <c r="K946" s="138" t="s">
        <v>274</v>
      </c>
      <c r="L946" s="32"/>
      <c r="M946" s="143" t="s">
        <v>1</v>
      </c>
      <c r="N946" s="144" t="s">
        <v>43</v>
      </c>
      <c r="P946" s="145">
        <f>O946*H946</f>
        <v>0</v>
      </c>
      <c r="Q946" s="145">
        <v>6.0000000000000001E-3</v>
      </c>
      <c r="R946" s="145">
        <f>Q946*H946</f>
        <v>0.34510800000000003</v>
      </c>
      <c r="S946" s="145">
        <v>0</v>
      </c>
      <c r="T946" s="146">
        <f>S946*H946</f>
        <v>0</v>
      </c>
      <c r="AR946" s="147" t="s">
        <v>370</v>
      </c>
      <c r="AT946" s="147" t="s">
        <v>270</v>
      </c>
      <c r="AU946" s="147" t="s">
        <v>90</v>
      </c>
      <c r="AY946" s="17" t="s">
        <v>268</v>
      </c>
      <c r="BE946" s="148">
        <f>IF(N946="základní",J946,0)</f>
        <v>0</v>
      </c>
      <c r="BF946" s="148">
        <f>IF(N946="snížená",J946,0)</f>
        <v>0</v>
      </c>
      <c r="BG946" s="148">
        <f>IF(N946="zákl. přenesená",J946,0)</f>
        <v>0</v>
      </c>
      <c r="BH946" s="148">
        <f>IF(N946="sníž. přenesená",J946,0)</f>
        <v>0</v>
      </c>
      <c r="BI946" s="148">
        <f>IF(N946="nulová",J946,0)</f>
        <v>0</v>
      </c>
      <c r="BJ946" s="17" t="s">
        <v>90</v>
      </c>
      <c r="BK946" s="148">
        <f>ROUND(I946*H946,2)</f>
        <v>0</v>
      </c>
      <c r="BL946" s="17" t="s">
        <v>370</v>
      </c>
      <c r="BM946" s="147" t="s">
        <v>1603</v>
      </c>
    </row>
    <row r="947" spans="2:65" s="1" customFormat="1" ht="24.2" customHeight="1">
      <c r="B947" s="32"/>
      <c r="C947" s="186" t="s">
        <v>2885</v>
      </c>
      <c r="D947" s="186" t="s">
        <v>982</v>
      </c>
      <c r="E947" s="187" t="s">
        <v>1605</v>
      </c>
      <c r="F947" s="188" t="s">
        <v>995</v>
      </c>
      <c r="G947" s="189" t="s">
        <v>273</v>
      </c>
      <c r="H947" s="190">
        <v>55.314</v>
      </c>
      <c r="I947" s="191"/>
      <c r="J947" s="192">
        <f>ROUND(I947*H947,2)</f>
        <v>0</v>
      </c>
      <c r="K947" s="188" t="s">
        <v>1</v>
      </c>
      <c r="L947" s="193"/>
      <c r="M947" s="194" t="s">
        <v>1</v>
      </c>
      <c r="N947" s="195" t="s">
        <v>43</v>
      </c>
      <c r="P947" s="145">
        <f>O947*H947</f>
        <v>0</v>
      </c>
      <c r="Q947" s="145">
        <v>6.3E-3</v>
      </c>
      <c r="R947" s="145">
        <f>Q947*H947</f>
        <v>0.34847820000000002</v>
      </c>
      <c r="S947" s="145">
        <v>0</v>
      </c>
      <c r="T947" s="146">
        <f>S947*H947</f>
        <v>0</v>
      </c>
      <c r="AR947" s="147" t="s">
        <v>448</v>
      </c>
      <c r="AT947" s="147" t="s">
        <v>982</v>
      </c>
      <c r="AU947" s="147" t="s">
        <v>90</v>
      </c>
      <c r="AY947" s="17" t="s">
        <v>268</v>
      </c>
      <c r="BE947" s="148">
        <f>IF(N947="základní",J947,0)</f>
        <v>0</v>
      </c>
      <c r="BF947" s="148">
        <f>IF(N947="snížená",J947,0)</f>
        <v>0</v>
      </c>
      <c r="BG947" s="148">
        <f>IF(N947="zákl. přenesená",J947,0)</f>
        <v>0</v>
      </c>
      <c r="BH947" s="148">
        <f>IF(N947="sníž. přenesená",J947,0)</f>
        <v>0</v>
      </c>
      <c r="BI947" s="148">
        <f>IF(N947="nulová",J947,0)</f>
        <v>0</v>
      </c>
      <c r="BJ947" s="17" t="s">
        <v>90</v>
      </c>
      <c r="BK947" s="148">
        <f>ROUND(I947*H947,2)</f>
        <v>0</v>
      </c>
      <c r="BL947" s="17" t="s">
        <v>370</v>
      </c>
      <c r="BM947" s="147" t="s">
        <v>1606</v>
      </c>
    </row>
    <row r="948" spans="2:65" s="14" customFormat="1">
      <c r="B948" s="164"/>
      <c r="D948" s="150" t="s">
        <v>276</v>
      </c>
      <c r="E948" s="165" t="s">
        <v>1</v>
      </c>
      <c r="F948" s="166" t="s">
        <v>1461</v>
      </c>
      <c r="H948" s="165" t="s">
        <v>1</v>
      </c>
      <c r="I948" s="167"/>
      <c r="L948" s="164"/>
      <c r="M948" s="168"/>
      <c r="T948" s="169"/>
      <c r="AT948" s="165" t="s">
        <v>276</v>
      </c>
      <c r="AU948" s="165" t="s">
        <v>90</v>
      </c>
      <c r="AV948" s="14" t="s">
        <v>84</v>
      </c>
      <c r="AW948" s="14" t="s">
        <v>32</v>
      </c>
      <c r="AX948" s="14" t="s">
        <v>77</v>
      </c>
      <c r="AY948" s="165" t="s">
        <v>268</v>
      </c>
    </row>
    <row r="949" spans="2:65" s="12" customFormat="1" ht="33.75">
      <c r="B949" s="149"/>
      <c r="D949" s="150" t="s">
        <v>276</v>
      </c>
      <c r="E949" s="151" t="s">
        <v>1</v>
      </c>
      <c r="F949" s="152" t="s">
        <v>2859</v>
      </c>
      <c r="H949" s="153">
        <v>45.01</v>
      </c>
      <c r="I949" s="154"/>
      <c r="L949" s="149"/>
      <c r="M949" s="155"/>
      <c r="T949" s="156"/>
      <c r="AT949" s="151" t="s">
        <v>276</v>
      </c>
      <c r="AU949" s="151" t="s">
        <v>90</v>
      </c>
      <c r="AV949" s="12" t="s">
        <v>90</v>
      </c>
      <c r="AW949" s="12" t="s">
        <v>32</v>
      </c>
      <c r="AX949" s="12" t="s">
        <v>77</v>
      </c>
      <c r="AY949" s="151" t="s">
        <v>268</v>
      </c>
    </row>
    <row r="950" spans="2:65" s="12" customFormat="1">
      <c r="B950" s="149"/>
      <c r="D950" s="150" t="s">
        <v>276</v>
      </c>
      <c r="E950" s="151" t="s">
        <v>1</v>
      </c>
      <c r="F950" s="152" t="s">
        <v>2860</v>
      </c>
      <c r="H950" s="153">
        <v>5.72</v>
      </c>
      <c r="I950" s="154"/>
      <c r="L950" s="149"/>
      <c r="M950" s="155"/>
      <c r="T950" s="156"/>
      <c r="AT950" s="151" t="s">
        <v>276</v>
      </c>
      <c r="AU950" s="151" t="s">
        <v>90</v>
      </c>
      <c r="AV950" s="12" t="s">
        <v>90</v>
      </c>
      <c r="AW950" s="12" t="s">
        <v>32</v>
      </c>
      <c r="AX950" s="12" t="s">
        <v>77</v>
      </c>
      <c r="AY950" s="151" t="s">
        <v>268</v>
      </c>
    </row>
    <row r="951" spans="2:65" s="12" customFormat="1">
      <c r="B951" s="149"/>
      <c r="D951" s="150" t="s">
        <v>276</v>
      </c>
      <c r="E951" s="151" t="s">
        <v>1</v>
      </c>
      <c r="F951" s="152" t="s">
        <v>2886</v>
      </c>
      <c r="H951" s="153">
        <v>1.95</v>
      </c>
      <c r="I951" s="154"/>
      <c r="L951" s="149"/>
      <c r="M951" s="155"/>
      <c r="T951" s="156"/>
      <c r="AT951" s="151" t="s">
        <v>276</v>
      </c>
      <c r="AU951" s="151" t="s">
        <v>90</v>
      </c>
      <c r="AV951" s="12" t="s">
        <v>90</v>
      </c>
      <c r="AW951" s="12" t="s">
        <v>32</v>
      </c>
      <c r="AX951" s="12" t="s">
        <v>77</v>
      </c>
      <c r="AY951" s="151" t="s">
        <v>268</v>
      </c>
    </row>
    <row r="952" spans="2:65" s="13" customFormat="1">
      <c r="B952" s="157"/>
      <c r="D952" s="150" t="s">
        <v>276</v>
      </c>
      <c r="E952" s="158" t="s">
        <v>1</v>
      </c>
      <c r="F952" s="159" t="s">
        <v>278</v>
      </c>
      <c r="H952" s="160">
        <v>52.68</v>
      </c>
      <c r="I952" s="161"/>
      <c r="L952" s="157"/>
      <c r="M952" s="162"/>
      <c r="T952" s="163"/>
      <c r="AT952" s="158" t="s">
        <v>276</v>
      </c>
      <c r="AU952" s="158" t="s">
        <v>90</v>
      </c>
      <c r="AV952" s="13" t="s">
        <v>101</v>
      </c>
      <c r="AW952" s="13" t="s">
        <v>32</v>
      </c>
      <c r="AX952" s="13" t="s">
        <v>84</v>
      </c>
      <c r="AY952" s="158" t="s">
        <v>268</v>
      </c>
    </row>
    <row r="953" spans="2:65" s="12" customFormat="1">
      <c r="B953" s="149"/>
      <c r="D953" s="150" t="s">
        <v>276</v>
      </c>
      <c r="F953" s="152" t="s">
        <v>2887</v>
      </c>
      <c r="H953" s="153">
        <v>55.314</v>
      </c>
      <c r="I953" s="154"/>
      <c r="L953" s="149"/>
      <c r="M953" s="155"/>
      <c r="T953" s="156"/>
      <c r="AT953" s="151" t="s">
        <v>276</v>
      </c>
      <c r="AU953" s="151" t="s">
        <v>90</v>
      </c>
      <c r="AV953" s="12" t="s">
        <v>90</v>
      </c>
      <c r="AW953" s="12" t="s">
        <v>4</v>
      </c>
      <c r="AX953" s="12" t="s">
        <v>84</v>
      </c>
      <c r="AY953" s="151" t="s">
        <v>268</v>
      </c>
    </row>
    <row r="954" spans="2:65" s="1" customFormat="1" ht="24.2" customHeight="1">
      <c r="B954" s="32"/>
      <c r="C954" s="186" t="s">
        <v>1587</v>
      </c>
      <c r="D954" s="186" t="s">
        <v>982</v>
      </c>
      <c r="E954" s="187" t="s">
        <v>1610</v>
      </c>
      <c r="F954" s="188" t="s">
        <v>1611</v>
      </c>
      <c r="G954" s="189" t="s">
        <v>273</v>
      </c>
      <c r="H954" s="190">
        <v>5.08</v>
      </c>
      <c r="I954" s="191"/>
      <c r="J954" s="192">
        <f>ROUND(I954*H954,2)</f>
        <v>0</v>
      </c>
      <c r="K954" s="188" t="s">
        <v>1612</v>
      </c>
      <c r="L954" s="193"/>
      <c r="M954" s="194" t="s">
        <v>1</v>
      </c>
      <c r="N954" s="195" t="s">
        <v>43</v>
      </c>
      <c r="P954" s="145">
        <f>O954*H954</f>
        <v>0</v>
      </c>
      <c r="Q954" s="145">
        <v>6.9999999999999999E-4</v>
      </c>
      <c r="R954" s="145">
        <f>Q954*H954</f>
        <v>3.5560000000000001E-3</v>
      </c>
      <c r="S954" s="145">
        <v>0</v>
      </c>
      <c r="T954" s="146">
        <f>S954*H954</f>
        <v>0</v>
      </c>
      <c r="AR954" s="147" t="s">
        <v>448</v>
      </c>
      <c r="AT954" s="147" t="s">
        <v>982</v>
      </c>
      <c r="AU954" s="147" t="s">
        <v>90</v>
      </c>
      <c r="AY954" s="17" t="s">
        <v>268</v>
      </c>
      <c r="BE954" s="148">
        <f>IF(N954="základní",J954,0)</f>
        <v>0</v>
      </c>
      <c r="BF954" s="148">
        <f>IF(N954="snížená",J954,0)</f>
        <v>0</v>
      </c>
      <c r="BG954" s="148">
        <f>IF(N954="zákl. přenesená",J954,0)</f>
        <v>0</v>
      </c>
      <c r="BH954" s="148">
        <f>IF(N954="sníž. přenesená",J954,0)</f>
        <v>0</v>
      </c>
      <c r="BI954" s="148">
        <f>IF(N954="nulová",J954,0)</f>
        <v>0</v>
      </c>
      <c r="BJ954" s="17" t="s">
        <v>90</v>
      </c>
      <c r="BK954" s="148">
        <f>ROUND(I954*H954,2)</f>
        <v>0</v>
      </c>
      <c r="BL954" s="17" t="s">
        <v>370</v>
      </c>
      <c r="BM954" s="147" t="s">
        <v>1613</v>
      </c>
    </row>
    <row r="955" spans="2:65" s="14" customFormat="1">
      <c r="B955" s="164"/>
      <c r="D955" s="150" t="s">
        <v>276</v>
      </c>
      <c r="E955" s="165" t="s">
        <v>1</v>
      </c>
      <c r="F955" s="166" t="s">
        <v>1014</v>
      </c>
      <c r="H955" s="165" t="s">
        <v>1</v>
      </c>
      <c r="I955" s="167"/>
      <c r="L955" s="164"/>
      <c r="M955" s="168"/>
      <c r="T955" s="169"/>
      <c r="AT955" s="165" t="s">
        <v>276</v>
      </c>
      <c r="AU955" s="165" t="s">
        <v>90</v>
      </c>
      <c r="AV955" s="14" t="s">
        <v>84</v>
      </c>
      <c r="AW955" s="14" t="s">
        <v>32</v>
      </c>
      <c r="AX955" s="14" t="s">
        <v>77</v>
      </c>
      <c r="AY955" s="165" t="s">
        <v>268</v>
      </c>
    </row>
    <row r="956" spans="2:65" s="12" customFormat="1">
      <c r="B956" s="149"/>
      <c r="D956" s="150" t="s">
        <v>276</v>
      </c>
      <c r="E956" s="151" t="s">
        <v>1</v>
      </c>
      <c r="F956" s="152" t="s">
        <v>2732</v>
      </c>
      <c r="H956" s="153">
        <v>4.8380000000000001</v>
      </c>
      <c r="I956" s="154"/>
      <c r="L956" s="149"/>
      <c r="M956" s="155"/>
      <c r="T956" s="156"/>
      <c r="AT956" s="151" t="s">
        <v>276</v>
      </c>
      <c r="AU956" s="151" t="s">
        <v>90</v>
      </c>
      <c r="AV956" s="12" t="s">
        <v>90</v>
      </c>
      <c r="AW956" s="12" t="s">
        <v>32</v>
      </c>
      <c r="AX956" s="12" t="s">
        <v>77</v>
      </c>
      <c r="AY956" s="151" t="s">
        <v>268</v>
      </c>
    </row>
    <row r="957" spans="2:65" s="13" customFormat="1">
      <c r="B957" s="157"/>
      <c r="D957" s="150" t="s">
        <v>276</v>
      </c>
      <c r="E957" s="158" t="s">
        <v>1</v>
      </c>
      <c r="F957" s="159" t="s">
        <v>278</v>
      </c>
      <c r="H957" s="160">
        <v>4.8380000000000001</v>
      </c>
      <c r="I957" s="161"/>
      <c r="L957" s="157"/>
      <c r="M957" s="162"/>
      <c r="T957" s="163"/>
      <c r="AT957" s="158" t="s">
        <v>276</v>
      </c>
      <c r="AU957" s="158" t="s">
        <v>90</v>
      </c>
      <c r="AV957" s="13" t="s">
        <v>101</v>
      </c>
      <c r="AW957" s="13" t="s">
        <v>32</v>
      </c>
      <c r="AX957" s="13" t="s">
        <v>84</v>
      </c>
      <c r="AY957" s="158" t="s">
        <v>268</v>
      </c>
    </row>
    <row r="958" spans="2:65" s="12" customFormat="1">
      <c r="B958" s="149"/>
      <c r="D958" s="150" t="s">
        <v>276</v>
      </c>
      <c r="F958" s="152" t="s">
        <v>2888</v>
      </c>
      <c r="H958" s="153">
        <v>5.08</v>
      </c>
      <c r="I958" s="154"/>
      <c r="L958" s="149"/>
      <c r="M958" s="155"/>
      <c r="T958" s="156"/>
      <c r="AT958" s="151" t="s">
        <v>276</v>
      </c>
      <c r="AU958" s="151" t="s">
        <v>90</v>
      </c>
      <c r="AV958" s="12" t="s">
        <v>90</v>
      </c>
      <c r="AW958" s="12" t="s">
        <v>4</v>
      </c>
      <c r="AX958" s="12" t="s">
        <v>84</v>
      </c>
      <c r="AY958" s="151" t="s">
        <v>268</v>
      </c>
    </row>
    <row r="959" spans="2:65" s="1" customFormat="1" ht="24.2" customHeight="1">
      <c r="B959" s="32"/>
      <c r="C959" s="136" t="s">
        <v>1594</v>
      </c>
      <c r="D959" s="136" t="s">
        <v>270</v>
      </c>
      <c r="E959" s="137" t="s">
        <v>1616</v>
      </c>
      <c r="F959" s="138" t="s">
        <v>1617</v>
      </c>
      <c r="G959" s="139" t="s">
        <v>318</v>
      </c>
      <c r="H959" s="140">
        <v>21.324999999999999</v>
      </c>
      <c r="I959" s="141"/>
      <c r="J959" s="142">
        <f>ROUND(I959*H959,2)</f>
        <v>0</v>
      </c>
      <c r="K959" s="138" t="s">
        <v>274</v>
      </c>
      <c r="L959" s="32"/>
      <c r="M959" s="143" t="s">
        <v>1</v>
      </c>
      <c r="N959" s="144" t="s">
        <v>43</v>
      </c>
      <c r="P959" s="145">
        <f>O959*H959</f>
        <v>0</v>
      </c>
      <c r="Q959" s="145">
        <v>1.6000000000000001E-4</v>
      </c>
      <c r="R959" s="145">
        <f>Q959*H959</f>
        <v>3.4120000000000001E-3</v>
      </c>
      <c r="S959" s="145">
        <v>0</v>
      </c>
      <c r="T959" s="146">
        <f>S959*H959</f>
        <v>0</v>
      </c>
      <c r="AR959" s="147" t="s">
        <v>370</v>
      </c>
      <c r="AT959" s="147" t="s">
        <v>270</v>
      </c>
      <c r="AU959" s="147" t="s">
        <v>90</v>
      </c>
      <c r="AY959" s="17" t="s">
        <v>268</v>
      </c>
      <c r="BE959" s="148">
        <f>IF(N959="základní",J959,0)</f>
        <v>0</v>
      </c>
      <c r="BF959" s="148">
        <f>IF(N959="snížená",J959,0)</f>
        <v>0</v>
      </c>
      <c r="BG959" s="148">
        <f>IF(N959="zákl. přenesená",J959,0)</f>
        <v>0</v>
      </c>
      <c r="BH959" s="148">
        <f>IF(N959="sníž. přenesená",J959,0)</f>
        <v>0</v>
      </c>
      <c r="BI959" s="148">
        <f>IF(N959="nulová",J959,0)</f>
        <v>0</v>
      </c>
      <c r="BJ959" s="17" t="s">
        <v>90</v>
      </c>
      <c r="BK959" s="148">
        <f>ROUND(I959*H959,2)</f>
        <v>0</v>
      </c>
      <c r="BL959" s="17" t="s">
        <v>370</v>
      </c>
      <c r="BM959" s="147" t="s">
        <v>1618</v>
      </c>
    </row>
    <row r="960" spans="2:65" s="14" customFormat="1">
      <c r="B960" s="164"/>
      <c r="D960" s="150" t="s">
        <v>276</v>
      </c>
      <c r="E960" s="165" t="s">
        <v>1</v>
      </c>
      <c r="F960" s="166" t="s">
        <v>1619</v>
      </c>
      <c r="H960" s="165" t="s">
        <v>1</v>
      </c>
      <c r="I960" s="167"/>
      <c r="L960" s="164"/>
      <c r="M960" s="168"/>
      <c r="T960" s="169"/>
      <c r="AT960" s="165" t="s">
        <v>276</v>
      </c>
      <c r="AU960" s="165" t="s">
        <v>90</v>
      </c>
      <c r="AV960" s="14" t="s">
        <v>84</v>
      </c>
      <c r="AW960" s="14" t="s">
        <v>32</v>
      </c>
      <c r="AX960" s="14" t="s">
        <v>77</v>
      </c>
      <c r="AY960" s="165" t="s">
        <v>268</v>
      </c>
    </row>
    <row r="961" spans="2:65" s="12" customFormat="1">
      <c r="B961" s="149"/>
      <c r="D961" s="150" t="s">
        <v>276</v>
      </c>
      <c r="E961" s="151" t="s">
        <v>1</v>
      </c>
      <c r="F961" s="152" t="s">
        <v>2770</v>
      </c>
      <c r="H961" s="153">
        <v>21.324999999999999</v>
      </c>
      <c r="I961" s="154"/>
      <c r="L961" s="149"/>
      <c r="M961" s="155"/>
      <c r="T961" s="156"/>
      <c r="AT961" s="151" t="s">
        <v>276</v>
      </c>
      <c r="AU961" s="151" t="s">
        <v>90</v>
      </c>
      <c r="AV961" s="12" t="s">
        <v>90</v>
      </c>
      <c r="AW961" s="12" t="s">
        <v>32</v>
      </c>
      <c r="AX961" s="12" t="s">
        <v>77</v>
      </c>
      <c r="AY961" s="151" t="s">
        <v>268</v>
      </c>
    </row>
    <row r="962" spans="2:65" s="13" customFormat="1">
      <c r="B962" s="157"/>
      <c r="D962" s="150" t="s">
        <v>276</v>
      </c>
      <c r="E962" s="158" t="s">
        <v>1</v>
      </c>
      <c r="F962" s="159" t="s">
        <v>278</v>
      </c>
      <c r="H962" s="160">
        <v>21.324999999999999</v>
      </c>
      <c r="I962" s="161"/>
      <c r="L962" s="157"/>
      <c r="M962" s="162"/>
      <c r="T962" s="163"/>
      <c r="AT962" s="158" t="s">
        <v>276</v>
      </c>
      <c r="AU962" s="158" t="s">
        <v>90</v>
      </c>
      <c r="AV962" s="13" t="s">
        <v>101</v>
      </c>
      <c r="AW962" s="13" t="s">
        <v>32</v>
      </c>
      <c r="AX962" s="13" t="s">
        <v>84</v>
      </c>
      <c r="AY962" s="158" t="s">
        <v>268</v>
      </c>
    </row>
    <row r="963" spans="2:65" s="1" customFormat="1" ht="24.2" customHeight="1">
      <c r="B963" s="32"/>
      <c r="C963" s="186" t="s">
        <v>1600</v>
      </c>
      <c r="D963" s="186" t="s">
        <v>982</v>
      </c>
      <c r="E963" s="187" t="s">
        <v>1621</v>
      </c>
      <c r="F963" s="188" t="s">
        <v>1622</v>
      </c>
      <c r="G963" s="189" t="s">
        <v>273</v>
      </c>
      <c r="H963" s="190">
        <v>4.4779999999999998</v>
      </c>
      <c r="I963" s="191"/>
      <c r="J963" s="192">
        <f>ROUND(I963*H963,2)</f>
        <v>0</v>
      </c>
      <c r="K963" s="188" t="s">
        <v>274</v>
      </c>
      <c r="L963" s="193"/>
      <c r="M963" s="194" t="s">
        <v>1</v>
      </c>
      <c r="N963" s="195" t="s">
        <v>43</v>
      </c>
      <c r="P963" s="145">
        <f>O963*H963</f>
        <v>0</v>
      </c>
      <c r="Q963" s="145">
        <v>5.1999999999999998E-3</v>
      </c>
      <c r="R963" s="145">
        <f>Q963*H963</f>
        <v>2.3285599999999997E-2</v>
      </c>
      <c r="S963" s="145">
        <v>0</v>
      </c>
      <c r="T963" s="146">
        <f>S963*H963</f>
        <v>0</v>
      </c>
      <c r="AR963" s="147" t="s">
        <v>448</v>
      </c>
      <c r="AT963" s="147" t="s">
        <v>982</v>
      </c>
      <c r="AU963" s="147" t="s">
        <v>90</v>
      </c>
      <c r="AY963" s="17" t="s">
        <v>268</v>
      </c>
      <c r="BE963" s="148">
        <f>IF(N963="základní",J963,0)</f>
        <v>0</v>
      </c>
      <c r="BF963" s="148">
        <f>IF(N963="snížená",J963,0)</f>
        <v>0</v>
      </c>
      <c r="BG963" s="148">
        <f>IF(N963="zákl. přenesená",J963,0)</f>
        <v>0</v>
      </c>
      <c r="BH963" s="148">
        <f>IF(N963="sníž. přenesená",J963,0)</f>
        <v>0</v>
      </c>
      <c r="BI963" s="148">
        <f>IF(N963="nulová",J963,0)</f>
        <v>0</v>
      </c>
      <c r="BJ963" s="17" t="s">
        <v>90</v>
      </c>
      <c r="BK963" s="148">
        <f>ROUND(I963*H963,2)</f>
        <v>0</v>
      </c>
      <c r="BL963" s="17" t="s">
        <v>370</v>
      </c>
      <c r="BM963" s="147" t="s">
        <v>1623</v>
      </c>
    </row>
    <row r="964" spans="2:65" s="14" customFormat="1">
      <c r="B964" s="164"/>
      <c r="D964" s="150" t="s">
        <v>276</v>
      </c>
      <c r="E964" s="165" t="s">
        <v>1</v>
      </c>
      <c r="F964" s="166" t="s">
        <v>1619</v>
      </c>
      <c r="H964" s="165" t="s">
        <v>1</v>
      </c>
      <c r="I964" s="167"/>
      <c r="L964" s="164"/>
      <c r="M964" s="168"/>
      <c r="T964" s="169"/>
      <c r="AT964" s="165" t="s">
        <v>276</v>
      </c>
      <c r="AU964" s="165" t="s">
        <v>90</v>
      </c>
      <c r="AV964" s="14" t="s">
        <v>84</v>
      </c>
      <c r="AW964" s="14" t="s">
        <v>32</v>
      </c>
      <c r="AX964" s="14" t="s">
        <v>77</v>
      </c>
      <c r="AY964" s="165" t="s">
        <v>268</v>
      </c>
    </row>
    <row r="965" spans="2:65" s="12" customFormat="1">
      <c r="B965" s="149"/>
      <c r="D965" s="150" t="s">
        <v>276</v>
      </c>
      <c r="E965" s="151" t="s">
        <v>1</v>
      </c>
      <c r="F965" s="152" t="s">
        <v>2889</v>
      </c>
      <c r="H965" s="153">
        <v>4.2649999999999997</v>
      </c>
      <c r="I965" s="154"/>
      <c r="L965" s="149"/>
      <c r="M965" s="155"/>
      <c r="T965" s="156"/>
      <c r="AT965" s="151" t="s">
        <v>276</v>
      </c>
      <c r="AU965" s="151" t="s">
        <v>90</v>
      </c>
      <c r="AV965" s="12" t="s">
        <v>90</v>
      </c>
      <c r="AW965" s="12" t="s">
        <v>32</v>
      </c>
      <c r="AX965" s="12" t="s">
        <v>77</v>
      </c>
      <c r="AY965" s="151" t="s">
        <v>268</v>
      </c>
    </row>
    <row r="966" spans="2:65" s="13" customFormat="1">
      <c r="B966" s="157"/>
      <c r="D966" s="150" t="s">
        <v>276</v>
      </c>
      <c r="E966" s="158" t="s">
        <v>1</v>
      </c>
      <c r="F966" s="159" t="s">
        <v>278</v>
      </c>
      <c r="H966" s="160">
        <v>4.2649999999999997</v>
      </c>
      <c r="I966" s="161"/>
      <c r="L966" s="157"/>
      <c r="M966" s="162"/>
      <c r="T966" s="163"/>
      <c r="AT966" s="158" t="s">
        <v>276</v>
      </c>
      <c r="AU966" s="158" t="s">
        <v>90</v>
      </c>
      <c r="AV966" s="13" t="s">
        <v>101</v>
      </c>
      <c r="AW966" s="13" t="s">
        <v>32</v>
      </c>
      <c r="AX966" s="13" t="s">
        <v>84</v>
      </c>
      <c r="AY966" s="158" t="s">
        <v>268</v>
      </c>
    </row>
    <row r="967" spans="2:65" s="12" customFormat="1">
      <c r="B967" s="149"/>
      <c r="D967" s="150" t="s">
        <v>276</v>
      </c>
      <c r="F967" s="152" t="s">
        <v>1625</v>
      </c>
      <c r="H967" s="153">
        <v>4.4779999999999998</v>
      </c>
      <c r="I967" s="154"/>
      <c r="L967" s="149"/>
      <c r="M967" s="155"/>
      <c r="T967" s="156"/>
      <c r="AT967" s="151" t="s">
        <v>276</v>
      </c>
      <c r="AU967" s="151" t="s">
        <v>90</v>
      </c>
      <c r="AV967" s="12" t="s">
        <v>90</v>
      </c>
      <c r="AW967" s="12" t="s">
        <v>4</v>
      </c>
      <c r="AX967" s="12" t="s">
        <v>84</v>
      </c>
      <c r="AY967" s="151" t="s">
        <v>268</v>
      </c>
    </row>
    <row r="968" spans="2:65" s="1" customFormat="1" ht="33" customHeight="1">
      <c r="B968" s="32"/>
      <c r="C968" s="136" t="s">
        <v>1604</v>
      </c>
      <c r="D968" s="136" t="s">
        <v>270</v>
      </c>
      <c r="E968" s="137" t="s">
        <v>1627</v>
      </c>
      <c r="F968" s="138" t="s">
        <v>1628</v>
      </c>
      <c r="G968" s="139" t="s">
        <v>273</v>
      </c>
      <c r="H968" s="140">
        <v>4.2649999999999997</v>
      </c>
      <c r="I968" s="141"/>
      <c r="J968" s="142">
        <f>ROUND(I968*H968,2)</f>
        <v>0</v>
      </c>
      <c r="K968" s="138" t="s">
        <v>274</v>
      </c>
      <c r="L968" s="32"/>
      <c r="M968" s="143" t="s">
        <v>1</v>
      </c>
      <c r="N968" s="144" t="s">
        <v>43</v>
      </c>
      <c r="P968" s="145">
        <f>O968*H968</f>
        <v>0</v>
      </c>
      <c r="Q968" s="145">
        <v>1.9000000000000001E-4</v>
      </c>
      <c r="R968" s="145">
        <f>Q968*H968</f>
        <v>8.1034999999999994E-4</v>
      </c>
      <c r="S968" s="145">
        <v>0</v>
      </c>
      <c r="T968" s="146">
        <f>S968*H968</f>
        <v>0</v>
      </c>
      <c r="AR968" s="147" t="s">
        <v>370</v>
      </c>
      <c r="AT968" s="147" t="s">
        <v>270</v>
      </c>
      <c r="AU968" s="147" t="s">
        <v>90</v>
      </c>
      <c r="AY968" s="17" t="s">
        <v>268</v>
      </c>
      <c r="BE968" s="148">
        <f>IF(N968="základní",J968,0)</f>
        <v>0</v>
      </c>
      <c r="BF968" s="148">
        <f>IF(N968="snížená",J968,0)</f>
        <v>0</v>
      </c>
      <c r="BG968" s="148">
        <f>IF(N968="zákl. přenesená",J968,0)</f>
        <v>0</v>
      </c>
      <c r="BH968" s="148">
        <f>IF(N968="sníž. přenesená",J968,0)</f>
        <v>0</v>
      </c>
      <c r="BI968" s="148">
        <f>IF(N968="nulová",J968,0)</f>
        <v>0</v>
      </c>
      <c r="BJ968" s="17" t="s">
        <v>90</v>
      </c>
      <c r="BK968" s="148">
        <f>ROUND(I968*H968,2)</f>
        <v>0</v>
      </c>
      <c r="BL968" s="17" t="s">
        <v>370</v>
      </c>
      <c r="BM968" s="147" t="s">
        <v>1629</v>
      </c>
    </row>
    <row r="969" spans="2:65" s="1" customFormat="1" ht="24.2" customHeight="1">
      <c r="B969" s="32"/>
      <c r="C969" s="186" t="s">
        <v>1609</v>
      </c>
      <c r="D969" s="186" t="s">
        <v>982</v>
      </c>
      <c r="E969" s="187" t="s">
        <v>1631</v>
      </c>
      <c r="F969" s="188" t="s">
        <v>1632</v>
      </c>
      <c r="G969" s="189" t="s">
        <v>273</v>
      </c>
      <c r="H969" s="190">
        <v>4.4779999999999998</v>
      </c>
      <c r="I969" s="191"/>
      <c r="J969" s="192">
        <f>ROUND(I969*H969,2)</f>
        <v>0</v>
      </c>
      <c r="K969" s="188" t="s">
        <v>274</v>
      </c>
      <c r="L969" s="193"/>
      <c r="M969" s="194" t="s">
        <v>1</v>
      </c>
      <c r="N969" s="195" t="s">
        <v>43</v>
      </c>
      <c r="P969" s="145">
        <f>O969*H969</f>
        <v>0</v>
      </c>
      <c r="Q969" s="145">
        <v>4.1000000000000003E-3</v>
      </c>
      <c r="R969" s="145">
        <f>Q969*H969</f>
        <v>1.8359799999999999E-2</v>
      </c>
      <c r="S969" s="145">
        <v>0</v>
      </c>
      <c r="T969" s="146">
        <f>S969*H969</f>
        <v>0</v>
      </c>
      <c r="AR969" s="147" t="s">
        <v>448</v>
      </c>
      <c r="AT969" s="147" t="s">
        <v>982</v>
      </c>
      <c r="AU969" s="147" t="s">
        <v>90</v>
      </c>
      <c r="AY969" s="17" t="s">
        <v>268</v>
      </c>
      <c r="BE969" s="148">
        <f>IF(N969="základní",J969,0)</f>
        <v>0</v>
      </c>
      <c r="BF969" s="148">
        <f>IF(N969="snížená",J969,0)</f>
        <v>0</v>
      </c>
      <c r="BG969" s="148">
        <f>IF(N969="zákl. přenesená",J969,0)</f>
        <v>0</v>
      </c>
      <c r="BH969" s="148">
        <f>IF(N969="sníž. přenesená",J969,0)</f>
        <v>0</v>
      </c>
      <c r="BI969" s="148">
        <f>IF(N969="nulová",J969,0)</f>
        <v>0</v>
      </c>
      <c r="BJ969" s="17" t="s">
        <v>90</v>
      </c>
      <c r="BK969" s="148">
        <f>ROUND(I969*H969,2)</f>
        <v>0</v>
      </c>
      <c r="BL969" s="17" t="s">
        <v>370</v>
      </c>
      <c r="BM969" s="147" t="s">
        <v>1633</v>
      </c>
    </row>
    <row r="970" spans="2:65" s="14" customFormat="1">
      <c r="B970" s="164"/>
      <c r="D970" s="150" t="s">
        <v>276</v>
      </c>
      <c r="E970" s="165" t="s">
        <v>1</v>
      </c>
      <c r="F970" s="166" t="s">
        <v>1619</v>
      </c>
      <c r="H970" s="165" t="s">
        <v>1</v>
      </c>
      <c r="I970" s="167"/>
      <c r="L970" s="164"/>
      <c r="M970" s="168"/>
      <c r="T970" s="169"/>
      <c r="AT970" s="165" t="s">
        <v>276</v>
      </c>
      <c r="AU970" s="165" t="s">
        <v>90</v>
      </c>
      <c r="AV970" s="14" t="s">
        <v>84</v>
      </c>
      <c r="AW970" s="14" t="s">
        <v>32</v>
      </c>
      <c r="AX970" s="14" t="s">
        <v>77</v>
      </c>
      <c r="AY970" s="165" t="s">
        <v>268</v>
      </c>
    </row>
    <row r="971" spans="2:65" s="12" customFormat="1">
      <c r="B971" s="149"/>
      <c r="D971" s="150" t="s">
        <v>276</v>
      </c>
      <c r="E971" s="151" t="s">
        <v>1</v>
      </c>
      <c r="F971" s="152" t="s">
        <v>2889</v>
      </c>
      <c r="H971" s="153">
        <v>4.2649999999999997</v>
      </c>
      <c r="I971" s="154"/>
      <c r="L971" s="149"/>
      <c r="M971" s="155"/>
      <c r="T971" s="156"/>
      <c r="AT971" s="151" t="s">
        <v>276</v>
      </c>
      <c r="AU971" s="151" t="s">
        <v>90</v>
      </c>
      <c r="AV971" s="12" t="s">
        <v>90</v>
      </c>
      <c r="AW971" s="12" t="s">
        <v>32</v>
      </c>
      <c r="AX971" s="12" t="s">
        <v>77</v>
      </c>
      <c r="AY971" s="151" t="s">
        <v>268</v>
      </c>
    </row>
    <row r="972" spans="2:65" s="13" customFormat="1">
      <c r="B972" s="157"/>
      <c r="D972" s="150" t="s">
        <v>276</v>
      </c>
      <c r="E972" s="158" t="s">
        <v>1</v>
      </c>
      <c r="F972" s="159" t="s">
        <v>278</v>
      </c>
      <c r="H972" s="160">
        <v>4.2649999999999997</v>
      </c>
      <c r="I972" s="161"/>
      <c r="L972" s="157"/>
      <c r="M972" s="162"/>
      <c r="T972" s="163"/>
      <c r="AT972" s="158" t="s">
        <v>276</v>
      </c>
      <c r="AU972" s="158" t="s">
        <v>90</v>
      </c>
      <c r="AV972" s="13" t="s">
        <v>101</v>
      </c>
      <c r="AW972" s="13" t="s">
        <v>32</v>
      </c>
      <c r="AX972" s="13" t="s">
        <v>84</v>
      </c>
      <c r="AY972" s="158" t="s">
        <v>268</v>
      </c>
    </row>
    <row r="973" spans="2:65" s="12" customFormat="1">
      <c r="B973" s="149"/>
      <c r="D973" s="150" t="s">
        <v>276</v>
      </c>
      <c r="F973" s="152" t="s">
        <v>1625</v>
      </c>
      <c r="H973" s="153">
        <v>4.4779999999999998</v>
      </c>
      <c r="I973" s="154"/>
      <c r="L973" s="149"/>
      <c r="M973" s="155"/>
      <c r="T973" s="156"/>
      <c r="AT973" s="151" t="s">
        <v>276</v>
      </c>
      <c r="AU973" s="151" t="s">
        <v>90</v>
      </c>
      <c r="AV973" s="12" t="s">
        <v>90</v>
      </c>
      <c r="AW973" s="12" t="s">
        <v>4</v>
      </c>
      <c r="AX973" s="12" t="s">
        <v>84</v>
      </c>
      <c r="AY973" s="151" t="s">
        <v>268</v>
      </c>
    </row>
    <row r="974" spans="2:65" s="1" customFormat="1" ht="33" customHeight="1">
      <c r="B974" s="32"/>
      <c r="C974" s="136" t="s">
        <v>1615</v>
      </c>
      <c r="D974" s="177" t="s">
        <v>270</v>
      </c>
      <c r="E974" s="137" t="s">
        <v>1635</v>
      </c>
      <c r="F974" s="138" t="s">
        <v>1636</v>
      </c>
      <c r="G974" s="139" t="s">
        <v>273</v>
      </c>
      <c r="H974" s="140">
        <v>308.78800000000001</v>
      </c>
      <c r="I974" s="141"/>
      <c r="J974" s="142">
        <f>ROUND(I974*H974,2)</f>
        <v>0</v>
      </c>
      <c r="K974" s="138" t="s">
        <v>274</v>
      </c>
      <c r="L974" s="32"/>
      <c r="M974" s="143" t="s">
        <v>1</v>
      </c>
      <c r="N974" s="144" t="s">
        <v>43</v>
      </c>
      <c r="P974" s="145">
        <f>O974*H974</f>
        <v>0</v>
      </c>
      <c r="Q974" s="145">
        <v>0</v>
      </c>
      <c r="R974" s="145">
        <f>Q974*H974</f>
        <v>0</v>
      </c>
      <c r="S974" s="145">
        <v>0</v>
      </c>
      <c r="T974" s="146">
        <f>S974*H974</f>
        <v>0</v>
      </c>
      <c r="AR974" s="147" t="s">
        <v>370</v>
      </c>
      <c r="AT974" s="147" t="s">
        <v>270</v>
      </c>
      <c r="AU974" s="147" t="s">
        <v>90</v>
      </c>
      <c r="AY974" s="17" t="s">
        <v>268</v>
      </c>
      <c r="BE974" s="148">
        <f>IF(N974="základní",J974,0)</f>
        <v>0</v>
      </c>
      <c r="BF974" s="148">
        <f>IF(N974="snížená",J974,0)</f>
        <v>0</v>
      </c>
      <c r="BG974" s="148">
        <f>IF(N974="zákl. přenesená",J974,0)</f>
        <v>0</v>
      </c>
      <c r="BH974" s="148">
        <f>IF(N974="sníž. přenesená",J974,0)</f>
        <v>0</v>
      </c>
      <c r="BI974" s="148">
        <f>IF(N974="nulová",J974,0)</f>
        <v>0</v>
      </c>
      <c r="BJ974" s="17" t="s">
        <v>90</v>
      </c>
      <c r="BK974" s="148">
        <f>ROUND(I974*H974,2)</f>
        <v>0</v>
      </c>
      <c r="BL974" s="17" t="s">
        <v>370</v>
      </c>
      <c r="BM974" s="147" t="s">
        <v>1637</v>
      </c>
    </row>
    <row r="975" spans="2:65" s="1" customFormat="1" ht="37.9" customHeight="1">
      <c r="B975" s="32"/>
      <c r="C975" s="186" t="s">
        <v>1864</v>
      </c>
      <c r="D975" s="196" t="s">
        <v>982</v>
      </c>
      <c r="E975" s="187" t="s">
        <v>1639</v>
      </c>
      <c r="F975" s="188" t="s">
        <v>1640</v>
      </c>
      <c r="G975" s="189" t="s">
        <v>273</v>
      </c>
      <c r="H975" s="190">
        <v>300.96800000000002</v>
      </c>
      <c r="I975" s="191"/>
      <c r="J975" s="192">
        <f>ROUND(I975*H975,2)</f>
        <v>0</v>
      </c>
      <c r="K975" s="188" t="s">
        <v>274</v>
      </c>
      <c r="L975" s="193"/>
      <c r="M975" s="194" t="s">
        <v>1</v>
      </c>
      <c r="N975" s="195" t="s">
        <v>43</v>
      </c>
      <c r="P975" s="145">
        <f>O975*H975</f>
        <v>0</v>
      </c>
      <c r="Q975" s="145">
        <v>3.0000000000000001E-3</v>
      </c>
      <c r="R975" s="145">
        <f>Q975*H975</f>
        <v>0.90290400000000004</v>
      </c>
      <c r="S975" s="145">
        <v>0</v>
      </c>
      <c r="T975" s="146">
        <f>S975*H975</f>
        <v>0</v>
      </c>
      <c r="AR975" s="147" t="s">
        <v>448</v>
      </c>
      <c r="AT975" s="147" t="s">
        <v>982</v>
      </c>
      <c r="AU975" s="147" t="s">
        <v>90</v>
      </c>
      <c r="AY975" s="17" t="s">
        <v>268</v>
      </c>
      <c r="BE975" s="148">
        <f>IF(N975="základní",J975,0)</f>
        <v>0</v>
      </c>
      <c r="BF975" s="148">
        <f>IF(N975="snížená",J975,0)</f>
        <v>0</v>
      </c>
      <c r="BG975" s="148">
        <f>IF(N975="zákl. přenesená",J975,0)</f>
        <v>0</v>
      </c>
      <c r="BH975" s="148">
        <f>IF(N975="sníž. přenesená",J975,0)</f>
        <v>0</v>
      </c>
      <c r="BI975" s="148">
        <f>IF(N975="nulová",J975,0)</f>
        <v>0</v>
      </c>
      <c r="BJ975" s="17" t="s">
        <v>90</v>
      </c>
      <c r="BK975" s="148">
        <f>ROUND(I975*H975,2)</f>
        <v>0</v>
      </c>
      <c r="BL975" s="17" t="s">
        <v>370</v>
      </c>
      <c r="BM975" s="147" t="s">
        <v>2890</v>
      </c>
    </row>
    <row r="976" spans="2:65" s="14" customFormat="1">
      <c r="B976" s="164"/>
      <c r="D976" s="150" t="s">
        <v>276</v>
      </c>
      <c r="E976" s="165" t="s">
        <v>1</v>
      </c>
      <c r="F976" s="166" t="s">
        <v>1561</v>
      </c>
      <c r="H976" s="165" t="s">
        <v>1</v>
      </c>
      <c r="I976" s="167"/>
      <c r="L976" s="164"/>
      <c r="M976" s="168"/>
      <c r="T976" s="169"/>
      <c r="AT976" s="165" t="s">
        <v>276</v>
      </c>
      <c r="AU976" s="165" t="s">
        <v>90</v>
      </c>
      <c r="AV976" s="14" t="s">
        <v>84</v>
      </c>
      <c r="AW976" s="14" t="s">
        <v>32</v>
      </c>
      <c r="AX976" s="14" t="s">
        <v>77</v>
      </c>
      <c r="AY976" s="165" t="s">
        <v>268</v>
      </c>
    </row>
    <row r="977" spans="2:65" s="12" customFormat="1">
      <c r="B977" s="149"/>
      <c r="D977" s="150" t="s">
        <v>276</v>
      </c>
      <c r="E977" s="151" t="s">
        <v>1</v>
      </c>
      <c r="F977" s="152" t="s">
        <v>2891</v>
      </c>
      <c r="H977" s="153">
        <v>308.78800000000001</v>
      </c>
      <c r="I977" s="154"/>
      <c r="L977" s="149"/>
      <c r="M977" s="155"/>
      <c r="T977" s="156"/>
      <c r="AT977" s="151" t="s">
        <v>276</v>
      </c>
      <c r="AU977" s="151" t="s">
        <v>90</v>
      </c>
      <c r="AV977" s="12" t="s">
        <v>90</v>
      </c>
      <c r="AW977" s="12" t="s">
        <v>32</v>
      </c>
      <c r="AX977" s="12" t="s">
        <v>77</v>
      </c>
      <c r="AY977" s="151" t="s">
        <v>268</v>
      </c>
    </row>
    <row r="978" spans="2:65" s="14" customFormat="1">
      <c r="B978" s="164"/>
      <c r="D978" s="150" t="s">
        <v>276</v>
      </c>
      <c r="E978" s="165" t="s">
        <v>1</v>
      </c>
      <c r="F978" s="166" t="s">
        <v>1643</v>
      </c>
      <c r="H978" s="165" t="s">
        <v>1</v>
      </c>
      <c r="I978" s="167"/>
      <c r="L978" s="164"/>
      <c r="M978" s="168"/>
      <c r="T978" s="169"/>
      <c r="AT978" s="165" t="s">
        <v>276</v>
      </c>
      <c r="AU978" s="165" t="s">
        <v>90</v>
      </c>
      <c r="AV978" s="14" t="s">
        <v>84</v>
      </c>
      <c r="AW978" s="14" t="s">
        <v>32</v>
      </c>
      <c r="AX978" s="14" t="s">
        <v>77</v>
      </c>
      <c r="AY978" s="165" t="s">
        <v>268</v>
      </c>
    </row>
    <row r="979" spans="2:65" s="12" customFormat="1" ht="22.5">
      <c r="B979" s="149"/>
      <c r="D979" s="150" t="s">
        <v>276</v>
      </c>
      <c r="E979" s="151" t="s">
        <v>1</v>
      </c>
      <c r="F979" s="152" t="s">
        <v>2892</v>
      </c>
      <c r="H979" s="153">
        <v>-44.304000000000002</v>
      </c>
      <c r="I979" s="154"/>
      <c r="L979" s="149"/>
      <c r="M979" s="155"/>
      <c r="T979" s="156"/>
      <c r="AT979" s="151" t="s">
        <v>276</v>
      </c>
      <c r="AU979" s="151" t="s">
        <v>90</v>
      </c>
      <c r="AV979" s="12" t="s">
        <v>90</v>
      </c>
      <c r="AW979" s="12" t="s">
        <v>32</v>
      </c>
      <c r="AX979" s="12" t="s">
        <v>77</v>
      </c>
      <c r="AY979" s="151" t="s">
        <v>268</v>
      </c>
    </row>
    <row r="980" spans="2:65" s="15" customFormat="1">
      <c r="B980" s="170"/>
      <c r="D980" s="150" t="s">
        <v>276</v>
      </c>
      <c r="E980" s="171" t="s">
        <v>1</v>
      </c>
      <c r="F980" s="172" t="s">
        <v>325</v>
      </c>
      <c r="H980" s="173">
        <v>264.48399999999998</v>
      </c>
      <c r="I980" s="174"/>
      <c r="L980" s="170"/>
      <c r="M980" s="175"/>
      <c r="T980" s="176"/>
      <c r="AT980" s="171" t="s">
        <v>276</v>
      </c>
      <c r="AU980" s="171" t="s">
        <v>90</v>
      </c>
      <c r="AV980" s="15" t="s">
        <v>97</v>
      </c>
      <c r="AW980" s="15" t="s">
        <v>32</v>
      </c>
      <c r="AX980" s="15" t="s">
        <v>77</v>
      </c>
      <c r="AY980" s="171" t="s">
        <v>268</v>
      </c>
    </row>
    <row r="981" spans="2:65" s="14" customFormat="1">
      <c r="B981" s="164"/>
      <c r="D981" s="150" t="s">
        <v>276</v>
      </c>
      <c r="E981" s="165" t="s">
        <v>1</v>
      </c>
      <c r="F981" s="166" t="s">
        <v>1643</v>
      </c>
      <c r="H981" s="165" t="s">
        <v>1</v>
      </c>
      <c r="I981" s="167"/>
      <c r="L981" s="164"/>
      <c r="M981" s="168"/>
      <c r="T981" s="169"/>
      <c r="AT981" s="165" t="s">
        <v>276</v>
      </c>
      <c r="AU981" s="165" t="s">
        <v>90</v>
      </c>
      <c r="AV981" s="14" t="s">
        <v>84</v>
      </c>
      <c r="AW981" s="14" t="s">
        <v>32</v>
      </c>
      <c r="AX981" s="14" t="s">
        <v>77</v>
      </c>
      <c r="AY981" s="165" t="s">
        <v>268</v>
      </c>
    </row>
    <row r="982" spans="2:65" s="12" customFormat="1" ht="22.5">
      <c r="B982" s="149"/>
      <c r="D982" s="150" t="s">
        <v>276</v>
      </c>
      <c r="E982" s="151" t="s">
        <v>1</v>
      </c>
      <c r="F982" s="152" t="s">
        <v>2893</v>
      </c>
      <c r="H982" s="153">
        <v>22.152000000000001</v>
      </c>
      <c r="I982" s="154"/>
      <c r="L982" s="149"/>
      <c r="M982" s="155"/>
      <c r="T982" s="156"/>
      <c r="AT982" s="151" t="s">
        <v>276</v>
      </c>
      <c r="AU982" s="151" t="s">
        <v>90</v>
      </c>
      <c r="AV982" s="12" t="s">
        <v>90</v>
      </c>
      <c r="AW982" s="12" t="s">
        <v>32</v>
      </c>
      <c r="AX982" s="12" t="s">
        <v>77</v>
      </c>
      <c r="AY982" s="151" t="s">
        <v>268</v>
      </c>
    </row>
    <row r="983" spans="2:65" s="15" customFormat="1">
      <c r="B983" s="170"/>
      <c r="D983" s="150" t="s">
        <v>276</v>
      </c>
      <c r="E983" s="171" t="s">
        <v>1</v>
      </c>
      <c r="F983" s="172" t="s">
        <v>325</v>
      </c>
      <c r="H983" s="173">
        <v>22.152000000000001</v>
      </c>
      <c r="I983" s="174"/>
      <c r="L983" s="170"/>
      <c r="M983" s="175"/>
      <c r="T983" s="176"/>
      <c r="AT983" s="171" t="s">
        <v>276</v>
      </c>
      <c r="AU983" s="171" t="s">
        <v>90</v>
      </c>
      <c r="AV983" s="15" t="s">
        <v>97</v>
      </c>
      <c r="AW983" s="15" t="s">
        <v>32</v>
      </c>
      <c r="AX983" s="15" t="s">
        <v>77</v>
      </c>
      <c r="AY983" s="171" t="s">
        <v>268</v>
      </c>
    </row>
    <row r="984" spans="2:65" s="13" customFormat="1">
      <c r="B984" s="157"/>
      <c r="D984" s="150" t="s">
        <v>276</v>
      </c>
      <c r="E984" s="158" t="s">
        <v>1</v>
      </c>
      <c r="F984" s="159" t="s">
        <v>278</v>
      </c>
      <c r="H984" s="160">
        <v>286.63600000000002</v>
      </c>
      <c r="I984" s="161"/>
      <c r="L984" s="157"/>
      <c r="M984" s="162"/>
      <c r="T984" s="163"/>
      <c r="AT984" s="158" t="s">
        <v>276</v>
      </c>
      <c r="AU984" s="158" t="s">
        <v>90</v>
      </c>
      <c r="AV984" s="13" t="s">
        <v>101</v>
      </c>
      <c r="AW984" s="13" t="s">
        <v>32</v>
      </c>
      <c r="AX984" s="13" t="s">
        <v>84</v>
      </c>
      <c r="AY984" s="158" t="s">
        <v>268</v>
      </c>
    </row>
    <row r="985" spans="2:65" s="12" customFormat="1">
      <c r="B985" s="149"/>
      <c r="D985" s="150" t="s">
        <v>276</v>
      </c>
      <c r="F985" s="152" t="s">
        <v>2894</v>
      </c>
      <c r="H985" s="153">
        <v>300.96800000000002</v>
      </c>
      <c r="I985" s="154"/>
      <c r="L985" s="149"/>
      <c r="M985" s="155"/>
      <c r="T985" s="156"/>
      <c r="AT985" s="151" t="s">
        <v>276</v>
      </c>
      <c r="AU985" s="151" t="s">
        <v>90</v>
      </c>
      <c r="AV985" s="12" t="s">
        <v>90</v>
      </c>
      <c r="AW985" s="12" t="s">
        <v>4</v>
      </c>
      <c r="AX985" s="12" t="s">
        <v>84</v>
      </c>
      <c r="AY985" s="151" t="s">
        <v>268</v>
      </c>
    </row>
    <row r="986" spans="2:65" s="1" customFormat="1" ht="33" customHeight="1">
      <c r="B986" s="32"/>
      <c r="C986" s="186" t="s">
        <v>2895</v>
      </c>
      <c r="D986" s="196" t="s">
        <v>982</v>
      </c>
      <c r="E986" s="187" t="s">
        <v>1649</v>
      </c>
      <c r="F986" s="188" t="s">
        <v>1650</v>
      </c>
      <c r="G986" s="189" t="s">
        <v>273</v>
      </c>
      <c r="H986" s="190">
        <v>23.26</v>
      </c>
      <c r="I986" s="191"/>
      <c r="J986" s="192">
        <f>ROUND(I986*H986,2)</f>
        <v>0</v>
      </c>
      <c r="K986" s="188" t="s">
        <v>274</v>
      </c>
      <c r="L986" s="193"/>
      <c r="M986" s="194" t="s">
        <v>1</v>
      </c>
      <c r="N986" s="195" t="s">
        <v>43</v>
      </c>
      <c r="P986" s="145">
        <f>O986*H986</f>
        <v>0</v>
      </c>
      <c r="Q986" s="145">
        <v>2.3999999999999998E-3</v>
      </c>
      <c r="R986" s="145">
        <f>Q986*H986</f>
        <v>5.5823999999999999E-2</v>
      </c>
      <c r="S986" s="145">
        <v>0</v>
      </c>
      <c r="T986" s="146">
        <f>S986*H986</f>
        <v>0</v>
      </c>
      <c r="AR986" s="147" t="s">
        <v>448</v>
      </c>
      <c r="AT986" s="147" t="s">
        <v>982</v>
      </c>
      <c r="AU986" s="147" t="s">
        <v>90</v>
      </c>
      <c r="AY986" s="17" t="s">
        <v>268</v>
      </c>
      <c r="BE986" s="148">
        <f>IF(N986="základní",J986,0)</f>
        <v>0</v>
      </c>
      <c r="BF986" s="148">
        <f>IF(N986="snížená",J986,0)</f>
        <v>0</v>
      </c>
      <c r="BG986" s="148">
        <f>IF(N986="zákl. přenesená",J986,0)</f>
        <v>0</v>
      </c>
      <c r="BH986" s="148">
        <f>IF(N986="sníž. přenesená",J986,0)</f>
        <v>0</v>
      </c>
      <c r="BI986" s="148">
        <f>IF(N986="nulová",J986,0)</f>
        <v>0</v>
      </c>
      <c r="BJ986" s="17" t="s">
        <v>90</v>
      </c>
      <c r="BK986" s="148">
        <f>ROUND(I986*H986,2)</f>
        <v>0</v>
      </c>
      <c r="BL986" s="17" t="s">
        <v>370</v>
      </c>
      <c r="BM986" s="147" t="s">
        <v>2896</v>
      </c>
    </row>
    <row r="987" spans="2:65" s="14" customFormat="1">
      <c r="B987" s="164"/>
      <c r="D987" s="150" t="s">
        <v>276</v>
      </c>
      <c r="E987" s="165" t="s">
        <v>1</v>
      </c>
      <c r="F987" s="166" t="s">
        <v>1643</v>
      </c>
      <c r="H987" s="165" t="s">
        <v>1</v>
      </c>
      <c r="I987" s="167"/>
      <c r="L987" s="164"/>
      <c r="M987" s="168"/>
      <c r="T987" s="169"/>
      <c r="AT987" s="165" t="s">
        <v>276</v>
      </c>
      <c r="AU987" s="165" t="s">
        <v>90</v>
      </c>
      <c r="AV987" s="14" t="s">
        <v>84</v>
      </c>
      <c r="AW987" s="14" t="s">
        <v>32</v>
      </c>
      <c r="AX987" s="14" t="s">
        <v>77</v>
      </c>
      <c r="AY987" s="165" t="s">
        <v>268</v>
      </c>
    </row>
    <row r="988" spans="2:65" s="12" customFormat="1" ht="22.5">
      <c r="B988" s="149"/>
      <c r="D988" s="150" t="s">
        <v>276</v>
      </c>
      <c r="E988" s="151" t="s">
        <v>1</v>
      </c>
      <c r="F988" s="152" t="s">
        <v>2893</v>
      </c>
      <c r="H988" s="153">
        <v>22.152000000000001</v>
      </c>
      <c r="I988" s="154"/>
      <c r="L988" s="149"/>
      <c r="M988" s="155"/>
      <c r="T988" s="156"/>
      <c r="AT988" s="151" t="s">
        <v>276</v>
      </c>
      <c r="AU988" s="151" t="s">
        <v>90</v>
      </c>
      <c r="AV988" s="12" t="s">
        <v>90</v>
      </c>
      <c r="AW988" s="12" t="s">
        <v>32</v>
      </c>
      <c r="AX988" s="12" t="s">
        <v>77</v>
      </c>
      <c r="AY988" s="151" t="s">
        <v>268</v>
      </c>
    </row>
    <row r="989" spans="2:65" s="13" customFormat="1">
      <c r="B989" s="157"/>
      <c r="D989" s="150" t="s">
        <v>276</v>
      </c>
      <c r="E989" s="158" t="s">
        <v>1</v>
      </c>
      <c r="F989" s="159" t="s">
        <v>278</v>
      </c>
      <c r="H989" s="160">
        <v>22.152000000000001</v>
      </c>
      <c r="I989" s="161"/>
      <c r="L989" s="157"/>
      <c r="M989" s="162"/>
      <c r="T989" s="163"/>
      <c r="AT989" s="158" t="s">
        <v>276</v>
      </c>
      <c r="AU989" s="158" t="s">
        <v>90</v>
      </c>
      <c r="AV989" s="13" t="s">
        <v>101</v>
      </c>
      <c r="AW989" s="13" t="s">
        <v>32</v>
      </c>
      <c r="AX989" s="13" t="s">
        <v>84</v>
      </c>
      <c r="AY989" s="158" t="s">
        <v>268</v>
      </c>
    </row>
    <row r="990" spans="2:65" s="12" customFormat="1">
      <c r="B990" s="149"/>
      <c r="D990" s="150" t="s">
        <v>276</v>
      </c>
      <c r="F990" s="152" t="s">
        <v>1652</v>
      </c>
      <c r="H990" s="153">
        <v>23.26</v>
      </c>
      <c r="I990" s="154"/>
      <c r="L990" s="149"/>
      <c r="M990" s="155"/>
      <c r="T990" s="156"/>
      <c r="AT990" s="151" t="s">
        <v>276</v>
      </c>
      <c r="AU990" s="151" t="s">
        <v>90</v>
      </c>
      <c r="AV990" s="12" t="s">
        <v>90</v>
      </c>
      <c r="AW990" s="12" t="s">
        <v>4</v>
      </c>
      <c r="AX990" s="12" t="s">
        <v>84</v>
      </c>
      <c r="AY990" s="151" t="s">
        <v>268</v>
      </c>
    </row>
    <row r="991" spans="2:65" s="1" customFormat="1" ht="24.2" customHeight="1">
      <c r="B991" s="32"/>
      <c r="C991" s="136" t="s">
        <v>1626</v>
      </c>
      <c r="D991" s="136" t="s">
        <v>270</v>
      </c>
      <c r="E991" s="137" t="s">
        <v>1654</v>
      </c>
      <c r="F991" s="138" t="s">
        <v>1655</v>
      </c>
      <c r="G991" s="139" t="s">
        <v>273</v>
      </c>
      <c r="H991" s="140">
        <v>7.1980000000000004</v>
      </c>
      <c r="I991" s="141"/>
      <c r="J991" s="142">
        <f>ROUND(I991*H991,2)</f>
        <v>0</v>
      </c>
      <c r="K991" s="138" t="s">
        <v>274</v>
      </c>
      <c r="L991" s="32"/>
      <c r="M991" s="143" t="s">
        <v>1</v>
      </c>
      <c r="N991" s="144" t="s">
        <v>43</v>
      </c>
      <c r="P991" s="145">
        <f>O991*H991</f>
        <v>0</v>
      </c>
      <c r="Q991" s="145">
        <v>0</v>
      </c>
      <c r="R991" s="145">
        <f>Q991*H991</f>
        <v>0</v>
      </c>
      <c r="S991" s="145">
        <v>0</v>
      </c>
      <c r="T991" s="146">
        <f>S991*H991</f>
        <v>0</v>
      </c>
      <c r="AR991" s="147" t="s">
        <v>370</v>
      </c>
      <c r="AT991" s="147" t="s">
        <v>270</v>
      </c>
      <c r="AU991" s="147" t="s">
        <v>90</v>
      </c>
      <c r="AY991" s="17" t="s">
        <v>268</v>
      </c>
      <c r="BE991" s="148">
        <f>IF(N991="základní",J991,0)</f>
        <v>0</v>
      </c>
      <c r="BF991" s="148">
        <f>IF(N991="snížená",J991,0)</f>
        <v>0</v>
      </c>
      <c r="BG991" s="148">
        <f>IF(N991="zákl. přenesená",J991,0)</f>
        <v>0</v>
      </c>
      <c r="BH991" s="148">
        <f>IF(N991="sníž. přenesená",J991,0)</f>
        <v>0</v>
      </c>
      <c r="BI991" s="148">
        <f>IF(N991="nulová",J991,0)</f>
        <v>0</v>
      </c>
      <c r="BJ991" s="17" t="s">
        <v>90</v>
      </c>
      <c r="BK991" s="148">
        <f>ROUND(I991*H991,2)</f>
        <v>0</v>
      </c>
      <c r="BL991" s="17" t="s">
        <v>370</v>
      </c>
      <c r="BM991" s="147" t="s">
        <v>2897</v>
      </c>
    </row>
    <row r="992" spans="2:65" s="1" customFormat="1" ht="37.9" customHeight="1">
      <c r="B992" s="32"/>
      <c r="C992" s="186" t="s">
        <v>1630</v>
      </c>
      <c r="D992" s="186" t="s">
        <v>982</v>
      </c>
      <c r="E992" s="187" t="s">
        <v>1658</v>
      </c>
      <c r="F992" s="188" t="s">
        <v>1659</v>
      </c>
      <c r="G992" s="189" t="s">
        <v>273</v>
      </c>
      <c r="H992" s="190">
        <v>8.7889999999999997</v>
      </c>
      <c r="I992" s="191"/>
      <c r="J992" s="192">
        <f>ROUND(I992*H992,2)</f>
        <v>0</v>
      </c>
      <c r="K992" s="188" t="s">
        <v>1</v>
      </c>
      <c r="L992" s="193"/>
      <c r="M992" s="194" t="s">
        <v>1</v>
      </c>
      <c r="N992" s="195" t="s">
        <v>43</v>
      </c>
      <c r="P992" s="145">
        <f>O992*H992</f>
        <v>0</v>
      </c>
      <c r="Q992" s="145">
        <v>1.0499999999999999E-3</v>
      </c>
      <c r="R992" s="145">
        <f>Q992*H992</f>
        <v>9.2284499999999992E-3</v>
      </c>
      <c r="S992" s="145">
        <v>0</v>
      </c>
      <c r="T992" s="146">
        <f>S992*H992</f>
        <v>0</v>
      </c>
      <c r="AR992" s="147" t="s">
        <v>448</v>
      </c>
      <c r="AT992" s="147" t="s">
        <v>982</v>
      </c>
      <c r="AU992" s="147" t="s">
        <v>90</v>
      </c>
      <c r="AY992" s="17" t="s">
        <v>268</v>
      </c>
      <c r="BE992" s="148">
        <f>IF(N992="základní",J992,0)</f>
        <v>0</v>
      </c>
      <c r="BF992" s="148">
        <f>IF(N992="snížená",J992,0)</f>
        <v>0</v>
      </c>
      <c r="BG992" s="148">
        <f>IF(N992="zákl. přenesená",J992,0)</f>
        <v>0</v>
      </c>
      <c r="BH992" s="148">
        <f>IF(N992="sníž. přenesená",J992,0)</f>
        <v>0</v>
      </c>
      <c r="BI992" s="148">
        <f>IF(N992="nulová",J992,0)</f>
        <v>0</v>
      </c>
      <c r="BJ992" s="17" t="s">
        <v>90</v>
      </c>
      <c r="BK992" s="148">
        <f>ROUND(I992*H992,2)</f>
        <v>0</v>
      </c>
      <c r="BL992" s="17" t="s">
        <v>370</v>
      </c>
      <c r="BM992" s="147" t="s">
        <v>2898</v>
      </c>
    </row>
    <row r="993" spans="2:65" s="14" customFormat="1">
      <c r="B993" s="164"/>
      <c r="D993" s="150" t="s">
        <v>276</v>
      </c>
      <c r="E993" s="165" t="s">
        <v>1</v>
      </c>
      <c r="F993" s="166" t="s">
        <v>1661</v>
      </c>
      <c r="H993" s="165" t="s">
        <v>1</v>
      </c>
      <c r="I993" s="167"/>
      <c r="L993" s="164"/>
      <c r="M993" s="168"/>
      <c r="T993" s="169"/>
      <c r="AT993" s="165" t="s">
        <v>276</v>
      </c>
      <c r="AU993" s="165" t="s">
        <v>90</v>
      </c>
      <c r="AV993" s="14" t="s">
        <v>84</v>
      </c>
      <c r="AW993" s="14" t="s">
        <v>32</v>
      </c>
      <c r="AX993" s="14" t="s">
        <v>77</v>
      </c>
      <c r="AY993" s="165" t="s">
        <v>268</v>
      </c>
    </row>
    <row r="994" spans="2:65" s="12" customFormat="1">
      <c r="B994" s="149"/>
      <c r="D994" s="150" t="s">
        <v>276</v>
      </c>
      <c r="E994" s="151" t="s">
        <v>1</v>
      </c>
      <c r="F994" s="152" t="s">
        <v>2899</v>
      </c>
      <c r="H994" s="153">
        <v>7.1980000000000004</v>
      </c>
      <c r="I994" s="154"/>
      <c r="L994" s="149"/>
      <c r="M994" s="155"/>
      <c r="T994" s="156"/>
      <c r="AT994" s="151" t="s">
        <v>276</v>
      </c>
      <c r="AU994" s="151" t="s">
        <v>90</v>
      </c>
      <c r="AV994" s="12" t="s">
        <v>90</v>
      </c>
      <c r="AW994" s="12" t="s">
        <v>32</v>
      </c>
      <c r="AX994" s="12" t="s">
        <v>77</v>
      </c>
      <c r="AY994" s="151" t="s">
        <v>268</v>
      </c>
    </row>
    <row r="995" spans="2:65" s="13" customFormat="1">
      <c r="B995" s="157"/>
      <c r="D995" s="150" t="s">
        <v>276</v>
      </c>
      <c r="E995" s="158" t="s">
        <v>1</v>
      </c>
      <c r="F995" s="159" t="s">
        <v>278</v>
      </c>
      <c r="H995" s="160">
        <v>7.1980000000000004</v>
      </c>
      <c r="I995" s="161"/>
      <c r="L995" s="157"/>
      <c r="M995" s="162"/>
      <c r="T995" s="163"/>
      <c r="AT995" s="158" t="s">
        <v>276</v>
      </c>
      <c r="AU995" s="158" t="s">
        <v>90</v>
      </c>
      <c r="AV995" s="13" t="s">
        <v>101</v>
      </c>
      <c r="AW995" s="13" t="s">
        <v>32</v>
      </c>
      <c r="AX995" s="13" t="s">
        <v>84</v>
      </c>
      <c r="AY995" s="158" t="s">
        <v>268</v>
      </c>
    </row>
    <row r="996" spans="2:65" s="12" customFormat="1">
      <c r="B996" s="149"/>
      <c r="D996" s="150" t="s">
        <v>276</v>
      </c>
      <c r="F996" s="152" t="s">
        <v>2900</v>
      </c>
      <c r="H996" s="153">
        <v>8.7889999999999997</v>
      </c>
      <c r="I996" s="154"/>
      <c r="L996" s="149"/>
      <c r="M996" s="155"/>
      <c r="T996" s="156"/>
      <c r="AT996" s="151" t="s">
        <v>276</v>
      </c>
      <c r="AU996" s="151" t="s">
        <v>90</v>
      </c>
      <c r="AV996" s="12" t="s">
        <v>90</v>
      </c>
      <c r="AW996" s="12" t="s">
        <v>4</v>
      </c>
      <c r="AX996" s="12" t="s">
        <v>84</v>
      </c>
      <c r="AY996" s="151" t="s">
        <v>268</v>
      </c>
    </row>
    <row r="997" spans="2:65" s="1" customFormat="1" ht="24.2" customHeight="1">
      <c r="B997" s="32"/>
      <c r="C997" s="136" t="s">
        <v>1634</v>
      </c>
      <c r="D997" s="136" t="s">
        <v>270</v>
      </c>
      <c r="E997" s="137" t="s">
        <v>1665</v>
      </c>
      <c r="F997" s="138" t="s">
        <v>1666</v>
      </c>
      <c r="G997" s="139" t="s">
        <v>1472</v>
      </c>
      <c r="H997" s="197"/>
      <c r="I997" s="141"/>
      <c r="J997" s="142">
        <f>ROUND(I997*H997,2)</f>
        <v>0</v>
      </c>
      <c r="K997" s="138" t="s">
        <v>274</v>
      </c>
      <c r="L997" s="32"/>
      <c r="M997" s="143" t="s">
        <v>1</v>
      </c>
      <c r="N997" s="144" t="s">
        <v>43</v>
      </c>
      <c r="P997" s="145">
        <f>O997*H997</f>
        <v>0</v>
      </c>
      <c r="Q997" s="145">
        <v>0</v>
      </c>
      <c r="R997" s="145">
        <f>Q997*H997</f>
        <v>0</v>
      </c>
      <c r="S997" s="145">
        <v>0</v>
      </c>
      <c r="T997" s="146">
        <f>S997*H997</f>
        <v>0</v>
      </c>
      <c r="AR997" s="147" t="s">
        <v>370</v>
      </c>
      <c r="AT997" s="147" t="s">
        <v>270</v>
      </c>
      <c r="AU997" s="147" t="s">
        <v>90</v>
      </c>
      <c r="AY997" s="17" t="s">
        <v>268</v>
      </c>
      <c r="BE997" s="148">
        <f>IF(N997="základní",J997,0)</f>
        <v>0</v>
      </c>
      <c r="BF997" s="148">
        <f>IF(N997="snížená",J997,0)</f>
        <v>0</v>
      </c>
      <c r="BG997" s="148">
        <f>IF(N997="zákl. přenesená",J997,0)</f>
        <v>0</v>
      </c>
      <c r="BH997" s="148">
        <f>IF(N997="sníž. přenesená",J997,0)</f>
        <v>0</v>
      </c>
      <c r="BI997" s="148">
        <f>IF(N997="nulová",J997,0)</f>
        <v>0</v>
      </c>
      <c r="BJ997" s="17" t="s">
        <v>90</v>
      </c>
      <c r="BK997" s="148">
        <f>ROUND(I997*H997,2)</f>
        <v>0</v>
      </c>
      <c r="BL997" s="17" t="s">
        <v>370</v>
      </c>
      <c r="BM997" s="147" t="s">
        <v>1667</v>
      </c>
    </row>
    <row r="998" spans="2:65" s="11" customFormat="1" ht="22.9" customHeight="1">
      <c r="B998" s="124"/>
      <c r="D998" s="125" t="s">
        <v>76</v>
      </c>
      <c r="E998" s="134" t="s">
        <v>1668</v>
      </c>
      <c r="F998" s="134" t="s">
        <v>1669</v>
      </c>
      <c r="I998" s="127"/>
      <c r="J998" s="135">
        <f>BK998</f>
        <v>0</v>
      </c>
      <c r="L998" s="124"/>
      <c r="M998" s="129"/>
      <c r="P998" s="130">
        <f>SUM(P999:P1019)</f>
        <v>0</v>
      </c>
      <c r="R998" s="130">
        <f>SUM(R999:R1019)</f>
        <v>4.15E-3</v>
      </c>
      <c r="T998" s="131">
        <f>SUM(T999:T1019)</f>
        <v>0</v>
      </c>
      <c r="AR998" s="125" t="s">
        <v>90</v>
      </c>
      <c r="AT998" s="132" t="s">
        <v>76</v>
      </c>
      <c r="AU998" s="132" t="s">
        <v>84</v>
      </c>
      <c r="AY998" s="125" t="s">
        <v>268</v>
      </c>
      <c r="BK998" s="133">
        <f>SUM(BK999:BK1019)</f>
        <v>0</v>
      </c>
    </row>
    <row r="999" spans="2:65" s="1" customFormat="1" ht="62.65" customHeight="1">
      <c r="B999" s="32"/>
      <c r="C999" s="136" t="s">
        <v>2901</v>
      </c>
      <c r="D999" s="136" t="s">
        <v>270</v>
      </c>
      <c r="E999" s="137" t="s">
        <v>1671</v>
      </c>
      <c r="F999" s="138" t="s">
        <v>1672</v>
      </c>
      <c r="G999" s="139" t="s">
        <v>665</v>
      </c>
      <c r="H999" s="140">
        <v>1</v>
      </c>
      <c r="I999" s="141"/>
      <c r="J999" s="142">
        <f>ROUND(I999*H999,2)</f>
        <v>0</v>
      </c>
      <c r="K999" s="138" t="s">
        <v>1</v>
      </c>
      <c r="L999" s="32"/>
      <c r="M999" s="143" t="s">
        <v>1</v>
      </c>
      <c r="N999" s="144" t="s">
        <v>43</v>
      </c>
      <c r="P999" s="145">
        <f>O999*H999</f>
        <v>0</v>
      </c>
      <c r="Q999" s="145">
        <v>8.3000000000000001E-4</v>
      </c>
      <c r="R999" s="145">
        <f>Q999*H999</f>
        <v>8.3000000000000001E-4</v>
      </c>
      <c r="S999" s="145">
        <v>0</v>
      </c>
      <c r="T999" s="146">
        <f>S999*H999</f>
        <v>0</v>
      </c>
      <c r="AR999" s="147" t="s">
        <v>370</v>
      </c>
      <c r="AT999" s="147" t="s">
        <v>270</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1673</v>
      </c>
    </row>
    <row r="1000" spans="2:65" s="1" customFormat="1" ht="68.25">
      <c r="B1000" s="32"/>
      <c r="D1000" s="150" t="s">
        <v>475</v>
      </c>
      <c r="F1000" s="178" t="s">
        <v>2902</v>
      </c>
      <c r="I1000" s="179"/>
      <c r="L1000" s="32"/>
      <c r="M1000" s="180"/>
      <c r="T1000" s="56"/>
      <c r="AT1000" s="17" t="s">
        <v>475</v>
      </c>
      <c r="AU1000" s="17" t="s">
        <v>90</v>
      </c>
    </row>
    <row r="1001" spans="2:65" s="12" customFormat="1">
      <c r="B1001" s="149"/>
      <c r="D1001" s="150" t="s">
        <v>276</v>
      </c>
      <c r="E1001" s="151" t="s">
        <v>1</v>
      </c>
      <c r="F1001" s="152" t="s">
        <v>1675</v>
      </c>
      <c r="H1001" s="153">
        <v>1</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1</v>
      </c>
      <c r="I1002" s="161"/>
      <c r="L1002" s="157"/>
      <c r="M1002" s="162"/>
      <c r="T1002" s="163"/>
      <c r="AT1002" s="158" t="s">
        <v>276</v>
      </c>
      <c r="AU1002" s="158" t="s">
        <v>90</v>
      </c>
      <c r="AV1002" s="13" t="s">
        <v>101</v>
      </c>
      <c r="AW1002" s="13" t="s">
        <v>32</v>
      </c>
      <c r="AX1002" s="13" t="s">
        <v>84</v>
      </c>
      <c r="AY1002" s="158" t="s">
        <v>268</v>
      </c>
    </row>
    <row r="1003" spans="2:65" s="1" customFormat="1" ht="49.15" customHeight="1">
      <c r="B1003" s="32"/>
      <c r="C1003" s="136" t="s">
        <v>1653</v>
      </c>
      <c r="D1003" s="136" t="s">
        <v>270</v>
      </c>
      <c r="E1003" s="137" t="s">
        <v>1677</v>
      </c>
      <c r="F1003" s="138" t="s">
        <v>1678</v>
      </c>
      <c r="G1003" s="139" t="s">
        <v>665</v>
      </c>
      <c r="H1003" s="140">
        <v>1</v>
      </c>
      <c r="I1003" s="141"/>
      <c r="J1003" s="142">
        <f>ROUND(I1003*H1003,2)</f>
        <v>0</v>
      </c>
      <c r="K1003" s="138" t="s">
        <v>1</v>
      </c>
      <c r="L1003" s="32"/>
      <c r="M1003" s="143" t="s">
        <v>1</v>
      </c>
      <c r="N1003" s="144" t="s">
        <v>43</v>
      </c>
      <c r="P1003" s="145">
        <f>O1003*H1003</f>
        <v>0</v>
      </c>
      <c r="Q1003" s="145">
        <v>8.3000000000000001E-4</v>
      </c>
      <c r="R1003" s="145">
        <f>Q1003*H1003</f>
        <v>8.3000000000000001E-4</v>
      </c>
      <c r="S1003" s="145">
        <v>0</v>
      </c>
      <c r="T1003" s="146">
        <f>S1003*H1003</f>
        <v>0</v>
      </c>
      <c r="AR1003" s="147" t="s">
        <v>370</v>
      </c>
      <c r="AT1003" s="147" t="s">
        <v>270</v>
      </c>
      <c r="AU1003" s="147" t="s">
        <v>90</v>
      </c>
      <c r="AY1003" s="17" t="s">
        <v>268</v>
      </c>
      <c r="BE1003" s="148">
        <f>IF(N1003="základní",J1003,0)</f>
        <v>0</v>
      </c>
      <c r="BF1003" s="148">
        <f>IF(N1003="snížená",J1003,0)</f>
        <v>0</v>
      </c>
      <c r="BG1003" s="148">
        <f>IF(N1003="zákl. přenesená",J1003,0)</f>
        <v>0</v>
      </c>
      <c r="BH1003" s="148">
        <f>IF(N1003="sníž. přenesená",J1003,0)</f>
        <v>0</v>
      </c>
      <c r="BI1003" s="148">
        <f>IF(N1003="nulová",J1003,0)</f>
        <v>0</v>
      </c>
      <c r="BJ1003" s="17" t="s">
        <v>90</v>
      </c>
      <c r="BK1003" s="148">
        <f>ROUND(I1003*H1003,2)</f>
        <v>0</v>
      </c>
      <c r="BL1003" s="17" t="s">
        <v>370</v>
      </c>
      <c r="BM1003" s="147" t="s">
        <v>1679</v>
      </c>
    </row>
    <row r="1004" spans="2:65" s="1" customFormat="1" ht="78">
      <c r="B1004" s="32"/>
      <c r="D1004" s="150" t="s">
        <v>475</v>
      </c>
      <c r="F1004" s="178" t="s">
        <v>2903</v>
      </c>
      <c r="I1004" s="179"/>
      <c r="L1004" s="32"/>
      <c r="M1004" s="180"/>
      <c r="T1004" s="56"/>
      <c r="AT1004" s="17" t="s">
        <v>475</v>
      </c>
      <c r="AU1004" s="17" t="s">
        <v>90</v>
      </c>
    </row>
    <row r="1005" spans="2:65" s="12" customFormat="1" ht="22.5">
      <c r="B1005" s="149"/>
      <c r="D1005" s="150" t="s">
        <v>276</v>
      </c>
      <c r="E1005" s="151" t="s">
        <v>1</v>
      </c>
      <c r="F1005" s="152" t="s">
        <v>1681</v>
      </c>
      <c r="H1005" s="153">
        <v>1</v>
      </c>
      <c r="I1005" s="154"/>
      <c r="L1005" s="149"/>
      <c r="M1005" s="155"/>
      <c r="T1005" s="156"/>
      <c r="AT1005" s="151" t="s">
        <v>276</v>
      </c>
      <c r="AU1005" s="151" t="s">
        <v>90</v>
      </c>
      <c r="AV1005" s="12" t="s">
        <v>90</v>
      </c>
      <c r="AW1005" s="12" t="s">
        <v>32</v>
      </c>
      <c r="AX1005" s="12" t="s">
        <v>77</v>
      </c>
      <c r="AY1005" s="151" t="s">
        <v>268</v>
      </c>
    </row>
    <row r="1006" spans="2:65" s="13" customFormat="1">
      <c r="B1006" s="157"/>
      <c r="D1006" s="150" t="s">
        <v>276</v>
      </c>
      <c r="E1006" s="158" t="s">
        <v>1</v>
      </c>
      <c r="F1006" s="159" t="s">
        <v>278</v>
      </c>
      <c r="H1006" s="160">
        <v>1</v>
      </c>
      <c r="I1006" s="161"/>
      <c r="L1006" s="157"/>
      <c r="M1006" s="162"/>
      <c r="T1006" s="163"/>
      <c r="AT1006" s="158" t="s">
        <v>276</v>
      </c>
      <c r="AU1006" s="158" t="s">
        <v>90</v>
      </c>
      <c r="AV1006" s="13" t="s">
        <v>101</v>
      </c>
      <c r="AW1006" s="13" t="s">
        <v>32</v>
      </c>
      <c r="AX1006" s="13" t="s">
        <v>84</v>
      </c>
      <c r="AY1006" s="158" t="s">
        <v>268</v>
      </c>
    </row>
    <row r="1007" spans="2:65" s="1" customFormat="1" ht="44.25" customHeight="1">
      <c r="B1007" s="32"/>
      <c r="C1007" s="136" t="s">
        <v>1657</v>
      </c>
      <c r="D1007" s="136" t="s">
        <v>270</v>
      </c>
      <c r="E1007" s="137" t="s">
        <v>2904</v>
      </c>
      <c r="F1007" s="138" t="s">
        <v>2905</v>
      </c>
      <c r="G1007" s="139" t="s">
        <v>665</v>
      </c>
      <c r="H1007" s="140">
        <v>1</v>
      </c>
      <c r="I1007" s="141"/>
      <c r="J1007" s="142">
        <f>ROUND(I1007*H1007,2)</f>
        <v>0</v>
      </c>
      <c r="K1007" s="138" t="s">
        <v>1</v>
      </c>
      <c r="L1007" s="32"/>
      <c r="M1007" s="143" t="s">
        <v>1</v>
      </c>
      <c r="N1007" s="144" t="s">
        <v>43</v>
      </c>
      <c r="P1007" s="145">
        <f>O1007*H1007</f>
        <v>0</v>
      </c>
      <c r="Q1007" s="145">
        <v>8.3000000000000001E-4</v>
      </c>
      <c r="R1007" s="145">
        <f>Q1007*H1007</f>
        <v>8.3000000000000001E-4</v>
      </c>
      <c r="S1007" s="145">
        <v>0</v>
      </c>
      <c r="T1007" s="146">
        <f>S1007*H1007</f>
        <v>0</v>
      </c>
      <c r="AR1007" s="147" t="s">
        <v>370</v>
      </c>
      <c r="AT1007" s="147" t="s">
        <v>270</v>
      </c>
      <c r="AU1007" s="147" t="s">
        <v>90</v>
      </c>
      <c r="AY1007" s="17" t="s">
        <v>268</v>
      </c>
      <c r="BE1007" s="148">
        <f>IF(N1007="základní",J1007,0)</f>
        <v>0</v>
      </c>
      <c r="BF1007" s="148">
        <f>IF(N1007="snížená",J1007,0)</f>
        <v>0</v>
      </c>
      <c r="BG1007" s="148">
        <f>IF(N1007="zákl. přenesená",J1007,0)</f>
        <v>0</v>
      </c>
      <c r="BH1007" s="148">
        <f>IF(N1007="sníž. přenesená",J1007,0)</f>
        <v>0</v>
      </c>
      <c r="BI1007" s="148">
        <f>IF(N1007="nulová",J1007,0)</f>
        <v>0</v>
      </c>
      <c r="BJ1007" s="17" t="s">
        <v>90</v>
      </c>
      <c r="BK1007" s="148">
        <f>ROUND(I1007*H1007,2)</f>
        <v>0</v>
      </c>
      <c r="BL1007" s="17" t="s">
        <v>370</v>
      </c>
      <c r="BM1007" s="147" t="s">
        <v>2906</v>
      </c>
    </row>
    <row r="1008" spans="2:65" s="1" customFormat="1" ht="68.25">
      <c r="B1008" s="32"/>
      <c r="D1008" s="150" t="s">
        <v>475</v>
      </c>
      <c r="F1008" s="178" t="s">
        <v>2907</v>
      </c>
      <c r="I1008" s="179"/>
      <c r="L1008" s="32"/>
      <c r="M1008" s="180"/>
      <c r="T1008" s="56"/>
      <c r="AT1008" s="17" t="s">
        <v>475</v>
      </c>
      <c r="AU1008" s="17" t="s">
        <v>90</v>
      </c>
    </row>
    <row r="1009" spans="2:65" s="12" customFormat="1">
      <c r="B1009" s="149"/>
      <c r="D1009" s="150" t="s">
        <v>276</v>
      </c>
      <c r="E1009" s="151" t="s">
        <v>1</v>
      </c>
      <c r="F1009" s="152" t="s">
        <v>2908</v>
      </c>
      <c r="H1009" s="153">
        <v>1</v>
      </c>
      <c r="I1009" s="154"/>
      <c r="L1009" s="149"/>
      <c r="M1009" s="155"/>
      <c r="T1009" s="156"/>
      <c r="AT1009" s="151" t="s">
        <v>276</v>
      </c>
      <c r="AU1009" s="151" t="s">
        <v>90</v>
      </c>
      <c r="AV1009" s="12" t="s">
        <v>90</v>
      </c>
      <c r="AW1009" s="12" t="s">
        <v>32</v>
      </c>
      <c r="AX1009" s="12" t="s">
        <v>77</v>
      </c>
      <c r="AY1009" s="151" t="s">
        <v>268</v>
      </c>
    </row>
    <row r="1010" spans="2:65" s="13" customFormat="1">
      <c r="B1010" s="157"/>
      <c r="D1010" s="150" t="s">
        <v>276</v>
      </c>
      <c r="E1010" s="158" t="s">
        <v>1</v>
      </c>
      <c r="F1010" s="159" t="s">
        <v>278</v>
      </c>
      <c r="H1010" s="160">
        <v>1</v>
      </c>
      <c r="I1010" s="161"/>
      <c r="L1010" s="157"/>
      <c r="M1010" s="162"/>
      <c r="T1010" s="163"/>
      <c r="AT1010" s="158" t="s">
        <v>276</v>
      </c>
      <c r="AU1010" s="158" t="s">
        <v>90</v>
      </c>
      <c r="AV1010" s="13" t="s">
        <v>101</v>
      </c>
      <c r="AW1010" s="13" t="s">
        <v>32</v>
      </c>
      <c r="AX1010" s="13" t="s">
        <v>84</v>
      </c>
      <c r="AY1010" s="158" t="s">
        <v>268</v>
      </c>
    </row>
    <row r="1011" spans="2:65" s="1" customFormat="1" ht="44.25" customHeight="1">
      <c r="B1011" s="32"/>
      <c r="C1011" s="136" t="s">
        <v>1664</v>
      </c>
      <c r="D1011" s="136" t="s">
        <v>270</v>
      </c>
      <c r="E1011" s="137" t="s">
        <v>1683</v>
      </c>
      <c r="F1011" s="138" t="s">
        <v>1684</v>
      </c>
      <c r="G1011" s="139" t="s">
        <v>665</v>
      </c>
      <c r="H1011" s="140">
        <v>1</v>
      </c>
      <c r="I1011" s="141"/>
      <c r="J1011" s="142">
        <f>ROUND(I1011*H1011,2)</f>
        <v>0</v>
      </c>
      <c r="K1011" s="138" t="s">
        <v>1</v>
      </c>
      <c r="L1011" s="32"/>
      <c r="M1011" s="143" t="s">
        <v>1</v>
      </c>
      <c r="N1011" s="144" t="s">
        <v>43</v>
      </c>
      <c r="P1011" s="145">
        <f>O1011*H1011</f>
        <v>0</v>
      </c>
      <c r="Q1011" s="145">
        <v>8.3000000000000001E-4</v>
      </c>
      <c r="R1011" s="145">
        <f>Q1011*H1011</f>
        <v>8.3000000000000001E-4</v>
      </c>
      <c r="S1011" s="145">
        <v>0</v>
      </c>
      <c r="T1011" s="146">
        <f>S1011*H1011</f>
        <v>0</v>
      </c>
      <c r="AR1011" s="147" t="s">
        <v>370</v>
      </c>
      <c r="AT1011" s="147" t="s">
        <v>270</v>
      </c>
      <c r="AU1011" s="147" t="s">
        <v>90</v>
      </c>
      <c r="AY1011" s="17" t="s">
        <v>268</v>
      </c>
      <c r="BE1011" s="148">
        <f>IF(N1011="základní",J1011,0)</f>
        <v>0</v>
      </c>
      <c r="BF1011" s="148">
        <f>IF(N1011="snížená",J1011,0)</f>
        <v>0</v>
      </c>
      <c r="BG1011" s="148">
        <f>IF(N1011="zákl. přenesená",J1011,0)</f>
        <v>0</v>
      </c>
      <c r="BH1011" s="148">
        <f>IF(N1011="sníž. přenesená",J1011,0)</f>
        <v>0</v>
      </c>
      <c r="BI1011" s="148">
        <f>IF(N1011="nulová",J1011,0)</f>
        <v>0</v>
      </c>
      <c r="BJ1011" s="17" t="s">
        <v>90</v>
      </c>
      <c r="BK1011" s="148">
        <f>ROUND(I1011*H1011,2)</f>
        <v>0</v>
      </c>
      <c r="BL1011" s="17" t="s">
        <v>370</v>
      </c>
      <c r="BM1011" s="147" t="s">
        <v>1685</v>
      </c>
    </row>
    <row r="1012" spans="2:65" s="1" customFormat="1" ht="68.25">
      <c r="B1012" s="32"/>
      <c r="D1012" s="150" t="s">
        <v>475</v>
      </c>
      <c r="F1012" s="178" t="s">
        <v>1686</v>
      </c>
      <c r="I1012" s="179"/>
      <c r="L1012" s="32"/>
      <c r="M1012" s="180"/>
      <c r="T1012" s="56"/>
      <c r="AT1012" s="17" t="s">
        <v>475</v>
      </c>
      <c r="AU1012" s="17" t="s">
        <v>90</v>
      </c>
    </row>
    <row r="1013" spans="2:65" s="12" customFormat="1">
      <c r="B1013" s="149"/>
      <c r="D1013" s="150" t="s">
        <v>276</v>
      </c>
      <c r="E1013" s="151" t="s">
        <v>1</v>
      </c>
      <c r="F1013" s="152" t="s">
        <v>1687</v>
      </c>
      <c r="H1013" s="153">
        <v>1</v>
      </c>
      <c r="I1013" s="154"/>
      <c r="L1013" s="149"/>
      <c r="M1013" s="155"/>
      <c r="T1013" s="156"/>
      <c r="AT1013" s="151" t="s">
        <v>276</v>
      </c>
      <c r="AU1013" s="151" t="s">
        <v>90</v>
      </c>
      <c r="AV1013" s="12" t="s">
        <v>90</v>
      </c>
      <c r="AW1013" s="12" t="s">
        <v>32</v>
      </c>
      <c r="AX1013" s="12" t="s">
        <v>77</v>
      </c>
      <c r="AY1013" s="151" t="s">
        <v>268</v>
      </c>
    </row>
    <row r="1014" spans="2:65" s="13" customFormat="1">
      <c r="B1014" s="157"/>
      <c r="D1014" s="150" t="s">
        <v>276</v>
      </c>
      <c r="E1014" s="158" t="s">
        <v>1</v>
      </c>
      <c r="F1014" s="159" t="s">
        <v>278</v>
      </c>
      <c r="H1014" s="160">
        <v>1</v>
      </c>
      <c r="I1014" s="161"/>
      <c r="L1014" s="157"/>
      <c r="M1014" s="162"/>
      <c r="T1014" s="163"/>
      <c r="AT1014" s="158" t="s">
        <v>276</v>
      </c>
      <c r="AU1014" s="158" t="s">
        <v>90</v>
      </c>
      <c r="AV1014" s="13" t="s">
        <v>101</v>
      </c>
      <c r="AW1014" s="13" t="s">
        <v>32</v>
      </c>
      <c r="AX1014" s="13" t="s">
        <v>84</v>
      </c>
      <c r="AY1014" s="158" t="s">
        <v>268</v>
      </c>
    </row>
    <row r="1015" spans="2:65" s="1" customFormat="1" ht="44.25" customHeight="1">
      <c r="B1015" s="32"/>
      <c r="C1015" s="136" t="s">
        <v>1670</v>
      </c>
      <c r="D1015" s="136" t="s">
        <v>270</v>
      </c>
      <c r="E1015" s="137" t="s">
        <v>1689</v>
      </c>
      <c r="F1015" s="138" t="s">
        <v>1690</v>
      </c>
      <c r="G1015" s="139" t="s">
        <v>665</v>
      </c>
      <c r="H1015" s="140">
        <v>1</v>
      </c>
      <c r="I1015" s="141"/>
      <c r="J1015" s="142">
        <f>ROUND(I1015*H1015,2)</f>
        <v>0</v>
      </c>
      <c r="K1015" s="138" t="s">
        <v>1</v>
      </c>
      <c r="L1015" s="32"/>
      <c r="M1015" s="143" t="s">
        <v>1</v>
      </c>
      <c r="N1015" s="144" t="s">
        <v>43</v>
      </c>
      <c r="P1015" s="145">
        <f>O1015*H1015</f>
        <v>0</v>
      </c>
      <c r="Q1015" s="145">
        <v>8.3000000000000001E-4</v>
      </c>
      <c r="R1015" s="145">
        <f>Q1015*H1015</f>
        <v>8.3000000000000001E-4</v>
      </c>
      <c r="S1015" s="145">
        <v>0</v>
      </c>
      <c r="T1015" s="146">
        <f>S1015*H1015</f>
        <v>0</v>
      </c>
      <c r="AR1015" s="147" t="s">
        <v>370</v>
      </c>
      <c r="AT1015" s="147" t="s">
        <v>270</v>
      </c>
      <c r="AU1015" s="147" t="s">
        <v>90</v>
      </c>
      <c r="AY1015" s="17" t="s">
        <v>268</v>
      </c>
      <c r="BE1015" s="148">
        <f>IF(N1015="základní",J1015,0)</f>
        <v>0</v>
      </c>
      <c r="BF1015" s="148">
        <f>IF(N1015="snížená",J1015,0)</f>
        <v>0</v>
      </c>
      <c r="BG1015" s="148">
        <f>IF(N1015="zákl. přenesená",J1015,0)</f>
        <v>0</v>
      </c>
      <c r="BH1015" s="148">
        <f>IF(N1015="sníž. přenesená",J1015,0)</f>
        <v>0</v>
      </c>
      <c r="BI1015" s="148">
        <f>IF(N1015="nulová",J1015,0)</f>
        <v>0</v>
      </c>
      <c r="BJ1015" s="17" t="s">
        <v>90</v>
      </c>
      <c r="BK1015" s="148">
        <f>ROUND(I1015*H1015,2)</f>
        <v>0</v>
      </c>
      <c r="BL1015" s="17" t="s">
        <v>370</v>
      </c>
      <c r="BM1015" s="147" t="s">
        <v>1691</v>
      </c>
    </row>
    <row r="1016" spans="2:65" s="1" customFormat="1" ht="58.5">
      <c r="B1016" s="32"/>
      <c r="D1016" s="150" t="s">
        <v>475</v>
      </c>
      <c r="F1016" s="178" t="s">
        <v>1692</v>
      </c>
      <c r="I1016" s="179"/>
      <c r="L1016" s="32"/>
      <c r="M1016" s="180"/>
      <c r="T1016" s="56"/>
      <c r="AT1016" s="17" t="s">
        <v>475</v>
      </c>
      <c r="AU1016" s="17" t="s">
        <v>90</v>
      </c>
    </row>
    <row r="1017" spans="2:65" s="12" customFormat="1">
      <c r="B1017" s="149"/>
      <c r="D1017" s="150" t="s">
        <v>276</v>
      </c>
      <c r="E1017" s="151" t="s">
        <v>1</v>
      </c>
      <c r="F1017" s="152" t="s">
        <v>1693</v>
      </c>
      <c r="H1017" s="153">
        <v>1</v>
      </c>
      <c r="I1017" s="154"/>
      <c r="L1017" s="149"/>
      <c r="M1017" s="155"/>
      <c r="T1017" s="156"/>
      <c r="AT1017" s="151" t="s">
        <v>276</v>
      </c>
      <c r="AU1017" s="151" t="s">
        <v>90</v>
      </c>
      <c r="AV1017" s="12" t="s">
        <v>90</v>
      </c>
      <c r="AW1017" s="12" t="s">
        <v>32</v>
      </c>
      <c r="AX1017" s="12" t="s">
        <v>77</v>
      </c>
      <c r="AY1017" s="151" t="s">
        <v>268</v>
      </c>
    </row>
    <row r="1018" spans="2:65" s="13" customFormat="1">
      <c r="B1018" s="157"/>
      <c r="D1018" s="150" t="s">
        <v>276</v>
      </c>
      <c r="E1018" s="158" t="s">
        <v>1</v>
      </c>
      <c r="F1018" s="159" t="s">
        <v>278</v>
      </c>
      <c r="H1018" s="160">
        <v>1</v>
      </c>
      <c r="I1018" s="161"/>
      <c r="L1018" s="157"/>
      <c r="M1018" s="162"/>
      <c r="T1018" s="163"/>
      <c r="AT1018" s="158" t="s">
        <v>276</v>
      </c>
      <c r="AU1018" s="158" t="s">
        <v>90</v>
      </c>
      <c r="AV1018" s="13" t="s">
        <v>101</v>
      </c>
      <c r="AW1018" s="13" t="s">
        <v>32</v>
      </c>
      <c r="AX1018" s="13" t="s">
        <v>84</v>
      </c>
      <c r="AY1018" s="158" t="s">
        <v>268</v>
      </c>
    </row>
    <row r="1019" spans="2:65" s="1" customFormat="1" ht="24.2" customHeight="1">
      <c r="B1019" s="32"/>
      <c r="C1019" s="136" t="s">
        <v>1676</v>
      </c>
      <c r="D1019" s="136" t="s">
        <v>270</v>
      </c>
      <c r="E1019" s="137" t="s">
        <v>1695</v>
      </c>
      <c r="F1019" s="138" t="s">
        <v>1696</v>
      </c>
      <c r="G1019" s="139" t="s">
        <v>1472</v>
      </c>
      <c r="H1019" s="197"/>
      <c r="I1019" s="141"/>
      <c r="J1019" s="142">
        <f>ROUND(I1019*H1019,2)</f>
        <v>0</v>
      </c>
      <c r="K1019" s="138" t="s">
        <v>274</v>
      </c>
      <c r="L1019" s="32"/>
      <c r="M1019" s="143" t="s">
        <v>1</v>
      </c>
      <c r="N1019" s="144" t="s">
        <v>43</v>
      </c>
      <c r="P1019" s="145">
        <f>O1019*H1019</f>
        <v>0</v>
      </c>
      <c r="Q1019" s="145">
        <v>0</v>
      </c>
      <c r="R1019" s="145">
        <f>Q1019*H1019</f>
        <v>0</v>
      </c>
      <c r="S1019" s="145">
        <v>0</v>
      </c>
      <c r="T1019" s="146">
        <f>S1019*H1019</f>
        <v>0</v>
      </c>
      <c r="AR1019" s="147" t="s">
        <v>370</v>
      </c>
      <c r="AT1019" s="147" t="s">
        <v>270</v>
      </c>
      <c r="AU1019" s="147" t="s">
        <v>90</v>
      </c>
      <c r="AY1019" s="17" t="s">
        <v>268</v>
      </c>
      <c r="BE1019" s="148">
        <f>IF(N1019="základní",J1019,0)</f>
        <v>0</v>
      </c>
      <c r="BF1019" s="148">
        <f>IF(N1019="snížená",J1019,0)</f>
        <v>0</v>
      </c>
      <c r="BG1019" s="148">
        <f>IF(N1019="zákl. přenesená",J1019,0)</f>
        <v>0</v>
      </c>
      <c r="BH1019" s="148">
        <f>IF(N1019="sníž. přenesená",J1019,0)</f>
        <v>0</v>
      </c>
      <c r="BI1019" s="148">
        <f>IF(N1019="nulová",J1019,0)</f>
        <v>0</v>
      </c>
      <c r="BJ1019" s="17" t="s">
        <v>90</v>
      </c>
      <c r="BK1019" s="148">
        <f>ROUND(I1019*H1019,2)</f>
        <v>0</v>
      </c>
      <c r="BL1019" s="17" t="s">
        <v>370</v>
      </c>
      <c r="BM1019" s="147" t="s">
        <v>1697</v>
      </c>
    </row>
    <row r="1020" spans="2:65" s="11" customFormat="1" ht="22.9" customHeight="1">
      <c r="B1020" s="124"/>
      <c r="D1020" s="125" t="s">
        <v>76</v>
      </c>
      <c r="E1020" s="134" t="s">
        <v>1698</v>
      </c>
      <c r="F1020" s="134" t="s">
        <v>1699</v>
      </c>
      <c r="I1020" s="127"/>
      <c r="J1020" s="135">
        <f>BK1020</f>
        <v>0</v>
      </c>
      <c r="L1020" s="124"/>
      <c r="M1020" s="129"/>
      <c r="P1020" s="130">
        <f>SUM(P1021:P1029)</f>
        <v>0</v>
      </c>
      <c r="R1020" s="130">
        <f>SUM(R1021:R1029)</f>
        <v>0.22672200000000003</v>
      </c>
      <c r="T1020" s="131">
        <f>SUM(T1021:T1029)</f>
        <v>0</v>
      </c>
      <c r="AR1020" s="125" t="s">
        <v>90</v>
      </c>
      <c r="AT1020" s="132" t="s">
        <v>76</v>
      </c>
      <c r="AU1020" s="132" t="s">
        <v>84</v>
      </c>
      <c r="AY1020" s="125" t="s">
        <v>268</v>
      </c>
      <c r="BK1020" s="133">
        <f>SUM(BK1021:BK1029)</f>
        <v>0</v>
      </c>
    </row>
    <row r="1021" spans="2:65" s="1" customFormat="1" ht="37.9" customHeight="1">
      <c r="B1021" s="32"/>
      <c r="C1021" s="136" t="s">
        <v>2909</v>
      </c>
      <c r="D1021" s="177" t="s">
        <v>270</v>
      </c>
      <c r="E1021" s="137" t="s">
        <v>1701</v>
      </c>
      <c r="F1021" s="138" t="s">
        <v>1702</v>
      </c>
      <c r="G1021" s="139" t="s">
        <v>273</v>
      </c>
      <c r="H1021" s="140">
        <v>130.30000000000001</v>
      </c>
      <c r="I1021" s="141"/>
      <c r="J1021" s="142">
        <f>ROUND(I1021*H1021,2)</f>
        <v>0</v>
      </c>
      <c r="K1021" s="138" t="s">
        <v>274</v>
      </c>
      <c r="L1021" s="32"/>
      <c r="M1021" s="143" t="s">
        <v>1</v>
      </c>
      <c r="N1021" s="144" t="s">
        <v>43</v>
      </c>
      <c r="P1021" s="145">
        <f>O1021*H1021</f>
        <v>0</v>
      </c>
      <c r="Q1021" s="145">
        <v>1.74E-3</v>
      </c>
      <c r="R1021" s="145">
        <f>Q1021*H1021</f>
        <v>0.22672200000000003</v>
      </c>
      <c r="S1021" s="145">
        <v>0</v>
      </c>
      <c r="T1021" s="146">
        <f>S1021*H1021</f>
        <v>0</v>
      </c>
      <c r="AR1021" s="147" t="s">
        <v>370</v>
      </c>
      <c r="AT1021" s="147" t="s">
        <v>270</v>
      </c>
      <c r="AU1021" s="147" t="s">
        <v>90</v>
      </c>
      <c r="AY1021" s="17" t="s">
        <v>268</v>
      </c>
      <c r="BE1021" s="148">
        <f>IF(N1021="základní",J1021,0)</f>
        <v>0</v>
      </c>
      <c r="BF1021" s="148">
        <f>IF(N1021="snížená",J1021,0)</f>
        <v>0</v>
      </c>
      <c r="BG1021" s="148">
        <f>IF(N1021="zákl. přenesená",J1021,0)</f>
        <v>0</v>
      </c>
      <c r="BH1021" s="148">
        <f>IF(N1021="sníž. přenesená",J1021,0)</f>
        <v>0</v>
      </c>
      <c r="BI1021" s="148">
        <f>IF(N1021="nulová",J1021,0)</f>
        <v>0</v>
      </c>
      <c r="BJ1021" s="17" t="s">
        <v>90</v>
      </c>
      <c r="BK1021" s="148">
        <f>ROUND(I1021*H1021,2)</f>
        <v>0</v>
      </c>
      <c r="BL1021" s="17" t="s">
        <v>370</v>
      </c>
      <c r="BM1021" s="147" t="s">
        <v>2910</v>
      </c>
    </row>
    <row r="1022" spans="2:65" s="14" customFormat="1">
      <c r="B1022" s="164"/>
      <c r="D1022" s="150" t="s">
        <v>276</v>
      </c>
      <c r="E1022" s="165" t="s">
        <v>1</v>
      </c>
      <c r="F1022" s="166" t="s">
        <v>1704</v>
      </c>
      <c r="H1022" s="165" t="s">
        <v>1</v>
      </c>
      <c r="I1022" s="167"/>
      <c r="L1022" s="164"/>
      <c r="M1022" s="168"/>
      <c r="T1022" s="169"/>
      <c r="AT1022" s="165" t="s">
        <v>276</v>
      </c>
      <c r="AU1022" s="165" t="s">
        <v>90</v>
      </c>
      <c r="AV1022" s="14" t="s">
        <v>84</v>
      </c>
      <c r="AW1022" s="14" t="s">
        <v>32</v>
      </c>
      <c r="AX1022" s="14" t="s">
        <v>77</v>
      </c>
      <c r="AY1022" s="165" t="s">
        <v>268</v>
      </c>
    </row>
    <row r="1023" spans="2:65" s="14" customFormat="1">
      <c r="B1023" s="164"/>
      <c r="D1023" s="150" t="s">
        <v>276</v>
      </c>
      <c r="E1023" s="165" t="s">
        <v>1</v>
      </c>
      <c r="F1023" s="166" t="s">
        <v>2675</v>
      </c>
      <c r="H1023" s="165" t="s">
        <v>1</v>
      </c>
      <c r="I1023" s="167"/>
      <c r="L1023" s="164"/>
      <c r="M1023" s="168"/>
      <c r="T1023" s="169"/>
      <c r="AT1023" s="165" t="s">
        <v>276</v>
      </c>
      <c r="AU1023" s="165" t="s">
        <v>90</v>
      </c>
      <c r="AV1023" s="14" t="s">
        <v>84</v>
      </c>
      <c r="AW1023" s="14" t="s">
        <v>32</v>
      </c>
      <c r="AX1023" s="14" t="s">
        <v>77</v>
      </c>
      <c r="AY1023" s="165" t="s">
        <v>268</v>
      </c>
    </row>
    <row r="1024" spans="2:65" s="12" customFormat="1">
      <c r="B1024" s="149"/>
      <c r="D1024" s="150" t="s">
        <v>276</v>
      </c>
      <c r="E1024" s="151" t="s">
        <v>1</v>
      </c>
      <c r="F1024" s="152" t="s">
        <v>2881</v>
      </c>
      <c r="H1024" s="153">
        <v>116.1</v>
      </c>
      <c r="I1024" s="154"/>
      <c r="L1024" s="149"/>
      <c r="M1024" s="155"/>
      <c r="T1024" s="156"/>
      <c r="AT1024" s="151" t="s">
        <v>276</v>
      </c>
      <c r="AU1024" s="151" t="s">
        <v>90</v>
      </c>
      <c r="AV1024" s="12" t="s">
        <v>90</v>
      </c>
      <c r="AW1024" s="12" t="s">
        <v>32</v>
      </c>
      <c r="AX1024" s="12" t="s">
        <v>77</v>
      </c>
      <c r="AY1024" s="151" t="s">
        <v>268</v>
      </c>
    </row>
    <row r="1025" spans="2:65" s="12" customFormat="1">
      <c r="B1025" s="149"/>
      <c r="D1025" s="150" t="s">
        <v>276</v>
      </c>
      <c r="E1025" s="151" t="s">
        <v>1</v>
      </c>
      <c r="F1025" s="152" t="s">
        <v>2883</v>
      </c>
      <c r="H1025" s="153">
        <v>7.6</v>
      </c>
      <c r="I1025" s="154"/>
      <c r="L1025" s="149"/>
      <c r="M1025" s="155"/>
      <c r="T1025" s="156"/>
      <c r="AT1025" s="151" t="s">
        <v>276</v>
      </c>
      <c r="AU1025" s="151" t="s">
        <v>90</v>
      </c>
      <c r="AV1025" s="12" t="s">
        <v>90</v>
      </c>
      <c r="AW1025" s="12" t="s">
        <v>32</v>
      </c>
      <c r="AX1025" s="12" t="s">
        <v>77</v>
      </c>
      <c r="AY1025" s="151" t="s">
        <v>268</v>
      </c>
    </row>
    <row r="1026" spans="2:65" s="12" customFormat="1">
      <c r="B1026" s="149"/>
      <c r="D1026" s="150" t="s">
        <v>276</v>
      </c>
      <c r="E1026" s="151" t="s">
        <v>1</v>
      </c>
      <c r="F1026" s="152" t="s">
        <v>2780</v>
      </c>
      <c r="H1026" s="153">
        <v>6.3</v>
      </c>
      <c r="I1026" s="154"/>
      <c r="L1026" s="149"/>
      <c r="M1026" s="155"/>
      <c r="T1026" s="156"/>
      <c r="AT1026" s="151" t="s">
        <v>276</v>
      </c>
      <c r="AU1026" s="151" t="s">
        <v>90</v>
      </c>
      <c r="AV1026" s="12" t="s">
        <v>90</v>
      </c>
      <c r="AW1026" s="12" t="s">
        <v>32</v>
      </c>
      <c r="AX1026" s="12" t="s">
        <v>77</v>
      </c>
      <c r="AY1026" s="151" t="s">
        <v>268</v>
      </c>
    </row>
    <row r="1027" spans="2:65" s="12" customFormat="1">
      <c r="B1027" s="149"/>
      <c r="D1027" s="150" t="s">
        <v>276</v>
      </c>
      <c r="E1027" s="151" t="s">
        <v>1</v>
      </c>
      <c r="F1027" s="152" t="s">
        <v>1191</v>
      </c>
      <c r="H1027" s="153">
        <v>0.3</v>
      </c>
      <c r="I1027" s="154"/>
      <c r="L1027" s="149"/>
      <c r="M1027" s="155"/>
      <c r="T1027" s="156"/>
      <c r="AT1027" s="151" t="s">
        <v>276</v>
      </c>
      <c r="AU1027" s="151" t="s">
        <v>90</v>
      </c>
      <c r="AV1027" s="12" t="s">
        <v>90</v>
      </c>
      <c r="AW1027" s="12" t="s">
        <v>32</v>
      </c>
      <c r="AX1027" s="12" t="s">
        <v>77</v>
      </c>
      <c r="AY1027" s="151" t="s">
        <v>268</v>
      </c>
    </row>
    <row r="1028" spans="2:65" s="13" customFormat="1">
      <c r="B1028" s="157"/>
      <c r="D1028" s="150" t="s">
        <v>276</v>
      </c>
      <c r="E1028" s="158" t="s">
        <v>1</v>
      </c>
      <c r="F1028" s="159" t="s">
        <v>278</v>
      </c>
      <c r="H1028" s="160">
        <v>130.30000000000001</v>
      </c>
      <c r="I1028" s="161"/>
      <c r="L1028" s="157"/>
      <c r="M1028" s="162"/>
      <c r="T1028" s="163"/>
      <c r="AT1028" s="158" t="s">
        <v>276</v>
      </c>
      <c r="AU1028" s="158" t="s">
        <v>90</v>
      </c>
      <c r="AV1028" s="13" t="s">
        <v>101</v>
      </c>
      <c r="AW1028" s="13" t="s">
        <v>32</v>
      </c>
      <c r="AX1028" s="13" t="s">
        <v>84</v>
      </c>
      <c r="AY1028" s="158" t="s">
        <v>268</v>
      </c>
    </row>
    <row r="1029" spans="2:65" s="1" customFormat="1" ht="24.2" customHeight="1">
      <c r="B1029" s="32"/>
      <c r="C1029" s="136" t="s">
        <v>2911</v>
      </c>
      <c r="D1029" s="177" t="s">
        <v>270</v>
      </c>
      <c r="E1029" s="137" t="s">
        <v>1706</v>
      </c>
      <c r="F1029" s="138" t="s">
        <v>1707</v>
      </c>
      <c r="G1029" s="139" t="s">
        <v>1472</v>
      </c>
      <c r="H1029" s="197"/>
      <c r="I1029" s="141"/>
      <c r="J1029" s="142">
        <f>ROUND(I1029*H1029,2)</f>
        <v>0</v>
      </c>
      <c r="K1029" s="138" t="s">
        <v>274</v>
      </c>
      <c r="L1029" s="32"/>
      <c r="M1029" s="143" t="s">
        <v>1</v>
      </c>
      <c r="N1029" s="144" t="s">
        <v>43</v>
      </c>
      <c r="P1029" s="145">
        <f>O1029*H1029</f>
        <v>0</v>
      </c>
      <c r="Q1029" s="145">
        <v>0</v>
      </c>
      <c r="R1029" s="145">
        <f>Q1029*H1029</f>
        <v>0</v>
      </c>
      <c r="S1029" s="145">
        <v>0</v>
      </c>
      <c r="T1029" s="146">
        <f>S1029*H1029</f>
        <v>0</v>
      </c>
      <c r="AR1029" s="147" t="s">
        <v>370</v>
      </c>
      <c r="AT1029" s="147" t="s">
        <v>270</v>
      </c>
      <c r="AU1029" s="147" t="s">
        <v>90</v>
      </c>
      <c r="AY1029" s="17" t="s">
        <v>268</v>
      </c>
      <c r="BE1029" s="148">
        <f>IF(N1029="základní",J1029,0)</f>
        <v>0</v>
      </c>
      <c r="BF1029" s="148">
        <f>IF(N1029="snížená",J1029,0)</f>
        <v>0</v>
      </c>
      <c r="BG1029" s="148">
        <f>IF(N1029="zákl. přenesená",J1029,0)</f>
        <v>0</v>
      </c>
      <c r="BH1029" s="148">
        <f>IF(N1029="sníž. přenesená",J1029,0)</f>
        <v>0</v>
      </c>
      <c r="BI1029" s="148">
        <f>IF(N1029="nulová",J1029,0)</f>
        <v>0</v>
      </c>
      <c r="BJ1029" s="17" t="s">
        <v>90</v>
      </c>
      <c r="BK1029" s="148">
        <f>ROUND(I1029*H1029,2)</f>
        <v>0</v>
      </c>
      <c r="BL1029" s="17" t="s">
        <v>370</v>
      </c>
      <c r="BM1029" s="147" t="s">
        <v>2912</v>
      </c>
    </row>
    <row r="1030" spans="2:65" s="11" customFormat="1" ht="22.9" customHeight="1">
      <c r="B1030" s="124"/>
      <c r="D1030" s="125" t="s">
        <v>76</v>
      </c>
      <c r="E1030" s="134" t="s">
        <v>1709</v>
      </c>
      <c r="F1030" s="134" t="s">
        <v>130</v>
      </c>
      <c r="I1030" s="127"/>
      <c r="J1030" s="135">
        <f>BK1030</f>
        <v>0</v>
      </c>
      <c r="L1030" s="124"/>
      <c r="M1030" s="129"/>
      <c r="P1030" s="130">
        <f>SUM(P1031:P1036)</f>
        <v>0</v>
      </c>
      <c r="R1030" s="130">
        <f>SUM(R1031:R1036)</f>
        <v>4.1000000000000003E-3</v>
      </c>
      <c r="T1030" s="131">
        <f>SUM(T1031:T1036)</f>
        <v>0</v>
      </c>
      <c r="AR1030" s="125" t="s">
        <v>90</v>
      </c>
      <c r="AT1030" s="132" t="s">
        <v>76</v>
      </c>
      <c r="AU1030" s="132" t="s">
        <v>84</v>
      </c>
      <c r="AY1030" s="125" t="s">
        <v>268</v>
      </c>
      <c r="BK1030" s="133">
        <f>SUM(BK1031:BK1036)</f>
        <v>0</v>
      </c>
    </row>
    <row r="1031" spans="2:65" s="1" customFormat="1" ht="24.2" customHeight="1">
      <c r="B1031" s="32"/>
      <c r="C1031" s="136" t="s">
        <v>1682</v>
      </c>
      <c r="D1031" s="136" t="s">
        <v>270</v>
      </c>
      <c r="E1031" s="137" t="s">
        <v>1721</v>
      </c>
      <c r="F1031" s="138" t="s">
        <v>1722</v>
      </c>
      <c r="G1031" s="139" t="s">
        <v>281</v>
      </c>
      <c r="H1031" s="140">
        <v>1</v>
      </c>
      <c r="I1031" s="141"/>
      <c r="J1031" s="142">
        <f>ROUND(I1031*H1031,2)</f>
        <v>0</v>
      </c>
      <c r="K1031" s="138" t="s">
        <v>274</v>
      </c>
      <c r="L1031" s="32"/>
      <c r="M1031" s="143" t="s">
        <v>1</v>
      </c>
      <c r="N1031" s="144" t="s">
        <v>43</v>
      </c>
      <c r="P1031" s="145">
        <f>O1031*H1031</f>
        <v>0</v>
      </c>
      <c r="Q1031" s="145">
        <v>0</v>
      </c>
      <c r="R1031" s="145">
        <f>Q1031*H1031</f>
        <v>0</v>
      </c>
      <c r="S1031" s="145">
        <v>0</v>
      </c>
      <c r="T1031" s="146">
        <f>S1031*H1031</f>
        <v>0</v>
      </c>
      <c r="AR1031" s="147" t="s">
        <v>370</v>
      </c>
      <c r="AT1031" s="147" t="s">
        <v>270</v>
      </c>
      <c r="AU1031" s="147" t="s">
        <v>90</v>
      </c>
      <c r="AY1031" s="17" t="s">
        <v>268</v>
      </c>
      <c r="BE1031" s="148">
        <f>IF(N1031="základní",J1031,0)</f>
        <v>0</v>
      </c>
      <c r="BF1031" s="148">
        <f>IF(N1031="snížená",J1031,0)</f>
        <v>0</v>
      </c>
      <c r="BG1031" s="148">
        <f>IF(N1031="zákl. přenesená",J1031,0)</f>
        <v>0</v>
      </c>
      <c r="BH1031" s="148">
        <f>IF(N1031="sníž. přenesená",J1031,0)</f>
        <v>0</v>
      </c>
      <c r="BI1031" s="148">
        <f>IF(N1031="nulová",J1031,0)</f>
        <v>0</v>
      </c>
      <c r="BJ1031" s="17" t="s">
        <v>90</v>
      </c>
      <c r="BK1031" s="148">
        <f>ROUND(I1031*H1031,2)</f>
        <v>0</v>
      </c>
      <c r="BL1031" s="17" t="s">
        <v>370</v>
      </c>
      <c r="BM1031" s="147" t="s">
        <v>1723</v>
      </c>
    </row>
    <row r="1032" spans="2:65" s="1" customFormat="1" ht="55.5" customHeight="1">
      <c r="B1032" s="32"/>
      <c r="C1032" s="186" t="s">
        <v>1688</v>
      </c>
      <c r="D1032" s="186" t="s">
        <v>982</v>
      </c>
      <c r="E1032" s="187" t="s">
        <v>1725</v>
      </c>
      <c r="F1032" s="188" t="s">
        <v>1726</v>
      </c>
      <c r="G1032" s="189" t="s">
        <v>281</v>
      </c>
      <c r="H1032" s="190">
        <v>1</v>
      </c>
      <c r="I1032" s="191"/>
      <c r="J1032" s="192">
        <f>ROUND(I1032*H1032,2)</f>
        <v>0</v>
      </c>
      <c r="K1032" s="188" t="s">
        <v>1</v>
      </c>
      <c r="L1032" s="193"/>
      <c r="M1032" s="194" t="s">
        <v>1</v>
      </c>
      <c r="N1032" s="195" t="s">
        <v>43</v>
      </c>
      <c r="P1032" s="145">
        <f>O1032*H1032</f>
        <v>0</v>
      </c>
      <c r="Q1032" s="145">
        <v>4.1000000000000003E-3</v>
      </c>
      <c r="R1032" s="145">
        <f>Q1032*H1032</f>
        <v>4.1000000000000003E-3</v>
      </c>
      <c r="S1032" s="145">
        <v>0</v>
      </c>
      <c r="T1032" s="146">
        <f>S1032*H1032</f>
        <v>0</v>
      </c>
      <c r="AR1032" s="147" t="s">
        <v>448</v>
      </c>
      <c r="AT1032" s="147" t="s">
        <v>982</v>
      </c>
      <c r="AU1032" s="147" t="s">
        <v>90</v>
      </c>
      <c r="AY1032" s="17" t="s">
        <v>268</v>
      </c>
      <c r="BE1032" s="148">
        <f>IF(N1032="základní",J1032,0)</f>
        <v>0</v>
      </c>
      <c r="BF1032" s="148">
        <f>IF(N1032="snížená",J1032,0)</f>
        <v>0</v>
      </c>
      <c r="BG1032" s="148">
        <f>IF(N1032="zákl. přenesená",J1032,0)</f>
        <v>0</v>
      </c>
      <c r="BH1032" s="148">
        <f>IF(N1032="sníž. přenesená",J1032,0)</f>
        <v>0</v>
      </c>
      <c r="BI1032" s="148">
        <f>IF(N1032="nulová",J1032,0)</f>
        <v>0</v>
      </c>
      <c r="BJ1032" s="17" t="s">
        <v>90</v>
      </c>
      <c r="BK1032" s="148">
        <f>ROUND(I1032*H1032,2)</f>
        <v>0</v>
      </c>
      <c r="BL1032" s="17" t="s">
        <v>370</v>
      </c>
      <c r="BM1032" s="147" t="s">
        <v>1727</v>
      </c>
    </row>
    <row r="1033" spans="2:65" s="1" customFormat="1" ht="48.75">
      <c r="B1033" s="32"/>
      <c r="D1033" s="150" t="s">
        <v>475</v>
      </c>
      <c r="F1033" s="178" t="s">
        <v>1718</v>
      </c>
      <c r="I1033" s="179"/>
      <c r="L1033" s="32"/>
      <c r="M1033" s="180"/>
      <c r="T1033" s="56"/>
      <c r="AT1033" s="17" t="s">
        <v>475</v>
      </c>
      <c r="AU1033" s="17" t="s">
        <v>90</v>
      </c>
    </row>
    <row r="1034" spans="2:65" s="12" customFormat="1">
      <c r="B1034" s="149"/>
      <c r="D1034" s="150" t="s">
        <v>276</v>
      </c>
      <c r="E1034" s="151" t="s">
        <v>1</v>
      </c>
      <c r="F1034" s="152" t="s">
        <v>1728</v>
      </c>
      <c r="H1034" s="153">
        <v>1</v>
      </c>
      <c r="I1034" s="154"/>
      <c r="L1034" s="149"/>
      <c r="M1034" s="155"/>
      <c r="T1034" s="156"/>
      <c r="AT1034" s="151" t="s">
        <v>276</v>
      </c>
      <c r="AU1034" s="151" t="s">
        <v>90</v>
      </c>
      <c r="AV1034" s="12" t="s">
        <v>90</v>
      </c>
      <c r="AW1034" s="12" t="s">
        <v>32</v>
      </c>
      <c r="AX1034" s="12" t="s">
        <v>77</v>
      </c>
      <c r="AY1034" s="151" t="s">
        <v>268</v>
      </c>
    </row>
    <row r="1035" spans="2:65" s="13" customFormat="1">
      <c r="B1035" s="157"/>
      <c r="D1035" s="150" t="s">
        <v>276</v>
      </c>
      <c r="E1035" s="158" t="s">
        <v>1</v>
      </c>
      <c r="F1035" s="159" t="s">
        <v>278</v>
      </c>
      <c r="H1035" s="160">
        <v>1</v>
      </c>
      <c r="I1035" s="161"/>
      <c r="L1035" s="157"/>
      <c r="M1035" s="162"/>
      <c r="T1035" s="163"/>
      <c r="AT1035" s="158" t="s">
        <v>276</v>
      </c>
      <c r="AU1035" s="158" t="s">
        <v>90</v>
      </c>
      <c r="AV1035" s="13" t="s">
        <v>101</v>
      </c>
      <c r="AW1035" s="13" t="s">
        <v>32</v>
      </c>
      <c r="AX1035" s="13" t="s">
        <v>84</v>
      </c>
      <c r="AY1035" s="158" t="s">
        <v>268</v>
      </c>
    </row>
    <row r="1036" spans="2:65" s="1" customFormat="1" ht="24.2" customHeight="1">
      <c r="B1036" s="32"/>
      <c r="C1036" s="136" t="s">
        <v>1694</v>
      </c>
      <c r="D1036" s="136" t="s">
        <v>270</v>
      </c>
      <c r="E1036" s="137" t="s">
        <v>1730</v>
      </c>
      <c r="F1036" s="138" t="s">
        <v>1731</v>
      </c>
      <c r="G1036" s="139" t="s">
        <v>1472</v>
      </c>
      <c r="H1036" s="197"/>
      <c r="I1036" s="141"/>
      <c r="J1036" s="142">
        <f>ROUND(I1036*H1036,2)</f>
        <v>0</v>
      </c>
      <c r="K1036" s="138" t="s">
        <v>274</v>
      </c>
      <c r="L1036" s="32"/>
      <c r="M1036" s="143" t="s">
        <v>1</v>
      </c>
      <c r="N1036" s="144" t="s">
        <v>43</v>
      </c>
      <c r="P1036" s="145">
        <f>O1036*H1036</f>
        <v>0</v>
      </c>
      <c r="Q1036" s="145">
        <v>0</v>
      </c>
      <c r="R1036" s="145">
        <f>Q1036*H1036</f>
        <v>0</v>
      </c>
      <c r="S1036" s="145">
        <v>0</v>
      </c>
      <c r="T1036" s="146">
        <f>S1036*H1036</f>
        <v>0</v>
      </c>
      <c r="AR1036" s="147" t="s">
        <v>370</v>
      </c>
      <c r="AT1036" s="147" t="s">
        <v>270</v>
      </c>
      <c r="AU1036" s="147" t="s">
        <v>90</v>
      </c>
      <c r="AY1036" s="17" t="s">
        <v>268</v>
      </c>
      <c r="BE1036" s="148">
        <f>IF(N1036="základní",J1036,0)</f>
        <v>0</v>
      </c>
      <c r="BF1036" s="148">
        <f>IF(N1036="snížená",J1036,0)</f>
        <v>0</v>
      </c>
      <c r="BG1036" s="148">
        <f>IF(N1036="zákl. přenesená",J1036,0)</f>
        <v>0</v>
      </c>
      <c r="BH1036" s="148">
        <f>IF(N1036="sníž. přenesená",J1036,0)</f>
        <v>0</v>
      </c>
      <c r="BI1036" s="148">
        <f>IF(N1036="nulová",J1036,0)</f>
        <v>0</v>
      </c>
      <c r="BJ1036" s="17" t="s">
        <v>90</v>
      </c>
      <c r="BK1036" s="148">
        <f>ROUND(I1036*H1036,2)</f>
        <v>0</v>
      </c>
      <c r="BL1036" s="17" t="s">
        <v>370</v>
      </c>
      <c r="BM1036" s="147" t="s">
        <v>1732</v>
      </c>
    </row>
    <row r="1037" spans="2:65" s="11" customFormat="1" ht="22.9" customHeight="1">
      <c r="B1037" s="124"/>
      <c r="D1037" s="125" t="s">
        <v>76</v>
      </c>
      <c r="E1037" s="134" t="s">
        <v>1733</v>
      </c>
      <c r="F1037" s="134" t="s">
        <v>1734</v>
      </c>
      <c r="I1037" s="127"/>
      <c r="J1037" s="135">
        <f>BK1037</f>
        <v>0</v>
      </c>
      <c r="L1037" s="124"/>
      <c r="M1037" s="129"/>
      <c r="P1037" s="130">
        <f>SUM(P1038:P1340)</f>
        <v>0</v>
      </c>
      <c r="R1037" s="130">
        <f>SUM(R1038:R1340)</f>
        <v>9.1112912799999997</v>
      </c>
      <c r="T1037" s="131">
        <f>SUM(T1038:T1340)</f>
        <v>0</v>
      </c>
      <c r="AR1037" s="125" t="s">
        <v>90</v>
      </c>
      <c r="AT1037" s="132" t="s">
        <v>76</v>
      </c>
      <c r="AU1037" s="132" t="s">
        <v>84</v>
      </c>
      <c r="AY1037" s="125" t="s">
        <v>268</v>
      </c>
      <c r="BK1037" s="133">
        <f>SUM(BK1038:BK1340)</f>
        <v>0</v>
      </c>
    </row>
    <row r="1038" spans="2:65" s="1" customFormat="1" ht="16.5" customHeight="1">
      <c r="B1038" s="32"/>
      <c r="C1038" s="136" t="s">
        <v>1710</v>
      </c>
      <c r="D1038" s="136" t="s">
        <v>270</v>
      </c>
      <c r="E1038" s="137" t="s">
        <v>1736</v>
      </c>
      <c r="F1038" s="138" t="s">
        <v>1737</v>
      </c>
      <c r="G1038" s="139" t="s">
        <v>215</v>
      </c>
      <c r="H1038" s="140">
        <v>9.3230000000000004</v>
      </c>
      <c r="I1038" s="141"/>
      <c r="J1038" s="142">
        <f>ROUND(I1038*H1038,2)</f>
        <v>0</v>
      </c>
      <c r="K1038" s="138" t="s">
        <v>274</v>
      </c>
      <c r="L1038" s="32"/>
      <c r="M1038" s="143" t="s">
        <v>1</v>
      </c>
      <c r="N1038" s="144" t="s">
        <v>43</v>
      </c>
      <c r="P1038" s="145">
        <f>O1038*H1038</f>
        <v>0</v>
      </c>
      <c r="Q1038" s="145">
        <v>0</v>
      </c>
      <c r="R1038" s="145">
        <f>Q1038*H1038</f>
        <v>0</v>
      </c>
      <c r="S1038" s="145">
        <v>0</v>
      </c>
      <c r="T1038" s="146">
        <f>S1038*H1038</f>
        <v>0</v>
      </c>
      <c r="AR1038" s="147" t="s">
        <v>370</v>
      </c>
      <c r="AT1038" s="147" t="s">
        <v>270</v>
      </c>
      <c r="AU1038" s="147" t="s">
        <v>90</v>
      </c>
      <c r="AY1038" s="17" t="s">
        <v>268</v>
      </c>
      <c r="BE1038" s="148">
        <f>IF(N1038="základní",J1038,0)</f>
        <v>0</v>
      </c>
      <c r="BF1038" s="148">
        <f>IF(N1038="snížená",J1038,0)</f>
        <v>0</v>
      </c>
      <c r="BG1038" s="148">
        <f>IF(N1038="zákl. přenesená",J1038,0)</f>
        <v>0</v>
      </c>
      <c r="BH1038" s="148">
        <f>IF(N1038="sníž. přenesená",J1038,0)</f>
        <v>0</v>
      </c>
      <c r="BI1038" s="148">
        <f>IF(N1038="nulová",J1038,0)</f>
        <v>0</v>
      </c>
      <c r="BJ1038" s="17" t="s">
        <v>90</v>
      </c>
      <c r="BK1038" s="148">
        <f>ROUND(I1038*H1038,2)</f>
        <v>0</v>
      </c>
      <c r="BL1038" s="17" t="s">
        <v>370</v>
      </c>
      <c r="BM1038" s="147" t="s">
        <v>2913</v>
      </c>
    </row>
    <row r="1039" spans="2:65" s="14" customFormat="1">
      <c r="B1039" s="164"/>
      <c r="D1039" s="150" t="s">
        <v>276</v>
      </c>
      <c r="E1039" s="165" t="s">
        <v>1</v>
      </c>
      <c r="F1039" s="166" t="s">
        <v>1739</v>
      </c>
      <c r="H1039" s="165" t="s">
        <v>1</v>
      </c>
      <c r="I1039" s="167"/>
      <c r="L1039" s="164"/>
      <c r="M1039" s="168"/>
      <c r="T1039" s="169"/>
      <c r="AT1039" s="165" t="s">
        <v>276</v>
      </c>
      <c r="AU1039" s="165" t="s">
        <v>90</v>
      </c>
      <c r="AV1039" s="14" t="s">
        <v>84</v>
      </c>
      <c r="AW1039" s="14" t="s">
        <v>32</v>
      </c>
      <c r="AX1039" s="14" t="s">
        <v>77</v>
      </c>
      <c r="AY1039" s="165" t="s">
        <v>268</v>
      </c>
    </row>
    <row r="1040" spans="2:65" s="12" customFormat="1">
      <c r="B1040" s="149"/>
      <c r="D1040" s="150" t="s">
        <v>276</v>
      </c>
      <c r="E1040" s="151" t="s">
        <v>1</v>
      </c>
      <c r="F1040" s="152" t="s">
        <v>1740</v>
      </c>
      <c r="H1040" s="153">
        <v>2.532</v>
      </c>
      <c r="I1040" s="154"/>
      <c r="L1040" s="149"/>
      <c r="M1040" s="155"/>
      <c r="T1040" s="156"/>
      <c r="AT1040" s="151" t="s">
        <v>276</v>
      </c>
      <c r="AU1040" s="151" t="s">
        <v>90</v>
      </c>
      <c r="AV1040" s="12" t="s">
        <v>90</v>
      </c>
      <c r="AW1040" s="12" t="s">
        <v>32</v>
      </c>
      <c r="AX1040" s="12" t="s">
        <v>77</v>
      </c>
      <c r="AY1040" s="151" t="s">
        <v>268</v>
      </c>
    </row>
    <row r="1041" spans="2:65" s="12" customFormat="1">
      <c r="B1041" s="149"/>
      <c r="D1041" s="150" t="s">
        <v>276</v>
      </c>
      <c r="E1041" s="151" t="s">
        <v>1</v>
      </c>
      <c r="F1041" s="152" t="s">
        <v>1741</v>
      </c>
      <c r="H1041" s="153">
        <v>0.23499999999999999</v>
      </c>
      <c r="I1041" s="154"/>
      <c r="L1041" s="149"/>
      <c r="M1041" s="155"/>
      <c r="T1041" s="156"/>
      <c r="AT1041" s="151" t="s">
        <v>276</v>
      </c>
      <c r="AU1041" s="151" t="s">
        <v>90</v>
      </c>
      <c r="AV1041" s="12" t="s">
        <v>90</v>
      </c>
      <c r="AW1041" s="12" t="s">
        <v>32</v>
      </c>
      <c r="AX1041" s="12" t="s">
        <v>77</v>
      </c>
      <c r="AY1041" s="151" t="s">
        <v>268</v>
      </c>
    </row>
    <row r="1042" spans="2:65" s="12" customFormat="1">
      <c r="B1042" s="149"/>
      <c r="D1042" s="150" t="s">
        <v>276</v>
      </c>
      <c r="E1042" s="151" t="s">
        <v>1</v>
      </c>
      <c r="F1042" s="152" t="s">
        <v>1742</v>
      </c>
      <c r="H1042" s="153">
        <v>0.45400000000000001</v>
      </c>
      <c r="I1042" s="154"/>
      <c r="L1042" s="149"/>
      <c r="M1042" s="155"/>
      <c r="T1042" s="156"/>
      <c r="AT1042" s="151" t="s">
        <v>276</v>
      </c>
      <c r="AU1042" s="151" t="s">
        <v>90</v>
      </c>
      <c r="AV1042" s="12" t="s">
        <v>90</v>
      </c>
      <c r="AW1042" s="12" t="s">
        <v>32</v>
      </c>
      <c r="AX1042" s="12" t="s">
        <v>77</v>
      </c>
      <c r="AY1042" s="151" t="s">
        <v>268</v>
      </c>
    </row>
    <row r="1043" spans="2:65" s="12" customFormat="1">
      <c r="B1043" s="149"/>
      <c r="D1043" s="150" t="s">
        <v>276</v>
      </c>
      <c r="E1043" s="151" t="s">
        <v>1</v>
      </c>
      <c r="F1043" s="152" t="s">
        <v>1743</v>
      </c>
      <c r="H1043" s="153">
        <v>0.34300000000000003</v>
      </c>
      <c r="I1043" s="154"/>
      <c r="L1043" s="149"/>
      <c r="M1043" s="155"/>
      <c r="T1043" s="156"/>
      <c r="AT1043" s="151" t="s">
        <v>276</v>
      </c>
      <c r="AU1043" s="151" t="s">
        <v>90</v>
      </c>
      <c r="AV1043" s="12" t="s">
        <v>90</v>
      </c>
      <c r="AW1043" s="12" t="s">
        <v>32</v>
      </c>
      <c r="AX1043" s="12" t="s">
        <v>77</v>
      </c>
      <c r="AY1043" s="151" t="s">
        <v>268</v>
      </c>
    </row>
    <row r="1044" spans="2:65" s="12" customFormat="1">
      <c r="B1044" s="149"/>
      <c r="D1044" s="150" t="s">
        <v>276</v>
      </c>
      <c r="E1044" s="151" t="s">
        <v>1</v>
      </c>
      <c r="F1044" s="152" t="s">
        <v>1744</v>
      </c>
      <c r="H1044" s="153">
        <v>0.76700000000000002</v>
      </c>
      <c r="I1044" s="154"/>
      <c r="L1044" s="149"/>
      <c r="M1044" s="155"/>
      <c r="T1044" s="156"/>
      <c r="AT1044" s="151" t="s">
        <v>276</v>
      </c>
      <c r="AU1044" s="151" t="s">
        <v>90</v>
      </c>
      <c r="AV1044" s="12" t="s">
        <v>90</v>
      </c>
      <c r="AW1044" s="12" t="s">
        <v>32</v>
      </c>
      <c r="AX1044" s="12" t="s">
        <v>77</v>
      </c>
      <c r="AY1044" s="151" t="s">
        <v>268</v>
      </c>
    </row>
    <row r="1045" spans="2:65" s="12" customFormat="1">
      <c r="B1045" s="149"/>
      <c r="D1045" s="150" t="s">
        <v>276</v>
      </c>
      <c r="E1045" s="151" t="s">
        <v>1</v>
      </c>
      <c r="F1045" s="152" t="s">
        <v>1745</v>
      </c>
      <c r="H1045" s="153">
        <v>0.98099999999999998</v>
      </c>
      <c r="I1045" s="154"/>
      <c r="L1045" s="149"/>
      <c r="M1045" s="155"/>
      <c r="T1045" s="156"/>
      <c r="AT1045" s="151" t="s">
        <v>276</v>
      </c>
      <c r="AU1045" s="151" t="s">
        <v>90</v>
      </c>
      <c r="AV1045" s="12" t="s">
        <v>90</v>
      </c>
      <c r="AW1045" s="12" t="s">
        <v>32</v>
      </c>
      <c r="AX1045" s="12" t="s">
        <v>77</v>
      </c>
      <c r="AY1045" s="151" t="s">
        <v>268</v>
      </c>
    </row>
    <row r="1046" spans="2:65" s="12" customFormat="1">
      <c r="B1046" s="149"/>
      <c r="D1046" s="150" t="s">
        <v>276</v>
      </c>
      <c r="E1046" s="151" t="s">
        <v>1</v>
      </c>
      <c r="F1046" s="152" t="s">
        <v>1746</v>
      </c>
      <c r="H1046" s="153">
        <v>2.62</v>
      </c>
      <c r="I1046" s="154"/>
      <c r="L1046" s="149"/>
      <c r="M1046" s="155"/>
      <c r="T1046" s="156"/>
      <c r="AT1046" s="151" t="s">
        <v>276</v>
      </c>
      <c r="AU1046" s="151" t="s">
        <v>90</v>
      </c>
      <c r="AV1046" s="12" t="s">
        <v>90</v>
      </c>
      <c r="AW1046" s="12" t="s">
        <v>32</v>
      </c>
      <c r="AX1046" s="12" t="s">
        <v>77</v>
      </c>
      <c r="AY1046" s="151" t="s">
        <v>268</v>
      </c>
    </row>
    <row r="1047" spans="2:65" s="12" customFormat="1">
      <c r="B1047" s="149"/>
      <c r="D1047" s="150" t="s">
        <v>276</v>
      </c>
      <c r="E1047" s="151" t="s">
        <v>1</v>
      </c>
      <c r="F1047" s="152" t="s">
        <v>1747</v>
      </c>
      <c r="H1047" s="153">
        <v>3.2000000000000001E-2</v>
      </c>
      <c r="I1047" s="154"/>
      <c r="L1047" s="149"/>
      <c r="M1047" s="155"/>
      <c r="T1047" s="156"/>
      <c r="AT1047" s="151" t="s">
        <v>276</v>
      </c>
      <c r="AU1047" s="151" t="s">
        <v>90</v>
      </c>
      <c r="AV1047" s="12" t="s">
        <v>90</v>
      </c>
      <c r="AW1047" s="12" t="s">
        <v>32</v>
      </c>
      <c r="AX1047" s="12" t="s">
        <v>77</v>
      </c>
      <c r="AY1047" s="151" t="s">
        <v>268</v>
      </c>
    </row>
    <row r="1048" spans="2:65" s="15" customFormat="1">
      <c r="B1048" s="170"/>
      <c r="D1048" s="150" t="s">
        <v>276</v>
      </c>
      <c r="E1048" s="171" t="s">
        <v>1</v>
      </c>
      <c r="F1048" s="172" t="s">
        <v>325</v>
      </c>
      <c r="H1048" s="173">
        <v>7.9640000000000004</v>
      </c>
      <c r="I1048" s="174"/>
      <c r="L1048" s="170"/>
      <c r="M1048" s="175"/>
      <c r="T1048" s="176"/>
      <c r="AT1048" s="171" t="s">
        <v>276</v>
      </c>
      <c r="AU1048" s="171" t="s">
        <v>90</v>
      </c>
      <c r="AV1048" s="15" t="s">
        <v>97</v>
      </c>
      <c r="AW1048" s="15" t="s">
        <v>32</v>
      </c>
      <c r="AX1048" s="15" t="s">
        <v>77</v>
      </c>
      <c r="AY1048" s="171" t="s">
        <v>268</v>
      </c>
    </row>
    <row r="1049" spans="2:65" s="12" customFormat="1">
      <c r="B1049" s="149"/>
      <c r="D1049" s="150" t="s">
        <v>276</v>
      </c>
      <c r="E1049" s="151" t="s">
        <v>1</v>
      </c>
      <c r="F1049" s="152" t="s">
        <v>2914</v>
      </c>
      <c r="H1049" s="153">
        <v>0.14299999999999999</v>
      </c>
      <c r="I1049" s="154"/>
      <c r="L1049" s="149"/>
      <c r="M1049" s="155"/>
      <c r="T1049" s="156"/>
      <c r="AT1049" s="151" t="s">
        <v>276</v>
      </c>
      <c r="AU1049" s="151" t="s">
        <v>90</v>
      </c>
      <c r="AV1049" s="12" t="s">
        <v>90</v>
      </c>
      <c r="AW1049" s="12" t="s">
        <v>32</v>
      </c>
      <c r="AX1049" s="12" t="s">
        <v>77</v>
      </c>
      <c r="AY1049" s="151" t="s">
        <v>268</v>
      </c>
    </row>
    <row r="1050" spans="2:65" s="15" customFormat="1">
      <c r="B1050" s="170"/>
      <c r="D1050" s="150" t="s">
        <v>276</v>
      </c>
      <c r="E1050" s="171" t="s">
        <v>1</v>
      </c>
      <c r="F1050" s="172" t="s">
        <v>325</v>
      </c>
      <c r="H1050" s="173">
        <v>0.14299999999999999</v>
      </c>
      <c r="I1050" s="174"/>
      <c r="L1050" s="170"/>
      <c r="M1050" s="175"/>
      <c r="T1050" s="176"/>
      <c r="AT1050" s="171" t="s">
        <v>276</v>
      </c>
      <c r="AU1050" s="171" t="s">
        <v>90</v>
      </c>
      <c r="AV1050" s="15" t="s">
        <v>97</v>
      </c>
      <c r="AW1050" s="15" t="s">
        <v>32</v>
      </c>
      <c r="AX1050" s="15" t="s">
        <v>77</v>
      </c>
      <c r="AY1050" s="171" t="s">
        <v>268</v>
      </c>
    </row>
    <row r="1051" spans="2:65" s="13" customFormat="1">
      <c r="B1051" s="157"/>
      <c r="D1051" s="150" t="s">
        <v>276</v>
      </c>
      <c r="E1051" s="158" t="s">
        <v>1</v>
      </c>
      <c r="F1051" s="159" t="s">
        <v>278</v>
      </c>
      <c r="H1051" s="160">
        <v>8.1069999999999993</v>
      </c>
      <c r="I1051" s="161"/>
      <c r="L1051" s="157"/>
      <c r="M1051" s="162"/>
      <c r="T1051" s="163"/>
      <c r="AT1051" s="158" t="s">
        <v>276</v>
      </c>
      <c r="AU1051" s="158" t="s">
        <v>90</v>
      </c>
      <c r="AV1051" s="13" t="s">
        <v>101</v>
      </c>
      <c r="AW1051" s="13" t="s">
        <v>32</v>
      </c>
      <c r="AX1051" s="13" t="s">
        <v>84</v>
      </c>
      <c r="AY1051" s="158" t="s">
        <v>268</v>
      </c>
    </row>
    <row r="1052" spans="2:65" s="12" customFormat="1">
      <c r="B1052" s="149"/>
      <c r="D1052" s="150" t="s">
        <v>276</v>
      </c>
      <c r="F1052" s="152" t="s">
        <v>2915</v>
      </c>
      <c r="H1052" s="153">
        <v>9.3230000000000004</v>
      </c>
      <c r="I1052" s="154"/>
      <c r="L1052" s="149"/>
      <c r="M1052" s="155"/>
      <c r="T1052" s="156"/>
      <c r="AT1052" s="151" t="s">
        <v>276</v>
      </c>
      <c r="AU1052" s="151" t="s">
        <v>90</v>
      </c>
      <c r="AV1052" s="12" t="s">
        <v>90</v>
      </c>
      <c r="AW1052" s="12" t="s">
        <v>4</v>
      </c>
      <c r="AX1052" s="12" t="s">
        <v>84</v>
      </c>
      <c r="AY1052" s="151" t="s">
        <v>268</v>
      </c>
    </row>
    <row r="1053" spans="2:65" s="1" customFormat="1" ht="24.2" customHeight="1">
      <c r="B1053" s="32"/>
      <c r="C1053" s="136" t="s">
        <v>1714</v>
      </c>
      <c r="D1053" s="136" t="s">
        <v>270</v>
      </c>
      <c r="E1053" s="137" t="s">
        <v>1750</v>
      </c>
      <c r="F1053" s="138" t="s">
        <v>1751</v>
      </c>
      <c r="G1053" s="139" t="s">
        <v>215</v>
      </c>
      <c r="H1053" s="140">
        <v>11.724</v>
      </c>
      <c r="I1053" s="141"/>
      <c r="J1053" s="142">
        <f>ROUND(I1053*H1053,2)</f>
        <v>0</v>
      </c>
      <c r="K1053" s="138" t="s">
        <v>274</v>
      </c>
      <c r="L1053" s="32"/>
      <c r="M1053" s="143" t="s">
        <v>1</v>
      </c>
      <c r="N1053" s="144" t="s">
        <v>43</v>
      </c>
      <c r="P1053" s="145">
        <f>O1053*H1053</f>
        <v>0</v>
      </c>
      <c r="Q1053" s="145">
        <v>1.2199999999999999E-3</v>
      </c>
      <c r="R1053" s="145">
        <f>Q1053*H1053</f>
        <v>1.430328E-2</v>
      </c>
      <c r="S1053" s="145">
        <v>0</v>
      </c>
      <c r="T1053" s="146">
        <f>S1053*H1053</f>
        <v>0</v>
      </c>
      <c r="AR1053" s="147" t="s">
        <v>370</v>
      </c>
      <c r="AT1053" s="147" t="s">
        <v>270</v>
      </c>
      <c r="AU1053" s="147" t="s">
        <v>90</v>
      </c>
      <c r="AY1053" s="17" t="s">
        <v>268</v>
      </c>
      <c r="BE1053" s="148">
        <f>IF(N1053="základní",J1053,0)</f>
        <v>0</v>
      </c>
      <c r="BF1053" s="148">
        <f>IF(N1053="snížená",J1053,0)</f>
        <v>0</v>
      </c>
      <c r="BG1053" s="148">
        <f>IF(N1053="zákl. přenesená",J1053,0)</f>
        <v>0</v>
      </c>
      <c r="BH1053" s="148">
        <f>IF(N1053="sníž. přenesená",J1053,0)</f>
        <v>0</v>
      </c>
      <c r="BI1053" s="148">
        <f>IF(N1053="nulová",J1053,0)</f>
        <v>0</v>
      </c>
      <c r="BJ1053" s="17" t="s">
        <v>90</v>
      </c>
      <c r="BK1053" s="148">
        <f>ROUND(I1053*H1053,2)</f>
        <v>0</v>
      </c>
      <c r="BL1053" s="17" t="s">
        <v>370</v>
      </c>
      <c r="BM1053" s="147" t="s">
        <v>1752</v>
      </c>
    </row>
    <row r="1054" spans="2:65" s="14" customFormat="1">
      <c r="B1054" s="164"/>
      <c r="D1054" s="150" t="s">
        <v>276</v>
      </c>
      <c r="E1054" s="165" t="s">
        <v>1</v>
      </c>
      <c r="F1054" s="166" t="s">
        <v>1739</v>
      </c>
      <c r="H1054" s="165" t="s">
        <v>1</v>
      </c>
      <c r="I1054" s="167"/>
      <c r="L1054" s="164"/>
      <c r="M1054" s="168"/>
      <c r="T1054" s="169"/>
      <c r="AT1054" s="165" t="s">
        <v>276</v>
      </c>
      <c r="AU1054" s="165" t="s">
        <v>90</v>
      </c>
      <c r="AV1054" s="14" t="s">
        <v>84</v>
      </c>
      <c r="AW1054" s="14" t="s">
        <v>32</v>
      </c>
      <c r="AX1054" s="14" t="s">
        <v>77</v>
      </c>
      <c r="AY1054" s="165" t="s">
        <v>268</v>
      </c>
    </row>
    <row r="1055" spans="2:65" s="12" customFormat="1">
      <c r="B1055" s="149"/>
      <c r="D1055" s="150" t="s">
        <v>276</v>
      </c>
      <c r="E1055" s="151" t="s">
        <v>1</v>
      </c>
      <c r="F1055" s="152" t="s">
        <v>1740</v>
      </c>
      <c r="H1055" s="153">
        <v>2.532</v>
      </c>
      <c r="I1055" s="154"/>
      <c r="L1055" s="149"/>
      <c r="M1055" s="155"/>
      <c r="T1055" s="156"/>
      <c r="AT1055" s="151" t="s">
        <v>276</v>
      </c>
      <c r="AU1055" s="151" t="s">
        <v>90</v>
      </c>
      <c r="AV1055" s="12" t="s">
        <v>90</v>
      </c>
      <c r="AW1055" s="12" t="s">
        <v>32</v>
      </c>
      <c r="AX1055" s="12" t="s">
        <v>77</v>
      </c>
      <c r="AY1055" s="151" t="s">
        <v>268</v>
      </c>
    </row>
    <row r="1056" spans="2:65" s="12" customFormat="1">
      <c r="B1056" s="149"/>
      <c r="D1056" s="150" t="s">
        <v>276</v>
      </c>
      <c r="E1056" s="151" t="s">
        <v>1</v>
      </c>
      <c r="F1056" s="152" t="s">
        <v>1741</v>
      </c>
      <c r="H1056" s="153">
        <v>0.23499999999999999</v>
      </c>
      <c r="I1056" s="154"/>
      <c r="L1056" s="149"/>
      <c r="M1056" s="155"/>
      <c r="T1056" s="156"/>
      <c r="AT1056" s="151" t="s">
        <v>276</v>
      </c>
      <c r="AU1056" s="151" t="s">
        <v>90</v>
      </c>
      <c r="AV1056" s="12" t="s">
        <v>90</v>
      </c>
      <c r="AW1056" s="12" t="s">
        <v>32</v>
      </c>
      <c r="AX1056" s="12" t="s">
        <v>77</v>
      </c>
      <c r="AY1056" s="151" t="s">
        <v>268</v>
      </c>
    </row>
    <row r="1057" spans="2:51" s="12" customFormat="1">
      <c r="B1057" s="149"/>
      <c r="D1057" s="150" t="s">
        <v>276</v>
      </c>
      <c r="E1057" s="151" t="s">
        <v>1</v>
      </c>
      <c r="F1057" s="152" t="s">
        <v>1742</v>
      </c>
      <c r="H1057" s="153">
        <v>0.45400000000000001</v>
      </c>
      <c r="I1057" s="154"/>
      <c r="L1057" s="149"/>
      <c r="M1057" s="155"/>
      <c r="T1057" s="156"/>
      <c r="AT1057" s="151" t="s">
        <v>276</v>
      </c>
      <c r="AU1057" s="151" t="s">
        <v>90</v>
      </c>
      <c r="AV1057" s="12" t="s">
        <v>90</v>
      </c>
      <c r="AW1057" s="12" t="s">
        <v>32</v>
      </c>
      <c r="AX1057" s="12" t="s">
        <v>77</v>
      </c>
      <c r="AY1057" s="151" t="s">
        <v>268</v>
      </c>
    </row>
    <row r="1058" spans="2:51" s="12" customFormat="1">
      <c r="B1058" s="149"/>
      <c r="D1058" s="150" t="s">
        <v>276</v>
      </c>
      <c r="E1058" s="151" t="s">
        <v>1</v>
      </c>
      <c r="F1058" s="152" t="s">
        <v>1743</v>
      </c>
      <c r="H1058" s="153">
        <v>0.34300000000000003</v>
      </c>
      <c r="I1058" s="154"/>
      <c r="L1058" s="149"/>
      <c r="M1058" s="155"/>
      <c r="T1058" s="156"/>
      <c r="AT1058" s="151" t="s">
        <v>276</v>
      </c>
      <c r="AU1058" s="151" t="s">
        <v>90</v>
      </c>
      <c r="AV1058" s="12" t="s">
        <v>90</v>
      </c>
      <c r="AW1058" s="12" t="s">
        <v>32</v>
      </c>
      <c r="AX1058" s="12" t="s">
        <v>77</v>
      </c>
      <c r="AY1058" s="151" t="s">
        <v>268</v>
      </c>
    </row>
    <row r="1059" spans="2:51" s="12" customFormat="1">
      <c r="B1059" s="149"/>
      <c r="D1059" s="150" t="s">
        <v>276</v>
      </c>
      <c r="E1059" s="151" t="s">
        <v>1</v>
      </c>
      <c r="F1059" s="152" t="s">
        <v>1744</v>
      </c>
      <c r="H1059" s="153">
        <v>0.76700000000000002</v>
      </c>
      <c r="I1059" s="154"/>
      <c r="L1059" s="149"/>
      <c r="M1059" s="155"/>
      <c r="T1059" s="156"/>
      <c r="AT1059" s="151" t="s">
        <v>276</v>
      </c>
      <c r="AU1059" s="151" t="s">
        <v>90</v>
      </c>
      <c r="AV1059" s="12" t="s">
        <v>90</v>
      </c>
      <c r="AW1059" s="12" t="s">
        <v>32</v>
      </c>
      <c r="AX1059" s="12" t="s">
        <v>77</v>
      </c>
      <c r="AY1059" s="151" t="s">
        <v>268</v>
      </c>
    </row>
    <row r="1060" spans="2:51" s="12" customFormat="1">
      <c r="B1060" s="149"/>
      <c r="D1060" s="150" t="s">
        <v>276</v>
      </c>
      <c r="E1060" s="151" t="s">
        <v>1</v>
      </c>
      <c r="F1060" s="152" t="s">
        <v>1745</v>
      </c>
      <c r="H1060" s="153">
        <v>0.98099999999999998</v>
      </c>
      <c r="I1060" s="154"/>
      <c r="L1060" s="149"/>
      <c r="M1060" s="155"/>
      <c r="T1060" s="156"/>
      <c r="AT1060" s="151" t="s">
        <v>276</v>
      </c>
      <c r="AU1060" s="151" t="s">
        <v>90</v>
      </c>
      <c r="AV1060" s="12" t="s">
        <v>90</v>
      </c>
      <c r="AW1060" s="12" t="s">
        <v>32</v>
      </c>
      <c r="AX1060" s="12" t="s">
        <v>77</v>
      </c>
      <c r="AY1060" s="151" t="s">
        <v>268</v>
      </c>
    </row>
    <row r="1061" spans="2:51" s="12" customFormat="1">
      <c r="B1061" s="149"/>
      <c r="D1061" s="150" t="s">
        <v>276</v>
      </c>
      <c r="E1061" s="151" t="s">
        <v>1</v>
      </c>
      <c r="F1061" s="152" t="s">
        <v>1746</v>
      </c>
      <c r="H1061" s="153">
        <v>2.62</v>
      </c>
      <c r="I1061" s="154"/>
      <c r="L1061" s="149"/>
      <c r="M1061" s="155"/>
      <c r="T1061" s="156"/>
      <c r="AT1061" s="151" t="s">
        <v>276</v>
      </c>
      <c r="AU1061" s="151" t="s">
        <v>90</v>
      </c>
      <c r="AV1061" s="12" t="s">
        <v>90</v>
      </c>
      <c r="AW1061" s="12" t="s">
        <v>32</v>
      </c>
      <c r="AX1061" s="12" t="s">
        <v>77</v>
      </c>
      <c r="AY1061" s="151" t="s">
        <v>268</v>
      </c>
    </row>
    <row r="1062" spans="2:51" s="12" customFormat="1">
      <c r="B1062" s="149"/>
      <c r="D1062" s="150" t="s">
        <v>276</v>
      </c>
      <c r="E1062" s="151" t="s">
        <v>1</v>
      </c>
      <c r="F1062" s="152" t="s">
        <v>1747</v>
      </c>
      <c r="H1062" s="153">
        <v>3.2000000000000001E-2</v>
      </c>
      <c r="I1062" s="154"/>
      <c r="L1062" s="149"/>
      <c r="M1062" s="155"/>
      <c r="T1062" s="156"/>
      <c r="AT1062" s="151" t="s">
        <v>276</v>
      </c>
      <c r="AU1062" s="151" t="s">
        <v>90</v>
      </c>
      <c r="AV1062" s="12" t="s">
        <v>90</v>
      </c>
      <c r="AW1062" s="12" t="s">
        <v>32</v>
      </c>
      <c r="AX1062" s="12" t="s">
        <v>77</v>
      </c>
      <c r="AY1062" s="151" t="s">
        <v>268</v>
      </c>
    </row>
    <row r="1063" spans="2:51" s="15" customFormat="1">
      <c r="B1063" s="170"/>
      <c r="D1063" s="150" t="s">
        <v>276</v>
      </c>
      <c r="E1063" s="171" t="s">
        <v>1</v>
      </c>
      <c r="F1063" s="172" t="s">
        <v>325</v>
      </c>
      <c r="H1063" s="173">
        <v>7.9640000000000004</v>
      </c>
      <c r="I1063" s="174"/>
      <c r="L1063" s="170"/>
      <c r="M1063" s="175"/>
      <c r="T1063" s="176"/>
      <c r="AT1063" s="171" t="s">
        <v>276</v>
      </c>
      <c r="AU1063" s="171" t="s">
        <v>90</v>
      </c>
      <c r="AV1063" s="15" t="s">
        <v>97</v>
      </c>
      <c r="AW1063" s="15" t="s">
        <v>32</v>
      </c>
      <c r="AX1063" s="15" t="s">
        <v>77</v>
      </c>
      <c r="AY1063" s="171" t="s">
        <v>268</v>
      </c>
    </row>
    <row r="1064" spans="2:51" s="12" customFormat="1">
      <c r="B1064" s="149"/>
      <c r="D1064" s="150" t="s">
        <v>276</v>
      </c>
      <c r="E1064" s="151" t="s">
        <v>1</v>
      </c>
      <c r="F1064" s="152" t="s">
        <v>2914</v>
      </c>
      <c r="H1064" s="153">
        <v>0.14299999999999999</v>
      </c>
      <c r="I1064" s="154"/>
      <c r="L1064" s="149"/>
      <c r="M1064" s="155"/>
      <c r="T1064" s="156"/>
      <c r="AT1064" s="151" t="s">
        <v>276</v>
      </c>
      <c r="AU1064" s="151" t="s">
        <v>90</v>
      </c>
      <c r="AV1064" s="12" t="s">
        <v>90</v>
      </c>
      <c r="AW1064" s="12" t="s">
        <v>32</v>
      </c>
      <c r="AX1064" s="12" t="s">
        <v>77</v>
      </c>
      <c r="AY1064" s="151" t="s">
        <v>268</v>
      </c>
    </row>
    <row r="1065" spans="2:51" s="15" customFormat="1">
      <c r="B1065" s="170"/>
      <c r="D1065" s="150" t="s">
        <v>276</v>
      </c>
      <c r="E1065" s="171" t="s">
        <v>1</v>
      </c>
      <c r="F1065" s="172" t="s">
        <v>325</v>
      </c>
      <c r="H1065" s="173">
        <v>0.14299999999999999</v>
      </c>
      <c r="I1065" s="174"/>
      <c r="L1065" s="170"/>
      <c r="M1065" s="175"/>
      <c r="T1065" s="176"/>
      <c r="AT1065" s="171" t="s">
        <v>276</v>
      </c>
      <c r="AU1065" s="171" t="s">
        <v>90</v>
      </c>
      <c r="AV1065" s="15" t="s">
        <v>97</v>
      </c>
      <c r="AW1065" s="15" t="s">
        <v>32</v>
      </c>
      <c r="AX1065" s="15" t="s">
        <v>77</v>
      </c>
      <c r="AY1065" s="171" t="s">
        <v>268</v>
      </c>
    </row>
    <row r="1066" spans="2:51" s="14" customFormat="1">
      <c r="B1066" s="164"/>
      <c r="D1066" s="150" t="s">
        <v>276</v>
      </c>
      <c r="E1066" s="165" t="s">
        <v>1</v>
      </c>
      <c r="F1066" s="166" t="s">
        <v>1753</v>
      </c>
      <c r="H1066" s="165" t="s">
        <v>1</v>
      </c>
      <c r="I1066" s="167"/>
      <c r="L1066" s="164"/>
      <c r="M1066" s="168"/>
      <c r="T1066" s="169"/>
      <c r="AT1066" s="165" t="s">
        <v>276</v>
      </c>
      <c r="AU1066" s="165" t="s">
        <v>90</v>
      </c>
      <c r="AV1066" s="14" t="s">
        <v>84</v>
      </c>
      <c r="AW1066" s="14" t="s">
        <v>32</v>
      </c>
      <c r="AX1066" s="14" t="s">
        <v>77</v>
      </c>
      <c r="AY1066" s="165" t="s">
        <v>268</v>
      </c>
    </row>
    <row r="1067" spans="2:51" s="12" customFormat="1" ht="22.5">
      <c r="B1067" s="149"/>
      <c r="D1067" s="150" t="s">
        <v>276</v>
      </c>
      <c r="E1067" s="151" t="s">
        <v>1</v>
      </c>
      <c r="F1067" s="152" t="s">
        <v>2916</v>
      </c>
      <c r="H1067" s="153">
        <v>1.7070000000000001</v>
      </c>
      <c r="I1067" s="154"/>
      <c r="L1067" s="149"/>
      <c r="M1067" s="155"/>
      <c r="T1067" s="156"/>
      <c r="AT1067" s="151" t="s">
        <v>276</v>
      </c>
      <c r="AU1067" s="151" t="s">
        <v>90</v>
      </c>
      <c r="AV1067" s="12" t="s">
        <v>90</v>
      </c>
      <c r="AW1067" s="12" t="s">
        <v>32</v>
      </c>
      <c r="AX1067" s="12" t="s">
        <v>77</v>
      </c>
      <c r="AY1067" s="151" t="s">
        <v>268</v>
      </c>
    </row>
    <row r="1068" spans="2:51" s="15" customFormat="1">
      <c r="B1068" s="170"/>
      <c r="D1068" s="150" t="s">
        <v>276</v>
      </c>
      <c r="E1068" s="171" t="s">
        <v>1</v>
      </c>
      <c r="F1068" s="172" t="s">
        <v>325</v>
      </c>
      <c r="H1068" s="173">
        <v>1.7070000000000001</v>
      </c>
      <c r="I1068" s="174"/>
      <c r="L1068" s="170"/>
      <c r="M1068" s="175"/>
      <c r="T1068" s="176"/>
      <c r="AT1068" s="171" t="s">
        <v>276</v>
      </c>
      <c r="AU1068" s="171" t="s">
        <v>90</v>
      </c>
      <c r="AV1068" s="15" t="s">
        <v>97</v>
      </c>
      <c r="AW1068" s="15" t="s">
        <v>32</v>
      </c>
      <c r="AX1068" s="15" t="s">
        <v>77</v>
      </c>
      <c r="AY1068" s="171" t="s">
        <v>268</v>
      </c>
    </row>
    <row r="1069" spans="2:51" s="14" customFormat="1">
      <c r="B1069" s="164"/>
      <c r="D1069" s="150" t="s">
        <v>276</v>
      </c>
      <c r="E1069" s="165" t="s">
        <v>1</v>
      </c>
      <c r="F1069" s="166" t="s">
        <v>1755</v>
      </c>
      <c r="H1069" s="165" t="s">
        <v>1</v>
      </c>
      <c r="I1069" s="167"/>
      <c r="L1069" s="164"/>
      <c r="M1069" s="168"/>
      <c r="T1069" s="169"/>
      <c r="AT1069" s="165" t="s">
        <v>276</v>
      </c>
      <c r="AU1069" s="165" t="s">
        <v>90</v>
      </c>
      <c r="AV1069" s="14" t="s">
        <v>84</v>
      </c>
      <c r="AW1069" s="14" t="s">
        <v>32</v>
      </c>
      <c r="AX1069" s="14" t="s">
        <v>77</v>
      </c>
      <c r="AY1069" s="165" t="s">
        <v>268</v>
      </c>
    </row>
    <row r="1070" spans="2:51" s="12" customFormat="1">
      <c r="B1070" s="149"/>
      <c r="D1070" s="150" t="s">
        <v>276</v>
      </c>
      <c r="E1070" s="151" t="s">
        <v>1</v>
      </c>
      <c r="F1070" s="152" t="s">
        <v>2917</v>
      </c>
      <c r="H1070" s="153">
        <v>0.38100000000000001</v>
      </c>
      <c r="I1070" s="154"/>
      <c r="L1070" s="149"/>
      <c r="M1070" s="155"/>
      <c r="T1070" s="156"/>
      <c r="AT1070" s="151" t="s">
        <v>276</v>
      </c>
      <c r="AU1070" s="151" t="s">
        <v>90</v>
      </c>
      <c r="AV1070" s="12" t="s">
        <v>90</v>
      </c>
      <c r="AW1070" s="12" t="s">
        <v>32</v>
      </c>
      <c r="AX1070" s="12" t="s">
        <v>77</v>
      </c>
      <c r="AY1070" s="151" t="s">
        <v>268</v>
      </c>
    </row>
    <row r="1071" spans="2:51" s="15" customFormat="1">
      <c r="B1071" s="170"/>
      <c r="D1071" s="150" t="s">
        <v>276</v>
      </c>
      <c r="E1071" s="171" t="s">
        <v>1</v>
      </c>
      <c r="F1071" s="172" t="s">
        <v>325</v>
      </c>
      <c r="H1071" s="173">
        <v>0.38100000000000001</v>
      </c>
      <c r="I1071" s="174"/>
      <c r="L1071" s="170"/>
      <c r="M1071" s="175"/>
      <c r="T1071" s="176"/>
      <c r="AT1071" s="171" t="s">
        <v>276</v>
      </c>
      <c r="AU1071" s="171" t="s">
        <v>90</v>
      </c>
      <c r="AV1071" s="15" t="s">
        <v>97</v>
      </c>
      <c r="AW1071" s="15" t="s">
        <v>32</v>
      </c>
      <c r="AX1071" s="15" t="s">
        <v>77</v>
      </c>
      <c r="AY1071" s="171" t="s">
        <v>268</v>
      </c>
    </row>
    <row r="1072" spans="2:51" s="13" customFormat="1">
      <c r="B1072" s="157"/>
      <c r="D1072" s="150" t="s">
        <v>276</v>
      </c>
      <c r="E1072" s="158" t="s">
        <v>1</v>
      </c>
      <c r="F1072" s="159" t="s">
        <v>278</v>
      </c>
      <c r="H1072" s="160">
        <v>10.195</v>
      </c>
      <c r="I1072" s="161"/>
      <c r="L1072" s="157"/>
      <c r="M1072" s="162"/>
      <c r="T1072" s="163"/>
      <c r="AT1072" s="158" t="s">
        <v>276</v>
      </c>
      <c r="AU1072" s="158" t="s">
        <v>90</v>
      </c>
      <c r="AV1072" s="13" t="s">
        <v>101</v>
      </c>
      <c r="AW1072" s="13" t="s">
        <v>32</v>
      </c>
      <c r="AX1072" s="13" t="s">
        <v>84</v>
      </c>
      <c r="AY1072" s="158" t="s">
        <v>268</v>
      </c>
    </row>
    <row r="1073" spans="2:65" s="12" customFormat="1">
      <c r="B1073" s="149"/>
      <c r="D1073" s="150" t="s">
        <v>276</v>
      </c>
      <c r="F1073" s="152" t="s">
        <v>2918</v>
      </c>
      <c r="H1073" s="153">
        <v>11.724</v>
      </c>
      <c r="I1073" s="154"/>
      <c r="L1073" s="149"/>
      <c r="M1073" s="155"/>
      <c r="T1073" s="156"/>
      <c r="AT1073" s="151" t="s">
        <v>276</v>
      </c>
      <c r="AU1073" s="151" t="s">
        <v>90</v>
      </c>
      <c r="AV1073" s="12" t="s">
        <v>90</v>
      </c>
      <c r="AW1073" s="12" t="s">
        <v>4</v>
      </c>
      <c r="AX1073" s="12" t="s">
        <v>84</v>
      </c>
      <c r="AY1073" s="151" t="s">
        <v>268</v>
      </c>
    </row>
    <row r="1074" spans="2:65" s="1" customFormat="1" ht="16.5" customHeight="1">
      <c r="B1074" s="32"/>
      <c r="C1074" s="136" t="s">
        <v>1720</v>
      </c>
      <c r="D1074" s="177" t="s">
        <v>270</v>
      </c>
      <c r="E1074" s="137" t="s">
        <v>1759</v>
      </c>
      <c r="F1074" s="138" t="s">
        <v>1760</v>
      </c>
      <c r="G1074" s="139" t="s">
        <v>281</v>
      </c>
      <c r="H1074" s="140">
        <v>2250</v>
      </c>
      <c r="I1074" s="141"/>
      <c r="J1074" s="142">
        <f>ROUND(I1074*H1074,2)</f>
        <v>0</v>
      </c>
      <c r="K1074" s="138" t="s">
        <v>274</v>
      </c>
      <c r="L1074" s="32"/>
      <c r="M1074" s="143" t="s">
        <v>1</v>
      </c>
      <c r="N1074" s="144" t="s">
        <v>43</v>
      </c>
      <c r="P1074" s="145">
        <f>O1074*H1074</f>
        <v>0</v>
      </c>
      <c r="Q1074" s="145">
        <v>0</v>
      </c>
      <c r="R1074" s="145">
        <f>Q1074*H1074</f>
        <v>0</v>
      </c>
      <c r="S1074" s="145">
        <v>0</v>
      </c>
      <c r="T1074" s="146">
        <f>S1074*H1074</f>
        <v>0</v>
      </c>
      <c r="AR1074" s="147" t="s">
        <v>370</v>
      </c>
      <c r="AT1074" s="147" t="s">
        <v>270</v>
      </c>
      <c r="AU1074" s="147" t="s">
        <v>90</v>
      </c>
      <c r="AY1074" s="17" t="s">
        <v>268</v>
      </c>
      <c r="BE1074" s="148">
        <f>IF(N1074="základní",J1074,0)</f>
        <v>0</v>
      </c>
      <c r="BF1074" s="148">
        <f>IF(N1074="snížená",J1074,0)</f>
        <v>0</v>
      </c>
      <c r="BG1074" s="148">
        <f>IF(N1074="zákl. přenesená",J1074,0)</f>
        <v>0</v>
      </c>
      <c r="BH1074" s="148">
        <f>IF(N1074="sníž. přenesená",J1074,0)</f>
        <v>0</v>
      </c>
      <c r="BI1074" s="148">
        <f>IF(N1074="nulová",J1074,0)</f>
        <v>0</v>
      </c>
      <c r="BJ1074" s="17" t="s">
        <v>90</v>
      </c>
      <c r="BK1074" s="148">
        <f>ROUND(I1074*H1074,2)</f>
        <v>0</v>
      </c>
      <c r="BL1074" s="17" t="s">
        <v>370</v>
      </c>
      <c r="BM1074" s="147" t="s">
        <v>2919</v>
      </c>
    </row>
    <row r="1075" spans="2:65" s="12" customFormat="1">
      <c r="B1075" s="149"/>
      <c r="D1075" s="150" t="s">
        <v>276</v>
      </c>
      <c r="E1075" s="151" t="s">
        <v>1</v>
      </c>
      <c r="F1075" s="152" t="s">
        <v>1762</v>
      </c>
      <c r="H1075" s="153">
        <v>406</v>
      </c>
      <c r="I1075" s="154"/>
      <c r="L1075" s="149"/>
      <c r="M1075" s="155"/>
      <c r="T1075" s="156"/>
      <c r="AT1075" s="151" t="s">
        <v>276</v>
      </c>
      <c r="AU1075" s="151" t="s">
        <v>90</v>
      </c>
      <c r="AV1075" s="12" t="s">
        <v>90</v>
      </c>
      <c r="AW1075" s="12" t="s">
        <v>32</v>
      </c>
      <c r="AX1075" s="12" t="s">
        <v>77</v>
      </c>
      <c r="AY1075" s="151" t="s">
        <v>268</v>
      </c>
    </row>
    <row r="1076" spans="2:65" s="12" customFormat="1">
      <c r="B1076" s="149"/>
      <c r="D1076" s="150" t="s">
        <v>276</v>
      </c>
      <c r="E1076" s="151" t="s">
        <v>1</v>
      </c>
      <c r="F1076" s="152" t="s">
        <v>1763</v>
      </c>
      <c r="H1076" s="153">
        <v>116</v>
      </c>
      <c r="I1076" s="154"/>
      <c r="L1076" s="149"/>
      <c r="M1076" s="155"/>
      <c r="T1076" s="156"/>
      <c r="AT1076" s="151" t="s">
        <v>276</v>
      </c>
      <c r="AU1076" s="151" t="s">
        <v>90</v>
      </c>
      <c r="AV1076" s="12" t="s">
        <v>90</v>
      </c>
      <c r="AW1076" s="12" t="s">
        <v>32</v>
      </c>
      <c r="AX1076" s="12" t="s">
        <v>77</v>
      </c>
      <c r="AY1076" s="151" t="s">
        <v>268</v>
      </c>
    </row>
    <row r="1077" spans="2:65" s="12" customFormat="1">
      <c r="B1077" s="149"/>
      <c r="D1077" s="150" t="s">
        <v>276</v>
      </c>
      <c r="E1077" s="151" t="s">
        <v>1</v>
      </c>
      <c r="F1077" s="152" t="s">
        <v>1764</v>
      </c>
      <c r="H1077" s="153">
        <v>348</v>
      </c>
      <c r="I1077" s="154"/>
      <c r="L1077" s="149"/>
      <c r="M1077" s="155"/>
      <c r="T1077" s="156"/>
      <c r="AT1077" s="151" t="s">
        <v>276</v>
      </c>
      <c r="AU1077" s="151" t="s">
        <v>90</v>
      </c>
      <c r="AV1077" s="12" t="s">
        <v>90</v>
      </c>
      <c r="AW1077" s="12" t="s">
        <v>32</v>
      </c>
      <c r="AX1077" s="12" t="s">
        <v>77</v>
      </c>
      <c r="AY1077" s="151" t="s">
        <v>268</v>
      </c>
    </row>
    <row r="1078" spans="2:65" s="12" customFormat="1">
      <c r="B1078" s="149"/>
      <c r="D1078" s="150" t="s">
        <v>276</v>
      </c>
      <c r="E1078" s="151" t="s">
        <v>1</v>
      </c>
      <c r="F1078" s="152" t="s">
        <v>1765</v>
      </c>
      <c r="H1078" s="153">
        <v>116</v>
      </c>
      <c r="I1078" s="154"/>
      <c r="L1078" s="149"/>
      <c r="M1078" s="155"/>
      <c r="T1078" s="156"/>
      <c r="AT1078" s="151" t="s">
        <v>276</v>
      </c>
      <c r="AU1078" s="151" t="s">
        <v>90</v>
      </c>
      <c r="AV1078" s="12" t="s">
        <v>90</v>
      </c>
      <c r="AW1078" s="12" t="s">
        <v>32</v>
      </c>
      <c r="AX1078" s="12" t="s">
        <v>77</v>
      </c>
      <c r="AY1078" s="151" t="s">
        <v>268</v>
      </c>
    </row>
    <row r="1079" spans="2:65" s="12" customFormat="1">
      <c r="B1079" s="149"/>
      <c r="D1079" s="150" t="s">
        <v>276</v>
      </c>
      <c r="E1079" s="151" t="s">
        <v>1</v>
      </c>
      <c r="F1079" s="152" t="s">
        <v>1766</v>
      </c>
      <c r="H1079" s="153">
        <v>667</v>
      </c>
      <c r="I1079" s="154"/>
      <c r="L1079" s="149"/>
      <c r="M1079" s="155"/>
      <c r="T1079" s="156"/>
      <c r="AT1079" s="151" t="s">
        <v>276</v>
      </c>
      <c r="AU1079" s="151" t="s">
        <v>90</v>
      </c>
      <c r="AV1079" s="12" t="s">
        <v>90</v>
      </c>
      <c r="AW1079" s="12" t="s">
        <v>32</v>
      </c>
      <c r="AX1079" s="12" t="s">
        <v>77</v>
      </c>
      <c r="AY1079" s="151" t="s">
        <v>268</v>
      </c>
    </row>
    <row r="1080" spans="2:65" s="12" customFormat="1">
      <c r="B1080" s="149"/>
      <c r="D1080" s="150" t="s">
        <v>276</v>
      </c>
      <c r="E1080" s="151" t="s">
        <v>1</v>
      </c>
      <c r="F1080" s="152" t="s">
        <v>1767</v>
      </c>
      <c r="H1080" s="153">
        <v>410</v>
      </c>
      <c r="I1080" s="154"/>
      <c r="L1080" s="149"/>
      <c r="M1080" s="155"/>
      <c r="T1080" s="156"/>
      <c r="AT1080" s="151" t="s">
        <v>276</v>
      </c>
      <c r="AU1080" s="151" t="s">
        <v>90</v>
      </c>
      <c r="AV1080" s="12" t="s">
        <v>90</v>
      </c>
      <c r="AW1080" s="12" t="s">
        <v>32</v>
      </c>
      <c r="AX1080" s="12" t="s">
        <v>77</v>
      </c>
      <c r="AY1080" s="151" t="s">
        <v>268</v>
      </c>
    </row>
    <row r="1081" spans="2:65" s="12" customFormat="1">
      <c r="B1081" s="149"/>
      <c r="D1081" s="150" t="s">
        <v>276</v>
      </c>
      <c r="E1081" s="151" t="s">
        <v>1</v>
      </c>
      <c r="F1081" s="152" t="s">
        <v>1768</v>
      </c>
      <c r="H1081" s="153">
        <v>120</v>
      </c>
      <c r="I1081" s="154"/>
      <c r="L1081" s="149"/>
      <c r="M1081" s="155"/>
      <c r="T1081" s="156"/>
      <c r="AT1081" s="151" t="s">
        <v>276</v>
      </c>
      <c r="AU1081" s="151" t="s">
        <v>90</v>
      </c>
      <c r="AV1081" s="12" t="s">
        <v>90</v>
      </c>
      <c r="AW1081" s="12" t="s">
        <v>32</v>
      </c>
      <c r="AX1081" s="12" t="s">
        <v>77</v>
      </c>
      <c r="AY1081" s="151" t="s">
        <v>268</v>
      </c>
    </row>
    <row r="1082" spans="2:65" s="15" customFormat="1">
      <c r="B1082" s="170"/>
      <c r="D1082" s="150" t="s">
        <v>276</v>
      </c>
      <c r="E1082" s="171" t="s">
        <v>1</v>
      </c>
      <c r="F1082" s="172" t="s">
        <v>325</v>
      </c>
      <c r="H1082" s="173">
        <v>2183</v>
      </c>
      <c r="I1082" s="174"/>
      <c r="L1082" s="170"/>
      <c r="M1082" s="175"/>
      <c r="T1082" s="176"/>
      <c r="AT1082" s="171" t="s">
        <v>276</v>
      </c>
      <c r="AU1082" s="171" t="s">
        <v>90</v>
      </c>
      <c r="AV1082" s="15" t="s">
        <v>97</v>
      </c>
      <c r="AW1082" s="15" t="s">
        <v>32</v>
      </c>
      <c r="AX1082" s="15" t="s">
        <v>77</v>
      </c>
      <c r="AY1082" s="171" t="s">
        <v>268</v>
      </c>
    </row>
    <row r="1083" spans="2:65" s="12" customFormat="1">
      <c r="B1083" s="149"/>
      <c r="D1083" s="150" t="s">
        <v>276</v>
      </c>
      <c r="E1083" s="151" t="s">
        <v>1</v>
      </c>
      <c r="F1083" s="152" t="s">
        <v>1769</v>
      </c>
      <c r="H1083" s="153">
        <v>28</v>
      </c>
      <c r="I1083" s="154"/>
      <c r="L1083" s="149"/>
      <c r="M1083" s="155"/>
      <c r="T1083" s="156"/>
      <c r="AT1083" s="151" t="s">
        <v>276</v>
      </c>
      <c r="AU1083" s="151" t="s">
        <v>90</v>
      </c>
      <c r="AV1083" s="12" t="s">
        <v>90</v>
      </c>
      <c r="AW1083" s="12" t="s">
        <v>32</v>
      </c>
      <c r="AX1083" s="12" t="s">
        <v>77</v>
      </c>
      <c r="AY1083" s="151" t="s">
        <v>268</v>
      </c>
    </row>
    <row r="1084" spans="2:65" s="12" customFormat="1">
      <c r="B1084" s="149"/>
      <c r="D1084" s="150" t="s">
        <v>276</v>
      </c>
      <c r="E1084" s="151" t="s">
        <v>1</v>
      </c>
      <c r="F1084" s="152" t="s">
        <v>1268</v>
      </c>
      <c r="H1084" s="153">
        <v>24</v>
      </c>
      <c r="I1084" s="154"/>
      <c r="L1084" s="149"/>
      <c r="M1084" s="155"/>
      <c r="T1084" s="156"/>
      <c r="AT1084" s="151" t="s">
        <v>276</v>
      </c>
      <c r="AU1084" s="151" t="s">
        <v>90</v>
      </c>
      <c r="AV1084" s="12" t="s">
        <v>90</v>
      </c>
      <c r="AW1084" s="12" t="s">
        <v>32</v>
      </c>
      <c r="AX1084" s="12" t="s">
        <v>77</v>
      </c>
      <c r="AY1084" s="151" t="s">
        <v>268</v>
      </c>
    </row>
    <row r="1085" spans="2:65" s="12" customFormat="1">
      <c r="B1085" s="149"/>
      <c r="D1085" s="150" t="s">
        <v>276</v>
      </c>
      <c r="E1085" s="151" t="s">
        <v>1</v>
      </c>
      <c r="F1085" s="152" t="s">
        <v>1291</v>
      </c>
      <c r="H1085" s="153">
        <v>15</v>
      </c>
      <c r="I1085" s="154"/>
      <c r="L1085" s="149"/>
      <c r="M1085" s="155"/>
      <c r="T1085" s="156"/>
      <c r="AT1085" s="151" t="s">
        <v>276</v>
      </c>
      <c r="AU1085" s="151" t="s">
        <v>90</v>
      </c>
      <c r="AV1085" s="12" t="s">
        <v>90</v>
      </c>
      <c r="AW1085" s="12" t="s">
        <v>32</v>
      </c>
      <c r="AX1085" s="12" t="s">
        <v>77</v>
      </c>
      <c r="AY1085" s="151" t="s">
        <v>268</v>
      </c>
    </row>
    <row r="1086" spans="2:65" s="15" customFormat="1">
      <c r="B1086" s="170"/>
      <c r="D1086" s="150" t="s">
        <v>276</v>
      </c>
      <c r="E1086" s="171" t="s">
        <v>1</v>
      </c>
      <c r="F1086" s="172" t="s">
        <v>325</v>
      </c>
      <c r="H1086" s="173">
        <v>67</v>
      </c>
      <c r="I1086" s="174"/>
      <c r="L1086" s="170"/>
      <c r="M1086" s="175"/>
      <c r="T1086" s="176"/>
      <c r="AT1086" s="171" t="s">
        <v>276</v>
      </c>
      <c r="AU1086" s="171" t="s">
        <v>90</v>
      </c>
      <c r="AV1086" s="15" t="s">
        <v>97</v>
      </c>
      <c r="AW1086" s="15" t="s">
        <v>32</v>
      </c>
      <c r="AX1086" s="15" t="s">
        <v>77</v>
      </c>
      <c r="AY1086" s="171" t="s">
        <v>268</v>
      </c>
    </row>
    <row r="1087" spans="2:65" s="13" customFormat="1">
      <c r="B1087" s="157"/>
      <c r="D1087" s="150" t="s">
        <v>276</v>
      </c>
      <c r="E1087" s="158" t="s">
        <v>1</v>
      </c>
      <c r="F1087" s="159" t="s">
        <v>278</v>
      </c>
      <c r="H1087" s="160">
        <v>2250</v>
      </c>
      <c r="I1087" s="161"/>
      <c r="L1087" s="157"/>
      <c r="M1087" s="162"/>
      <c r="T1087" s="163"/>
      <c r="AT1087" s="158" t="s">
        <v>276</v>
      </c>
      <c r="AU1087" s="158" t="s">
        <v>90</v>
      </c>
      <c r="AV1087" s="13" t="s">
        <v>101</v>
      </c>
      <c r="AW1087" s="13" t="s">
        <v>32</v>
      </c>
      <c r="AX1087" s="13" t="s">
        <v>84</v>
      </c>
      <c r="AY1087" s="158" t="s">
        <v>268</v>
      </c>
    </row>
    <row r="1088" spans="2:65" s="1" customFormat="1" ht="16.5" customHeight="1">
      <c r="B1088" s="32"/>
      <c r="C1088" s="186" t="s">
        <v>1724</v>
      </c>
      <c r="D1088" s="196" t="s">
        <v>982</v>
      </c>
      <c r="E1088" s="187" t="s">
        <v>1771</v>
      </c>
      <c r="F1088" s="188" t="s">
        <v>1772</v>
      </c>
      <c r="G1088" s="189" t="s">
        <v>281</v>
      </c>
      <c r="H1088" s="190">
        <v>315</v>
      </c>
      <c r="I1088" s="191"/>
      <c r="J1088" s="192">
        <f>ROUND(I1088*H1088,2)</f>
        <v>0</v>
      </c>
      <c r="K1088" s="188" t="s">
        <v>1</v>
      </c>
      <c r="L1088" s="193"/>
      <c r="M1088" s="194" t="s">
        <v>1</v>
      </c>
      <c r="N1088" s="195" t="s">
        <v>43</v>
      </c>
      <c r="P1088" s="145">
        <f>O1088*H1088</f>
        <v>0</v>
      </c>
      <c r="Q1088" s="145">
        <v>0</v>
      </c>
      <c r="R1088" s="145">
        <f>Q1088*H1088</f>
        <v>0</v>
      </c>
      <c r="S1088" s="145">
        <v>0</v>
      </c>
      <c r="T1088" s="146">
        <f>S1088*H1088</f>
        <v>0</v>
      </c>
      <c r="AR1088" s="147" t="s">
        <v>448</v>
      </c>
      <c r="AT1088" s="147" t="s">
        <v>982</v>
      </c>
      <c r="AU1088" s="147" t="s">
        <v>90</v>
      </c>
      <c r="AY1088" s="17" t="s">
        <v>268</v>
      </c>
      <c r="BE1088" s="148">
        <f>IF(N1088="základní",J1088,0)</f>
        <v>0</v>
      </c>
      <c r="BF1088" s="148">
        <f>IF(N1088="snížená",J1088,0)</f>
        <v>0</v>
      </c>
      <c r="BG1088" s="148">
        <f>IF(N1088="zákl. přenesená",J1088,0)</f>
        <v>0</v>
      </c>
      <c r="BH1088" s="148">
        <f>IF(N1088="sníž. přenesená",J1088,0)</f>
        <v>0</v>
      </c>
      <c r="BI1088" s="148">
        <f>IF(N1088="nulová",J1088,0)</f>
        <v>0</v>
      </c>
      <c r="BJ1088" s="17" t="s">
        <v>90</v>
      </c>
      <c r="BK1088" s="148">
        <f>ROUND(I1088*H1088,2)</f>
        <v>0</v>
      </c>
      <c r="BL1088" s="17" t="s">
        <v>370</v>
      </c>
      <c r="BM1088" s="147" t="s">
        <v>2920</v>
      </c>
    </row>
    <row r="1089" spans="2:65" s="12" customFormat="1">
      <c r="B1089" s="149"/>
      <c r="D1089" s="150" t="s">
        <v>276</v>
      </c>
      <c r="E1089" s="151" t="s">
        <v>1</v>
      </c>
      <c r="F1089" s="152" t="s">
        <v>1762</v>
      </c>
      <c r="H1089" s="153">
        <v>406</v>
      </c>
      <c r="I1089" s="154"/>
      <c r="L1089" s="149"/>
      <c r="M1089" s="155"/>
      <c r="T1089" s="156"/>
      <c r="AT1089" s="151" t="s">
        <v>276</v>
      </c>
      <c r="AU1089" s="151" t="s">
        <v>90</v>
      </c>
      <c r="AV1089" s="12" t="s">
        <v>90</v>
      </c>
      <c r="AW1089" s="12" t="s">
        <v>32</v>
      </c>
      <c r="AX1089" s="12" t="s">
        <v>77</v>
      </c>
      <c r="AY1089" s="151" t="s">
        <v>268</v>
      </c>
    </row>
    <row r="1090" spans="2:65" s="12" customFormat="1">
      <c r="B1090" s="149"/>
      <c r="D1090" s="150" t="s">
        <v>276</v>
      </c>
      <c r="E1090" s="151" t="s">
        <v>1</v>
      </c>
      <c r="F1090" s="152" t="s">
        <v>1763</v>
      </c>
      <c r="H1090" s="153">
        <v>116</v>
      </c>
      <c r="I1090" s="154"/>
      <c r="L1090" s="149"/>
      <c r="M1090" s="155"/>
      <c r="T1090" s="156"/>
      <c r="AT1090" s="151" t="s">
        <v>276</v>
      </c>
      <c r="AU1090" s="151" t="s">
        <v>90</v>
      </c>
      <c r="AV1090" s="12" t="s">
        <v>90</v>
      </c>
      <c r="AW1090" s="12" t="s">
        <v>32</v>
      </c>
      <c r="AX1090" s="12" t="s">
        <v>77</v>
      </c>
      <c r="AY1090" s="151" t="s">
        <v>268</v>
      </c>
    </row>
    <row r="1091" spans="2:65" s="12" customFormat="1">
      <c r="B1091" s="149"/>
      <c r="D1091" s="150" t="s">
        <v>276</v>
      </c>
      <c r="E1091" s="151" t="s">
        <v>1</v>
      </c>
      <c r="F1091" s="152" t="s">
        <v>1764</v>
      </c>
      <c r="H1091" s="153">
        <v>348</v>
      </c>
      <c r="I1091" s="154"/>
      <c r="L1091" s="149"/>
      <c r="M1091" s="155"/>
      <c r="T1091" s="156"/>
      <c r="AT1091" s="151" t="s">
        <v>276</v>
      </c>
      <c r="AU1091" s="151" t="s">
        <v>90</v>
      </c>
      <c r="AV1091" s="12" t="s">
        <v>90</v>
      </c>
      <c r="AW1091" s="12" t="s">
        <v>32</v>
      </c>
      <c r="AX1091" s="12" t="s">
        <v>77</v>
      </c>
      <c r="AY1091" s="151" t="s">
        <v>268</v>
      </c>
    </row>
    <row r="1092" spans="2:65" s="12" customFormat="1">
      <c r="B1092" s="149"/>
      <c r="D1092" s="150" t="s">
        <v>276</v>
      </c>
      <c r="E1092" s="151" t="s">
        <v>1</v>
      </c>
      <c r="F1092" s="152" t="s">
        <v>1765</v>
      </c>
      <c r="H1092" s="153">
        <v>116</v>
      </c>
      <c r="I1092" s="154"/>
      <c r="L1092" s="149"/>
      <c r="M1092" s="155"/>
      <c r="T1092" s="156"/>
      <c r="AT1092" s="151" t="s">
        <v>276</v>
      </c>
      <c r="AU1092" s="151" t="s">
        <v>90</v>
      </c>
      <c r="AV1092" s="12" t="s">
        <v>90</v>
      </c>
      <c r="AW1092" s="12" t="s">
        <v>32</v>
      </c>
      <c r="AX1092" s="12" t="s">
        <v>77</v>
      </c>
      <c r="AY1092" s="151" t="s">
        <v>268</v>
      </c>
    </row>
    <row r="1093" spans="2:65" s="12" customFormat="1">
      <c r="B1093" s="149"/>
      <c r="D1093" s="150" t="s">
        <v>276</v>
      </c>
      <c r="E1093" s="151" t="s">
        <v>1</v>
      </c>
      <c r="F1093" s="152" t="s">
        <v>1766</v>
      </c>
      <c r="H1093" s="153">
        <v>667</v>
      </c>
      <c r="I1093" s="154"/>
      <c r="L1093" s="149"/>
      <c r="M1093" s="155"/>
      <c r="T1093" s="156"/>
      <c r="AT1093" s="151" t="s">
        <v>276</v>
      </c>
      <c r="AU1093" s="151" t="s">
        <v>90</v>
      </c>
      <c r="AV1093" s="12" t="s">
        <v>90</v>
      </c>
      <c r="AW1093" s="12" t="s">
        <v>32</v>
      </c>
      <c r="AX1093" s="12" t="s">
        <v>77</v>
      </c>
      <c r="AY1093" s="151" t="s">
        <v>268</v>
      </c>
    </row>
    <row r="1094" spans="2:65" s="12" customFormat="1">
      <c r="B1094" s="149"/>
      <c r="D1094" s="150" t="s">
        <v>276</v>
      </c>
      <c r="E1094" s="151" t="s">
        <v>1</v>
      </c>
      <c r="F1094" s="152" t="s">
        <v>1767</v>
      </c>
      <c r="H1094" s="153">
        <v>410</v>
      </c>
      <c r="I1094" s="154"/>
      <c r="L1094" s="149"/>
      <c r="M1094" s="155"/>
      <c r="T1094" s="156"/>
      <c r="AT1094" s="151" t="s">
        <v>276</v>
      </c>
      <c r="AU1094" s="151" t="s">
        <v>90</v>
      </c>
      <c r="AV1094" s="12" t="s">
        <v>90</v>
      </c>
      <c r="AW1094" s="12" t="s">
        <v>32</v>
      </c>
      <c r="AX1094" s="12" t="s">
        <v>77</v>
      </c>
      <c r="AY1094" s="151" t="s">
        <v>268</v>
      </c>
    </row>
    <row r="1095" spans="2:65" s="12" customFormat="1">
      <c r="B1095" s="149"/>
      <c r="D1095" s="150" t="s">
        <v>276</v>
      </c>
      <c r="E1095" s="151" t="s">
        <v>1</v>
      </c>
      <c r="F1095" s="152" t="s">
        <v>1768</v>
      </c>
      <c r="H1095" s="153">
        <v>120</v>
      </c>
      <c r="I1095" s="154"/>
      <c r="L1095" s="149"/>
      <c r="M1095" s="155"/>
      <c r="T1095" s="156"/>
      <c r="AT1095" s="151" t="s">
        <v>276</v>
      </c>
      <c r="AU1095" s="151" t="s">
        <v>90</v>
      </c>
      <c r="AV1095" s="12" t="s">
        <v>90</v>
      </c>
      <c r="AW1095" s="12" t="s">
        <v>32</v>
      </c>
      <c r="AX1095" s="12" t="s">
        <v>77</v>
      </c>
      <c r="AY1095" s="151" t="s">
        <v>268</v>
      </c>
    </row>
    <row r="1096" spans="2:65" s="15" customFormat="1">
      <c r="B1096" s="170"/>
      <c r="D1096" s="150" t="s">
        <v>276</v>
      </c>
      <c r="E1096" s="171" t="s">
        <v>1</v>
      </c>
      <c r="F1096" s="172" t="s">
        <v>325</v>
      </c>
      <c r="H1096" s="173">
        <v>2183</v>
      </c>
      <c r="I1096" s="174"/>
      <c r="L1096" s="170"/>
      <c r="M1096" s="175"/>
      <c r="T1096" s="176"/>
      <c r="AT1096" s="171" t="s">
        <v>276</v>
      </c>
      <c r="AU1096" s="171" t="s">
        <v>90</v>
      </c>
      <c r="AV1096" s="15" t="s">
        <v>97</v>
      </c>
      <c r="AW1096" s="15" t="s">
        <v>32</v>
      </c>
      <c r="AX1096" s="15" t="s">
        <v>77</v>
      </c>
      <c r="AY1096" s="171" t="s">
        <v>268</v>
      </c>
    </row>
    <row r="1097" spans="2:65" s="12" customFormat="1">
      <c r="B1097" s="149"/>
      <c r="D1097" s="150" t="s">
        <v>276</v>
      </c>
      <c r="E1097" s="151" t="s">
        <v>1</v>
      </c>
      <c r="F1097" s="152" t="s">
        <v>1769</v>
      </c>
      <c r="H1097" s="153">
        <v>28</v>
      </c>
      <c r="I1097" s="154"/>
      <c r="L1097" s="149"/>
      <c r="M1097" s="155"/>
      <c r="T1097" s="156"/>
      <c r="AT1097" s="151" t="s">
        <v>276</v>
      </c>
      <c r="AU1097" s="151" t="s">
        <v>90</v>
      </c>
      <c r="AV1097" s="12" t="s">
        <v>90</v>
      </c>
      <c r="AW1097" s="12" t="s">
        <v>32</v>
      </c>
      <c r="AX1097" s="12" t="s">
        <v>77</v>
      </c>
      <c r="AY1097" s="151" t="s">
        <v>268</v>
      </c>
    </row>
    <row r="1098" spans="2:65" s="12" customFormat="1">
      <c r="B1098" s="149"/>
      <c r="D1098" s="150" t="s">
        <v>276</v>
      </c>
      <c r="E1098" s="151" t="s">
        <v>1</v>
      </c>
      <c r="F1098" s="152" t="s">
        <v>1268</v>
      </c>
      <c r="H1098" s="153">
        <v>24</v>
      </c>
      <c r="I1098" s="154"/>
      <c r="L1098" s="149"/>
      <c r="M1098" s="155"/>
      <c r="T1098" s="156"/>
      <c r="AT1098" s="151" t="s">
        <v>276</v>
      </c>
      <c r="AU1098" s="151" t="s">
        <v>90</v>
      </c>
      <c r="AV1098" s="12" t="s">
        <v>90</v>
      </c>
      <c r="AW1098" s="12" t="s">
        <v>32</v>
      </c>
      <c r="AX1098" s="12" t="s">
        <v>77</v>
      </c>
      <c r="AY1098" s="151" t="s">
        <v>268</v>
      </c>
    </row>
    <row r="1099" spans="2:65" s="12" customFormat="1">
      <c r="B1099" s="149"/>
      <c r="D1099" s="150" t="s">
        <v>276</v>
      </c>
      <c r="E1099" s="151" t="s">
        <v>1</v>
      </c>
      <c r="F1099" s="152" t="s">
        <v>1291</v>
      </c>
      <c r="H1099" s="153">
        <v>15</v>
      </c>
      <c r="I1099" s="154"/>
      <c r="L1099" s="149"/>
      <c r="M1099" s="155"/>
      <c r="T1099" s="156"/>
      <c r="AT1099" s="151" t="s">
        <v>276</v>
      </c>
      <c r="AU1099" s="151" t="s">
        <v>90</v>
      </c>
      <c r="AV1099" s="12" t="s">
        <v>90</v>
      </c>
      <c r="AW1099" s="12" t="s">
        <v>32</v>
      </c>
      <c r="AX1099" s="12" t="s">
        <v>77</v>
      </c>
      <c r="AY1099" s="151" t="s">
        <v>268</v>
      </c>
    </row>
    <row r="1100" spans="2:65" s="15" customFormat="1">
      <c r="B1100" s="170"/>
      <c r="D1100" s="150" t="s">
        <v>276</v>
      </c>
      <c r="E1100" s="171" t="s">
        <v>1</v>
      </c>
      <c r="F1100" s="172" t="s">
        <v>325</v>
      </c>
      <c r="H1100" s="173">
        <v>67</v>
      </c>
      <c r="I1100" s="174"/>
      <c r="L1100" s="170"/>
      <c r="M1100" s="175"/>
      <c r="T1100" s="176"/>
      <c r="AT1100" s="171" t="s">
        <v>276</v>
      </c>
      <c r="AU1100" s="171" t="s">
        <v>90</v>
      </c>
      <c r="AV1100" s="15" t="s">
        <v>97</v>
      </c>
      <c r="AW1100" s="15" t="s">
        <v>32</v>
      </c>
      <c r="AX1100" s="15" t="s">
        <v>77</v>
      </c>
      <c r="AY1100" s="171" t="s">
        <v>268</v>
      </c>
    </row>
    <row r="1101" spans="2:65" s="13" customFormat="1">
      <c r="B1101" s="157"/>
      <c r="D1101" s="150" t="s">
        <v>276</v>
      </c>
      <c r="E1101" s="158" t="s">
        <v>1</v>
      </c>
      <c r="F1101" s="159" t="s">
        <v>278</v>
      </c>
      <c r="H1101" s="160">
        <v>2250</v>
      </c>
      <c r="I1101" s="161"/>
      <c r="L1101" s="157"/>
      <c r="M1101" s="162"/>
      <c r="T1101" s="163"/>
      <c r="AT1101" s="158" t="s">
        <v>276</v>
      </c>
      <c r="AU1101" s="158" t="s">
        <v>90</v>
      </c>
      <c r="AV1101" s="13" t="s">
        <v>101</v>
      </c>
      <c r="AW1101" s="13" t="s">
        <v>32</v>
      </c>
      <c r="AX1101" s="13" t="s">
        <v>84</v>
      </c>
      <c r="AY1101" s="158" t="s">
        <v>268</v>
      </c>
    </row>
    <row r="1102" spans="2:65" s="12" customFormat="1">
      <c r="B1102" s="149"/>
      <c r="D1102" s="150" t="s">
        <v>276</v>
      </c>
      <c r="F1102" s="152" t="s">
        <v>1774</v>
      </c>
      <c r="H1102" s="153">
        <v>315</v>
      </c>
      <c r="I1102" s="154"/>
      <c r="L1102" s="149"/>
      <c r="M1102" s="155"/>
      <c r="T1102" s="156"/>
      <c r="AT1102" s="151" t="s">
        <v>276</v>
      </c>
      <c r="AU1102" s="151" t="s">
        <v>90</v>
      </c>
      <c r="AV1102" s="12" t="s">
        <v>90</v>
      </c>
      <c r="AW1102" s="12" t="s">
        <v>4</v>
      </c>
      <c r="AX1102" s="12" t="s">
        <v>84</v>
      </c>
      <c r="AY1102" s="151" t="s">
        <v>268</v>
      </c>
    </row>
    <row r="1103" spans="2:65" s="1" customFormat="1" ht="16.5" customHeight="1">
      <c r="B1103" s="32"/>
      <c r="C1103" s="186" t="s">
        <v>1729</v>
      </c>
      <c r="D1103" s="186" t="s">
        <v>982</v>
      </c>
      <c r="E1103" s="187" t="s">
        <v>1776</v>
      </c>
      <c r="F1103" s="188" t="s">
        <v>1777</v>
      </c>
      <c r="G1103" s="189" t="s">
        <v>281</v>
      </c>
      <c r="H1103" s="190">
        <v>2.1</v>
      </c>
      <c r="I1103" s="191"/>
      <c r="J1103" s="192">
        <f>ROUND(I1103*H1103,2)</f>
        <v>0</v>
      </c>
      <c r="K1103" s="188" t="s">
        <v>1</v>
      </c>
      <c r="L1103" s="193"/>
      <c r="M1103" s="194" t="s">
        <v>1</v>
      </c>
      <c r="N1103" s="195" t="s">
        <v>43</v>
      </c>
      <c r="P1103" s="145">
        <f>O1103*H1103</f>
        <v>0</v>
      </c>
      <c r="Q1103" s="145">
        <v>0</v>
      </c>
      <c r="R1103" s="145">
        <f>Q1103*H1103</f>
        <v>0</v>
      </c>
      <c r="S1103" s="145">
        <v>0</v>
      </c>
      <c r="T1103" s="146">
        <f>S1103*H1103</f>
        <v>0</v>
      </c>
      <c r="AR1103" s="147" t="s">
        <v>448</v>
      </c>
      <c r="AT1103" s="147" t="s">
        <v>982</v>
      </c>
      <c r="AU1103" s="147" t="s">
        <v>90</v>
      </c>
      <c r="AY1103" s="17" t="s">
        <v>268</v>
      </c>
      <c r="BE1103" s="148">
        <f>IF(N1103="základní",J1103,0)</f>
        <v>0</v>
      </c>
      <c r="BF1103" s="148">
        <f>IF(N1103="snížená",J1103,0)</f>
        <v>0</v>
      </c>
      <c r="BG1103" s="148">
        <f>IF(N1103="zákl. přenesená",J1103,0)</f>
        <v>0</v>
      </c>
      <c r="BH1103" s="148">
        <f>IF(N1103="sníž. přenesená",J1103,0)</f>
        <v>0</v>
      </c>
      <c r="BI1103" s="148">
        <f>IF(N1103="nulová",J1103,0)</f>
        <v>0</v>
      </c>
      <c r="BJ1103" s="17" t="s">
        <v>90</v>
      </c>
      <c r="BK1103" s="148">
        <f>ROUND(I1103*H1103,2)</f>
        <v>0</v>
      </c>
      <c r="BL1103" s="17" t="s">
        <v>370</v>
      </c>
      <c r="BM1103" s="147" t="s">
        <v>2921</v>
      </c>
    </row>
    <row r="1104" spans="2:65" s="12" customFormat="1">
      <c r="B1104" s="149"/>
      <c r="D1104" s="150" t="s">
        <v>276</v>
      </c>
      <c r="E1104" s="151" t="s">
        <v>1</v>
      </c>
      <c r="F1104" s="152" t="s">
        <v>1291</v>
      </c>
      <c r="H1104" s="153">
        <v>15</v>
      </c>
      <c r="I1104" s="154"/>
      <c r="L1104" s="149"/>
      <c r="M1104" s="155"/>
      <c r="T1104" s="156"/>
      <c r="AT1104" s="151" t="s">
        <v>276</v>
      </c>
      <c r="AU1104" s="151" t="s">
        <v>90</v>
      </c>
      <c r="AV1104" s="12" t="s">
        <v>90</v>
      </c>
      <c r="AW1104" s="12" t="s">
        <v>32</v>
      </c>
      <c r="AX1104" s="12" t="s">
        <v>77</v>
      </c>
      <c r="AY1104" s="151" t="s">
        <v>268</v>
      </c>
    </row>
    <row r="1105" spans="2:65" s="13" customFormat="1">
      <c r="B1105" s="157"/>
      <c r="D1105" s="150" t="s">
        <v>276</v>
      </c>
      <c r="E1105" s="158" t="s">
        <v>1</v>
      </c>
      <c r="F1105" s="159" t="s">
        <v>278</v>
      </c>
      <c r="H1105" s="160">
        <v>15</v>
      </c>
      <c r="I1105" s="161"/>
      <c r="L1105" s="157"/>
      <c r="M1105" s="162"/>
      <c r="T1105" s="163"/>
      <c r="AT1105" s="158" t="s">
        <v>276</v>
      </c>
      <c r="AU1105" s="158" t="s">
        <v>90</v>
      </c>
      <c r="AV1105" s="13" t="s">
        <v>101</v>
      </c>
      <c r="AW1105" s="13" t="s">
        <v>32</v>
      </c>
      <c r="AX1105" s="13" t="s">
        <v>84</v>
      </c>
      <c r="AY1105" s="158" t="s">
        <v>268</v>
      </c>
    </row>
    <row r="1106" spans="2:65" s="12" customFormat="1">
      <c r="B1106" s="149"/>
      <c r="D1106" s="150" t="s">
        <v>276</v>
      </c>
      <c r="F1106" s="152" t="s">
        <v>1779</v>
      </c>
      <c r="H1106" s="153">
        <v>2.1</v>
      </c>
      <c r="I1106" s="154"/>
      <c r="L1106" s="149"/>
      <c r="M1106" s="155"/>
      <c r="T1106" s="156"/>
      <c r="AT1106" s="151" t="s">
        <v>276</v>
      </c>
      <c r="AU1106" s="151" t="s">
        <v>90</v>
      </c>
      <c r="AV1106" s="12" t="s">
        <v>90</v>
      </c>
      <c r="AW1106" s="12" t="s">
        <v>4</v>
      </c>
      <c r="AX1106" s="12" t="s">
        <v>84</v>
      </c>
      <c r="AY1106" s="151" t="s">
        <v>268</v>
      </c>
    </row>
    <row r="1107" spans="2:65" s="1" customFormat="1" ht="24.2" customHeight="1">
      <c r="B1107" s="32"/>
      <c r="C1107" s="186" t="s">
        <v>1735</v>
      </c>
      <c r="D1107" s="196" t="s">
        <v>982</v>
      </c>
      <c r="E1107" s="187" t="s">
        <v>1781</v>
      </c>
      <c r="F1107" s="188" t="s">
        <v>1782</v>
      </c>
      <c r="G1107" s="189" t="s">
        <v>1783</v>
      </c>
      <c r="H1107" s="190">
        <v>90</v>
      </c>
      <c r="I1107" s="191"/>
      <c r="J1107" s="192">
        <f>ROUND(I1107*H1107,2)</f>
        <v>0</v>
      </c>
      <c r="K1107" s="188" t="s">
        <v>274</v>
      </c>
      <c r="L1107" s="193"/>
      <c r="M1107" s="194" t="s">
        <v>1</v>
      </c>
      <c r="N1107" s="195" t="s">
        <v>43</v>
      </c>
      <c r="P1107" s="145">
        <f>O1107*H1107</f>
        <v>0</v>
      </c>
      <c r="Q1107" s="145">
        <v>1.75E-3</v>
      </c>
      <c r="R1107" s="145">
        <f>Q1107*H1107</f>
        <v>0.1575</v>
      </c>
      <c r="S1107" s="145">
        <v>0</v>
      </c>
      <c r="T1107" s="146">
        <f>S1107*H1107</f>
        <v>0</v>
      </c>
      <c r="AR1107" s="147" t="s">
        <v>448</v>
      </c>
      <c r="AT1107" s="147" t="s">
        <v>982</v>
      </c>
      <c r="AU1107" s="147" t="s">
        <v>90</v>
      </c>
      <c r="AY1107" s="17" t="s">
        <v>268</v>
      </c>
      <c r="BE1107" s="148">
        <f>IF(N1107="základní",J1107,0)</f>
        <v>0</v>
      </c>
      <c r="BF1107" s="148">
        <f>IF(N1107="snížená",J1107,0)</f>
        <v>0</v>
      </c>
      <c r="BG1107" s="148">
        <f>IF(N1107="zákl. přenesená",J1107,0)</f>
        <v>0</v>
      </c>
      <c r="BH1107" s="148">
        <f>IF(N1107="sníž. přenesená",J1107,0)</f>
        <v>0</v>
      </c>
      <c r="BI1107" s="148">
        <f>IF(N1107="nulová",J1107,0)</f>
        <v>0</v>
      </c>
      <c r="BJ1107" s="17" t="s">
        <v>90</v>
      </c>
      <c r="BK1107" s="148">
        <f>ROUND(I1107*H1107,2)</f>
        <v>0</v>
      </c>
      <c r="BL1107" s="17" t="s">
        <v>370</v>
      </c>
      <c r="BM1107" s="147" t="s">
        <v>2922</v>
      </c>
    </row>
    <row r="1108" spans="2:65" s="12" customFormat="1">
      <c r="B1108" s="149"/>
      <c r="D1108" s="150" t="s">
        <v>276</v>
      </c>
      <c r="E1108" s="151" t="s">
        <v>1</v>
      </c>
      <c r="F1108" s="152" t="s">
        <v>1762</v>
      </c>
      <c r="H1108" s="153">
        <v>406</v>
      </c>
      <c r="I1108" s="154"/>
      <c r="L1108" s="149"/>
      <c r="M1108" s="155"/>
      <c r="T1108" s="156"/>
      <c r="AT1108" s="151" t="s">
        <v>276</v>
      </c>
      <c r="AU1108" s="151" t="s">
        <v>90</v>
      </c>
      <c r="AV1108" s="12" t="s">
        <v>90</v>
      </c>
      <c r="AW1108" s="12" t="s">
        <v>32</v>
      </c>
      <c r="AX1108" s="12" t="s">
        <v>77</v>
      </c>
      <c r="AY1108" s="151" t="s">
        <v>268</v>
      </c>
    </row>
    <row r="1109" spans="2:65" s="12" customFormat="1">
      <c r="B1109" s="149"/>
      <c r="D1109" s="150" t="s">
        <v>276</v>
      </c>
      <c r="E1109" s="151" t="s">
        <v>1</v>
      </c>
      <c r="F1109" s="152" t="s">
        <v>1763</v>
      </c>
      <c r="H1109" s="153">
        <v>116</v>
      </c>
      <c r="I1109" s="154"/>
      <c r="L1109" s="149"/>
      <c r="M1109" s="155"/>
      <c r="T1109" s="156"/>
      <c r="AT1109" s="151" t="s">
        <v>276</v>
      </c>
      <c r="AU1109" s="151" t="s">
        <v>90</v>
      </c>
      <c r="AV1109" s="12" t="s">
        <v>90</v>
      </c>
      <c r="AW1109" s="12" t="s">
        <v>32</v>
      </c>
      <c r="AX1109" s="12" t="s">
        <v>77</v>
      </c>
      <c r="AY1109" s="151" t="s">
        <v>268</v>
      </c>
    </row>
    <row r="1110" spans="2:65" s="12" customFormat="1">
      <c r="B1110" s="149"/>
      <c r="D1110" s="150" t="s">
        <v>276</v>
      </c>
      <c r="E1110" s="151" t="s">
        <v>1</v>
      </c>
      <c r="F1110" s="152" t="s">
        <v>1764</v>
      </c>
      <c r="H1110" s="153">
        <v>348</v>
      </c>
      <c r="I1110" s="154"/>
      <c r="L1110" s="149"/>
      <c r="M1110" s="155"/>
      <c r="T1110" s="156"/>
      <c r="AT1110" s="151" t="s">
        <v>276</v>
      </c>
      <c r="AU1110" s="151" t="s">
        <v>90</v>
      </c>
      <c r="AV1110" s="12" t="s">
        <v>90</v>
      </c>
      <c r="AW1110" s="12" t="s">
        <v>32</v>
      </c>
      <c r="AX1110" s="12" t="s">
        <v>77</v>
      </c>
      <c r="AY1110" s="151" t="s">
        <v>268</v>
      </c>
    </row>
    <row r="1111" spans="2:65" s="12" customFormat="1">
      <c r="B1111" s="149"/>
      <c r="D1111" s="150" t="s">
        <v>276</v>
      </c>
      <c r="E1111" s="151" t="s">
        <v>1</v>
      </c>
      <c r="F1111" s="152" t="s">
        <v>1765</v>
      </c>
      <c r="H1111" s="153">
        <v>116</v>
      </c>
      <c r="I1111" s="154"/>
      <c r="L1111" s="149"/>
      <c r="M1111" s="155"/>
      <c r="T1111" s="156"/>
      <c r="AT1111" s="151" t="s">
        <v>276</v>
      </c>
      <c r="AU1111" s="151" t="s">
        <v>90</v>
      </c>
      <c r="AV1111" s="12" t="s">
        <v>90</v>
      </c>
      <c r="AW1111" s="12" t="s">
        <v>32</v>
      </c>
      <c r="AX1111" s="12" t="s">
        <v>77</v>
      </c>
      <c r="AY1111" s="151" t="s">
        <v>268</v>
      </c>
    </row>
    <row r="1112" spans="2:65" s="12" customFormat="1">
      <c r="B1112" s="149"/>
      <c r="D1112" s="150" t="s">
        <v>276</v>
      </c>
      <c r="E1112" s="151" t="s">
        <v>1</v>
      </c>
      <c r="F1112" s="152" t="s">
        <v>1766</v>
      </c>
      <c r="H1112" s="153">
        <v>667</v>
      </c>
      <c r="I1112" s="154"/>
      <c r="L1112" s="149"/>
      <c r="M1112" s="155"/>
      <c r="T1112" s="156"/>
      <c r="AT1112" s="151" t="s">
        <v>276</v>
      </c>
      <c r="AU1112" s="151" t="s">
        <v>90</v>
      </c>
      <c r="AV1112" s="12" t="s">
        <v>90</v>
      </c>
      <c r="AW1112" s="12" t="s">
        <v>32</v>
      </c>
      <c r="AX1112" s="12" t="s">
        <v>77</v>
      </c>
      <c r="AY1112" s="151" t="s">
        <v>268</v>
      </c>
    </row>
    <row r="1113" spans="2:65" s="12" customFormat="1">
      <c r="B1113" s="149"/>
      <c r="D1113" s="150" t="s">
        <v>276</v>
      </c>
      <c r="E1113" s="151" t="s">
        <v>1</v>
      </c>
      <c r="F1113" s="152" t="s">
        <v>1767</v>
      </c>
      <c r="H1113" s="153">
        <v>410</v>
      </c>
      <c r="I1113" s="154"/>
      <c r="L1113" s="149"/>
      <c r="M1113" s="155"/>
      <c r="T1113" s="156"/>
      <c r="AT1113" s="151" t="s">
        <v>276</v>
      </c>
      <c r="AU1113" s="151" t="s">
        <v>90</v>
      </c>
      <c r="AV1113" s="12" t="s">
        <v>90</v>
      </c>
      <c r="AW1113" s="12" t="s">
        <v>32</v>
      </c>
      <c r="AX1113" s="12" t="s">
        <v>77</v>
      </c>
      <c r="AY1113" s="151" t="s">
        <v>268</v>
      </c>
    </row>
    <row r="1114" spans="2:65" s="12" customFormat="1">
      <c r="B1114" s="149"/>
      <c r="D1114" s="150" t="s">
        <v>276</v>
      </c>
      <c r="E1114" s="151" t="s">
        <v>1</v>
      </c>
      <c r="F1114" s="152" t="s">
        <v>1768</v>
      </c>
      <c r="H1114" s="153">
        <v>120</v>
      </c>
      <c r="I1114" s="154"/>
      <c r="L1114" s="149"/>
      <c r="M1114" s="155"/>
      <c r="T1114" s="156"/>
      <c r="AT1114" s="151" t="s">
        <v>276</v>
      </c>
      <c r="AU1114" s="151" t="s">
        <v>90</v>
      </c>
      <c r="AV1114" s="12" t="s">
        <v>90</v>
      </c>
      <c r="AW1114" s="12" t="s">
        <v>32</v>
      </c>
      <c r="AX1114" s="12" t="s">
        <v>77</v>
      </c>
      <c r="AY1114" s="151" t="s">
        <v>268</v>
      </c>
    </row>
    <row r="1115" spans="2:65" s="15" customFormat="1">
      <c r="B1115" s="170"/>
      <c r="D1115" s="150" t="s">
        <v>276</v>
      </c>
      <c r="E1115" s="171" t="s">
        <v>1</v>
      </c>
      <c r="F1115" s="172" t="s">
        <v>325</v>
      </c>
      <c r="H1115" s="173">
        <v>2183</v>
      </c>
      <c r="I1115" s="174"/>
      <c r="L1115" s="170"/>
      <c r="M1115" s="175"/>
      <c r="T1115" s="176"/>
      <c r="AT1115" s="171" t="s">
        <v>276</v>
      </c>
      <c r="AU1115" s="171" t="s">
        <v>90</v>
      </c>
      <c r="AV1115" s="15" t="s">
        <v>97</v>
      </c>
      <c r="AW1115" s="15" t="s">
        <v>32</v>
      </c>
      <c r="AX1115" s="15" t="s">
        <v>77</v>
      </c>
      <c r="AY1115" s="171" t="s">
        <v>268</v>
      </c>
    </row>
    <row r="1116" spans="2:65" s="12" customFormat="1">
      <c r="B1116" s="149"/>
      <c r="D1116" s="150" t="s">
        <v>276</v>
      </c>
      <c r="E1116" s="151" t="s">
        <v>1</v>
      </c>
      <c r="F1116" s="152" t="s">
        <v>1769</v>
      </c>
      <c r="H1116" s="153">
        <v>28</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1268</v>
      </c>
      <c r="H1117" s="153">
        <v>24</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1291</v>
      </c>
      <c r="H1118" s="153">
        <v>15</v>
      </c>
      <c r="I1118" s="154"/>
      <c r="L1118" s="149"/>
      <c r="M1118" s="155"/>
      <c r="T1118" s="156"/>
      <c r="AT1118" s="151" t="s">
        <v>276</v>
      </c>
      <c r="AU1118" s="151" t="s">
        <v>90</v>
      </c>
      <c r="AV1118" s="12" t="s">
        <v>90</v>
      </c>
      <c r="AW1118" s="12" t="s">
        <v>32</v>
      </c>
      <c r="AX1118" s="12" t="s">
        <v>77</v>
      </c>
      <c r="AY1118" s="151" t="s">
        <v>268</v>
      </c>
    </row>
    <row r="1119" spans="2:65" s="15" customFormat="1">
      <c r="B1119" s="170"/>
      <c r="D1119" s="150" t="s">
        <v>276</v>
      </c>
      <c r="E1119" s="171" t="s">
        <v>1</v>
      </c>
      <c r="F1119" s="172" t="s">
        <v>325</v>
      </c>
      <c r="H1119" s="173">
        <v>67</v>
      </c>
      <c r="I1119" s="174"/>
      <c r="L1119" s="170"/>
      <c r="M1119" s="175"/>
      <c r="T1119" s="176"/>
      <c r="AT1119" s="171" t="s">
        <v>276</v>
      </c>
      <c r="AU1119" s="171" t="s">
        <v>90</v>
      </c>
      <c r="AV1119" s="15" t="s">
        <v>97</v>
      </c>
      <c r="AW1119" s="15" t="s">
        <v>32</v>
      </c>
      <c r="AX1119" s="15" t="s">
        <v>77</v>
      </c>
      <c r="AY1119" s="171" t="s">
        <v>268</v>
      </c>
    </row>
    <row r="1120" spans="2:65" s="13" customFormat="1">
      <c r="B1120" s="157"/>
      <c r="D1120" s="150" t="s">
        <v>276</v>
      </c>
      <c r="E1120" s="158" t="s">
        <v>1</v>
      </c>
      <c r="F1120" s="159" t="s">
        <v>278</v>
      </c>
      <c r="H1120" s="160">
        <v>2250</v>
      </c>
      <c r="I1120" s="161"/>
      <c r="L1120" s="157"/>
      <c r="M1120" s="162"/>
      <c r="T1120" s="163"/>
      <c r="AT1120" s="158" t="s">
        <v>276</v>
      </c>
      <c r="AU1120" s="158" t="s">
        <v>90</v>
      </c>
      <c r="AV1120" s="13" t="s">
        <v>101</v>
      </c>
      <c r="AW1120" s="13" t="s">
        <v>32</v>
      </c>
      <c r="AX1120" s="13" t="s">
        <v>84</v>
      </c>
      <c r="AY1120" s="158" t="s">
        <v>268</v>
      </c>
    </row>
    <row r="1121" spans="2:65" s="12" customFormat="1">
      <c r="B1121" s="149"/>
      <c r="D1121" s="150" t="s">
        <v>276</v>
      </c>
      <c r="F1121" s="152" t="s">
        <v>1785</v>
      </c>
      <c r="H1121" s="153">
        <v>90</v>
      </c>
      <c r="I1121" s="154"/>
      <c r="L1121" s="149"/>
      <c r="M1121" s="155"/>
      <c r="T1121" s="156"/>
      <c r="AT1121" s="151" t="s">
        <v>276</v>
      </c>
      <c r="AU1121" s="151" t="s">
        <v>90</v>
      </c>
      <c r="AV1121" s="12" t="s">
        <v>90</v>
      </c>
      <c r="AW1121" s="12" t="s">
        <v>4</v>
      </c>
      <c r="AX1121" s="12" t="s">
        <v>84</v>
      </c>
      <c r="AY1121" s="151" t="s">
        <v>268</v>
      </c>
    </row>
    <row r="1122" spans="2:65" s="1" customFormat="1" ht="24.2" customHeight="1">
      <c r="B1122" s="32"/>
      <c r="C1122" s="186" t="s">
        <v>1749</v>
      </c>
      <c r="D1122" s="186" t="s">
        <v>982</v>
      </c>
      <c r="E1122" s="187" t="s">
        <v>1787</v>
      </c>
      <c r="F1122" s="188" t="s">
        <v>1788</v>
      </c>
      <c r="G1122" s="189" t="s">
        <v>1783</v>
      </c>
      <c r="H1122" s="190">
        <v>0.6</v>
      </c>
      <c r="I1122" s="191"/>
      <c r="J1122" s="192">
        <f>ROUND(I1122*H1122,2)</f>
        <v>0</v>
      </c>
      <c r="K1122" s="188" t="s">
        <v>274</v>
      </c>
      <c r="L1122" s="193"/>
      <c r="M1122" s="194" t="s">
        <v>1</v>
      </c>
      <c r="N1122" s="195" t="s">
        <v>43</v>
      </c>
      <c r="P1122" s="145">
        <f>O1122*H1122</f>
        <v>0</v>
      </c>
      <c r="Q1122" s="145">
        <v>0</v>
      </c>
      <c r="R1122" s="145">
        <f>Q1122*H1122</f>
        <v>0</v>
      </c>
      <c r="S1122" s="145">
        <v>0</v>
      </c>
      <c r="T1122" s="146">
        <f>S1122*H1122</f>
        <v>0</v>
      </c>
      <c r="AR1122" s="147" t="s">
        <v>448</v>
      </c>
      <c r="AT1122" s="147" t="s">
        <v>982</v>
      </c>
      <c r="AU1122" s="147" t="s">
        <v>90</v>
      </c>
      <c r="AY1122" s="17" t="s">
        <v>268</v>
      </c>
      <c r="BE1122" s="148">
        <f>IF(N1122="základní",J1122,0)</f>
        <v>0</v>
      </c>
      <c r="BF1122" s="148">
        <f>IF(N1122="snížená",J1122,0)</f>
        <v>0</v>
      </c>
      <c r="BG1122" s="148">
        <f>IF(N1122="zákl. přenesená",J1122,0)</f>
        <v>0</v>
      </c>
      <c r="BH1122" s="148">
        <f>IF(N1122="sníž. přenesená",J1122,0)</f>
        <v>0</v>
      </c>
      <c r="BI1122" s="148">
        <f>IF(N1122="nulová",J1122,0)</f>
        <v>0</v>
      </c>
      <c r="BJ1122" s="17" t="s">
        <v>90</v>
      </c>
      <c r="BK1122" s="148">
        <f>ROUND(I1122*H1122,2)</f>
        <v>0</v>
      </c>
      <c r="BL1122" s="17" t="s">
        <v>370</v>
      </c>
      <c r="BM1122" s="147" t="s">
        <v>2923</v>
      </c>
    </row>
    <row r="1123" spans="2:65" s="12" customFormat="1">
      <c r="B1123" s="149"/>
      <c r="D1123" s="150" t="s">
        <v>276</v>
      </c>
      <c r="E1123" s="151" t="s">
        <v>1</v>
      </c>
      <c r="F1123" s="152" t="s">
        <v>1291</v>
      </c>
      <c r="H1123" s="153">
        <v>15</v>
      </c>
      <c r="I1123" s="154"/>
      <c r="L1123" s="149"/>
      <c r="M1123" s="155"/>
      <c r="T1123" s="156"/>
      <c r="AT1123" s="151" t="s">
        <v>276</v>
      </c>
      <c r="AU1123" s="151" t="s">
        <v>90</v>
      </c>
      <c r="AV1123" s="12" t="s">
        <v>90</v>
      </c>
      <c r="AW1123" s="12" t="s">
        <v>32</v>
      </c>
      <c r="AX1123" s="12" t="s">
        <v>77</v>
      </c>
      <c r="AY1123" s="151" t="s">
        <v>268</v>
      </c>
    </row>
    <row r="1124" spans="2:65" s="13" customFormat="1">
      <c r="B1124" s="157"/>
      <c r="D1124" s="150" t="s">
        <v>276</v>
      </c>
      <c r="E1124" s="158" t="s">
        <v>1</v>
      </c>
      <c r="F1124" s="159" t="s">
        <v>278</v>
      </c>
      <c r="H1124" s="160">
        <v>15</v>
      </c>
      <c r="I1124" s="161"/>
      <c r="L1124" s="157"/>
      <c r="M1124" s="162"/>
      <c r="T1124" s="163"/>
      <c r="AT1124" s="158" t="s">
        <v>276</v>
      </c>
      <c r="AU1124" s="158" t="s">
        <v>90</v>
      </c>
      <c r="AV1124" s="13" t="s">
        <v>101</v>
      </c>
      <c r="AW1124" s="13" t="s">
        <v>32</v>
      </c>
      <c r="AX1124" s="13" t="s">
        <v>84</v>
      </c>
      <c r="AY1124" s="158" t="s">
        <v>268</v>
      </c>
    </row>
    <row r="1125" spans="2:65" s="12" customFormat="1">
      <c r="B1125" s="149"/>
      <c r="D1125" s="150" t="s">
        <v>276</v>
      </c>
      <c r="F1125" s="152" t="s">
        <v>1790</v>
      </c>
      <c r="H1125" s="153">
        <v>0.6</v>
      </c>
      <c r="I1125" s="154"/>
      <c r="L1125" s="149"/>
      <c r="M1125" s="155"/>
      <c r="T1125" s="156"/>
      <c r="AT1125" s="151" t="s">
        <v>276</v>
      </c>
      <c r="AU1125" s="151" t="s">
        <v>90</v>
      </c>
      <c r="AV1125" s="12" t="s">
        <v>90</v>
      </c>
      <c r="AW1125" s="12" t="s">
        <v>4</v>
      </c>
      <c r="AX1125" s="12" t="s">
        <v>84</v>
      </c>
      <c r="AY1125" s="151" t="s">
        <v>268</v>
      </c>
    </row>
    <row r="1126" spans="2:65" s="1" customFormat="1" ht="24.2" customHeight="1">
      <c r="B1126" s="32"/>
      <c r="C1126" s="186" t="s">
        <v>1758</v>
      </c>
      <c r="D1126" s="186" t="s">
        <v>982</v>
      </c>
      <c r="E1126" s="187" t="s">
        <v>1792</v>
      </c>
      <c r="F1126" s="188" t="s">
        <v>1793</v>
      </c>
      <c r="G1126" s="189" t="s">
        <v>1783</v>
      </c>
      <c r="H1126" s="190">
        <v>43.62</v>
      </c>
      <c r="I1126" s="191"/>
      <c r="J1126" s="192">
        <f>ROUND(I1126*H1126,2)</f>
        <v>0</v>
      </c>
      <c r="K1126" s="188" t="s">
        <v>274</v>
      </c>
      <c r="L1126" s="193"/>
      <c r="M1126" s="194" t="s">
        <v>1</v>
      </c>
      <c r="N1126" s="195" t="s">
        <v>43</v>
      </c>
      <c r="P1126" s="145">
        <f>O1126*H1126</f>
        <v>0</v>
      </c>
      <c r="Q1126" s="145">
        <v>6.8000000000000005E-4</v>
      </c>
      <c r="R1126" s="145">
        <f>Q1126*H1126</f>
        <v>2.96616E-2</v>
      </c>
      <c r="S1126" s="145">
        <v>0</v>
      </c>
      <c r="T1126" s="146">
        <f>S1126*H1126</f>
        <v>0</v>
      </c>
      <c r="AR1126" s="147" t="s">
        <v>448</v>
      </c>
      <c r="AT1126" s="147" t="s">
        <v>982</v>
      </c>
      <c r="AU1126" s="147" t="s">
        <v>90</v>
      </c>
      <c r="AY1126" s="17" t="s">
        <v>268</v>
      </c>
      <c r="BE1126" s="148">
        <f>IF(N1126="základní",J1126,0)</f>
        <v>0</v>
      </c>
      <c r="BF1126" s="148">
        <f>IF(N1126="snížená",J1126,0)</f>
        <v>0</v>
      </c>
      <c r="BG1126" s="148">
        <f>IF(N1126="zákl. přenesená",J1126,0)</f>
        <v>0</v>
      </c>
      <c r="BH1126" s="148">
        <f>IF(N1126="sníž. přenesená",J1126,0)</f>
        <v>0</v>
      </c>
      <c r="BI1126" s="148">
        <f>IF(N1126="nulová",J1126,0)</f>
        <v>0</v>
      </c>
      <c r="BJ1126" s="17" t="s">
        <v>90</v>
      </c>
      <c r="BK1126" s="148">
        <f>ROUND(I1126*H1126,2)</f>
        <v>0</v>
      </c>
      <c r="BL1126" s="17" t="s">
        <v>370</v>
      </c>
      <c r="BM1126" s="147" t="s">
        <v>2924</v>
      </c>
    </row>
    <row r="1127" spans="2:65" s="12" customFormat="1">
      <c r="B1127" s="149"/>
      <c r="D1127" s="150" t="s">
        <v>276</v>
      </c>
      <c r="E1127" s="151" t="s">
        <v>1</v>
      </c>
      <c r="F1127" s="152" t="s">
        <v>1795</v>
      </c>
      <c r="H1127" s="153">
        <v>392</v>
      </c>
      <c r="I1127" s="154"/>
      <c r="L1127" s="149"/>
      <c r="M1127" s="155"/>
      <c r="T1127" s="156"/>
      <c r="AT1127" s="151" t="s">
        <v>276</v>
      </c>
      <c r="AU1127" s="151" t="s">
        <v>90</v>
      </c>
      <c r="AV1127" s="12" t="s">
        <v>90</v>
      </c>
      <c r="AW1127" s="12" t="s">
        <v>32</v>
      </c>
      <c r="AX1127" s="12" t="s">
        <v>77</v>
      </c>
      <c r="AY1127" s="151" t="s">
        <v>268</v>
      </c>
    </row>
    <row r="1128" spans="2:65" s="12" customFormat="1">
      <c r="B1128" s="149"/>
      <c r="D1128" s="150" t="s">
        <v>276</v>
      </c>
      <c r="E1128" s="151" t="s">
        <v>1</v>
      </c>
      <c r="F1128" s="152" t="s">
        <v>1796</v>
      </c>
      <c r="H1128" s="153">
        <v>112</v>
      </c>
      <c r="I1128" s="154"/>
      <c r="L1128" s="149"/>
      <c r="M1128" s="155"/>
      <c r="T1128" s="156"/>
      <c r="AT1128" s="151" t="s">
        <v>276</v>
      </c>
      <c r="AU1128" s="151" t="s">
        <v>90</v>
      </c>
      <c r="AV1128" s="12" t="s">
        <v>90</v>
      </c>
      <c r="AW1128" s="12" t="s">
        <v>32</v>
      </c>
      <c r="AX1128" s="12" t="s">
        <v>77</v>
      </c>
      <c r="AY1128" s="151" t="s">
        <v>268</v>
      </c>
    </row>
    <row r="1129" spans="2:65" s="12" customFormat="1">
      <c r="B1129" s="149"/>
      <c r="D1129" s="150" t="s">
        <v>276</v>
      </c>
      <c r="E1129" s="151" t="s">
        <v>1</v>
      </c>
      <c r="F1129" s="152" t="s">
        <v>1797</v>
      </c>
      <c r="H1129" s="153">
        <v>336</v>
      </c>
      <c r="I1129" s="154"/>
      <c r="L1129" s="149"/>
      <c r="M1129" s="155"/>
      <c r="T1129" s="156"/>
      <c r="AT1129" s="151" t="s">
        <v>276</v>
      </c>
      <c r="AU1129" s="151" t="s">
        <v>90</v>
      </c>
      <c r="AV1129" s="12" t="s">
        <v>90</v>
      </c>
      <c r="AW1129" s="12" t="s">
        <v>32</v>
      </c>
      <c r="AX1129" s="12" t="s">
        <v>77</v>
      </c>
      <c r="AY1129" s="151" t="s">
        <v>268</v>
      </c>
    </row>
    <row r="1130" spans="2:65" s="12" customFormat="1">
      <c r="B1130" s="149"/>
      <c r="D1130" s="150" t="s">
        <v>276</v>
      </c>
      <c r="E1130" s="151" t="s">
        <v>1</v>
      </c>
      <c r="F1130" s="152" t="s">
        <v>1798</v>
      </c>
      <c r="H1130" s="153">
        <v>112</v>
      </c>
      <c r="I1130" s="154"/>
      <c r="L1130" s="149"/>
      <c r="M1130" s="155"/>
      <c r="T1130" s="156"/>
      <c r="AT1130" s="151" t="s">
        <v>276</v>
      </c>
      <c r="AU1130" s="151" t="s">
        <v>90</v>
      </c>
      <c r="AV1130" s="12" t="s">
        <v>90</v>
      </c>
      <c r="AW1130" s="12" t="s">
        <v>32</v>
      </c>
      <c r="AX1130" s="12" t="s">
        <v>77</v>
      </c>
      <c r="AY1130" s="151" t="s">
        <v>268</v>
      </c>
    </row>
    <row r="1131" spans="2:65" s="12" customFormat="1">
      <c r="B1131" s="149"/>
      <c r="D1131" s="150" t="s">
        <v>276</v>
      </c>
      <c r="E1131" s="151" t="s">
        <v>1</v>
      </c>
      <c r="F1131" s="152" t="s">
        <v>1799</v>
      </c>
      <c r="H1131" s="153">
        <v>644</v>
      </c>
      <c r="I1131" s="154"/>
      <c r="L1131" s="149"/>
      <c r="M1131" s="155"/>
      <c r="T1131" s="156"/>
      <c r="AT1131" s="151" t="s">
        <v>276</v>
      </c>
      <c r="AU1131" s="151" t="s">
        <v>90</v>
      </c>
      <c r="AV1131" s="12" t="s">
        <v>90</v>
      </c>
      <c r="AW1131" s="12" t="s">
        <v>32</v>
      </c>
      <c r="AX1131" s="12" t="s">
        <v>77</v>
      </c>
      <c r="AY1131" s="151" t="s">
        <v>268</v>
      </c>
    </row>
    <row r="1132" spans="2:65" s="12" customFormat="1">
      <c r="B1132" s="149"/>
      <c r="D1132" s="150" t="s">
        <v>276</v>
      </c>
      <c r="E1132" s="151" t="s">
        <v>1</v>
      </c>
      <c r="F1132" s="152" t="s">
        <v>1800</v>
      </c>
      <c r="H1132" s="153">
        <v>392</v>
      </c>
      <c r="I1132" s="154"/>
      <c r="L1132" s="149"/>
      <c r="M1132" s="155"/>
      <c r="T1132" s="156"/>
      <c r="AT1132" s="151" t="s">
        <v>276</v>
      </c>
      <c r="AU1132" s="151" t="s">
        <v>90</v>
      </c>
      <c r="AV1132" s="12" t="s">
        <v>90</v>
      </c>
      <c r="AW1132" s="12" t="s">
        <v>32</v>
      </c>
      <c r="AX1132" s="12" t="s">
        <v>77</v>
      </c>
      <c r="AY1132" s="151" t="s">
        <v>268</v>
      </c>
    </row>
    <row r="1133" spans="2:65" s="12" customFormat="1">
      <c r="B1133" s="149"/>
      <c r="D1133" s="150" t="s">
        <v>276</v>
      </c>
      <c r="E1133" s="151" t="s">
        <v>1</v>
      </c>
      <c r="F1133" s="152" t="s">
        <v>1801</v>
      </c>
      <c r="H1133" s="153">
        <v>112</v>
      </c>
      <c r="I1133" s="154"/>
      <c r="L1133" s="149"/>
      <c r="M1133" s="155"/>
      <c r="T1133" s="156"/>
      <c r="AT1133" s="151" t="s">
        <v>276</v>
      </c>
      <c r="AU1133" s="151" t="s">
        <v>90</v>
      </c>
      <c r="AV1133" s="12" t="s">
        <v>90</v>
      </c>
      <c r="AW1133" s="12" t="s">
        <v>32</v>
      </c>
      <c r="AX1133" s="12" t="s">
        <v>77</v>
      </c>
      <c r="AY1133" s="151" t="s">
        <v>268</v>
      </c>
    </row>
    <row r="1134" spans="2:65" s="15" customFormat="1">
      <c r="B1134" s="170"/>
      <c r="D1134" s="150" t="s">
        <v>276</v>
      </c>
      <c r="E1134" s="171" t="s">
        <v>1</v>
      </c>
      <c r="F1134" s="172" t="s">
        <v>325</v>
      </c>
      <c r="H1134" s="173">
        <v>2100</v>
      </c>
      <c r="I1134" s="174"/>
      <c r="L1134" s="170"/>
      <c r="M1134" s="175"/>
      <c r="T1134" s="176"/>
      <c r="AT1134" s="171" t="s">
        <v>276</v>
      </c>
      <c r="AU1134" s="171" t="s">
        <v>90</v>
      </c>
      <c r="AV1134" s="15" t="s">
        <v>97</v>
      </c>
      <c r="AW1134" s="15" t="s">
        <v>32</v>
      </c>
      <c r="AX1134" s="15" t="s">
        <v>77</v>
      </c>
      <c r="AY1134" s="171" t="s">
        <v>268</v>
      </c>
    </row>
    <row r="1135" spans="2:65" s="12" customFormat="1">
      <c r="B1135" s="149"/>
      <c r="D1135" s="150" t="s">
        <v>276</v>
      </c>
      <c r="E1135" s="151" t="s">
        <v>1</v>
      </c>
      <c r="F1135" s="152" t="s">
        <v>1280</v>
      </c>
      <c r="H1135" s="153">
        <v>30</v>
      </c>
      <c r="I1135" s="154"/>
      <c r="L1135" s="149"/>
      <c r="M1135" s="155"/>
      <c r="T1135" s="156"/>
      <c r="AT1135" s="151" t="s">
        <v>276</v>
      </c>
      <c r="AU1135" s="151" t="s">
        <v>90</v>
      </c>
      <c r="AV1135" s="12" t="s">
        <v>90</v>
      </c>
      <c r="AW1135" s="12" t="s">
        <v>32</v>
      </c>
      <c r="AX1135" s="12" t="s">
        <v>77</v>
      </c>
      <c r="AY1135" s="151" t="s">
        <v>268</v>
      </c>
    </row>
    <row r="1136" spans="2:65" s="12" customFormat="1">
      <c r="B1136" s="149"/>
      <c r="D1136" s="150" t="s">
        <v>276</v>
      </c>
      <c r="E1136" s="151" t="s">
        <v>1</v>
      </c>
      <c r="F1136" s="152" t="s">
        <v>1268</v>
      </c>
      <c r="H1136" s="153">
        <v>24</v>
      </c>
      <c r="I1136" s="154"/>
      <c r="L1136" s="149"/>
      <c r="M1136" s="155"/>
      <c r="T1136" s="156"/>
      <c r="AT1136" s="151" t="s">
        <v>276</v>
      </c>
      <c r="AU1136" s="151" t="s">
        <v>90</v>
      </c>
      <c r="AV1136" s="12" t="s">
        <v>90</v>
      </c>
      <c r="AW1136" s="12" t="s">
        <v>32</v>
      </c>
      <c r="AX1136" s="12" t="s">
        <v>77</v>
      </c>
      <c r="AY1136" s="151" t="s">
        <v>268</v>
      </c>
    </row>
    <row r="1137" spans="2:65" s="12" customFormat="1">
      <c r="B1137" s="149"/>
      <c r="D1137" s="150" t="s">
        <v>276</v>
      </c>
      <c r="E1137" s="151" t="s">
        <v>1</v>
      </c>
      <c r="F1137" s="152" t="s">
        <v>1281</v>
      </c>
      <c r="H1137" s="153">
        <v>4</v>
      </c>
      <c r="I1137" s="154"/>
      <c r="L1137" s="149"/>
      <c r="M1137" s="155"/>
      <c r="T1137" s="156"/>
      <c r="AT1137" s="151" t="s">
        <v>276</v>
      </c>
      <c r="AU1137" s="151" t="s">
        <v>90</v>
      </c>
      <c r="AV1137" s="12" t="s">
        <v>90</v>
      </c>
      <c r="AW1137" s="12" t="s">
        <v>32</v>
      </c>
      <c r="AX1137" s="12" t="s">
        <v>77</v>
      </c>
      <c r="AY1137" s="151" t="s">
        <v>268</v>
      </c>
    </row>
    <row r="1138" spans="2:65" s="12" customFormat="1">
      <c r="B1138" s="149"/>
      <c r="D1138" s="150" t="s">
        <v>276</v>
      </c>
      <c r="E1138" s="151" t="s">
        <v>1</v>
      </c>
      <c r="F1138" s="152" t="s">
        <v>1282</v>
      </c>
      <c r="H1138" s="153">
        <v>2</v>
      </c>
      <c r="I1138" s="154"/>
      <c r="L1138" s="149"/>
      <c r="M1138" s="155"/>
      <c r="T1138" s="156"/>
      <c r="AT1138" s="151" t="s">
        <v>276</v>
      </c>
      <c r="AU1138" s="151" t="s">
        <v>90</v>
      </c>
      <c r="AV1138" s="12" t="s">
        <v>90</v>
      </c>
      <c r="AW1138" s="12" t="s">
        <v>32</v>
      </c>
      <c r="AX1138" s="12" t="s">
        <v>77</v>
      </c>
      <c r="AY1138" s="151" t="s">
        <v>268</v>
      </c>
    </row>
    <row r="1139" spans="2:65" s="12" customFormat="1">
      <c r="B1139" s="149"/>
      <c r="D1139" s="150" t="s">
        <v>276</v>
      </c>
      <c r="E1139" s="151" t="s">
        <v>1</v>
      </c>
      <c r="F1139" s="152" t="s">
        <v>1281</v>
      </c>
      <c r="H1139" s="153">
        <v>4</v>
      </c>
      <c r="I1139" s="154"/>
      <c r="L1139" s="149"/>
      <c r="M1139" s="155"/>
      <c r="T1139" s="156"/>
      <c r="AT1139" s="151" t="s">
        <v>276</v>
      </c>
      <c r="AU1139" s="151" t="s">
        <v>90</v>
      </c>
      <c r="AV1139" s="12" t="s">
        <v>90</v>
      </c>
      <c r="AW1139" s="12" t="s">
        <v>32</v>
      </c>
      <c r="AX1139" s="12" t="s">
        <v>77</v>
      </c>
      <c r="AY1139" s="151" t="s">
        <v>268</v>
      </c>
    </row>
    <row r="1140" spans="2:65" s="12" customFormat="1">
      <c r="B1140" s="149"/>
      <c r="D1140" s="150" t="s">
        <v>276</v>
      </c>
      <c r="E1140" s="151" t="s">
        <v>1</v>
      </c>
      <c r="F1140" s="152" t="s">
        <v>1282</v>
      </c>
      <c r="H1140" s="153">
        <v>2</v>
      </c>
      <c r="I1140" s="154"/>
      <c r="L1140" s="149"/>
      <c r="M1140" s="155"/>
      <c r="T1140" s="156"/>
      <c r="AT1140" s="151" t="s">
        <v>276</v>
      </c>
      <c r="AU1140" s="151" t="s">
        <v>90</v>
      </c>
      <c r="AV1140" s="12" t="s">
        <v>90</v>
      </c>
      <c r="AW1140" s="12" t="s">
        <v>32</v>
      </c>
      <c r="AX1140" s="12" t="s">
        <v>77</v>
      </c>
      <c r="AY1140" s="151" t="s">
        <v>268</v>
      </c>
    </row>
    <row r="1141" spans="2:65" s="12" customFormat="1">
      <c r="B1141" s="149"/>
      <c r="D1141" s="150" t="s">
        <v>276</v>
      </c>
      <c r="E1141" s="151" t="s">
        <v>1</v>
      </c>
      <c r="F1141" s="152" t="s">
        <v>1291</v>
      </c>
      <c r="H1141" s="153">
        <v>15</v>
      </c>
      <c r="I1141" s="154"/>
      <c r="L1141" s="149"/>
      <c r="M1141" s="155"/>
      <c r="T1141" s="156"/>
      <c r="AT1141" s="151" t="s">
        <v>276</v>
      </c>
      <c r="AU1141" s="151" t="s">
        <v>90</v>
      </c>
      <c r="AV1141" s="12" t="s">
        <v>90</v>
      </c>
      <c r="AW1141" s="12" t="s">
        <v>32</v>
      </c>
      <c r="AX1141" s="12" t="s">
        <v>77</v>
      </c>
      <c r="AY1141" s="151" t="s">
        <v>268</v>
      </c>
    </row>
    <row r="1142" spans="2:65" s="15" customFormat="1">
      <c r="B1142" s="170"/>
      <c r="D1142" s="150" t="s">
        <v>276</v>
      </c>
      <c r="E1142" s="171" t="s">
        <v>1</v>
      </c>
      <c r="F1142" s="172" t="s">
        <v>325</v>
      </c>
      <c r="H1142" s="173">
        <v>81</v>
      </c>
      <c r="I1142" s="174"/>
      <c r="L1142" s="170"/>
      <c r="M1142" s="175"/>
      <c r="T1142" s="176"/>
      <c r="AT1142" s="171" t="s">
        <v>276</v>
      </c>
      <c r="AU1142" s="171" t="s">
        <v>90</v>
      </c>
      <c r="AV1142" s="15" t="s">
        <v>97</v>
      </c>
      <c r="AW1142" s="15" t="s">
        <v>32</v>
      </c>
      <c r="AX1142" s="15" t="s">
        <v>77</v>
      </c>
      <c r="AY1142" s="171" t="s">
        <v>268</v>
      </c>
    </row>
    <row r="1143" spans="2:65" s="13" customFormat="1">
      <c r="B1143" s="157"/>
      <c r="D1143" s="150" t="s">
        <v>276</v>
      </c>
      <c r="E1143" s="158" t="s">
        <v>1</v>
      </c>
      <c r="F1143" s="159" t="s">
        <v>278</v>
      </c>
      <c r="H1143" s="160">
        <v>2181</v>
      </c>
      <c r="I1143" s="161"/>
      <c r="L1143" s="157"/>
      <c r="M1143" s="162"/>
      <c r="T1143" s="163"/>
      <c r="AT1143" s="158" t="s">
        <v>276</v>
      </c>
      <c r="AU1143" s="158" t="s">
        <v>90</v>
      </c>
      <c r="AV1143" s="13" t="s">
        <v>101</v>
      </c>
      <c r="AW1143" s="13" t="s">
        <v>32</v>
      </c>
      <c r="AX1143" s="13" t="s">
        <v>84</v>
      </c>
      <c r="AY1143" s="158" t="s">
        <v>268</v>
      </c>
    </row>
    <row r="1144" spans="2:65" s="12" customFormat="1">
      <c r="B1144" s="149"/>
      <c r="D1144" s="150" t="s">
        <v>276</v>
      </c>
      <c r="F1144" s="152" t="s">
        <v>2925</v>
      </c>
      <c r="H1144" s="153">
        <v>43.62</v>
      </c>
      <c r="I1144" s="154"/>
      <c r="L1144" s="149"/>
      <c r="M1144" s="155"/>
      <c r="T1144" s="156"/>
      <c r="AT1144" s="151" t="s">
        <v>276</v>
      </c>
      <c r="AU1144" s="151" t="s">
        <v>90</v>
      </c>
      <c r="AV1144" s="12" t="s">
        <v>90</v>
      </c>
      <c r="AW1144" s="12" t="s">
        <v>4</v>
      </c>
      <c r="AX1144" s="12" t="s">
        <v>84</v>
      </c>
      <c r="AY1144" s="151" t="s">
        <v>268</v>
      </c>
    </row>
    <row r="1145" spans="2:65" s="1" customFormat="1" ht="24.2" customHeight="1">
      <c r="B1145" s="32"/>
      <c r="C1145" s="186" t="s">
        <v>1770</v>
      </c>
      <c r="D1145" s="186" t="s">
        <v>982</v>
      </c>
      <c r="E1145" s="187" t="s">
        <v>1804</v>
      </c>
      <c r="F1145" s="188" t="s">
        <v>1805</v>
      </c>
      <c r="G1145" s="189" t="s">
        <v>1783</v>
      </c>
      <c r="H1145" s="190">
        <v>0.3</v>
      </c>
      <c r="I1145" s="191"/>
      <c r="J1145" s="192">
        <f>ROUND(I1145*H1145,2)</f>
        <v>0</v>
      </c>
      <c r="K1145" s="188" t="s">
        <v>274</v>
      </c>
      <c r="L1145" s="193"/>
      <c r="M1145" s="194" t="s">
        <v>1</v>
      </c>
      <c r="N1145" s="195" t="s">
        <v>43</v>
      </c>
      <c r="P1145" s="145">
        <f>O1145*H1145</f>
        <v>0</v>
      </c>
      <c r="Q1145" s="145">
        <v>0</v>
      </c>
      <c r="R1145" s="145">
        <f>Q1145*H1145</f>
        <v>0</v>
      </c>
      <c r="S1145" s="145">
        <v>0</v>
      </c>
      <c r="T1145" s="146">
        <f>S1145*H1145</f>
        <v>0</v>
      </c>
      <c r="AR1145" s="147" t="s">
        <v>448</v>
      </c>
      <c r="AT1145" s="147" t="s">
        <v>982</v>
      </c>
      <c r="AU1145" s="147" t="s">
        <v>90</v>
      </c>
      <c r="AY1145" s="17" t="s">
        <v>268</v>
      </c>
      <c r="BE1145" s="148">
        <f>IF(N1145="základní",J1145,0)</f>
        <v>0</v>
      </c>
      <c r="BF1145" s="148">
        <f>IF(N1145="snížená",J1145,0)</f>
        <v>0</v>
      </c>
      <c r="BG1145" s="148">
        <f>IF(N1145="zákl. přenesená",J1145,0)</f>
        <v>0</v>
      </c>
      <c r="BH1145" s="148">
        <f>IF(N1145="sníž. přenesená",J1145,0)</f>
        <v>0</v>
      </c>
      <c r="BI1145" s="148">
        <f>IF(N1145="nulová",J1145,0)</f>
        <v>0</v>
      </c>
      <c r="BJ1145" s="17" t="s">
        <v>90</v>
      </c>
      <c r="BK1145" s="148">
        <f>ROUND(I1145*H1145,2)</f>
        <v>0</v>
      </c>
      <c r="BL1145" s="17" t="s">
        <v>370</v>
      </c>
      <c r="BM1145" s="147" t="s">
        <v>2926</v>
      </c>
    </row>
    <row r="1146" spans="2:65" s="12" customFormat="1">
      <c r="B1146" s="149"/>
      <c r="D1146" s="150" t="s">
        <v>276</v>
      </c>
      <c r="E1146" s="151" t="s">
        <v>1</v>
      </c>
      <c r="F1146" s="152" t="s">
        <v>1291</v>
      </c>
      <c r="H1146" s="153">
        <v>15</v>
      </c>
      <c r="I1146" s="154"/>
      <c r="L1146" s="149"/>
      <c r="M1146" s="155"/>
      <c r="T1146" s="156"/>
      <c r="AT1146" s="151" t="s">
        <v>276</v>
      </c>
      <c r="AU1146" s="151" t="s">
        <v>90</v>
      </c>
      <c r="AV1146" s="12" t="s">
        <v>90</v>
      </c>
      <c r="AW1146" s="12" t="s">
        <v>32</v>
      </c>
      <c r="AX1146" s="12" t="s">
        <v>77</v>
      </c>
      <c r="AY1146" s="151" t="s">
        <v>268</v>
      </c>
    </row>
    <row r="1147" spans="2:65" s="13" customFormat="1">
      <c r="B1147" s="157"/>
      <c r="D1147" s="150" t="s">
        <v>276</v>
      </c>
      <c r="E1147" s="158" t="s">
        <v>1</v>
      </c>
      <c r="F1147" s="159" t="s">
        <v>278</v>
      </c>
      <c r="H1147" s="160">
        <v>15</v>
      </c>
      <c r="I1147" s="161"/>
      <c r="L1147" s="157"/>
      <c r="M1147" s="162"/>
      <c r="T1147" s="163"/>
      <c r="AT1147" s="158" t="s">
        <v>276</v>
      </c>
      <c r="AU1147" s="158" t="s">
        <v>90</v>
      </c>
      <c r="AV1147" s="13" t="s">
        <v>101</v>
      </c>
      <c r="AW1147" s="13" t="s">
        <v>32</v>
      </c>
      <c r="AX1147" s="13" t="s">
        <v>84</v>
      </c>
      <c r="AY1147" s="158" t="s">
        <v>268</v>
      </c>
    </row>
    <row r="1148" spans="2:65" s="12" customFormat="1">
      <c r="B1148" s="149"/>
      <c r="D1148" s="150" t="s">
        <v>276</v>
      </c>
      <c r="F1148" s="152" t="s">
        <v>1807</v>
      </c>
      <c r="H1148" s="153">
        <v>0.3</v>
      </c>
      <c r="I1148" s="154"/>
      <c r="L1148" s="149"/>
      <c r="M1148" s="155"/>
      <c r="T1148" s="156"/>
      <c r="AT1148" s="151" t="s">
        <v>276</v>
      </c>
      <c r="AU1148" s="151" t="s">
        <v>90</v>
      </c>
      <c r="AV1148" s="12" t="s">
        <v>90</v>
      </c>
      <c r="AW1148" s="12" t="s">
        <v>4</v>
      </c>
      <c r="AX1148" s="12" t="s">
        <v>84</v>
      </c>
      <c r="AY1148" s="151" t="s">
        <v>268</v>
      </c>
    </row>
    <row r="1149" spans="2:65" s="1" customFormat="1" ht="24.2" customHeight="1">
      <c r="B1149" s="32"/>
      <c r="C1149" s="136" t="s">
        <v>1775</v>
      </c>
      <c r="D1149" s="177" t="s">
        <v>270</v>
      </c>
      <c r="E1149" s="137" t="s">
        <v>1809</v>
      </c>
      <c r="F1149" s="138" t="s">
        <v>1810</v>
      </c>
      <c r="G1149" s="139" t="s">
        <v>281</v>
      </c>
      <c r="H1149" s="140">
        <v>175</v>
      </c>
      <c r="I1149" s="141"/>
      <c r="J1149" s="142">
        <f>ROUND(I1149*H1149,2)</f>
        <v>0</v>
      </c>
      <c r="K1149" s="138" t="s">
        <v>274</v>
      </c>
      <c r="L1149" s="32"/>
      <c r="M1149" s="143" t="s">
        <v>1</v>
      </c>
      <c r="N1149" s="144" t="s">
        <v>43</v>
      </c>
      <c r="P1149" s="145">
        <f>O1149*H1149</f>
        <v>0</v>
      </c>
      <c r="Q1149" s="145">
        <v>0</v>
      </c>
      <c r="R1149" s="145">
        <f>Q1149*H1149</f>
        <v>0</v>
      </c>
      <c r="S1149" s="145">
        <v>0</v>
      </c>
      <c r="T1149" s="146">
        <f>S1149*H1149</f>
        <v>0</v>
      </c>
      <c r="AR1149" s="147" t="s">
        <v>370</v>
      </c>
      <c r="AT1149" s="147" t="s">
        <v>270</v>
      </c>
      <c r="AU1149" s="147" t="s">
        <v>90</v>
      </c>
      <c r="AY1149" s="17" t="s">
        <v>268</v>
      </c>
      <c r="BE1149" s="148">
        <f>IF(N1149="základní",J1149,0)</f>
        <v>0</v>
      </c>
      <c r="BF1149" s="148">
        <f>IF(N1149="snížená",J1149,0)</f>
        <v>0</v>
      </c>
      <c r="BG1149" s="148">
        <f>IF(N1149="zákl. přenesená",J1149,0)</f>
        <v>0</v>
      </c>
      <c r="BH1149" s="148">
        <f>IF(N1149="sníž. přenesená",J1149,0)</f>
        <v>0</v>
      </c>
      <c r="BI1149" s="148">
        <f>IF(N1149="nulová",J1149,0)</f>
        <v>0</v>
      </c>
      <c r="BJ1149" s="17" t="s">
        <v>90</v>
      </c>
      <c r="BK1149" s="148">
        <f>ROUND(I1149*H1149,2)</f>
        <v>0</v>
      </c>
      <c r="BL1149" s="17" t="s">
        <v>370</v>
      </c>
      <c r="BM1149" s="147" t="s">
        <v>2927</v>
      </c>
    </row>
    <row r="1150" spans="2:65" s="1" customFormat="1" ht="16.5" customHeight="1">
      <c r="B1150" s="32"/>
      <c r="C1150" s="186" t="s">
        <v>1780</v>
      </c>
      <c r="D1150" s="196" t="s">
        <v>982</v>
      </c>
      <c r="E1150" s="187" t="s">
        <v>1813</v>
      </c>
      <c r="F1150" s="188" t="s">
        <v>1814</v>
      </c>
      <c r="G1150" s="189" t="s">
        <v>440</v>
      </c>
      <c r="H1150" s="190">
        <v>29</v>
      </c>
      <c r="I1150" s="191"/>
      <c r="J1150" s="192">
        <f>ROUND(I1150*H1150,2)</f>
        <v>0</v>
      </c>
      <c r="K1150" s="188" t="s">
        <v>1</v>
      </c>
      <c r="L1150" s="193"/>
      <c r="M1150" s="194" t="s">
        <v>1</v>
      </c>
      <c r="N1150" s="195" t="s">
        <v>43</v>
      </c>
      <c r="P1150" s="145">
        <f>O1150*H1150</f>
        <v>0</v>
      </c>
      <c r="Q1150" s="145">
        <v>0</v>
      </c>
      <c r="R1150" s="145">
        <f>Q1150*H1150</f>
        <v>0</v>
      </c>
      <c r="S1150" s="145">
        <v>0</v>
      </c>
      <c r="T1150" s="146">
        <f>S1150*H1150</f>
        <v>0</v>
      </c>
      <c r="AR1150" s="147" t="s">
        <v>448</v>
      </c>
      <c r="AT1150" s="147" t="s">
        <v>982</v>
      </c>
      <c r="AU1150" s="147" t="s">
        <v>90</v>
      </c>
      <c r="AY1150" s="17" t="s">
        <v>268</v>
      </c>
      <c r="BE1150" s="148">
        <f>IF(N1150="základní",J1150,0)</f>
        <v>0</v>
      </c>
      <c r="BF1150" s="148">
        <f>IF(N1150="snížená",J1150,0)</f>
        <v>0</v>
      </c>
      <c r="BG1150" s="148">
        <f>IF(N1150="zákl. přenesená",J1150,0)</f>
        <v>0</v>
      </c>
      <c r="BH1150" s="148">
        <f>IF(N1150="sníž. přenesená",J1150,0)</f>
        <v>0</v>
      </c>
      <c r="BI1150" s="148">
        <f>IF(N1150="nulová",J1150,0)</f>
        <v>0</v>
      </c>
      <c r="BJ1150" s="17" t="s">
        <v>90</v>
      </c>
      <c r="BK1150" s="148">
        <f>ROUND(I1150*H1150,2)</f>
        <v>0</v>
      </c>
      <c r="BL1150" s="17" t="s">
        <v>370</v>
      </c>
      <c r="BM1150" s="147" t="s">
        <v>2928</v>
      </c>
    </row>
    <row r="1151" spans="2:65" s="1" customFormat="1" ht="19.5">
      <c r="B1151" s="32"/>
      <c r="D1151" s="150" t="s">
        <v>475</v>
      </c>
      <c r="F1151" s="178" t="s">
        <v>1816</v>
      </c>
      <c r="I1151" s="179"/>
      <c r="L1151" s="32"/>
      <c r="M1151" s="180"/>
      <c r="T1151" s="56"/>
      <c r="AT1151" s="17" t="s">
        <v>475</v>
      </c>
      <c r="AU1151" s="17" t="s">
        <v>90</v>
      </c>
    </row>
    <row r="1152" spans="2:65" s="12" customFormat="1">
      <c r="B1152" s="149"/>
      <c r="D1152" s="150" t="s">
        <v>276</v>
      </c>
      <c r="E1152" s="151" t="s">
        <v>1</v>
      </c>
      <c r="F1152" s="152" t="s">
        <v>1817</v>
      </c>
      <c r="H1152" s="153">
        <v>29</v>
      </c>
      <c r="I1152" s="154"/>
      <c r="L1152" s="149"/>
      <c r="M1152" s="155"/>
      <c r="T1152" s="156"/>
      <c r="AT1152" s="151" t="s">
        <v>276</v>
      </c>
      <c r="AU1152" s="151" t="s">
        <v>90</v>
      </c>
      <c r="AV1152" s="12" t="s">
        <v>90</v>
      </c>
      <c r="AW1152" s="12" t="s">
        <v>32</v>
      </c>
      <c r="AX1152" s="12" t="s">
        <v>77</v>
      </c>
      <c r="AY1152" s="151" t="s">
        <v>268</v>
      </c>
    </row>
    <row r="1153" spans="2:65" s="13" customFormat="1">
      <c r="B1153" s="157"/>
      <c r="D1153" s="150" t="s">
        <v>276</v>
      </c>
      <c r="E1153" s="158" t="s">
        <v>1</v>
      </c>
      <c r="F1153" s="159" t="s">
        <v>278</v>
      </c>
      <c r="H1153" s="160">
        <v>29</v>
      </c>
      <c r="I1153" s="161"/>
      <c r="L1153" s="157"/>
      <c r="M1153" s="162"/>
      <c r="T1153" s="163"/>
      <c r="AT1153" s="158" t="s">
        <v>276</v>
      </c>
      <c r="AU1153" s="158" t="s">
        <v>90</v>
      </c>
      <c r="AV1153" s="13" t="s">
        <v>101</v>
      </c>
      <c r="AW1153" s="13" t="s">
        <v>32</v>
      </c>
      <c r="AX1153" s="13" t="s">
        <v>84</v>
      </c>
      <c r="AY1153" s="158" t="s">
        <v>268</v>
      </c>
    </row>
    <row r="1154" spans="2:65" s="1" customFormat="1" ht="16.5" customHeight="1">
      <c r="B1154" s="32"/>
      <c r="C1154" s="186" t="s">
        <v>1786</v>
      </c>
      <c r="D1154" s="196" t="s">
        <v>982</v>
      </c>
      <c r="E1154" s="187" t="s">
        <v>1819</v>
      </c>
      <c r="F1154" s="188" t="s">
        <v>1820</v>
      </c>
      <c r="G1154" s="189" t="s">
        <v>440</v>
      </c>
      <c r="H1154" s="190">
        <v>29</v>
      </c>
      <c r="I1154" s="191"/>
      <c r="J1154" s="192">
        <f>ROUND(I1154*H1154,2)</f>
        <v>0</v>
      </c>
      <c r="K1154" s="188" t="s">
        <v>1</v>
      </c>
      <c r="L1154" s="193"/>
      <c r="M1154" s="194" t="s">
        <v>1</v>
      </c>
      <c r="N1154" s="195" t="s">
        <v>43</v>
      </c>
      <c r="P1154" s="145">
        <f>O1154*H1154</f>
        <v>0</v>
      </c>
      <c r="Q1154" s="145">
        <v>0</v>
      </c>
      <c r="R1154" s="145">
        <f>Q1154*H1154</f>
        <v>0</v>
      </c>
      <c r="S1154" s="145">
        <v>0</v>
      </c>
      <c r="T1154" s="146">
        <f>S1154*H1154</f>
        <v>0</v>
      </c>
      <c r="AR1154" s="147" t="s">
        <v>448</v>
      </c>
      <c r="AT1154" s="147" t="s">
        <v>982</v>
      </c>
      <c r="AU1154" s="147" t="s">
        <v>90</v>
      </c>
      <c r="AY1154" s="17" t="s">
        <v>268</v>
      </c>
      <c r="BE1154" s="148">
        <f>IF(N1154="základní",J1154,0)</f>
        <v>0</v>
      </c>
      <c r="BF1154" s="148">
        <f>IF(N1154="snížená",J1154,0)</f>
        <v>0</v>
      </c>
      <c r="BG1154" s="148">
        <f>IF(N1154="zákl. přenesená",J1154,0)</f>
        <v>0</v>
      </c>
      <c r="BH1154" s="148">
        <f>IF(N1154="sníž. přenesená",J1154,0)</f>
        <v>0</v>
      </c>
      <c r="BI1154" s="148">
        <f>IF(N1154="nulová",J1154,0)</f>
        <v>0</v>
      </c>
      <c r="BJ1154" s="17" t="s">
        <v>90</v>
      </c>
      <c r="BK1154" s="148">
        <f>ROUND(I1154*H1154,2)</f>
        <v>0</v>
      </c>
      <c r="BL1154" s="17" t="s">
        <v>370</v>
      </c>
      <c r="BM1154" s="147" t="s">
        <v>2929</v>
      </c>
    </row>
    <row r="1155" spans="2:65" s="1" customFormat="1" ht="19.5">
      <c r="B1155" s="32"/>
      <c r="D1155" s="150" t="s">
        <v>475</v>
      </c>
      <c r="F1155" s="178" t="s">
        <v>1816</v>
      </c>
      <c r="I1155" s="179"/>
      <c r="L1155" s="32"/>
      <c r="M1155" s="180"/>
      <c r="T1155" s="56"/>
      <c r="AT1155" s="17" t="s">
        <v>475</v>
      </c>
      <c r="AU1155" s="17" t="s">
        <v>90</v>
      </c>
    </row>
    <row r="1156" spans="2:65" s="12" customFormat="1">
      <c r="B1156" s="149"/>
      <c r="D1156" s="150" t="s">
        <v>276</v>
      </c>
      <c r="E1156" s="151" t="s">
        <v>1</v>
      </c>
      <c r="F1156" s="152" t="s">
        <v>1817</v>
      </c>
      <c r="H1156" s="153">
        <v>29</v>
      </c>
      <c r="I1156" s="154"/>
      <c r="L1156" s="149"/>
      <c r="M1156" s="155"/>
      <c r="T1156" s="156"/>
      <c r="AT1156" s="151" t="s">
        <v>276</v>
      </c>
      <c r="AU1156" s="151" t="s">
        <v>90</v>
      </c>
      <c r="AV1156" s="12" t="s">
        <v>90</v>
      </c>
      <c r="AW1156" s="12" t="s">
        <v>32</v>
      </c>
      <c r="AX1156" s="12" t="s">
        <v>77</v>
      </c>
      <c r="AY1156" s="151" t="s">
        <v>268</v>
      </c>
    </row>
    <row r="1157" spans="2:65" s="13" customFormat="1">
      <c r="B1157" s="157"/>
      <c r="D1157" s="150" t="s">
        <v>276</v>
      </c>
      <c r="E1157" s="158" t="s">
        <v>1</v>
      </c>
      <c r="F1157" s="159" t="s">
        <v>278</v>
      </c>
      <c r="H1157" s="160">
        <v>29</v>
      </c>
      <c r="I1157" s="161"/>
      <c r="L1157" s="157"/>
      <c r="M1157" s="162"/>
      <c r="T1157" s="163"/>
      <c r="AT1157" s="158" t="s">
        <v>276</v>
      </c>
      <c r="AU1157" s="158" t="s">
        <v>90</v>
      </c>
      <c r="AV1157" s="13" t="s">
        <v>101</v>
      </c>
      <c r="AW1157" s="13" t="s">
        <v>32</v>
      </c>
      <c r="AX1157" s="13" t="s">
        <v>84</v>
      </c>
      <c r="AY1157" s="158" t="s">
        <v>268</v>
      </c>
    </row>
    <row r="1158" spans="2:65" s="1" customFormat="1" ht="16.5" customHeight="1">
      <c r="B1158" s="32"/>
      <c r="C1158" s="186" t="s">
        <v>1791</v>
      </c>
      <c r="D1158" s="196" t="s">
        <v>982</v>
      </c>
      <c r="E1158" s="187" t="s">
        <v>1823</v>
      </c>
      <c r="F1158" s="188" t="s">
        <v>1824</v>
      </c>
      <c r="G1158" s="189" t="s">
        <v>440</v>
      </c>
      <c r="H1158" s="190">
        <v>29</v>
      </c>
      <c r="I1158" s="191"/>
      <c r="J1158" s="192">
        <f>ROUND(I1158*H1158,2)</f>
        <v>0</v>
      </c>
      <c r="K1158" s="188" t="s">
        <v>1</v>
      </c>
      <c r="L1158" s="193"/>
      <c r="M1158" s="194" t="s">
        <v>1</v>
      </c>
      <c r="N1158" s="195" t="s">
        <v>43</v>
      </c>
      <c r="P1158" s="145">
        <f>O1158*H1158</f>
        <v>0</v>
      </c>
      <c r="Q1158" s="145">
        <v>0</v>
      </c>
      <c r="R1158" s="145">
        <f>Q1158*H1158</f>
        <v>0</v>
      </c>
      <c r="S1158" s="145">
        <v>0</v>
      </c>
      <c r="T1158" s="146">
        <f>S1158*H1158</f>
        <v>0</v>
      </c>
      <c r="AR1158" s="147" t="s">
        <v>448</v>
      </c>
      <c r="AT1158" s="147" t="s">
        <v>982</v>
      </c>
      <c r="AU1158" s="147" t="s">
        <v>90</v>
      </c>
      <c r="AY1158" s="17" t="s">
        <v>268</v>
      </c>
      <c r="BE1158" s="148">
        <f>IF(N1158="základní",J1158,0)</f>
        <v>0</v>
      </c>
      <c r="BF1158" s="148">
        <f>IF(N1158="snížená",J1158,0)</f>
        <v>0</v>
      </c>
      <c r="BG1158" s="148">
        <f>IF(N1158="zákl. přenesená",J1158,0)</f>
        <v>0</v>
      </c>
      <c r="BH1158" s="148">
        <f>IF(N1158="sníž. přenesená",J1158,0)</f>
        <v>0</v>
      </c>
      <c r="BI1158" s="148">
        <f>IF(N1158="nulová",J1158,0)</f>
        <v>0</v>
      </c>
      <c r="BJ1158" s="17" t="s">
        <v>90</v>
      </c>
      <c r="BK1158" s="148">
        <f>ROUND(I1158*H1158,2)</f>
        <v>0</v>
      </c>
      <c r="BL1158" s="17" t="s">
        <v>370</v>
      </c>
      <c r="BM1158" s="147" t="s">
        <v>2930</v>
      </c>
    </row>
    <row r="1159" spans="2:65" s="1" customFormat="1" ht="19.5">
      <c r="B1159" s="32"/>
      <c r="D1159" s="150" t="s">
        <v>475</v>
      </c>
      <c r="F1159" s="178" t="s">
        <v>1816</v>
      </c>
      <c r="I1159" s="179"/>
      <c r="L1159" s="32"/>
      <c r="M1159" s="180"/>
      <c r="T1159" s="56"/>
      <c r="AT1159" s="17" t="s">
        <v>475</v>
      </c>
      <c r="AU1159" s="17" t="s">
        <v>90</v>
      </c>
    </row>
    <row r="1160" spans="2:65" s="12" customFormat="1">
      <c r="B1160" s="149"/>
      <c r="D1160" s="150" t="s">
        <v>276</v>
      </c>
      <c r="E1160" s="151" t="s">
        <v>1</v>
      </c>
      <c r="F1160" s="152" t="s">
        <v>1817</v>
      </c>
      <c r="H1160" s="153">
        <v>29</v>
      </c>
      <c r="I1160" s="154"/>
      <c r="L1160" s="149"/>
      <c r="M1160" s="155"/>
      <c r="T1160" s="156"/>
      <c r="AT1160" s="151" t="s">
        <v>276</v>
      </c>
      <c r="AU1160" s="151" t="s">
        <v>90</v>
      </c>
      <c r="AV1160" s="12" t="s">
        <v>90</v>
      </c>
      <c r="AW1160" s="12" t="s">
        <v>32</v>
      </c>
      <c r="AX1160" s="12" t="s">
        <v>77</v>
      </c>
      <c r="AY1160" s="151" t="s">
        <v>268</v>
      </c>
    </row>
    <row r="1161" spans="2:65" s="13" customFormat="1">
      <c r="B1161" s="157"/>
      <c r="D1161" s="150" t="s">
        <v>276</v>
      </c>
      <c r="E1161" s="158" t="s">
        <v>1</v>
      </c>
      <c r="F1161" s="159" t="s">
        <v>278</v>
      </c>
      <c r="H1161" s="160">
        <v>29</v>
      </c>
      <c r="I1161" s="161"/>
      <c r="L1161" s="157"/>
      <c r="M1161" s="162"/>
      <c r="T1161" s="163"/>
      <c r="AT1161" s="158" t="s">
        <v>276</v>
      </c>
      <c r="AU1161" s="158" t="s">
        <v>90</v>
      </c>
      <c r="AV1161" s="13" t="s">
        <v>101</v>
      </c>
      <c r="AW1161" s="13" t="s">
        <v>32</v>
      </c>
      <c r="AX1161" s="13" t="s">
        <v>84</v>
      </c>
      <c r="AY1161" s="158" t="s">
        <v>268</v>
      </c>
    </row>
    <row r="1162" spans="2:65" s="1" customFormat="1" ht="16.5" customHeight="1">
      <c r="B1162" s="32"/>
      <c r="C1162" s="186" t="s">
        <v>1803</v>
      </c>
      <c r="D1162" s="196" t="s">
        <v>982</v>
      </c>
      <c r="E1162" s="187" t="s">
        <v>1827</v>
      </c>
      <c r="F1162" s="188" t="s">
        <v>1828</v>
      </c>
      <c r="G1162" s="189" t="s">
        <v>440</v>
      </c>
      <c r="H1162" s="190">
        <v>29</v>
      </c>
      <c r="I1162" s="191"/>
      <c r="J1162" s="192">
        <f>ROUND(I1162*H1162,2)</f>
        <v>0</v>
      </c>
      <c r="K1162" s="188" t="s">
        <v>1</v>
      </c>
      <c r="L1162" s="193"/>
      <c r="M1162" s="194" t="s">
        <v>1</v>
      </c>
      <c r="N1162" s="195" t="s">
        <v>43</v>
      </c>
      <c r="P1162" s="145">
        <f>O1162*H1162</f>
        <v>0</v>
      </c>
      <c r="Q1162" s="145">
        <v>0</v>
      </c>
      <c r="R1162" s="145">
        <f>Q1162*H1162</f>
        <v>0</v>
      </c>
      <c r="S1162" s="145">
        <v>0</v>
      </c>
      <c r="T1162" s="146">
        <f>S1162*H1162</f>
        <v>0</v>
      </c>
      <c r="AR1162" s="147" t="s">
        <v>448</v>
      </c>
      <c r="AT1162" s="147" t="s">
        <v>982</v>
      </c>
      <c r="AU1162" s="147" t="s">
        <v>90</v>
      </c>
      <c r="AY1162" s="17" t="s">
        <v>268</v>
      </c>
      <c r="BE1162" s="148">
        <f>IF(N1162="základní",J1162,0)</f>
        <v>0</v>
      </c>
      <c r="BF1162" s="148">
        <f>IF(N1162="snížená",J1162,0)</f>
        <v>0</v>
      </c>
      <c r="BG1162" s="148">
        <f>IF(N1162="zákl. přenesená",J1162,0)</f>
        <v>0</v>
      </c>
      <c r="BH1162" s="148">
        <f>IF(N1162="sníž. přenesená",J1162,0)</f>
        <v>0</v>
      </c>
      <c r="BI1162" s="148">
        <f>IF(N1162="nulová",J1162,0)</f>
        <v>0</v>
      </c>
      <c r="BJ1162" s="17" t="s">
        <v>90</v>
      </c>
      <c r="BK1162" s="148">
        <f>ROUND(I1162*H1162,2)</f>
        <v>0</v>
      </c>
      <c r="BL1162" s="17" t="s">
        <v>370</v>
      </c>
      <c r="BM1162" s="147" t="s">
        <v>2931</v>
      </c>
    </row>
    <row r="1163" spans="2:65" s="1" customFormat="1" ht="19.5">
      <c r="B1163" s="32"/>
      <c r="D1163" s="150" t="s">
        <v>475</v>
      </c>
      <c r="F1163" s="178" t="s">
        <v>1816</v>
      </c>
      <c r="I1163" s="179"/>
      <c r="L1163" s="32"/>
      <c r="M1163" s="180"/>
      <c r="T1163" s="56"/>
      <c r="AT1163" s="17" t="s">
        <v>475</v>
      </c>
      <c r="AU1163" s="17" t="s">
        <v>90</v>
      </c>
    </row>
    <row r="1164" spans="2:65" s="12" customFormat="1">
      <c r="B1164" s="149"/>
      <c r="D1164" s="150" t="s">
        <v>276</v>
      </c>
      <c r="E1164" s="151" t="s">
        <v>1</v>
      </c>
      <c r="F1164" s="152" t="s">
        <v>1817</v>
      </c>
      <c r="H1164" s="153">
        <v>29</v>
      </c>
      <c r="I1164" s="154"/>
      <c r="L1164" s="149"/>
      <c r="M1164" s="155"/>
      <c r="T1164" s="156"/>
      <c r="AT1164" s="151" t="s">
        <v>276</v>
      </c>
      <c r="AU1164" s="151" t="s">
        <v>90</v>
      </c>
      <c r="AV1164" s="12" t="s">
        <v>90</v>
      </c>
      <c r="AW1164" s="12" t="s">
        <v>32</v>
      </c>
      <c r="AX1164" s="12" t="s">
        <v>77</v>
      </c>
      <c r="AY1164" s="151" t="s">
        <v>268</v>
      </c>
    </row>
    <row r="1165" spans="2:65" s="13" customFormat="1">
      <c r="B1165" s="157"/>
      <c r="D1165" s="150" t="s">
        <v>276</v>
      </c>
      <c r="E1165" s="158" t="s">
        <v>1</v>
      </c>
      <c r="F1165" s="159" t="s">
        <v>278</v>
      </c>
      <c r="H1165" s="160">
        <v>29</v>
      </c>
      <c r="I1165" s="161"/>
      <c r="L1165" s="157"/>
      <c r="M1165" s="162"/>
      <c r="T1165" s="163"/>
      <c r="AT1165" s="158" t="s">
        <v>276</v>
      </c>
      <c r="AU1165" s="158" t="s">
        <v>90</v>
      </c>
      <c r="AV1165" s="13" t="s">
        <v>101</v>
      </c>
      <c r="AW1165" s="13" t="s">
        <v>32</v>
      </c>
      <c r="AX1165" s="13" t="s">
        <v>84</v>
      </c>
      <c r="AY1165" s="158" t="s">
        <v>268</v>
      </c>
    </row>
    <row r="1166" spans="2:65" s="1" customFormat="1" ht="16.5" customHeight="1">
      <c r="B1166" s="32"/>
      <c r="C1166" s="186" t="s">
        <v>1808</v>
      </c>
      <c r="D1166" s="196" t="s">
        <v>982</v>
      </c>
      <c r="E1166" s="187" t="s">
        <v>1831</v>
      </c>
      <c r="F1166" s="188" t="s">
        <v>1832</v>
      </c>
      <c r="G1166" s="189" t="s">
        <v>440</v>
      </c>
      <c r="H1166" s="190">
        <v>29</v>
      </c>
      <c r="I1166" s="191"/>
      <c r="J1166" s="192">
        <f>ROUND(I1166*H1166,2)</f>
        <v>0</v>
      </c>
      <c r="K1166" s="188" t="s">
        <v>1</v>
      </c>
      <c r="L1166" s="193"/>
      <c r="M1166" s="194" t="s">
        <v>1</v>
      </c>
      <c r="N1166" s="195" t="s">
        <v>43</v>
      </c>
      <c r="P1166" s="145">
        <f>O1166*H1166</f>
        <v>0</v>
      </c>
      <c r="Q1166" s="145">
        <v>0</v>
      </c>
      <c r="R1166" s="145">
        <f>Q1166*H1166</f>
        <v>0</v>
      </c>
      <c r="S1166" s="145">
        <v>0</v>
      </c>
      <c r="T1166" s="146">
        <f>S1166*H1166</f>
        <v>0</v>
      </c>
      <c r="AR1166" s="147" t="s">
        <v>448</v>
      </c>
      <c r="AT1166" s="147" t="s">
        <v>982</v>
      </c>
      <c r="AU1166" s="147" t="s">
        <v>90</v>
      </c>
      <c r="AY1166" s="17" t="s">
        <v>268</v>
      </c>
      <c r="BE1166" s="148">
        <f>IF(N1166="základní",J1166,0)</f>
        <v>0</v>
      </c>
      <c r="BF1166" s="148">
        <f>IF(N1166="snížená",J1166,0)</f>
        <v>0</v>
      </c>
      <c r="BG1166" s="148">
        <f>IF(N1166="zákl. přenesená",J1166,0)</f>
        <v>0</v>
      </c>
      <c r="BH1166" s="148">
        <f>IF(N1166="sníž. přenesená",J1166,0)</f>
        <v>0</v>
      </c>
      <c r="BI1166" s="148">
        <f>IF(N1166="nulová",J1166,0)</f>
        <v>0</v>
      </c>
      <c r="BJ1166" s="17" t="s">
        <v>90</v>
      </c>
      <c r="BK1166" s="148">
        <f>ROUND(I1166*H1166,2)</f>
        <v>0</v>
      </c>
      <c r="BL1166" s="17" t="s">
        <v>370</v>
      </c>
      <c r="BM1166" s="147" t="s">
        <v>2932</v>
      </c>
    </row>
    <row r="1167" spans="2:65" s="1" customFormat="1" ht="19.5">
      <c r="B1167" s="32"/>
      <c r="D1167" s="150" t="s">
        <v>475</v>
      </c>
      <c r="F1167" s="178" t="s">
        <v>1816</v>
      </c>
      <c r="I1167" s="179"/>
      <c r="L1167" s="32"/>
      <c r="M1167" s="180"/>
      <c r="T1167" s="56"/>
      <c r="AT1167" s="17" t="s">
        <v>475</v>
      </c>
      <c r="AU1167" s="17" t="s">
        <v>90</v>
      </c>
    </row>
    <row r="1168" spans="2:65" s="12" customFormat="1">
      <c r="B1168" s="149"/>
      <c r="D1168" s="150" t="s">
        <v>276</v>
      </c>
      <c r="E1168" s="151" t="s">
        <v>1</v>
      </c>
      <c r="F1168" s="152" t="s">
        <v>1817</v>
      </c>
      <c r="H1168" s="153">
        <v>29</v>
      </c>
      <c r="I1168" s="154"/>
      <c r="L1168" s="149"/>
      <c r="M1168" s="155"/>
      <c r="T1168" s="156"/>
      <c r="AT1168" s="151" t="s">
        <v>276</v>
      </c>
      <c r="AU1168" s="151" t="s">
        <v>90</v>
      </c>
      <c r="AV1168" s="12" t="s">
        <v>90</v>
      </c>
      <c r="AW1168" s="12" t="s">
        <v>32</v>
      </c>
      <c r="AX1168" s="12" t="s">
        <v>77</v>
      </c>
      <c r="AY1168" s="151" t="s">
        <v>268</v>
      </c>
    </row>
    <row r="1169" spans="2:65" s="13" customFormat="1">
      <c r="B1169" s="157"/>
      <c r="D1169" s="150" t="s">
        <v>276</v>
      </c>
      <c r="E1169" s="158" t="s">
        <v>1</v>
      </c>
      <c r="F1169" s="159" t="s">
        <v>278</v>
      </c>
      <c r="H1169" s="160">
        <v>29</v>
      </c>
      <c r="I1169" s="161"/>
      <c r="L1169" s="157"/>
      <c r="M1169" s="162"/>
      <c r="T1169" s="163"/>
      <c r="AT1169" s="158" t="s">
        <v>276</v>
      </c>
      <c r="AU1169" s="158" t="s">
        <v>90</v>
      </c>
      <c r="AV1169" s="13" t="s">
        <v>101</v>
      </c>
      <c r="AW1169" s="13" t="s">
        <v>32</v>
      </c>
      <c r="AX1169" s="13" t="s">
        <v>84</v>
      </c>
      <c r="AY1169" s="158" t="s">
        <v>268</v>
      </c>
    </row>
    <row r="1170" spans="2:65" s="1" customFormat="1" ht="16.5" customHeight="1">
      <c r="B1170" s="32"/>
      <c r="C1170" s="186" t="s">
        <v>1812</v>
      </c>
      <c r="D1170" s="196" t="s">
        <v>982</v>
      </c>
      <c r="E1170" s="187" t="s">
        <v>1835</v>
      </c>
      <c r="F1170" s="188" t="s">
        <v>1836</v>
      </c>
      <c r="G1170" s="189" t="s">
        <v>440</v>
      </c>
      <c r="H1170" s="190">
        <v>15</v>
      </c>
      <c r="I1170" s="191"/>
      <c r="J1170" s="192">
        <f>ROUND(I1170*H1170,2)</f>
        <v>0</v>
      </c>
      <c r="K1170" s="188" t="s">
        <v>1</v>
      </c>
      <c r="L1170" s="193"/>
      <c r="M1170" s="194" t="s">
        <v>1</v>
      </c>
      <c r="N1170" s="195" t="s">
        <v>43</v>
      </c>
      <c r="P1170" s="145">
        <f>O1170*H1170</f>
        <v>0</v>
      </c>
      <c r="Q1170" s="145">
        <v>0</v>
      </c>
      <c r="R1170" s="145">
        <f>Q1170*H1170</f>
        <v>0</v>
      </c>
      <c r="S1170" s="145">
        <v>0</v>
      </c>
      <c r="T1170" s="146">
        <f>S1170*H1170</f>
        <v>0</v>
      </c>
      <c r="AR1170" s="147" t="s">
        <v>448</v>
      </c>
      <c r="AT1170" s="147" t="s">
        <v>982</v>
      </c>
      <c r="AU1170" s="147" t="s">
        <v>90</v>
      </c>
      <c r="AY1170" s="17" t="s">
        <v>268</v>
      </c>
      <c r="BE1170" s="148">
        <f>IF(N1170="základní",J1170,0)</f>
        <v>0</v>
      </c>
      <c r="BF1170" s="148">
        <f>IF(N1170="snížená",J1170,0)</f>
        <v>0</v>
      </c>
      <c r="BG1170" s="148">
        <f>IF(N1170="zákl. přenesená",J1170,0)</f>
        <v>0</v>
      </c>
      <c r="BH1170" s="148">
        <f>IF(N1170="sníž. přenesená",J1170,0)</f>
        <v>0</v>
      </c>
      <c r="BI1170" s="148">
        <f>IF(N1170="nulová",J1170,0)</f>
        <v>0</v>
      </c>
      <c r="BJ1170" s="17" t="s">
        <v>90</v>
      </c>
      <c r="BK1170" s="148">
        <f>ROUND(I1170*H1170,2)</f>
        <v>0</v>
      </c>
      <c r="BL1170" s="17" t="s">
        <v>370</v>
      </c>
      <c r="BM1170" s="147" t="s">
        <v>2933</v>
      </c>
    </row>
    <row r="1171" spans="2:65" s="1" customFormat="1" ht="19.5">
      <c r="B1171" s="32"/>
      <c r="D1171" s="150" t="s">
        <v>475</v>
      </c>
      <c r="F1171" s="178" t="s">
        <v>1816</v>
      </c>
      <c r="I1171" s="179"/>
      <c r="L1171" s="32"/>
      <c r="M1171" s="180"/>
      <c r="T1171" s="56"/>
      <c r="AT1171" s="17" t="s">
        <v>475</v>
      </c>
      <c r="AU1171" s="17" t="s">
        <v>90</v>
      </c>
    </row>
    <row r="1172" spans="2:65" s="12" customFormat="1">
      <c r="B1172" s="149"/>
      <c r="D1172" s="150" t="s">
        <v>276</v>
      </c>
      <c r="E1172" s="151" t="s">
        <v>1</v>
      </c>
      <c r="F1172" s="152" t="s">
        <v>1838</v>
      </c>
      <c r="H1172" s="153">
        <v>15</v>
      </c>
      <c r="I1172" s="154"/>
      <c r="L1172" s="149"/>
      <c r="M1172" s="155"/>
      <c r="T1172" s="156"/>
      <c r="AT1172" s="151" t="s">
        <v>276</v>
      </c>
      <c r="AU1172" s="151" t="s">
        <v>90</v>
      </c>
      <c r="AV1172" s="12" t="s">
        <v>90</v>
      </c>
      <c r="AW1172" s="12" t="s">
        <v>32</v>
      </c>
      <c r="AX1172" s="12" t="s">
        <v>77</v>
      </c>
      <c r="AY1172" s="151" t="s">
        <v>268</v>
      </c>
    </row>
    <row r="1173" spans="2:65" s="13" customFormat="1">
      <c r="B1173" s="157"/>
      <c r="D1173" s="150" t="s">
        <v>276</v>
      </c>
      <c r="E1173" s="158" t="s">
        <v>1</v>
      </c>
      <c r="F1173" s="159" t="s">
        <v>278</v>
      </c>
      <c r="H1173" s="160">
        <v>15</v>
      </c>
      <c r="I1173" s="161"/>
      <c r="L1173" s="157"/>
      <c r="M1173" s="162"/>
      <c r="T1173" s="163"/>
      <c r="AT1173" s="158" t="s">
        <v>276</v>
      </c>
      <c r="AU1173" s="158" t="s">
        <v>90</v>
      </c>
      <c r="AV1173" s="13" t="s">
        <v>101</v>
      </c>
      <c r="AW1173" s="13" t="s">
        <v>32</v>
      </c>
      <c r="AX1173" s="13" t="s">
        <v>84</v>
      </c>
      <c r="AY1173" s="158" t="s">
        <v>268</v>
      </c>
    </row>
    <row r="1174" spans="2:65" s="1" customFormat="1" ht="16.5" customHeight="1">
      <c r="B1174" s="32"/>
      <c r="C1174" s="186" t="s">
        <v>1818</v>
      </c>
      <c r="D1174" s="196" t="s">
        <v>982</v>
      </c>
      <c r="E1174" s="187" t="s">
        <v>1840</v>
      </c>
      <c r="F1174" s="188" t="s">
        <v>1841</v>
      </c>
      <c r="G1174" s="189" t="s">
        <v>440</v>
      </c>
      <c r="H1174" s="190">
        <v>15</v>
      </c>
      <c r="I1174" s="191"/>
      <c r="J1174" s="192">
        <f>ROUND(I1174*H1174,2)</f>
        <v>0</v>
      </c>
      <c r="K1174" s="188" t="s">
        <v>1</v>
      </c>
      <c r="L1174" s="193"/>
      <c r="M1174" s="194" t="s">
        <v>1</v>
      </c>
      <c r="N1174" s="195" t="s">
        <v>43</v>
      </c>
      <c r="P1174" s="145">
        <f>O1174*H1174</f>
        <v>0</v>
      </c>
      <c r="Q1174" s="145">
        <v>0</v>
      </c>
      <c r="R1174" s="145">
        <f>Q1174*H1174</f>
        <v>0</v>
      </c>
      <c r="S1174" s="145">
        <v>0</v>
      </c>
      <c r="T1174" s="146">
        <f>S1174*H1174</f>
        <v>0</v>
      </c>
      <c r="AR1174" s="147" t="s">
        <v>448</v>
      </c>
      <c r="AT1174" s="147" t="s">
        <v>982</v>
      </c>
      <c r="AU1174" s="147" t="s">
        <v>90</v>
      </c>
      <c r="AY1174" s="17" t="s">
        <v>268</v>
      </c>
      <c r="BE1174" s="148">
        <f>IF(N1174="základní",J1174,0)</f>
        <v>0</v>
      </c>
      <c r="BF1174" s="148">
        <f>IF(N1174="snížená",J1174,0)</f>
        <v>0</v>
      </c>
      <c r="BG1174" s="148">
        <f>IF(N1174="zákl. přenesená",J1174,0)</f>
        <v>0</v>
      </c>
      <c r="BH1174" s="148">
        <f>IF(N1174="sníž. přenesená",J1174,0)</f>
        <v>0</v>
      </c>
      <c r="BI1174" s="148">
        <f>IF(N1174="nulová",J1174,0)</f>
        <v>0</v>
      </c>
      <c r="BJ1174" s="17" t="s">
        <v>90</v>
      </c>
      <c r="BK1174" s="148">
        <f>ROUND(I1174*H1174,2)</f>
        <v>0</v>
      </c>
      <c r="BL1174" s="17" t="s">
        <v>370</v>
      </c>
      <c r="BM1174" s="147" t="s">
        <v>2934</v>
      </c>
    </row>
    <row r="1175" spans="2:65" s="1" customFormat="1" ht="19.5">
      <c r="B1175" s="32"/>
      <c r="D1175" s="150" t="s">
        <v>475</v>
      </c>
      <c r="F1175" s="178" t="s">
        <v>1816</v>
      </c>
      <c r="I1175" s="179"/>
      <c r="L1175" s="32"/>
      <c r="M1175" s="180"/>
      <c r="T1175" s="56"/>
      <c r="AT1175" s="17" t="s">
        <v>475</v>
      </c>
      <c r="AU1175" s="17" t="s">
        <v>90</v>
      </c>
    </row>
    <row r="1176" spans="2:65" s="12" customFormat="1">
      <c r="B1176" s="149"/>
      <c r="D1176" s="150" t="s">
        <v>276</v>
      </c>
      <c r="E1176" s="151" t="s">
        <v>1</v>
      </c>
      <c r="F1176" s="152" t="s">
        <v>1838</v>
      </c>
      <c r="H1176" s="153">
        <v>15</v>
      </c>
      <c r="I1176" s="154"/>
      <c r="L1176" s="149"/>
      <c r="M1176" s="155"/>
      <c r="T1176" s="156"/>
      <c r="AT1176" s="151" t="s">
        <v>276</v>
      </c>
      <c r="AU1176" s="151" t="s">
        <v>90</v>
      </c>
      <c r="AV1176" s="12" t="s">
        <v>90</v>
      </c>
      <c r="AW1176" s="12" t="s">
        <v>32</v>
      </c>
      <c r="AX1176" s="12" t="s">
        <v>77</v>
      </c>
      <c r="AY1176" s="151" t="s">
        <v>268</v>
      </c>
    </row>
    <row r="1177" spans="2:65" s="13" customFormat="1">
      <c r="B1177" s="157"/>
      <c r="D1177" s="150" t="s">
        <v>276</v>
      </c>
      <c r="E1177" s="158" t="s">
        <v>1</v>
      </c>
      <c r="F1177" s="159" t="s">
        <v>278</v>
      </c>
      <c r="H1177" s="160">
        <v>15</v>
      </c>
      <c r="I1177" s="161"/>
      <c r="L1177" s="157"/>
      <c r="M1177" s="162"/>
      <c r="T1177" s="163"/>
      <c r="AT1177" s="158" t="s">
        <v>276</v>
      </c>
      <c r="AU1177" s="158" t="s">
        <v>90</v>
      </c>
      <c r="AV1177" s="13" t="s">
        <v>101</v>
      </c>
      <c r="AW1177" s="13" t="s">
        <v>32</v>
      </c>
      <c r="AX1177" s="13" t="s">
        <v>84</v>
      </c>
      <c r="AY1177" s="158" t="s">
        <v>268</v>
      </c>
    </row>
    <row r="1178" spans="2:65" s="1" customFormat="1" ht="37.9" customHeight="1">
      <c r="B1178" s="32"/>
      <c r="C1178" s="136" t="s">
        <v>1822</v>
      </c>
      <c r="D1178" s="136" t="s">
        <v>270</v>
      </c>
      <c r="E1178" s="137" t="s">
        <v>1844</v>
      </c>
      <c r="F1178" s="138" t="s">
        <v>1845</v>
      </c>
      <c r="G1178" s="139" t="s">
        <v>318</v>
      </c>
      <c r="H1178" s="140">
        <v>447.61</v>
      </c>
      <c r="I1178" s="141"/>
      <c r="J1178" s="142">
        <f>ROUND(I1178*H1178,2)</f>
        <v>0</v>
      </c>
      <c r="K1178" s="138" t="s">
        <v>1</v>
      </c>
      <c r="L1178" s="32"/>
      <c r="M1178" s="143" t="s">
        <v>1</v>
      </c>
      <c r="N1178" s="144" t="s">
        <v>43</v>
      </c>
      <c r="P1178" s="145">
        <f>O1178*H1178</f>
        <v>0</v>
      </c>
      <c r="Q1178" s="145">
        <v>0</v>
      </c>
      <c r="R1178" s="145">
        <f>Q1178*H1178</f>
        <v>0</v>
      </c>
      <c r="S1178" s="145">
        <v>0</v>
      </c>
      <c r="T1178" s="146">
        <f>S1178*H1178</f>
        <v>0</v>
      </c>
      <c r="AR1178" s="147" t="s">
        <v>370</v>
      </c>
      <c r="AT1178" s="147" t="s">
        <v>270</v>
      </c>
      <c r="AU1178" s="147" t="s">
        <v>90</v>
      </c>
      <c r="AY1178" s="17" t="s">
        <v>268</v>
      </c>
      <c r="BE1178" s="148">
        <f>IF(N1178="základní",J1178,0)</f>
        <v>0</v>
      </c>
      <c r="BF1178" s="148">
        <f>IF(N1178="snížená",J1178,0)</f>
        <v>0</v>
      </c>
      <c r="BG1178" s="148">
        <f>IF(N1178="zákl. přenesená",J1178,0)</f>
        <v>0</v>
      </c>
      <c r="BH1178" s="148">
        <f>IF(N1178="sníž. přenesená",J1178,0)</f>
        <v>0</v>
      </c>
      <c r="BI1178" s="148">
        <f>IF(N1178="nulová",J1178,0)</f>
        <v>0</v>
      </c>
      <c r="BJ1178" s="17" t="s">
        <v>90</v>
      </c>
      <c r="BK1178" s="148">
        <f>ROUND(I1178*H1178,2)</f>
        <v>0</v>
      </c>
      <c r="BL1178" s="17" t="s">
        <v>370</v>
      </c>
      <c r="BM1178" s="147" t="s">
        <v>2935</v>
      </c>
    </row>
    <row r="1179" spans="2:65" s="14" customFormat="1">
      <c r="B1179" s="164"/>
      <c r="D1179" s="150" t="s">
        <v>276</v>
      </c>
      <c r="E1179" s="165" t="s">
        <v>1</v>
      </c>
      <c r="F1179" s="166" t="s">
        <v>1739</v>
      </c>
      <c r="H1179" s="165" t="s">
        <v>1</v>
      </c>
      <c r="I1179" s="167"/>
      <c r="L1179" s="164"/>
      <c r="M1179" s="168"/>
      <c r="T1179" s="169"/>
      <c r="AT1179" s="165" t="s">
        <v>276</v>
      </c>
      <c r="AU1179" s="165" t="s">
        <v>90</v>
      </c>
      <c r="AV1179" s="14" t="s">
        <v>84</v>
      </c>
      <c r="AW1179" s="14" t="s">
        <v>32</v>
      </c>
      <c r="AX1179" s="14" t="s">
        <v>77</v>
      </c>
      <c r="AY1179" s="165" t="s">
        <v>268</v>
      </c>
    </row>
    <row r="1180" spans="2:65" s="12" customFormat="1">
      <c r="B1180" s="149"/>
      <c r="D1180" s="150" t="s">
        <v>276</v>
      </c>
      <c r="E1180" s="151" t="s">
        <v>1</v>
      </c>
      <c r="F1180" s="152" t="s">
        <v>1847</v>
      </c>
      <c r="H1180" s="153">
        <v>140.65</v>
      </c>
      <c r="I1180" s="154"/>
      <c r="L1180" s="149"/>
      <c r="M1180" s="155"/>
      <c r="T1180" s="156"/>
      <c r="AT1180" s="151" t="s">
        <v>276</v>
      </c>
      <c r="AU1180" s="151" t="s">
        <v>90</v>
      </c>
      <c r="AV1180" s="12" t="s">
        <v>90</v>
      </c>
      <c r="AW1180" s="12" t="s">
        <v>32</v>
      </c>
      <c r="AX1180" s="12" t="s">
        <v>77</v>
      </c>
      <c r="AY1180" s="151" t="s">
        <v>268</v>
      </c>
    </row>
    <row r="1181" spans="2:65" s="12" customFormat="1">
      <c r="B1181" s="149"/>
      <c r="D1181" s="150" t="s">
        <v>276</v>
      </c>
      <c r="E1181" s="151" t="s">
        <v>1</v>
      </c>
      <c r="F1181" s="152" t="s">
        <v>1848</v>
      </c>
      <c r="H1181" s="153">
        <v>13.05</v>
      </c>
      <c r="I1181" s="154"/>
      <c r="L1181" s="149"/>
      <c r="M1181" s="155"/>
      <c r="T1181" s="156"/>
      <c r="AT1181" s="151" t="s">
        <v>276</v>
      </c>
      <c r="AU1181" s="151" t="s">
        <v>90</v>
      </c>
      <c r="AV1181" s="12" t="s">
        <v>90</v>
      </c>
      <c r="AW1181" s="12" t="s">
        <v>32</v>
      </c>
      <c r="AX1181" s="12" t="s">
        <v>77</v>
      </c>
      <c r="AY1181" s="151" t="s">
        <v>268</v>
      </c>
    </row>
    <row r="1182" spans="2:65" s="12" customFormat="1">
      <c r="B1182" s="149"/>
      <c r="D1182" s="150" t="s">
        <v>276</v>
      </c>
      <c r="E1182" s="151" t="s">
        <v>1</v>
      </c>
      <c r="F1182" s="152" t="s">
        <v>1849</v>
      </c>
      <c r="H1182" s="153">
        <v>25.23</v>
      </c>
      <c r="I1182" s="154"/>
      <c r="L1182" s="149"/>
      <c r="M1182" s="155"/>
      <c r="T1182" s="156"/>
      <c r="AT1182" s="151" t="s">
        <v>276</v>
      </c>
      <c r="AU1182" s="151" t="s">
        <v>90</v>
      </c>
      <c r="AV1182" s="12" t="s">
        <v>90</v>
      </c>
      <c r="AW1182" s="12" t="s">
        <v>32</v>
      </c>
      <c r="AX1182" s="12" t="s">
        <v>77</v>
      </c>
      <c r="AY1182" s="151" t="s">
        <v>268</v>
      </c>
    </row>
    <row r="1183" spans="2:65" s="12" customFormat="1">
      <c r="B1183" s="149"/>
      <c r="D1183" s="150" t="s">
        <v>276</v>
      </c>
      <c r="E1183" s="151" t="s">
        <v>1</v>
      </c>
      <c r="F1183" s="152" t="s">
        <v>1850</v>
      </c>
      <c r="H1183" s="153">
        <v>19.05</v>
      </c>
      <c r="I1183" s="154"/>
      <c r="L1183" s="149"/>
      <c r="M1183" s="155"/>
      <c r="T1183" s="156"/>
      <c r="AT1183" s="151" t="s">
        <v>276</v>
      </c>
      <c r="AU1183" s="151" t="s">
        <v>90</v>
      </c>
      <c r="AV1183" s="12" t="s">
        <v>90</v>
      </c>
      <c r="AW1183" s="12" t="s">
        <v>32</v>
      </c>
      <c r="AX1183" s="12" t="s">
        <v>77</v>
      </c>
      <c r="AY1183" s="151" t="s">
        <v>268</v>
      </c>
    </row>
    <row r="1184" spans="2:65" s="12" customFormat="1">
      <c r="B1184" s="149"/>
      <c r="D1184" s="150" t="s">
        <v>276</v>
      </c>
      <c r="E1184" s="151" t="s">
        <v>1</v>
      </c>
      <c r="F1184" s="152" t="s">
        <v>1851</v>
      </c>
      <c r="H1184" s="153">
        <v>42.63</v>
      </c>
      <c r="I1184" s="154"/>
      <c r="L1184" s="149"/>
      <c r="M1184" s="155"/>
      <c r="T1184" s="156"/>
      <c r="AT1184" s="151" t="s">
        <v>276</v>
      </c>
      <c r="AU1184" s="151" t="s">
        <v>90</v>
      </c>
      <c r="AV1184" s="12" t="s">
        <v>90</v>
      </c>
      <c r="AW1184" s="12" t="s">
        <v>32</v>
      </c>
      <c r="AX1184" s="12" t="s">
        <v>77</v>
      </c>
      <c r="AY1184" s="151" t="s">
        <v>268</v>
      </c>
    </row>
    <row r="1185" spans="2:65" s="12" customFormat="1">
      <c r="B1185" s="149"/>
      <c r="D1185" s="150" t="s">
        <v>276</v>
      </c>
      <c r="E1185" s="151" t="s">
        <v>1</v>
      </c>
      <c r="F1185" s="152" t="s">
        <v>1852</v>
      </c>
      <c r="H1185" s="153">
        <v>54.52</v>
      </c>
      <c r="I1185" s="154"/>
      <c r="L1185" s="149"/>
      <c r="M1185" s="155"/>
      <c r="T1185" s="156"/>
      <c r="AT1185" s="151" t="s">
        <v>276</v>
      </c>
      <c r="AU1185" s="151" t="s">
        <v>90</v>
      </c>
      <c r="AV1185" s="12" t="s">
        <v>90</v>
      </c>
      <c r="AW1185" s="12" t="s">
        <v>32</v>
      </c>
      <c r="AX1185" s="12" t="s">
        <v>77</v>
      </c>
      <c r="AY1185" s="151" t="s">
        <v>268</v>
      </c>
    </row>
    <row r="1186" spans="2:65" s="12" customFormat="1">
      <c r="B1186" s="149"/>
      <c r="D1186" s="150" t="s">
        <v>276</v>
      </c>
      <c r="E1186" s="151" t="s">
        <v>1</v>
      </c>
      <c r="F1186" s="152" t="s">
        <v>1853</v>
      </c>
      <c r="H1186" s="153">
        <v>145.58000000000001</v>
      </c>
      <c r="I1186" s="154"/>
      <c r="L1186" s="149"/>
      <c r="M1186" s="155"/>
      <c r="T1186" s="156"/>
      <c r="AT1186" s="151" t="s">
        <v>276</v>
      </c>
      <c r="AU1186" s="151" t="s">
        <v>90</v>
      </c>
      <c r="AV1186" s="12" t="s">
        <v>90</v>
      </c>
      <c r="AW1186" s="12" t="s">
        <v>32</v>
      </c>
      <c r="AX1186" s="12" t="s">
        <v>77</v>
      </c>
      <c r="AY1186" s="151" t="s">
        <v>268</v>
      </c>
    </row>
    <row r="1187" spans="2:65" s="12" customFormat="1">
      <c r="B1187" s="149"/>
      <c r="D1187" s="150" t="s">
        <v>276</v>
      </c>
      <c r="E1187" s="151" t="s">
        <v>1</v>
      </c>
      <c r="F1187" s="152" t="s">
        <v>1854</v>
      </c>
      <c r="H1187" s="153">
        <v>1.8</v>
      </c>
      <c r="I1187" s="154"/>
      <c r="L1187" s="149"/>
      <c r="M1187" s="155"/>
      <c r="T1187" s="156"/>
      <c r="AT1187" s="151" t="s">
        <v>276</v>
      </c>
      <c r="AU1187" s="151" t="s">
        <v>90</v>
      </c>
      <c r="AV1187" s="12" t="s">
        <v>90</v>
      </c>
      <c r="AW1187" s="12" t="s">
        <v>32</v>
      </c>
      <c r="AX1187" s="12" t="s">
        <v>77</v>
      </c>
      <c r="AY1187" s="151" t="s">
        <v>268</v>
      </c>
    </row>
    <row r="1188" spans="2:65" s="12" customFormat="1">
      <c r="B1188" s="149"/>
      <c r="D1188" s="150" t="s">
        <v>276</v>
      </c>
      <c r="E1188" s="151" t="s">
        <v>1</v>
      </c>
      <c r="F1188" s="152" t="s">
        <v>2936</v>
      </c>
      <c r="H1188" s="153">
        <v>5.0999999999999996</v>
      </c>
      <c r="I1188" s="154"/>
      <c r="L1188" s="149"/>
      <c r="M1188" s="155"/>
      <c r="T1188" s="156"/>
      <c r="AT1188" s="151" t="s">
        <v>276</v>
      </c>
      <c r="AU1188" s="151" t="s">
        <v>90</v>
      </c>
      <c r="AV1188" s="12" t="s">
        <v>90</v>
      </c>
      <c r="AW1188" s="12" t="s">
        <v>32</v>
      </c>
      <c r="AX1188" s="12" t="s">
        <v>77</v>
      </c>
      <c r="AY1188" s="151" t="s">
        <v>268</v>
      </c>
    </row>
    <row r="1189" spans="2:65" s="13" customFormat="1">
      <c r="B1189" s="157"/>
      <c r="D1189" s="150" t="s">
        <v>276</v>
      </c>
      <c r="E1189" s="158" t="s">
        <v>1</v>
      </c>
      <c r="F1189" s="159" t="s">
        <v>278</v>
      </c>
      <c r="H1189" s="160">
        <v>447.61</v>
      </c>
      <c r="I1189" s="161"/>
      <c r="L1189" s="157"/>
      <c r="M1189" s="162"/>
      <c r="T1189" s="163"/>
      <c r="AT1189" s="158" t="s">
        <v>276</v>
      </c>
      <c r="AU1189" s="158" t="s">
        <v>90</v>
      </c>
      <c r="AV1189" s="13" t="s">
        <v>101</v>
      </c>
      <c r="AW1189" s="13" t="s">
        <v>32</v>
      </c>
      <c r="AX1189" s="13" t="s">
        <v>84</v>
      </c>
      <c r="AY1189" s="158" t="s">
        <v>268</v>
      </c>
    </row>
    <row r="1190" spans="2:65" s="1" customFormat="1" ht="33" customHeight="1">
      <c r="B1190" s="32"/>
      <c r="C1190" s="136" t="s">
        <v>1826</v>
      </c>
      <c r="D1190" s="136" t="s">
        <v>270</v>
      </c>
      <c r="E1190" s="137" t="s">
        <v>1856</v>
      </c>
      <c r="F1190" s="138" t="s">
        <v>1857</v>
      </c>
      <c r="G1190" s="139" t="s">
        <v>318</v>
      </c>
      <c r="H1190" s="140">
        <v>442.51</v>
      </c>
      <c r="I1190" s="141"/>
      <c r="J1190" s="142">
        <f>ROUND(I1190*H1190,2)</f>
        <v>0</v>
      </c>
      <c r="K1190" s="138" t="s">
        <v>274</v>
      </c>
      <c r="L1190" s="32"/>
      <c r="M1190" s="143" t="s">
        <v>1</v>
      </c>
      <c r="N1190" s="144" t="s">
        <v>43</v>
      </c>
      <c r="P1190" s="145">
        <f>O1190*H1190</f>
        <v>0</v>
      </c>
      <c r="Q1190" s="145">
        <v>0</v>
      </c>
      <c r="R1190" s="145">
        <f>Q1190*H1190</f>
        <v>0</v>
      </c>
      <c r="S1190" s="145">
        <v>0</v>
      </c>
      <c r="T1190" s="146">
        <f>S1190*H1190</f>
        <v>0</v>
      </c>
      <c r="AR1190" s="147" t="s">
        <v>370</v>
      </c>
      <c r="AT1190" s="147" t="s">
        <v>270</v>
      </c>
      <c r="AU1190" s="147" t="s">
        <v>90</v>
      </c>
      <c r="AY1190" s="17" t="s">
        <v>268</v>
      </c>
      <c r="BE1190" s="148">
        <f>IF(N1190="základní",J1190,0)</f>
        <v>0</v>
      </c>
      <c r="BF1190" s="148">
        <f>IF(N1190="snížená",J1190,0)</f>
        <v>0</v>
      </c>
      <c r="BG1190" s="148">
        <f>IF(N1190="zákl. přenesená",J1190,0)</f>
        <v>0</v>
      </c>
      <c r="BH1190" s="148">
        <f>IF(N1190="sníž. přenesená",J1190,0)</f>
        <v>0</v>
      </c>
      <c r="BI1190" s="148">
        <f>IF(N1190="nulová",J1190,0)</f>
        <v>0</v>
      </c>
      <c r="BJ1190" s="17" t="s">
        <v>90</v>
      </c>
      <c r="BK1190" s="148">
        <f>ROUND(I1190*H1190,2)</f>
        <v>0</v>
      </c>
      <c r="BL1190" s="17" t="s">
        <v>370</v>
      </c>
      <c r="BM1190" s="147" t="s">
        <v>2937</v>
      </c>
    </row>
    <row r="1191" spans="2:65" s="14" customFormat="1">
      <c r="B1191" s="164"/>
      <c r="D1191" s="150" t="s">
        <v>276</v>
      </c>
      <c r="E1191" s="165" t="s">
        <v>1</v>
      </c>
      <c r="F1191" s="166" t="s">
        <v>1739</v>
      </c>
      <c r="H1191" s="165" t="s">
        <v>1</v>
      </c>
      <c r="I1191" s="167"/>
      <c r="L1191" s="164"/>
      <c r="M1191" s="168"/>
      <c r="T1191" s="169"/>
      <c r="AT1191" s="165" t="s">
        <v>276</v>
      </c>
      <c r="AU1191" s="165" t="s">
        <v>90</v>
      </c>
      <c r="AV1191" s="14" t="s">
        <v>84</v>
      </c>
      <c r="AW1191" s="14" t="s">
        <v>32</v>
      </c>
      <c r="AX1191" s="14" t="s">
        <v>77</v>
      </c>
      <c r="AY1191" s="165" t="s">
        <v>268</v>
      </c>
    </row>
    <row r="1192" spans="2:65" s="12" customFormat="1">
      <c r="B1192" s="149"/>
      <c r="D1192" s="150" t="s">
        <v>276</v>
      </c>
      <c r="E1192" s="151" t="s">
        <v>1</v>
      </c>
      <c r="F1192" s="152" t="s">
        <v>1847</v>
      </c>
      <c r="H1192" s="153">
        <v>140.65</v>
      </c>
      <c r="I1192" s="154"/>
      <c r="L1192" s="149"/>
      <c r="M1192" s="155"/>
      <c r="T1192" s="156"/>
      <c r="AT1192" s="151" t="s">
        <v>276</v>
      </c>
      <c r="AU1192" s="151" t="s">
        <v>90</v>
      </c>
      <c r="AV1192" s="12" t="s">
        <v>90</v>
      </c>
      <c r="AW1192" s="12" t="s">
        <v>32</v>
      </c>
      <c r="AX1192" s="12" t="s">
        <v>77</v>
      </c>
      <c r="AY1192" s="151" t="s">
        <v>268</v>
      </c>
    </row>
    <row r="1193" spans="2:65" s="12" customFormat="1">
      <c r="B1193" s="149"/>
      <c r="D1193" s="150" t="s">
        <v>276</v>
      </c>
      <c r="E1193" s="151" t="s">
        <v>1</v>
      </c>
      <c r="F1193" s="152" t="s">
        <v>1848</v>
      </c>
      <c r="H1193" s="153">
        <v>13.05</v>
      </c>
      <c r="I1193" s="154"/>
      <c r="L1193" s="149"/>
      <c r="M1193" s="155"/>
      <c r="T1193" s="156"/>
      <c r="AT1193" s="151" t="s">
        <v>276</v>
      </c>
      <c r="AU1193" s="151" t="s">
        <v>90</v>
      </c>
      <c r="AV1193" s="12" t="s">
        <v>90</v>
      </c>
      <c r="AW1193" s="12" t="s">
        <v>32</v>
      </c>
      <c r="AX1193" s="12" t="s">
        <v>77</v>
      </c>
      <c r="AY1193" s="151" t="s">
        <v>268</v>
      </c>
    </row>
    <row r="1194" spans="2:65" s="12" customFormat="1">
      <c r="B1194" s="149"/>
      <c r="D1194" s="150" t="s">
        <v>276</v>
      </c>
      <c r="E1194" s="151" t="s">
        <v>1</v>
      </c>
      <c r="F1194" s="152" t="s">
        <v>1849</v>
      </c>
      <c r="H1194" s="153">
        <v>25.23</v>
      </c>
      <c r="I1194" s="154"/>
      <c r="L1194" s="149"/>
      <c r="M1194" s="155"/>
      <c r="T1194" s="156"/>
      <c r="AT1194" s="151" t="s">
        <v>276</v>
      </c>
      <c r="AU1194" s="151" t="s">
        <v>90</v>
      </c>
      <c r="AV1194" s="12" t="s">
        <v>90</v>
      </c>
      <c r="AW1194" s="12" t="s">
        <v>32</v>
      </c>
      <c r="AX1194" s="12" t="s">
        <v>77</v>
      </c>
      <c r="AY1194" s="151" t="s">
        <v>268</v>
      </c>
    </row>
    <row r="1195" spans="2:65" s="12" customFormat="1">
      <c r="B1195" s="149"/>
      <c r="D1195" s="150" t="s">
        <v>276</v>
      </c>
      <c r="E1195" s="151" t="s">
        <v>1</v>
      </c>
      <c r="F1195" s="152" t="s">
        <v>1850</v>
      </c>
      <c r="H1195" s="153">
        <v>19.05</v>
      </c>
      <c r="I1195" s="154"/>
      <c r="L1195" s="149"/>
      <c r="M1195" s="155"/>
      <c r="T1195" s="156"/>
      <c r="AT1195" s="151" t="s">
        <v>276</v>
      </c>
      <c r="AU1195" s="151" t="s">
        <v>90</v>
      </c>
      <c r="AV1195" s="12" t="s">
        <v>90</v>
      </c>
      <c r="AW1195" s="12" t="s">
        <v>32</v>
      </c>
      <c r="AX1195" s="12" t="s">
        <v>77</v>
      </c>
      <c r="AY1195" s="151" t="s">
        <v>268</v>
      </c>
    </row>
    <row r="1196" spans="2:65" s="12" customFormat="1">
      <c r="B1196" s="149"/>
      <c r="D1196" s="150" t="s">
        <v>276</v>
      </c>
      <c r="E1196" s="151" t="s">
        <v>1</v>
      </c>
      <c r="F1196" s="152" t="s">
        <v>1851</v>
      </c>
      <c r="H1196" s="153">
        <v>42.63</v>
      </c>
      <c r="I1196" s="154"/>
      <c r="L1196" s="149"/>
      <c r="M1196" s="155"/>
      <c r="T1196" s="156"/>
      <c r="AT1196" s="151" t="s">
        <v>276</v>
      </c>
      <c r="AU1196" s="151" t="s">
        <v>90</v>
      </c>
      <c r="AV1196" s="12" t="s">
        <v>90</v>
      </c>
      <c r="AW1196" s="12" t="s">
        <v>32</v>
      </c>
      <c r="AX1196" s="12" t="s">
        <v>77</v>
      </c>
      <c r="AY1196" s="151" t="s">
        <v>268</v>
      </c>
    </row>
    <row r="1197" spans="2:65" s="12" customFormat="1">
      <c r="B1197" s="149"/>
      <c r="D1197" s="150" t="s">
        <v>276</v>
      </c>
      <c r="E1197" s="151" t="s">
        <v>1</v>
      </c>
      <c r="F1197" s="152" t="s">
        <v>1852</v>
      </c>
      <c r="H1197" s="153">
        <v>54.52</v>
      </c>
      <c r="I1197" s="154"/>
      <c r="L1197" s="149"/>
      <c r="M1197" s="155"/>
      <c r="T1197" s="156"/>
      <c r="AT1197" s="151" t="s">
        <v>276</v>
      </c>
      <c r="AU1197" s="151" t="s">
        <v>90</v>
      </c>
      <c r="AV1197" s="12" t="s">
        <v>90</v>
      </c>
      <c r="AW1197" s="12" t="s">
        <v>32</v>
      </c>
      <c r="AX1197" s="12" t="s">
        <v>77</v>
      </c>
      <c r="AY1197" s="151" t="s">
        <v>268</v>
      </c>
    </row>
    <row r="1198" spans="2:65" s="12" customFormat="1">
      <c r="B1198" s="149"/>
      <c r="D1198" s="150" t="s">
        <v>276</v>
      </c>
      <c r="E1198" s="151" t="s">
        <v>1</v>
      </c>
      <c r="F1198" s="152" t="s">
        <v>1853</v>
      </c>
      <c r="H1198" s="153">
        <v>145.58000000000001</v>
      </c>
      <c r="I1198" s="154"/>
      <c r="L1198" s="149"/>
      <c r="M1198" s="155"/>
      <c r="T1198" s="156"/>
      <c r="AT1198" s="151" t="s">
        <v>276</v>
      </c>
      <c r="AU1198" s="151" t="s">
        <v>90</v>
      </c>
      <c r="AV1198" s="12" t="s">
        <v>90</v>
      </c>
      <c r="AW1198" s="12" t="s">
        <v>32</v>
      </c>
      <c r="AX1198" s="12" t="s">
        <v>77</v>
      </c>
      <c r="AY1198" s="151" t="s">
        <v>268</v>
      </c>
    </row>
    <row r="1199" spans="2:65" s="12" customFormat="1">
      <c r="B1199" s="149"/>
      <c r="D1199" s="150" t="s">
        <v>276</v>
      </c>
      <c r="E1199" s="151" t="s">
        <v>1</v>
      </c>
      <c r="F1199" s="152" t="s">
        <v>1854</v>
      </c>
      <c r="H1199" s="153">
        <v>1.8</v>
      </c>
      <c r="I1199" s="154"/>
      <c r="L1199" s="149"/>
      <c r="M1199" s="155"/>
      <c r="T1199" s="156"/>
      <c r="AT1199" s="151" t="s">
        <v>276</v>
      </c>
      <c r="AU1199" s="151" t="s">
        <v>90</v>
      </c>
      <c r="AV1199" s="12" t="s">
        <v>90</v>
      </c>
      <c r="AW1199" s="12" t="s">
        <v>32</v>
      </c>
      <c r="AX1199" s="12" t="s">
        <v>77</v>
      </c>
      <c r="AY1199" s="151" t="s">
        <v>268</v>
      </c>
    </row>
    <row r="1200" spans="2:65" s="13" customFormat="1">
      <c r="B1200" s="157"/>
      <c r="D1200" s="150" t="s">
        <v>276</v>
      </c>
      <c r="E1200" s="158" t="s">
        <v>1</v>
      </c>
      <c r="F1200" s="159" t="s">
        <v>278</v>
      </c>
      <c r="H1200" s="160">
        <v>442.51</v>
      </c>
      <c r="I1200" s="161"/>
      <c r="L1200" s="157"/>
      <c r="M1200" s="162"/>
      <c r="T1200" s="163"/>
      <c r="AT1200" s="158" t="s">
        <v>276</v>
      </c>
      <c r="AU1200" s="158" t="s">
        <v>90</v>
      </c>
      <c r="AV1200" s="13" t="s">
        <v>101</v>
      </c>
      <c r="AW1200" s="13" t="s">
        <v>32</v>
      </c>
      <c r="AX1200" s="13" t="s">
        <v>84</v>
      </c>
      <c r="AY1200" s="158" t="s">
        <v>268</v>
      </c>
    </row>
    <row r="1201" spans="2:65" s="1" customFormat="1" ht="21.75" customHeight="1">
      <c r="B1201" s="32"/>
      <c r="C1201" s="186" t="s">
        <v>1830</v>
      </c>
      <c r="D1201" s="196" t="s">
        <v>982</v>
      </c>
      <c r="E1201" s="187" t="s">
        <v>1860</v>
      </c>
      <c r="F1201" s="188" t="s">
        <v>1861</v>
      </c>
      <c r="G1201" s="189" t="s">
        <v>215</v>
      </c>
      <c r="H1201" s="190">
        <v>7.407</v>
      </c>
      <c r="I1201" s="191"/>
      <c r="J1201" s="192">
        <f>ROUND(I1201*H1201,2)</f>
        <v>0</v>
      </c>
      <c r="K1201" s="188" t="s">
        <v>274</v>
      </c>
      <c r="L1201" s="193"/>
      <c r="M1201" s="194" t="s">
        <v>1</v>
      </c>
      <c r="N1201" s="195" t="s">
        <v>43</v>
      </c>
      <c r="P1201" s="145">
        <f>O1201*H1201</f>
        <v>0</v>
      </c>
      <c r="Q1201" s="145">
        <v>0.44</v>
      </c>
      <c r="R1201" s="145">
        <f>Q1201*H1201</f>
        <v>3.25908</v>
      </c>
      <c r="S1201" s="145">
        <v>0</v>
      </c>
      <c r="T1201" s="146">
        <f>S1201*H1201</f>
        <v>0</v>
      </c>
      <c r="AR1201" s="147" t="s">
        <v>448</v>
      </c>
      <c r="AT1201" s="147" t="s">
        <v>982</v>
      </c>
      <c r="AU1201" s="147" t="s">
        <v>90</v>
      </c>
      <c r="AY1201" s="17" t="s">
        <v>268</v>
      </c>
      <c r="BE1201" s="148">
        <f>IF(N1201="základní",J1201,0)</f>
        <v>0</v>
      </c>
      <c r="BF1201" s="148">
        <f>IF(N1201="snížená",J1201,0)</f>
        <v>0</v>
      </c>
      <c r="BG1201" s="148">
        <f>IF(N1201="zákl. přenesená",J1201,0)</f>
        <v>0</v>
      </c>
      <c r="BH1201" s="148">
        <f>IF(N1201="sníž. přenesená",J1201,0)</f>
        <v>0</v>
      </c>
      <c r="BI1201" s="148">
        <f>IF(N1201="nulová",J1201,0)</f>
        <v>0</v>
      </c>
      <c r="BJ1201" s="17" t="s">
        <v>90</v>
      </c>
      <c r="BK1201" s="148">
        <f>ROUND(I1201*H1201,2)</f>
        <v>0</v>
      </c>
      <c r="BL1201" s="17" t="s">
        <v>370</v>
      </c>
      <c r="BM1201" s="147" t="s">
        <v>2938</v>
      </c>
    </row>
    <row r="1202" spans="2:65" s="14" customFormat="1">
      <c r="B1202" s="164"/>
      <c r="D1202" s="150" t="s">
        <v>276</v>
      </c>
      <c r="E1202" s="165" t="s">
        <v>1</v>
      </c>
      <c r="F1202" s="166" t="s">
        <v>1739</v>
      </c>
      <c r="H1202" s="165" t="s">
        <v>1</v>
      </c>
      <c r="I1202" s="167"/>
      <c r="L1202" s="164"/>
      <c r="M1202" s="168"/>
      <c r="T1202" s="169"/>
      <c r="AT1202" s="165" t="s">
        <v>276</v>
      </c>
      <c r="AU1202" s="165" t="s">
        <v>90</v>
      </c>
      <c r="AV1202" s="14" t="s">
        <v>84</v>
      </c>
      <c r="AW1202" s="14" t="s">
        <v>32</v>
      </c>
      <c r="AX1202" s="14" t="s">
        <v>77</v>
      </c>
      <c r="AY1202" s="165" t="s">
        <v>268</v>
      </c>
    </row>
    <row r="1203" spans="2:65" s="12" customFormat="1">
      <c r="B1203" s="149"/>
      <c r="D1203" s="150" t="s">
        <v>276</v>
      </c>
      <c r="E1203" s="151" t="s">
        <v>1</v>
      </c>
      <c r="F1203" s="152" t="s">
        <v>1740</v>
      </c>
      <c r="H1203" s="153">
        <v>2.532</v>
      </c>
      <c r="I1203" s="154"/>
      <c r="L1203" s="149"/>
      <c r="M1203" s="155"/>
      <c r="T1203" s="156"/>
      <c r="AT1203" s="151" t="s">
        <v>276</v>
      </c>
      <c r="AU1203" s="151" t="s">
        <v>90</v>
      </c>
      <c r="AV1203" s="12" t="s">
        <v>90</v>
      </c>
      <c r="AW1203" s="12" t="s">
        <v>32</v>
      </c>
      <c r="AX1203" s="12" t="s">
        <v>77</v>
      </c>
      <c r="AY1203" s="151" t="s">
        <v>268</v>
      </c>
    </row>
    <row r="1204" spans="2:65" s="12" customFormat="1">
      <c r="B1204" s="149"/>
      <c r="D1204" s="150" t="s">
        <v>276</v>
      </c>
      <c r="E1204" s="151" t="s">
        <v>1</v>
      </c>
      <c r="F1204" s="152" t="s">
        <v>1741</v>
      </c>
      <c r="H1204" s="153">
        <v>0.23499999999999999</v>
      </c>
      <c r="I1204" s="154"/>
      <c r="L1204" s="149"/>
      <c r="M1204" s="155"/>
      <c r="T1204" s="156"/>
      <c r="AT1204" s="151" t="s">
        <v>276</v>
      </c>
      <c r="AU1204" s="151" t="s">
        <v>90</v>
      </c>
      <c r="AV1204" s="12" t="s">
        <v>90</v>
      </c>
      <c r="AW1204" s="12" t="s">
        <v>32</v>
      </c>
      <c r="AX1204" s="12" t="s">
        <v>77</v>
      </c>
      <c r="AY1204" s="151" t="s">
        <v>268</v>
      </c>
    </row>
    <row r="1205" spans="2:65" s="12" customFormat="1">
      <c r="B1205" s="149"/>
      <c r="D1205" s="150" t="s">
        <v>276</v>
      </c>
      <c r="E1205" s="151" t="s">
        <v>1</v>
      </c>
      <c r="F1205" s="152" t="s">
        <v>1742</v>
      </c>
      <c r="H1205" s="153">
        <v>0.45400000000000001</v>
      </c>
      <c r="I1205" s="154"/>
      <c r="L1205" s="149"/>
      <c r="M1205" s="155"/>
      <c r="T1205" s="156"/>
      <c r="AT1205" s="151" t="s">
        <v>276</v>
      </c>
      <c r="AU1205" s="151" t="s">
        <v>90</v>
      </c>
      <c r="AV1205" s="12" t="s">
        <v>90</v>
      </c>
      <c r="AW1205" s="12" t="s">
        <v>32</v>
      </c>
      <c r="AX1205" s="12" t="s">
        <v>77</v>
      </c>
      <c r="AY1205" s="151" t="s">
        <v>268</v>
      </c>
    </row>
    <row r="1206" spans="2:65" s="12" customFormat="1">
      <c r="B1206" s="149"/>
      <c r="D1206" s="150" t="s">
        <v>276</v>
      </c>
      <c r="E1206" s="151" t="s">
        <v>1</v>
      </c>
      <c r="F1206" s="152" t="s">
        <v>1743</v>
      </c>
      <c r="H1206" s="153">
        <v>0.34300000000000003</v>
      </c>
      <c r="I1206" s="154"/>
      <c r="L1206" s="149"/>
      <c r="M1206" s="155"/>
      <c r="T1206" s="156"/>
      <c r="AT1206" s="151" t="s">
        <v>276</v>
      </c>
      <c r="AU1206" s="151" t="s">
        <v>90</v>
      </c>
      <c r="AV1206" s="12" t="s">
        <v>90</v>
      </c>
      <c r="AW1206" s="12" t="s">
        <v>32</v>
      </c>
      <c r="AX1206" s="12" t="s">
        <v>77</v>
      </c>
      <c r="AY1206" s="151" t="s">
        <v>268</v>
      </c>
    </row>
    <row r="1207" spans="2:65" s="12" customFormat="1">
      <c r="B1207" s="149"/>
      <c r="D1207" s="150" t="s">
        <v>276</v>
      </c>
      <c r="E1207" s="151" t="s">
        <v>1</v>
      </c>
      <c r="F1207" s="152" t="s">
        <v>1744</v>
      </c>
      <c r="H1207" s="153">
        <v>0.76700000000000002</v>
      </c>
      <c r="I1207" s="154"/>
      <c r="L1207" s="149"/>
      <c r="M1207" s="155"/>
      <c r="T1207" s="156"/>
      <c r="AT1207" s="151" t="s">
        <v>276</v>
      </c>
      <c r="AU1207" s="151" t="s">
        <v>90</v>
      </c>
      <c r="AV1207" s="12" t="s">
        <v>90</v>
      </c>
      <c r="AW1207" s="12" t="s">
        <v>32</v>
      </c>
      <c r="AX1207" s="12" t="s">
        <v>77</v>
      </c>
      <c r="AY1207" s="151" t="s">
        <v>268</v>
      </c>
    </row>
    <row r="1208" spans="2:65" s="12" customFormat="1">
      <c r="B1208" s="149"/>
      <c r="D1208" s="150" t="s">
        <v>276</v>
      </c>
      <c r="E1208" s="151" t="s">
        <v>1</v>
      </c>
      <c r="F1208" s="152" t="s">
        <v>1745</v>
      </c>
      <c r="H1208" s="153">
        <v>0.98099999999999998</v>
      </c>
      <c r="I1208" s="154"/>
      <c r="L1208" s="149"/>
      <c r="M1208" s="155"/>
      <c r="T1208" s="156"/>
      <c r="AT1208" s="151" t="s">
        <v>276</v>
      </c>
      <c r="AU1208" s="151" t="s">
        <v>90</v>
      </c>
      <c r="AV1208" s="12" t="s">
        <v>90</v>
      </c>
      <c r="AW1208" s="12" t="s">
        <v>32</v>
      </c>
      <c r="AX1208" s="12" t="s">
        <v>77</v>
      </c>
      <c r="AY1208" s="151" t="s">
        <v>268</v>
      </c>
    </row>
    <row r="1209" spans="2:65" s="12" customFormat="1">
      <c r="B1209" s="149"/>
      <c r="D1209" s="150" t="s">
        <v>276</v>
      </c>
      <c r="E1209" s="151" t="s">
        <v>1</v>
      </c>
      <c r="F1209" s="152" t="s">
        <v>1746</v>
      </c>
      <c r="H1209" s="153">
        <v>2.62</v>
      </c>
      <c r="I1209" s="154"/>
      <c r="L1209" s="149"/>
      <c r="M1209" s="155"/>
      <c r="T1209" s="156"/>
      <c r="AT1209" s="151" t="s">
        <v>276</v>
      </c>
      <c r="AU1209" s="151" t="s">
        <v>90</v>
      </c>
      <c r="AV1209" s="12" t="s">
        <v>90</v>
      </c>
      <c r="AW1209" s="12" t="s">
        <v>32</v>
      </c>
      <c r="AX1209" s="12" t="s">
        <v>77</v>
      </c>
      <c r="AY1209" s="151" t="s">
        <v>268</v>
      </c>
    </row>
    <row r="1210" spans="2:65" s="12" customFormat="1">
      <c r="B1210" s="149"/>
      <c r="D1210" s="150" t="s">
        <v>276</v>
      </c>
      <c r="E1210" s="151" t="s">
        <v>1</v>
      </c>
      <c r="F1210" s="152" t="s">
        <v>1747</v>
      </c>
      <c r="H1210" s="153">
        <v>3.2000000000000001E-2</v>
      </c>
      <c r="I1210" s="154"/>
      <c r="L1210" s="149"/>
      <c r="M1210" s="155"/>
      <c r="T1210" s="156"/>
      <c r="AT1210" s="151" t="s">
        <v>276</v>
      </c>
      <c r="AU1210" s="151" t="s">
        <v>90</v>
      </c>
      <c r="AV1210" s="12" t="s">
        <v>90</v>
      </c>
      <c r="AW1210" s="12" t="s">
        <v>32</v>
      </c>
      <c r="AX1210" s="12" t="s">
        <v>77</v>
      </c>
      <c r="AY1210" s="151" t="s">
        <v>268</v>
      </c>
    </row>
    <row r="1211" spans="2:65" s="13" customFormat="1">
      <c r="B1211" s="157"/>
      <c r="D1211" s="150" t="s">
        <v>276</v>
      </c>
      <c r="E1211" s="158" t="s">
        <v>1</v>
      </c>
      <c r="F1211" s="159" t="s">
        <v>278</v>
      </c>
      <c r="H1211" s="160">
        <v>7.9640000000000004</v>
      </c>
      <c r="I1211" s="161"/>
      <c r="L1211" s="157"/>
      <c r="M1211" s="162"/>
      <c r="T1211" s="163"/>
      <c r="AT1211" s="158" t="s">
        <v>276</v>
      </c>
      <c r="AU1211" s="158" t="s">
        <v>90</v>
      </c>
      <c r="AV1211" s="13" t="s">
        <v>101</v>
      </c>
      <c r="AW1211" s="13" t="s">
        <v>32</v>
      </c>
      <c r="AX1211" s="13" t="s">
        <v>84</v>
      </c>
      <c r="AY1211" s="158" t="s">
        <v>268</v>
      </c>
    </row>
    <row r="1212" spans="2:65" s="12" customFormat="1">
      <c r="B1212" s="149"/>
      <c r="D1212" s="150" t="s">
        <v>276</v>
      </c>
      <c r="F1212" s="152" t="s">
        <v>1863</v>
      </c>
      <c r="H1212" s="153">
        <v>7.407</v>
      </c>
      <c r="I1212" s="154"/>
      <c r="L1212" s="149"/>
      <c r="M1212" s="155"/>
      <c r="T1212" s="156"/>
      <c r="AT1212" s="151" t="s">
        <v>276</v>
      </c>
      <c r="AU1212" s="151" t="s">
        <v>90</v>
      </c>
      <c r="AV1212" s="12" t="s">
        <v>90</v>
      </c>
      <c r="AW1212" s="12" t="s">
        <v>4</v>
      </c>
      <c r="AX1212" s="12" t="s">
        <v>84</v>
      </c>
      <c r="AY1212" s="151" t="s">
        <v>268</v>
      </c>
    </row>
    <row r="1213" spans="2:65" s="1" customFormat="1" ht="21.75" customHeight="1">
      <c r="B1213" s="32"/>
      <c r="C1213" s="186" t="s">
        <v>1302</v>
      </c>
      <c r="D1213" s="196" t="s">
        <v>982</v>
      </c>
      <c r="E1213" s="187" t="s">
        <v>1865</v>
      </c>
      <c r="F1213" s="188" t="s">
        <v>1866</v>
      </c>
      <c r="G1213" s="189" t="s">
        <v>215</v>
      </c>
      <c r="H1213" s="190">
        <v>1.8320000000000001</v>
      </c>
      <c r="I1213" s="191"/>
      <c r="J1213" s="192">
        <f>ROUND(I1213*H1213,2)</f>
        <v>0</v>
      </c>
      <c r="K1213" s="188" t="s">
        <v>274</v>
      </c>
      <c r="L1213" s="193"/>
      <c r="M1213" s="194" t="s">
        <v>1</v>
      </c>
      <c r="N1213" s="195" t="s">
        <v>43</v>
      </c>
      <c r="P1213" s="145">
        <f>O1213*H1213</f>
        <v>0</v>
      </c>
      <c r="Q1213" s="145">
        <v>0.44</v>
      </c>
      <c r="R1213" s="145">
        <f>Q1213*H1213</f>
        <v>0.80608000000000002</v>
      </c>
      <c r="S1213" s="145">
        <v>0</v>
      </c>
      <c r="T1213" s="146">
        <f>S1213*H1213</f>
        <v>0</v>
      </c>
      <c r="AR1213" s="147" t="s">
        <v>448</v>
      </c>
      <c r="AT1213" s="147" t="s">
        <v>982</v>
      </c>
      <c r="AU1213" s="147" t="s">
        <v>90</v>
      </c>
      <c r="AY1213" s="17" t="s">
        <v>268</v>
      </c>
      <c r="BE1213" s="148">
        <f>IF(N1213="základní",J1213,0)</f>
        <v>0</v>
      </c>
      <c r="BF1213" s="148">
        <f>IF(N1213="snížená",J1213,0)</f>
        <v>0</v>
      </c>
      <c r="BG1213" s="148">
        <f>IF(N1213="zákl. přenesená",J1213,0)</f>
        <v>0</v>
      </c>
      <c r="BH1213" s="148">
        <f>IF(N1213="sníž. přenesená",J1213,0)</f>
        <v>0</v>
      </c>
      <c r="BI1213" s="148">
        <f>IF(N1213="nulová",J1213,0)</f>
        <v>0</v>
      </c>
      <c r="BJ1213" s="17" t="s">
        <v>90</v>
      </c>
      <c r="BK1213" s="148">
        <f>ROUND(I1213*H1213,2)</f>
        <v>0</v>
      </c>
      <c r="BL1213" s="17" t="s">
        <v>370</v>
      </c>
      <c r="BM1213" s="147" t="s">
        <v>2939</v>
      </c>
    </row>
    <row r="1214" spans="2:65" s="14" customFormat="1">
      <c r="B1214" s="164"/>
      <c r="D1214" s="150" t="s">
        <v>276</v>
      </c>
      <c r="E1214" s="165" t="s">
        <v>1</v>
      </c>
      <c r="F1214" s="166" t="s">
        <v>1739</v>
      </c>
      <c r="H1214" s="165" t="s">
        <v>1</v>
      </c>
      <c r="I1214" s="167"/>
      <c r="L1214" s="164"/>
      <c r="M1214" s="168"/>
      <c r="T1214" s="169"/>
      <c r="AT1214" s="165" t="s">
        <v>276</v>
      </c>
      <c r="AU1214" s="165" t="s">
        <v>90</v>
      </c>
      <c r="AV1214" s="14" t="s">
        <v>84</v>
      </c>
      <c r="AW1214" s="14" t="s">
        <v>32</v>
      </c>
      <c r="AX1214" s="14" t="s">
        <v>77</v>
      </c>
      <c r="AY1214" s="165" t="s">
        <v>268</v>
      </c>
    </row>
    <row r="1215" spans="2:65" s="12" customFormat="1">
      <c r="B1215" s="149"/>
      <c r="D1215" s="150" t="s">
        <v>276</v>
      </c>
      <c r="E1215" s="151" t="s">
        <v>1</v>
      </c>
      <c r="F1215" s="152" t="s">
        <v>1740</v>
      </c>
      <c r="H1215" s="153">
        <v>2.532</v>
      </c>
      <c r="I1215" s="154"/>
      <c r="L1215" s="149"/>
      <c r="M1215" s="155"/>
      <c r="T1215" s="156"/>
      <c r="AT1215" s="151" t="s">
        <v>276</v>
      </c>
      <c r="AU1215" s="151" t="s">
        <v>90</v>
      </c>
      <c r="AV1215" s="12" t="s">
        <v>90</v>
      </c>
      <c r="AW1215" s="12" t="s">
        <v>32</v>
      </c>
      <c r="AX1215" s="12" t="s">
        <v>77</v>
      </c>
      <c r="AY1215" s="151" t="s">
        <v>268</v>
      </c>
    </row>
    <row r="1216" spans="2:65" s="12" customFormat="1">
      <c r="B1216" s="149"/>
      <c r="D1216" s="150" t="s">
        <v>276</v>
      </c>
      <c r="E1216" s="151" t="s">
        <v>1</v>
      </c>
      <c r="F1216" s="152" t="s">
        <v>1741</v>
      </c>
      <c r="H1216" s="153">
        <v>0.23499999999999999</v>
      </c>
      <c r="I1216" s="154"/>
      <c r="L1216" s="149"/>
      <c r="M1216" s="155"/>
      <c r="T1216" s="156"/>
      <c r="AT1216" s="151" t="s">
        <v>276</v>
      </c>
      <c r="AU1216" s="151" t="s">
        <v>90</v>
      </c>
      <c r="AV1216" s="12" t="s">
        <v>90</v>
      </c>
      <c r="AW1216" s="12" t="s">
        <v>32</v>
      </c>
      <c r="AX1216" s="12" t="s">
        <v>77</v>
      </c>
      <c r="AY1216" s="151" t="s">
        <v>268</v>
      </c>
    </row>
    <row r="1217" spans="2:65" s="12" customFormat="1">
      <c r="B1217" s="149"/>
      <c r="D1217" s="150" t="s">
        <v>276</v>
      </c>
      <c r="E1217" s="151" t="s">
        <v>1</v>
      </c>
      <c r="F1217" s="152" t="s">
        <v>1742</v>
      </c>
      <c r="H1217" s="153">
        <v>0.45400000000000001</v>
      </c>
      <c r="I1217" s="154"/>
      <c r="L1217" s="149"/>
      <c r="M1217" s="155"/>
      <c r="T1217" s="156"/>
      <c r="AT1217" s="151" t="s">
        <v>276</v>
      </c>
      <c r="AU1217" s="151" t="s">
        <v>90</v>
      </c>
      <c r="AV1217" s="12" t="s">
        <v>90</v>
      </c>
      <c r="AW1217" s="12" t="s">
        <v>32</v>
      </c>
      <c r="AX1217" s="12" t="s">
        <v>77</v>
      </c>
      <c r="AY1217" s="151" t="s">
        <v>268</v>
      </c>
    </row>
    <row r="1218" spans="2:65" s="12" customFormat="1">
      <c r="B1218" s="149"/>
      <c r="D1218" s="150" t="s">
        <v>276</v>
      </c>
      <c r="E1218" s="151" t="s">
        <v>1</v>
      </c>
      <c r="F1218" s="152" t="s">
        <v>1743</v>
      </c>
      <c r="H1218" s="153">
        <v>0.34300000000000003</v>
      </c>
      <c r="I1218" s="154"/>
      <c r="L1218" s="149"/>
      <c r="M1218" s="155"/>
      <c r="T1218" s="156"/>
      <c r="AT1218" s="151" t="s">
        <v>276</v>
      </c>
      <c r="AU1218" s="151" t="s">
        <v>90</v>
      </c>
      <c r="AV1218" s="12" t="s">
        <v>90</v>
      </c>
      <c r="AW1218" s="12" t="s">
        <v>32</v>
      </c>
      <c r="AX1218" s="12" t="s">
        <v>77</v>
      </c>
      <c r="AY1218" s="151" t="s">
        <v>268</v>
      </c>
    </row>
    <row r="1219" spans="2:65" s="12" customFormat="1">
      <c r="B1219" s="149"/>
      <c r="D1219" s="150" t="s">
        <v>276</v>
      </c>
      <c r="E1219" s="151" t="s">
        <v>1</v>
      </c>
      <c r="F1219" s="152" t="s">
        <v>1744</v>
      </c>
      <c r="H1219" s="153">
        <v>0.76700000000000002</v>
      </c>
      <c r="I1219" s="154"/>
      <c r="L1219" s="149"/>
      <c r="M1219" s="155"/>
      <c r="T1219" s="156"/>
      <c r="AT1219" s="151" t="s">
        <v>276</v>
      </c>
      <c r="AU1219" s="151" t="s">
        <v>90</v>
      </c>
      <c r="AV1219" s="12" t="s">
        <v>90</v>
      </c>
      <c r="AW1219" s="12" t="s">
        <v>32</v>
      </c>
      <c r="AX1219" s="12" t="s">
        <v>77</v>
      </c>
      <c r="AY1219" s="151" t="s">
        <v>268</v>
      </c>
    </row>
    <row r="1220" spans="2:65" s="12" customFormat="1">
      <c r="B1220" s="149"/>
      <c r="D1220" s="150" t="s">
        <v>276</v>
      </c>
      <c r="E1220" s="151" t="s">
        <v>1</v>
      </c>
      <c r="F1220" s="152" t="s">
        <v>1745</v>
      </c>
      <c r="H1220" s="153">
        <v>0.98099999999999998</v>
      </c>
      <c r="I1220" s="154"/>
      <c r="L1220" s="149"/>
      <c r="M1220" s="155"/>
      <c r="T1220" s="156"/>
      <c r="AT1220" s="151" t="s">
        <v>276</v>
      </c>
      <c r="AU1220" s="151" t="s">
        <v>90</v>
      </c>
      <c r="AV1220" s="12" t="s">
        <v>90</v>
      </c>
      <c r="AW1220" s="12" t="s">
        <v>32</v>
      </c>
      <c r="AX1220" s="12" t="s">
        <v>77</v>
      </c>
      <c r="AY1220" s="151" t="s">
        <v>268</v>
      </c>
    </row>
    <row r="1221" spans="2:65" s="12" customFormat="1">
      <c r="B1221" s="149"/>
      <c r="D1221" s="150" t="s">
        <v>276</v>
      </c>
      <c r="E1221" s="151" t="s">
        <v>1</v>
      </c>
      <c r="F1221" s="152" t="s">
        <v>1746</v>
      </c>
      <c r="H1221" s="153">
        <v>2.62</v>
      </c>
      <c r="I1221" s="154"/>
      <c r="L1221" s="149"/>
      <c r="M1221" s="155"/>
      <c r="T1221" s="156"/>
      <c r="AT1221" s="151" t="s">
        <v>276</v>
      </c>
      <c r="AU1221" s="151" t="s">
        <v>90</v>
      </c>
      <c r="AV1221" s="12" t="s">
        <v>90</v>
      </c>
      <c r="AW1221" s="12" t="s">
        <v>32</v>
      </c>
      <c r="AX1221" s="12" t="s">
        <v>77</v>
      </c>
      <c r="AY1221" s="151" t="s">
        <v>268</v>
      </c>
    </row>
    <row r="1222" spans="2:65" s="12" customFormat="1">
      <c r="B1222" s="149"/>
      <c r="D1222" s="150" t="s">
        <v>276</v>
      </c>
      <c r="E1222" s="151" t="s">
        <v>1</v>
      </c>
      <c r="F1222" s="152" t="s">
        <v>1747</v>
      </c>
      <c r="H1222" s="153">
        <v>3.2000000000000001E-2</v>
      </c>
      <c r="I1222" s="154"/>
      <c r="L1222" s="149"/>
      <c r="M1222" s="155"/>
      <c r="T1222" s="156"/>
      <c r="AT1222" s="151" t="s">
        <v>276</v>
      </c>
      <c r="AU1222" s="151" t="s">
        <v>90</v>
      </c>
      <c r="AV1222" s="12" t="s">
        <v>90</v>
      </c>
      <c r="AW1222" s="12" t="s">
        <v>32</v>
      </c>
      <c r="AX1222" s="12" t="s">
        <v>77</v>
      </c>
      <c r="AY1222" s="151" t="s">
        <v>268</v>
      </c>
    </row>
    <row r="1223" spans="2:65" s="13" customFormat="1">
      <c r="B1223" s="157"/>
      <c r="D1223" s="150" t="s">
        <v>276</v>
      </c>
      <c r="E1223" s="158" t="s">
        <v>1</v>
      </c>
      <c r="F1223" s="159" t="s">
        <v>278</v>
      </c>
      <c r="H1223" s="160">
        <v>7.9640000000000004</v>
      </c>
      <c r="I1223" s="161"/>
      <c r="L1223" s="157"/>
      <c r="M1223" s="162"/>
      <c r="T1223" s="163"/>
      <c r="AT1223" s="158" t="s">
        <v>276</v>
      </c>
      <c r="AU1223" s="158" t="s">
        <v>90</v>
      </c>
      <c r="AV1223" s="13" t="s">
        <v>101</v>
      </c>
      <c r="AW1223" s="13" t="s">
        <v>32</v>
      </c>
      <c r="AX1223" s="13" t="s">
        <v>84</v>
      </c>
      <c r="AY1223" s="158" t="s">
        <v>268</v>
      </c>
    </row>
    <row r="1224" spans="2:65" s="12" customFormat="1">
      <c r="B1224" s="149"/>
      <c r="D1224" s="150" t="s">
        <v>276</v>
      </c>
      <c r="F1224" s="152" t="s">
        <v>1868</v>
      </c>
      <c r="H1224" s="153">
        <v>1.8320000000000001</v>
      </c>
      <c r="I1224" s="154"/>
      <c r="L1224" s="149"/>
      <c r="M1224" s="155"/>
      <c r="T1224" s="156"/>
      <c r="AT1224" s="151" t="s">
        <v>276</v>
      </c>
      <c r="AU1224" s="151" t="s">
        <v>90</v>
      </c>
      <c r="AV1224" s="12" t="s">
        <v>90</v>
      </c>
      <c r="AW1224" s="12" t="s">
        <v>4</v>
      </c>
      <c r="AX1224" s="12" t="s">
        <v>84</v>
      </c>
      <c r="AY1224" s="151" t="s">
        <v>268</v>
      </c>
    </row>
    <row r="1225" spans="2:65" s="1" customFormat="1" ht="33" customHeight="1">
      <c r="B1225" s="32"/>
      <c r="C1225" s="136" t="s">
        <v>1834</v>
      </c>
      <c r="D1225" s="136" t="s">
        <v>270</v>
      </c>
      <c r="E1225" s="137" t="s">
        <v>2940</v>
      </c>
      <c r="F1225" s="138" t="s">
        <v>2941</v>
      </c>
      <c r="G1225" s="139" t="s">
        <v>318</v>
      </c>
      <c r="H1225" s="140">
        <v>5.0999999999999996</v>
      </c>
      <c r="I1225" s="141"/>
      <c r="J1225" s="142">
        <f>ROUND(I1225*H1225,2)</f>
        <v>0</v>
      </c>
      <c r="K1225" s="138" t="s">
        <v>274</v>
      </c>
      <c r="L1225" s="32"/>
      <c r="M1225" s="143" t="s">
        <v>1</v>
      </c>
      <c r="N1225" s="144" t="s">
        <v>43</v>
      </c>
      <c r="P1225" s="145">
        <f>O1225*H1225</f>
        <v>0</v>
      </c>
      <c r="Q1225" s="145">
        <v>0</v>
      </c>
      <c r="R1225" s="145">
        <f>Q1225*H1225</f>
        <v>0</v>
      </c>
      <c r="S1225" s="145">
        <v>0</v>
      </c>
      <c r="T1225" s="146">
        <f>S1225*H1225</f>
        <v>0</v>
      </c>
      <c r="AR1225" s="147" t="s">
        <v>370</v>
      </c>
      <c r="AT1225" s="147" t="s">
        <v>270</v>
      </c>
      <c r="AU1225" s="147" t="s">
        <v>90</v>
      </c>
      <c r="AY1225" s="17" t="s">
        <v>268</v>
      </c>
      <c r="BE1225" s="148">
        <f>IF(N1225="základní",J1225,0)</f>
        <v>0</v>
      </c>
      <c r="BF1225" s="148">
        <f>IF(N1225="snížená",J1225,0)</f>
        <v>0</v>
      </c>
      <c r="BG1225" s="148">
        <f>IF(N1225="zákl. přenesená",J1225,0)</f>
        <v>0</v>
      </c>
      <c r="BH1225" s="148">
        <f>IF(N1225="sníž. přenesená",J1225,0)</f>
        <v>0</v>
      </c>
      <c r="BI1225" s="148">
        <f>IF(N1225="nulová",J1225,0)</f>
        <v>0</v>
      </c>
      <c r="BJ1225" s="17" t="s">
        <v>90</v>
      </c>
      <c r="BK1225" s="148">
        <f>ROUND(I1225*H1225,2)</f>
        <v>0</v>
      </c>
      <c r="BL1225" s="17" t="s">
        <v>370</v>
      </c>
      <c r="BM1225" s="147" t="s">
        <v>2942</v>
      </c>
    </row>
    <row r="1226" spans="2:65" s="12" customFormat="1">
      <c r="B1226" s="149"/>
      <c r="D1226" s="150" t="s">
        <v>276</v>
      </c>
      <c r="E1226" s="151" t="s">
        <v>1</v>
      </c>
      <c r="F1226" s="152" t="s">
        <v>2943</v>
      </c>
      <c r="H1226" s="153">
        <v>5.0999999999999996</v>
      </c>
      <c r="I1226" s="154"/>
      <c r="L1226" s="149"/>
      <c r="M1226" s="155"/>
      <c r="T1226" s="156"/>
      <c r="AT1226" s="151" t="s">
        <v>276</v>
      </c>
      <c r="AU1226" s="151" t="s">
        <v>90</v>
      </c>
      <c r="AV1226" s="12" t="s">
        <v>90</v>
      </c>
      <c r="AW1226" s="12" t="s">
        <v>32</v>
      </c>
      <c r="AX1226" s="12" t="s">
        <v>77</v>
      </c>
      <c r="AY1226" s="151" t="s">
        <v>268</v>
      </c>
    </row>
    <row r="1227" spans="2:65" s="13" customFormat="1">
      <c r="B1227" s="157"/>
      <c r="D1227" s="150" t="s">
        <v>276</v>
      </c>
      <c r="E1227" s="158" t="s">
        <v>1</v>
      </c>
      <c r="F1227" s="159" t="s">
        <v>278</v>
      </c>
      <c r="H1227" s="160">
        <v>5.0999999999999996</v>
      </c>
      <c r="I1227" s="161"/>
      <c r="L1227" s="157"/>
      <c r="M1227" s="162"/>
      <c r="T1227" s="163"/>
      <c r="AT1227" s="158" t="s">
        <v>276</v>
      </c>
      <c r="AU1227" s="158" t="s">
        <v>90</v>
      </c>
      <c r="AV1227" s="13" t="s">
        <v>101</v>
      </c>
      <c r="AW1227" s="13" t="s">
        <v>32</v>
      </c>
      <c r="AX1227" s="13" t="s">
        <v>84</v>
      </c>
      <c r="AY1227" s="158" t="s">
        <v>268</v>
      </c>
    </row>
    <row r="1228" spans="2:65" s="1" customFormat="1" ht="21.75" customHeight="1">
      <c r="B1228" s="32"/>
      <c r="C1228" s="186" t="s">
        <v>1839</v>
      </c>
      <c r="D1228" s="196" t="s">
        <v>982</v>
      </c>
      <c r="E1228" s="187" t="s">
        <v>1865</v>
      </c>
      <c r="F1228" s="188" t="s">
        <v>1866</v>
      </c>
      <c r="G1228" s="189" t="s">
        <v>215</v>
      </c>
      <c r="H1228" s="190">
        <v>0.16400000000000001</v>
      </c>
      <c r="I1228" s="191"/>
      <c r="J1228" s="192">
        <f>ROUND(I1228*H1228,2)</f>
        <v>0</v>
      </c>
      <c r="K1228" s="188" t="s">
        <v>274</v>
      </c>
      <c r="L1228" s="193"/>
      <c r="M1228" s="194" t="s">
        <v>1</v>
      </c>
      <c r="N1228" s="195" t="s">
        <v>43</v>
      </c>
      <c r="P1228" s="145">
        <f>O1228*H1228</f>
        <v>0</v>
      </c>
      <c r="Q1228" s="145">
        <v>0.44</v>
      </c>
      <c r="R1228" s="145">
        <f>Q1228*H1228</f>
        <v>7.2160000000000002E-2</v>
      </c>
      <c r="S1228" s="145">
        <v>0</v>
      </c>
      <c r="T1228" s="146">
        <f>S1228*H1228</f>
        <v>0</v>
      </c>
      <c r="AR1228" s="147" t="s">
        <v>448</v>
      </c>
      <c r="AT1228" s="147" t="s">
        <v>982</v>
      </c>
      <c r="AU1228" s="147" t="s">
        <v>90</v>
      </c>
      <c r="AY1228" s="17" t="s">
        <v>268</v>
      </c>
      <c r="BE1228" s="148">
        <f>IF(N1228="základní",J1228,0)</f>
        <v>0</v>
      </c>
      <c r="BF1228" s="148">
        <f>IF(N1228="snížená",J1228,0)</f>
        <v>0</v>
      </c>
      <c r="BG1228" s="148">
        <f>IF(N1228="zákl. přenesená",J1228,0)</f>
        <v>0</v>
      </c>
      <c r="BH1228" s="148">
        <f>IF(N1228="sníž. přenesená",J1228,0)</f>
        <v>0</v>
      </c>
      <c r="BI1228" s="148">
        <f>IF(N1228="nulová",J1228,0)</f>
        <v>0</v>
      </c>
      <c r="BJ1228" s="17" t="s">
        <v>90</v>
      </c>
      <c r="BK1228" s="148">
        <f>ROUND(I1228*H1228,2)</f>
        <v>0</v>
      </c>
      <c r="BL1228" s="17" t="s">
        <v>370</v>
      </c>
      <c r="BM1228" s="147" t="s">
        <v>2944</v>
      </c>
    </row>
    <row r="1229" spans="2:65" s="12" customFormat="1">
      <c r="B1229" s="149"/>
      <c r="D1229" s="150" t="s">
        <v>276</v>
      </c>
      <c r="E1229" s="151" t="s">
        <v>1</v>
      </c>
      <c r="F1229" s="152" t="s">
        <v>2914</v>
      </c>
      <c r="H1229" s="153">
        <v>0.14299999999999999</v>
      </c>
      <c r="I1229" s="154"/>
      <c r="L1229" s="149"/>
      <c r="M1229" s="155"/>
      <c r="T1229" s="156"/>
      <c r="AT1229" s="151" t="s">
        <v>276</v>
      </c>
      <c r="AU1229" s="151" t="s">
        <v>90</v>
      </c>
      <c r="AV1229" s="12" t="s">
        <v>90</v>
      </c>
      <c r="AW1229" s="12" t="s">
        <v>32</v>
      </c>
      <c r="AX1229" s="12" t="s">
        <v>77</v>
      </c>
      <c r="AY1229" s="151" t="s">
        <v>268</v>
      </c>
    </row>
    <row r="1230" spans="2:65" s="13" customFormat="1">
      <c r="B1230" s="157"/>
      <c r="D1230" s="150" t="s">
        <v>276</v>
      </c>
      <c r="E1230" s="158" t="s">
        <v>1</v>
      </c>
      <c r="F1230" s="159" t="s">
        <v>278</v>
      </c>
      <c r="H1230" s="160">
        <v>0.14299999999999999</v>
      </c>
      <c r="I1230" s="161"/>
      <c r="L1230" s="157"/>
      <c r="M1230" s="162"/>
      <c r="T1230" s="163"/>
      <c r="AT1230" s="158" t="s">
        <v>276</v>
      </c>
      <c r="AU1230" s="158" t="s">
        <v>90</v>
      </c>
      <c r="AV1230" s="13" t="s">
        <v>101</v>
      </c>
      <c r="AW1230" s="13" t="s">
        <v>32</v>
      </c>
      <c r="AX1230" s="13" t="s">
        <v>84</v>
      </c>
      <c r="AY1230" s="158" t="s">
        <v>268</v>
      </c>
    </row>
    <row r="1231" spans="2:65" s="12" customFormat="1">
      <c r="B1231" s="149"/>
      <c r="D1231" s="150" t="s">
        <v>276</v>
      </c>
      <c r="F1231" s="152" t="s">
        <v>2945</v>
      </c>
      <c r="H1231" s="153">
        <v>0.16400000000000001</v>
      </c>
      <c r="I1231" s="154"/>
      <c r="L1231" s="149"/>
      <c r="M1231" s="155"/>
      <c r="T1231" s="156"/>
      <c r="AT1231" s="151" t="s">
        <v>276</v>
      </c>
      <c r="AU1231" s="151" t="s">
        <v>90</v>
      </c>
      <c r="AV1231" s="12" t="s">
        <v>90</v>
      </c>
      <c r="AW1231" s="12" t="s">
        <v>4</v>
      </c>
      <c r="AX1231" s="12" t="s">
        <v>84</v>
      </c>
      <c r="AY1231" s="151" t="s">
        <v>268</v>
      </c>
    </row>
    <row r="1232" spans="2:65" s="1" customFormat="1" ht="24.2" customHeight="1">
      <c r="B1232" s="32"/>
      <c r="C1232" s="136" t="s">
        <v>1843</v>
      </c>
      <c r="D1232" s="136" t="s">
        <v>270</v>
      </c>
      <c r="E1232" s="137" t="s">
        <v>1870</v>
      </c>
      <c r="F1232" s="138" t="s">
        <v>1871</v>
      </c>
      <c r="G1232" s="139" t="s">
        <v>273</v>
      </c>
      <c r="H1232" s="140">
        <v>154.39400000000001</v>
      </c>
      <c r="I1232" s="141"/>
      <c r="J1232" s="142">
        <f>ROUND(I1232*H1232,2)</f>
        <v>0</v>
      </c>
      <c r="K1232" s="138" t="s">
        <v>274</v>
      </c>
      <c r="L1232" s="32"/>
      <c r="M1232" s="143" t="s">
        <v>1</v>
      </c>
      <c r="N1232" s="144" t="s">
        <v>43</v>
      </c>
      <c r="P1232" s="145">
        <f>O1232*H1232</f>
        <v>0</v>
      </c>
      <c r="Q1232" s="145">
        <v>0</v>
      </c>
      <c r="R1232" s="145">
        <f>Q1232*H1232</f>
        <v>0</v>
      </c>
      <c r="S1232" s="145">
        <v>0</v>
      </c>
      <c r="T1232" s="146">
        <f>S1232*H1232</f>
        <v>0</v>
      </c>
      <c r="AR1232" s="147" t="s">
        <v>370</v>
      </c>
      <c r="AT1232" s="147" t="s">
        <v>270</v>
      </c>
      <c r="AU1232" s="147" t="s">
        <v>90</v>
      </c>
      <c r="AY1232" s="17" t="s">
        <v>268</v>
      </c>
      <c r="BE1232" s="148">
        <f>IF(N1232="základní",J1232,0)</f>
        <v>0</v>
      </c>
      <c r="BF1232" s="148">
        <f>IF(N1232="snížená",J1232,0)</f>
        <v>0</v>
      </c>
      <c r="BG1232" s="148">
        <f>IF(N1232="zákl. přenesená",J1232,0)</f>
        <v>0</v>
      </c>
      <c r="BH1232" s="148">
        <f>IF(N1232="sníž. přenesená",J1232,0)</f>
        <v>0</v>
      </c>
      <c r="BI1232" s="148">
        <f>IF(N1232="nulová",J1232,0)</f>
        <v>0</v>
      </c>
      <c r="BJ1232" s="17" t="s">
        <v>90</v>
      </c>
      <c r="BK1232" s="148">
        <f>ROUND(I1232*H1232,2)</f>
        <v>0</v>
      </c>
      <c r="BL1232" s="17" t="s">
        <v>370</v>
      </c>
      <c r="BM1232" s="147" t="s">
        <v>2946</v>
      </c>
    </row>
    <row r="1233" spans="2:65" s="1" customFormat="1" ht="16.5" customHeight="1">
      <c r="B1233" s="32"/>
      <c r="C1233" s="186" t="s">
        <v>1855</v>
      </c>
      <c r="D1233" s="186" t="s">
        <v>982</v>
      </c>
      <c r="E1233" s="187" t="s">
        <v>1874</v>
      </c>
      <c r="F1233" s="188" t="s">
        <v>1875</v>
      </c>
      <c r="G1233" s="189" t="s">
        <v>273</v>
      </c>
      <c r="H1233" s="190">
        <v>169.833</v>
      </c>
      <c r="I1233" s="191"/>
      <c r="J1233" s="192">
        <f>ROUND(I1233*H1233,2)</f>
        <v>0</v>
      </c>
      <c r="K1233" s="188" t="s">
        <v>1</v>
      </c>
      <c r="L1233" s="193"/>
      <c r="M1233" s="194" t="s">
        <v>1</v>
      </c>
      <c r="N1233" s="195" t="s">
        <v>43</v>
      </c>
      <c r="P1233" s="145">
        <f>O1233*H1233</f>
        <v>0</v>
      </c>
      <c r="Q1233" s="145">
        <v>1.32E-2</v>
      </c>
      <c r="R1233" s="145">
        <f>Q1233*H1233</f>
        <v>2.2417956000000001</v>
      </c>
      <c r="S1233" s="145">
        <v>0</v>
      </c>
      <c r="T1233" s="146">
        <f>S1233*H1233</f>
        <v>0</v>
      </c>
      <c r="AR1233" s="147" t="s">
        <v>448</v>
      </c>
      <c r="AT1233" s="147" t="s">
        <v>982</v>
      </c>
      <c r="AU1233" s="147" t="s">
        <v>90</v>
      </c>
      <c r="AY1233" s="17" t="s">
        <v>268</v>
      </c>
      <c r="BE1233" s="148">
        <f>IF(N1233="základní",J1233,0)</f>
        <v>0</v>
      </c>
      <c r="BF1233" s="148">
        <f>IF(N1233="snížená",J1233,0)</f>
        <v>0</v>
      </c>
      <c r="BG1233" s="148">
        <f>IF(N1233="zákl. přenesená",J1233,0)</f>
        <v>0</v>
      </c>
      <c r="BH1233" s="148">
        <f>IF(N1233="sníž. přenesená",J1233,0)</f>
        <v>0</v>
      </c>
      <c r="BI1233" s="148">
        <f>IF(N1233="nulová",J1233,0)</f>
        <v>0</v>
      </c>
      <c r="BJ1233" s="17" t="s">
        <v>90</v>
      </c>
      <c r="BK1233" s="148">
        <f>ROUND(I1233*H1233,2)</f>
        <v>0</v>
      </c>
      <c r="BL1233" s="17" t="s">
        <v>370</v>
      </c>
      <c r="BM1233" s="147" t="s">
        <v>1876</v>
      </c>
    </row>
    <row r="1234" spans="2:65" s="14" customFormat="1">
      <c r="B1234" s="164"/>
      <c r="D1234" s="150" t="s">
        <v>276</v>
      </c>
      <c r="E1234" s="165" t="s">
        <v>1</v>
      </c>
      <c r="F1234" s="166" t="s">
        <v>1877</v>
      </c>
      <c r="H1234" s="165" t="s">
        <v>1</v>
      </c>
      <c r="I1234" s="167"/>
      <c r="L1234" s="164"/>
      <c r="M1234" s="168"/>
      <c r="T1234" s="169"/>
      <c r="AT1234" s="165" t="s">
        <v>276</v>
      </c>
      <c r="AU1234" s="165" t="s">
        <v>90</v>
      </c>
      <c r="AV1234" s="14" t="s">
        <v>84</v>
      </c>
      <c r="AW1234" s="14" t="s">
        <v>32</v>
      </c>
      <c r="AX1234" s="14" t="s">
        <v>77</v>
      </c>
      <c r="AY1234" s="165" t="s">
        <v>268</v>
      </c>
    </row>
    <row r="1235" spans="2:65" s="12" customFormat="1">
      <c r="B1235" s="149"/>
      <c r="D1235" s="150" t="s">
        <v>276</v>
      </c>
      <c r="E1235" s="151" t="s">
        <v>1</v>
      </c>
      <c r="F1235" s="152" t="s">
        <v>2865</v>
      </c>
      <c r="H1235" s="153">
        <v>154.39400000000001</v>
      </c>
      <c r="I1235" s="154"/>
      <c r="L1235" s="149"/>
      <c r="M1235" s="155"/>
      <c r="T1235" s="156"/>
      <c r="AT1235" s="151" t="s">
        <v>276</v>
      </c>
      <c r="AU1235" s="151" t="s">
        <v>90</v>
      </c>
      <c r="AV1235" s="12" t="s">
        <v>90</v>
      </c>
      <c r="AW1235" s="12" t="s">
        <v>32</v>
      </c>
      <c r="AX1235" s="12" t="s">
        <v>77</v>
      </c>
      <c r="AY1235" s="151" t="s">
        <v>268</v>
      </c>
    </row>
    <row r="1236" spans="2:65" s="13" customFormat="1">
      <c r="B1236" s="157"/>
      <c r="D1236" s="150" t="s">
        <v>276</v>
      </c>
      <c r="E1236" s="158" t="s">
        <v>1</v>
      </c>
      <c r="F1236" s="159" t="s">
        <v>278</v>
      </c>
      <c r="H1236" s="160">
        <v>154.39400000000001</v>
      </c>
      <c r="I1236" s="161"/>
      <c r="L1236" s="157"/>
      <c r="M1236" s="162"/>
      <c r="T1236" s="163"/>
      <c r="AT1236" s="158" t="s">
        <v>276</v>
      </c>
      <c r="AU1236" s="158" t="s">
        <v>90</v>
      </c>
      <c r="AV1236" s="13" t="s">
        <v>101</v>
      </c>
      <c r="AW1236" s="13" t="s">
        <v>32</v>
      </c>
      <c r="AX1236" s="13" t="s">
        <v>84</v>
      </c>
      <c r="AY1236" s="158" t="s">
        <v>268</v>
      </c>
    </row>
    <row r="1237" spans="2:65" s="12" customFormat="1">
      <c r="B1237" s="149"/>
      <c r="D1237" s="150" t="s">
        <v>276</v>
      </c>
      <c r="F1237" s="152" t="s">
        <v>2947</v>
      </c>
      <c r="H1237" s="153">
        <v>169.833</v>
      </c>
      <c r="I1237" s="154"/>
      <c r="L1237" s="149"/>
      <c r="M1237" s="155"/>
      <c r="T1237" s="156"/>
      <c r="AT1237" s="151" t="s">
        <v>276</v>
      </c>
      <c r="AU1237" s="151" t="s">
        <v>90</v>
      </c>
      <c r="AV1237" s="12" t="s">
        <v>90</v>
      </c>
      <c r="AW1237" s="12" t="s">
        <v>4</v>
      </c>
      <c r="AX1237" s="12" t="s">
        <v>84</v>
      </c>
      <c r="AY1237" s="151" t="s">
        <v>268</v>
      </c>
    </row>
    <row r="1238" spans="2:65" s="1" customFormat="1" ht="24.2" customHeight="1">
      <c r="B1238" s="32"/>
      <c r="C1238" s="136" t="s">
        <v>1859</v>
      </c>
      <c r="D1238" s="177" t="s">
        <v>270</v>
      </c>
      <c r="E1238" s="137" t="s">
        <v>1880</v>
      </c>
      <c r="F1238" s="138" t="s">
        <v>1881</v>
      </c>
      <c r="G1238" s="139" t="s">
        <v>273</v>
      </c>
      <c r="H1238" s="140">
        <v>55.298000000000002</v>
      </c>
      <c r="I1238" s="141"/>
      <c r="J1238" s="142">
        <f>ROUND(I1238*H1238,2)</f>
        <v>0</v>
      </c>
      <c r="K1238" s="138" t="s">
        <v>1</v>
      </c>
      <c r="L1238" s="32"/>
      <c r="M1238" s="143" t="s">
        <v>1</v>
      </c>
      <c r="N1238" s="144" t="s">
        <v>43</v>
      </c>
      <c r="P1238" s="145">
        <f>O1238*H1238</f>
        <v>0</v>
      </c>
      <c r="Q1238" s="145">
        <v>0</v>
      </c>
      <c r="R1238" s="145">
        <f>Q1238*H1238</f>
        <v>0</v>
      </c>
      <c r="S1238" s="145">
        <v>0</v>
      </c>
      <c r="T1238" s="146">
        <f>S1238*H1238</f>
        <v>0</v>
      </c>
      <c r="AR1238" s="147" t="s">
        <v>370</v>
      </c>
      <c r="AT1238" s="147" t="s">
        <v>270</v>
      </c>
      <c r="AU1238" s="147" t="s">
        <v>90</v>
      </c>
      <c r="AY1238" s="17" t="s">
        <v>268</v>
      </c>
      <c r="BE1238" s="148">
        <f>IF(N1238="základní",J1238,0)</f>
        <v>0</v>
      </c>
      <c r="BF1238" s="148">
        <f>IF(N1238="snížená",J1238,0)</f>
        <v>0</v>
      </c>
      <c r="BG1238" s="148">
        <f>IF(N1238="zákl. přenesená",J1238,0)</f>
        <v>0</v>
      </c>
      <c r="BH1238" s="148">
        <f>IF(N1238="sníž. přenesená",J1238,0)</f>
        <v>0</v>
      </c>
      <c r="BI1238" s="148">
        <f>IF(N1238="nulová",J1238,0)</f>
        <v>0</v>
      </c>
      <c r="BJ1238" s="17" t="s">
        <v>90</v>
      </c>
      <c r="BK1238" s="148">
        <f>ROUND(I1238*H1238,2)</f>
        <v>0</v>
      </c>
      <c r="BL1238" s="17" t="s">
        <v>370</v>
      </c>
      <c r="BM1238" s="147" t="s">
        <v>2948</v>
      </c>
    </row>
    <row r="1239" spans="2:65" s="1" customFormat="1" ht="21.75" customHeight="1">
      <c r="B1239" s="32"/>
      <c r="C1239" s="186" t="s">
        <v>1869</v>
      </c>
      <c r="D1239" s="186" t="s">
        <v>982</v>
      </c>
      <c r="E1239" s="187" t="s">
        <v>1884</v>
      </c>
      <c r="F1239" s="188" t="s">
        <v>1885</v>
      </c>
      <c r="G1239" s="189" t="s">
        <v>273</v>
      </c>
      <c r="H1239" s="190">
        <v>18.465</v>
      </c>
      <c r="I1239" s="191"/>
      <c r="J1239" s="192">
        <f>ROUND(I1239*H1239,2)</f>
        <v>0</v>
      </c>
      <c r="K1239" s="188" t="s">
        <v>274</v>
      </c>
      <c r="L1239" s="193"/>
      <c r="M1239" s="194" t="s">
        <v>1</v>
      </c>
      <c r="N1239" s="195" t="s">
        <v>43</v>
      </c>
      <c r="P1239" s="145">
        <f>O1239*H1239</f>
        <v>0</v>
      </c>
      <c r="Q1239" s="145">
        <v>1.49E-2</v>
      </c>
      <c r="R1239" s="145">
        <f>Q1239*H1239</f>
        <v>0.2751285</v>
      </c>
      <c r="S1239" s="145">
        <v>0</v>
      </c>
      <c r="T1239" s="146">
        <f>S1239*H1239</f>
        <v>0</v>
      </c>
      <c r="AR1239" s="147" t="s">
        <v>448</v>
      </c>
      <c r="AT1239" s="147" t="s">
        <v>982</v>
      </c>
      <c r="AU1239" s="147" t="s">
        <v>90</v>
      </c>
      <c r="AY1239" s="17" t="s">
        <v>268</v>
      </c>
      <c r="BE1239" s="148">
        <f>IF(N1239="základní",J1239,0)</f>
        <v>0</v>
      </c>
      <c r="BF1239" s="148">
        <f>IF(N1239="snížená",J1239,0)</f>
        <v>0</v>
      </c>
      <c r="BG1239" s="148">
        <f>IF(N1239="zákl. přenesená",J1239,0)</f>
        <v>0</v>
      </c>
      <c r="BH1239" s="148">
        <f>IF(N1239="sníž. přenesená",J1239,0)</f>
        <v>0</v>
      </c>
      <c r="BI1239" s="148">
        <f>IF(N1239="nulová",J1239,0)</f>
        <v>0</v>
      </c>
      <c r="BJ1239" s="17" t="s">
        <v>90</v>
      </c>
      <c r="BK1239" s="148">
        <f>ROUND(I1239*H1239,2)</f>
        <v>0</v>
      </c>
      <c r="BL1239" s="17" t="s">
        <v>370</v>
      </c>
      <c r="BM1239" s="147" t="s">
        <v>2949</v>
      </c>
    </row>
    <row r="1240" spans="2:65" s="14" customFormat="1">
      <c r="B1240" s="164"/>
      <c r="D1240" s="150" t="s">
        <v>276</v>
      </c>
      <c r="E1240" s="165" t="s">
        <v>1</v>
      </c>
      <c r="F1240" s="166" t="s">
        <v>1887</v>
      </c>
      <c r="H1240" s="165" t="s">
        <v>1</v>
      </c>
      <c r="I1240" s="167"/>
      <c r="L1240" s="164"/>
      <c r="M1240" s="168"/>
      <c r="T1240" s="169"/>
      <c r="AT1240" s="165" t="s">
        <v>276</v>
      </c>
      <c r="AU1240" s="165" t="s">
        <v>90</v>
      </c>
      <c r="AV1240" s="14" t="s">
        <v>84</v>
      </c>
      <c r="AW1240" s="14" t="s">
        <v>32</v>
      </c>
      <c r="AX1240" s="14" t="s">
        <v>77</v>
      </c>
      <c r="AY1240" s="165" t="s">
        <v>268</v>
      </c>
    </row>
    <row r="1241" spans="2:65" s="14" customFormat="1">
      <c r="B1241" s="164"/>
      <c r="D1241" s="150" t="s">
        <v>276</v>
      </c>
      <c r="E1241" s="165" t="s">
        <v>1</v>
      </c>
      <c r="F1241" s="166" t="s">
        <v>1888</v>
      </c>
      <c r="H1241" s="165" t="s">
        <v>1</v>
      </c>
      <c r="I1241" s="167"/>
      <c r="L1241" s="164"/>
      <c r="M1241" s="168"/>
      <c r="T1241" s="169"/>
      <c r="AT1241" s="165" t="s">
        <v>276</v>
      </c>
      <c r="AU1241" s="165" t="s">
        <v>90</v>
      </c>
      <c r="AV1241" s="14" t="s">
        <v>84</v>
      </c>
      <c r="AW1241" s="14" t="s">
        <v>32</v>
      </c>
      <c r="AX1241" s="14" t="s">
        <v>77</v>
      </c>
      <c r="AY1241" s="165" t="s">
        <v>268</v>
      </c>
    </row>
    <row r="1242" spans="2:65" s="12" customFormat="1">
      <c r="B1242" s="149"/>
      <c r="D1242" s="150" t="s">
        <v>276</v>
      </c>
      <c r="E1242" s="151" t="s">
        <v>1</v>
      </c>
      <c r="F1242" s="152" t="s">
        <v>2950</v>
      </c>
      <c r="H1242" s="153">
        <v>18.465</v>
      </c>
      <c r="I1242" s="154"/>
      <c r="L1242" s="149"/>
      <c r="M1242" s="155"/>
      <c r="T1242" s="156"/>
      <c r="AT1242" s="151" t="s">
        <v>276</v>
      </c>
      <c r="AU1242" s="151" t="s">
        <v>90</v>
      </c>
      <c r="AV1242" s="12" t="s">
        <v>90</v>
      </c>
      <c r="AW1242" s="12" t="s">
        <v>32</v>
      </c>
      <c r="AX1242" s="12" t="s">
        <v>77</v>
      </c>
      <c r="AY1242" s="151" t="s">
        <v>268</v>
      </c>
    </row>
    <row r="1243" spans="2:65" s="13" customFormat="1">
      <c r="B1243" s="157"/>
      <c r="D1243" s="150" t="s">
        <v>276</v>
      </c>
      <c r="E1243" s="158" t="s">
        <v>1</v>
      </c>
      <c r="F1243" s="159" t="s">
        <v>278</v>
      </c>
      <c r="H1243" s="160">
        <v>18.465</v>
      </c>
      <c r="I1243" s="161"/>
      <c r="L1243" s="157"/>
      <c r="M1243" s="162"/>
      <c r="T1243" s="163"/>
      <c r="AT1243" s="158" t="s">
        <v>276</v>
      </c>
      <c r="AU1243" s="158" t="s">
        <v>90</v>
      </c>
      <c r="AV1243" s="13" t="s">
        <v>101</v>
      </c>
      <c r="AW1243" s="13" t="s">
        <v>32</v>
      </c>
      <c r="AX1243" s="13" t="s">
        <v>84</v>
      </c>
      <c r="AY1243" s="158" t="s">
        <v>268</v>
      </c>
    </row>
    <row r="1244" spans="2:65" s="1" customFormat="1" ht="21.75" customHeight="1">
      <c r="B1244" s="32"/>
      <c r="C1244" s="186" t="s">
        <v>1873</v>
      </c>
      <c r="D1244" s="186" t="s">
        <v>982</v>
      </c>
      <c r="E1244" s="187" t="s">
        <v>1891</v>
      </c>
      <c r="F1244" s="188" t="s">
        <v>1892</v>
      </c>
      <c r="G1244" s="189" t="s">
        <v>273</v>
      </c>
      <c r="H1244" s="190">
        <v>14.654999999999999</v>
      </c>
      <c r="I1244" s="191"/>
      <c r="J1244" s="192">
        <f>ROUND(I1244*H1244,2)</f>
        <v>0</v>
      </c>
      <c r="K1244" s="188" t="s">
        <v>274</v>
      </c>
      <c r="L1244" s="193"/>
      <c r="M1244" s="194" t="s">
        <v>1</v>
      </c>
      <c r="N1244" s="195" t="s">
        <v>43</v>
      </c>
      <c r="P1244" s="145">
        <f>O1244*H1244</f>
        <v>0</v>
      </c>
      <c r="Q1244" s="145">
        <v>1.3100000000000001E-2</v>
      </c>
      <c r="R1244" s="145">
        <f>Q1244*H1244</f>
        <v>0.1919805</v>
      </c>
      <c r="S1244" s="145">
        <v>0</v>
      </c>
      <c r="T1244" s="146">
        <f>S1244*H1244</f>
        <v>0</v>
      </c>
      <c r="AR1244" s="147" t="s">
        <v>448</v>
      </c>
      <c r="AT1244" s="147" t="s">
        <v>982</v>
      </c>
      <c r="AU1244" s="147" t="s">
        <v>90</v>
      </c>
      <c r="AY1244" s="17" t="s">
        <v>268</v>
      </c>
      <c r="BE1244" s="148">
        <f>IF(N1244="základní",J1244,0)</f>
        <v>0</v>
      </c>
      <c r="BF1244" s="148">
        <f>IF(N1244="snížená",J1244,0)</f>
        <v>0</v>
      </c>
      <c r="BG1244" s="148">
        <f>IF(N1244="zákl. přenesená",J1244,0)</f>
        <v>0</v>
      </c>
      <c r="BH1244" s="148">
        <f>IF(N1244="sníž. přenesená",J1244,0)</f>
        <v>0</v>
      </c>
      <c r="BI1244" s="148">
        <f>IF(N1244="nulová",J1244,0)</f>
        <v>0</v>
      </c>
      <c r="BJ1244" s="17" t="s">
        <v>90</v>
      </c>
      <c r="BK1244" s="148">
        <f>ROUND(I1244*H1244,2)</f>
        <v>0</v>
      </c>
      <c r="BL1244" s="17" t="s">
        <v>370</v>
      </c>
      <c r="BM1244" s="147" t="s">
        <v>2951</v>
      </c>
    </row>
    <row r="1245" spans="2:65" s="14" customFormat="1">
      <c r="B1245" s="164"/>
      <c r="D1245" s="150" t="s">
        <v>276</v>
      </c>
      <c r="E1245" s="165" t="s">
        <v>1</v>
      </c>
      <c r="F1245" s="166" t="s">
        <v>1887</v>
      </c>
      <c r="H1245" s="165" t="s">
        <v>1</v>
      </c>
      <c r="I1245" s="167"/>
      <c r="L1245" s="164"/>
      <c r="M1245" s="168"/>
      <c r="T1245" s="169"/>
      <c r="AT1245" s="165" t="s">
        <v>276</v>
      </c>
      <c r="AU1245" s="165" t="s">
        <v>90</v>
      </c>
      <c r="AV1245" s="14" t="s">
        <v>84</v>
      </c>
      <c r="AW1245" s="14" t="s">
        <v>32</v>
      </c>
      <c r="AX1245" s="14" t="s">
        <v>77</v>
      </c>
      <c r="AY1245" s="165" t="s">
        <v>268</v>
      </c>
    </row>
    <row r="1246" spans="2:65" s="14" customFormat="1">
      <c r="B1246" s="164"/>
      <c r="D1246" s="150" t="s">
        <v>276</v>
      </c>
      <c r="E1246" s="165" t="s">
        <v>1</v>
      </c>
      <c r="F1246" s="166" t="s">
        <v>1894</v>
      </c>
      <c r="H1246" s="165" t="s">
        <v>1</v>
      </c>
      <c r="I1246" s="167"/>
      <c r="L1246" s="164"/>
      <c r="M1246" s="168"/>
      <c r="T1246" s="169"/>
      <c r="AT1246" s="165" t="s">
        <v>276</v>
      </c>
      <c r="AU1246" s="165" t="s">
        <v>90</v>
      </c>
      <c r="AV1246" s="14" t="s">
        <v>84</v>
      </c>
      <c r="AW1246" s="14" t="s">
        <v>32</v>
      </c>
      <c r="AX1246" s="14" t="s">
        <v>77</v>
      </c>
      <c r="AY1246" s="165" t="s">
        <v>268</v>
      </c>
    </row>
    <row r="1247" spans="2:65" s="12" customFormat="1">
      <c r="B1247" s="149"/>
      <c r="D1247" s="150" t="s">
        <v>276</v>
      </c>
      <c r="E1247" s="151" t="s">
        <v>1</v>
      </c>
      <c r="F1247" s="152" t="s">
        <v>2952</v>
      </c>
      <c r="H1247" s="153">
        <v>14.654999999999999</v>
      </c>
      <c r="I1247" s="154"/>
      <c r="L1247" s="149"/>
      <c r="M1247" s="155"/>
      <c r="T1247" s="156"/>
      <c r="AT1247" s="151" t="s">
        <v>276</v>
      </c>
      <c r="AU1247" s="151" t="s">
        <v>90</v>
      </c>
      <c r="AV1247" s="12" t="s">
        <v>90</v>
      </c>
      <c r="AW1247" s="12" t="s">
        <v>32</v>
      </c>
      <c r="AX1247" s="12" t="s">
        <v>77</v>
      </c>
      <c r="AY1247" s="151" t="s">
        <v>268</v>
      </c>
    </row>
    <row r="1248" spans="2:65" s="13" customFormat="1">
      <c r="B1248" s="157"/>
      <c r="D1248" s="150" t="s">
        <v>276</v>
      </c>
      <c r="E1248" s="158" t="s">
        <v>1</v>
      </c>
      <c r="F1248" s="159" t="s">
        <v>278</v>
      </c>
      <c r="H1248" s="160">
        <v>14.654999999999999</v>
      </c>
      <c r="I1248" s="161"/>
      <c r="L1248" s="157"/>
      <c r="M1248" s="162"/>
      <c r="T1248" s="163"/>
      <c r="AT1248" s="158" t="s">
        <v>276</v>
      </c>
      <c r="AU1248" s="158" t="s">
        <v>90</v>
      </c>
      <c r="AV1248" s="13" t="s">
        <v>101</v>
      </c>
      <c r="AW1248" s="13" t="s">
        <v>32</v>
      </c>
      <c r="AX1248" s="13" t="s">
        <v>84</v>
      </c>
      <c r="AY1248" s="158" t="s">
        <v>268</v>
      </c>
    </row>
    <row r="1249" spans="2:65" s="1" customFormat="1" ht="21.75" customHeight="1">
      <c r="B1249" s="32"/>
      <c r="C1249" s="186" t="s">
        <v>1879</v>
      </c>
      <c r="D1249" s="186" t="s">
        <v>982</v>
      </c>
      <c r="E1249" s="187" t="s">
        <v>1897</v>
      </c>
      <c r="F1249" s="188" t="s">
        <v>1898</v>
      </c>
      <c r="G1249" s="189" t="s">
        <v>273</v>
      </c>
      <c r="H1249" s="190">
        <v>22.178000000000001</v>
      </c>
      <c r="I1249" s="191"/>
      <c r="J1249" s="192">
        <f>ROUND(I1249*H1249,2)</f>
        <v>0</v>
      </c>
      <c r="K1249" s="188" t="s">
        <v>274</v>
      </c>
      <c r="L1249" s="193"/>
      <c r="M1249" s="194" t="s">
        <v>1</v>
      </c>
      <c r="N1249" s="195" t="s">
        <v>43</v>
      </c>
      <c r="P1249" s="145">
        <f>O1249*H1249</f>
        <v>0</v>
      </c>
      <c r="Q1249" s="145">
        <v>1.09E-2</v>
      </c>
      <c r="R1249" s="145">
        <f>Q1249*H1249</f>
        <v>0.24174020000000002</v>
      </c>
      <c r="S1249" s="145">
        <v>0</v>
      </c>
      <c r="T1249" s="146">
        <f>S1249*H1249</f>
        <v>0</v>
      </c>
      <c r="AR1249" s="147" t="s">
        <v>448</v>
      </c>
      <c r="AT1249" s="147" t="s">
        <v>982</v>
      </c>
      <c r="AU1249" s="147" t="s">
        <v>90</v>
      </c>
      <c r="AY1249" s="17" t="s">
        <v>268</v>
      </c>
      <c r="BE1249" s="148">
        <f>IF(N1249="základní",J1249,0)</f>
        <v>0</v>
      </c>
      <c r="BF1249" s="148">
        <f>IF(N1249="snížená",J1249,0)</f>
        <v>0</v>
      </c>
      <c r="BG1249" s="148">
        <f>IF(N1249="zákl. přenesená",J1249,0)</f>
        <v>0</v>
      </c>
      <c r="BH1249" s="148">
        <f>IF(N1249="sníž. přenesená",J1249,0)</f>
        <v>0</v>
      </c>
      <c r="BI1249" s="148">
        <f>IF(N1249="nulová",J1249,0)</f>
        <v>0</v>
      </c>
      <c r="BJ1249" s="17" t="s">
        <v>90</v>
      </c>
      <c r="BK1249" s="148">
        <f>ROUND(I1249*H1249,2)</f>
        <v>0</v>
      </c>
      <c r="BL1249" s="17" t="s">
        <v>370</v>
      </c>
      <c r="BM1249" s="147" t="s">
        <v>2953</v>
      </c>
    </row>
    <row r="1250" spans="2:65" s="14" customFormat="1">
      <c r="B1250" s="164"/>
      <c r="D1250" s="150" t="s">
        <v>276</v>
      </c>
      <c r="E1250" s="165" t="s">
        <v>1</v>
      </c>
      <c r="F1250" s="166" t="s">
        <v>1157</v>
      </c>
      <c r="H1250" s="165" t="s">
        <v>1</v>
      </c>
      <c r="I1250" s="167"/>
      <c r="L1250" s="164"/>
      <c r="M1250" s="168"/>
      <c r="T1250" s="169"/>
      <c r="AT1250" s="165" t="s">
        <v>276</v>
      </c>
      <c r="AU1250" s="165" t="s">
        <v>90</v>
      </c>
      <c r="AV1250" s="14" t="s">
        <v>84</v>
      </c>
      <c r="AW1250" s="14" t="s">
        <v>32</v>
      </c>
      <c r="AX1250" s="14" t="s">
        <v>77</v>
      </c>
      <c r="AY1250" s="165" t="s">
        <v>268</v>
      </c>
    </row>
    <row r="1251" spans="2:65" s="14" customFormat="1">
      <c r="B1251" s="164"/>
      <c r="D1251" s="150" t="s">
        <v>276</v>
      </c>
      <c r="E1251" s="165" t="s">
        <v>1</v>
      </c>
      <c r="F1251" s="166" t="s">
        <v>1900</v>
      </c>
      <c r="H1251" s="165" t="s">
        <v>1</v>
      </c>
      <c r="I1251" s="167"/>
      <c r="L1251" s="164"/>
      <c r="M1251" s="168"/>
      <c r="T1251" s="169"/>
      <c r="AT1251" s="165" t="s">
        <v>276</v>
      </c>
      <c r="AU1251" s="165" t="s">
        <v>90</v>
      </c>
      <c r="AV1251" s="14" t="s">
        <v>84</v>
      </c>
      <c r="AW1251" s="14" t="s">
        <v>32</v>
      </c>
      <c r="AX1251" s="14" t="s">
        <v>77</v>
      </c>
      <c r="AY1251" s="165" t="s">
        <v>268</v>
      </c>
    </row>
    <row r="1252" spans="2:65" s="12" customFormat="1">
      <c r="B1252" s="149"/>
      <c r="D1252" s="150" t="s">
        <v>276</v>
      </c>
      <c r="E1252" s="151" t="s">
        <v>1</v>
      </c>
      <c r="F1252" s="152" t="s">
        <v>2954</v>
      </c>
      <c r="H1252" s="153">
        <v>22.178000000000001</v>
      </c>
      <c r="I1252" s="154"/>
      <c r="L1252" s="149"/>
      <c r="M1252" s="155"/>
      <c r="T1252" s="156"/>
      <c r="AT1252" s="151" t="s">
        <v>276</v>
      </c>
      <c r="AU1252" s="151" t="s">
        <v>90</v>
      </c>
      <c r="AV1252" s="12" t="s">
        <v>90</v>
      </c>
      <c r="AW1252" s="12" t="s">
        <v>32</v>
      </c>
      <c r="AX1252" s="12" t="s">
        <v>77</v>
      </c>
      <c r="AY1252" s="151" t="s">
        <v>268</v>
      </c>
    </row>
    <row r="1253" spans="2:65" s="13" customFormat="1">
      <c r="B1253" s="157"/>
      <c r="D1253" s="150" t="s">
        <v>276</v>
      </c>
      <c r="E1253" s="158" t="s">
        <v>1</v>
      </c>
      <c r="F1253" s="159" t="s">
        <v>278</v>
      </c>
      <c r="H1253" s="160">
        <v>22.178000000000001</v>
      </c>
      <c r="I1253" s="161"/>
      <c r="L1253" s="157"/>
      <c r="M1253" s="162"/>
      <c r="T1253" s="163"/>
      <c r="AT1253" s="158" t="s">
        <v>276</v>
      </c>
      <c r="AU1253" s="158" t="s">
        <v>90</v>
      </c>
      <c r="AV1253" s="13" t="s">
        <v>101</v>
      </c>
      <c r="AW1253" s="13" t="s">
        <v>32</v>
      </c>
      <c r="AX1253" s="13" t="s">
        <v>84</v>
      </c>
      <c r="AY1253" s="158" t="s">
        <v>268</v>
      </c>
    </row>
    <row r="1254" spans="2:65" s="1" customFormat="1" ht="24.2" customHeight="1">
      <c r="B1254" s="32"/>
      <c r="C1254" s="136" t="s">
        <v>1883</v>
      </c>
      <c r="D1254" s="177" t="s">
        <v>270</v>
      </c>
      <c r="E1254" s="137" t="s">
        <v>1903</v>
      </c>
      <c r="F1254" s="138" t="s">
        <v>1904</v>
      </c>
      <c r="G1254" s="139" t="s">
        <v>215</v>
      </c>
      <c r="H1254" s="140">
        <v>18.585999999999999</v>
      </c>
      <c r="I1254" s="141"/>
      <c r="J1254" s="142">
        <f>ROUND(I1254*H1254,2)</f>
        <v>0</v>
      </c>
      <c r="K1254" s="138" t="s">
        <v>274</v>
      </c>
      <c r="L1254" s="32"/>
      <c r="M1254" s="143" t="s">
        <v>1</v>
      </c>
      <c r="N1254" s="144" t="s">
        <v>43</v>
      </c>
      <c r="P1254" s="145">
        <f>O1254*H1254</f>
        <v>0</v>
      </c>
      <c r="Q1254" s="145">
        <v>2.3300000000000001E-2</v>
      </c>
      <c r="R1254" s="145">
        <f>Q1254*H1254</f>
        <v>0.43305379999999999</v>
      </c>
      <c r="S1254" s="145">
        <v>0</v>
      </c>
      <c r="T1254" s="146">
        <f>S1254*H1254</f>
        <v>0</v>
      </c>
      <c r="AR1254" s="147" t="s">
        <v>370</v>
      </c>
      <c r="AT1254" s="147" t="s">
        <v>270</v>
      </c>
      <c r="AU1254" s="147" t="s">
        <v>90</v>
      </c>
      <c r="AY1254" s="17" t="s">
        <v>268</v>
      </c>
      <c r="BE1254" s="148">
        <f>IF(N1254="základní",J1254,0)</f>
        <v>0</v>
      </c>
      <c r="BF1254" s="148">
        <f>IF(N1254="snížená",J1254,0)</f>
        <v>0</v>
      </c>
      <c r="BG1254" s="148">
        <f>IF(N1254="zákl. přenesená",J1254,0)</f>
        <v>0</v>
      </c>
      <c r="BH1254" s="148">
        <f>IF(N1254="sníž. přenesená",J1254,0)</f>
        <v>0</v>
      </c>
      <c r="BI1254" s="148">
        <f>IF(N1254="nulová",J1254,0)</f>
        <v>0</v>
      </c>
      <c r="BJ1254" s="17" t="s">
        <v>90</v>
      </c>
      <c r="BK1254" s="148">
        <f>ROUND(I1254*H1254,2)</f>
        <v>0</v>
      </c>
      <c r="BL1254" s="17" t="s">
        <v>370</v>
      </c>
      <c r="BM1254" s="147" t="s">
        <v>1905</v>
      </c>
    </row>
    <row r="1255" spans="2:65" s="14" customFormat="1">
      <c r="B1255" s="164"/>
      <c r="D1255" s="150" t="s">
        <v>276</v>
      </c>
      <c r="E1255" s="165" t="s">
        <v>1</v>
      </c>
      <c r="F1255" s="166" t="s">
        <v>1739</v>
      </c>
      <c r="H1255" s="165" t="s">
        <v>1</v>
      </c>
      <c r="I1255" s="167"/>
      <c r="L1255" s="164"/>
      <c r="M1255" s="168"/>
      <c r="T1255" s="169"/>
      <c r="AT1255" s="165" t="s">
        <v>276</v>
      </c>
      <c r="AU1255" s="165" t="s">
        <v>90</v>
      </c>
      <c r="AV1255" s="14" t="s">
        <v>84</v>
      </c>
      <c r="AW1255" s="14" t="s">
        <v>32</v>
      </c>
      <c r="AX1255" s="14" t="s">
        <v>77</v>
      </c>
      <c r="AY1255" s="165" t="s">
        <v>268</v>
      </c>
    </row>
    <row r="1256" spans="2:65" s="12" customFormat="1">
      <c r="B1256" s="149"/>
      <c r="D1256" s="150" t="s">
        <v>276</v>
      </c>
      <c r="E1256" s="151" t="s">
        <v>1</v>
      </c>
      <c r="F1256" s="152" t="s">
        <v>1740</v>
      </c>
      <c r="H1256" s="153">
        <v>2.532</v>
      </c>
      <c r="I1256" s="154"/>
      <c r="L1256" s="149"/>
      <c r="M1256" s="155"/>
      <c r="T1256" s="156"/>
      <c r="AT1256" s="151" t="s">
        <v>276</v>
      </c>
      <c r="AU1256" s="151" t="s">
        <v>90</v>
      </c>
      <c r="AV1256" s="12" t="s">
        <v>90</v>
      </c>
      <c r="AW1256" s="12" t="s">
        <v>32</v>
      </c>
      <c r="AX1256" s="12" t="s">
        <v>77</v>
      </c>
      <c r="AY1256" s="151" t="s">
        <v>268</v>
      </c>
    </row>
    <row r="1257" spans="2:65" s="12" customFormat="1">
      <c r="B1257" s="149"/>
      <c r="D1257" s="150" t="s">
        <v>276</v>
      </c>
      <c r="E1257" s="151" t="s">
        <v>1</v>
      </c>
      <c r="F1257" s="152" t="s">
        <v>1741</v>
      </c>
      <c r="H1257" s="153">
        <v>0.23499999999999999</v>
      </c>
      <c r="I1257" s="154"/>
      <c r="L1257" s="149"/>
      <c r="M1257" s="155"/>
      <c r="T1257" s="156"/>
      <c r="AT1257" s="151" t="s">
        <v>276</v>
      </c>
      <c r="AU1257" s="151" t="s">
        <v>90</v>
      </c>
      <c r="AV1257" s="12" t="s">
        <v>90</v>
      </c>
      <c r="AW1257" s="12" t="s">
        <v>32</v>
      </c>
      <c r="AX1257" s="12" t="s">
        <v>77</v>
      </c>
      <c r="AY1257" s="151" t="s">
        <v>268</v>
      </c>
    </row>
    <row r="1258" spans="2:65" s="12" customFormat="1">
      <c r="B1258" s="149"/>
      <c r="D1258" s="150" t="s">
        <v>276</v>
      </c>
      <c r="E1258" s="151" t="s">
        <v>1</v>
      </c>
      <c r="F1258" s="152" t="s">
        <v>1742</v>
      </c>
      <c r="H1258" s="153">
        <v>0.45400000000000001</v>
      </c>
      <c r="I1258" s="154"/>
      <c r="L1258" s="149"/>
      <c r="M1258" s="155"/>
      <c r="T1258" s="156"/>
      <c r="AT1258" s="151" t="s">
        <v>276</v>
      </c>
      <c r="AU1258" s="151" t="s">
        <v>90</v>
      </c>
      <c r="AV1258" s="12" t="s">
        <v>90</v>
      </c>
      <c r="AW1258" s="12" t="s">
        <v>32</v>
      </c>
      <c r="AX1258" s="12" t="s">
        <v>77</v>
      </c>
      <c r="AY1258" s="151" t="s">
        <v>268</v>
      </c>
    </row>
    <row r="1259" spans="2:65" s="12" customFormat="1">
      <c r="B1259" s="149"/>
      <c r="D1259" s="150" t="s">
        <v>276</v>
      </c>
      <c r="E1259" s="151" t="s">
        <v>1</v>
      </c>
      <c r="F1259" s="152" t="s">
        <v>1743</v>
      </c>
      <c r="H1259" s="153">
        <v>0.34300000000000003</v>
      </c>
      <c r="I1259" s="154"/>
      <c r="L1259" s="149"/>
      <c r="M1259" s="155"/>
      <c r="T1259" s="156"/>
      <c r="AT1259" s="151" t="s">
        <v>276</v>
      </c>
      <c r="AU1259" s="151" t="s">
        <v>90</v>
      </c>
      <c r="AV1259" s="12" t="s">
        <v>90</v>
      </c>
      <c r="AW1259" s="12" t="s">
        <v>32</v>
      </c>
      <c r="AX1259" s="12" t="s">
        <v>77</v>
      </c>
      <c r="AY1259" s="151" t="s">
        <v>268</v>
      </c>
    </row>
    <row r="1260" spans="2:65" s="12" customFormat="1">
      <c r="B1260" s="149"/>
      <c r="D1260" s="150" t="s">
        <v>276</v>
      </c>
      <c r="E1260" s="151" t="s">
        <v>1</v>
      </c>
      <c r="F1260" s="152" t="s">
        <v>1744</v>
      </c>
      <c r="H1260" s="153">
        <v>0.76700000000000002</v>
      </c>
      <c r="I1260" s="154"/>
      <c r="L1260" s="149"/>
      <c r="M1260" s="155"/>
      <c r="T1260" s="156"/>
      <c r="AT1260" s="151" t="s">
        <v>276</v>
      </c>
      <c r="AU1260" s="151" t="s">
        <v>90</v>
      </c>
      <c r="AV1260" s="12" t="s">
        <v>90</v>
      </c>
      <c r="AW1260" s="12" t="s">
        <v>32</v>
      </c>
      <c r="AX1260" s="12" t="s">
        <v>77</v>
      </c>
      <c r="AY1260" s="151" t="s">
        <v>268</v>
      </c>
    </row>
    <row r="1261" spans="2:65" s="12" customFormat="1">
      <c r="B1261" s="149"/>
      <c r="D1261" s="150" t="s">
        <v>276</v>
      </c>
      <c r="E1261" s="151" t="s">
        <v>1</v>
      </c>
      <c r="F1261" s="152" t="s">
        <v>1745</v>
      </c>
      <c r="H1261" s="153">
        <v>0.98099999999999998</v>
      </c>
      <c r="I1261" s="154"/>
      <c r="L1261" s="149"/>
      <c r="M1261" s="155"/>
      <c r="T1261" s="156"/>
      <c r="AT1261" s="151" t="s">
        <v>276</v>
      </c>
      <c r="AU1261" s="151" t="s">
        <v>90</v>
      </c>
      <c r="AV1261" s="12" t="s">
        <v>90</v>
      </c>
      <c r="AW1261" s="12" t="s">
        <v>32</v>
      </c>
      <c r="AX1261" s="12" t="s">
        <v>77</v>
      </c>
      <c r="AY1261" s="151" t="s">
        <v>268</v>
      </c>
    </row>
    <row r="1262" spans="2:65" s="12" customFormat="1">
      <c r="B1262" s="149"/>
      <c r="D1262" s="150" t="s">
        <v>276</v>
      </c>
      <c r="E1262" s="151" t="s">
        <v>1</v>
      </c>
      <c r="F1262" s="152" t="s">
        <v>1746</v>
      </c>
      <c r="H1262" s="153">
        <v>2.62</v>
      </c>
      <c r="I1262" s="154"/>
      <c r="L1262" s="149"/>
      <c r="M1262" s="155"/>
      <c r="T1262" s="156"/>
      <c r="AT1262" s="151" t="s">
        <v>276</v>
      </c>
      <c r="AU1262" s="151" t="s">
        <v>90</v>
      </c>
      <c r="AV1262" s="12" t="s">
        <v>90</v>
      </c>
      <c r="AW1262" s="12" t="s">
        <v>32</v>
      </c>
      <c r="AX1262" s="12" t="s">
        <v>77</v>
      </c>
      <c r="AY1262" s="151" t="s">
        <v>268</v>
      </c>
    </row>
    <row r="1263" spans="2:65" s="12" customFormat="1">
      <c r="B1263" s="149"/>
      <c r="D1263" s="150" t="s">
        <v>276</v>
      </c>
      <c r="E1263" s="151" t="s">
        <v>1</v>
      </c>
      <c r="F1263" s="152" t="s">
        <v>1747</v>
      </c>
      <c r="H1263" s="153">
        <v>3.2000000000000001E-2</v>
      </c>
      <c r="I1263" s="154"/>
      <c r="L1263" s="149"/>
      <c r="M1263" s="155"/>
      <c r="T1263" s="156"/>
      <c r="AT1263" s="151" t="s">
        <v>276</v>
      </c>
      <c r="AU1263" s="151" t="s">
        <v>90</v>
      </c>
      <c r="AV1263" s="12" t="s">
        <v>90</v>
      </c>
      <c r="AW1263" s="12" t="s">
        <v>32</v>
      </c>
      <c r="AX1263" s="12" t="s">
        <v>77</v>
      </c>
      <c r="AY1263" s="151" t="s">
        <v>268</v>
      </c>
    </row>
    <row r="1264" spans="2:65" s="15" customFormat="1">
      <c r="B1264" s="170"/>
      <c r="D1264" s="150" t="s">
        <v>276</v>
      </c>
      <c r="E1264" s="171" t="s">
        <v>1</v>
      </c>
      <c r="F1264" s="172" t="s">
        <v>325</v>
      </c>
      <c r="H1264" s="173">
        <v>7.9640000000000004</v>
      </c>
      <c r="I1264" s="174"/>
      <c r="L1264" s="170"/>
      <c r="M1264" s="175"/>
      <c r="T1264" s="176"/>
      <c r="AT1264" s="171" t="s">
        <v>276</v>
      </c>
      <c r="AU1264" s="171" t="s">
        <v>90</v>
      </c>
      <c r="AV1264" s="15" t="s">
        <v>97</v>
      </c>
      <c r="AW1264" s="15" t="s">
        <v>32</v>
      </c>
      <c r="AX1264" s="15" t="s">
        <v>77</v>
      </c>
      <c r="AY1264" s="171" t="s">
        <v>268</v>
      </c>
    </row>
    <row r="1265" spans="2:51" s="12" customFormat="1">
      <c r="B1265" s="149"/>
      <c r="D1265" s="150" t="s">
        <v>276</v>
      </c>
      <c r="E1265" s="151" t="s">
        <v>1</v>
      </c>
      <c r="F1265" s="152" t="s">
        <v>2914</v>
      </c>
      <c r="H1265" s="153">
        <v>0.14299999999999999</v>
      </c>
      <c r="I1265" s="154"/>
      <c r="L1265" s="149"/>
      <c r="M1265" s="155"/>
      <c r="T1265" s="156"/>
      <c r="AT1265" s="151" t="s">
        <v>276</v>
      </c>
      <c r="AU1265" s="151" t="s">
        <v>90</v>
      </c>
      <c r="AV1265" s="12" t="s">
        <v>90</v>
      </c>
      <c r="AW1265" s="12" t="s">
        <v>32</v>
      </c>
      <c r="AX1265" s="12" t="s">
        <v>77</v>
      </c>
      <c r="AY1265" s="151" t="s">
        <v>268</v>
      </c>
    </row>
    <row r="1266" spans="2:51" s="15" customFormat="1">
      <c r="B1266" s="170"/>
      <c r="D1266" s="150" t="s">
        <v>276</v>
      </c>
      <c r="E1266" s="171" t="s">
        <v>1</v>
      </c>
      <c r="F1266" s="172" t="s">
        <v>325</v>
      </c>
      <c r="H1266" s="173">
        <v>0.14299999999999999</v>
      </c>
      <c r="I1266" s="174"/>
      <c r="L1266" s="170"/>
      <c r="M1266" s="175"/>
      <c r="T1266" s="176"/>
      <c r="AT1266" s="171" t="s">
        <v>276</v>
      </c>
      <c r="AU1266" s="171" t="s">
        <v>90</v>
      </c>
      <c r="AV1266" s="15" t="s">
        <v>97</v>
      </c>
      <c r="AW1266" s="15" t="s">
        <v>32</v>
      </c>
      <c r="AX1266" s="15" t="s">
        <v>77</v>
      </c>
      <c r="AY1266" s="171" t="s">
        <v>268</v>
      </c>
    </row>
    <row r="1267" spans="2:51" s="14" customFormat="1">
      <c r="B1267" s="164"/>
      <c r="D1267" s="150" t="s">
        <v>276</v>
      </c>
      <c r="E1267" s="165" t="s">
        <v>1</v>
      </c>
      <c r="F1267" s="166" t="s">
        <v>1877</v>
      </c>
      <c r="H1267" s="165" t="s">
        <v>1</v>
      </c>
      <c r="I1267" s="167"/>
      <c r="L1267" s="164"/>
      <c r="M1267" s="168"/>
      <c r="T1267" s="169"/>
      <c r="AT1267" s="165" t="s">
        <v>276</v>
      </c>
      <c r="AU1267" s="165" t="s">
        <v>90</v>
      </c>
      <c r="AV1267" s="14" t="s">
        <v>84</v>
      </c>
      <c r="AW1267" s="14" t="s">
        <v>32</v>
      </c>
      <c r="AX1267" s="14" t="s">
        <v>77</v>
      </c>
      <c r="AY1267" s="165" t="s">
        <v>268</v>
      </c>
    </row>
    <row r="1268" spans="2:51" s="12" customFormat="1">
      <c r="B1268" s="149"/>
      <c r="D1268" s="150" t="s">
        <v>276</v>
      </c>
      <c r="E1268" s="151" t="s">
        <v>1</v>
      </c>
      <c r="F1268" s="152" t="s">
        <v>2955</v>
      </c>
      <c r="H1268" s="153">
        <v>3.7050000000000001</v>
      </c>
      <c r="I1268" s="154"/>
      <c r="L1268" s="149"/>
      <c r="M1268" s="155"/>
      <c r="T1268" s="156"/>
      <c r="AT1268" s="151" t="s">
        <v>276</v>
      </c>
      <c r="AU1268" s="151" t="s">
        <v>90</v>
      </c>
      <c r="AV1268" s="12" t="s">
        <v>90</v>
      </c>
      <c r="AW1268" s="12" t="s">
        <v>32</v>
      </c>
      <c r="AX1268" s="12" t="s">
        <v>77</v>
      </c>
      <c r="AY1268" s="151" t="s">
        <v>268</v>
      </c>
    </row>
    <row r="1269" spans="2:51" s="15" customFormat="1">
      <c r="B1269" s="170"/>
      <c r="D1269" s="150" t="s">
        <v>276</v>
      </c>
      <c r="E1269" s="171" t="s">
        <v>1</v>
      </c>
      <c r="F1269" s="172" t="s">
        <v>325</v>
      </c>
      <c r="H1269" s="173">
        <v>3.7050000000000001</v>
      </c>
      <c r="I1269" s="174"/>
      <c r="L1269" s="170"/>
      <c r="M1269" s="175"/>
      <c r="T1269" s="176"/>
      <c r="AT1269" s="171" t="s">
        <v>276</v>
      </c>
      <c r="AU1269" s="171" t="s">
        <v>90</v>
      </c>
      <c r="AV1269" s="15" t="s">
        <v>97</v>
      </c>
      <c r="AW1269" s="15" t="s">
        <v>32</v>
      </c>
      <c r="AX1269" s="15" t="s">
        <v>77</v>
      </c>
      <c r="AY1269" s="171" t="s">
        <v>268</v>
      </c>
    </row>
    <row r="1270" spans="2:51" s="14" customFormat="1">
      <c r="B1270" s="164"/>
      <c r="D1270" s="150" t="s">
        <v>276</v>
      </c>
      <c r="E1270" s="165" t="s">
        <v>1</v>
      </c>
      <c r="F1270" s="166" t="s">
        <v>1887</v>
      </c>
      <c r="H1270" s="165" t="s">
        <v>1</v>
      </c>
      <c r="I1270" s="167"/>
      <c r="L1270" s="164"/>
      <c r="M1270" s="168"/>
      <c r="T1270" s="169"/>
      <c r="AT1270" s="165" t="s">
        <v>276</v>
      </c>
      <c r="AU1270" s="165" t="s">
        <v>90</v>
      </c>
      <c r="AV1270" s="14" t="s">
        <v>84</v>
      </c>
      <c r="AW1270" s="14" t="s">
        <v>32</v>
      </c>
      <c r="AX1270" s="14" t="s">
        <v>77</v>
      </c>
      <c r="AY1270" s="165" t="s">
        <v>268</v>
      </c>
    </row>
    <row r="1271" spans="2:51" s="14" customFormat="1">
      <c r="B1271" s="164"/>
      <c r="D1271" s="150" t="s">
        <v>276</v>
      </c>
      <c r="E1271" s="165" t="s">
        <v>1</v>
      </c>
      <c r="F1271" s="166" t="s">
        <v>1888</v>
      </c>
      <c r="H1271" s="165" t="s">
        <v>1</v>
      </c>
      <c r="I1271" s="167"/>
      <c r="L1271" s="164"/>
      <c r="M1271" s="168"/>
      <c r="T1271" s="169"/>
      <c r="AT1271" s="165" t="s">
        <v>276</v>
      </c>
      <c r="AU1271" s="165" t="s">
        <v>90</v>
      </c>
      <c r="AV1271" s="14" t="s">
        <v>84</v>
      </c>
      <c r="AW1271" s="14" t="s">
        <v>32</v>
      </c>
      <c r="AX1271" s="14" t="s">
        <v>77</v>
      </c>
      <c r="AY1271" s="165" t="s">
        <v>268</v>
      </c>
    </row>
    <row r="1272" spans="2:51" s="12" customFormat="1">
      <c r="B1272" s="149"/>
      <c r="D1272" s="150" t="s">
        <v>276</v>
      </c>
      <c r="E1272" s="151" t="s">
        <v>1</v>
      </c>
      <c r="F1272" s="152" t="s">
        <v>2956</v>
      </c>
      <c r="H1272" s="153">
        <v>0.38800000000000001</v>
      </c>
      <c r="I1272" s="154"/>
      <c r="L1272" s="149"/>
      <c r="M1272" s="155"/>
      <c r="T1272" s="156"/>
      <c r="AT1272" s="151" t="s">
        <v>276</v>
      </c>
      <c r="AU1272" s="151" t="s">
        <v>90</v>
      </c>
      <c r="AV1272" s="12" t="s">
        <v>90</v>
      </c>
      <c r="AW1272" s="12" t="s">
        <v>32</v>
      </c>
      <c r="AX1272" s="12" t="s">
        <v>77</v>
      </c>
      <c r="AY1272" s="151" t="s">
        <v>268</v>
      </c>
    </row>
    <row r="1273" spans="2:51" s="15" customFormat="1">
      <c r="B1273" s="170"/>
      <c r="D1273" s="150" t="s">
        <v>276</v>
      </c>
      <c r="E1273" s="171" t="s">
        <v>1</v>
      </c>
      <c r="F1273" s="172" t="s">
        <v>325</v>
      </c>
      <c r="H1273" s="173">
        <v>0.38800000000000001</v>
      </c>
      <c r="I1273" s="174"/>
      <c r="L1273" s="170"/>
      <c r="M1273" s="175"/>
      <c r="T1273" s="176"/>
      <c r="AT1273" s="171" t="s">
        <v>276</v>
      </c>
      <c r="AU1273" s="171" t="s">
        <v>90</v>
      </c>
      <c r="AV1273" s="15" t="s">
        <v>97</v>
      </c>
      <c r="AW1273" s="15" t="s">
        <v>32</v>
      </c>
      <c r="AX1273" s="15" t="s">
        <v>77</v>
      </c>
      <c r="AY1273" s="171" t="s">
        <v>268</v>
      </c>
    </row>
    <row r="1274" spans="2:51" s="14" customFormat="1">
      <c r="B1274" s="164"/>
      <c r="D1274" s="150" t="s">
        <v>276</v>
      </c>
      <c r="E1274" s="165" t="s">
        <v>1</v>
      </c>
      <c r="F1274" s="166" t="s">
        <v>1887</v>
      </c>
      <c r="H1274" s="165" t="s">
        <v>1</v>
      </c>
      <c r="I1274" s="167"/>
      <c r="L1274" s="164"/>
      <c r="M1274" s="168"/>
      <c r="T1274" s="169"/>
      <c r="AT1274" s="165" t="s">
        <v>276</v>
      </c>
      <c r="AU1274" s="165" t="s">
        <v>90</v>
      </c>
      <c r="AV1274" s="14" t="s">
        <v>84</v>
      </c>
      <c r="AW1274" s="14" t="s">
        <v>32</v>
      </c>
      <c r="AX1274" s="14" t="s">
        <v>77</v>
      </c>
      <c r="AY1274" s="165" t="s">
        <v>268</v>
      </c>
    </row>
    <row r="1275" spans="2:51" s="14" customFormat="1">
      <c r="B1275" s="164"/>
      <c r="D1275" s="150" t="s">
        <v>276</v>
      </c>
      <c r="E1275" s="165" t="s">
        <v>1</v>
      </c>
      <c r="F1275" s="166" t="s">
        <v>1894</v>
      </c>
      <c r="H1275" s="165" t="s">
        <v>1</v>
      </c>
      <c r="I1275" s="167"/>
      <c r="L1275" s="164"/>
      <c r="M1275" s="168"/>
      <c r="T1275" s="169"/>
      <c r="AT1275" s="165" t="s">
        <v>276</v>
      </c>
      <c r="AU1275" s="165" t="s">
        <v>90</v>
      </c>
      <c r="AV1275" s="14" t="s">
        <v>84</v>
      </c>
      <c r="AW1275" s="14" t="s">
        <v>32</v>
      </c>
      <c r="AX1275" s="14" t="s">
        <v>77</v>
      </c>
      <c r="AY1275" s="165" t="s">
        <v>268</v>
      </c>
    </row>
    <row r="1276" spans="2:51" s="12" customFormat="1">
      <c r="B1276" s="149"/>
      <c r="D1276" s="150" t="s">
        <v>276</v>
      </c>
      <c r="E1276" s="151" t="s">
        <v>1</v>
      </c>
      <c r="F1276" s="152" t="s">
        <v>2957</v>
      </c>
      <c r="H1276" s="153">
        <v>0.26400000000000001</v>
      </c>
      <c r="I1276" s="154"/>
      <c r="L1276" s="149"/>
      <c r="M1276" s="155"/>
      <c r="T1276" s="156"/>
      <c r="AT1276" s="151" t="s">
        <v>276</v>
      </c>
      <c r="AU1276" s="151" t="s">
        <v>90</v>
      </c>
      <c r="AV1276" s="12" t="s">
        <v>90</v>
      </c>
      <c r="AW1276" s="12" t="s">
        <v>32</v>
      </c>
      <c r="AX1276" s="12" t="s">
        <v>77</v>
      </c>
      <c r="AY1276" s="151" t="s">
        <v>268</v>
      </c>
    </row>
    <row r="1277" spans="2:51" s="15" customFormat="1">
      <c r="B1277" s="170"/>
      <c r="D1277" s="150" t="s">
        <v>276</v>
      </c>
      <c r="E1277" s="171" t="s">
        <v>1</v>
      </c>
      <c r="F1277" s="172" t="s">
        <v>325</v>
      </c>
      <c r="H1277" s="173">
        <v>0.26400000000000001</v>
      </c>
      <c r="I1277" s="174"/>
      <c r="L1277" s="170"/>
      <c r="M1277" s="175"/>
      <c r="T1277" s="176"/>
      <c r="AT1277" s="171" t="s">
        <v>276</v>
      </c>
      <c r="AU1277" s="171" t="s">
        <v>90</v>
      </c>
      <c r="AV1277" s="15" t="s">
        <v>97</v>
      </c>
      <c r="AW1277" s="15" t="s">
        <v>32</v>
      </c>
      <c r="AX1277" s="15" t="s">
        <v>77</v>
      </c>
      <c r="AY1277" s="171" t="s">
        <v>268</v>
      </c>
    </row>
    <row r="1278" spans="2:51" s="14" customFormat="1">
      <c r="B1278" s="164"/>
      <c r="D1278" s="150" t="s">
        <v>276</v>
      </c>
      <c r="E1278" s="165" t="s">
        <v>1</v>
      </c>
      <c r="F1278" s="166" t="s">
        <v>1157</v>
      </c>
      <c r="H1278" s="165" t="s">
        <v>1</v>
      </c>
      <c r="I1278" s="167"/>
      <c r="L1278" s="164"/>
      <c r="M1278" s="168"/>
      <c r="T1278" s="169"/>
      <c r="AT1278" s="165" t="s">
        <v>276</v>
      </c>
      <c r="AU1278" s="165" t="s">
        <v>90</v>
      </c>
      <c r="AV1278" s="14" t="s">
        <v>84</v>
      </c>
      <c r="AW1278" s="14" t="s">
        <v>32</v>
      </c>
      <c r="AX1278" s="14" t="s">
        <v>77</v>
      </c>
      <c r="AY1278" s="165" t="s">
        <v>268</v>
      </c>
    </row>
    <row r="1279" spans="2:51" s="14" customFormat="1">
      <c r="B1279" s="164"/>
      <c r="D1279" s="150" t="s">
        <v>276</v>
      </c>
      <c r="E1279" s="165" t="s">
        <v>1</v>
      </c>
      <c r="F1279" s="166" t="s">
        <v>1900</v>
      </c>
      <c r="H1279" s="165" t="s">
        <v>1</v>
      </c>
      <c r="I1279" s="167"/>
      <c r="L1279" s="164"/>
      <c r="M1279" s="168"/>
      <c r="T1279" s="169"/>
      <c r="AT1279" s="165" t="s">
        <v>276</v>
      </c>
      <c r="AU1279" s="165" t="s">
        <v>90</v>
      </c>
      <c r="AV1279" s="14" t="s">
        <v>84</v>
      </c>
      <c r="AW1279" s="14" t="s">
        <v>32</v>
      </c>
      <c r="AX1279" s="14" t="s">
        <v>77</v>
      </c>
      <c r="AY1279" s="165" t="s">
        <v>268</v>
      </c>
    </row>
    <row r="1280" spans="2:51" s="12" customFormat="1">
      <c r="B1280" s="149"/>
      <c r="D1280" s="150" t="s">
        <v>276</v>
      </c>
      <c r="E1280" s="151" t="s">
        <v>1</v>
      </c>
      <c r="F1280" s="152" t="s">
        <v>2958</v>
      </c>
      <c r="H1280" s="153">
        <v>0.33300000000000002</v>
      </c>
      <c r="I1280" s="154"/>
      <c r="L1280" s="149"/>
      <c r="M1280" s="155"/>
      <c r="T1280" s="156"/>
      <c r="AT1280" s="151" t="s">
        <v>276</v>
      </c>
      <c r="AU1280" s="151" t="s">
        <v>90</v>
      </c>
      <c r="AV1280" s="12" t="s">
        <v>90</v>
      </c>
      <c r="AW1280" s="12" t="s">
        <v>32</v>
      </c>
      <c r="AX1280" s="12" t="s">
        <v>77</v>
      </c>
      <c r="AY1280" s="151" t="s">
        <v>268</v>
      </c>
    </row>
    <row r="1281" spans="2:65" s="15" customFormat="1">
      <c r="B1281" s="170"/>
      <c r="D1281" s="150" t="s">
        <v>276</v>
      </c>
      <c r="E1281" s="171" t="s">
        <v>1</v>
      </c>
      <c r="F1281" s="172" t="s">
        <v>325</v>
      </c>
      <c r="H1281" s="173">
        <v>0.33300000000000002</v>
      </c>
      <c r="I1281" s="174"/>
      <c r="L1281" s="170"/>
      <c r="M1281" s="175"/>
      <c r="T1281" s="176"/>
      <c r="AT1281" s="171" t="s">
        <v>276</v>
      </c>
      <c r="AU1281" s="171" t="s">
        <v>90</v>
      </c>
      <c r="AV1281" s="15" t="s">
        <v>97</v>
      </c>
      <c r="AW1281" s="15" t="s">
        <v>32</v>
      </c>
      <c r="AX1281" s="15" t="s">
        <v>77</v>
      </c>
      <c r="AY1281" s="171" t="s">
        <v>268</v>
      </c>
    </row>
    <row r="1282" spans="2:65" s="12" customFormat="1">
      <c r="B1282" s="149"/>
      <c r="D1282" s="150" t="s">
        <v>276</v>
      </c>
      <c r="E1282" s="151" t="s">
        <v>1</v>
      </c>
      <c r="F1282" s="152" t="s">
        <v>2959</v>
      </c>
      <c r="H1282" s="153">
        <v>3.3650000000000002</v>
      </c>
      <c r="I1282" s="154"/>
      <c r="L1282" s="149"/>
      <c r="M1282" s="155"/>
      <c r="T1282" s="156"/>
      <c r="AT1282" s="151" t="s">
        <v>276</v>
      </c>
      <c r="AU1282" s="151" t="s">
        <v>90</v>
      </c>
      <c r="AV1282" s="12" t="s">
        <v>90</v>
      </c>
      <c r="AW1282" s="12" t="s">
        <v>32</v>
      </c>
      <c r="AX1282" s="12" t="s">
        <v>77</v>
      </c>
      <c r="AY1282" s="151" t="s">
        <v>268</v>
      </c>
    </row>
    <row r="1283" spans="2:65" s="15" customFormat="1">
      <c r="B1283" s="170"/>
      <c r="D1283" s="150" t="s">
        <v>276</v>
      </c>
      <c r="E1283" s="171" t="s">
        <v>1</v>
      </c>
      <c r="F1283" s="172" t="s">
        <v>325</v>
      </c>
      <c r="H1283" s="173">
        <v>3.3650000000000002</v>
      </c>
      <c r="I1283" s="174"/>
      <c r="L1283" s="170"/>
      <c r="M1283" s="175"/>
      <c r="T1283" s="176"/>
      <c r="AT1283" s="171" t="s">
        <v>276</v>
      </c>
      <c r="AU1283" s="171" t="s">
        <v>90</v>
      </c>
      <c r="AV1283" s="15" t="s">
        <v>97</v>
      </c>
      <c r="AW1283" s="15" t="s">
        <v>32</v>
      </c>
      <c r="AX1283" s="15" t="s">
        <v>77</v>
      </c>
      <c r="AY1283" s="171" t="s">
        <v>268</v>
      </c>
    </row>
    <row r="1284" spans="2:65" s="13" customFormat="1">
      <c r="B1284" s="157"/>
      <c r="D1284" s="150" t="s">
        <v>276</v>
      </c>
      <c r="E1284" s="158" t="s">
        <v>1</v>
      </c>
      <c r="F1284" s="159" t="s">
        <v>278</v>
      </c>
      <c r="H1284" s="160">
        <v>16.161999999999999</v>
      </c>
      <c r="I1284" s="161"/>
      <c r="L1284" s="157"/>
      <c r="M1284" s="162"/>
      <c r="T1284" s="163"/>
      <c r="AT1284" s="158" t="s">
        <v>276</v>
      </c>
      <c r="AU1284" s="158" t="s">
        <v>90</v>
      </c>
      <c r="AV1284" s="13" t="s">
        <v>101</v>
      </c>
      <c r="AW1284" s="13" t="s">
        <v>32</v>
      </c>
      <c r="AX1284" s="13" t="s">
        <v>84</v>
      </c>
      <c r="AY1284" s="158" t="s">
        <v>268</v>
      </c>
    </row>
    <row r="1285" spans="2:65" s="12" customFormat="1">
      <c r="B1285" s="149"/>
      <c r="D1285" s="150" t="s">
        <v>276</v>
      </c>
      <c r="F1285" s="152" t="s">
        <v>2960</v>
      </c>
      <c r="H1285" s="153">
        <v>18.585999999999999</v>
      </c>
      <c r="I1285" s="154"/>
      <c r="L1285" s="149"/>
      <c r="M1285" s="155"/>
      <c r="T1285" s="156"/>
      <c r="AT1285" s="151" t="s">
        <v>276</v>
      </c>
      <c r="AU1285" s="151" t="s">
        <v>90</v>
      </c>
      <c r="AV1285" s="12" t="s">
        <v>90</v>
      </c>
      <c r="AW1285" s="12" t="s">
        <v>4</v>
      </c>
      <c r="AX1285" s="12" t="s">
        <v>84</v>
      </c>
      <c r="AY1285" s="151" t="s">
        <v>268</v>
      </c>
    </row>
    <row r="1286" spans="2:65" s="1" customFormat="1" ht="24.2" customHeight="1">
      <c r="B1286" s="32"/>
      <c r="C1286" s="136" t="s">
        <v>1890</v>
      </c>
      <c r="D1286" s="136" t="s">
        <v>270</v>
      </c>
      <c r="E1286" s="137" t="s">
        <v>1913</v>
      </c>
      <c r="F1286" s="138" t="s">
        <v>1914</v>
      </c>
      <c r="G1286" s="139" t="s">
        <v>318</v>
      </c>
      <c r="H1286" s="140">
        <v>170.68</v>
      </c>
      <c r="I1286" s="141"/>
      <c r="J1286" s="142">
        <f>ROUND(I1286*H1286,2)</f>
        <v>0</v>
      </c>
      <c r="K1286" s="138" t="s">
        <v>274</v>
      </c>
      <c r="L1286" s="32"/>
      <c r="M1286" s="143" t="s">
        <v>1</v>
      </c>
      <c r="N1286" s="144" t="s">
        <v>43</v>
      </c>
      <c r="P1286" s="145">
        <f>O1286*H1286</f>
        <v>0</v>
      </c>
      <c r="Q1286" s="145">
        <v>0</v>
      </c>
      <c r="R1286" s="145">
        <f>Q1286*H1286</f>
        <v>0</v>
      </c>
      <c r="S1286" s="145">
        <v>0</v>
      </c>
      <c r="T1286" s="146">
        <f>S1286*H1286</f>
        <v>0</v>
      </c>
      <c r="AR1286" s="147" t="s">
        <v>370</v>
      </c>
      <c r="AT1286" s="147" t="s">
        <v>270</v>
      </c>
      <c r="AU1286" s="147" t="s">
        <v>90</v>
      </c>
      <c r="AY1286" s="17" t="s">
        <v>268</v>
      </c>
      <c r="BE1286" s="148">
        <f>IF(N1286="základní",J1286,0)</f>
        <v>0</v>
      </c>
      <c r="BF1286" s="148">
        <f>IF(N1286="snížená",J1286,0)</f>
        <v>0</v>
      </c>
      <c r="BG1286" s="148">
        <f>IF(N1286="zákl. přenesená",J1286,0)</f>
        <v>0</v>
      </c>
      <c r="BH1286" s="148">
        <f>IF(N1286="sníž. přenesená",J1286,0)</f>
        <v>0</v>
      </c>
      <c r="BI1286" s="148">
        <f>IF(N1286="nulová",J1286,0)</f>
        <v>0</v>
      </c>
      <c r="BJ1286" s="17" t="s">
        <v>90</v>
      </c>
      <c r="BK1286" s="148">
        <f>ROUND(I1286*H1286,2)</f>
        <v>0</v>
      </c>
      <c r="BL1286" s="17" t="s">
        <v>370</v>
      </c>
      <c r="BM1286" s="147" t="s">
        <v>1915</v>
      </c>
    </row>
    <row r="1287" spans="2:65" s="14" customFormat="1">
      <c r="B1287" s="164"/>
      <c r="D1287" s="150" t="s">
        <v>276</v>
      </c>
      <c r="E1287" s="165" t="s">
        <v>1</v>
      </c>
      <c r="F1287" s="166" t="s">
        <v>1753</v>
      </c>
      <c r="H1287" s="165" t="s">
        <v>1</v>
      </c>
      <c r="I1287" s="167"/>
      <c r="L1287" s="164"/>
      <c r="M1287" s="168"/>
      <c r="T1287" s="169"/>
      <c r="AT1287" s="165" t="s">
        <v>276</v>
      </c>
      <c r="AU1287" s="165" t="s">
        <v>90</v>
      </c>
      <c r="AV1287" s="14" t="s">
        <v>84</v>
      </c>
      <c r="AW1287" s="14" t="s">
        <v>32</v>
      </c>
      <c r="AX1287" s="14" t="s">
        <v>77</v>
      </c>
      <c r="AY1287" s="165" t="s">
        <v>268</v>
      </c>
    </row>
    <row r="1288" spans="2:65" s="12" customFormat="1">
      <c r="B1288" s="149"/>
      <c r="D1288" s="150" t="s">
        <v>276</v>
      </c>
      <c r="E1288" s="151" t="s">
        <v>1</v>
      </c>
      <c r="F1288" s="152" t="s">
        <v>2961</v>
      </c>
      <c r="H1288" s="153">
        <v>170.68</v>
      </c>
      <c r="I1288" s="154"/>
      <c r="L1288" s="149"/>
      <c r="M1288" s="155"/>
      <c r="T1288" s="156"/>
      <c r="AT1288" s="151" t="s">
        <v>276</v>
      </c>
      <c r="AU1288" s="151" t="s">
        <v>90</v>
      </c>
      <c r="AV1288" s="12" t="s">
        <v>90</v>
      </c>
      <c r="AW1288" s="12" t="s">
        <v>32</v>
      </c>
      <c r="AX1288" s="12" t="s">
        <v>77</v>
      </c>
      <c r="AY1288" s="151" t="s">
        <v>268</v>
      </c>
    </row>
    <row r="1289" spans="2:65" s="13" customFormat="1">
      <c r="B1289" s="157"/>
      <c r="D1289" s="150" t="s">
        <v>276</v>
      </c>
      <c r="E1289" s="158" t="s">
        <v>1</v>
      </c>
      <c r="F1289" s="159" t="s">
        <v>278</v>
      </c>
      <c r="H1289" s="160">
        <v>170.68</v>
      </c>
      <c r="I1289" s="161"/>
      <c r="L1289" s="157"/>
      <c r="M1289" s="162"/>
      <c r="T1289" s="163"/>
      <c r="AT1289" s="158" t="s">
        <v>276</v>
      </c>
      <c r="AU1289" s="158" t="s">
        <v>90</v>
      </c>
      <c r="AV1289" s="13" t="s">
        <v>101</v>
      </c>
      <c r="AW1289" s="13" t="s">
        <v>32</v>
      </c>
      <c r="AX1289" s="13" t="s">
        <v>84</v>
      </c>
      <c r="AY1289" s="158" t="s">
        <v>268</v>
      </c>
    </row>
    <row r="1290" spans="2:65" s="1" customFormat="1" ht="21.75" customHeight="1">
      <c r="B1290" s="32"/>
      <c r="C1290" s="186" t="s">
        <v>1896</v>
      </c>
      <c r="D1290" s="186" t="s">
        <v>982</v>
      </c>
      <c r="E1290" s="187" t="s">
        <v>1918</v>
      </c>
      <c r="F1290" s="188" t="s">
        <v>1919</v>
      </c>
      <c r="G1290" s="189" t="s">
        <v>215</v>
      </c>
      <c r="H1290" s="190">
        <v>1.7070000000000001</v>
      </c>
      <c r="I1290" s="191"/>
      <c r="J1290" s="192">
        <f>ROUND(I1290*H1290,2)</f>
        <v>0</v>
      </c>
      <c r="K1290" s="188" t="s">
        <v>274</v>
      </c>
      <c r="L1290" s="193"/>
      <c r="M1290" s="194" t="s">
        <v>1</v>
      </c>
      <c r="N1290" s="195" t="s">
        <v>43</v>
      </c>
      <c r="P1290" s="145">
        <f>O1290*H1290</f>
        <v>0</v>
      </c>
      <c r="Q1290" s="145">
        <v>0.55000000000000004</v>
      </c>
      <c r="R1290" s="145">
        <f>Q1290*H1290</f>
        <v>0.93885000000000007</v>
      </c>
      <c r="S1290" s="145">
        <v>0</v>
      </c>
      <c r="T1290" s="146">
        <f>S1290*H1290</f>
        <v>0</v>
      </c>
      <c r="AR1290" s="147" t="s">
        <v>448</v>
      </c>
      <c r="AT1290" s="147" t="s">
        <v>982</v>
      </c>
      <c r="AU1290" s="147" t="s">
        <v>90</v>
      </c>
      <c r="AY1290" s="17" t="s">
        <v>268</v>
      </c>
      <c r="BE1290" s="148">
        <f>IF(N1290="základní",J1290,0)</f>
        <v>0</v>
      </c>
      <c r="BF1290" s="148">
        <f>IF(N1290="snížená",J1290,0)</f>
        <v>0</v>
      </c>
      <c r="BG1290" s="148">
        <f>IF(N1290="zákl. přenesená",J1290,0)</f>
        <v>0</v>
      </c>
      <c r="BH1290" s="148">
        <f>IF(N1290="sníž. přenesená",J1290,0)</f>
        <v>0</v>
      </c>
      <c r="BI1290" s="148">
        <f>IF(N1290="nulová",J1290,0)</f>
        <v>0</v>
      </c>
      <c r="BJ1290" s="17" t="s">
        <v>90</v>
      </c>
      <c r="BK1290" s="148">
        <f>ROUND(I1290*H1290,2)</f>
        <v>0</v>
      </c>
      <c r="BL1290" s="17" t="s">
        <v>370</v>
      </c>
      <c r="BM1290" s="147" t="s">
        <v>1920</v>
      </c>
    </row>
    <row r="1291" spans="2:65" s="14" customFormat="1">
      <c r="B1291" s="164"/>
      <c r="D1291" s="150" t="s">
        <v>276</v>
      </c>
      <c r="E1291" s="165" t="s">
        <v>1</v>
      </c>
      <c r="F1291" s="166" t="s">
        <v>1753</v>
      </c>
      <c r="H1291" s="165" t="s">
        <v>1</v>
      </c>
      <c r="I1291" s="167"/>
      <c r="L1291" s="164"/>
      <c r="M1291" s="168"/>
      <c r="T1291" s="169"/>
      <c r="AT1291" s="165" t="s">
        <v>276</v>
      </c>
      <c r="AU1291" s="165" t="s">
        <v>90</v>
      </c>
      <c r="AV1291" s="14" t="s">
        <v>84</v>
      </c>
      <c r="AW1291" s="14" t="s">
        <v>32</v>
      </c>
      <c r="AX1291" s="14" t="s">
        <v>77</v>
      </c>
      <c r="AY1291" s="165" t="s">
        <v>268</v>
      </c>
    </row>
    <row r="1292" spans="2:65" s="12" customFormat="1" ht="22.5">
      <c r="B1292" s="149"/>
      <c r="D1292" s="150" t="s">
        <v>276</v>
      </c>
      <c r="E1292" s="151" t="s">
        <v>1</v>
      </c>
      <c r="F1292" s="152" t="s">
        <v>2916</v>
      </c>
      <c r="H1292" s="153">
        <v>1.7070000000000001</v>
      </c>
      <c r="I1292" s="154"/>
      <c r="L1292" s="149"/>
      <c r="M1292" s="155"/>
      <c r="T1292" s="156"/>
      <c r="AT1292" s="151" t="s">
        <v>276</v>
      </c>
      <c r="AU1292" s="151" t="s">
        <v>90</v>
      </c>
      <c r="AV1292" s="12" t="s">
        <v>90</v>
      </c>
      <c r="AW1292" s="12" t="s">
        <v>32</v>
      </c>
      <c r="AX1292" s="12" t="s">
        <v>77</v>
      </c>
      <c r="AY1292" s="151" t="s">
        <v>268</v>
      </c>
    </row>
    <row r="1293" spans="2:65" s="13" customFormat="1">
      <c r="B1293" s="157"/>
      <c r="D1293" s="150" t="s">
        <v>276</v>
      </c>
      <c r="E1293" s="158" t="s">
        <v>1</v>
      </c>
      <c r="F1293" s="159" t="s">
        <v>278</v>
      </c>
      <c r="H1293" s="160">
        <v>1.7070000000000001</v>
      </c>
      <c r="I1293" s="161"/>
      <c r="L1293" s="157"/>
      <c r="M1293" s="162"/>
      <c r="T1293" s="163"/>
      <c r="AT1293" s="158" t="s">
        <v>276</v>
      </c>
      <c r="AU1293" s="158" t="s">
        <v>90</v>
      </c>
      <c r="AV1293" s="13" t="s">
        <v>101</v>
      </c>
      <c r="AW1293" s="13" t="s">
        <v>32</v>
      </c>
      <c r="AX1293" s="13" t="s">
        <v>84</v>
      </c>
      <c r="AY1293" s="158" t="s">
        <v>268</v>
      </c>
    </row>
    <row r="1294" spans="2:65" s="1" customFormat="1" ht="33" customHeight="1">
      <c r="B1294" s="32"/>
      <c r="C1294" s="136" t="s">
        <v>1902</v>
      </c>
      <c r="D1294" s="136" t="s">
        <v>270</v>
      </c>
      <c r="E1294" s="137" t="s">
        <v>1922</v>
      </c>
      <c r="F1294" s="138" t="s">
        <v>1923</v>
      </c>
      <c r="G1294" s="139" t="s">
        <v>318</v>
      </c>
      <c r="H1294" s="140">
        <v>23.8</v>
      </c>
      <c r="I1294" s="141"/>
      <c r="J1294" s="142">
        <f>ROUND(I1294*H1294,2)</f>
        <v>0</v>
      </c>
      <c r="K1294" s="138" t="s">
        <v>274</v>
      </c>
      <c r="L1294" s="32"/>
      <c r="M1294" s="143" t="s">
        <v>1</v>
      </c>
      <c r="N1294" s="144" t="s">
        <v>43</v>
      </c>
      <c r="P1294" s="145">
        <f>O1294*H1294</f>
        <v>0</v>
      </c>
      <c r="Q1294" s="145">
        <v>0</v>
      </c>
      <c r="R1294" s="145">
        <f>Q1294*H1294</f>
        <v>0</v>
      </c>
      <c r="S1294" s="145">
        <v>0</v>
      </c>
      <c r="T1294" s="146">
        <f>S1294*H1294</f>
        <v>0</v>
      </c>
      <c r="AR1294" s="147" t="s">
        <v>370</v>
      </c>
      <c r="AT1294" s="147" t="s">
        <v>270</v>
      </c>
      <c r="AU1294" s="147" t="s">
        <v>90</v>
      </c>
      <c r="AY1294" s="17" t="s">
        <v>268</v>
      </c>
      <c r="BE1294" s="148">
        <f>IF(N1294="základní",J1294,0)</f>
        <v>0</v>
      </c>
      <c r="BF1294" s="148">
        <f>IF(N1294="snížená",J1294,0)</f>
        <v>0</v>
      </c>
      <c r="BG1294" s="148">
        <f>IF(N1294="zákl. přenesená",J1294,0)</f>
        <v>0</v>
      </c>
      <c r="BH1294" s="148">
        <f>IF(N1294="sníž. přenesená",J1294,0)</f>
        <v>0</v>
      </c>
      <c r="BI1294" s="148">
        <f>IF(N1294="nulová",J1294,0)</f>
        <v>0</v>
      </c>
      <c r="BJ1294" s="17" t="s">
        <v>90</v>
      </c>
      <c r="BK1294" s="148">
        <f>ROUND(I1294*H1294,2)</f>
        <v>0</v>
      </c>
      <c r="BL1294" s="17" t="s">
        <v>370</v>
      </c>
      <c r="BM1294" s="147" t="s">
        <v>1924</v>
      </c>
    </row>
    <row r="1295" spans="2:65" s="14" customFormat="1">
      <c r="B1295" s="164"/>
      <c r="D1295" s="150" t="s">
        <v>276</v>
      </c>
      <c r="E1295" s="165" t="s">
        <v>1</v>
      </c>
      <c r="F1295" s="166" t="s">
        <v>1755</v>
      </c>
      <c r="H1295" s="165" t="s">
        <v>1</v>
      </c>
      <c r="I1295" s="167"/>
      <c r="L1295" s="164"/>
      <c r="M1295" s="168"/>
      <c r="T1295" s="169"/>
      <c r="AT1295" s="165" t="s">
        <v>276</v>
      </c>
      <c r="AU1295" s="165" t="s">
        <v>90</v>
      </c>
      <c r="AV1295" s="14" t="s">
        <v>84</v>
      </c>
      <c r="AW1295" s="14" t="s">
        <v>32</v>
      </c>
      <c r="AX1295" s="14" t="s">
        <v>77</v>
      </c>
      <c r="AY1295" s="165" t="s">
        <v>268</v>
      </c>
    </row>
    <row r="1296" spans="2:65" s="12" customFormat="1">
      <c r="B1296" s="149"/>
      <c r="D1296" s="150" t="s">
        <v>276</v>
      </c>
      <c r="E1296" s="151" t="s">
        <v>1</v>
      </c>
      <c r="F1296" s="152" t="s">
        <v>2962</v>
      </c>
      <c r="H1296" s="153">
        <v>23.8</v>
      </c>
      <c r="I1296" s="154"/>
      <c r="L1296" s="149"/>
      <c r="M1296" s="155"/>
      <c r="T1296" s="156"/>
      <c r="AT1296" s="151" t="s">
        <v>276</v>
      </c>
      <c r="AU1296" s="151" t="s">
        <v>90</v>
      </c>
      <c r="AV1296" s="12" t="s">
        <v>90</v>
      </c>
      <c r="AW1296" s="12" t="s">
        <v>32</v>
      </c>
      <c r="AX1296" s="12" t="s">
        <v>77</v>
      </c>
      <c r="AY1296" s="151" t="s">
        <v>268</v>
      </c>
    </row>
    <row r="1297" spans="2:65" s="13" customFormat="1">
      <c r="B1297" s="157"/>
      <c r="D1297" s="150" t="s">
        <v>276</v>
      </c>
      <c r="E1297" s="158" t="s">
        <v>1</v>
      </c>
      <c r="F1297" s="159" t="s">
        <v>278</v>
      </c>
      <c r="H1297" s="160">
        <v>23.8</v>
      </c>
      <c r="I1297" s="161"/>
      <c r="L1297" s="157"/>
      <c r="M1297" s="162"/>
      <c r="T1297" s="163"/>
      <c r="AT1297" s="158" t="s">
        <v>276</v>
      </c>
      <c r="AU1297" s="158" t="s">
        <v>90</v>
      </c>
      <c r="AV1297" s="13" t="s">
        <v>101</v>
      </c>
      <c r="AW1297" s="13" t="s">
        <v>32</v>
      </c>
      <c r="AX1297" s="13" t="s">
        <v>84</v>
      </c>
      <c r="AY1297" s="158" t="s">
        <v>268</v>
      </c>
    </row>
    <row r="1298" spans="2:65" s="1" customFormat="1" ht="21.75" customHeight="1">
      <c r="B1298" s="32"/>
      <c r="C1298" s="186" t="s">
        <v>1912</v>
      </c>
      <c r="D1298" s="186" t="s">
        <v>982</v>
      </c>
      <c r="E1298" s="187" t="s">
        <v>1927</v>
      </c>
      <c r="F1298" s="188" t="s">
        <v>1928</v>
      </c>
      <c r="G1298" s="189" t="s">
        <v>215</v>
      </c>
      <c r="H1298" s="190">
        <v>0.38100000000000001</v>
      </c>
      <c r="I1298" s="191"/>
      <c r="J1298" s="192">
        <f>ROUND(I1298*H1298,2)</f>
        <v>0</v>
      </c>
      <c r="K1298" s="188" t="s">
        <v>274</v>
      </c>
      <c r="L1298" s="193"/>
      <c r="M1298" s="194" t="s">
        <v>1</v>
      </c>
      <c r="N1298" s="195" t="s">
        <v>43</v>
      </c>
      <c r="P1298" s="145">
        <f>O1298*H1298</f>
        <v>0</v>
      </c>
      <c r="Q1298" s="145">
        <v>0.55000000000000004</v>
      </c>
      <c r="R1298" s="145">
        <f>Q1298*H1298</f>
        <v>0.20955000000000001</v>
      </c>
      <c r="S1298" s="145">
        <v>0</v>
      </c>
      <c r="T1298" s="146">
        <f>S1298*H1298</f>
        <v>0</v>
      </c>
      <c r="AR1298" s="147" t="s">
        <v>448</v>
      </c>
      <c r="AT1298" s="147" t="s">
        <v>982</v>
      </c>
      <c r="AU1298" s="147" t="s">
        <v>90</v>
      </c>
      <c r="AY1298" s="17" t="s">
        <v>268</v>
      </c>
      <c r="BE1298" s="148">
        <f>IF(N1298="základní",J1298,0)</f>
        <v>0</v>
      </c>
      <c r="BF1298" s="148">
        <f>IF(N1298="snížená",J1298,0)</f>
        <v>0</v>
      </c>
      <c r="BG1298" s="148">
        <f>IF(N1298="zákl. přenesená",J1298,0)</f>
        <v>0</v>
      </c>
      <c r="BH1298" s="148">
        <f>IF(N1298="sníž. přenesená",J1298,0)</f>
        <v>0</v>
      </c>
      <c r="BI1298" s="148">
        <f>IF(N1298="nulová",J1298,0)</f>
        <v>0</v>
      </c>
      <c r="BJ1298" s="17" t="s">
        <v>90</v>
      </c>
      <c r="BK1298" s="148">
        <f>ROUND(I1298*H1298,2)</f>
        <v>0</v>
      </c>
      <c r="BL1298" s="17" t="s">
        <v>370</v>
      </c>
      <c r="BM1298" s="147" t="s">
        <v>1929</v>
      </c>
    </row>
    <row r="1299" spans="2:65" s="14" customFormat="1">
      <c r="B1299" s="164"/>
      <c r="D1299" s="150" t="s">
        <v>276</v>
      </c>
      <c r="E1299" s="165" t="s">
        <v>1</v>
      </c>
      <c r="F1299" s="166" t="s">
        <v>1755</v>
      </c>
      <c r="H1299" s="165" t="s">
        <v>1</v>
      </c>
      <c r="I1299" s="167"/>
      <c r="L1299" s="164"/>
      <c r="M1299" s="168"/>
      <c r="T1299" s="169"/>
      <c r="AT1299" s="165" t="s">
        <v>276</v>
      </c>
      <c r="AU1299" s="165" t="s">
        <v>90</v>
      </c>
      <c r="AV1299" s="14" t="s">
        <v>84</v>
      </c>
      <c r="AW1299" s="14" t="s">
        <v>32</v>
      </c>
      <c r="AX1299" s="14" t="s">
        <v>77</v>
      </c>
      <c r="AY1299" s="165" t="s">
        <v>268</v>
      </c>
    </row>
    <row r="1300" spans="2:65" s="12" customFormat="1">
      <c r="B1300" s="149"/>
      <c r="D1300" s="150" t="s">
        <v>276</v>
      </c>
      <c r="E1300" s="151" t="s">
        <v>1</v>
      </c>
      <c r="F1300" s="152" t="s">
        <v>2917</v>
      </c>
      <c r="H1300" s="153">
        <v>0.38100000000000001</v>
      </c>
      <c r="I1300" s="154"/>
      <c r="L1300" s="149"/>
      <c r="M1300" s="155"/>
      <c r="T1300" s="156"/>
      <c r="AT1300" s="151" t="s">
        <v>276</v>
      </c>
      <c r="AU1300" s="151" t="s">
        <v>90</v>
      </c>
      <c r="AV1300" s="12" t="s">
        <v>90</v>
      </c>
      <c r="AW1300" s="12" t="s">
        <v>32</v>
      </c>
      <c r="AX1300" s="12" t="s">
        <v>77</v>
      </c>
      <c r="AY1300" s="151" t="s">
        <v>268</v>
      </c>
    </row>
    <row r="1301" spans="2:65" s="13" customFormat="1">
      <c r="B1301" s="157"/>
      <c r="D1301" s="150" t="s">
        <v>276</v>
      </c>
      <c r="E1301" s="158" t="s">
        <v>1</v>
      </c>
      <c r="F1301" s="159" t="s">
        <v>278</v>
      </c>
      <c r="H1301" s="160">
        <v>0.38100000000000001</v>
      </c>
      <c r="I1301" s="161"/>
      <c r="L1301" s="157"/>
      <c r="M1301" s="162"/>
      <c r="T1301" s="163"/>
      <c r="AT1301" s="158" t="s">
        <v>276</v>
      </c>
      <c r="AU1301" s="158" t="s">
        <v>90</v>
      </c>
      <c r="AV1301" s="13" t="s">
        <v>101</v>
      </c>
      <c r="AW1301" s="13" t="s">
        <v>32</v>
      </c>
      <c r="AX1301" s="13" t="s">
        <v>84</v>
      </c>
      <c r="AY1301" s="158" t="s">
        <v>268</v>
      </c>
    </row>
    <row r="1302" spans="2:65" s="1" customFormat="1" ht="24.2" customHeight="1">
      <c r="B1302" s="32"/>
      <c r="C1302" s="136" t="s">
        <v>1917</v>
      </c>
      <c r="D1302" s="136" t="s">
        <v>270</v>
      </c>
      <c r="E1302" s="137" t="s">
        <v>1931</v>
      </c>
      <c r="F1302" s="138" t="s">
        <v>1932</v>
      </c>
      <c r="G1302" s="139" t="s">
        <v>215</v>
      </c>
      <c r="H1302" s="140">
        <v>2.0880000000000001</v>
      </c>
      <c r="I1302" s="141"/>
      <c r="J1302" s="142">
        <f>ROUND(I1302*H1302,2)</f>
        <v>0</v>
      </c>
      <c r="K1302" s="138" t="s">
        <v>274</v>
      </c>
      <c r="L1302" s="32"/>
      <c r="M1302" s="143" t="s">
        <v>1</v>
      </c>
      <c r="N1302" s="144" t="s">
        <v>43</v>
      </c>
      <c r="P1302" s="145">
        <f>O1302*H1302</f>
        <v>0</v>
      </c>
      <c r="Q1302" s="145">
        <v>2.8E-3</v>
      </c>
      <c r="R1302" s="145">
        <f>Q1302*H1302</f>
        <v>5.8463999999999999E-3</v>
      </c>
      <c r="S1302" s="145">
        <v>0</v>
      </c>
      <c r="T1302" s="146">
        <f>S1302*H1302</f>
        <v>0</v>
      </c>
      <c r="AR1302" s="147" t="s">
        <v>370</v>
      </c>
      <c r="AT1302" s="147" t="s">
        <v>270</v>
      </c>
      <c r="AU1302" s="147" t="s">
        <v>90</v>
      </c>
      <c r="AY1302" s="17" t="s">
        <v>268</v>
      </c>
      <c r="BE1302" s="148">
        <f>IF(N1302="základní",J1302,0)</f>
        <v>0</v>
      </c>
      <c r="BF1302" s="148">
        <f>IF(N1302="snížená",J1302,0)</f>
        <v>0</v>
      </c>
      <c r="BG1302" s="148">
        <f>IF(N1302="zákl. přenesená",J1302,0)</f>
        <v>0</v>
      </c>
      <c r="BH1302" s="148">
        <f>IF(N1302="sníž. přenesená",J1302,0)</f>
        <v>0</v>
      </c>
      <c r="BI1302" s="148">
        <f>IF(N1302="nulová",J1302,0)</f>
        <v>0</v>
      </c>
      <c r="BJ1302" s="17" t="s">
        <v>90</v>
      </c>
      <c r="BK1302" s="148">
        <f>ROUND(I1302*H1302,2)</f>
        <v>0</v>
      </c>
      <c r="BL1302" s="17" t="s">
        <v>370</v>
      </c>
      <c r="BM1302" s="147" t="s">
        <v>1933</v>
      </c>
    </row>
    <row r="1303" spans="2:65" s="14" customFormat="1">
      <c r="B1303" s="164"/>
      <c r="D1303" s="150" t="s">
        <v>276</v>
      </c>
      <c r="E1303" s="165" t="s">
        <v>1</v>
      </c>
      <c r="F1303" s="166" t="s">
        <v>1753</v>
      </c>
      <c r="H1303" s="165" t="s">
        <v>1</v>
      </c>
      <c r="I1303" s="167"/>
      <c r="L1303" s="164"/>
      <c r="M1303" s="168"/>
      <c r="T1303" s="169"/>
      <c r="AT1303" s="165" t="s">
        <v>276</v>
      </c>
      <c r="AU1303" s="165" t="s">
        <v>90</v>
      </c>
      <c r="AV1303" s="14" t="s">
        <v>84</v>
      </c>
      <c r="AW1303" s="14" t="s">
        <v>32</v>
      </c>
      <c r="AX1303" s="14" t="s">
        <v>77</v>
      </c>
      <c r="AY1303" s="165" t="s">
        <v>268</v>
      </c>
    </row>
    <row r="1304" spans="2:65" s="12" customFormat="1" ht="22.5">
      <c r="B1304" s="149"/>
      <c r="D1304" s="150" t="s">
        <v>276</v>
      </c>
      <c r="E1304" s="151" t="s">
        <v>1</v>
      </c>
      <c r="F1304" s="152" t="s">
        <v>2916</v>
      </c>
      <c r="H1304" s="153">
        <v>1.7070000000000001</v>
      </c>
      <c r="I1304" s="154"/>
      <c r="L1304" s="149"/>
      <c r="M1304" s="155"/>
      <c r="T1304" s="156"/>
      <c r="AT1304" s="151" t="s">
        <v>276</v>
      </c>
      <c r="AU1304" s="151" t="s">
        <v>90</v>
      </c>
      <c r="AV1304" s="12" t="s">
        <v>90</v>
      </c>
      <c r="AW1304" s="12" t="s">
        <v>32</v>
      </c>
      <c r="AX1304" s="12" t="s">
        <v>77</v>
      </c>
      <c r="AY1304" s="151" t="s">
        <v>268</v>
      </c>
    </row>
    <row r="1305" spans="2:65" s="15" customFormat="1">
      <c r="B1305" s="170"/>
      <c r="D1305" s="150" t="s">
        <v>276</v>
      </c>
      <c r="E1305" s="171" t="s">
        <v>1</v>
      </c>
      <c r="F1305" s="172" t="s">
        <v>325</v>
      </c>
      <c r="H1305" s="173">
        <v>1.7070000000000001</v>
      </c>
      <c r="I1305" s="174"/>
      <c r="L1305" s="170"/>
      <c r="M1305" s="175"/>
      <c r="T1305" s="176"/>
      <c r="AT1305" s="171" t="s">
        <v>276</v>
      </c>
      <c r="AU1305" s="171" t="s">
        <v>90</v>
      </c>
      <c r="AV1305" s="15" t="s">
        <v>97</v>
      </c>
      <c r="AW1305" s="15" t="s">
        <v>32</v>
      </c>
      <c r="AX1305" s="15" t="s">
        <v>77</v>
      </c>
      <c r="AY1305" s="171" t="s">
        <v>268</v>
      </c>
    </row>
    <row r="1306" spans="2:65" s="14" customFormat="1">
      <c r="B1306" s="164"/>
      <c r="D1306" s="150" t="s">
        <v>276</v>
      </c>
      <c r="E1306" s="165" t="s">
        <v>1</v>
      </c>
      <c r="F1306" s="166" t="s">
        <v>1755</v>
      </c>
      <c r="H1306" s="165" t="s">
        <v>1</v>
      </c>
      <c r="I1306" s="167"/>
      <c r="L1306" s="164"/>
      <c r="M1306" s="168"/>
      <c r="T1306" s="169"/>
      <c r="AT1306" s="165" t="s">
        <v>276</v>
      </c>
      <c r="AU1306" s="165" t="s">
        <v>90</v>
      </c>
      <c r="AV1306" s="14" t="s">
        <v>84</v>
      </c>
      <c r="AW1306" s="14" t="s">
        <v>32</v>
      </c>
      <c r="AX1306" s="14" t="s">
        <v>77</v>
      </c>
      <c r="AY1306" s="165" t="s">
        <v>268</v>
      </c>
    </row>
    <row r="1307" spans="2:65" s="12" customFormat="1">
      <c r="B1307" s="149"/>
      <c r="D1307" s="150" t="s">
        <v>276</v>
      </c>
      <c r="E1307" s="151" t="s">
        <v>1</v>
      </c>
      <c r="F1307" s="152" t="s">
        <v>2917</v>
      </c>
      <c r="H1307" s="153">
        <v>0.38100000000000001</v>
      </c>
      <c r="I1307" s="154"/>
      <c r="L1307" s="149"/>
      <c r="M1307" s="155"/>
      <c r="T1307" s="156"/>
      <c r="AT1307" s="151" t="s">
        <v>276</v>
      </c>
      <c r="AU1307" s="151" t="s">
        <v>90</v>
      </c>
      <c r="AV1307" s="12" t="s">
        <v>90</v>
      </c>
      <c r="AW1307" s="12" t="s">
        <v>32</v>
      </c>
      <c r="AX1307" s="12" t="s">
        <v>77</v>
      </c>
      <c r="AY1307" s="151" t="s">
        <v>268</v>
      </c>
    </row>
    <row r="1308" spans="2:65" s="15" customFormat="1">
      <c r="B1308" s="170"/>
      <c r="D1308" s="150" t="s">
        <v>276</v>
      </c>
      <c r="E1308" s="171" t="s">
        <v>1</v>
      </c>
      <c r="F1308" s="172" t="s">
        <v>325</v>
      </c>
      <c r="H1308" s="173">
        <v>0.38100000000000001</v>
      </c>
      <c r="I1308" s="174"/>
      <c r="L1308" s="170"/>
      <c r="M1308" s="175"/>
      <c r="T1308" s="176"/>
      <c r="AT1308" s="171" t="s">
        <v>276</v>
      </c>
      <c r="AU1308" s="171" t="s">
        <v>90</v>
      </c>
      <c r="AV1308" s="15" t="s">
        <v>97</v>
      </c>
      <c r="AW1308" s="15" t="s">
        <v>32</v>
      </c>
      <c r="AX1308" s="15" t="s">
        <v>77</v>
      </c>
      <c r="AY1308" s="171" t="s">
        <v>268</v>
      </c>
    </row>
    <row r="1309" spans="2:65" s="13" customFormat="1">
      <c r="B1309" s="157"/>
      <c r="D1309" s="150" t="s">
        <v>276</v>
      </c>
      <c r="E1309" s="158" t="s">
        <v>1</v>
      </c>
      <c r="F1309" s="159" t="s">
        <v>278</v>
      </c>
      <c r="H1309" s="160">
        <v>2.0880000000000001</v>
      </c>
      <c r="I1309" s="161"/>
      <c r="L1309" s="157"/>
      <c r="M1309" s="162"/>
      <c r="T1309" s="163"/>
      <c r="AT1309" s="158" t="s">
        <v>276</v>
      </c>
      <c r="AU1309" s="158" t="s">
        <v>90</v>
      </c>
      <c r="AV1309" s="13" t="s">
        <v>101</v>
      </c>
      <c r="AW1309" s="13" t="s">
        <v>32</v>
      </c>
      <c r="AX1309" s="13" t="s">
        <v>84</v>
      </c>
      <c r="AY1309" s="158" t="s">
        <v>268</v>
      </c>
    </row>
    <row r="1310" spans="2:65" s="1" customFormat="1" ht="33" customHeight="1">
      <c r="B1310" s="32"/>
      <c r="C1310" s="136" t="s">
        <v>1921</v>
      </c>
      <c r="D1310" s="136" t="s">
        <v>270</v>
      </c>
      <c r="E1310" s="137" t="s">
        <v>1935</v>
      </c>
      <c r="F1310" s="138" t="s">
        <v>1936</v>
      </c>
      <c r="G1310" s="139" t="s">
        <v>273</v>
      </c>
      <c r="H1310" s="140">
        <v>22.6</v>
      </c>
      <c r="I1310" s="141"/>
      <c r="J1310" s="142">
        <f>ROUND(I1310*H1310,2)</f>
        <v>0</v>
      </c>
      <c r="K1310" s="138" t="s">
        <v>274</v>
      </c>
      <c r="L1310" s="32"/>
      <c r="M1310" s="143" t="s">
        <v>1</v>
      </c>
      <c r="N1310" s="144" t="s">
        <v>43</v>
      </c>
      <c r="P1310" s="145">
        <f>O1310*H1310</f>
        <v>0</v>
      </c>
      <c r="Q1310" s="145">
        <v>0</v>
      </c>
      <c r="R1310" s="145">
        <f>Q1310*H1310</f>
        <v>0</v>
      </c>
      <c r="S1310" s="145">
        <v>0</v>
      </c>
      <c r="T1310" s="146">
        <f>S1310*H1310</f>
        <v>0</v>
      </c>
      <c r="AR1310" s="147" t="s">
        <v>370</v>
      </c>
      <c r="AT1310" s="147" t="s">
        <v>270</v>
      </c>
      <c r="AU1310" s="147" t="s">
        <v>90</v>
      </c>
      <c r="AY1310" s="17" t="s">
        <v>268</v>
      </c>
      <c r="BE1310" s="148">
        <f>IF(N1310="základní",J1310,0)</f>
        <v>0</v>
      </c>
      <c r="BF1310" s="148">
        <f>IF(N1310="snížená",J1310,0)</f>
        <v>0</v>
      </c>
      <c r="BG1310" s="148">
        <f>IF(N1310="zákl. přenesená",J1310,0)</f>
        <v>0</v>
      </c>
      <c r="BH1310" s="148">
        <f>IF(N1310="sníž. přenesená",J1310,0)</f>
        <v>0</v>
      </c>
      <c r="BI1310" s="148">
        <f>IF(N1310="nulová",J1310,0)</f>
        <v>0</v>
      </c>
      <c r="BJ1310" s="17" t="s">
        <v>90</v>
      </c>
      <c r="BK1310" s="148">
        <f>ROUND(I1310*H1310,2)</f>
        <v>0</v>
      </c>
      <c r="BL1310" s="17" t="s">
        <v>370</v>
      </c>
      <c r="BM1310" s="147" t="s">
        <v>2963</v>
      </c>
    </row>
    <row r="1311" spans="2:65" s="14" customFormat="1" ht="22.5">
      <c r="B1311" s="164"/>
      <c r="D1311" s="150" t="s">
        <v>276</v>
      </c>
      <c r="E1311" s="165" t="s">
        <v>1</v>
      </c>
      <c r="F1311" s="166" t="s">
        <v>1938</v>
      </c>
      <c r="H1311" s="165" t="s">
        <v>1</v>
      </c>
      <c r="I1311" s="167"/>
      <c r="L1311" s="164"/>
      <c r="M1311" s="168"/>
      <c r="T1311" s="169"/>
      <c r="AT1311" s="165" t="s">
        <v>276</v>
      </c>
      <c r="AU1311" s="165" t="s">
        <v>90</v>
      </c>
      <c r="AV1311" s="14" t="s">
        <v>84</v>
      </c>
      <c r="AW1311" s="14" t="s">
        <v>32</v>
      </c>
      <c r="AX1311" s="14" t="s">
        <v>77</v>
      </c>
      <c r="AY1311" s="165" t="s">
        <v>268</v>
      </c>
    </row>
    <row r="1312" spans="2:65" s="14" customFormat="1">
      <c r="B1312" s="164"/>
      <c r="D1312" s="150" t="s">
        <v>276</v>
      </c>
      <c r="E1312" s="165" t="s">
        <v>1</v>
      </c>
      <c r="F1312" s="166" t="s">
        <v>2675</v>
      </c>
      <c r="H1312" s="165" t="s">
        <v>1</v>
      </c>
      <c r="I1312" s="167"/>
      <c r="L1312" s="164"/>
      <c r="M1312" s="168"/>
      <c r="T1312" s="169"/>
      <c r="AT1312" s="165" t="s">
        <v>276</v>
      </c>
      <c r="AU1312" s="165" t="s">
        <v>90</v>
      </c>
      <c r="AV1312" s="14" t="s">
        <v>84</v>
      </c>
      <c r="AW1312" s="14" t="s">
        <v>32</v>
      </c>
      <c r="AX1312" s="14" t="s">
        <v>77</v>
      </c>
      <c r="AY1312" s="165" t="s">
        <v>268</v>
      </c>
    </row>
    <row r="1313" spans="2:65" s="12" customFormat="1">
      <c r="B1313" s="149"/>
      <c r="D1313" s="150" t="s">
        <v>276</v>
      </c>
      <c r="E1313" s="151" t="s">
        <v>1</v>
      </c>
      <c r="F1313" s="152" t="s">
        <v>1939</v>
      </c>
      <c r="H1313" s="153">
        <v>22.6</v>
      </c>
      <c r="I1313" s="154"/>
      <c r="L1313" s="149"/>
      <c r="M1313" s="155"/>
      <c r="T1313" s="156"/>
      <c r="AT1313" s="151" t="s">
        <v>276</v>
      </c>
      <c r="AU1313" s="151" t="s">
        <v>90</v>
      </c>
      <c r="AV1313" s="12" t="s">
        <v>90</v>
      </c>
      <c r="AW1313" s="12" t="s">
        <v>32</v>
      </c>
      <c r="AX1313" s="12" t="s">
        <v>77</v>
      </c>
      <c r="AY1313" s="151" t="s">
        <v>268</v>
      </c>
    </row>
    <row r="1314" spans="2:65" s="13" customFormat="1">
      <c r="B1314" s="157"/>
      <c r="D1314" s="150" t="s">
        <v>276</v>
      </c>
      <c r="E1314" s="158" t="s">
        <v>1</v>
      </c>
      <c r="F1314" s="159" t="s">
        <v>278</v>
      </c>
      <c r="H1314" s="160">
        <v>22.6</v>
      </c>
      <c r="I1314" s="161"/>
      <c r="L1314" s="157"/>
      <c r="M1314" s="162"/>
      <c r="T1314" s="163"/>
      <c r="AT1314" s="158" t="s">
        <v>276</v>
      </c>
      <c r="AU1314" s="158" t="s">
        <v>90</v>
      </c>
      <c r="AV1314" s="13" t="s">
        <v>101</v>
      </c>
      <c r="AW1314" s="13" t="s">
        <v>32</v>
      </c>
      <c r="AX1314" s="13" t="s">
        <v>84</v>
      </c>
      <c r="AY1314" s="158" t="s">
        <v>268</v>
      </c>
    </row>
    <row r="1315" spans="2:65" s="1" customFormat="1" ht="21.75" customHeight="1">
      <c r="B1315" s="32"/>
      <c r="C1315" s="186" t="s">
        <v>1926</v>
      </c>
      <c r="D1315" s="186" t="s">
        <v>982</v>
      </c>
      <c r="E1315" s="187" t="s">
        <v>1941</v>
      </c>
      <c r="F1315" s="188" t="s">
        <v>1942</v>
      </c>
      <c r="G1315" s="189" t="s">
        <v>318</v>
      </c>
      <c r="H1315" s="190">
        <v>56.5</v>
      </c>
      <c r="I1315" s="191"/>
      <c r="J1315" s="192">
        <f>ROUND(I1315*H1315,2)</f>
        <v>0</v>
      </c>
      <c r="K1315" s="188" t="s">
        <v>1</v>
      </c>
      <c r="L1315" s="193"/>
      <c r="M1315" s="194" t="s">
        <v>1</v>
      </c>
      <c r="N1315" s="195" t="s">
        <v>43</v>
      </c>
      <c r="P1315" s="145">
        <f>O1315*H1315</f>
        <v>0</v>
      </c>
      <c r="Q1315" s="145">
        <v>0</v>
      </c>
      <c r="R1315" s="145">
        <f>Q1315*H1315</f>
        <v>0</v>
      </c>
      <c r="S1315" s="145">
        <v>0</v>
      </c>
      <c r="T1315" s="146">
        <f>S1315*H1315</f>
        <v>0</v>
      </c>
      <c r="AR1315" s="147" t="s">
        <v>448</v>
      </c>
      <c r="AT1315" s="147" t="s">
        <v>982</v>
      </c>
      <c r="AU1315" s="147" t="s">
        <v>90</v>
      </c>
      <c r="AY1315" s="17" t="s">
        <v>268</v>
      </c>
      <c r="BE1315" s="148">
        <f>IF(N1315="základní",J1315,0)</f>
        <v>0</v>
      </c>
      <c r="BF1315" s="148">
        <f>IF(N1315="snížená",J1315,0)</f>
        <v>0</v>
      </c>
      <c r="BG1315" s="148">
        <f>IF(N1315="zákl. přenesená",J1315,0)</f>
        <v>0</v>
      </c>
      <c r="BH1315" s="148">
        <f>IF(N1315="sníž. přenesená",J1315,0)</f>
        <v>0</v>
      </c>
      <c r="BI1315" s="148">
        <f>IF(N1315="nulová",J1315,0)</f>
        <v>0</v>
      </c>
      <c r="BJ1315" s="17" t="s">
        <v>90</v>
      </c>
      <c r="BK1315" s="148">
        <f>ROUND(I1315*H1315,2)</f>
        <v>0</v>
      </c>
      <c r="BL1315" s="17" t="s">
        <v>370</v>
      </c>
      <c r="BM1315" s="147" t="s">
        <v>2964</v>
      </c>
    </row>
    <row r="1316" spans="2:65" s="14" customFormat="1" ht="22.5">
      <c r="B1316" s="164"/>
      <c r="D1316" s="150" t="s">
        <v>276</v>
      </c>
      <c r="E1316" s="165" t="s">
        <v>1</v>
      </c>
      <c r="F1316" s="166" t="s">
        <v>1938</v>
      </c>
      <c r="H1316" s="165" t="s">
        <v>1</v>
      </c>
      <c r="I1316" s="167"/>
      <c r="L1316" s="164"/>
      <c r="M1316" s="168"/>
      <c r="T1316" s="169"/>
      <c r="AT1316" s="165" t="s">
        <v>276</v>
      </c>
      <c r="AU1316" s="165" t="s">
        <v>90</v>
      </c>
      <c r="AV1316" s="14" t="s">
        <v>84</v>
      </c>
      <c r="AW1316" s="14" t="s">
        <v>32</v>
      </c>
      <c r="AX1316" s="14" t="s">
        <v>77</v>
      </c>
      <c r="AY1316" s="165" t="s">
        <v>268</v>
      </c>
    </row>
    <row r="1317" spans="2:65" s="14" customFormat="1">
      <c r="B1317" s="164"/>
      <c r="D1317" s="150" t="s">
        <v>276</v>
      </c>
      <c r="E1317" s="165" t="s">
        <v>1</v>
      </c>
      <c r="F1317" s="166" t="s">
        <v>2675</v>
      </c>
      <c r="H1317" s="165" t="s">
        <v>1</v>
      </c>
      <c r="I1317" s="167"/>
      <c r="L1317" s="164"/>
      <c r="M1317" s="168"/>
      <c r="T1317" s="169"/>
      <c r="AT1317" s="165" t="s">
        <v>276</v>
      </c>
      <c r="AU1317" s="165" t="s">
        <v>90</v>
      </c>
      <c r="AV1317" s="14" t="s">
        <v>84</v>
      </c>
      <c r="AW1317" s="14" t="s">
        <v>32</v>
      </c>
      <c r="AX1317" s="14" t="s">
        <v>77</v>
      </c>
      <c r="AY1317" s="165" t="s">
        <v>268</v>
      </c>
    </row>
    <row r="1318" spans="2:65" s="12" customFormat="1">
      <c r="B1318" s="149"/>
      <c r="D1318" s="150" t="s">
        <v>276</v>
      </c>
      <c r="E1318" s="151" t="s">
        <v>1</v>
      </c>
      <c r="F1318" s="152" t="s">
        <v>1944</v>
      </c>
      <c r="H1318" s="153">
        <v>56.5</v>
      </c>
      <c r="I1318" s="154"/>
      <c r="L1318" s="149"/>
      <c r="M1318" s="155"/>
      <c r="T1318" s="156"/>
      <c r="AT1318" s="151" t="s">
        <v>276</v>
      </c>
      <c r="AU1318" s="151" t="s">
        <v>90</v>
      </c>
      <c r="AV1318" s="12" t="s">
        <v>90</v>
      </c>
      <c r="AW1318" s="12" t="s">
        <v>32</v>
      </c>
      <c r="AX1318" s="12" t="s">
        <v>77</v>
      </c>
      <c r="AY1318" s="151" t="s">
        <v>268</v>
      </c>
    </row>
    <row r="1319" spans="2:65" s="13" customFormat="1">
      <c r="B1319" s="157"/>
      <c r="D1319" s="150" t="s">
        <v>276</v>
      </c>
      <c r="E1319" s="158" t="s">
        <v>1</v>
      </c>
      <c r="F1319" s="159" t="s">
        <v>278</v>
      </c>
      <c r="H1319" s="160">
        <v>56.5</v>
      </c>
      <c r="I1319" s="161"/>
      <c r="L1319" s="157"/>
      <c r="M1319" s="162"/>
      <c r="T1319" s="163"/>
      <c r="AT1319" s="158" t="s">
        <v>276</v>
      </c>
      <c r="AU1319" s="158" t="s">
        <v>90</v>
      </c>
      <c r="AV1319" s="13" t="s">
        <v>101</v>
      </c>
      <c r="AW1319" s="13" t="s">
        <v>32</v>
      </c>
      <c r="AX1319" s="13" t="s">
        <v>84</v>
      </c>
      <c r="AY1319" s="158" t="s">
        <v>268</v>
      </c>
    </row>
    <row r="1320" spans="2:65" s="1" customFormat="1" ht="37.9" customHeight="1">
      <c r="B1320" s="32"/>
      <c r="C1320" s="136" t="s">
        <v>1930</v>
      </c>
      <c r="D1320" s="136" t="s">
        <v>270</v>
      </c>
      <c r="E1320" s="137" t="s">
        <v>1946</v>
      </c>
      <c r="F1320" s="138" t="s">
        <v>1947</v>
      </c>
      <c r="G1320" s="139" t="s">
        <v>440</v>
      </c>
      <c r="H1320" s="140">
        <v>102.727</v>
      </c>
      <c r="I1320" s="141"/>
      <c r="J1320" s="142">
        <f>ROUND(I1320*H1320,2)</f>
        <v>0</v>
      </c>
      <c r="K1320" s="138" t="s">
        <v>1</v>
      </c>
      <c r="L1320" s="32"/>
      <c r="M1320" s="143" t="s">
        <v>1</v>
      </c>
      <c r="N1320" s="144" t="s">
        <v>43</v>
      </c>
      <c r="P1320" s="145">
        <f>O1320*H1320</f>
        <v>0</v>
      </c>
      <c r="Q1320" s="145">
        <v>1.1999999999999999E-3</v>
      </c>
      <c r="R1320" s="145">
        <f>Q1320*H1320</f>
        <v>0.12327239999999999</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2965</v>
      </c>
    </row>
    <row r="1321" spans="2:65" s="12" customFormat="1">
      <c r="B1321" s="149"/>
      <c r="D1321" s="150" t="s">
        <v>276</v>
      </c>
      <c r="E1321" s="151" t="s">
        <v>1</v>
      </c>
      <c r="F1321" s="152" t="s">
        <v>1949</v>
      </c>
      <c r="H1321" s="153">
        <v>102.727</v>
      </c>
      <c r="I1321" s="154"/>
      <c r="L1321" s="149"/>
      <c r="M1321" s="155"/>
      <c r="T1321" s="156"/>
      <c r="AT1321" s="151" t="s">
        <v>276</v>
      </c>
      <c r="AU1321" s="151" t="s">
        <v>90</v>
      </c>
      <c r="AV1321" s="12" t="s">
        <v>90</v>
      </c>
      <c r="AW1321" s="12" t="s">
        <v>32</v>
      </c>
      <c r="AX1321" s="12" t="s">
        <v>77</v>
      </c>
      <c r="AY1321" s="151" t="s">
        <v>268</v>
      </c>
    </row>
    <row r="1322" spans="2:65" s="13" customFormat="1">
      <c r="B1322" s="157"/>
      <c r="D1322" s="150" t="s">
        <v>276</v>
      </c>
      <c r="E1322" s="158" t="s">
        <v>1</v>
      </c>
      <c r="F1322" s="159" t="s">
        <v>278</v>
      </c>
      <c r="H1322" s="160">
        <v>102.727</v>
      </c>
      <c r="I1322" s="161"/>
      <c r="L1322" s="157"/>
      <c r="M1322" s="162"/>
      <c r="T1322" s="163"/>
      <c r="AT1322" s="158" t="s">
        <v>276</v>
      </c>
      <c r="AU1322" s="158" t="s">
        <v>90</v>
      </c>
      <c r="AV1322" s="13" t="s">
        <v>101</v>
      </c>
      <c r="AW1322" s="13" t="s">
        <v>32</v>
      </c>
      <c r="AX1322" s="13" t="s">
        <v>84</v>
      </c>
      <c r="AY1322" s="158" t="s">
        <v>268</v>
      </c>
    </row>
    <row r="1323" spans="2:65" s="1" customFormat="1" ht="33" customHeight="1">
      <c r="B1323" s="32"/>
      <c r="C1323" s="136" t="s">
        <v>1934</v>
      </c>
      <c r="D1323" s="136" t="s">
        <v>270</v>
      </c>
      <c r="E1323" s="137" t="s">
        <v>1951</v>
      </c>
      <c r="F1323" s="138" t="s">
        <v>1952</v>
      </c>
      <c r="G1323" s="139" t="s">
        <v>273</v>
      </c>
      <c r="H1323" s="140">
        <v>22.6</v>
      </c>
      <c r="I1323" s="141"/>
      <c r="J1323" s="142">
        <f>ROUND(I1323*H1323,2)</f>
        <v>0</v>
      </c>
      <c r="K1323" s="138" t="s">
        <v>274</v>
      </c>
      <c r="L1323" s="32"/>
      <c r="M1323" s="143" t="s">
        <v>1</v>
      </c>
      <c r="N1323" s="144" t="s">
        <v>43</v>
      </c>
      <c r="P1323" s="145">
        <f>O1323*H1323</f>
        <v>0</v>
      </c>
      <c r="Q1323" s="145">
        <v>2.1000000000000001E-4</v>
      </c>
      <c r="R1323" s="145">
        <f>Q1323*H1323</f>
        <v>4.7460000000000002E-3</v>
      </c>
      <c r="S1323" s="145">
        <v>0</v>
      </c>
      <c r="T1323" s="146">
        <f>S1323*H1323</f>
        <v>0</v>
      </c>
      <c r="AR1323" s="147" t="s">
        <v>370</v>
      </c>
      <c r="AT1323" s="147" t="s">
        <v>270</v>
      </c>
      <c r="AU1323" s="147" t="s">
        <v>90</v>
      </c>
      <c r="AY1323" s="17" t="s">
        <v>268</v>
      </c>
      <c r="BE1323" s="148">
        <f>IF(N1323="základní",J1323,0)</f>
        <v>0</v>
      </c>
      <c r="BF1323" s="148">
        <f>IF(N1323="snížená",J1323,0)</f>
        <v>0</v>
      </c>
      <c r="BG1323" s="148">
        <f>IF(N1323="zákl. přenesená",J1323,0)</f>
        <v>0</v>
      </c>
      <c r="BH1323" s="148">
        <f>IF(N1323="sníž. přenesená",J1323,0)</f>
        <v>0</v>
      </c>
      <c r="BI1323" s="148">
        <f>IF(N1323="nulová",J1323,0)</f>
        <v>0</v>
      </c>
      <c r="BJ1323" s="17" t="s">
        <v>90</v>
      </c>
      <c r="BK1323" s="148">
        <f>ROUND(I1323*H1323,2)</f>
        <v>0</v>
      </c>
      <c r="BL1323" s="17" t="s">
        <v>370</v>
      </c>
      <c r="BM1323" s="147" t="s">
        <v>1953</v>
      </c>
    </row>
    <row r="1324" spans="2:65" s="1" customFormat="1" ht="24.2" customHeight="1">
      <c r="B1324" s="32"/>
      <c r="C1324" s="186" t="s">
        <v>1940</v>
      </c>
      <c r="D1324" s="186" t="s">
        <v>982</v>
      </c>
      <c r="E1324" s="187" t="s">
        <v>1955</v>
      </c>
      <c r="F1324" s="188" t="s">
        <v>1956</v>
      </c>
      <c r="G1324" s="189" t="s">
        <v>273</v>
      </c>
      <c r="H1324" s="190">
        <v>22.6</v>
      </c>
      <c r="I1324" s="191"/>
      <c r="J1324" s="192">
        <f>ROUND(I1324*H1324,2)</f>
        <v>0</v>
      </c>
      <c r="K1324" s="188" t="s">
        <v>274</v>
      </c>
      <c r="L1324" s="193"/>
      <c r="M1324" s="194" t="s">
        <v>1</v>
      </c>
      <c r="N1324" s="195" t="s">
        <v>43</v>
      </c>
      <c r="P1324" s="145">
        <f>O1324*H1324</f>
        <v>0</v>
      </c>
      <c r="Q1324" s="145">
        <v>0</v>
      </c>
      <c r="R1324" s="145">
        <f>Q1324*H1324</f>
        <v>0</v>
      </c>
      <c r="S1324" s="145">
        <v>0</v>
      </c>
      <c r="T1324" s="146">
        <f>S1324*H1324</f>
        <v>0</v>
      </c>
      <c r="AR1324" s="147" t="s">
        <v>448</v>
      </c>
      <c r="AT1324" s="147" t="s">
        <v>982</v>
      </c>
      <c r="AU1324" s="147" t="s">
        <v>90</v>
      </c>
      <c r="AY1324" s="17" t="s">
        <v>268</v>
      </c>
      <c r="BE1324" s="148">
        <f>IF(N1324="základní",J1324,0)</f>
        <v>0</v>
      </c>
      <c r="BF1324" s="148">
        <f>IF(N1324="snížená",J1324,0)</f>
        <v>0</v>
      </c>
      <c r="BG1324" s="148">
        <f>IF(N1324="zákl. přenesená",J1324,0)</f>
        <v>0</v>
      </c>
      <c r="BH1324" s="148">
        <f>IF(N1324="sníž. přenesená",J1324,0)</f>
        <v>0</v>
      </c>
      <c r="BI1324" s="148">
        <f>IF(N1324="nulová",J1324,0)</f>
        <v>0</v>
      </c>
      <c r="BJ1324" s="17" t="s">
        <v>90</v>
      </c>
      <c r="BK1324" s="148">
        <f>ROUND(I1324*H1324,2)</f>
        <v>0</v>
      </c>
      <c r="BL1324" s="17" t="s">
        <v>370</v>
      </c>
      <c r="BM1324" s="147" t="s">
        <v>1957</v>
      </c>
    </row>
    <row r="1325" spans="2:65" s="14" customFormat="1" ht="22.5">
      <c r="B1325" s="164"/>
      <c r="D1325" s="150" t="s">
        <v>276</v>
      </c>
      <c r="E1325" s="165" t="s">
        <v>1</v>
      </c>
      <c r="F1325" s="166" t="s">
        <v>1938</v>
      </c>
      <c r="H1325" s="165" t="s">
        <v>1</v>
      </c>
      <c r="I1325" s="167"/>
      <c r="L1325" s="164"/>
      <c r="M1325" s="168"/>
      <c r="T1325" s="169"/>
      <c r="AT1325" s="165" t="s">
        <v>276</v>
      </c>
      <c r="AU1325" s="165" t="s">
        <v>90</v>
      </c>
      <c r="AV1325" s="14" t="s">
        <v>84</v>
      </c>
      <c r="AW1325" s="14" t="s">
        <v>32</v>
      </c>
      <c r="AX1325" s="14" t="s">
        <v>77</v>
      </c>
      <c r="AY1325" s="165" t="s">
        <v>268</v>
      </c>
    </row>
    <row r="1326" spans="2:65" s="14" customFormat="1">
      <c r="B1326" s="164"/>
      <c r="D1326" s="150" t="s">
        <v>276</v>
      </c>
      <c r="E1326" s="165" t="s">
        <v>1</v>
      </c>
      <c r="F1326" s="166" t="s">
        <v>2675</v>
      </c>
      <c r="H1326" s="165" t="s">
        <v>1</v>
      </c>
      <c r="I1326" s="167"/>
      <c r="L1326" s="164"/>
      <c r="M1326" s="168"/>
      <c r="T1326" s="169"/>
      <c r="AT1326" s="165" t="s">
        <v>276</v>
      </c>
      <c r="AU1326" s="165" t="s">
        <v>90</v>
      </c>
      <c r="AV1326" s="14" t="s">
        <v>84</v>
      </c>
      <c r="AW1326" s="14" t="s">
        <v>32</v>
      </c>
      <c r="AX1326" s="14" t="s">
        <v>77</v>
      </c>
      <c r="AY1326" s="165" t="s">
        <v>268</v>
      </c>
    </row>
    <row r="1327" spans="2:65" s="12" customFormat="1">
      <c r="B1327" s="149"/>
      <c r="D1327" s="150" t="s">
        <v>276</v>
      </c>
      <c r="E1327" s="151" t="s">
        <v>1</v>
      </c>
      <c r="F1327" s="152" t="s">
        <v>1939</v>
      </c>
      <c r="H1327" s="153">
        <v>22.6</v>
      </c>
      <c r="I1327" s="154"/>
      <c r="L1327" s="149"/>
      <c r="M1327" s="155"/>
      <c r="T1327" s="156"/>
      <c r="AT1327" s="151" t="s">
        <v>276</v>
      </c>
      <c r="AU1327" s="151" t="s">
        <v>90</v>
      </c>
      <c r="AV1327" s="12" t="s">
        <v>90</v>
      </c>
      <c r="AW1327" s="12" t="s">
        <v>32</v>
      </c>
      <c r="AX1327" s="12" t="s">
        <v>77</v>
      </c>
      <c r="AY1327" s="151" t="s">
        <v>268</v>
      </c>
    </row>
    <row r="1328" spans="2:65" s="13" customFormat="1">
      <c r="B1328" s="157"/>
      <c r="D1328" s="150" t="s">
        <v>276</v>
      </c>
      <c r="E1328" s="158" t="s">
        <v>1</v>
      </c>
      <c r="F1328" s="159" t="s">
        <v>278</v>
      </c>
      <c r="H1328" s="160">
        <v>22.6</v>
      </c>
      <c r="I1328" s="161"/>
      <c r="L1328" s="157"/>
      <c r="M1328" s="162"/>
      <c r="T1328" s="163"/>
      <c r="AT1328" s="158" t="s">
        <v>276</v>
      </c>
      <c r="AU1328" s="158" t="s">
        <v>90</v>
      </c>
      <c r="AV1328" s="13" t="s">
        <v>101</v>
      </c>
      <c r="AW1328" s="13" t="s">
        <v>32</v>
      </c>
      <c r="AX1328" s="13" t="s">
        <v>84</v>
      </c>
      <c r="AY1328" s="158" t="s">
        <v>268</v>
      </c>
    </row>
    <row r="1329" spans="2:65" s="1" customFormat="1" ht="16.5" customHeight="1">
      <c r="B1329" s="32"/>
      <c r="C1329" s="136" t="s">
        <v>1945</v>
      </c>
      <c r="D1329" s="136" t="s">
        <v>270</v>
      </c>
      <c r="E1329" s="137" t="s">
        <v>1959</v>
      </c>
      <c r="F1329" s="138" t="s">
        <v>1960</v>
      </c>
      <c r="G1329" s="139" t="s">
        <v>318</v>
      </c>
      <c r="H1329" s="140">
        <v>18.899999999999999</v>
      </c>
      <c r="I1329" s="141"/>
      <c r="J1329" s="142">
        <f>ROUND(I1329*H1329,2)</f>
        <v>0</v>
      </c>
      <c r="K1329" s="138" t="s">
        <v>274</v>
      </c>
      <c r="L1329" s="32"/>
      <c r="M1329" s="143" t="s">
        <v>1</v>
      </c>
      <c r="N1329" s="144" t="s">
        <v>43</v>
      </c>
      <c r="P1329" s="145">
        <f>O1329*H1329</f>
        <v>0</v>
      </c>
      <c r="Q1329" s="145">
        <v>1.0000000000000001E-5</v>
      </c>
      <c r="R1329" s="145">
        <f>Q1329*H1329</f>
        <v>1.8900000000000001E-4</v>
      </c>
      <c r="S1329" s="145">
        <v>0</v>
      </c>
      <c r="T1329" s="146">
        <f>S1329*H1329</f>
        <v>0</v>
      </c>
      <c r="AR1329" s="147" t="s">
        <v>370</v>
      </c>
      <c r="AT1329" s="147" t="s">
        <v>270</v>
      </c>
      <c r="AU1329" s="147" t="s">
        <v>90</v>
      </c>
      <c r="AY1329" s="17" t="s">
        <v>268</v>
      </c>
      <c r="BE1329" s="148">
        <f>IF(N1329="základní",J1329,0)</f>
        <v>0</v>
      </c>
      <c r="BF1329" s="148">
        <f>IF(N1329="snížená",J1329,0)</f>
        <v>0</v>
      </c>
      <c r="BG1329" s="148">
        <f>IF(N1329="zákl. přenesená",J1329,0)</f>
        <v>0</v>
      </c>
      <c r="BH1329" s="148">
        <f>IF(N1329="sníž. přenesená",J1329,0)</f>
        <v>0</v>
      </c>
      <c r="BI1329" s="148">
        <f>IF(N1329="nulová",J1329,0)</f>
        <v>0</v>
      </c>
      <c r="BJ1329" s="17" t="s">
        <v>90</v>
      </c>
      <c r="BK1329" s="148">
        <f>ROUND(I1329*H1329,2)</f>
        <v>0</v>
      </c>
      <c r="BL1329" s="17" t="s">
        <v>370</v>
      </c>
      <c r="BM1329" s="147" t="s">
        <v>2966</v>
      </c>
    </row>
    <row r="1330" spans="2:65" s="1" customFormat="1" ht="16.5" customHeight="1">
      <c r="B1330" s="32"/>
      <c r="C1330" s="186" t="s">
        <v>1950</v>
      </c>
      <c r="D1330" s="186" t="s">
        <v>982</v>
      </c>
      <c r="E1330" s="187" t="s">
        <v>1963</v>
      </c>
      <c r="F1330" s="188" t="s">
        <v>1964</v>
      </c>
      <c r="G1330" s="189" t="s">
        <v>318</v>
      </c>
      <c r="H1330" s="190">
        <v>20.411999999999999</v>
      </c>
      <c r="I1330" s="191"/>
      <c r="J1330" s="192">
        <f>ROUND(I1330*H1330,2)</f>
        <v>0</v>
      </c>
      <c r="K1330" s="188" t="s">
        <v>1</v>
      </c>
      <c r="L1330" s="193"/>
      <c r="M1330" s="194" t="s">
        <v>1</v>
      </c>
      <c r="N1330" s="195" t="s">
        <v>43</v>
      </c>
      <c r="P1330" s="145">
        <f>O1330*H1330</f>
        <v>0</v>
      </c>
      <c r="Q1330" s="145">
        <v>5.0000000000000001E-3</v>
      </c>
      <c r="R1330" s="145">
        <f>Q1330*H1330</f>
        <v>0.10206</v>
      </c>
      <c r="S1330" s="145">
        <v>0</v>
      </c>
      <c r="T1330" s="146">
        <f>S1330*H1330</f>
        <v>0</v>
      </c>
      <c r="AR1330" s="147" t="s">
        <v>448</v>
      </c>
      <c r="AT1330" s="147" t="s">
        <v>982</v>
      </c>
      <c r="AU1330" s="147" t="s">
        <v>90</v>
      </c>
      <c r="AY1330" s="17" t="s">
        <v>268</v>
      </c>
      <c r="BE1330" s="148">
        <f>IF(N1330="základní",J1330,0)</f>
        <v>0</v>
      </c>
      <c r="BF1330" s="148">
        <f>IF(N1330="snížená",J1330,0)</f>
        <v>0</v>
      </c>
      <c r="BG1330" s="148">
        <f>IF(N1330="zákl. přenesená",J1330,0)</f>
        <v>0</v>
      </c>
      <c r="BH1330" s="148">
        <f>IF(N1330="sníž. přenesená",J1330,0)</f>
        <v>0</v>
      </c>
      <c r="BI1330" s="148">
        <f>IF(N1330="nulová",J1330,0)</f>
        <v>0</v>
      </c>
      <c r="BJ1330" s="17" t="s">
        <v>90</v>
      </c>
      <c r="BK1330" s="148">
        <f>ROUND(I1330*H1330,2)</f>
        <v>0</v>
      </c>
      <c r="BL1330" s="17" t="s">
        <v>370</v>
      </c>
      <c r="BM1330" s="147" t="s">
        <v>2967</v>
      </c>
    </row>
    <row r="1331" spans="2:65" s="14" customFormat="1" ht="22.5">
      <c r="B1331" s="164"/>
      <c r="D1331" s="150" t="s">
        <v>276</v>
      </c>
      <c r="E1331" s="165" t="s">
        <v>1</v>
      </c>
      <c r="F1331" s="166" t="s">
        <v>1938</v>
      </c>
      <c r="H1331" s="165" t="s">
        <v>1</v>
      </c>
      <c r="I1331" s="167"/>
      <c r="L1331" s="164"/>
      <c r="M1331" s="168"/>
      <c r="T1331" s="169"/>
      <c r="AT1331" s="165" t="s">
        <v>276</v>
      </c>
      <c r="AU1331" s="165" t="s">
        <v>90</v>
      </c>
      <c r="AV1331" s="14" t="s">
        <v>84</v>
      </c>
      <c r="AW1331" s="14" t="s">
        <v>32</v>
      </c>
      <c r="AX1331" s="14" t="s">
        <v>77</v>
      </c>
      <c r="AY1331" s="165" t="s">
        <v>268</v>
      </c>
    </row>
    <row r="1332" spans="2:65" s="12" customFormat="1">
      <c r="B1332" s="149"/>
      <c r="D1332" s="150" t="s">
        <v>276</v>
      </c>
      <c r="E1332" s="151" t="s">
        <v>1</v>
      </c>
      <c r="F1332" s="152" t="s">
        <v>2968</v>
      </c>
      <c r="H1332" s="153">
        <v>18.899999999999999</v>
      </c>
      <c r="I1332" s="154"/>
      <c r="L1332" s="149"/>
      <c r="M1332" s="155"/>
      <c r="T1332" s="156"/>
      <c r="AT1332" s="151" t="s">
        <v>276</v>
      </c>
      <c r="AU1332" s="151" t="s">
        <v>90</v>
      </c>
      <c r="AV1332" s="12" t="s">
        <v>90</v>
      </c>
      <c r="AW1332" s="12" t="s">
        <v>32</v>
      </c>
      <c r="AX1332" s="12" t="s">
        <v>77</v>
      </c>
      <c r="AY1332" s="151" t="s">
        <v>268</v>
      </c>
    </row>
    <row r="1333" spans="2:65" s="13" customFormat="1">
      <c r="B1333" s="157"/>
      <c r="D1333" s="150" t="s">
        <v>276</v>
      </c>
      <c r="E1333" s="158" t="s">
        <v>1</v>
      </c>
      <c r="F1333" s="159" t="s">
        <v>278</v>
      </c>
      <c r="H1333" s="160">
        <v>18.899999999999999</v>
      </c>
      <c r="I1333" s="161"/>
      <c r="L1333" s="157"/>
      <c r="M1333" s="162"/>
      <c r="T1333" s="163"/>
      <c r="AT1333" s="158" t="s">
        <v>276</v>
      </c>
      <c r="AU1333" s="158" t="s">
        <v>90</v>
      </c>
      <c r="AV1333" s="13" t="s">
        <v>101</v>
      </c>
      <c r="AW1333" s="13" t="s">
        <v>32</v>
      </c>
      <c r="AX1333" s="13" t="s">
        <v>84</v>
      </c>
      <c r="AY1333" s="158" t="s">
        <v>268</v>
      </c>
    </row>
    <row r="1334" spans="2:65" s="12" customFormat="1">
      <c r="B1334" s="149"/>
      <c r="D1334" s="150" t="s">
        <v>276</v>
      </c>
      <c r="F1334" s="152" t="s">
        <v>1967</v>
      </c>
      <c r="H1334" s="153">
        <v>20.411999999999999</v>
      </c>
      <c r="I1334" s="154"/>
      <c r="L1334" s="149"/>
      <c r="M1334" s="155"/>
      <c r="T1334" s="156"/>
      <c r="AT1334" s="151" t="s">
        <v>276</v>
      </c>
      <c r="AU1334" s="151" t="s">
        <v>90</v>
      </c>
      <c r="AV1334" s="12" t="s">
        <v>90</v>
      </c>
      <c r="AW1334" s="12" t="s">
        <v>4</v>
      </c>
      <c r="AX1334" s="12" t="s">
        <v>84</v>
      </c>
      <c r="AY1334" s="151" t="s">
        <v>268</v>
      </c>
    </row>
    <row r="1335" spans="2:65" s="1" customFormat="1" ht="21.75" customHeight="1">
      <c r="B1335" s="32"/>
      <c r="C1335" s="136" t="s">
        <v>1954</v>
      </c>
      <c r="D1335" s="136" t="s">
        <v>270</v>
      </c>
      <c r="E1335" s="137" t="s">
        <v>1969</v>
      </c>
      <c r="F1335" s="138" t="s">
        <v>1970</v>
      </c>
      <c r="G1335" s="139" t="s">
        <v>273</v>
      </c>
      <c r="H1335" s="140">
        <v>22.6</v>
      </c>
      <c r="I1335" s="141"/>
      <c r="J1335" s="142">
        <f>ROUND(I1335*H1335,2)</f>
        <v>0</v>
      </c>
      <c r="K1335" s="138" t="s">
        <v>274</v>
      </c>
      <c r="L1335" s="32"/>
      <c r="M1335" s="143" t="s">
        <v>1</v>
      </c>
      <c r="N1335" s="144" t="s">
        <v>43</v>
      </c>
      <c r="P1335" s="145">
        <f>O1335*H1335</f>
        <v>0</v>
      </c>
      <c r="Q1335" s="145">
        <v>1.9000000000000001E-4</v>
      </c>
      <c r="R1335" s="145">
        <f>Q1335*H1335</f>
        <v>4.2940000000000001E-3</v>
      </c>
      <c r="S1335" s="145">
        <v>0</v>
      </c>
      <c r="T1335" s="146">
        <f>S1335*H1335</f>
        <v>0</v>
      </c>
      <c r="AR1335" s="147" t="s">
        <v>370</v>
      </c>
      <c r="AT1335" s="147" t="s">
        <v>270</v>
      </c>
      <c r="AU1335" s="147" t="s">
        <v>90</v>
      </c>
      <c r="AY1335" s="17" t="s">
        <v>268</v>
      </c>
      <c r="BE1335" s="148">
        <f>IF(N1335="základní",J1335,0)</f>
        <v>0</v>
      </c>
      <c r="BF1335" s="148">
        <f>IF(N1335="snížená",J1335,0)</f>
        <v>0</v>
      </c>
      <c r="BG1335" s="148">
        <f>IF(N1335="zákl. přenesená",J1335,0)</f>
        <v>0</v>
      </c>
      <c r="BH1335" s="148">
        <f>IF(N1335="sníž. přenesená",J1335,0)</f>
        <v>0</v>
      </c>
      <c r="BI1335" s="148">
        <f>IF(N1335="nulová",J1335,0)</f>
        <v>0</v>
      </c>
      <c r="BJ1335" s="17" t="s">
        <v>90</v>
      </c>
      <c r="BK1335" s="148">
        <f>ROUND(I1335*H1335,2)</f>
        <v>0</v>
      </c>
      <c r="BL1335" s="17" t="s">
        <v>370</v>
      </c>
      <c r="BM1335" s="147" t="s">
        <v>2969</v>
      </c>
    </row>
    <row r="1336" spans="2:65" s="14" customFormat="1" ht="22.5">
      <c r="B1336" s="164"/>
      <c r="D1336" s="150" t="s">
        <v>276</v>
      </c>
      <c r="E1336" s="165" t="s">
        <v>1</v>
      </c>
      <c r="F1336" s="166" t="s">
        <v>1938</v>
      </c>
      <c r="H1336" s="165" t="s">
        <v>1</v>
      </c>
      <c r="I1336" s="167"/>
      <c r="L1336" s="164"/>
      <c r="M1336" s="168"/>
      <c r="T1336" s="169"/>
      <c r="AT1336" s="165" t="s">
        <v>276</v>
      </c>
      <c r="AU1336" s="165" t="s">
        <v>90</v>
      </c>
      <c r="AV1336" s="14" t="s">
        <v>84</v>
      </c>
      <c r="AW1336" s="14" t="s">
        <v>32</v>
      </c>
      <c r="AX1336" s="14" t="s">
        <v>77</v>
      </c>
      <c r="AY1336" s="165" t="s">
        <v>268</v>
      </c>
    </row>
    <row r="1337" spans="2:65" s="14" customFormat="1">
      <c r="B1337" s="164"/>
      <c r="D1337" s="150" t="s">
        <v>276</v>
      </c>
      <c r="E1337" s="165" t="s">
        <v>1</v>
      </c>
      <c r="F1337" s="166" t="s">
        <v>2675</v>
      </c>
      <c r="H1337" s="165" t="s">
        <v>1</v>
      </c>
      <c r="I1337" s="167"/>
      <c r="L1337" s="164"/>
      <c r="M1337" s="168"/>
      <c r="T1337" s="169"/>
      <c r="AT1337" s="165" t="s">
        <v>276</v>
      </c>
      <c r="AU1337" s="165" t="s">
        <v>90</v>
      </c>
      <c r="AV1337" s="14" t="s">
        <v>84</v>
      </c>
      <c r="AW1337" s="14" t="s">
        <v>32</v>
      </c>
      <c r="AX1337" s="14" t="s">
        <v>77</v>
      </c>
      <c r="AY1337" s="165" t="s">
        <v>268</v>
      </c>
    </row>
    <row r="1338" spans="2:65" s="12" customFormat="1">
      <c r="B1338" s="149"/>
      <c r="D1338" s="150" t="s">
        <v>276</v>
      </c>
      <c r="E1338" s="151" t="s">
        <v>1</v>
      </c>
      <c r="F1338" s="152" t="s">
        <v>1939</v>
      </c>
      <c r="H1338" s="153">
        <v>22.6</v>
      </c>
      <c r="I1338" s="154"/>
      <c r="L1338" s="149"/>
      <c r="M1338" s="155"/>
      <c r="T1338" s="156"/>
      <c r="AT1338" s="151" t="s">
        <v>276</v>
      </c>
      <c r="AU1338" s="151" t="s">
        <v>90</v>
      </c>
      <c r="AV1338" s="12" t="s">
        <v>90</v>
      </c>
      <c r="AW1338" s="12" t="s">
        <v>32</v>
      </c>
      <c r="AX1338" s="12" t="s">
        <v>77</v>
      </c>
      <c r="AY1338" s="151" t="s">
        <v>268</v>
      </c>
    </row>
    <row r="1339" spans="2:65" s="13" customFormat="1">
      <c r="B1339" s="157"/>
      <c r="D1339" s="150" t="s">
        <v>276</v>
      </c>
      <c r="E1339" s="158" t="s">
        <v>1</v>
      </c>
      <c r="F1339" s="159" t="s">
        <v>278</v>
      </c>
      <c r="H1339" s="160">
        <v>22.6</v>
      </c>
      <c r="I1339" s="161"/>
      <c r="L1339" s="157"/>
      <c r="M1339" s="162"/>
      <c r="T1339" s="163"/>
      <c r="AT1339" s="158" t="s">
        <v>276</v>
      </c>
      <c r="AU1339" s="158" t="s">
        <v>90</v>
      </c>
      <c r="AV1339" s="13" t="s">
        <v>101</v>
      </c>
      <c r="AW1339" s="13" t="s">
        <v>32</v>
      </c>
      <c r="AX1339" s="13" t="s">
        <v>84</v>
      </c>
      <c r="AY1339" s="158" t="s">
        <v>268</v>
      </c>
    </row>
    <row r="1340" spans="2:65" s="1" customFormat="1" ht="24.2" customHeight="1">
      <c r="B1340" s="32"/>
      <c r="C1340" s="136" t="s">
        <v>1958</v>
      </c>
      <c r="D1340" s="136" t="s">
        <v>270</v>
      </c>
      <c r="E1340" s="137" t="s">
        <v>1973</v>
      </c>
      <c r="F1340" s="138" t="s">
        <v>1974</v>
      </c>
      <c r="G1340" s="139" t="s">
        <v>1472</v>
      </c>
      <c r="H1340" s="197"/>
      <c r="I1340" s="141"/>
      <c r="J1340" s="142">
        <f>ROUND(I1340*H1340,2)</f>
        <v>0</v>
      </c>
      <c r="K1340" s="138" t="s">
        <v>274</v>
      </c>
      <c r="L1340" s="32"/>
      <c r="M1340" s="143" t="s">
        <v>1</v>
      </c>
      <c r="N1340" s="144" t="s">
        <v>43</v>
      </c>
      <c r="P1340" s="145">
        <f>O1340*H1340</f>
        <v>0</v>
      </c>
      <c r="Q1340" s="145">
        <v>0</v>
      </c>
      <c r="R1340" s="145">
        <f>Q1340*H1340</f>
        <v>0</v>
      </c>
      <c r="S1340" s="145">
        <v>0</v>
      </c>
      <c r="T1340" s="146">
        <f>S1340*H1340</f>
        <v>0</v>
      </c>
      <c r="AR1340" s="147" t="s">
        <v>370</v>
      </c>
      <c r="AT1340" s="147" t="s">
        <v>270</v>
      </c>
      <c r="AU1340" s="147" t="s">
        <v>90</v>
      </c>
      <c r="AY1340" s="17" t="s">
        <v>268</v>
      </c>
      <c r="BE1340" s="148">
        <f>IF(N1340="základní",J1340,0)</f>
        <v>0</v>
      </c>
      <c r="BF1340" s="148">
        <f>IF(N1340="snížená",J1340,0)</f>
        <v>0</v>
      </c>
      <c r="BG1340" s="148">
        <f>IF(N1340="zákl. přenesená",J1340,0)</f>
        <v>0</v>
      </c>
      <c r="BH1340" s="148">
        <f>IF(N1340="sníž. přenesená",J1340,0)</f>
        <v>0</v>
      </c>
      <c r="BI1340" s="148">
        <f>IF(N1340="nulová",J1340,0)</f>
        <v>0</v>
      </c>
      <c r="BJ1340" s="17" t="s">
        <v>90</v>
      </c>
      <c r="BK1340" s="148">
        <f>ROUND(I1340*H1340,2)</f>
        <v>0</v>
      </c>
      <c r="BL1340" s="17" t="s">
        <v>370</v>
      </c>
      <c r="BM1340" s="147" t="s">
        <v>1975</v>
      </c>
    </row>
    <row r="1341" spans="2:65" s="11" customFormat="1" ht="22.9" customHeight="1">
      <c r="B1341" s="124"/>
      <c r="D1341" s="125" t="s">
        <v>76</v>
      </c>
      <c r="E1341" s="134" t="s">
        <v>1976</v>
      </c>
      <c r="F1341" s="134" t="s">
        <v>1977</v>
      </c>
      <c r="I1341" s="127"/>
      <c r="J1341" s="135">
        <f>BK1341</f>
        <v>0</v>
      </c>
      <c r="L1341" s="124"/>
      <c r="M1341" s="129"/>
      <c r="P1341" s="130">
        <f>SUM(P1342:P1389)</f>
        <v>0</v>
      </c>
      <c r="R1341" s="130">
        <f>SUM(R1342:R1389)</f>
        <v>3.3596961999999992</v>
      </c>
      <c r="T1341" s="131">
        <f>SUM(T1342:T1389)</f>
        <v>0</v>
      </c>
      <c r="AR1341" s="125" t="s">
        <v>90</v>
      </c>
      <c r="AT1341" s="132" t="s">
        <v>76</v>
      </c>
      <c r="AU1341" s="132" t="s">
        <v>84</v>
      </c>
      <c r="AY1341" s="125" t="s">
        <v>268</v>
      </c>
      <c r="BK1341" s="133">
        <f>SUM(BK1342:BK1389)</f>
        <v>0</v>
      </c>
    </row>
    <row r="1342" spans="2:65" s="1" customFormat="1" ht="49.15" customHeight="1">
      <c r="B1342" s="32"/>
      <c r="C1342" s="136" t="s">
        <v>1962</v>
      </c>
      <c r="D1342" s="136" t="s">
        <v>270</v>
      </c>
      <c r="E1342" s="137" t="s">
        <v>1979</v>
      </c>
      <c r="F1342" s="138" t="s">
        <v>1980</v>
      </c>
      <c r="G1342" s="139" t="s">
        <v>273</v>
      </c>
      <c r="H1342" s="140">
        <v>12.414999999999999</v>
      </c>
      <c r="I1342" s="141"/>
      <c r="J1342" s="142">
        <f>ROUND(I1342*H1342,2)</f>
        <v>0</v>
      </c>
      <c r="K1342" s="138" t="s">
        <v>1</v>
      </c>
      <c r="L1342" s="32"/>
      <c r="M1342" s="143" t="s">
        <v>1</v>
      </c>
      <c r="N1342" s="144" t="s">
        <v>43</v>
      </c>
      <c r="P1342" s="145">
        <f>O1342*H1342</f>
        <v>0</v>
      </c>
      <c r="Q1342" s="145">
        <v>1.4800000000000001E-2</v>
      </c>
      <c r="R1342" s="145">
        <f>Q1342*H1342</f>
        <v>0.18374199999999999</v>
      </c>
      <c r="S1342" s="145">
        <v>0</v>
      </c>
      <c r="T1342" s="146">
        <f>S1342*H1342</f>
        <v>0</v>
      </c>
      <c r="AR1342" s="147" t="s">
        <v>370</v>
      </c>
      <c r="AT1342" s="147" t="s">
        <v>270</v>
      </c>
      <c r="AU1342" s="147" t="s">
        <v>90</v>
      </c>
      <c r="AY1342" s="17" t="s">
        <v>268</v>
      </c>
      <c r="BE1342" s="148">
        <f>IF(N1342="základní",J1342,0)</f>
        <v>0</v>
      </c>
      <c r="BF1342" s="148">
        <f>IF(N1342="snížená",J1342,0)</f>
        <v>0</v>
      </c>
      <c r="BG1342" s="148">
        <f>IF(N1342="zákl. přenesená",J1342,0)</f>
        <v>0</v>
      </c>
      <c r="BH1342" s="148">
        <f>IF(N1342="sníž. přenesená",J1342,0)</f>
        <v>0</v>
      </c>
      <c r="BI1342" s="148">
        <f>IF(N1342="nulová",J1342,0)</f>
        <v>0</v>
      </c>
      <c r="BJ1342" s="17" t="s">
        <v>90</v>
      </c>
      <c r="BK1342" s="148">
        <f>ROUND(I1342*H1342,2)</f>
        <v>0</v>
      </c>
      <c r="BL1342" s="17" t="s">
        <v>370</v>
      </c>
      <c r="BM1342" s="147" t="s">
        <v>1981</v>
      </c>
    </row>
    <row r="1343" spans="2:65" s="14" customFormat="1" ht="22.5">
      <c r="B1343" s="164"/>
      <c r="D1343" s="150" t="s">
        <v>276</v>
      </c>
      <c r="E1343" s="165" t="s">
        <v>1</v>
      </c>
      <c r="F1343" s="166" t="s">
        <v>1982</v>
      </c>
      <c r="H1343" s="165" t="s">
        <v>1</v>
      </c>
      <c r="I1343" s="167"/>
      <c r="L1343" s="164"/>
      <c r="M1343" s="168"/>
      <c r="T1343" s="169"/>
      <c r="AT1343" s="165" t="s">
        <v>276</v>
      </c>
      <c r="AU1343" s="165" t="s">
        <v>90</v>
      </c>
      <c r="AV1343" s="14" t="s">
        <v>84</v>
      </c>
      <c r="AW1343" s="14" t="s">
        <v>32</v>
      </c>
      <c r="AX1343" s="14" t="s">
        <v>77</v>
      </c>
      <c r="AY1343" s="165" t="s">
        <v>268</v>
      </c>
    </row>
    <row r="1344" spans="2:65" s="14" customFormat="1">
      <c r="B1344" s="164"/>
      <c r="D1344" s="150" t="s">
        <v>276</v>
      </c>
      <c r="E1344" s="165" t="s">
        <v>1</v>
      </c>
      <c r="F1344" s="166" t="s">
        <v>1983</v>
      </c>
      <c r="H1344" s="165" t="s">
        <v>1</v>
      </c>
      <c r="I1344" s="167"/>
      <c r="L1344" s="164"/>
      <c r="M1344" s="168"/>
      <c r="T1344" s="169"/>
      <c r="AT1344" s="165" t="s">
        <v>276</v>
      </c>
      <c r="AU1344" s="165" t="s">
        <v>90</v>
      </c>
      <c r="AV1344" s="14" t="s">
        <v>84</v>
      </c>
      <c r="AW1344" s="14" t="s">
        <v>32</v>
      </c>
      <c r="AX1344" s="14" t="s">
        <v>77</v>
      </c>
      <c r="AY1344" s="165" t="s">
        <v>268</v>
      </c>
    </row>
    <row r="1345" spans="2:65" s="12" customFormat="1">
      <c r="B1345" s="149"/>
      <c r="D1345" s="150" t="s">
        <v>276</v>
      </c>
      <c r="E1345" s="151" t="s">
        <v>1</v>
      </c>
      <c r="F1345" s="152" t="s">
        <v>2970</v>
      </c>
      <c r="H1345" s="153">
        <v>12.414999999999999</v>
      </c>
      <c r="I1345" s="154"/>
      <c r="L1345" s="149"/>
      <c r="M1345" s="155"/>
      <c r="T1345" s="156"/>
      <c r="AT1345" s="151" t="s">
        <v>276</v>
      </c>
      <c r="AU1345" s="151" t="s">
        <v>90</v>
      </c>
      <c r="AV1345" s="12" t="s">
        <v>90</v>
      </c>
      <c r="AW1345" s="12" t="s">
        <v>32</v>
      </c>
      <c r="AX1345" s="12" t="s">
        <v>77</v>
      </c>
      <c r="AY1345" s="151" t="s">
        <v>268</v>
      </c>
    </row>
    <row r="1346" spans="2:65" s="13" customFormat="1">
      <c r="B1346" s="157"/>
      <c r="D1346" s="150" t="s">
        <v>276</v>
      </c>
      <c r="E1346" s="158" t="s">
        <v>1</v>
      </c>
      <c r="F1346" s="159" t="s">
        <v>278</v>
      </c>
      <c r="H1346" s="160">
        <v>12.414999999999999</v>
      </c>
      <c r="I1346" s="161"/>
      <c r="L1346" s="157"/>
      <c r="M1346" s="162"/>
      <c r="T1346" s="163"/>
      <c r="AT1346" s="158" t="s">
        <v>276</v>
      </c>
      <c r="AU1346" s="158" t="s">
        <v>90</v>
      </c>
      <c r="AV1346" s="13" t="s">
        <v>101</v>
      </c>
      <c r="AW1346" s="13" t="s">
        <v>32</v>
      </c>
      <c r="AX1346" s="13" t="s">
        <v>84</v>
      </c>
      <c r="AY1346" s="158" t="s">
        <v>268</v>
      </c>
    </row>
    <row r="1347" spans="2:65" s="1" customFormat="1" ht="62.65" customHeight="1">
      <c r="B1347" s="32"/>
      <c r="C1347" s="136" t="s">
        <v>1968</v>
      </c>
      <c r="D1347" s="136" t="s">
        <v>270</v>
      </c>
      <c r="E1347" s="137" t="s">
        <v>1986</v>
      </c>
      <c r="F1347" s="138" t="s">
        <v>1987</v>
      </c>
      <c r="G1347" s="139" t="s">
        <v>273</v>
      </c>
      <c r="H1347" s="140">
        <v>3.8069999999999999</v>
      </c>
      <c r="I1347" s="141"/>
      <c r="J1347" s="142">
        <f>ROUND(I1347*H1347,2)</f>
        <v>0</v>
      </c>
      <c r="K1347" s="138" t="s">
        <v>1</v>
      </c>
      <c r="L1347" s="32"/>
      <c r="M1347" s="143" t="s">
        <v>1</v>
      </c>
      <c r="N1347" s="144" t="s">
        <v>43</v>
      </c>
      <c r="P1347" s="145">
        <f>O1347*H1347</f>
        <v>0</v>
      </c>
      <c r="Q1347" s="145">
        <v>2.8549999999999999E-2</v>
      </c>
      <c r="R1347" s="145">
        <f>Q1347*H1347</f>
        <v>0.10868984999999999</v>
      </c>
      <c r="S1347" s="145">
        <v>0</v>
      </c>
      <c r="T1347" s="146">
        <f>S1347*H1347</f>
        <v>0</v>
      </c>
      <c r="AR1347" s="147" t="s">
        <v>370</v>
      </c>
      <c r="AT1347" s="147" t="s">
        <v>270</v>
      </c>
      <c r="AU1347" s="147" t="s">
        <v>90</v>
      </c>
      <c r="AY1347" s="17" t="s">
        <v>268</v>
      </c>
      <c r="BE1347" s="148">
        <f>IF(N1347="základní",J1347,0)</f>
        <v>0</v>
      </c>
      <c r="BF1347" s="148">
        <f>IF(N1347="snížená",J1347,0)</f>
        <v>0</v>
      </c>
      <c r="BG1347" s="148">
        <f>IF(N1347="zákl. přenesená",J1347,0)</f>
        <v>0</v>
      </c>
      <c r="BH1347" s="148">
        <f>IF(N1347="sníž. přenesená",J1347,0)</f>
        <v>0</v>
      </c>
      <c r="BI1347" s="148">
        <f>IF(N1347="nulová",J1347,0)</f>
        <v>0</v>
      </c>
      <c r="BJ1347" s="17" t="s">
        <v>90</v>
      </c>
      <c r="BK1347" s="148">
        <f>ROUND(I1347*H1347,2)</f>
        <v>0</v>
      </c>
      <c r="BL1347" s="17" t="s">
        <v>370</v>
      </c>
      <c r="BM1347" s="147" t="s">
        <v>1988</v>
      </c>
    </row>
    <row r="1348" spans="2:65" s="14" customFormat="1" ht="22.5">
      <c r="B1348" s="164"/>
      <c r="D1348" s="150" t="s">
        <v>276</v>
      </c>
      <c r="E1348" s="165" t="s">
        <v>1</v>
      </c>
      <c r="F1348" s="166" t="s">
        <v>1989</v>
      </c>
      <c r="H1348" s="165" t="s">
        <v>1</v>
      </c>
      <c r="I1348" s="167"/>
      <c r="L1348" s="164"/>
      <c r="M1348" s="168"/>
      <c r="T1348" s="169"/>
      <c r="AT1348" s="165" t="s">
        <v>276</v>
      </c>
      <c r="AU1348" s="165" t="s">
        <v>90</v>
      </c>
      <c r="AV1348" s="14" t="s">
        <v>84</v>
      </c>
      <c r="AW1348" s="14" t="s">
        <v>32</v>
      </c>
      <c r="AX1348" s="14" t="s">
        <v>77</v>
      </c>
      <c r="AY1348" s="165" t="s">
        <v>268</v>
      </c>
    </row>
    <row r="1349" spans="2:65" s="12" customFormat="1">
      <c r="B1349" s="149"/>
      <c r="D1349" s="150" t="s">
        <v>276</v>
      </c>
      <c r="E1349" s="151" t="s">
        <v>1</v>
      </c>
      <c r="F1349" s="152" t="s">
        <v>2971</v>
      </c>
      <c r="H1349" s="153">
        <v>3.8069999999999999</v>
      </c>
      <c r="I1349" s="154"/>
      <c r="L1349" s="149"/>
      <c r="M1349" s="155"/>
      <c r="T1349" s="156"/>
      <c r="AT1349" s="151" t="s">
        <v>276</v>
      </c>
      <c r="AU1349" s="151" t="s">
        <v>90</v>
      </c>
      <c r="AV1349" s="12" t="s">
        <v>90</v>
      </c>
      <c r="AW1349" s="12" t="s">
        <v>32</v>
      </c>
      <c r="AX1349" s="12" t="s">
        <v>77</v>
      </c>
      <c r="AY1349" s="151" t="s">
        <v>268</v>
      </c>
    </row>
    <row r="1350" spans="2:65" s="13" customFormat="1">
      <c r="B1350" s="157"/>
      <c r="D1350" s="150" t="s">
        <v>276</v>
      </c>
      <c r="E1350" s="158" t="s">
        <v>1</v>
      </c>
      <c r="F1350" s="159" t="s">
        <v>278</v>
      </c>
      <c r="H1350" s="160">
        <v>3.8069999999999999</v>
      </c>
      <c r="I1350" s="161"/>
      <c r="L1350" s="157"/>
      <c r="M1350" s="162"/>
      <c r="T1350" s="163"/>
      <c r="AT1350" s="158" t="s">
        <v>276</v>
      </c>
      <c r="AU1350" s="158" t="s">
        <v>90</v>
      </c>
      <c r="AV1350" s="13" t="s">
        <v>101</v>
      </c>
      <c r="AW1350" s="13" t="s">
        <v>32</v>
      </c>
      <c r="AX1350" s="13" t="s">
        <v>84</v>
      </c>
      <c r="AY1350" s="158" t="s">
        <v>268</v>
      </c>
    </row>
    <row r="1351" spans="2:65" s="1" customFormat="1" ht="16.5" customHeight="1">
      <c r="B1351" s="32"/>
      <c r="C1351" s="136" t="s">
        <v>1972</v>
      </c>
      <c r="D1351" s="136" t="s">
        <v>270</v>
      </c>
      <c r="E1351" s="137" t="s">
        <v>1992</v>
      </c>
      <c r="F1351" s="138" t="s">
        <v>1993</v>
      </c>
      <c r="G1351" s="139" t="s">
        <v>273</v>
      </c>
      <c r="H1351" s="140">
        <v>16.222000000000001</v>
      </c>
      <c r="I1351" s="141"/>
      <c r="J1351" s="142">
        <f>ROUND(I1351*H1351,2)</f>
        <v>0</v>
      </c>
      <c r="K1351" s="138" t="s">
        <v>274</v>
      </c>
      <c r="L1351" s="32"/>
      <c r="M1351" s="143" t="s">
        <v>1</v>
      </c>
      <c r="N1351" s="144" t="s">
        <v>43</v>
      </c>
      <c r="P1351" s="145">
        <f>O1351*H1351</f>
        <v>0</v>
      </c>
      <c r="Q1351" s="145">
        <v>1E-4</v>
      </c>
      <c r="R1351" s="145">
        <f>Q1351*H1351</f>
        <v>1.6222000000000003E-3</v>
      </c>
      <c r="S1351" s="145">
        <v>0</v>
      </c>
      <c r="T1351" s="146">
        <f>S1351*H1351</f>
        <v>0</v>
      </c>
      <c r="AR1351" s="147" t="s">
        <v>370</v>
      </c>
      <c r="AT1351" s="147" t="s">
        <v>270</v>
      </c>
      <c r="AU1351" s="147" t="s">
        <v>90</v>
      </c>
      <c r="AY1351" s="17" t="s">
        <v>268</v>
      </c>
      <c r="BE1351" s="148">
        <f>IF(N1351="základní",J1351,0)</f>
        <v>0</v>
      </c>
      <c r="BF1351" s="148">
        <f>IF(N1351="snížená",J1351,0)</f>
        <v>0</v>
      </c>
      <c r="BG1351" s="148">
        <f>IF(N1351="zákl. přenesená",J1351,0)</f>
        <v>0</v>
      </c>
      <c r="BH1351" s="148">
        <f>IF(N1351="sníž. přenesená",J1351,0)</f>
        <v>0</v>
      </c>
      <c r="BI1351" s="148">
        <f>IF(N1351="nulová",J1351,0)</f>
        <v>0</v>
      </c>
      <c r="BJ1351" s="17" t="s">
        <v>90</v>
      </c>
      <c r="BK1351" s="148">
        <f>ROUND(I1351*H1351,2)</f>
        <v>0</v>
      </c>
      <c r="BL1351" s="17" t="s">
        <v>370</v>
      </c>
      <c r="BM1351" s="147" t="s">
        <v>1994</v>
      </c>
    </row>
    <row r="1352" spans="2:65" s="1" customFormat="1" ht="24.2" customHeight="1">
      <c r="B1352" s="32"/>
      <c r="C1352" s="136" t="s">
        <v>1978</v>
      </c>
      <c r="D1352" s="136" t="s">
        <v>270</v>
      </c>
      <c r="E1352" s="137" t="s">
        <v>1996</v>
      </c>
      <c r="F1352" s="138" t="s">
        <v>1997</v>
      </c>
      <c r="G1352" s="139" t="s">
        <v>273</v>
      </c>
      <c r="H1352" s="140">
        <v>85.47</v>
      </c>
      <c r="I1352" s="141"/>
      <c r="J1352" s="142">
        <f>ROUND(I1352*H1352,2)</f>
        <v>0</v>
      </c>
      <c r="K1352" s="138" t="s">
        <v>274</v>
      </c>
      <c r="L1352" s="32"/>
      <c r="M1352" s="143" t="s">
        <v>1</v>
      </c>
      <c r="N1352" s="144" t="s">
        <v>43</v>
      </c>
      <c r="P1352" s="145">
        <f>O1352*H1352</f>
        <v>0</v>
      </c>
      <c r="Q1352" s="145">
        <v>1.2200000000000001E-2</v>
      </c>
      <c r="R1352" s="145">
        <f>Q1352*H1352</f>
        <v>1.042734</v>
      </c>
      <c r="S1352" s="145">
        <v>0</v>
      </c>
      <c r="T1352" s="146">
        <f>S1352*H1352</f>
        <v>0</v>
      </c>
      <c r="AR1352" s="147" t="s">
        <v>370</v>
      </c>
      <c r="AT1352" s="147" t="s">
        <v>270</v>
      </c>
      <c r="AU1352" s="147" t="s">
        <v>90</v>
      </c>
      <c r="AY1352" s="17" t="s">
        <v>268</v>
      </c>
      <c r="BE1352" s="148">
        <f>IF(N1352="základní",J1352,0)</f>
        <v>0</v>
      </c>
      <c r="BF1352" s="148">
        <f>IF(N1352="snížená",J1352,0)</f>
        <v>0</v>
      </c>
      <c r="BG1352" s="148">
        <f>IF(N1352="zákl. přenesená",J1352,0)</f>
        <v>0</v>
      </c>
      <c r="BH1352" s="148">
        <f>IF(N1352="sníž. přenesená",J1352,0)</f>
        <v>0</v>
      </c>
      <c r="BI1352" s="148">
        <f>IF(N1352="nulová",J1352,0)</f>
        <v>0</v>
      </c>
      <c r="BJ1352" s="17" t="s">
        <v>90</v>
      </c>
      <c r="BK1352" s="148">
        <f>ROUND(I1352*H1352,2)</f>
        <v>0</v>
      </c>
      <c r="BL1352" s="17" t="s">
        <v>370</v>
      </c>
      <c r="BM1352" s="147" t="s">
        <v>1998</v>
      </c>
    </row>
    <row r="1353" spans="2:65" s="14" customFormat="1">
      <c r="B1353" s="164"/>
      <c r="D1353" s="150" t="s">
        <v>276</v>
      </c>
      <c r="E1353" s="165" t="s">
        <v>1</v>
      </c>
      <c r="F1353" s="166" t="s">
        <v>1999</v>
      </c>
      <c r="H1353" s="165" t="s">
        <v>1</v>
      </c>
      <c r="I1353" s="167"/>
      <c r="L1353" s="164"/>
      <c r="M1353" s="168"/>
      <c r="T1353" s="169"/>
      <c r="AT1353" s="165" t="s">
        <v>276</v>
      </c>
      <c r="AU1353" s="165" t="s">
        <v>90</v>
      </c>
      <c r="AV1353" s="14" t="s">
        <v>84</v>
      </c>
      <c r="AW1353" s="14" t="s">
        <v>32</v>
      </c>
      <c r="AX1353" s="14" t="s">
        <v>77</v>
      </c>
      <c r="AY1353" s="165" t="s">
        <v>268</v>
      </c>
    </row>
    <row r="1354" spans="2:65" s="12" customFormat="1">
      <c r="B1354" s="149"/>
      <c r="D1354" s="150" t="s">
        <v>276</v>
      </c>
      <c r="E1354" s="151" t="s">
        <v>1</v>
      </c>
      <c r="F1354" s="152" t="s">
        <v>2972</v>
      </c>
      <c r="H1354" s="153">
        <v>85.47</v>
      </c>
      <c r="I1354" s="154"/>
      <c r="L1354" s="149"/>
      <c r="M1354" s="155"/>
      <c r="T1354" s="156"/>
      <c r="AT1354" s="151" t="s">
        <v>276</v>
      </c>
      <c r="AU1354" s="151" t="s">
        <v>90</v>
      </c>
      <c r="AV1354" s="12" t="s">
        <v>90</v>
      </c>
      <c r="AW1354" s="12" t="s">
        <v>32</v>
      </c>
      <c r="AX1354" s="12" t="s">
        <v>77</v>
      </c>
      <c r="AY1354" s="151" t="s">
        <v>268</v>
      </c>
    </row>
    <row r="1355" spans="2:65" s="13" customFormat="1">
      <c r="B1355" s="157"/>
      <c r="D1355" s="150" t="s">
        <v>276</v>
      </c>
      <c r="E1355" s="158" t="s">
        <v>1</v>
      </c>
      <c r="F1355" s="159" t="s">
        <v>278</v>
      </c>
      <c r="H1355" s="160">
        <v>85.47</v>
      </c>
      <c r="I1355" s="161"/>
      <c r="L1355" s="157"/>
      <c r="M1355" s="162"/>
      <c r="T1355" s="163"/>
      <c r="AT1355" s="158" t="s">
        <v>276</v>
      </c>
      <c r="AU1355" s="158" t="s">
        <v>90</v>
      </c>
      <c r="AV1355" s="13" t="s">
        <v>101</v>
      </c>
      <c r="AW1355" s="13" t="s">
        <v>32</v>
      </c>
      <c r="AX1355" s="13" t="s">
        <v>84</v>
      </c>
      <c r="AY1355" s="158" t="s">
        <v>268</v>
      </c>
    </row>
    <row r="1356" spans="2:65" s="1" customFormat="1" ht="24.2" customHeight="1">
      <c r="B1356" s="32"/>
      <c r="C1356" s="136" t="s">
        <v>1985</v>
      </c>
      <c r="D1356" s="136" t="s">
        <v>270</v>
      </c>
      <c r="E1356" s="137" t="s">
        <v>2002</v>
      </c>
      <c r="F1356" s="138" t="s">
        <v>2003</v>
      </c>
      <c r="G1356" s="139" t="s">
        <v>273</v>
      </c>
      <c r="H1356" s="140">
        <v>127.465</v>
      </c>
      <c r="I1356" s="141"/>
      <c r="J1356" s="142">
        <f>ROUND(I1356*H1356,2)</f>
        <v>0</v>
      </c>
      <c r="K1356" s="138" t="s">
        <v>1</v>
      </c>
      <c r="L1356" s="32"/>
      <c r="M1356" s="143" t="s">
        <v>1</v>
      </c>
      <c r="N1356" s="144" t="s">
        <v>43</v>
      </c>
      <c r="P1356" s="145">
        <f>O1356*H1356</f>
        <v>0</v>
      </c>
      <c r="Q1356" s="145">
        <v>1.3849999999999999E-2</v>
      </c>
      <c r="R1356" s="145">
        <f>Q1356*H1356</f>
        <v>1.76539025</v>
      </c>
      <c r="S1356" s="145">
        <v>0</v>
      </c>
      <c r="T1356" s="146">
        <f>S1356*H1356</f>
        <v>0</v>
      </c>
      <c r="AR1356" s="147" t="s">
        <v>370</v>
      </c>
      <c r="AT1356" s="147" t="s">
        <v>270</v>
      </c>
      <c r="AU1356" s="147" t="s">
        <v>90</v>
      </c>
      <c r="AY1356" s="17" t="s">
        <v>268</v>
      </c>
      <c r="BE1356" s="148">
        <f>IF(N1356="základní",J1356,0)</f>
        <v>0</v>
      </c>
      <c r="BF1356" s="148">
        <f>IF(N1356="snížená",J1356,0)</f>
        <v>0</v>
      </c>
      <c r="BG1356" s="148">
        <f>IF(N1356="zákl. přenesená",J1356,0)</f>
        <v>0</v>
      </c>
      <c r="BH1356" s="148">
        <f>IF(N1356="sníž. přenesená",J1356,0)</f>
        <v>0</v>
      </c>
      <c r="BI1356" s="148">
        <f>IF(N1356="nulová",J1356,0)</f>
        <v>0</v>
      </c>
      <c r="BJ1356" s="17" t="s">
        <v>90</v>
      </c>
      <c r="BK1356" s="148">
        <f>ROUND(I1356*H1356,2)</f>
        <v>0</v>
      </c>
      <c r="BL1356" s="17" t="s">
        <v>370</v>
      </c>
      <c r="BM1356" s="147" t="s">
        <v>2004</v>
      </c>
    </row>
    <row r="1357" spans="2:65" s="14" customFormat="1">
      <c r="B1357" s="164"/>
      <c r="D1357" s="150" t="s">
        <v>276</v>
      </c>
      <c r="E1357" s="165" t="s">
        <v>1</v>
      </c>
      <c r="F1357" s="166" t="s">
        <v>2005</v>
      </c>
      <c r="H1357" s="165" t="s">
        <v>1</v>
      </c>
      <c r="I1357" s="167"/>
      <c r="L1357" s="164"/>
      <c r="M1357" s="168"/>
      <c r="T1357" s="169"/>
      <c r="AT1357" s="165" t="s">
        <v>276</v>
      </c>
      <c r="AU1357" s="165" t="s">
        <v>90</v>
      </c>
      <c r="AV1357" s="14" t="s">
        <v>84</v>
      </c>
      <c r="AW1357" s="14" t="s">
        <v>32</v>
      </c>
      <c r="AX1357" s="14" t="s">
        <v>77</v>
      </c>
      <c r="AY1357" s="165" t="s">
        <v>268</v>
      </c>
    </row>
    <row r="1358" spans="2:65" s="12" customFormat="1">
      <c r="B1358" s="149"/>
      <c r="D1358" s="150" t="s">
        <v>276</v>
      </c>
      <c r="E1358" s="151" t="s">
        <v>1</v>
      </c>
      <c r="F1358" s="152" t="s">
        <v>2973</v>
      </c>
      <c r="H1358" s="153">
        <v>34.479999999999997</v>
      </c>
      <c r="I1358" s="154"/>
      <c r="L1358" s="149"/>
      <c r="M1358" s="155"/>
      <c r="T1358" s="156"/>
      <c r="AT1358" s="151" t="s">
        <v>276</v>
      </c>
      <c r="AU1358" s="151" t="s">
        <v>90</v>
      </c>
      <c r="AV1358" s="12" t="s">
        <v>90</v>
      </c>
      <c r="AW1358" s="12" t="s">
        <v>32</v>
      </c>
      <c r="AX1358" s="12" t="s">
        <v>77</v>
      </c>
      <c r="AY1358" s="151" t="s">
        <v>268</v>
      </c>
    </row>
    <row r="1359" spans="2:65" s="15" customFormat="1">
      <c r="B1359" s="170"/>
      <c r="D1359" s="150" t="s">
        <v>276</v>
      </c>
      <c r="E1359" s="171" t="s">
        <v>1</v>
      </c>
      <c r="F1359" s="172" t="s">
        <v>325</v>
      </c>
      <c r="H1359" s="173">
        <v>34.479999999999997</v>
      </c>
      <c r="I1359" s="174"/>
      <c r="L1359" s="170"/>
      <c r="M1359" s="175"/>
      <c r="T1359" s="176"/>
      <c r="AT1359" s="171" t="s">
        <v>276</v>
      </c>
      <c r="AU1359" s="171" t="s">
        <v>90</v>
      </c>
      <c r="AV1359" s="15" t="s">
        <v>97</v>
      </c>
      <c r="AW1359" s="15" t="s">
        <v>32</v>
      </c>
      <c r="AX1359" s="15" t="s">
        <v>77</v>
      </c>
      <c r="AY1359" s="171" t="s">
        <v>268</v>
      </c>
    </row>
    <row r="1360" spans="2:65" s="14" customFormat="1">
      <c r="B1360" s="164"/>
      <c r="D1360" s="150" t="s">
        <v>276</v>
      </c>
      <c r="E1360" s="165" t="s">
        <v>1</v>
      </c>
      <c r="F1360" s="166" t="s">
        <v>2007</v>
      </c>
      <c r="H1360" s="165" t="s">
        <v>1</v>
      </c>
      <c r="I1360" s="167"/>
      <c r="L1360" s="164"/>
      <c r="M1360" s="168"/>
      <c r="T1360" s="169"/>
      <c r="AT1360" s="165" t="s">
        <v>276</v>
      </c>
      <c r="AU1360" s="165" t="s">
        <v>90</v>
      </c>
      <c r="AV1360" s="14" t="s">
        <v>84</v>
      </c>
      <c r="AW1360" s="14" t="s">
        <v>32</v>
      </c>
      <c r="AX1360" s="14" t="s">
        <v>77</v>
      </c>
      <c r="AY1360" s="165" t="s">
        <v>268</v>
      </c>
    </row>
    <row r="1361" spans="2:65" s="12" customFormat="1" ht="33.75">
      <c r="B1361" s="149"/>
      <c r="D1361" s="150" t="s">
        <v>276</v>
      </c>
      <c r="E1361" s="151" t="s">
        <v>1</v>
      </c>
      <c r="F1361" s="152" t="s">
        <v>2974</v>
      </c>
      <c r="H1361" s="153">
        <v>99.165000000000006</v>
      </c>
      <c r="I1361" s="154"/>
      <c r="L1361" s="149"/>
      <c r="M1361" s="155"/>
      <c r="T1361" s="156"/>
      <c r="AT1361" s="151" t="s">
        <v>276</v>
      </c>
      <c r="AU1361" s="151" t="s">
        <v>90</v>
      </c>
      <c r="AV1361" s="12" t="s">
        <v>90</v>
      </c>
      <c r="AW1361" s="12" t="s">
        <v>32</v>
      </c>
      <c r="AX1361" s="12" t="s">
        <v>77</v>
      </c>
      <c r="AY1361" s="151" t="s">
        <v>268</v>
      </c>
    </row>
    <row r="1362" spans="2:65" s="12" customFormat="1">
      <c r="B1362" s="149"/>
      <c r="D1362" s="150" t="s">
        <v>276</v>
      </c>
      <c r="E1362" s="151" t="s">
        <v>1</v>
      </c>
      <c r="F1362" s="152" t="s">
        <v>2975</v>
      </c>
      <c r="H1362" s="153">
        <v>-6.18</v>
      </c>
      <c r="I1362" s="154"/>
      <c r="L1362" s="149"/>
      <c r="M1362" s="155"/>
      <c r="T1362" s="156"/>
      <c r="AT1362" s="151" t="s">
        <v>276</v>
      </c>
      <c r="AU1362" s="151" t="s">
        <v>90</v>
      </c>
      <c r="AV1362" s="12" t="s">
        <v>90</v>
      </c>
      <c r="AW1362" s="12" t="s">
        <v>32</v>
      </c>
      <c r="AX1362" s="12" t="s">
        <v>77</v>
      </c>
      <c r="AY1362" s="151" t="s">
        <v>268</v>
      </c>
    </row>
    <row r="1363" spans="2:65" s="15" customFormat="1">
      <c r="B1363" s="170"/>
      <c r="D1363" s="150" t="s">
        <v>276</v>
      </c>
      <c r="E1363" s="171" t="s">
        <v>1</v>
      </c>
      <c r="F1363" s="172" t="s">
        <v>325</v>
      </c>
      <c r="H1363" s="173">
        <v>92.984999999999999</v>
      </c>
      <c r="I1363" s="174"/>
      <c r="L1363" s="170"/>
      <c r="M1363" s="175"/>
      <c r="T1363" s="176"/>
      <c r="AT1363" s="171" t="s">
        <v>276</v>
      </c>
      <c r="AU1363" s="171" t="s">
        <v>90</v>
      </c>
      <c r="AV1363" s="15" t="s">
        <v>97</v>
      </c>
      <c r="AW1363" s="15" t="s">
        <v>32</v>
      </c>
      <c r="AX1363" s="15" t="s">
        <v>77</v>
      </c>
      <c r="AY1363" s="171" t="s">
        <v>268</v>
      </c>
    </row>
    <row r="1364" spans="2:65" s="13" customFormat="1">
      <c r="B1364" s="157"/>
      <c r="D1364" s="150" t="s">
        <v>276</v>
      </c>
      <c r="E1364" s="158" t="s">
        <v>1</v>
      </c>
      <c r="F1364" s="159" t="s">
        <v>278</v>
      </c>
      <c r="H1364" s="160">
        <v>127.465</v>
      </c>
      <c r="I1364" s="161"/>
      <c r="L1364" s="157"/>
      <c r="M1364" s="162"/>
      <c r="T1364" s="163"/>
      <c r="AT1364" s="158" t="s">
        <v>276</v>
      </c>
      <c r="AU1364" s="158" t="s">
        <v>90</v>
      </c>
      <c r="AV1364" s="13" t="s">
        <v>101</v>
      </c>
      <c r="AW1364" s="13" t="s">
        <v>32</v>
      </c>
      <c r="AX1364" s="13" t="s">
        <v>84</v>
      </c>
      <c r="AY1364" s="158" t="s">
        <v>268</v>
      </c>
    </row>
    <row r="1365" spans="2:65" s="1" customFormat="1" ht="24.2" customHeight="1">
      <c r="B1365" s="32"/>
      <c r="C1365" s="136" t="s">
        <v>1991</v>
      </c>
      <c r="D1365" s="136" t="s">
        <v>270</v>
      </c>
      <c r="E1365" s="137" t="s">
        <v>2017</v>
      </c>
      <c r="F1365" s="138" t="s">
        <v>2018</v>
      </c>
      <c r="G1365" s="139" t="s">
        <v>273</v>
      </c>
      <c r="H1365" s="140">
        <v>9.1999999999999993</v>
      </c>
      <c r="I1365" s="141"/>
      <c r="J1365" s="142">
        <f>ROUND(I1365*H1365,2)</f>
        <v>0</v>
      </c>
      <c r="K1365" s="138" t="s">
        <v>274</v>
      </c>
      <c r="L1365" s="32"/>
      <c r="M1365" s="143" t="s">
        <v>1</v>
      </c>
      <c r="N1365" s="144" t="s">
        <v>43</v>
      </c>
      <c r="P1365" s="145">
        <f>O1365*H1365</f>
        <v>0</v>
      </c>
      <c r="Q1365" s="145">
        <v>1.259E-2</v>
      </c>
      <c r="R1365" s="145">
        <f>Q1365*H1365</f>
        <v>0.115828</v>
      </c>
      <c r="S1365" s="145">
        <v>0</v>
      </c>
      <c r="T1365" s="146">
        <f>S1365*H1365</f>
        <v>0</v>
      </c>
      <c r="AR1365" s="147" t="s">
        <v>370</v>
      </c>
      <c r="AT1365" s="147" t="s">
        <v>270</v>
      </c>
      <c r="AU1365" s="147" t="s">
        <v>90</v>
      </c>
      <c r="AY1365" s="17" t="s">
        <v>268</v>
      </c>
      <c r="BE1365" s="148">
        <f>IF(N1365="základní",J1365,0)</f>
        <v>0</v>
      </c>
      <c r="BF1365" s="148">
        <f>IF(N1365="snížená",J1365,0)</f>
        <v>0</v>
      </c>
      <c r="BG1365" s="148">
        <f>IF(N1365="zákl. přenesená",J1365,0)</f>
        <v>0</v>
      </c>
      <c r="BH1365" s="148">
        <f>IF(N1365="sníž. přenesená",J1365,0)</f>
        <v>0</v>
      </c>
      <c r="BI1365" s="148">
        <f>IF(N1365="nulová",J1365,0)</f>
        <v>0</v>
      </c>
      <c r="BJ1365" s="17" t="s">
        <v>90</v>
      </c>
      <c r="BK1365" s="148">
        <f>ROUND(I1365*H1365,2)</f>
        <v>0</v>
      </c>
      <c r="BL1365" s="17" t="s">
        <v>370</v>
      </c>
      <c r="BM1365" s="147" t="s">
        <v>2019</v>
      </c>
    </row>
    <row r="1366" spans="2:65" s="14" customFormat="1">
      <c r="B1366" s="164"/>
      <c r="D1366" s="150" t="s">
        <v>276</v>
      </c>
      <c r="E1366" s="165" t="s">
        <v>1</v>
      </c>
      <c r="F1366" s="166" t="s">
        <v>2020</v>
      </c>
      <c r="H1366" s="165" t="s">
        <v>1</v>
      </c>
      <c r="I1366" s="167"/>
      <c r="L1366" s="164"/>
      <c r="M1366" s="168"/>
      <c r="T1366" s="169"/>
      <c r="AT1366" s="165" t="s">
        <v>276</v>
      </c>
      <c r="AU1366" s="165" t="s">
        <v>90</v>
      </c>
      <c r="AV1366" s="14" t="s">
        <v>84</v>
      </c>
      <c r="AW1366" s="14" t="s">
        <v>32</v>
      </c>
      <c r="AX1366" s="14" t="s">
        <v>77</v>
      </c>
      <c r="AY1366" s="165" t="s">
        <v>268</v>
      </c>
    </row>
    <row r="1367" spans="2:65" s="12" customFormat="1">
      <c r="B1367" s="149"/>
      <c r="D1367" s="150" t="s">
        <v>276</v>
      </c>
      <c r="E1367" s="151" t="s">
        <v>1</v>
      </c>
      <c r="F1367" s="152" t="s">
        <v>2976</v>
      </c>
      <c r="H1367" s="153">
        <v>9.1999999999999993</v>
      </c>
      <c r="I1367" s="154"/>
      <c r="L1367" s="149"/>
      <c r="M1367" s="155"/>
      <c r="T1367" s="156"/>
      <c r="AT1367" s="151" t="s">
        <v>276</v>
      </c>
      <c r="AU1367" s="151" t="s">
        <v>90</v>
      </c>
      <c r="AV1367" s="12" t="s">
        <v>90</v>
      </c>
      <c r="AW1367" s="12" t="s">
        <v>32</v>
      </c>
      <c r="AX1367" s="12" t="s">
        <v>77</v>
      </c>
      <c r="AY1367" s="151" t="s">
        <v>268</v>
      </c>
    </row>
    <row r="1368" spans="2:65" s="13" customFormat="1">
      <c r="B1368" s="157"/>
      <c r="D1368" s="150" t="s">
        <v>276</v>
      </c>
      <c r="E1368" s="158" t="s">
        <v>1</v>
      </c>
      <c r="F1368" s="159" t="s">
        <v>278</v>
      </c>
      <c r="H1368" s="160">
        <v>9.1999999999999993</v>
      </c>
      <c r="I1368" s="161"/>
      <c r="L1368" s="157"/>
      <c r="M1368" s="162"/>
      <c r="T1368" s="163"/>
      <c r="AT1368" s="158" t="s">
        <v>276</v>
      </c>
      <c r="AU1368" s="158" t="s">
        <v>90</v>
      </c>
      <c r="AV1368" s="13" t="s">
        <v>101</v>
      </c>
      <c r="AW1368" s="13" t="s">
        <v>32</v>
      </c>
      <c r="AX1368" s="13" t="s">
        <v>84</v>
      </c>
      <c r="AY1368" s="158" t="s">
        <v>268</v>
      </c>
    </row>
    <row r="1369" spans="2:65" s="1" customFormat="1" ht="16.5" customHeight="1">
      <c r="B1369" s="32"/>
      <c r="C1369" s="136" t="s">
        <v>1995</v>
      </c>
      <c r="D1369" s="136" t="s">
        <v>270</v>
      </c>
      <c r="E1369" s="137" t="s">
        <v>2023</v>
      </c>
      <c r="F1369" s="138" t="s">
        <v>2024</v>
      </c>
      <c r="G1369" s="139" t="s">
        <v>318</v>
      </c>
      <c r="H1369" s="140">
        <v>218.32</v>
      </c>
      <c r="I1369" s="141"/>
      <c r="J1369" s="142">
        <f>ROUND(I1369*H1369,2)</f>
        <v>0</v>
      </c>
      <c r="K1369" s="138" t="s">
        <v>274</v>
      </c>
      <c r="L1369" s="32"/>
      <c r="M1369" s="143" t="s">
        <v>1</v>
      </c>
      <c r="N1369" s="144" t="s">
        <v>43</v>
      </c>
      <c r="P1369" s="145">
        <f>O1369*H1369</f>
        <v>0</v>
      </c>
      <c r="Q1369" s="145">
        <v>5.1999999999999995E-4</v>
      </c>
      <c r="R1369" s="145">
        <f>Q1369*H1369</f>
        <v>0.11352639999999999</v>
      </c>
      <c r="S1369" s="145">
        <v>0</v>
      </c>
      <c r="T1369" s="146">
        <f>S1369*H1369</f>
        <v>0</v>
      </c>
      <c r="AR1369" s="147" t="s">
        <v>370</v>
      </c>
      <c r="AT1369" s="147" t="s">
        <v>270</v>
      </c>
      <c r="AU1369" s="147" t="s">
        <v>90</v>
      </c>
      <c r="AY1369" s="17" t="s">
        <v>268</v>
      </c>
      <c r="BE1369" s="148">
        <f>IF(N1369="základní",J1369,0)</f>
        <v>0</v>
      </c>
      <c r="BF1369" s="148">
        <f>IF(N1369="snížená",J1369,0)</f>
        <v>0</v>
      </c>
      <c r="BG1369" s="148">
        <f>IF(N1369="zákl. přenesená",J1369,0)</f>
        <v>0</v>
      </c>
      <c r="BH1369" s="148">
        <f>IF(N1369="sníž. přenesená",J1369,0)</f>
        <v>0</v>
      </c>
      <c r="BI1369" s="148">
        <f>IF(N1369="nulová",J1369,0)</f>
        <v>0</v>
      </c>
      <c r="BJ1369" s="17" t="s">
        <v>90</v>
      </c>
      <c r="BK1369" s="148">
        <f>ROUND(I1369*H1369,2)</f>
        <v>0</v>
      </c>
      <c r="BL1369" s="17" t="s">
        <v>370</v>
      </c>
      <c r="BM1369" s="147" t="s">
        <v>2977</v>
      </c>
    </row>
    <row r="1370" spans="2:65" s="12" customFormat="1">
      <c r="B1370" s="149"/>
      <c r="D1370" s="150" t="s">
        <v>276</v>
      </c>
      <c r="E1370" s="151" t="s">
        <v>1</v>
      </c>
      <c r="F1370" s="152" t="s">
        <v>2978</v>
      </c>
      <c r="H1370" s="153">
        <v>114.52</v>
      </c>
      <c r="I1370" s="154"/>
      <c r="L1370" s="149"/>
      <c r="M1370" s="155"/>
      <c r="T1370" s="156"/>
      <c r="AT1370" s="151" t="s">
        <v>276</v>
      </c>
      <c r="AU1370" s="151" t="s">
        <v>90</v>
      </c>
      <c r="AV1370" s="12" t="s">
        <v>90</v>
      </c>
      <c r="AW1370" s="12" t="s">
        <v>32</v>
      </c>
      <c r="AX1370" s="12" t="s">
        <v>77</v>
      </c>
      <c r="AY1370" s="151" t="s">
        <v>268</v>
      </c>
    </row>
    <row r="1371" spans="2:65" s="12" customFormat="1">
      <c r="B1371" s="149"/>
      <c r="D1371" s="150" t="s">
        <v>276</v>
      </c>
      <c r="E1371" s="151" t="s">
        <v>1</v>
      </c>
      <c r="F1371" s="152" t="s">
        <v>2979</v>
      </c>
      <c r="H1371" s="153">
        <v>103.8</v>
      </c>
      <c r="I1371" s="154"/>
      <c r="L1371" s="149"/>
      <c r="M1371" s="155"/>
      <c r="T1371" s="156"/>
      <c r="AT1371" s="151" t="s">
        <v>276</v>
      </c>
      <c r="AU1371" s="151" t="s">
        <v>90</v>
      </c>
      <c r="AV1371" s="12" t="s">
        <v>90</v>
      </c>
      <c r="AW1371" s="12" t="s">
        <v>32</v>
      </c>
      <c r="AX1371" s="12" t="s">
        <v>77</v>
      </c>
      <c r="AY1371" s="151" t="s">
        <v>268</v>
      </c>
    </row>
    <row r="1372" spans="2:65" s="13" customFormat="1">
      <c r="B1372" s="157"/>
      <c r="D1372" s="150" t="s">
        <v>276</v>
      </c>
      <c r="E1372" s="158" t="s">
        <v>1</v>
      </c>
      <c r="F1372" s="159" t="s">
        <v>278</v>
      </c>
      <c r="H1372" s="160">
        <v>218.32</v>
      </c>
      <c r="I1372" s="161"/>
      <c r="L1372" s="157"/>
      <c r="M1372" s="162"/>
      <c r="T1372" s="163"/>
      <c r="AT1372" s="158" t="s">
        <v>276</v>
      </c>
      <c r="AU1372" s="158" t="s">
        <v>90</v>
      </c>
      <c r="AV1372" s="13" t="s">
        <v>101</v>
      </c>
      <c r="AW1372" s="13" t="s">
        <v>32</v>
      </c>
      <c r="AX1372" s="13" t="s">
        <v>84</v>
      </c>
      <c r="AY1372" s="158" t="s">
        <v>268</v>
      </c>
    </row>
    <row r="1373" spans="2:65" s="1" customFormat="1" ht="16.5" customHeight="1">
      <c r="B1373" s="32"/>
      <c r="C1373" s="136" t="s">
        <v>2001</v>
      </c>
      <c r="D1373" s="136" t="s">
        <v>270</v>
      </c>
      <c r="E1373" s="137" t="s">
        <v>2029</v>
      </c>
      <c r="F1373" s="138" t="s">
        <v>2030</v>
      </c>
      <c r="G1373" s="139" t="s">
        <v>273</v>
      </c>
      <c r="H1373" s="140">
        <v>222.13499999999999</v>
      </c>
      <c r="I1373" s="141"/>
      <c r="J1373" s="142">
        <f>ROUND(I1373*H1373,2)</f>
        <v>0</v>
      </c>
      <c r="K1373" s="138" t="s">
        <v>274</v>
      </c>
      <c r="L1373" s="32"/>
      <c r="M1373" s="143" t="s">
        <v>1</v>
      </c>
      <c r="N1373" s="144" t="s">
        <v>43</v>
      </c>
      <c r="P1373" s="145">
        <f>O1373*H1373</f>
        <v>0</v>
      </c>
      <c r="Q1373" s="145">
        <v>1E-4</v>
      </c>
      <c r="R1373" s="145">
        <f>Q1373*H1373</f>
        <v>2.2213500000000001E-2</v>
      </c>
      <c r="S1373" s="145">
        <v>0</v>
      </c>
      <c r="T1373" s="146">
        <f>S1373*H1373</f>
        <v>0</v>
      </c>
      <c r="AR1373" s="147" t="s">
        <v>370</v>
      </c>
      <c r="AT1373" s="147" t="s">
        <v>270</v>
      </c>
      <c r="AU1373" s="147" t="s">
        <v>90</v>
      </c>
      <c r="AY1373" s="17" t="s">
        <v>268</v>
      </c>
      <c r="BE1373" s="148">
        <f>IF(N1373="základní",J1373,0)</f>
        <v>0</v>
      </c>
      <c r="BF1373" s="148">
        <f>IF(N1373="snížená",J1373,0)</f>
        <v>0</v>
      </c>
      <c r="BG1373" s="148">
        <f>IF(N1373="zákl. přenesená",J1373,0)</f>
        <v>0</v>
      </c>
      <c r="BH1373" s="148">
        <f>IF(N1373="sníž. přenesená",J1373,0)</f>
        <v>0</v>
      </c>
      <c r="BI1373" s="148">
        <f>IF(N1373="nulová",J1373,0)</f>
        <v>0</v>
      </c>
      <c r="BJ1373" s="17" t="s">
        <v>90</v>
      </c>
      <c r="BK1373" s="148">
        <f>ROUND(I1373*H1373,2)</f>
        <v>0</v>
      </c>
      <c r="BL1373" s="17" t="s">
        <v>370</v>
      </c>
      <c r="BM1373" s="147" t="s">
        <v>2031</v>
      </c>
    </row>
    <row r="1374" spans="2:65" s="1" customFormat="1" ht="24.2" customHeight="1">
      <c r="B1374" s="32"/>
      <c r="C1374" s="136" t="s">
        <v>2010</v>
      </c>
      <c r="D1374" s="136" t="s">
        <v>270</v>
      </c>
      <c r="E1374" s="137" t="s">
        <v>2980</v>
      </c>
      <c r="F1374" s="138" t="s">
        <v>2981</v>
      </c>
      <c r="G1374" s="139" t="s">
        <v>281</v>
      </c>
      <c r="H1374" s="140">
        <v>1</v>
      </c>
      <c r="I1374" s="141"/>
      <c r="J1374" s="142">
        <f>ROUND(I1374*H1374,2)</f>
        <v>0</v>
      </c>
      <c r="K1374" s="138" t="s">
        <v>1</v>
      </c>
      <c r="L1374" s="32"/>
      <c r="M1374" s="143" t="s">
        <v>1</v>
      </c>
      <c r="N1374" s="144" t="s">
        <v>43</v>
      </c>
      <c r="P1374" s="145">
        <f>O1374*H1374</f>
        <v>0</v>
      </c>
      <c r="Q1374" s="145">
        <v>1.1900000000000001E-3</v>
      </c>
      <c r="R1374" s="145">
        <f>Q1374*H1374</f>
        <v>1.1900000000000001E-3</v>
      </c>
      <c r="S1374" s="145">
        <v>0</v>
      </c>
      <c r="T1374" s="146">
        <f>S1374*H1374</f>
        <v>0</v>
      </c>
      <c r="AR1374" s="147" t="s">
        <v>370</v>
      </c>
      <c r="AT1374" s="147" t="s">
        <v>270</v>
      </c>
      <c r="AU1374" s="147" t="s">
        <v>90</v>
      </c>
      <c r="AY1374" s="17" t="s">
        <v>268</v>
      </c>
      <c r="BE1374" s="148">
        <f>IF(N1374="základní",J1374,0)</f>
        <v>0</v>
      </c>
      <c r="BF1374" s="148">
        <f>IF(N1374="snížená",J1374,0)</f>
        <v>0</v>
      </c>
      <c r="BG1374" s="148">
        <f>IF(N1374="zákl. přenesená",J1374,0)</f>
        <v>0</v>
      </c>
      <c r="BH1374" s="148">
        <f>IF(N1374="sníž. přenesená",J1374,0)</f>
        <v>0</v>
      </c>
      <c r="BI1374" s="148">
        <f>IF(N1374="nulová",J1374,0)</f>
        <v>0</v>
      </c>
      <c r="BJ1374" s="17" t="s">
        <v>90</v>
      </c>
      <c r="BK1374" s="148">
        <f>ROUND(I1374*H1374,2)</f>
        <v>0</v>
      </c>
      <c r="BL1374" s="17" t="s">
        <v>370</v>
      </c>
      <c r="BM1374" s="147" t="s">
        <v>2982</v>
      </c>
    </row>
    <row r="1375" spans="2:65" s="12" customFormat="1">
      <c r="B1375" s="149"/>
      <c r="D1375" s="150" t="s">
        <v>276</v>
      </c>
      <c r="E1375" s="151" t="s">
        <v>1</v>
      </c>
      <c r="F1375" s="152" t="s">
        <v>2983</v>
      </c>
      <c r="H1375" s="153">
        <v>1</v>
      </c>
      <c r="I1375" s="154"/>
      <c r="L1375" s="149"/>
      <c r="M1375" s="155"/>
      <c r="T1375" s="156"/>
      <c r="AT1375" s="151" t="s">
        <v>276</v>
      </c>
      <c r="AU1375" s="151" t="s">
        <v>90</v>
      </c>
      <c r="AV1375" s="12" t="s">
        <v>90</v>
      </c>
      <c r="AW1375" s="12" t="s">
        <v>32</v>
      </c>
      <c r="AX1375" s="12" t="s">
        <v>77</v>
      </c>
      <c r="AY1375" s="151" t="s">
        <v>268</v>
      </c>
    </row>
    <row r="1376" spans="2:65" s="13" customFormat="1">
      <c r="B1376" s="157"/>
      <c r="D1376" s="150" t="s">
        <v>276</v>
      </c>
      <c r="E1376" s="158" t="s">
        <v>1</v>
      </c>
      <c r="F1376" s="159" t="s">
        <v>278</v>
      </c>
      <c r="H1376" s="160">
        <v>1</v>
      </c>
      <c r="I1376" s="161"/>
      <c r="L1376" s="157"/>
      <c r="M1376" s="162"/>
      <c r="T1376" s="163"/>
      <c r="AT1376" s="158" t="s">
        <v>276</v>
      </c>
      <c r="AU1376" s="158" t="s">
        <v>90</v>
      </c>
      <c r="AV1376" s="13" t="s">
        <v>101</v>
      </c>
      <c r="AW1376" s="13" t="s">
        <v>32</v>
      </c>
      <c r="AX1376" s="13" t="s">
        <v>84</v>
      </c>
      <c r="AY1376" s="158" t="s">
        <v>268</v>
      </c>
    </row>
    <row r="1377" spans="2:65" s="1" customFormat="1" ht="24.2" customHeight="1">
      <c r="B1377" s="32"/>
      <c r="C1377" s="136" t="s">
        <v>2016</v>
      </c>
      <c r="D1377" s="136" t="s">
        <v>270</v>
      </c>
      <c r="E1377" s="137" t="s">
        <v>2033</v>
      </c>
      <c r="F1377" s="138" t="s">
        <v>2034</v>
      </c>
      <c r="G1377" s="139" t="s">
        <v>281</v>
      </c>
      <c r="H1377" s="140">
        <v>1</v>
      </c>
      <c r="I1377" s="141"/>
      <c r="J1377" s="142">
        <f>ROUND(I1377*H1377,2)</f>
        <v>0</v>
      </c>
      <c r="K1377" s="138" t="s">
        <v>1</v>
      </c>
      <c r="L1377" s="32"/>
      <c r="M1377" s="143" t="s">
        <v>1</v>
      </c>
      <c r="N1377" s="144" t="s">
        <v>43</v>
      </c>
      <c r="P1377" s="145">
        <f>O1377*H1377</f>
        <v>0</v>
      </c>
      <c r="Q1377" s="145">
        <v>1.1900000000000001E-3</v>
      </c>
      <c r="R1377" s="145">
        <f>Q1377*H1377</f>
        <v>1.1900000000000001E-3</v>
      </c>
      <c r="S1377" s="145">
        <v>0</v>
      </c>
      <c r="T1377" s="146">
        <f>S1377*H1377</f>
        <v>0</v>
      </c>
      <c r="AR1377" s="147" t="s">
        <v>370</v>
      </c>
      <c r="AT1377" s="147" t="s">
        <v>270</v>
      </c>
      <c r="AU1377" s="147" t="s">
        <v>90</v>
      </c>
      <c r="AY1377" s="17" t="s">
        <v>268</v>
      </c>
      <c r="BE1377" s="148">
        <f>IF(N1377="základní",J1377,0)</f>
        <v>0</v>
      </c>
      <c r="BF1377" s="148">
        <f>IF(N1377="snížená",J1377,0)</f>
        <v>0</v>
      </c>
      <c r="BG1377" s="148">
        <f>IF(N1377="zákl. přenesená",J1377,0)</f>
        <v>0</v>
      </c>
      <c r="BH1377" s="148">
        <f>IF(N1377="sníž. přenesená",J1377,0)</f>
        <v>0</v>
      </c>
      <c r="BI1377" s="148">
        <f>IF(N1377="nulová",J1377,0)</f>
        <v>0</v>
      </c>
      <c r="BJ1377" s="17" t="s">
        <v>90</v>
      </c>
      <c r="BK1377" s="148">
        <f>ROUND(I1377*H1377,2)</f>
        <v>0</v>
      </c>
      <c r="BL1377" s="17" t="s">
        <v>370</v>
      </c>
      <c r="BM1377" s="147" t="s">
        <v>2035</v>
      </c>
    </row>
    <row r="1378" spans="2:65" s="12" customFormat="1">
      <c r="B1378" s="149"/>
      <c r="D1378" s="150" t="s">
        <v>276</v>
      </c>
      <c r="E1378" s="151" t="s">
        <v>1</v>
      </c>
      <c r="F1378" s="152" t="s">
        <v>2036</v>
      </c>
      <c r="H1378" s="153">
        <v>1</v>
      </c>
      <c r="I1378" s="154"/>
      <c r="L1378" s="149"/>
      <c r="M1378" s="155"/>
      <c r="T1378" s="156"/>
      <c r="AT1378" s="151" t="s">
        <v>276</v>
      </c>
      <c r="AU1378" s="151" t="s">
        <v>90</v>
      </c>
      <c r="AV1378" s="12" t="s">
        <v>90</v>
      </c>
      <c r="AW1378" s="12" t="s">
        <v>32</v>
      </c>
      <c r="AX1378" s="12" t="s">
        <v>77</v>
      </c>
      <c r="AY1378" s="151" t="s">
        <v>268</v>
      </c>
    </row>
    <row r="1379" spans="2:65" s="13" customFormat="1">
      <c r="B1379" s="157"/>
      <c r="D1379" s="150" t="s">
        <v>276</v>
      </c>
      <c r="E1379" s="158" t="s">
        <v>1</v>
      </c>
      <c r="F1379" s="159" t="s">
        <v>278</v>
      </c>
      <c r="H1379" s="160">
        <v>1</v>
      </c>
      <c r="I1379" s="161"/>
      <c r="L1379" s="157"/>
      <c r="M1379" s="162"/>
      <c r="T1379" s="163"/>
      <c r="AT1379" s="158" t="s">
        <v>276</v>
      </c>
      <c r="AU1379" s="158" t="s">
        <v>90</v>
      </c>
      <c r="AV1379" s="13" t="s">
        <v>101</v>
      </c>
      <c r="AW1379" s="13" t="s">
        <v>32</v>
      </c>
      <c r="AX1379" s="13" t="s">
        <v>84</v>
      </c>
      <c r="AY1379" s="158" t="s">
        <v>268</v>
      </c>
    </row>
    <row r="1380" spans="2:65" s="1" customFormat="1" ht="24.2" customHeight="1">
      <c r="B1380" s="32"/>
      <c r="C1380" s="136" t="s">
        <v>2022</v>
      </c>
      <c r="D1380" s="136" t="s">
        <v>270</v>
      </c>
      <c r="E1380" s="137" t="s">
        <v>2038</v>
      </c>
      <c r="F1380" s="138" t="s">
        <v>2039</v>
      </c>
      <c r="G1380" s="139" t="s">
        <v>281</v>
      </c>
      <c r="H1380" s="140">
        <v>1</v>
      </c>
      <c r="I1380" s="141"/>
      <c r="J1380" s="142">
        <f>ROUND(I1380*H1380,2)</f>
        <v>0</v>
      </c>
      <c r="K1380" s="138" t="s">
        <v>1</v>
      </c>
      <c r="L1380" s="32"/>
      <c r="M1380" s="143" t="s">
        <v>1</v>
      </c>
      <c r="N1380" s="144" t="s">
        <v>43</v>
      </c>
      <c r="P1380" s="145">
        <f>O1380*H1380</f>
        <v>0</v>
      </c>
      <c r="Q1380" s="145">
        <v>1.1900000000000001E-3</v>
      </c>
      <c r="R1380" s="145">
        <f>Q1380*H1380</f>
        <v>1.1900000000000001E-3</v>
      </c>
      <c r="S1380" s="145">
        <v>0</v>
      </c>
      <c r="T1380" s="146">
        <f>S1380*H1380</f>
        <v>0</v>
      </c>
      <c r="AR1380" s="147" t="s">
        <v>370</v>
      </c>
      <c r="AT1380" s="147" t="s">
        <v>270</v>
      </c>
      <c r="AU1380" s="147" t="s">
        <v>90</v>
      </c>
      <c r="AY1380" s="17" t="s">
        <v>268</v>
      </c>
      <c r="BE1380" s="148">
        <f>IF(N1380="základní",J1380,0)</f>
        <v>0</v>
      </c>
      <c r="BF1380" s="148">
        <f>IF(N1380="snížená",J1380,0)</f>
        <v>0</v>
      </c>
      <c r="BG1380" s="148">
        <f>IF(N1380="zákl. přenesená",J1380,0)</f>
        <v>0</v>
      </c>
      <c r="BH1380" s="148">
        <f>IF(N1380="sníž. přenesená",J1380,0)</f>
        <v>0</v>
      </c>
      <c r="BI1380" s="148">
        <f>IF(N1380="nulová",J1380,0)</f>
        <v>0</v>
      </c>
      <c r="BJ1380" s="17" t="s">
        <v>90</v>
      </c>
      <c r="BK1380" s="148">
        <f>ROUND(I1380*H1380,2)</f>
        <v>0</v>
      </c>
      <c r="BL1380" s="17" t="s">
        <v>370</v>
      </c>
      <c r="BM1380" s="147" t="s">
        <v>2040</v>
      </c>
    </row>
    <row r="1381" spans="2:65" s="12" customFormat="1">
      <c r="B1381" s="149"/>
      <c r="D1381" s="150" t="s">
        <v>276</v>
      </c>
      <c r="E1381" s="151" t="s">
        <v>1</v>
      </c>
      <c r="F1381" s="152" t="s">
        <v>2041</v>
      </c>
      <c r="H1381" s="153">
        <v>1</v>
      </c>
      <c r="I1381" s="154"/>
      <c r="L1381" s="149"/>
      <c r="M1381" s="155"/>
      <c r="T1381" s="156"/>
      <c r="AT1381" s="151" t="s">
        <v>276</v>
      </c>
      <c r="AU1381" s="151" t="s">
        <v>90</v>
      </c>
      <c r="AV1381" s="12" t="s">
        <v>90</v>
      </c>
      <c r="AW1381" s="12" t="s">
        <v>32</v>
      </c>
      <c r="AX1381" s="12" t="s">
        <v>77</v>
      </c>
      <c r="AY1381" s="151" t="s">
        <v>268</v>
      </c>
    </row>
    <row r="1382" spans="2:65" s="13" customFormat="1">
      <c r="B1382" s="157"/>
      <c r="D1382" s="150" t="s">
        <v>276</v>
      </c>
      <c r="E1382" s="158" t="s">
        <v>1</v>
      </c>
      <c r="F1382" s="159" t="s">
        <v>278</v>
      </c>
      <c r="H1382" s="160">
        <v>1</v>
      </c>
      <c r="I1382" s="161"/>
      <c r="L1382" s="157"/>
      <c r="M1382" s="162"/>
      <c r="T1382" s="163"/>
      <c r="AT1382" s="158" t="s">
        <v>276</v>
      </c>
      <c r="AU1382" s="158" t="s">
        <v>90</v>
      </c>
      <c r="AV1382" s="13" t="s">
        <v>101</v>
      </c>
      <c r="AW1382" s="13" t="s">
        <v>32</v>
      </c>
      <c r="AX1382" s="13" t="s">
        <v>84</v>
      </c>
      <c r="AY1382" s="158" t="s">
        <v>268</v>
      </c>
    </row>
    <row r="1383" spans="2:65" s="1" customFormat="1" ht="24.2" customHeight="1">
      <c r="B1383" s="32"/>
      <c r="C1383" s="136" t="s">
        <v>2028</v>
      </c>
      <c r="D1383" s="136" t="s">
        <v>270</v>
      </c>
      <c r="E1383" s="137" t="s">
        <v>2043</v>
      </c>
      <c r="F1383" s="138" t="s">
        <v>2044</v>
      </c>
      <c r="G1383" s="139" t="s">
        <v>281</v>
      </c>
      <c r="H1383" s="140">
        <v>1</v>
      </c>
      <c r="I1383" s="141"/>
      <c r="J1383" s="142">
        <f>ROUND(I1383*H1383,2)</f>
        <v>0</v>
      </c>
      <c r="K1383" s="138" t="s">
        <v>1</v>
      </c>
      <c r="L1383" s="32"/>
      <c r="M1383" s="143" t="s">
        <v>1</v>
      </c>
      <c r="N1383" s="144" t="s">
        <v>43</v>
      </c>
      <c r="P1383" s="145">
        <f>O1383*H1383</f>
        <v>0</v>
      </c>
      <c r="Q1383" s="145">
        <v>1.1900000000000001E-3</v>
      </c>
      <c r="R1383" s="145">
        <f>Q1383*H1383</f>
        <v>1.1900000000000001E-3</v>
      </c>
      <c r="S1383" s="145">
        <v>0</v>
      </c>
      <c r="T1383" s="146">
        <f>S1383*H1383</f>
        <v>0</v>
      </c>
      <c r="AR1383" s="147" t="s">
        <v>370</v>
      </c>
      <c r="AT1383" s="147" t="s">
        <v>270</v>
      </c>
      <c r="AU1383" s="147" t="s">
        <v>90</v>
      </c>
      <c r="AY1383" s="17" t="s">
        <v>268</v>
      </c>
      <c r="BE1383" s="148">
        <f>IF(N1383="základní",J1383,0)</f>
        <v>0</v>
      </c>
      <c r="BF1383" s="148">
        <f>IF(N1383="snížená",J1383,0)</f>
        <v>0</v>
      </c>
      <c r="BG1383" s="148">
        <f>IF(N1383="zákl. přenesená",J1383,0)</f>
        <v>0</v>
      </c>
      <c r="BH1383" s="148">
        <f>IF(N1383="sníž. přenesená",J1383,0)</f>
        <v>0</v>
      </c>
      <c r="BI1383" s="148">
        <f>IF(N1383="nulová",J1383,0)</f>
        <v>0</v>
      </c>
      <c r="BJ1383" s="17" t="s">
        <v>90</v>
      </c>
      <c r="BK1383" s="148">
        <f>ROUND(I1383*H1383,2)</f>
        <v>0</v>
      </c>
      <c r="BL1383" s="17" t="s">
        <v>370</v>
      </c>
      <c r="BM1383" s="147" t="s">
        <v>2045</v>
      </c>
    </row>
    <row r="1384" spans="2:65" s="12" customFormat="1">
      <c r="B1384" s="149"/>
      <c r="D1384" s="150" t="s">
        <v>276</v>
      </c>
      <c r="E1384" s="151" t="s">
        <v>1</v>
      </c>
      <c r="F1384" s="152" t="s">
        <v>2046</v>
      </c>
      <c r="H1384" s="153">
        <v>1</v>
      </c>
      <c r="I1384" s="154"/>
      <c r="L1384" s="149"/>
      <c r="M1384" s="155"/>
      <c r="T1384" s="156"/>
      <c r="AT1384" s="151" t="s">
        <v>276</v>
      </c>
      <c r="AU1384" s="151" t="s">
        <v>90</v>
      </c>
      <c r="AV1384" s="12" t="s">
        <v>90</v>
      </c>
      <c r="AW1384" s="12" t="s">
        <v>32</v>
      </c>
      <c r="AX1384" s="12" t="s">
        <v>77</v>
      </c>
      <c r="AY1384" s="151" t="s">
        <v>268</v>
      </c>
    </row>
    <row r="1385" spans="2:65" s="13" customFormat="1">
      <c r="B1385" s="157"/>
      <c r="D1385" s="150" t="s">
        <v>276</v>
      </c>
      <c r="E1385" s="158" t="s">
        <v>1</v>
      </c>
      <c r="F1385" s="159" t="s">
        <v>278</v>
      </c>
      <c r="H1385" s="160">
        <v>1</v>
      </c>
      <c r="I1385" s="161"/>
      <c r="L1385" s="157"/>
      <c r="M1385" s="162"/>
      <c r="T1385" s="163"/>
      <c r="AT1385" s="158" t="s">
        <v>276</v>
      </c>
      <c r="AU1385" s="158" t="s">
        <v>90</v>
      </c>
      <c r="AV1385" s="13" t="s">
        <v>101</v>
      </c>
      <c r="AW1385" s="13" t="s">
        <v>32</v>
      </c>
      <c r="AX1385" s="13" t="s">
        <v>84</v>
      </c>
      <c r="AY1385" s="158" t="s">
        <v>268</v>
      </c>
    </row>
    <row r="1386" spans="2:65" s="1" customFormat="1" ht="37.9" customHeight="1">
      <c r="B1386" s="32"/>
      <c r="C1386" s="136" t="s">
        <v>2032</v>
      </c>
      <c r="D1386" s="136" t="s">
        <v>270</v>
      </c>
      <c r="E1386" s="137" t="s">
        <v>2048</v>
      </c>
      <c r="F1386" s="138" t="s">
        <v>2049</v>
      </c>
      <c r="G1386" s="139" t="s">
        <v>281</v>
      </c>
      <c r="H1386" s="140">
        <v>1</v>
      </c>
      <c r="I1386" s="141"/>
      <c r="J1386" s="142">
        <f>ROUND(I1386*H1386,2)</f>
        <v>0</v>
      </c>
      <c r="K1386" s="138" t="s">
        <v>1</v>
      </c>
      <c r="L1386" s="32"/>
      <c r="M1386" s="143" t="s">
        <v>1</v>
      </c>
      <c r="N1386" s="144" t="s">
        <v>43</v>
      </c>
      <c r="P1386" s="145">
        <f>O1386*H1386</f>
        <v>0</v>
      </c>
      <c r="Q1386" s="145">
        <v>1.1900000000000001E-3</v>
      </c>
      <c r="R1386" s="145">
        <f>Q1386*H1386</f>
        <v>1.1900000000000001E-3</v>
      </c>
      <c r="S1386" s="145">
        <v>0</v>
      </c>
      <c r="T1386" s="146">
        <f>S1386*H1386</f>
        <v>0</v>
      </c>
      <c r="AR1386" s="147" t="s">
        <v>370</v>
      </c>
      <c r="AT1386" s="147" t="s">
        <v>270</v>
      </c>
      <c r="AU1386" s="147" t="s">
        <v>90</v>
      </c>
      <c r="AY1386" s="17" t="s">
        <v>268</v>
      </c>
      <c r="BE1386" s="148">
        <f>IF(N1386="základní",J1386,0)</f>
        <v>0</v>
      </c>
      <c r="BF1386" s="148">
        <f>IF(N1386="snížená",J1386,0)</f>
        <v>0</v>
      </c>
      <c r="BG1386" s="148">
        <f>IF(N1386="zákl. přenesená",J1386,0)</f>
        <v>0</v>
      </c>
      <c r="BH1386" s="148">
        <f>IF(N1386="sníž. přenesená",J1386,0)</f>
        <v>0</v>
      </c>
      <c r="BI1386" s="148">
        <f>IF(N1386="nulová",J1386,0)</f>
        <v>0</v>
      </c>
      <c r="BJ1386" s="17" t="s">
        <v>90</v>
      </c>
      <c r="BK1386" s="148">
        <f>ROUND(I1386*H1386,2)</f>
        <v>0</v>
      </c>
      <c r="BL1386" s="17" t="s">
        <v>370</v>
      </c>
      <c r="BM1386" s="147" t="s">
        <v>2050</v>
      </c>
    </row>
    <row r="1387" spans="2:65" s="12" customFormat="1" ht="22.5">
      <c r="B1387" s="149"/>
      <c r="D1387" s="150" t="s">
        <v>276</v>
      </c>
      <c r="E1387" s="151" t="s">
        <v>1</v>
      </c>
      <c r="F1387" s="152" t="s">
        <v>2051</v>
      </c>
      <c r="H1387" s="153">
        <v>1</v>
      </c>
      <c r="I1387" s="154"/>
      <c r="L1387" s="149"/>
      <c r="M1387" s="155"/>
      <c r="T1387" s="156"/>
      <c r="AT1387" s="151" t="s">
        <v>276</v>
      </c>
      <c r="AU1387" s="151" t="s">
        <v>90</v>
      </c>
      <c r="AV1387" s="12" t="s">
        <v>90</v>
      </c>
      <c r="AW1387" s="12" t="s">
        <v>32</v>
      </c>
      <c r="AX1387" s="12" t="s">
        <v>77</v>
      </c>
      <c r="AY1387" s="151" t="s">
        <v>268</v>
      </c>
    </row>
    <row r="1388" spans="2:65" s="13" customFormat="1">
      <c r="B1388" s="157"/>
      <c r="D1388" s="150" t="s">
        <v>276</v>
      </c>
      <c r="E1388" s="158" t="s">
        <v>1</v>
      </c>
      <c r="F1388" s="159" t="s">
        <v>278</v>
      </c>
      <c r="H1388" s="160">
        <v>1</v>
      </c>
      <c r="I1388" s="161"/>
      <c r="L1388" s="157"/>
      <c r="M1388" s="162"/>
      <c r="T1388" s="163"/>
      <c r="AT1388" s="158" t="s">
        <v>276</v>
      </c>
      <c r="AU1388" s="158" t="s">
        <v>90</v>
      </c>
      <c r="AV1388" s="13" t="s">
        <v>101</v>
      </c>
      <c r="AW1388" s="13" t="s">
        <v>32</v>
      </c>
      <c r="AX1388" s="13" t="s">
        <v>84</v>
      </c>
      <c r="AY1388" s="158" t="s">
        <v>268</v>
      </c>
    </row>
    <row r="1389" spans="2:65" s="1" customFormat="1" ht="24.2" customHeight="1">
      <c r="B1389" s="32"/>
      <c r="C1389" s="136" t="s">
        <v>2037</v>
      </c>
      <c r="D1389" s="136" t="s">
        <v>270</v>
      </c>
      <c r="E1389" s="137" t="s">
        <v>2053</v>
      </c>
      <c r="F1389" s="138" t="s">
        <v>2054</v>
      </c>
      <c r="G1389" s="139" t="s">
        <v>1472</v>
      </c>
      <c r="H1389" s="197"/>
      <c r="I1389" s="141"/>
      <c r="J1389" s="142">
        <f>ROUND(I1389*H1389,2)</f>
        <v>0</v>
      </c>
      <c r="K1389" s="138" t="s">
        <v>274</v>
      </c>
      <c r="L1389" s="32"/>
      <c r="M1389" s="143" t="s">
        <v>1</v>
      </c>
      <c r="N1389" s="144" t="s">
        <v>43</v>
      </c>
      <c r="P1389" s="145">
        <f>O1389*H1389</f>
        <v>0</v>
      </c>
      <c r="Q1389" s="145">
        <v>0</v>
      </c>
      <c r="R1389" s="145">
        <f>Q1389*H1389</f>
        <v>0</v>
      </c>
      <c r="S1389" s="145">
        <v>0</v>
      </c>
      <c r="T1389" s="146">
        <f>S1389*H1389</f>
        <v>0</v>
      </c>
      <c r="AR1389" s="147" t="s">
        <v>370</v>
      </c>
      <c r="AT1389" s="147" t="s">
        <v>270</v>
      </c>
      <c r="AU1389" s="147" t="s">
        <v>90</v>
      </c>
      <c r="AY1389" s="17" t="s">
        <v>268</v>
      </c>
      <c r="BE1389" s="148">
        <f>IF(N1389="základní",J1389,0)</f>
        <v>0</v>
      </c>
      <c r="BF1389" s="148">
        <f>IF(N1389="snížená",J1389,0)</f>
        <v>0</v>
      </c>
      <c r="BG1389" s="148">
        <f>IF(N1389="zákl. přenesená",J1389,0)</f>
        <v>0</v>
      </c>
      <c r="BH1389" s="148">
        <f>IF(N1389="sníž. přenesená",J1389,0)</f>
        <v>0</v>
      </c>
      <c r="BI1389" s="148">
        <f>IF(N1389="nulová",J1389,0)</f>
        <v>0</v>
      </c>
      <c r="BJ1389" s="17" t="s">
        <v>90</v>
      </c>
      <c r="BK1389" s="148">
        <f>ROUND(I1389*H1389,2)</f>
        <v>0</v>
      </c>
      <c r="BL1389" s="17" t="s">
        <v>370</v>
      </c>
      <c r="BM1389" s="147" t="s">
        <v>2055</v>
      </c>
    </row>
    <row r="1390" spans="2:65" s="11" customFormat="1" ht="22.9" customHeight="1">
      <c r="B1390" s="124"/>
      <c r="D1390" s="125" t="s">
        <v>76</v>
      </c>
      <c r="E1390" s="134" t="s">
        <v>2056</v>
      </c>
      <c r="F1390" s="134" t="s">
        <v>2057</v>
      </c>
      <c r="I1390" s="127"/>
      <c r="J1390" s="135">
        <f>BK1390</f>
        <v>0</v>
      </c>
      <c r="L1390" s="124"/>
      <c r="M1390" s="129"/>
      <c r="P1390" s="130">
        <f>SUM(P1391:P1439)</f>
        <v>0</v>
      </c>
      <c r="R1390" s="130">
        <f>SUM(R1391:R1439)</f>
        <v>0.93042020000000014</v>
      </c>
      <c r="T1390" s="131">
        <f>SUM(T1391:T1439)</f>
        <v>0</v>
      </c>
      <c r="AR1390" s="125" t="s">
        <v>90</v>
      </c>
      <c r="AT1390" s="132" t="s">
        <v>76</v>
      </c>
      <c r="AU1390" s="132" t="s">
        <v>84</v>
      </c>
      <c r="AY1390" s="125" t="s">
        <v>268</v>
      </c>
      <c r="BK1390" s="133">
        <f>SUM(BK1391:BK1439)</f>
        <v>0</v>
      </c>
    </row>
    <row r="1391" spans="2:65" s="1" customFormat="1" ht="44.25" customHeight="1">
      <c r="B1391" s="32"/>
      <c r="C1391" s="136" t="s">
        <v>2042</v>
      </c>
      <c r="D1391" s="136" t="s">
        <v>270</v>
      </c>
      <c r="E1391" s="137" t="s">
        <v>2059</v>
      </c>
      <c r="F1391" s="138" t="s">
        <v>2060</v>
      </c>
      <c r="G1391" s="139" t="s">
        <v>318</v>
      </c>
      <c r="H1391" s="140">
        <v>22</v>
      </c>
      <c r="I1391" s="141"/>
      <c r="J1391" s="142">
        <f>ROUND(I1391*H1391,2)</f>
        <v>0</v>
      </c>
      <c r="K1391" s="138" t="s">
        <v>1</v>
      </c>
      <c r="L1391" s="32"/>
      <c r="M1391" s="143" t="s">
        <v>1</v>
      </c>
      <c r="N1391" s="144" t="s">
        <v>43</v>
      </c>
      <c r="P1391" s="145">
        <f>O1391*H1391</f>
        <v>0</v>
      </c>
      <c r="Q1391" s="145">
        <v>2.2200000000000002E-3</v>
      </c>
      <c r="R1391" s="145">
        <f>Q1391*H1391</f>
        <v>4.8840000000000001E-2</v>
      </c>
      <c r="S1391" s="145">
        <v>0</v>
      </c>
      <c r="T1391" s="146">
        <f>S1391*H1391</f>
        <v>0</v>
      </c>
      <c r="AR1391" s="147" t="s">
        <v>370</v>
      </c>
      <c r="AT1391" s="147" t="s">
        <v>270</v>
      </c>
      <c r="AU1391" s="147" t="s">
        <v>90</v>
      </c>
      <c r="AY1391" s="17" t="s">
        <v>268</v>
      </c>
      <c r="BE1391" s="148">
        <f>IF(N1391="základní",J1391,0)</f>
        <v>0</v>
      </c>
      <c r="BF1391" s="148">
        <f>IF(N1391="snížená",J1391,0)</f>
        <v>0</v>
      </c>
      <c r="BG1391" s="148">
        <f>IF(N1391="zákl. přenesená",J1391,0)</f>
        <v>0</v>
      </c>
      <c r="BH1391" s="148">
        <f>IF(N1391="sníž. přenesená",J1391,0)</f>
        <v>0</v>
      </c>
      <c r="BI1391" s="148">
        <f>IF(N1391="nulová",J1391,0)</f>
        <v>0</v>
      </c>
      <c r="BJ1391" s="17" t="s">
        <v>90</v>
      </c>
      <c r="BK1391" s="148">
        <f>ROUND(I1391*H1391,2)</f>
        <v>0</v>
      </c>
      <c r="BL1391" s="17" t="s">
        <v>370</v>
      </c>
      <c r="BM1391" s="147" t="s">
        <v>2984</v>
      </c>
    </row>
    <row r="1392" spans="2:65" s="1" customFormat="1" ht="29.25">
      <c r="B1392" s="32"/>
      <c r="D1392" s="150" t="s">
        <v>475</v>
      </c>
      <c r="F1392" s="178" t="s">
        <v>2062</v>
      </c>
      <c r="I1392" s="179"/>
      <c r="L1392" s="32"/>
      <c r="M1392" s="180"/>
      <c r="T1392" s="56"/>
      <c r="AT1392" s="17" t="s">
        <v>475</v>
      </c>
      <c r="AU1392" s="17" t="s">
        <v>90</v>
      </c>
    </row>
    <row r="1393" spans="2:65" s="12" customFormat="1">
      <c r="B1393" s="149"/>
      <c r="D1393" s="150" t="s">
        <v>276</v>
      </c>
      <c r="E1393" s="151" t="s">
        <v>1</v>
      </c>
      <c r="F1393" s="152" t="s">
        <v>2063</v>
      </c>
      <c r="H1393" s="153">
        <v>22</v>
      </c>
      <c r="I1393" s="154"/>
      <c r="L1393" s="149"/>
      <c r="M1393" s="155"/>
      <c r="T1393" s="156"/>
      <c r="AT1393" s="151" t="s">
        <v>276</v>
      </c>
      <c r="AU1393" s="151" t="s">
        <v>90</v>
      </c>
      <c r="AV1393" s="12" t="s">
        <v>90</v>
      </c>
      <c r="AW1393" s="12" t="s">
        <v>32</v>
      </c>
      <c r="AX1393" s="12" t="s">
        <v>77</v>
      </c>
      <c r="AY1393" s="151" t="s">
        <v>268</v>
      </c>
    </row>
    <row r="1394" spans="2:65" s="13" customFormat="1">
      <c r="B1394" s="157"/>
      <c r="D1394" s="150" t="s">
        <v>276</v>
      </c>
      <c r="E1394" s="158" t="s">
        <v>1</v>
      </c>
      <c r="F1394" s="159" t="s">
        <v>278</v>
      </c>
      <c r="H1394" s="160">
        <v>22</v>
      </c>
      <c r="I1394" s="161"/>
      <c r="L1394" s="157"/>
      <c r="M1394" s="162"/>
      <c r="T1394" s="163"/>
      <c r="AT1394" s="158" t="s">
        <v>276</v>
      </c>
      <c r="AU1394" s="158" t="s">
        <v>90</v>
      </c>
      <c r="AV1394" s="13" t="s">
        <v>101</v>
      </c>
      <c r="AW1394" s="13" t="s">
        <v>32</v>
      </c>
      <c r="AX1394" s="13" t="s">
        <v>84</v>
      </c>
      <c r="AY1394" s="158" t="s">
        <v>268</v>
      </c>
    </row>
    <row r="1395" spans="2:65" s="1" customFormat="1" ht="37.9" customHeight="1">
      <c r="B1395" s="32"/>
      <c r="C1395" s="136" t="s">
        <v>2047</v>
      </c>
      <c r="D1395" s="136" t="s">
        <v>270</v>
      </c>
      <c r="E1395" s="137" t="s">
        <v>2985</v>
      </c>
      <c r="F1395" s="138" t="s">
        <v>2986</v>
      </c>
      <c r="G1395" s="139" t="s">
        <v>318</v>
      </c>
      <c r="H1395" s="140">
        <v>1.3</v>
      </c>
      <c r="I1395" s="141"/>
      <c r="J1395" s="142">
        <f>ROUND(I1395*H1395,2)</f>
        <v>0</v>
      </c>
      <c r="K1395" s="138" t="s">
        <v>1</v>
      </c>
      <c r="L1395" s="32"/>
      <c r="M1395" s="143" t="s">
        <v>1</v>
      </c>
      <c r="N1395" s="144" t="s">
        <v>43</v>
      </c>
      <c r="P1395" s="145">
        <f>O1395*H1395</f>
        <v>0</v>
      </c>
      <c r="Q1395" s="145">
        <v>5.3499999999999997E-3</v>
      </c>
      <c r="R1395" s="145">
        <f>Q1395*H1395</f>
        <v>6.9550000000000002E-3</v>
      </c>
      <c r="S1395" s="145">
        <v>0</v>
      </c>
      <c r="T1395" s="146">
        <f>S1395*H1395</f>
        <v>0</v>
      </c>
      <c r="AR1395" s="147" t="s">
        <v>370</v>
      </c>
      <c r="AT1395" s="147" t="s">
        <v>270</v>
      </c>
      <c r="AU1395" s="147" t="s">
        <v>90</v>
      </c>
      <c r="AY1395" s="17" t="s">
        <v>268</v>
      </c>
      <c r="BE1395" s="148">
        <f>IF(N1395="základní",J1395,0)</f>
        <v>0</v>
      </c>
      <c r="BF1395" s="148">
        <f>IF(N1395="snížená",J1395,0)</f>
        <v>0</v>
      </c>
      <c r="BG1395" s="148">
        <f>IF(N1395="zákl. přenesená",J1395,0)</f>
        <v>0</v>
      </c>
      <c r="BH1395" s="148">
        <f>IF(N1395="sníž. přenesená",J1395,0)</f>
        <v>0</v>
      </c>
      <c r="BI1395" s="148">
        <f>IF(N1395="nulová",J1395,0)</f>
        <v>0</v>
      </c>
      <c r="BJ1395" s="17" t="s">
        <v>90</v>
      </c>
      <c r="BK1395" s="148">
        <f>ROUND(I1395*H1395,2)</f>
        <v>0</v>
      </c>
      <c r="BL1395" s="17" t="s">
        <v>370</v>
      </c>
      <c r="BM1395" s="147" t="s">
        <v>2987</v>
      </c>
    </row>
    <row r="1396" spans="2:65" s="1" customFormat="1" ht="29.25">
      <c r="B1396" s="32"/>
      <c r="D1396" s="150" t="s">
        <v>475</v>
      </c>
      <c r="F1396" s="178" t="s">
        <v>2068</v>
      </c>
      <c r="I1396" s="179"/>
      <c r="L1396" s="32"/>
      <c r="M1396" s="180"/>
      <c r="T1396" s="56"/>
      <c r="AT1396" s="17" t="s">
        <v>475</v>
      </c>
      <c r="AU1396" s="17" t="s">
        <v>90</v>
      </c>
    </row>
    <row r="1397" spans="2:65" s="12" customFormat="1">
      <c r="B1397" s="149"/>
      <c r="D1397" s="150" t="s">
        <v>276</v>
      </c>
      <c r="E1397" s="151" t="s">
        <v>1</v>
      </c>
      <c r="F1397" s="152" t="s">
        <v>2988</v>
      </c>
      <c r="H1397" s="153">
        <v>1.3</v>
      </c>
      <c r="I1397" s="154"/>
      <c r="L1397" s="149"/>
      <c r="M1397" s="155"/>
      <c r="T1397" s="156"/>
      <c r="AT1397" s="151" t="s">
        <v>276</v>
      </c>
      <c r="AU1397" s="151" t="s">
        <v>90</v>
      </c>
      <c r="AV1397" s="12" t="s">
        <v>90</v>
      </c>
      <c r="AW1397" s="12" t="s">
        <v>32</v>
      </c>
      <c r="AX1397" s="12" t="s">
        <v>77</v>
      </c>
      <c r="AY1397" s="151" t="s">
        <v>268</v>
      </c>
    </row>
    <row r="1398" spans="2:65" s="13" customFormat="1">
      <c r="B1398" s="157"/>
      <c r="D1398" s="150" t="s">
        <v>276</v>
      </c>
      <c r="E1398" s="158" t="s">
        <v>1</v>
      </c>
      <c r="F1398" s="159" t="s">
        <v>278</v>
      </c>
      <c r="H1398" s="160">
        <v>1.3</v>
      </c>
      <c r="I1398" s="161"/>
      <c r="L1398" s="157"/>
      <c r="M1398" s="162"/>
      <c r="T1398" s="163"/>
      <c r="AT1398" s="158" t="s">
        <v>276</v>
      </c>
      <c r="AU1398" s="158" t="s">
        <v>90</v>
      </c>
      <c r="AV1398" s="13" t="s">
        <v>101</v>
      </c>
      <c r="AW1398" s="13" t="s">
        <v>32</v>
      </c>
      <c r="AX1398" s="13" t="s">
        <v>84</v>
      </c>
      <c r="AY1398" s="158" t="s">
        <v>268</v>
      </c>
    </row>
    <row r="1399" spans="2:65" s="1" customFormat="1" ht="49.15" customHeight="1">
      <c r="B1399" s="32"/>
      <c r="C1399" s="136" t="s">
        <v>2052</v>
      </c>
      <c r="D1399" s="136" t="s">
        <v>270</v>
      </c>
      <c r="E1399" s="137" t="s">
        <v>2071</v>
      </c>
      <c r="F1399" s="138" t="s">
        <v>2072</v>
      </c>
      <c r="G1399" s="139" t="s">
        <v>273</v>
      </c>
      <c r="H1399" s="140">
        <v>5.31</v>
      </c>
      <c r="I1399" s="141"/>
      <c r="J1399" s="142">
        <f>ROUND(I1399*H1399,2)</f>
        <v>0</v>
      </c>
      <c r="K1399" s="138" t="s">
        <v>1</v>
      </c>
      <c r="L1399" s="32"/>
      <c r="M1399" s="143" t="s">
        <v>1</v>
      </c>
      <c r="N1399" s="144" t="s">
        <v>43</v>
      </c>
      <c r="P1399" s="145">
        <f>O1399*H1399</f>
        <v>0</v>
      </c>
      <c r="Q1399" s="145">
        <v>6.9499999999999996E-3</v>
      </c>
      <c r="R1399" s="145">
        <f>Q1399*H1399</f>
        <v>3.6904499999999993E-2</v>
      </c>
      <c r="S1399" s="145">
        <v>0</v>
      </c>
      <c r="T1399" s="146">
        <f>S1399*H1399</f>
        <v>0</v>
      </c>
      <c r="AR1399" s="147" t="s">
        <v>370</v>
      </c>
      <c r="AT1399" s="147" t="s">
        <v>270</v>
      </c>
      <c r="AU1399" s="147" t="s">
        <v>90</v>
      </c>
      <c r="AY1399" s="17" t="s">
        <v>268</v>
      </c>
      <c r="BE1399" s="148">
        <f>IF(N1399="základní",J1399,0)</f>
        <v>0</v>
      </c>
      <c r="BF1399" s="148">
        <f>IF(N1399="snížená",J1399,0)</f>
        <v>0</v>
      </c>
      <c r="BG1399" s="148">
        <f>IF(N1399="zákl. přenesená",J1399,0)</f>
        <v>0</v>
      </c>
      <c r="BH1399" s="148">
        <f>IF(N1399="sníž. přenesená",J1399,0)</f>
        <v>0</v>
      </c>
      <c r="BI1399" s="148">
        <f>IF(N1399="nulová",J1399,0)</f>
        <v>0</v>
      </c>
      <c r="BJ1399" s="17" t="s">
        <v>90</v>
      </c>
      <c r="BK1399" s="148">
        <f>ROUND(I1399*H1399,2)</f>
        <v>0</v>
      </c>
      <c r="BL1399" s="17" t="s">
        <v>370</v>
      </c>
      <c r="BM1399" s="147" t="s">
        <v>2073</v>
      </c>
    </row>
    <row r="1400" spans="2:65" s="14" customFormat="1">
      <c r="B1400" s="164"/>
      <c r="D1400" s="150" t="s">
        <v>276</v>
      </c>
      <c r="E1400" s="165" t="s">
        <v>1</v>
      </c>
      <c r="F1400" s="166" t="s">
        <v>2074</v>
      </c>
      <c r="H1400" s="165" t="s">
        <v>1</v>
      </c>
      <c r="I1400" s="167"/>
      <c r="L1400" s="164"/>
      <c r="M1400" s="168"/>
      <c r="T1400" s="169"/>
      <c r="AT1400" s="165" t="s">
        <v>276</v>
      </c>
      <c r="AU1400" s="165" t="s">
        <v>90</v>
      </c>
      <c r="AV1400" s="14" t="s">
        <v>84</v>
      </c>
      <c r="AW1400" s="14" t="s">
        <v>32</v>
      </c>
      <c r="AX1400" s="14" t="s">
        <v>77</v>
      </c>
      <c r="AY1400" s="165" t="s">
        <v>268</v>
      </c>
    </row>
    <row r="1401" spans="2:65" s="12" customFormat="1">
      <c r="B1401" s="149"/>
      <c r="D1401" s="150" t="s">
        <v>276</v>
      </c>
      <c r="E1401" s="151" t="s">
        <v>1</v>
      </c>
      <c r="F1401" s="152" t="s">
        <v>2989</v>
      </c>
      <c r="H1401" s="153">
        <v>5.31</v>
      </c>
      <c r="I1401" s="154"/>
      <c r="L1401" s="149"/>
      <c r="M1401" s="155"/>
      <c r="T1401" s="156"/>
      <c r="AT1401" s="151" t="s">
        <v>276</v>
      </c>
      <c r="AU1401" s="151" t="s">
        <v>90</v>
      </c>
      <c r="AV1401" s="12" t="s">
        <v>90</v>
      </c>
      <c r="AW1401" s="12" t="s">
        <v>32</v>
      </c>
      <c r="AX1401" s="12" t="s">
        <v>77</v>
      </c>
      <c r="AY1401" s="151" t="s">
        <v>268</v>
      </c>
    </row>
    <row r="1402" spans="2:65" s="13" customFormat="1">
      <c r="B1402" s="157"/>
      <c r="D1402" s="150" t="s">
        <v>276</v>
      </c>
      <c r="E1402" s="158" t="s">
        <v>1</v>
      </c>
      <c r="F1402" s="159" t="s">
        <v>278</v>
      </c>
      <c r="H1402" s="160">
        <v>5.31</v>
      </c>
      <c r="I1402" s="161"/>
      <c r="L1402" s="157"/>
      <c r="M1402" s="162"/>
      <c r="T1402" s="163"/>
      <c r="AT1402" s="158" t="s">
        <v>276</v>
      </c>
      <c r="AU1402" s="158" t="s">
        <v>90</v>
      </c>
      <c r="AV1402" s="13" t="s">
        <v>101</v>
      </c>
      <c r="AW1402" s="13" t="s">
        <v>32</v>
      </c>
      <c r="AX1402" s="13" t="s">
        <v>84</v>
      </c>
      <c r="AY1402" s="158" t="s">
        <v>268</v>
      </c>
    </row>
    <row r="1403" spans="2:65" s="1" customFormat="1" ht="33" customHeight="1">
      <c r="B1403" s="32"/>
      <c r="C1403" s="136" t="s">
        <v>2058</v>
      </c>
      <c r="D1403" s="136" t="s">
        <v>270</v>
      </c>
      <c r="E1403" s="137" t="s">
        <v>2077</v>
      </c>
      <c r="F1403" s="138" t="s">
        <v>2078</v>
      </c>
      <c r="G1403" s="139" t="s">
        <v>318</v>
      </c>
      <c r="H1403" s="140">
        <v>22</v>
      </c>
      <c r="I1403" s="141"/>
      <c r="J1403" s="142">
        <f>ROUND(I1403*H1403,2)</f>
        <v>0</v>
      </c>
      <c r="K1403" s="138" t="s">
        <v>1</v>
      </c>
      <c r="L1403" s="32"/>
      <c r="M1403" s="143" t="s">
        <v>1</v>
      </c>
      <c r="N1403" s="144" t="s">
        <v>43</v>
      </c>
      <c r="P1403" s="145">
        <f>O1403*H1403</f>
        <v>0</v>
      </c>
      <c r="Q1403" s="145">
        <v>6.0699999999999999E-3</v>
      </c>
      <c r="R1403" s="145">
        <f>Q1403*H1403</f>
        <v>0.13353999999999999</v>
      </c>
      <c r="S1403" s="145">
        <v>0</v>
      </c>
      <c r="T1403" s="146">
        <f>S1403*H1403</f>
        <v>0</v>
      </c>
      <c r="AR1403" s="147" t="s">
        <v>370</v>
      </c>
      <c r="AT1403" s="147" t="s">
        <v>270</v>
      </c>
      <c r="AU1403" s="147" t="s">
        <v>90</v>
      </c>
      <c r="AY1403" s="17" t="s">
        <v>268</v>
      </c>
      <c r="BE1403" s="148">
        <f>IF(N1403="základní",J1403,0)</f>
        <v>0</v>
      </c>
      <c r="BF1403" s="148">
        <f>IF(N1403="snížená",J1403,0)</f>
        <v>0</v>
      </c>
      <c r="BG1403" s="148">
        <f>IF(N1403="zákl. přenesená",J1403,0)</f>
        <v>0</v>
      </c>
      <c r="BH1403" s="148">
        <f>IF(N1403="sníž. přenesená",J1403,0)</f>
        <v>0</v>
      </c>
      <c r="BI1403" s="148">
        <f>IF(N1403="nulová",J1403,0)</f>
        <v>0</v>
      </c>
      <c r="BJ1403" s="17" t="s">
        <v>90</v>
      </c>
      <c r="BK1403" s="148">
        <f>ROUND(I1403*H1403,2)</f>
        <v>0</v>
      </c>
      <c r="BL1403" s="17" t="s">
        <v>370</v>
      </c>
      <c r="BM1403" s="147" t="s">
        <v>2079</v>
      </c>
    </row>
    <row r="1404" spans="2:65" s="1" customFormat="1" ht="29.25">
      <c r="B1404" s="32"/>
      <c r="D1404" s="150" t="s">
        <v>475</v>
      </c>
      <c r="F1404" s="178" t="s">
        <v>2062</v>
      </c>
      <c r="I1404" s="179"/>
      <c r="L1404" s="32"/>
      <c r="M1404" s="180"/>
      <c r="T1404" s="56"/>
      <c r="AT1404" s="17" t="s">
        <v>475</v>
      </c>
      <c r="AU1404" s="17" t="s">
        <v>90</v>
      </c>
    </row>
    <row r="1405" spans="2:65" s="12" customFormat="1">
      <c r="B1405" s="149"/>
      <c r="D1405" s="150" t="s">
        <v>276</v>
      </c>
      <c r="E1405" s="151" t="s">
        <v>1</v>
      </c>
      <c r="F1405" s="152" t="s">
        <v>2080</v>
      </c>
      <c r="H1405" s="153">
        <v>22</v>
      </c>
      <c r="I1405" s="154"/>
      <c r="L1405" s="149"/>
      <c r="M1405" s="155"/>
      <c r="T1405" s="156"/>
      <c r="AT1405" s="151" t="s">
        <v>276</v>
      </c>
      <c r="AU1405" s="151" t="s">
        <v>90</v>
      </c>
      <c r="AV1405" s="12" t="s">
        <v>90</v>
      </c>
      <c r="AW1405" s="12" t="s">
        <v>32</v>
      </c>
      <c r="AX1405" s="12" t="s">
        <v>77</v>
      </c>
      <c r="AY1405" s="151" t="s">
        <v>268</v>
      </c>
    </row>
    <row r="1406" spans="2:65" s="13" customFormat="1">
      <c r="B1406" s="157"/>
      <c r="D1406" s="150" t="s">
        <v>276</v>
      </c>
      <c r="E1406" s="158" t="s">
        <v>1</v>
      </c>
      <c r="F1406" s="159" t="s">
        <v>278</v>
      </c>
      <c r="H1406" s="160">
        <v>22</v>
      </c>
      <c r="I1406" s="161"/>
      <c r="L1406" s="157"/>
      <c r="M1406" s="162"/>
      <c r="T1406" s="163"/>
      <c r="AT1406" s="158" t="s">
        <v>276</v>
      </c>
      <c r="AU1406" s="158" t="s">
        <v>90</v>
      </c>
      <c r="AV1406" s="13" t="s">
        <v>101</v>
      </c>
      <c r="AW1406" s="13" t="s">
        <v>32</v>
      </c>
      <c r="AX1406" s="13" t="s">
        <v>84</v>
      </c>
      <c r="AY1406" s="158" t="s">
        <v>268</v>
      </c>
    </row>
    <row r="1407" spans="2:65" s="1" customFormat="1" ht="33" customHeight="1">
      <c r="B1407" s="32"/>
      <c r="C1407" s="136" t="s">
        <v>2064</v>
      </c>
      <c r="D1407" s="136" t="s">
        <v>270</v>
      </c>
      <c r="E1407" s="137" t="s">
        <v>2082</v>
      </c>
      <c r="F1407" s="138" t="s">
        <v>2083</v>
      </c>
      <c r="G1407" s="139" t="s">
        <v>318</v>
      </c>
      <c r="H1407" s="140">
        <v>22</v>
      </c>
      <c r="I1407" s="141"/>
      <c r="J1407" s="142">
        <f>ROUND(I1407*H1407,2)</f>
        <v>0</v>
      </c>
      <c r="K1407" s="138" t="s">
        <v>1</v>
      </c>
      <c r="L1407" s="32"/>
      <c r="M1407" s="143" t="s">
        <v>1</v>
      </c>
      <c r="N1407" s="144" t="s">
        <v>43</v>
      </c>
      <c r="P1407" s="145">
        <f>O1407*H1407</f>
        <v>0</v>
      </c>
      <c r="Q1407" s="145">
        <v>6.0699999999999999E-3</v>
      </c>
      <c r="R1407" s="145">
        <f>Q1407*H1407</f>
        <v>0.13353999999999999</v>
      </c>
      <c r="S1407" s="145">
        <v>0</v>
      </c>
      <c r="T1407" s="146">
        <f>S1407*H1407</f>
        <v>0</v>
      </c>
      <c r="AR1407" s="147" t="s">
        <v>370</v>
      </c>
      <c r="AT1407" s="147" t="s">
        <v>270</v>
      </c>
      <c r="AU1407" s="147" t="s">
        <v>90</v>
      </c>
      <c r="AY1407" s="17" t="s">
        <v>268</v>
      </c>
      <c r="BE1407" s="148">
        <f>IF(N1407="základní",J1407,0)</f>
        <v>0</v>
      </c>
      <c r="BF1407" s="148">
        <f>IF(N1407="snížená",J1407,0)</f>
        <v>0</v>
      </c>
      <c r="BG1407" s="148">
        <f>IF(N1407="zákl. přenesená",J1407,0)</f>
        <v>0</v>
      </c>
      <c r="BH1407" s="148">
        <f>IF(N1407="sníž. přenesená",J1407,0)</f>
        <v>0</v>
      </c>
      <c r="BI1407" s="148">
        <f>IF(N1407="nulová",J1407,0)</f>
        <v>0</v>
      </c>
      <c r="BJ1407" s="17" t="s">
        <v>90</v>
      </c>
      <c r="BK1407" s="148">
        <f>ROUND(I1407*H1407,2)</f>
        <v>0</v>
      </c>
      <c r="BL1407" s="17" t="s">
        <v>370</v>
      </c>
      <c r="BM1407" s="147" t="s">
        <v>2084</v>
      </c>
    </row>
    <row r="1408" spans="2:65" s="1" customFormat="1" ht="29.25">
      <c r="B1408" s="32"/>
      <c r="D1408" s="150" t="s">
        <v>475</v>
      </c>
      <c r="F1408" s="178" t="s">
        <v>2062</v>
      </c>
      <c r="I1408" s="179"/>
      <c r="L1408" s="32"/>
      <c r="M1408" s="180"/>
      <c r="T1408" s="56"/>
      <c r="AT1408" s="17" t="s">
        <v>475</v>
      </c>
      <c r="AU1408" s="17" t="s">
        <v>90</v>
      </c>
    </row>
    <row r="1409" spans="2:65" s="12" customFormat="1">
      <c r="B1409" s="149"/>
      <c r="D1409" s="150" t="s">
        <v>276</v>
      </c>
      <c r="E1409" s="151" t="s">
        <v>1</v>
      </c>
      <c r="F1409" s="152" t="s">
        <v>2085</v>
      </c>
      <c r="H1409" s="153">
        <v>22</v>
      </c>
      <c r="I1409" s="154"/>
      <c r="L1409" s="149"/>
      <c r="M1409" s="155"/>
      <c r="T1409" s="156"/>
      <c r="AT1409" s="151" t="s">
        <v>276</v>
      </c>
      <c r="AU1409" s="151" t="s">
        <v>90</v>
      </c>
      <c r="AV1409" s="12" t="s">
        <v>90</v>
      </c>
      <c r="AW1409" s="12" t="s">
        <v>32</v>
      </c>
      <c r="AX1409" s="12" t="s">
        <v>77</v>
      </c>
      <c r="AY1409" s="151" t="s">
        <v>268</v>
      </c>
    </row>
    <row r="1410" spans="2:65" s="13" customFormat="1">
      <c r="B1410" s="157"/>
      <c r="D1410" s="150" t="s">
        <v>276</v>
      </c>
      <c r="E1410" s="158" t="s">
        <v>1</v>
      </c>
      <c r="F1410" s="159" t="s">
        <v>278</v>
      </c>
      <c r="H1410" s="160">
        <v>22</v>
      </c>
      <c r="I1410" s="161"/>
      <c r="L1410" s="157"/>
      <c r="M1410" s="162"/>
      <c r="T1410" s="163"/>
      <c r="AT1410" s="158" t="s">
        <v>276</v>
      </c>
      <c r="AU1410" s="158" t="s">
        <v>90</v>
      </c>
      <c r="AV1410" s="13" t="s">
        <v>101</v>
      </c>
      <c r="AW1410" s="13" t="s">
        <v>32</v>
      </c>
      <c r="AX1410" s="13" t="s">
        <v>84</v>
      </c>
      <c r="AY1410" s="158" t="s">
        <v>268</v>
      </c>
    </row>
    <row r="1411" spans="2:65" s="1" customFormat="1" ht="44.25" customHeight="1">
      <c r="B1411" s="32"/>
      <c r="C1411" s="136" t="s">
        <v>2070</v>
      </c>
      <c r="D1411" s="136" t="s">
        <v>270</v>
      </c>
      <c r="E1411" s="137" t="s">
        <v>2087</v>
      </c>
      <c r="F1411" s="138" t="s">
        <v>2088</v>
      </c>
      <c r="G1411" s="139" t="s">
        <v>318</v>
      </c>
      <c r="H1411" s="140">
        <v>30.75</v>
      </c>
      <c r="I1411" s="141"/>
      <c r="J1411" s="142">
        <f>ROUND(I1411*H1411,2)</f>
        <v>0</v>
      </c>
      <c r="K1411" s="138" t="s">
        <v>1</v>
      </c>
      <c r="L1411" s="32"/>
      <c r="M1411" s="143" t="s">
        <v>1</v>
      </c>
      <c r="N1411" s="144" t="s">
        <v>43</v>
      </c>
      <c r="P1411" s="145">
        <f>O1411*H1411</f>
        <v>0</v>
      </c>
      <c r="Q1411" s="145">
        <v>6.0699999999999999E-3</v>
      </c>
      <c r="R1411" s="145">
        <f>Q1411*H1411</f>
        <v>0.1866525</v>
      </c>
      <c r="S1411" s="145">
        <v>0</v>
      </c>
      <c r="T1411" s="146">
        <f>S1411*H1411</f>
        <v>0</v>
      </c>
      <c r="AR1411" s="147" t="s">
        <v>370</v>
      </c>
      <c r="AT1411" s="147" t="s">
        <v>270</v>
      </c>
      <c r="AU1411" s="147" t="s">
        <v>90</v>
      </c>
      <c r="AY1411" s="17" t="s">
        <v>268</v>
      </c>
      <c r="BE1411" s="148">
        <f>IF(N1411="základní",J1411,0)</f>
        <v>0</v>
      </c>
      <c r="BF1411" s="148">
        <f>IF(N1411="snížená",J1411,0)</f>
        <v>0</v>
      </c>
      <c r="BG1411" s="148">
        <f>IF(N1411="zákl. přenesená",J1411,0)</f>
        <v>0</v>
      </c>
      <c r="BH1411" s="148">
        <f>IF(N1411="sníž. přenesená",J1411,0)</f>
        <v>0</v>
      </c>
      <c r="BI1411" s="148">
        <f>IF(N1411="nulová",J1411,0)</f>
        <v>0</v>
      </c>
      <c r="BJ1411" s="17" t="s">
        <v>90</v>
      </c>
      <c r="BK1411" s="148">
        <f>ROUND(I1411*H1411,2)</f>
        <v>0</v>
      </c>
      <c r="BL1411" s="17" t="s">
        <v>370</v>
      </c>
      <c r="BM1411" s="147" t="s">
        <v>2089</v>
      </c>
    </row>
    <row r="1412" spans="2:65" s="1" customFormat="1" ht="29.25">
      <c r="B1412" s="32"/>
      <c r="D1412" s="150" t="s">
        <v>475</v>
      </c>
      <c r="F1412" s="178" t="s">
        <v>2062</v>
      </c>
      <c r="I1412" s="179"/>
      <c r="L1412" s="32"/>
      <c r="M1412" s="180"/>
      <c r="T1412" s="56"/>
      <c r="AT1412" s="17" t="s">
        <v>475</v>
      </c>
      <c r="AU1412" s="17" t="s">
        <v>90</v>
      </c>
    </row>
    <row r="1413" spans="2:65" s="12" customFormat="1">
      <c r="B1413" s="149"/>
      <c r="D1413" s="150" t="s">
        <v>276</v>
      </c>
      <c r="E1413" s="151" t="s">
        <v>1</v>
      </c>
      <c r="F1413" s="152" t="s">
        <v>2090</v>
      </c>
      <c r="H1413" s="153">
        <v>30.75</v>
      </c>
      <c r="I1413" s="154"/>
      <c r="L1413" s="149"/>
      <c r="M1413" s="155"/>
      <c r="T1413" s="156"/>
      <c r="AT1413" s="151" t="s">
        <v>276</v>
      </c>
      <c r="AU1413" s="151" t="s">
        <v>90</v>
      </c>
      <c r="AV1413" s="12" t="s">
        <v>90</v>
      </c>
      <c r="AW1413" s="12" t="s">
        <v>32</v>
      </c>
      <c r="AX1413" s="12" t="s">
        <v>77</v>
      </c>
      <c r="AY1413" s="151" t="s">
        <v>268</v>
      </c>
    </row>
    <row r="1414" spans="2:65" s="13" customFormat="1">
      <c r="B1414" s="157"/>
      <c r="D1414" s="150" t="s">
        <v>276</v>
      </c>
      <c r="E1414" s="158" t="s">
        <v>1</v>
      </c>
      <c r="F1414" s="159" t="s">
        <v>278</v>
      </c>
      <c r="H1414" s="160">
        <v>30.75</v>
      </c>
      <c r="I1414" s="161"/>
      <c r="L1414" s="157"/>
      <c r="M1414" s="162"/>
      <c r="T1414" s="163"/>
      <c r="AT1414" s="158" t="s">
        <v>276</v>
      </c>
      <c r="AU1414" s="158" t="s">
        <v>90</v>
      </c>
      <c r="AV1414" s="13" t="s">
        <v>101</v>
      </c>
      <c r="AW1414" s="13" t="s">
        <v>32</v>
      </c>
      <c r="AX1414" s="13" t="s">
        <v>84</v>
      </c>
      <c r="AY1414" s="158" t="s">
        <v>268</v>
      </c>
    </row>
    <row r="1415" spans="2:65" s="1" customFormat="1" ht="37.9" customHeight="1">
      <c r="B1415" s="32"/>
      <c r="C1415" s="136" t="s">
        <v>2076</v>
      </c>
      <c r="D1415" s="136" t="s">
        <v>270</v>
      </c>
      <c r="E1415" s="137" t="s">
        <v>2092</v>
      </c>
      <c r="F1415" s="138" t="s">
        <v>2093</v>
      </c>
      <c r="G1415" s="139" t="s">
        <v>318</v>
      </c>
      <c r="H1415" s="140">
        <v>17</v>
      </c>
      <c r="I1415" s="141"/>
      <c r="J1415" s="142">
        <f>ROUND(I1415*H1415,2)</f>
        <v>0</v>
      </c>
      <c r="K1415" s="138" t="s">
        <v>1</v>
      </c>
      <c r="L1415" s="32"/>
      <c r="M1415" s="143" t="s">
        <v>1</v>
      </c>
      <c r="N1415" s="144" t="s">
        <v>43</v>
      </c>
      <c r="P1415" s="145">
        <f>O1415*H1415</f>
        <v>0</v>
      </c>
      <c r="Q1415" s="145">
        <v>6.0699999999999999E-3</v>
      </c>
      <c r="R1415" s="145">
        <f>Q1415*H1415</f>
        <v>0.10319</v>
      </c>
      <c r="S1415" s="145">
        <v>0</v>
      </c>
      <c r="T1415" s="146">
        <f>S1415*H1415</f>
        <v>0</v>
      </c>
      <c r="AR1415" s="147" t="s">
        <v>370</v>
      </c>
      <c r="AT1415" s="147" t="s">
        <v>270</v>
      </c>
      <c r="AU1415" s="147" t="s">
        <v>90</v>
      </c>
      <c r="AY1415" s="17" t="s">
        <v>268</v>
      </c>
      <c r="BE1415" s="148">
        <f>IF(N1415="základní",J1415,0)</f>
        <v>0</v>
      </c>
      <c r="BF1415" s="148">
        <f>IF(N1415="snížená",J1415,0)</f>
        <v>0</v>
      </c>
      <c r="BG1415" s="148">
        <f>IF(N1415="zákl. přenesená",J1415,0)</f>
        <v>0</v>
      </c>
      <c r="BH1415" s="148">
        <f>IF(N1415="sníž. přenesená",J1415,0)</f>
        <v>0</v>
      </c>
      <c r="BI1415" s="148">
        <f>IF(N1415="nulová",J1415,0)</f>
        <v>0</v>
      </c>
      <c r="BJ1415" s="17" t="s">
        <v>90</v>
      </c>
      <c r="BK1415" s="148">
        <f>ROUND(I1415*H1415,2)</f>
        <v>0</v>
      </c>
      <c r="BL1415" s="17" t="s">
        <v>370</v>
      </c>
      <c r="BM1415" s="147" t="s">
        <v>2094</v>
      </c>
    </row>
    <row r="1416" spans="2:65" s="1" customFormat="1" ht="29.25">
      <c r="B1416" s="32"/>
      <c r="D1416" s="150" t="s">
        <v>475</v>
      </c>
      <c r="F1416" s="178" t="s">
        <v>2062</v>
      </c>
      <c r="I1416" s="179"/>
      <c r="L1416" s="32"/>
      <c r="M1416" s="180"/>
      <c r="T1416" s="56"/>
      <c r="AT1416" s="17" t="s">
        <v>475</v>
      </c>
      <c r="AU1416" s="17" t="s">
        <v>90</v>
      </c>
    </row>
    <row r="1417" spans="2:65" s="12" customFormat="1">
      <c r="B1417" s="149"/>
      <c r="D1417" s="150" t="s">
        <v>276</v>
      </c>
      <c r="E1417" s="151" t="s">
        <v>1</v>
      </c>
      <c r="F1417" s="152" t="s">
        <v>2095</v>
      </c>
      <c r="H1417" s="153">
        <v>17</v>
      </c>
      <c r="I1417" s="154"/>
      <c r="L1417" s="149"/>
      <c r="M1417" s="155"/>
      <c r="T1417" s="156"/>
      <c r="AT1417" s="151" t="s">
        <v>276</v>
      </c>
      <c r="AU1417" s="151" t="s">
        <v>90</v>
      </c>
      <c r="AV1417" s="12" t="s">
        <v>90</v>
      </c>
      <c r="AW1417" s="12" t="s">
        <v>32</v>
      </c>
      <c r="AX1417" s="12" t="s">
        <v>77</v>
      </c>
      <c r="AY1417" s="151" t="s">
        <v>268</v>
      </c>
    </row>
    <row r="1418" spans="2:65" s="13" customFormat="1">
      <c r="B1418" s="157"/>
      <c r="D1418" s="150" t="s">
        <v>276</v>
      </c>
      <c r="E1418" s="158" t="s">
        <v>1</v>
      </c>
      <c r="F1418" s="159" t="s">
        <v>278</v>
      </c>
      <c r="H1418" s="160">
        <v>17</v>
      </c>
      <c r="I1418" s="161"/>
      <c r="L1418" s="157"/>
      <c r="M1418" s="162"/>
      <c r="T1418" s="163"/>
      <c r="AT1418" s="158" t="s">
        <v>276</v>
      </c>
      <c r="AU1418" s="158" t="s">
        <v>90</v>
      </c>
      <c r="AV1418" s="13" t="s">
        <v>101</v>
      </c>
      <c r="AW1418" s="13" t="s">
        <v>32</v>
      </c>
      <c r="AX1418" s="13" t="s">
        <v>84</v>
      </c>
      <c r="AY1418" s="158" t="s">
        <v>268</v>
      </c>
    </row>
    <row r="1419" spans="2:65" s="1" customFormat="1" ht="37.9" customHeight="1">
      <c r="B1419" s="32"/>
      <c r="C1419" s="136" t="s">
        <v>2081</v>
      </c>
      <c r="D1419" s="136" t="s">
        <v>270</v>
      </c>
      <c r="E1419" s="137" t="s">
        <v>2097</v>
      </c>
      <c r="F1419" s="138" t="s">
        <v>2098</v>
      </c>
      <c r="G1419" s="139" t="s">
        <v>318</v>
      </c>
      <c r="H1419" s="140">
        <v>5.2</v>
      </c>
      <c r="I1419" s="141"/>
      <c r="J1419" s="142">
        <f>ROUND(I1419*H1419,2)</f>
        <v>0</v>
      </c>
      <c r="K1419" s="138" t="s">
        <v>1</v>
      </c>
      <c r="L1419" s="32"/>
      <c r="M1419" s="143" t="s">
        <v>1</v>
      </c>
      <c r="N1419" s="144" t="s">
        <v>43</v>
      </c>
      <c r="P1419" s="145">
        <f>O1419*H1419</f>
        <v>0</v>
      </c>
      <c r="Q1419" s="145">
        <v>6.0699999999999999E-3</v>
      </c>
      <c r="R1419" s="145">
        <f>Q1419*H1419</f>
        <v>3.1564000000000002E-2</v>
      </c>
      <c r="S1419" s="145">
        <v>0</v>
      </c>
      <c r="T1419" s="146">
        <f>S1419*H1419</f>
        <v>0</v>
      </c>
      <c r="AR1419" s="147" t="s">
        <v>370</v>
      </c>
      <c r="AT1419" s="147" t="s">
        <v>270</v>
      </c>
      <c r="AU1419" s="147" t="s">
        <v>90</v>
      </c>
      <c r="AY1419" s="17" t="s">
        <v>268</v>
      </c>
      <c r="BE1419" s="148">
        <f>IF(N1419="základní",J1419,0)</f>
        <v>0</v>
      </c>
      <c r="BF1419" s="148">
        <f>IF(N1419="snížená",J1419,0)</f>
        <v>0</v>
      </c>
      <c r="BG1419" s="148">
        <f>IF(N1419="zákl. přenesená",J1419,0)</f>
        <v>0</v>
      </c>
      <c r="BH1419" s="148">
        <f>IF(N1419="sníž. přenesená",J1419,0)</f>
        <v>0</v>
      </c>
      <c r="BI1419" s="148">
        <f>IF(N1419="nulová",J1419,0)</f>
        <v>0</v>
      </c>
      <c r="BJ1419" s="17" t="s">
        <v>90</v>
      </c>
      <c r="BK1419" s="148">
        <f>ROUND(I1419*H1419,2)</f>
        <v>0</v>
      </c>
      <c r="BL1419" s="17" t="s">
        <v>370</v>
      </c>
      <c r="BM1419" s="147" t="s">
        <v>2099</v>
      </c>
    </row>
    <row r="1420" spans="2:65" s="1" customFormat="1" ht="29.25">
      <c r="B1420" s="32"/>
      <c r="D1420" s="150" t="s">
        <v>475</v>
      </c>
      <c r="F1420" s="178" t="s">
        <v>2062</v>
      </c>
      <c r="I1420" s="179"/>
      <c r="L1420" s="32"/>
      <c r="M1420" s="180"/>
      <c r="T1420" s="56"/>
      <c r="AT1420" s="17" t="s">
        <v>475</v>
      </c>
      <c r="AU1420" s="17" t="s">
        <v>90</v>
      </c>
    </row>
    <row r="1421" spans="2:65" s="12" customFormat="1">
      <c r="B1421" s="149"/>
      <c r="D1421" s="150" t="s">
        <v>276</v>
      </c>
      <c r="E1421" s="151" t="s">
        <v>1</v>
      </c>
      <c r="F1421" s="152" t="s">
        <v>2100</v>
      </c>
      <c r="H1421" s="153">
        <v>5.2</v>
      </c>
      <c r="I1421" s="154"/>
      <c r="L1421" s="149"/>
      <c r="M1421" s="155"/>
      <c r="T1421" s="156"/>
      <c r="AT1421" s="151" t="s">
        <v>276</v>
      </c>
      <c r="AU1421" s="151" t="s">
        <v>90</v>
      </c>
      <c r="AV1421" s="12" t="s">
        <v>90</v>
      </c>
      <c r="AW1421" s="12" t="s">
        <v>32</v>
      </c>
      <c r="AX1421" s="12" t="s">
        <v>77</v>
      </c>
      <c r="AY1421" s="151" t="s">
        <v>268</v>
      </c>
    </row>
    <row r="1422" spans="2:65" s="13" customFormat="1">
      <c r="B1422" s="157"/>
      <c r="D1422" s="150" t="s">
        <v>276</v>
      </c>
      <c r="E1422" s="158" t="s">
        <v>1</v>
      </c>
      <c r="F1422" s="159" t="s">
        <v>278</v>
      </c>
      <c r="H1422" s="160">
        <v>5.2</v>
      </c>
      <c r="I1422" s="161"/>
      <c r="L1422" s="157"/>
      <c r="M1422" s="162"/>
      <c r="T1422" s="163"/>
      <c r="AT1422" s="158" t="s">
        <v>276</v>
      </c>
      <c r="AU1422" s="158" t="s">
        <v>90</v>
      </c>
      <c r="AV1422" s="13" t="s">
        <v>101</v>
      </c>
      <c r="AW1422" s="13" t="s">
        <v>32</v>
      </c>
      <c r="AX1422" s="13" t="s">
        <v>84</v>
      </c>
      <c r="AY1422" s="158" t="s">
        <v>268</v>
      </c>
    </row>
    <row r="1423" spans="2:65" s="1" customFormat="1" ht="33" customHeight="1">
      <c r="B1423" s="32"/>
      <c r="C1423" s="136" t="s">
        <v>2086</v>
      </c>
      <c r="D1423" s="136" t="s">
        <v>270</v>
      </c>
      <c r="E1423" s="137" t="s">
        <v>2107</v>
      </c>
      <c r="F1423" s="138" t="s">
        <v>2108</v>
      </c>
      <c r="G1423" s="139" t="s">
        <v>318</v>
      </c>
      <c r="H1423" s="140">
        <v>15.16</v>
      </c>
      <c r="I1423" s="141"/>
      <c r="J1423" s="142">
        <f>ROUND(I1423*H1423,2)</f>
        <v>0</v>
      </c>
      <c r="K1423" s="138" t="s">
        <v>1</v>
      </c>
      <c r="L1423" s="32"/>
      <c r="M1423" s="143" t="s">
        <v>1</v>
      </c>
      <c r="N1423" s="144" t="s">
        <v>43</v>
      </c>
      <c r="P1423" s="145">
        <f>O1423*H1423</f>
        <v>0</v>
      </c>
      <c r="Q1423" s="145">
        <v>6.0699999999999999E-3</v>
      </c>
      <c r="R1423" s="145">
        <f>Q1423*H1423</f>
        <v>9.2021199999999997E-2</v>
      </c>
      <c r="S1423" s="145">
        <v>0</v>
      </c>
      <c r="T1423" s="146">
        <f>S1423*H1423</f>
        <v>0</v>
      </c>
      <c r="AR1423" s="147" t="s">
        <v>370</v>
      </c>
      <c r="AT1423" s="147" t="s">
        <v>270</v>
      </c>
      <c r="AU1423" s="147" t="s">
        <v>90</v>
      </c>
      <c r="AY1423" s="17" t="s">
        <v>268</v>
      </c>
      <c r="BE1423" s="148">
        <f>IF(N1423="základní",J1423,0)</f>
        <v>0</v>
      </c>
      <c r="BF1423" s="148">
        <f>IF(N1423="snížená",J1423,0)</f>
        <v>0</v>
      </c>
      <c r="BG1423" s="148">
        <f>IF(N1423="zákl. přenesená",J1423,0)</f>
        <v>0</v>
      </c>
      <c r="BH1423" s="148">
        <f>IF(N1423="sníž. přenesená",J1423,0)</f>
        <v>0</v>
      </c>
      <c r="BI1423" s="148">
        <f>IF(N1423="nulová",J1423,0)</f>
        <v>0</v>
      </c>
      <c r="BJ1423" s="17" t="s">
        <v>90</v>
      </c>
      <c r="BK1423" s="148">
        <f>ROUND(I1423*H1423,2)</f>
        <v>0</v>
      </c>
      <c r="BL1423" s="17" t="s">
        <v>370</v>
      </c>
      <c r="BM1423" s="147" t="s">
        <v>2109</v>
      </c>
    </row>
    <row r="1424" spans="2:65" s="1" customFormat="1" ht="29.25">
      <c r="B1424" s="32"/>
      <c r="D1424" s="150" t="s">
        <v>475</v>
      </c>
      <c r="F1424" s="178" t="s">
        <v>2062</v>
      </c>
      <c r="I1424" s="179"/>
      <c r="L1424" s="32"/>
      <c r="M1424" s="180"/>
      <c r="T1424" s="56"/>
      <c r="AT1424" s="17" t="s">
        <v>475</v>
      </c>
      <c r="AU1424" s="17" t="s">
        <v>90</v>
      </c>
    </row>
    <row r="1425" spans="2:65" s="12" customFormat="1">
      <c r="B1425" s="149"/>
      <c r="D1425" s="150" t="s">
        <v>276</v>
      </c>
      <c r="E1425" s="151" t="s">
        <v>1</v>
      </c>
      <c r="F1425" s="152" t="s">
        <v>2990</v>
      </c>
      <c r="H1425" s="153">
        <v>15.16</v>
      </c>
      <c r="I1425" s="154"/>
      <c r="L1425" s="149"/>
      <c r="M1425" s="155"/>
      <c r="T1425" s="156"/>
      <c r="AT1425" s="151" t="s">
        <v>276</v>
      </c>
      <c r="AU1425" s="151" t="s">
        <v>90</v>
      </c>
      <c r="AV1425" s="12" t="s">
        <v>90</v>
      </c>
      <c r="AW1425" s="12" t="s">
        <v>32</v>
      </c>
      <c r="AX1425" s="12" t="s">
        <v>77</v>
      </c>
      <c r="AY1425" s="151" t="s">
        <v>268</v>
      </c>
    </row>
    <row r="1426" spans="2:65" s="13" customFormat="1">
      <c r="B1426" s="157"/>
      <c r="D1426" s="150" t="s">
        <v>276</v>
      </c>
      <c r="E1426" s="158" t="s">
        <v>1</v>
      </c>
      <c r="F1426" s="159" t="s">
        <v>278</v>
      </c>
      <c r="H1426" s="160">
        <v>15.16</v>
      </c>
      <c r="I1426" s="161"/>
      <c r="L1426" s="157"/>
      <c r="M1426" s="162"/>
      <c r="T1426" s="163"/>
      <c r="AT1426" s="158" t="s">
        <v>276</v>
      </c>
      <c r="AU1426" s="158" t="s">
        <v>90</v>
      </c>
      <c r="AV1426" s="13" t="s">
        <v>101</v>
      </c>
      <c r="AW1426" s="13" t="s">
        <v>32</v>
      </c>
      <c r="AX1426" s="13" t="s">
        <v>84</v>
      </c>
      <c r="AY1426" s="158" t="s">
        <v>268</v>
      </c>
    </row>
    <row r="1427" spans="2:65" s="1" customFormat="1" ht="24.2" customHeight="1">
      <c r="B1427" s="32"/>
      <c r="C1427" s="136" t="s">
        <v>2091</v>
      </c>
      <c r="D1427" s="136" t="s">
        <v>270</v>
      </c>
      <c r="E1427" s="137" t="s">
        <v>2112</v>
      </c>
      <c r="F1427" s="138" t="s">
        <v>2113</v>
      </c>
      <c r="G1427" s="139" t="s">
        <v>318</v>
      </c>
      <c r="H1427" s="140">
        <v>2.4</v>
      </c>
      <c r="I1427" s="141"/>
      <c r="J1427" s="142">
        <f>ROUND(I1427*H1427,2)</f>
        <v>0</v>
      </c>
      <c r="K1427" s="138" t="s">
        <v>1</v>
      </c>
      <c r="L1427" s="32"/>
      <c r="M1427" s="143" t="s">
        <v>1</v>
      </c>
      <c r="N1427" s="144" t="s">
        <v>43</v>
      </c>
      <c r="P1427" s="145">
        <f>O1427*H1427</f>
        <v>0</v>
      </c>
      <c r="Q1427" s="145">
        <v>6.0699999999999999E-3</v>
      </c>
      <c r="R1427" s="145">
        <f>Q1427*H1427</f>
        <v>1.4567999999999999E-2</v>
      </c>
      <c r="S1427" s="145">
        <v>0</v>
      </c>
      <c r="T1427" s="146">
        <f>S1427*H1427</f>
        <v>0</v>
      </c>
      <c r="AR1427" s="147" t="s">
        <v>370</v>
      </c>
      <c r="AT1427" s="147" t="s">
        <v>270</v>
      </c>
      <c r="AU1427" s="147" t="s">
        <v>90</v>
      </c>
      <c r="AY1427" s="17" t="s">
        <v>268</v>
      </c>
      <c r="BE1427" s="148">
        <f>IF(N1427="základní",J1427,0)</f>
        <v>0</v>
      </c>
      <c r="BF1427" s="148">
        <f>IF(N1427="snížená",J1427,0)</f>
        <v>0</v>
      </c>
      <c r="BG1427" s="148">
        <f>IF(N1427="zákl. přenesená",J1427,0)</f>
        <v>0</v>
      </c>
      <c r="BH1427" s="148">
        <f>IF(N1427="sníž. přenesená",J1427,0)</f>
        <v>0</v>
      </c>
      <c r="BI1427" s="148">
        <f>IF(N1427="nulová",J1427,0)</f>
        <v>0</v>
      </c>
      <c r="BJ1427" s="17" t="s">
        <v>90</v>
      </c>
      <c r="BK1427" s="148">
        <f>ROUND(I1427*H1427,2)</f>
        <v>0</v>
      </c>
      <c r="BL1427" s="17" t="s">
        <v>370</v>
      </c>
      <c r="BM1427" s="147" t="s">
        <v>2114</v>
      </c>
    </row>
    <row r="1428" spans="2:65" s="1" customFormat="1" ht="29.25">
      <c r="B1428" s="32"/>
      <c r="D1428" s="150" t="s">
        <v>475</v>
      </c>
      <c r="F1428" s="178" t="s">
        <v>2062</v>
      </c>
      <c r="I1428" s="179"/>
      <c r="L1428" s="32"/>
      <c r="M1428" s="180"/>
      <c r="T1428" s="56"/>
      <c r="AT1428" s="17" t="s">
        <v>475</v>
      </c>
      <c r="AU1428" s="17" t="s">
        <v>90</v>
      </c>
    </row>
    <row r="1429" spans="2:65" s="12" customFormat="1">
      <c r="B1429" s="149"/>
      <c r="D1429" s="150" t="s">
        <v>276</v>
      </c>
      <c r="E1429" s="151" t="s">
        <v>1</v>
      </c>
      <c r="F1429" s="152" t="s">
        <v>2115</v>
      </c>
      <c r="H1429" s="153">
        <v>2.4</v>
      </c>
      <c r="I1429" s="154"/>
      <c r="L1429" s="149"/>
      <c r="M1429" s="155"/>
      <c r="T1429" s="156"/>
      <c r="AT1429" s="151" t="s">
        <v>276</v>
      </c>
      <c r="AU1429" s="151" t="s">
        <v>90</v>
      </c>
      <c r="AV1429" s="12" t="s">
        <v>90</v>
      </c>
      <c r="AW1429" s="12" t="s">
        <v>32</v>
      </c>
      <c r="AX1429" s="12" t="s">
        <v>77</v>
      </c>
      <c r="AY1429" s="151" t="s">
        <v>268</v>
      </c>
    </row>
    <row r="1430" spans="2:65" s="13" customFormat="1">
      <c r="B1430" s="157"/>
      <c r="D1430" s="150" t="s">
        <v>276</v>
      </c>
      <c r="E1430" s="158" t="s">
        <v>1</v>
      </c>
      <c r="F1430" s="159" t="s">
        <v>278</v>
      </c>
      <c r="H1430" s="160">
        <v>2.4</v>
      </c>
      <c r="I1430" s="161"/>
      <c r="L1430" s="157"/>
      <c r="M1430" s="162"/>
      <c r="T1430" s="163"/>
      <c r="AT1430" s="158" t="s">
        <v>276</v>
      </c>
      <c r="AU1430" s="158" t="s">
        <v>90</v>
      </c>
      <c r="AV1430" s="13" t="s">
        <v>101</v>
      </c>
      <c r="AW1430" s="13" t="s">
        <v>32</v>
      </c>
      <c r="AX1430" s="13" t="s">
        <v>84</v>
      </c>
      <c r="AY1430" s="158" t="s">
        <v>268</v>
      </c>
    </row>
    <row r="1431" spans="2:65" s="1" customFormat="1" ht="33" customHeight="1">
      <c r="B1431" s="32"/>
      <c r="C1431" s="136" t="s">
        <v>2096</v>
      </c>
      <c r="D1431" s="136" t="s">
        <v>270</v>
      </c>
      <c r="E1431" s="137" t="s">
        <v>2117</v>
      </c>
      <c r="F1431" s="138" t="s">
        <v>2118</v>
      </c>
      <c r="G1431" s="139" t="s">
        <v>318</v>
      </c>
      <c r="H1431" s="140">
        <v>22</v>
      </c>
      <c r="I1431" s="141"/>
      <c r="J1431" s="142">
        <f>ROUND(I1431*H1431,2)</f>
        <v>0</v>
      </c>
      <c r="K1431" s="138" t="s">
        <v>1</v>
      </c>
      <c r="L1431" s="32"/>
      <c r="M1431" s="143" t="s">
        <v>1</v>
      </c>
      <c r="N1431" s="144" t="s">
        <v>43</v>
      </c>
      <c r="P1431" s="145">
        <f>O1431*H1431</f>
        <v>0</v>
      </c>
      <c r="Q1431" s="145">
        <v>6.0699999999999999E-3</v>
      </c>
      <c r="R1431" s="145">
        <f>Q1431*H1431</f>
        <v>0.13353999999999999</v>
      </c>
      <c r="S1431" s="145">
        <v>0</v>
      </c>
      <c r="T1431" s="146">
        <f>S1431*H1431</f>
        <v>0</v>
      </c>
      <c r="AR1431" s="147" t="s">
        <v>370</v>
      </c>
      <c r="AT1431" s="147" t="s">
        <v>270</v>
      </c>
      <c r="AU1431" s="147" t="s">
        <v>90</v>
      </c>
      <c r="AY1431" s="17" t="s">
        <v>268</v>
      </c>
      <c r="BE1431" s="148">
        <f>IF(N1431="základní",J1431,0)</f>
        <v>0</v>
      </c>
      <c r="BF1431" s="148">
        <f>IF(N1431="snížená",J1431,0)</f>
        <v>0</v>
      </c>
      <c r="BG1431" s="148">
        <f>IF(N1431="zákl. přenesená",J1431,0)</f>
        <v>0</v>
      </c>
      <c r="BH1431" s="148">
        <f>IF(N1431="sníž. přenesená",J1431,0)</f>
        <v>0</v>
      </c>
      <c r="BI1431" s="148">
        <f>IF(N1431="nulová",J1431,0)</f>
        <v>0</v>
      </c>
      <c r="BJ1431" s="17" t="s">
        <v>90</v>
      </c>
      <c r="BK1431" s="148">
        <f>ROUND(I1431*H1431,2)</f>
        <v>0</v>
      </c>
      <c r="BL1431" s="17" t="s">
        <v>370</v>
      </c>
      <c r="BM1431" s="147" t="s">
        <v>2119</v>
      </c>
    </row>
    <row r="1432" spans="2:65" s="1" customFormat="1" ht="29.25">
      <c r="B1432" s="32"/>
      <c r="D1432" s="150" t="s">
        <v>475</v>
      </c>
      <c r="F1432" s="178" t="s">
        <v>2062</v>
      </c>
      <c r="I1432" s="179"/>
      <c r="L1432" s="32"/>
      <c r="M1432" s="180"/>
      <c r="T1432" s="56"/>
      <c r="AT1432" s="17" t="s">
        <v>475</v>
      </c>
      <c r="AU1432" s="17" t="s">
        <v>90</v>
      </c>
    </row>
    <row r="1433" spans="2:65" s="12" customFormat="1">
      <c r="B1433" s="149"/>
      <c r="D1433" s="150" t="s">
        <v>276</v>
      </c>
      <c r="E1433" s="151" t="s">
        <v>1</v>
      </c>
      <c r="F1433" s="152" t="s">
        <v>2120</v>
      </c>
      <c r="H1433" s="153">
        <v>22</v>
      </c>
      <c r="I1433" s="154"/>
      <c r="L1433" s="149"/>
      <c r="M1433" s="155"/>
      <c r="T1433" s="156"/>
      <c r="AT1433" s="151" t="s">
        <v>276</v>
      </c>
      <c r="AU1433" s="151" t="s">
        <v>90</v>
      </c>
      <c r="AV1433" s="12" t="s">
        <v>90</v>
      </c>
      <c r="AW1433" s="12" t="s">
        <v>32</v>
      </c>
      <c r="AX1433" s="12" t="s">
        <v>77</v>
      </c>
      <c r="AY1433" s="151" t="s">
        <v>268</v>
      </c>
    </row>
    <row r="1434" spans="2:65" s="13" customFormat="1">
      <c r="B1434" s="157"/>
      <c r="D1434" s="150" t="s">
        <v>276</v>
      </c>
      <c r="E1434" s="158" t="s">
        <v>1</v>
      </c>
      <c r="F1434" s="159" t="s">
        <v>278</v>
      </c>
      <c r="H1434" s="160">
        <v>22</v>
      </c>
      <c r="I1434" s="161"/>
      <c r="L1434" s="157"/>
      <c r="M1434" s="162"/>
      <c r="T1434" s="163"/>
      <c r="AT1434" s="158" t="s">
        <v>276</v>
      </c>
      <c r="AU1434" s="158" t="s">
        <v>90</v>
      </c>
      <c r="AV1434" s="13" t="s">
        <v>101</v>
      </c>
      <c r="AW1434" s="13" t="s">
        <v>32</v>
      </c>
      <c r="AX1434" s="13" t="s">
        <v>84</v>
      </c>
      <c r="AY1434" s="158" t="s">
        <v>268</v>
      </c>
    </row>
    <row r="1435" spans="2:65" s="1" customFormat="1" ht="33" customHeight="1">
      <c r="B1435" s="32"/>
      <c r="C1435" s="136" t="s">
        <v>2101</v>
      </c>
      <c r="D1435" s="136" t="s">
        <v>270</v>
      </c>
      <c r="E1435" s="137" t="s">
        <v>2122</v>
      </c>
      <c r="F1435" s="138" t="s">
        <v>2123</v>
      </c>
      <c r="G1435" s="139" t="s">
        <v>273</v>
      </c>
      <c r="H1435" s="140">
        <v>1.5</v>
      </c>
      <c r="I1435" s="141"/>
      <c r="J1435" s="142">
        <f>ROUND(I1435*H1435,2)</f>
        <v>0</v>
      </c>
      <c r="K1435" s="138" t="s">
        <v>1</v>
      </c>
      <c r="L1435" s="32"/>
      <c r="M1435" s="143" t="s">
        <v>1</v>
      </c>
      <c r="N1435" s="144" t="s">
        <v>43</v>
      </c>
      <c r="P1435" s="145">
        <f>O1435*H1435</f>
        <v>0</v>
      </c>
      <c r="Q1435" s="145">
        <v>6.0699999999999999E-3</v>
      </c>
      <c r="R1435" s="145">
        <f>Q1435*H1435</f>
        <v>9.1050000000000002E-3</v>
      </c>
      <c r="S1435" s="145">
        <v>0</v>
      </c>
      <c r="T1435" s="146">
        <f>S1435*H1435</f>
        <v>0</v>
      </c>
      <c r="AR1435" s="147" t="s">
        <v>370</v>
      </c>
      <c r="AT1435" s="147" t="s">
        <v>270</v>
      </c>
      <c r="AU1435" s="147" t="s">
        <v>90</v>
      </c>
      <c r="AY1435" s="17" t="s">
        <v>268</v>
      </c>
      <c r="BE1435" s="148">
        <f>IF(N1435="základní",J1435,0)</f>
        <v>0</v>
      </c>
      <c r="BF1435" s="148">
        <f>IF(N1435="snížená",J1435,0)</f>
        <v>0</v>
      </c>
      <c r="BG1435" s="148">
        <f>IF(N1435="zákl. přenesená",J1435,0)</f>
        <v>0</v>
      </c>
      <c r="BH1435" s="148">
        <f>IF(N1435="sníž. přenesená",J1435,0)</f>
        <v>0</v>
      </c>
      <c r="BI1435" s="148">
        <f>IF(N1435="nulová",J1435,0)</f>
        <v>0</v>
      </c>
      <c r="BJ1435" s="17" t="s">
        <v>90</v>
      </c>
      <c r="BK1435" s="148">
        <f>ROUND(I1435*H1435,2)</f>
        <v>0</v>
      </c>
      <c r="BL1435" s="17" t="s">
        <v>370</v>
      </c>
      <c r="BM1435" s="147" t="s">
        <v>2124</v>
      </c>
    </row>
    <row r="1436" spans="2:65" s="1" customFormat="1" ht="29.25">
      <c r="B1436" s="32"/>
      <c r="D1436" s="150" t="s">
        <v>475</v>
      </c>
      <c r="F1436" s="178" t="s">
        <v>2062</v>
      </c>
      <c r="I1436" s="179"/>
      <c r="L1436" s="32"/>
      <c r="M1436" s="180"/>
      <c r="T1436" s="56"/>
      <c r="AT1436" s="17" t="s">
        <v>475</v>
      </c>
      <c r="AU1436" s="17" t="s">
        <v>90</v>
      </c>
    </row>
    <row r="1437" spans="2:65" s="12" customFormat="1">
      <c r="B1437" s="149"/>
      <c r="D1437" s="150" t="s">
        <v>276</v>
      </c>
      <c r="E1437" s="151" t="s">
        <v>1</v>
      </c>
      <c r="F1437" s="152" t="s">
        <v>2125</v>
      </c>
      <c r="H1437" s="153">
        <v>1.5</v>
      </c>
      <c r="I1437" s="154"/>
      <c r="L1437" s="149"/>
      <c r="M1437" s="155"/>
      <c r="T1437" s="156"/>
      <c r="AT1437" s="151" t="s">
        <v>276</v>
      </c>
      <c r="AU1437" s="151" t="s">
        <v>90</v>
      </c>
      <c r="AV1437" s="12" t="s">
        <v>90</v>
      </c>
      <c r="AW1437" s="12" t="s">
        <v>32</v>
      </c>
      <c r="AX1437" s="12" t="s">
        <v>77</v>
      </c>
      <c r="AY1437" s="151" t="s">
        <v>268</v>
      </c>
    </row>
    <row r="1438" spans="2:65" s="13" customFormat="1">
      <c r="B1438" s="157"/>
      <c r="D1438" s="150" t="s">
        <v>276</v>
      </c>
      <c r="E1438" s="158" t="s">
        <v>1</v>
      </c>
      <c r="F1438" s="159" t="s">
        <v>278</v>
      </c>
      <c r="H1438" s="160">
        <v>1.5</v>
      </c>
      <c r="I1438" s="161"/>
      <c r="L1438" s="157"/>
      <c r="M1438" s="162"/>
      <c r="T1438" s="163"/>
      <c r="AT1438" s="158" t="s">
        <v>276</v>
      </c>
      <c r="AU1438" s="158" t="s">
        <v>90</v>
      </c>
      <c r="AV1438" s="13" t="s">
        <v>101</v>
      </c>
      <c r="AW1438" s="13" t="s">
        <v>32</v>
      </c>
      <c r="AX1438" s="13" t="s">
        <v>84</v>
      </c>
      <c r="AY1438" s="158" t="s">
        <v>268</v>
      </c>
    </row>
    <row r="1439" spans="2:65" s="1" customFormat="1" ht="24.2" customHeight="1">
      <c r="B1439" s="32"/>
      <c r="C1439" s="136" t="s">
        <v>2106</v>
      </c>
      <c r="D1439" s="136" t="s">
        <v>270</v>
      </c>
      <c r="E1439" s="137" t="s">
        <v>2127</v>
      </c>
      <c r="F1439" s="138" t="s">
        <v>2128</v>
      </c>
      <c r="G1439" s="139" t="s">
        <v>1472</v>
      </c>
      <c r="H1439" s="197"/>
      <c r="I1439" s="141"/>
      <c r="J1439" s="142">
        <f>ROUND(I1439*H1439,2)</f>
        <v>0</v>
      </c>
      <c r="K1439" s="138" t="s">
        <v>274</v>
      </c>
      <c r="L1439" s="32"/>
      <c r="M1439" s="143" t="s">
        <v>1</v>
      </c>
      <c r="N1439" s="144" t="s">
        <v>43</v>
      </c>
      <c r="P1439" s="145">
        <f>O1439*H1439</f>
        <v>0</v>
      </c>
      <c r="Q1439" s="145">
        <v>0</v>
      </c>
      <c r="R1439" s="145">
        <f>Q1439*H1439</f>
        <v>0</v>
      </c>
      <c r="S1439" s="145">
        <v>0</v>
      </c>
      <c r="T1439" s="146">
        <f>S1439*H1439</f>
        <v>0</v>
      </c>
      <c r="AR1439" s="147" t="s">
        <v>370</v>
      </c>
      <c r="AT1439" s="147" t="s">
        <v>270</v>
      </c>
      <c r="AU1439" s="147" t="s">
        <v>90</v>
      </c>
      <c r="AY1439" s="17" t="s">
        <v>268</v>
      </c>
      <c r="BE1439" s="148">
        <f>IF(N1439="základní",J1439,0)</f>
        <v>0</v>
      </c>
      <c r="BF1439" s="148">
        <f>IF(N1439="snížená",J1439,0)</f>
        <v>0</v>
      </c>
      <c r="BG1439" s="148">
        <f>IF(N1439="zákl. přenesená",J1439,0)</f>
        <v>0</v>
      </c>
      <c r="BH1439" s="148">
        <f>IF(N1439="sníž. přenesená",J1439,0)</f>
        <v>0</v>
      </c>
      <c r="BI1439" s="148">
        <f>IF(N1439="nulová",J1439,0)</f>
        <v>0</v>
      </c>
      <c r="BJ1439" s="17" t="s">
        <v>90</v>
      </c>
      <c r="BK1439" s="148">
        <f>ROUND(I1439*H1439,2)</f>
        <v>0</v>
      </c>
      <c r="BL1439" s="17" t="s">
        <v>370</v>
      </c>
      <c r="BM1439" s="147" t="s">
        <v>2129</v>
      </c>
    </row>
    <row r="1440" spans="2:65" s="11" customFormat="1" ht="22.9" customHeight="1">
      <c r="B1440" s="124"/>
      <c r="D1440" s="125" t="s">
        <v>76</v>
      </c>
      <c r="E1440" s="134" t="s">
        <v>2130</v>
      </c>
      <c r="F1440" s="134" t="s">
        <v>2131</v>
      </c>
      <c r="I1440" s="127"/>
      <c r="J1440" s="135">
        <f>BK1440</f>
        <v>0</v>
      </c>
      <c r="L1440" s="124"/>
      <c r="M1440" s="129"/>
      <c r="P1440" s="130">
        <f>SUM(P1441:P1468)</f>
        <v>0</v>
      </c>
      <c r="R1440" s="130">
        <f>SUM(R1441:R1468)</f>
        <v>0.1496268</v>
      </c>
      <c r="T1440" s="131">
        <f>SUM(T1441:T1468)</f>
        <v>0</v>
      </c>
      <c r="AR1440" s="125" t="s">
        <v>90</v>
      </c>
      <c r="AT1440" s="132" t="s">
        <v>76</v>
      </c>
      <c r="AU1440" s="132" t="s">
        <v>84</v>
      </c>
      <c r="AY1440" s="125" t="s">
        <v>268</v>
      </c>
      <c r="BK1440" s="133">
        <f>SUM(BK1441:BK1468)</f>
        <v>0</v>
      </c>
    </row>
    <row r="1441" spans="2:65" s="1" customFormat="1" ht="66.75" customHeight="1">
      <c r="B1441" s="32"/>
      <c r="C1441" s="136" t="s">
        <v>2111</v>
      </c>
      <c r="D1441" s="136" t="s">
        <v>270</v>
      </c>
      <c r="E1441" s="137" t="s">
        <v>2133</v>
      </c>
      <c r="F1441" s="138" t="s">
        <v>2134</v>
      </c>
      <c r="G1441" s="139" t="s">
        <v>445</v>
      </c>
      <c r="H1441" s="140">
        <v>1</v>
      </c>
      <c r="I1441" s="141"/>
      <c r="J1441" s="142">
        <f>ROUND(I1441*H1441,2)</f>
        <v>0</v>
      </c>
      <c r="K1441" s="138" t="s">
        <v>1</v>
      </c>
      <c r="L1441" s="32"/>
      <c r="M1441" s="143" t="s">
        <v>1</v>
      </c>
      <c r="N1441" s="144" t="s">
        <v>43</v>
      </c>
      <c r="P1441" s="145">
        <f>O1441*H1441</f>
        <v>0</v>
      </c>
      <c r="Q1441" s="145">
        <v>4.4000000000000002E-4</v>
      </c>
      <c r="R1441" s="145">
        <f>Q1441*H1441</f>
        <v>4.4000000000000002E-4</v>
      </c>
      <c r="S1441" s="145">
        <v>0</v>
      </c>
      <c r="T1441" s="146">
        <f>S1441*H1441</f>
        <v>0</v>
      </c>
      <c r="AR1441" s="147" t="s">
        <v>370</v>
      </c>
      <c r="AT1441" s="147" t="s">
        <v>270</v>
      </c>
      <c r="AU1441" s="147" t="s">
        <v>90</v>
      </c>
      <c r="AY1441" s="17" t="s">
        <v>268</v>
      </c>
      <c r="BE1441" s="148">
        <f>IF(N1441="základní",J1441,0)</f>
        <v>0</v>
      </c>
      <c r="BF1441" s="148">
        <f>IF(N1441="snížená",J1441,0)</f>
        <v>0</v>
      </c>
      <c r="BG1441" s="148">
        <f>IF(N1441="zákl. přenesená",J1441,0)</f>
        <v>0</v>
      </c>
      <c r="BH1441" s="148">
        <f>IF(N1441="sníž. přenesená",J1441,0)</f>
        <v>0</v>
      </c>
      <c r="BI1441" s="148">
        <f>IF(N1441="nulová",J1441,0)</f>
        <v>0</v>
      </c>
      <c r="BJ1441" s="17" t="s">
        <v>90</v>
      </c>
      <c r="BK1441" s="148">
        <f>ROUND(I1441*H1441,2)</f>
        <v>0</v>
      </c>
      <c r="BL1441" s="17" t="s">
        <v>370</v>
      </c>
      <c r="BM1441" s="147" t="s">
        <v>2135</v>
      </c>
    </row>
    <row r="1442" spans="2:65" s="1" customFormat="1" ht="39">
      <c r="B1442" s="32"/>
      <c r="D1442" s="150" t="s">
        <v>475</v>
      </c>
      <c r="F1442" s="178" t="s">
        <v>2136</v>
      </c>
      <c r="I1442" s="179"/>
      <c r="L1442" s="32"/>
      <c r="M1442" s="180"/>
      <c r="T1442" s="56"/>
      <c r="AT1442" s="17" t="s">
        <v>475</v>
      </c>
      <c r="AU1442" s="17" t="s">
        <v>90</v>
      </c>
    </row>
    <row r="1443" spans="2:65" s="12" customFormat="1" ht="22.5">
      <c r="B1443" s="149"/>
      <c r="D1443" s="150" t="s">
        <v>276</v>
      </c>
      <c r="E1443" s="151" t="s">
        <v>1</v>
      </c>
      <c r="F1443" s="152" t="s">
        <v>2137</v>
      </c>
      <c r="H1443" s="153">
        <v>1</v>
      </c>
      <c r="I1443" s="154"/>
      <c r="L1443" s="149"/>
      <c r="M1443" s="155"/>
      <c r="T1443" s="156"/>
      <c r="AT1443" s="151" t="s">
        <v>276</v>
      </c>
      <c r="AU1443" s="151" t="s">
        <v>90</v>
      </c>
      <c r="AV1443" s="12" t="s">
        <v>90</v>
      </c>
      <c r="AW1443" s="12" t="s">
        <v>32</v>
      </c>
      <c r="AX1443" s="12" t="s">
        <v>77</v>
      </c>
      <c r="AY1443" s="151" t="s">
        <v>268</v>
      </c>
    </row>
    <row r="1444" spans="2:65" s="13" customFormat="1">
      <c r="B1444" s="157"/>
      <c r="D1444" s="150" t="s">
        <v>276</v>
      </c>
      <c r="E1444" s="158" t="s">
        <v>1</v>
      </c>
      <c r="F1444" s="159" t="s">
        <v>278</v>
      </c>
      <c r="H1444" s="160">
        <v>1</v>
      </c>
      <c r="I1444" s="161"/>
      <c r="L1444" s="157"/>
      <c r="M1444" s="162"/>
      <c r="T1444" s="163"/>
      <c r="AT1444" s="158" t="s">
        <v>276</v>
      </c>
      <c r="AU1444" s="158" t="s">
        <v>90</v>
      </c>
      <c r="AV1444" s="13" t="s">
        <v>101</v>
      </c>
      <c r="AW1444" s="13" t="s">
        <v>32</v>
      </c>
      <c r="AX1444" s="13" t="s">
        <v>84</v>
      </c>
      <c r="AY1444" s="158" t="s">
        <v>268</v>
      </c>
    </row>
    <row r="1445" spans="2:65" s="1" customFormat="1" ht="24.2" customHeight="1">
      <c r="B1445" s="32"/>
      <c r="C1445" s="136" t="s">
        <v>2116</v>
      </c>
      <c r="D1445" s="136" t="s">
        <v>270</v>
      </c>
      <c r="E1445" s="137" t="s">
        <v>2139</v>
      </c>
      <c r="F1445" s="138" t="s">
        <v>2140</v>
      </c>
      <c r="G1445" s="139" t="s">
        <v>273</v>
      </c>
      <c r="H1445" s="140">
        <v>13.78</v>
      </c>
      <c r="I1445" s="141"/>
      <c r="J1445" s="142">
        <f>ROUND(I1445*H1445,2)</f>
        <v>0</v>
      </c>
      <c r="K1445" s="138" t="s">
        <v>274</v>
      </c>
      <c r="L1445" s="32"/>
      <c r="M1445" s="143" t="s">
        <v>1</v>
      </c>
      <c r="N1445" s="144" t="s">
        <v>43</v>
      </c>
      <c r="P1445" s="145">
        <f>O1445*H1445</f>
        <v>0</v>
      </c>
      <c r="Q1445" s="145">
        <v>0</v>
      </c>
      <c r="R1445" s="145">
        <f>Q1445*H1445</f>
        <v>0</v>
      </c>
      <c r="S1445" s="145">
        <v>0</v>
      </c>
      <c r="T1445" s="146">
        <f>S1445*H1445</f>
        <v>0</v>
      </c>
      <c r="AR1445" s="147" t="s">
        <v>370</v>
      </c>
      <c r="AT1445" s="147" t="s">
        <v>270</v>
      </c>
      <c r="AU1445" s="147" t="s">
        <v>90</v>
      </c>
      <c r="AY1445" s="17" t="s">
        <v>268</v>
      </c>
      <c r="BE1445" s="148">
        <f>IF(N1445="základní",J1445,0)</f>
        <v>0</v>
      </c>
      <c r="BF1445" s="148">
        <f>IF(N1445="snížená",J1445,0)</f>
        <v>0</v>
      </c>
      <c r="BG1445" s="148">
        <f>IF(N1445="zákl. přenesená",J1445,0)</f>
        <v>0</v>
      </c>
      <c r="BH1445" s="148">
        <f>IF(N1445="sníž. přenesená",J1445,0)</f>
        <v>0</v>
      </c>
      <c r="BI1445" s="148">
        <f>IF(N1445="nulová",J1445,0)</f>
        <v>0</v>
      </c>
      <c r="BJ1445" s="17" t="s">
        <v>90</v>
      </c>
      <c r="BK1445" s="148">
        <f>ROUND(I1445*H1445,2)</f>
        <v>0</v>
      </c>
      <c r="BL1445" s="17" t="s">
        <v>370</v>
      </c>
      <c r="BM1445" s="147" t="s">
        <v>2991</v>
      </c>
    </row>
    <row r="1446" spans="2:65" s="1" customFormat="1" ht="16.5" customHeight="1">
      <c r="B1446" s="32"/>
      <c r="C1446" s="186" t="s">
        <v>2121</v>
      </c>
      <c r="D1446" s="186" t="s">
        <v>982</v>
      </c>
      <c r="E1446" s="187" t="s">
        <v>2143</v>
      </c>
      <c r="F1446" s="188" t="s">
        <v>2144</v>
      </c>
      <c r="G1446" s="189" t="s">
        <v>273</v>
      </c>
      <c r="H1446" s="190">
        <v>15.157999999999999</v>
      </c>
      <c r="I1446" s="191"/>
      <c r="J1446" s="192">
        <f>ROUND(I1446*H1446,2)</f>
        <v>0</v>
      </c>
      <c r="K1446" s="188" t="s">
        <v>274</v>
      </c>
      <c r="L1446" s="193"/>
      <c r="M1446" s="194" t="s">
        <v>1</v>
      </c>
      <c r="N1446" s="195" t="s">
        <v>43</v>
      </c>
      <c r="P1446" s="145">
        <f>O1446*H1446</f>
        <v>0</v>
      </c>
      <c r="Q1446" s="145">
        <v>6.6E-3</v>
      </c>
      <c r="R1446" s="145">
        <f>Q1446*H1446</f>
        <v>0.1000428</v>
      </c>
      <c r="S1446" s="145">
        <v>0</v>
      </c>
      <c r="T1446" s="146">
        <f>S1446*H1446</f>
        <v>0</v>
      </c>
      <c r="AR1446" s="147" t="s">
        <v>448</v>
      </c>
      <c r="AT1446" s="147" t="s">
        <v>982</v>
      </c>
      <c r="AU1446" s="147" t="s">
        <v>90</v>
      </c>
      <c r="AY1446" s="17" t="s">
        <v>268</v>
      </c>
      <c r="BE1446" s="148">
        <f>IF(N1446="základní",J1446,0)</f>
        <v>0</v>
      </c>
      <c r="BF1446" s="148">
        <f>IF(N1446="snížená",J1446,0)</f>
        <v>0</v>
      </c>
      <c r="BG1446" s="148">
        <f>IF(N1446="zákl. přenesená",J1446,0)</f>
        <v>0</v>
      </c>
      <c r="BH1446" s="148">
        <f>IF(N1446="sníž. přenesená",J1446,0)</f>
        <v>0</v>
      </c>
      <c r="BI1446" s="148">
        <f>IF(N1446="nulová",J1446,0)</f>
        <v>0</v>
      </c>
      <c r="BJ1446" s="17" t="s">
        <v>90</v>
      </c>
      <c r="BK1446" s="148">
        <f>ROUND(I1446*H1446,2)</f>
        <v>0</v>
      </c>
      <c r="BL1446" s="17" t="s">
        <v>370</v>
      </c>
      <c r="BM1446" s="147" t="s">
        <v>2992</v>
      </c>
    </row>
    <row r="1447" spans="2:65" s="14" customFormat="1">
      <c r="B1447" s="164"/>
      <c r="D1447" s="150" t="s">
        <v>276</v>
      </c>
      <c r="E1447" s="165" t="s">
        <v>1</v>
      </c>
      <c r="F1447" s="166" t="s">
        <v>2146</v>
      </c>
      <c r="H1447" s="165" t="s">
        <v>1</v>
      </c>
      <c r="I1447" s="167"/>
      <c r="L1447" s="164"/>
      <c r="M1447" s="168"/>
      <c r="T1447" s="169"/>
      <c r="AT1447" s="165" t="s">
        <v>276</v>
      </c>
      <c r="AU1447" s="165" t="s">
        <v>90</v>
      </c>
      <c r="AV1447" s="14" t="s">
        <v>84</v>
      </c>
      <c r="AW1447" s="14" t="s">
        <v>32</v>
      </c>
      <c r="AX1447" s="14" t="s">
        <v>77</v>
      </c>
      <c r="AY1447" s="165" t="s">
        <v>268</v>
      </c>
    </row>
    <row r="1448" spans="2:65" s="12" customFormat="1">
      <c r="B1448" s="149"/>
      <c r="D1448" s="150" t="s">
        <v>276</v>
      </c>
      <c r="E1448" s="151" t="s">
        <v>1</v>
      </c>
      <c r="F1448" s="152" t="s">
        <v>2993</v>
      </c>
      <c r="H1448" s="153">
        <v>13.78</v>
      </c>
      <c r="I1448" s="154"/>
      <c r="L1448" s="149"/>
      <c r="M1448" s="155"/>
      <c r="T1448" s="156"/>
      <c r="AT1448" s="151" t="s">
        <v>276</v>
      </c>
      <c r="AU1448" s="151" t="s">
        <v>90</v>
      </c>
      <c r="AV1448" s="12" t="s">
        <v>90</v>
      </c>
      <c r="AW1448" s="12" t="s">
        <v>32</v>
      </c>
      <c r="AX1448" s="12" t="s">
        <v>77</v>
      </c>
      <c r="AY1448" s="151" t="s">
        <v>268</v>
      </c>
    </row>
    <row r="1449" spans="2:65" s="13" customFormat="1">
      <c r="B1449" s="157"/>
      <c r="D1449" s="150" t="s">
        <v>276</v>
      </c>
      <c r="E1449" s="158" t="s">
        <v>1</v>
      </c>
      <c r="F1449" s="159" t="s">
        <v>278</v>
      </c>
      <c r="H1449" s="160">
        <v>13.78</v>
      </c>
      <c r="I1449" s="161"/>
      <c r="L1449" s="157"/>
      <c r="M1449" s="162"/>
      <c r="T1449" s="163"/>
      <c r="AT1449" s="158" t="s">
        <v>276</v>
      </c>
      <c r="AU1449" s="158" t="s">
        <v>90</v>
      </c>
      <c r="AV1449" s="13" t="s">
        <v>101</v>
      </c>
      <c r="AW1449" s="13" t="s">
        <v>32</v>
      </c>
      <c r="AX1449" s="13" t="s">
        <v>84</v>
      </c>
      <c r="AY1449" s="158" t="s">
        <v>268</v>
      </c>
    </row>
    <row r="1450" spans="2:65" s="12" customFormat="1">
      <c r="B1450" s="149"/>
      <c r="D1450" s="150" t="s">
        <v>276</v>
      </c>
      <c r="F1450" s="152" t="s">
        <v>2148</v>
      </c>
      <c r="H1450" s="153">
        <v>15.157999999999999</v>
      </c>
      <c r="I1450" s="154"/>
      <c r="L1450" s="149"/>
      <c r="M1450" s="155"/>
      <c r="T1450" s="156"/>
      <c r="AT1450" s="151" t="s">
        <v>276</v>
      </c>
      <c r="AU1450" s="151" t="s">
        <v>90</v>
      </c>
      <c r="AV1450" s="12" t="s">
        <v>90</v>
      </c>
      <c r="AW1450" s="12" t="s">
        <v>4</v>
      </c>
      <c r="AX1450" s="12" t="s">
        <v>84</v>
      </c>
      <c r="AY1450" s="151" t="s">
        <v>268</v>
      </c>
    </row>
    <row r="1451" spans="2:65" s="1" customFormat="1" ht="24.2" customHeight="1">
      <c r="B1451" s="32"/>
      <c r="C1451" s="136" t="s">
        <v>2126</v>
      </c>
      <c r="D1451" s="136" t="s">
        <v>270</v>
      </c>
      <c r="E1451" s="137" t="s">
        <v>2150</v>
      </c>
      <c r="F1451" s="138" t="s">
        <v>2151</v>
      </c>
      <c r="G1451" s="139" t="s">
        <v>318</v>
      </c>
      <c r="H1451" s="140">
        <v>11.2</v>
      </c>
      <c r="I1451" s="141"/>
      <c r="J1451" s="142">
        <f>ROUND(I1451*H1451,2)</f>
        <v>0</v>
      </c>
      <c r="K1451" s="138" t="s">
        <v>274</v>
      </c>
      <c r="L1451" s="32"/>
      <c r="M1451" s="143" t="s">
        <v>1</v>
      </c>
      <c r="N1451" s="144" t="s">
        <v>43</v>
      </c>
      <c r="P1451" s="145">
        <f>O1451*H1451</f>
        <v>0</v>
      </c>
      <c r="Q1451" s="145">
        <v>0</v>
      </c>
      <c r="R1451" s="145">
        <f>Q1451*H1451</f>
        <v>0</v>
      </c>
      <c r="S1451" s="145">
        <v>0</v>
      </c>
      <c r="T1451" s="146">
        <f>S1451*H1451</f>
        <v>0</v>
      </c>
      <c r="AR1451" s="147" t="s">
        <v>370</v>
      </c>
      <c r="AT1451" s="147" t="s">
        <v>270</v>
      </c>
      <c r="AU1451" s="147" t="s">
        <v>90</v>
      </c>
      <c r="AY1451" s="17" t="s">
        <v>268</v>
      </c>
      <c r="BE1451" s="148">
        <f>IF(N1451="základní",J1451,0)</f>
        <v>0</v>
      </c>
      <c r="BF1451" s="148">
        <f>IF(N1451="snížená",J1451,0)</f>
        <v>0</v>
      </c>
      <c r="BG1451" s="148">
        <f>IF(N1451="zákl. přenesená",J1451,0)</f>
        <v>0</v>
      </c>
      <c r="BH1451" s="148">
        <f>IF(N1451="sníž. přenesená",J1451,0)</f>
        <v>0</v>
      </c>
      <c r="BI1451" s="148">
        <f>IF(N1451="nulová",J1451,0)</f>
        <v>0</v>
      </c>
      <c r="BJ1451" s="17" t="s">
        <v>90</v>
      </c>
      <c r="BK1451" s="148">
        <f>ROUND(I1451*H1451,2)</f>
        <v>0</v>
      </c>
      <c r="BL1451" s="17" t="s">
        <v>370</v>
      </c>
      <c r="BM1451" s="147" t="s">
        <v>2152</v>
      </c>
    </row>
    <row r="1452" spans="2:65" s="1" customFormat="1" ht="49.15" customHeight="1">
      <c r="B1452" s="32"/>
      <c r="C1452" s="186" t="s">
        <v>2132</v>
      </c>
      <c r="D1452" s="186" t="s">
        <v>982</v>
      </c>
      <c r="E1452" s="187" t="s">
        <v>2154</v>
      </c>
      <c r="F1452" s="188" t="s">
        <v>2155</v>
      </c>
      <c r="G1452" s="189" t="s">
        <v>318</v>
      </c>
      <c r="H1452" s="190">
        <v>11.2</v>
      </c>
      <c r="I1452" s="191"/>
      <c r="J1452" s="192">
        <f>ROUND(I1452*H1452,2)</f>
        <v>0</v>
      </c>
      <c r="K1452" s="188" t="s">
        <v>1</v>
      </c>
      <c r="L1452" s="193"/>
      <c r="M1452" s="194" t="s">
        <v>1</v>
      </c>
      <c r="N1452" s="195" t="s">
        <v>43</v>
      </c>
      <c r="P1452" s="145">
        <f>O1452*H1452</f>
        <v>0</v>
      </c>
      <c r="Q1452" s="145">
        <v>4.0000000000000001E-3</v>
      </c>
      <c r="R1452" s="145">
        <f>Q1452*H1452</f>
        <v>4.48E-2</v>
      </c>
      <c r="S1452" s="145">
        <v>0</v>
      </c>
      <c r="T1452" s="146">
        <f>S1452*H1452</f>
        <v>0</v>
      </c>
      <c r="AR1452" s="147" t="s">
        <v>448</v>
      </c>
      <c r="AT1452" s="147" t="s">
        <v>982</v>
      </c>
      <c r="AU1452" s="147" t="s">
        <v>90</v>
      </c>
      <c r="AY1452" s="17" t="s">
        <v>268</v>
      </c>
      <c r="BE1452" s="148">
        <f>IF(N1452="základní",J1452,0)</f>
        <v>0</v>
      </c>
      <c r="BF1452" s="148">
        <f>IF(N1452="snížená",J1452,0)</f>
        <v>0</v>
      </c>
      <c r="BG1452" s="148">
        <f>IF(N1452="zákl. přenesená",J1452,0)</f>
        <v>0</v>
      </c>
      <c r="BH1452" s="148">
        <f>IF(N1452="sníž. přenesená",J1452,0)</f>
        <v>0</v>
      </c>
      <c r="BI1452" s="148">
        <f>IF(N1452="nulová",J1452,0)</f>
        <v>0</v>
      </c>
      <c r="BJ1452" s="17" t="s">
        <v>90</v>
      </c>
      <c r="BK1452" s="148">
        <f>ROUND(I1452*H1452,2)</f>
        <v>0</v>
      </c>
      <c r="BL1452" s="17" t="s">
        <v>370</v>
      </c>
      <c r="BM1452" s="147" t="s">
        <v>2994</v>
      </c>
    </row>
    <row r="1453" spans="2:65" s="1" customFormat="1" ht="48.75">
      <c r="B1453" s="32"/>
      <c r="D1453" s="150" t="s">
        <v>475</v>
      </c>
      <c r="F1453" s="178" t="s">
        <v>2157</v>
      </c>
      <c r="I1453" s="179"/>
      <c r="L1453" s="32"/>
      <c r="M1453" s="180"/>
      <c r="T1453" s="56"/>
      <c r="AT1453" s="17" t="s">
        <v>475</v>
      </c>
      <c r="AU1453" s="17" t="s">
        <v>90</v>
      </c>
    </row>
    <row r="1454" spans="2:65" s="12" customFormat="1">
      <c r="B1454" s="149"/>
      <c r="D1454" s="150" t="s">
        <v>276</v>
      </c>
      <c r="E1454" s="151" t="s">
        <v>1</v>
      </c>
      <c r="F1454" s="152" t="s">
        <v>1041</v>
      </c>
      <c r="H1454" s="153">
        <v>3.4</v>
      </c>
      <c r="I1454" s="154"/>
      <c r="L1454" s="149"/>
      <c r="M1454" s="155"/>
      <c r="T1454" s="156"/>
      <c r="AT1454" s="151" t="s">
        <v>276</v>
      </c>
      <c r="AU1454" s="151" t="s">
        <v>90</v>
      </c>
      <c r="AV1454" s="12" t="s">
        <v>90</v>
      </c>
      <c r="AW1454" s="12" t="s">
        <v>32</v>
      </c>
      <c r="AX1454" s="12" t="s">
        <v>77</v>
      </c>
      <c r="AY1454" s="151" t="s">
        <v>268</v>
      </c>
    </row>
    <row r="1455" spans="2:65" s="12" customFormat="1">
      <c r="B1455" s="149"/>
      <c r="D1455" s="150" t="s">
        <v>276</v>
      </c>
      <c r="E1455" s="151" t="s">
        <v>1</v>
      </c>
      <c r="F1455" s="152" t="s">
        <v>2739</v>
      </c>
      <c r="H1455" s="153">
        <v>3</v>
      </c>
      <c r="I1455" s="154"/>
      <c r="L1455" s="149"/>
      <c r="M1455" s="155"/>
      <c r="T1455" s="156"/>
      <c r="AT1455" s="151" t="s">
        <v>276</v>
      </c>
      <c r="AU1455" s="151" t="s">
        <v>90</v>
      </c>
      <c r="AV1455" s="12" t="s">
        <v>90</v>
      </c>
      <c r="AW1455" s="12" t="s">
        <v>32</v>
      </c>
      <c r="AX1455" s="12" t="s">
        <v>77</v>
      </c>
      <c r="AY1455" s="151" t="s">
        <v>268</v>
      </c>
    </row>
    <row r="1456" spans="2:65" s="12" customFormat="1">
      <c r="B1456" s="149"/>
      <c r="D1456" s="150" t="s">
        <v>276</v>
      </c>
      <c r="E1456" s="151" t="s">
        <v>1</v>
      </c>
      <c r="F1456" s="152" t="s">
        <v>1043</v>
      </c>
      <c r="H1456" s="153">
        <v>2.4</v>
      </c>
      <c r="I1456" s="154"/>
      <c r="L1456" s="149"/>
      <c r="M1456" s="155"/>
      <c r="T1456" s="156"/>
      <c r="AT1456" s="151" t="s">
        <v>276</v>
      </c>
      <c r="AU1456" s="151" t="s">
        <v>90</v>
      </c>
      <c r="AV1456" s="12" t="s">
        <v>90</v>
      </c>
      <c r="AW1456" s="12" t="s">
        <v>32</v>
      </c>
      <c r="AX1456" s="12" t="s">
        <v>77</v>
      </c>
      <c r="AY1456" s="151" t="s">
        <v>268</v>
      </c>
    </row>
    <row r="1457" spans="2:65" s="12" customFormat="1">
      <c r="B1457" s="149"/>
      <c r="D1457" s="150" t="s">
        <v>276</v>
      </c>
      <c r="E1457" s="151" t="s">
        <v>1</v>
      </c>
      <c r="F1457" s="152" t="s">
        <v>1045</v>
      </c>
      <c r="H1457" s="153">
        <v>2.4</v>
      </c>
      <c r="I1457" s="154"/>
      <c r="L1457" s="149"/>
      <c r="M1457" s="155"/>
      <c r="T1457" s="156"/>
      <c r="AT1457" s="151" t="s">
        <v>276</v>
      </c>
      <c r="AU1457" s="151" t="s">
        <v>90</v>
      </c>
      <c r="AV1457" s="12" t="s">
        <v>90</v>
      </c>
      <c r="AW1457" s="12" t="s">
        <v>32</v>
      </c>
      <c r="AX1457" s="12" t="s">
        <v>77</v>
      </c>
      <c r="AY1457" s="151" t="s">
        <v>268</v>
      </c>
    </row>
    <row r="1458" spans="2:65" s="13" customFormat="1">
      <c r="B1458" s="157"/>
      <c r="D1458" s="150" t="s">
        <v>276</v>
      </c>
      <c r="E1458" s="158" t="s">
        <v>1</v>
      </c>
      <c r="F1458" s="159" t="s">
        <v>278</v>
      </c>
      <c r="H1458" s="160">
        <v>11.2</v>
      </c>
      <c r="I1458" s="161"/>
      <c r="L1458" s="157"/>
      <c r="M1458" s="162"/>
      <c r="T1458" s="163"/>
      <c r="AT1458" s="158" t="s">
        <v>276</v>
      </c>
      <c r="AU1458" s="158" t="s">
        <v>90</v>
      </c>
      <c r="AV1458" s="13" t="s">
        <v>101</v>
      </c>
      <c r="AW1458" s="13" t="s">
        <v>32</v>
      </c>
      <c r="AX1458" s="13" t="s">
        <v>84</v>
      </c>
      <c r="AY1458" s="158" t="s">
        <v>268</v>
      </c>
    </row>
    <row r="1459" spans="2:65" s="1" customFormat="1" ht="24.2" customHeight="1">
      <c r="B1459" s="32"/>
      <c r="C1459" s="136" t="s">
        <v>2138</v>
      </c>
      <c r="D1459" s="136" t="s">
        <v>270</v>
      </c>
      <c r="E1459" s="137" t="s">
        <v>2159</v>
      </c>
      <c r="F1459" s="138" t="s">
        <v>2160</v>
      </c>
      <c r="G1459" s="139" t="s">
        <v>318</v>
      </c>
      <c r="H1459" s="140">
        <v>3</v>
      </c>
      <c r="I1459" s="141"/>
      <c r="J1459" s="142">
        <f>ROUND(I1459*H1459,2)</f>
        <v>0</v>
      </c>
      <c r="K1459" s="138" t="s">
        <v>274</v>
      </c>
      <c r="L1459" s="32"/>
      <c r="M1459" s="143" t="s">
        <v>1</v>
      </c>
      <c r="N1459" s="144" t="s">
        <v>43</v>
      </c>
      <c r="P1459" s="145">
        <f>O1459*H1459</f>
        <v>0</v>
      </c>
      <c r="Q1459" s="145">
        <v>0</v>
      </c>
      <c r="R1459" s="145">
        <f>Q1459*H1459</f>
        <v>0</v>
      </c>
      <c r="S1459" s="145">
        <v>0</v>
      </c>
      <c r="T1459" s="146">
        <f>S1459*H1459</f>
        <v>0</v>
      </c>
      <c r="AR1459" s="147" t="s">
        <v>370</v>
      </c>
      <c r="AT1459" s="147" t="s">
        <v>270</v>
      </c>
      <c r="AU1459" s="147" t="s">
        <v>90</v>
      </c>
      <c r="AY1459" s="17" t="s">
        <v>268</v>
      </c>
      <c r="BE1459" s="148">
        <f>IF(N1459="základní",J1459,0)</f>
        <v>0</v>
      </c>
      <c r="BF1459" s="148">
        <f>IF(N1459="snížená",J1459,0)</f>
        <v>0</v>
      </c>
      <c r="BG1459" s="148">
        <f>IF(N1459="zákl. přenesená",J1459,0)</f>
        <v>0</v>
      </c>
      <c r="BH1459" s="148">
        <f>IF(N1459="sníž. přenesená",J1459,0)</f>
        <v>0</v>
      </c>
      <c r="BI1459" s="148">
        <f>IF(N1459="nulová",J1459,0)</f>
        <v>0</v>
      </c>
      <c r="BJ1459" s="17" t="s">
        <v>90</v>
      </c>
      <c r="BK1459" s="148">
        <f>ROUND(I1459*H1459,2)</f>
        <v>0</v>
      </c>
      <c r="BL1459" s="17" t="s">
        <v>370</v>
      </c>
      <c r="BM1459" s="147" t="s">
        <v>2161</v>
      </c>
    </row>
    <row r="1460" spans="2:65" s="1" customFormat="1" ht="49.15" customHeight="1">
      <c r="B1460" s="32"/>
      <c r="C1460" s="186" t="s">
        <v>2142</v>
      </c>
      <c r="D1460" s="186" t="s">
        <v>982</v>
      </c>
      <c r="E1460" s="187" t="s">
        <v>2163</v>
      </c>
      <c r="F1460" s="188" t="s">
        <v>2164</v>
      </c>
      <c r="G1460" s="189" t="s">
        <v>318</v>
      </c>
      <c r="H1460" s="190">
        <v>0.6</v>
      </c>
      <c r="I1460" s="191"/>
      <c r="J1460" s="192">
        <f>ROUND(I1460*H1460,2)</f>
        <v>0</v>
      </c>
      <c r="K1460" s="188" t="s">
        <v>1</v>
      </c>
      <c r="L1460" s="193"/>
      <c r="M1460" s="194" t="s">
        <v>1</v>
      </c>
      <c r="N1460" s="195" t="s">
        <v>43</v>
      </c>
      <c r="P1460" s="145">
        <f>O1460*H1460</f>
        <v>0</v>
      </c>
      <c r="Q1460" s="145">
        <v>7.0000000000000001E-3</v>
      </c>
      <c r="R1460" s="145">
        <f>Q1460*H1460</f>
        <v>4.1999999999999997E-3</v>
      </c>
      <c r="S1460" s="145">
        <v>0</v>
      </c>
      <c r="T1460" s="146">
        <f>S1460*H1460</f>
        <v>0</v>
      </c>
      <c r="AR1460" s="147" t="s">
        <v>448</v>
      </c>
      <c r="AT1460" s="147" t="s">
        <v>982</v>
      </c>
      <c r="AU1460" s="147" t="s">
        <v>90</v>
      </c>
      <c r="AY1460" s="17" t="s">
        <v>268</v>
      </c>
      <c r="BE1460" s="148">
        <f>IF(N1460="základní",J1460,0)</f>
        <v>0</v>
      </c>
      <c r="BF1460" s="148">
        <f>IF(N1460="snížená",J1460,0)</f>
        <v>0</v>
      </c>
      <c r="BG1460" s="148">
        <f>IF(N1460="zákl. přenesená",J1460,0)</f>
        <v>0</v>
      </c>
      <c r="BH1460" s="148">
        <f>IF(N1460="sníž. přenesená",J1460,0)</f>
        <v>0</v>
      </c>
      <c r="BI1460" s="148">
        <f>IF(N1460="nulová",J1460,0)</f>
        <v>0</v>
      </c>
      <c r="BJ1460" s="17" t="s">
        <v>90</v>
      </c>
      <c r="BK1460" s="148">
        <f>ROUND(I1460*H1460,2)</f>
        <v>0</v>
      </c>
      <c r="BL1460" s="17" t="s">
        <v>370</v>
      </c>
      <c r="BM1460" s="147" t="s">
        <v>2995</v>
      </c>
    </row>
    <row r="1461" spans="2:65" s="1" customFormat="1" ht="48.75">
      <c r="B1461" s="32"/>
      <c r="D1461" s="150" t="s">
        <v>475</v>
      </c>
      <c r="F1461" s="178" t="s">
        <v>2157</v>
      </c>
      <c r="I1461" s="179"/>
      <c r="L1461" s="32"/>
      <c r="M1461" s="180"/>
      <c r="T1461" s="56"/>
      <c r="AT1461" s="17" t="s">
        <v>475</v>
      </c>
      <c r="AU1461" s="17" t="s">
        <v>90</v>
      </c>
    </row>
    <row r="1462" spans="2:65" s="12" customFormat="1">
      <c r="B1462" s="149"/>
      <c r="D1462" s="150" t="s">
        <v>276</v>
      </c>
      <c r="E1462" s="151" t="s">
        <v>1</v>
      </c>
      <c r="F1462" s="152" t="s">
        <v>1044</v>
      </c>
      <c r="H1462" s="153">
        <v>0.6</v>
      </c>
      <c r="I1462" s="154"/>
      <c r="L1462" s="149"/>
      <c r="M1462" s="155"/>
      <c r="T1462" s="156"/>
      <c r="AT1462" s="151" t="s">
        <v>276</v>
      </c>
      <c r="AU1462" s="151" t="s">
        <v>90</v>
      </c>
      <c r="AV1462" s="12" t="s">
        <v>90</v>
      </c>
      <c r="AW1462" s="12" t="s">
        <v>32</v>
      </c>
      <c r="AX1462" s="12" t="s">
        <v>77</v>
      </c>
      <c r="AY1462" s="151" t="s">
        <v>268</v>
      </c>
    </row>
    <row r="1463" spans="2:65" s="13" customFormat="1">
      <c r="B1463" s="157"/>
      <c r="D1463" s="150" t="s">
        <v>276</v>
      </c>
      <c r="E1463" s="158" t="s">
        <v>1</v>
      </c>
      <c r="F1463" s="159" t="s">
        <v>278</v>
      </c>
      <c r="H1463" s="160">
        <v>0.6</v>
      </c>
      <c r="I1463" s="161"/>
      <c r="L1463" s="157"/>
      <c r="M1463" s="162"/>
      <c r="T1463" s="163"/>
      <c r="AT1463" s="158" t="s">
        <v>276</v>
      </c>
      <c r="AU1463" s="158" t="s">
        <v>90</v>
      </c>
      <c r="AV1463" s="13" t="s">
        <v>101</v>
      </c>
      <c r="AW1463" s="13" t="s">
        <v>32</v>
      </c>
      <c r="AX1463" s="13" t="s">
        <v>84</v>
      </c>
      <c r="AY1463" s="158" t="s">
        <v>268</v>
      </c>
    </row>
    <row r="1464" spans="2:65" s="1" customFormat="1" ht="66.75" customHeight="1">
      <c r="B1464" s="32"/>
      <c r="C1464" s="186" t="s">
        <v>2149</v>
      </c>
      <c r="D1464" s="186" t="s">
        <v>982</v>
      </c>
      <c r="E1464" s="187" t="s">
        <v>2167</v>
      </c>
      <c r="F1464" s="188" t="s">
        <v>2168</v>
      </c>
      <c r="G1464" s="189" t="s">
        <v>318</v>
      </c>
      <c r="H1464" s="190">
        <v>2.4</v>
      </c>
      <c r="I1464" s="191"/>
      <c r="J1464" s="192">
        <f>ROUND(I1464*H1464,2)</f>
        <v>0</v>
      </c>
      <c r="K1464" s="188" t="s">
        <v>1</v>
      </c>
      <c r="L1464" s="193"/>
      <c r="M1464" s="194" t="s">
        <v>1</v>
      </c>
      <c r="N1464" s="195" t="s">
        <v>43</v>
      </c>
      <c r="P1464" s="145">
        <f>O1464*H1464</f>
        <v>0</v>
      </c>
      <c r="Q1464" s="145">
        <v>6.0000000000000002E-5</v>
      </c>
      <c r="R1464" s="145">
        <f>Q1464*H1464</f>
        <v>1.44E-4</v>
      </c>
      <c r="S1464" s="145">
        <v>0</v>
      </c>
      <c r="T1464" s="146">
        <f>S1464*H1464</f>
        <v>0</v>
      </c>
      <c r="AR1464" s="147" t="s">
        <v>448</v>
      </c>
      <c r="AT1464" s="147" t="s">
        <v>982</v>
      </c>
      <c r="AU1464" s="147" t="s">
        <v>90</v>
      </c>
      <c r="AY1464" s="17" t="s">
        <v>268</v>
      </c>
      <c r="BE1464" s="148">
        <f>IF(N1464="základní",J1464,0)</f>
        <v>0</v>
      </c>
      <c r="BF1464" s="148">
        <f>IF(N1464="snížená",J1464,0)</f>
        <v>0</v>
      </c>
      <c r="BG1464" s="148">
        <f>IF(N1464="zákl. přenesená",J1464,0)</f>
        <v>0</v>
      </c>
      <c r="BH1464" s="148">
        <f>IF(N1464="sníž. přenesená",J1464,0)</f>
        <v>0</v>
      </c>
      <c r="BI1464" s="148">
        <f>IF(N1464="nulová",J1464,0)</f>
        <v>0</v>
      </c>
      <c r="BJ1464" s="17" t="s">
        <v>90</v>
      </c>
      <c r="BK1464" s="148">
        <f>ROUND(I1464*H1464,2)</f>
        <v>0</v>
      </c>
      <c r="BL1464" s="17" t="s">
        <v>370</v>
      </c>
      <c r="BM1464" s="147" t="s">
        <v>2996</v>
      </c>
    </row>
    <row r="1465" spans="2:65" s="1" customFormat="1" ht="48.75">
      <c r="B1465" s="32"/>
      <c r="D1465" s="150" t="s">
        <v>475</v>
      </c>
      <c r="F1465" s="178" t="s">
        <v>2157</v>
      </c>
      <c r="I1465" s="179"/>
      <c r="L1465" s="32"/>
      <c r="M1465" s="180"/>
      <c r="T1465" s="56"/>
      <c r="AT1465" s="17" t="s">
        <v>475</v>
      </c>
      <c r="AU1465" s="17" t="s">
        <v>90</v>
      </c>
    </row>
    <row r="1466" spans="2:65" s="12" customFormat="1">
      <c r="B1466" s="149"/>
      <c r="D1466" s="150" t="s">
        <v>276</v>
      </c>
      <c r="E1466" s="151" t="s">
        <v>1</v>
      </c>
      <c r="F1466" s="152" t="s">
        <v>1032</v>
      </c>
      <c r="H1466" s="153">
        <v>2.4</v>
      </c>
      <c r="I1466" s="154"/>
      <c r="L1466" s="149"/>
      <c r="M1466" s="155"/>
      <c r="T1466" s="156"/>
      <c r="AT1466" s="151" t="s">
        <v>276</v>
      </c>
      <c r="AU1466" s="151" t="s">
        <v>90</v>
      </c>
      <c r="AV1466" s="12" t="s">
        <v>90</v>
      </c>
      <c r="AW1466" s="12" t="s">
        <v>32</v>
      </c>
      <c r="AX1466" s="12" t="s">
        <v>77</v>
      </c>
      <c r="AY1466" s="151" t="s">
        <v>268</v>
      </c>
    </row>
    <row r="1467" spans="2:65" s="13" customFormat="1">
      <c r="B1467" s="157"/>
      <c r="D1467" s="150" t="s">
        <v>276</v>
      </c>
      <c r="E1467" s="158" t="s">
        <v>1</v>
      </c>
      <c r="F1467" s="159" t="s">
        <v>278</v>
      </c>
      <c r="H1467" s="160">
        <v>2.4</v>
      </c>
      <c r="I1467" s="161"/>
      <c r="L1467" s="157"/>
      <c r="M1467" s="162"/>
      <c r="T1467" s="163"/>
      <c r="AT1467" s="158" t="s">
        <v>276</v>
      </c>
      <c r="AU1467" s="158" t="s">
        <v>90</v>
      </c>
      <c r="AV1467" s="13" t="s">
        <v>101</v>
      </c>
      <c r="AW1467" s="13" t="s">
        <v>32</v>
      </c>
      <c r="AX1467" s="13" t="s">
        <v>84</v>
      </c>
      <c r="AY1467" s="158" t="s">
        <v>268</v>
      </c>
    </row>
    <row r="1468" spans="2:65" s="1" customFormat="1" ht="24.2" customHeight="1">
      <c r="B1468" s="32"/>
      <c r="C1468" s="136" t="s">
        <v>2153</v>
      </c>
      <c r="D1468" s="136" t="s">
        <v>270</v>
      </c>
      <c r="E1468" s="137" t="s">
        <v>2171</v>
      </c>
      <c r="F1468" s="138" t="s">
        <v>2172</v>
      </c>
      <c r="G1468" s="139" t="s">
        <v>1472</v>
      </c>
      <c r="H1468" s="197"/>
      <c r="I1468" s="141"/>
      <c r="J1468" s="142">
        <f>ROUND(I1468*H1468,2)</f>
        <v>0</v>
      </c>
      <c r="K1468" s="138" t="s">
        <v>274</v>
      </c>
      <c r="L1468" s="32"/>
      <c r="M1468" s="143" t="s">
        <v>1</v>
      </c>
      <c r="N1468" s="144" t="s">
        <v>43</v>
      </c>
      <c r="P1468" s="145">
        <f>O1468*H1468</f>
        <v>0</v>
      </c>
      <c r="Q1468" s="145">
        <v>0</v>
      </c>
      <c r="R1468" s="145">
        <f>Q1468*H1468</f>
        <v>0</v>
      </c>
      <c r="S1468" s="145">
        <v>0</v>
      </c>
      <c r="T1468" s="146">
        <f>S1468*H1468</f>
        <v>0</v>
      </c>
      <c r="AR1468" s="147" t="s">
        <v>370</v>
      </c>
      <c r="AT1468" s="147" t="s">
        <v>270</v>
      </c>
      <c r="AU1468" s="147" t="s">
        <v>90</v>
      </c>
      <c r="AY1468" s="17" t="s">
        <v>268</v>
      </c>
      <c r="BE1468" s="148">
        <f>IF(N1468="základní",J1468,0)</f>
        <v>0</v>
      </c>
      <c r="BF1468" s="148">
        <f>IF(N1468="snížená",J1468,0)</f>
        <v>0</v>
      </c>
      <c r="BG1468" s="148">
        <f>IF(N1468="zákl. přenesená",J1468,0)</f>
        <v>0</v>
      </c>
      <c r="BH1468" s="148">
        <f>IF(N1468="sníž. přenesená",J1468,0)</f>
        <v>0</v>
      </c>
      <c r="BI1468" s="148">
        <f>IF(N1468="nulová",J1468,0)</f>
        <v>0</v>
      </c>
      <c r="BJ1468" s="17" t="s">
        <v>90</v>
      </c>
      <c r="BK1468" s="148">
        <f>ROUND(I1468*H1468,2)</f>
        <v>0</v>
      </c>
      <c r="BL1468" s="17" t="s">
        <v>370</v>
      </c>
      <c r="BM1468" s="147" t="s">
        <v>2173</v>
      </c>
    </row>
    <row r="1469" spans="2:65" s="11" customFormat="1" ht="22.9" customHeight="1">
      <c r="B1469" s="124"/>
      <c r="D1469" s="125" t="s">
        <v>76</v>
      </c>
      <c r="E1469" s="134" t="s">
        <v>2174</v>
      </c>
      <c r="F1469" s="134" t="s">
        <v>2175</v>
      </c>
      <c r="I1469" s="127"/>
      <c r="J1469" s="135">
        <f>BK1469</f>
        <v>0</v>
      </c>
      <c r="L1469" s="124"/>
      <c r="M1469" s="129"/>
      <c r="P1469" s="130">
        <f>SUM(P1470:P1533)</f>
        <v>0</v>
      </c>
      <c r="R1469" s="130">
        <f>SUM(R1470:R1533)</f>
        <v>2.2115753600000008</v>
      </c>
      <c r="T1469" s="131">
        <f>SUM(T1470:T1533)</f>
        <v>0</v>
      </c>
      <c r="AR1469" s="125" t="s">
        <v>90</v>
      </c>
      <c r="AT1469" s="132" t="s">
        <v>76</v>
      </c>
      <c r="AU1469" s="132" t="s">
        <v>84</v>
      </c>
      <c r="AY1469" s="125" t="s">
        <v>268</v>
      </c>
      <c r="BK1469" s="133">
        <f>SUM(BK1470:BK1533)</f>
        <v>0</v>
      </c>
    </row>
    <row r="1470" spans="2:65" s="1" customFormat="1" ht="16.5" customHeight="1">
      <c r="B1470" s="32"/>
      <c r="C1470" s="136" t="s">
        <v>2158</v>
      </c>
      <c r="D1470" s="136" t="s">
        <v>270</v>
      </c>
      <c r="E1470" s="137" t="s">
        <v>2177</v>
      </c>
      <c r="F1470" s="138" t="s">
        <v>2178</v>
      </c>
      <c r="G1470" s="139" t="s">
        <v>273</v>
      </c>
      <c r="H1470" s="140">
        <v>150.86600000000001</v>
      </c>
      <c r="I1470" s="141"/>
      <c r="J1470" s="142">
        <f>ROUND(I1470*H1470,2)</f>
        <v>0</v>
      </c>
      <c r="K1470" s="138" t="s">
        <v>274</v>
      </c>
      <c r="L1470" s="32"/>
      <c r="M1470" s="143" t="s">
        <v>1</v>
      </c>
      <c r="N1470" s="144" t="s">
        <v>43</v>
      </c>
      <c r="P1470" s="145">
        <f>O1470*H1470</f>
        <v>0</v>
      </c>
      <c r="Q1470" s="145">
        <v>2.7999999999999998E-4</v>
      </c>
      <c r="R1470" s="145">
        <f>Q1470*H1470</f>
        <v>4.2242479999999999E-2</v>
      </c>
      <c r="S1470" s="145">
        <v>0</v>
      </c>
      <c r="T1470" s="146">
        <f>S1470*H1470</f>
        <v>0</v>
      </c>
      <c r="AR1470" s="147" t="s">
        <v>370</v>
      </c>
      <c r="AT1470" s="147" t="s">
        <v>270</v>
      </c>
      <c r="AU1470" s="147" t="s">
        <v>90</v>
      </c>
      <c r="AY1470" s="17" t="s">
        <v>268</v>
      </c>
      <c r="BE1470" s="148">
        <f>IF(N1470="základní",J1470,0)</f>
        <v>0</v>
      </c>
      <c r="BF1470" s="148">
        <f>IF(N1470="snížená",J1470,0)</f>
        <v>0</v>
      </c>
      <c r="BG1470" s="148">
        <f>IF(N1470="zákl. přenesená",J1470,0)</f>
        <v>0</v>
      </c>
      <c r="BH1470" s="148">
        <f>IF(N1470="sníž. přenesená",J1470,0)</f>
        <v>0</v>
      </c>
      <c r="BI1470" s="148">
        <f>IF(N1470="nulová",J1470,0)</f>
        <v>0</v>
      </c>
      <c r="BJ1470" s="17" t="s">
        <v>90</v>
      </c>
      <c r="BK1470" s="148">
        <f>ROUND(I1470*H1470,2)</f>
        <v>0</v>
      </c>
      <c r="BL1470" s="17" t="s">
        <v>370</v>
      </c>
      <c r="BM1470" s="147" t="s">
        <v>2997</v>
      </c>
    </row>
    <row r="1471" spans="2:65" s="1" customFormat="1" ht="19.5">
      <c r="B1471" s="32"/>
      <c r="D1471" s="150" t="s">
        <v>475</v>
      </c>
      <c r="F1471" s="178" t="s">
        <v>2180</v>
      </c>
      <c r="I1471" s="179"/>
      <c r="L1471" s="32"/>
      <c r="M1471" s="180"/>
      <c r="T1471" s="56"/>
      <c r="AT1471" s="17" t="s">
        <v>475</v>
      </c>
      <c r="AU1471" s="17" t="s">
        <v>90</v>
      </c>
    </row>
    <row r="1472" spans="2:65" s="1" customFormat="1" ht="24.2" customHeight="1">
      <c r="B1472" s="32"/>
      <c r="C1472" s="186" t="s">
        <v>2162</v>
      </c>
      <c r="D1472" s="186" t="s">
        <v>982</v>
      </c>
      <c r="E1472" s="187" t="s">
        <v>2182</v>
      </c>
      <c r="F1472" s="188" t="s">
        <v>2183</v>
      </c>
      <c r="G1472" s="189" t="s">
        <v>273</v>
      </c>
      <c r="H1472" s="190">
        <v>173.49600000000001</v>
      </c>
      <c r="I1472" s="191"/>
      <c r="J1472" s="192">
        <f>ROUND(I1472*H1472,2)</f>
        <v>0</v>
      </c>
      <c r="K1472" s="188" t="s">
        <v>1</v>
      </c>
      <c r="L1472" s="193"/>
      <c r="M1472" s="194" t="s">
        <v>1</v>
      </c>
      <c r="N1472" s="195" t="s">
        <v>43</v>
      </c>
      <c r="P1472" s="145">
        <f>O1472*H1472</f>
        <v>0</v>
      </c>
      <c r="Q1472" s="145">
        <v>1.21E-2</v>
      </c>
      <c r="R1472" s="145">
        <f>Q1472*H1472</f>
        <v>2.0993016</v>
      </c>
      <c r="S1472" s="145">
        <v>0</v>
      </c>
      <c r="T1472" s="146">
        <f>S1472*H1472</f>
        <v>0</v>
      </c>
      <c r="AR1472" s="147" t="s">
        <v>448</v>
      </c>
      <c r="AT1472" s="147" t="s">
        <v>982</v>
      </c>
      <c r="AU1472" s="147" t="s">
        <v>90</v>
      </c>
      <c r="AY1472" s="17" t="s">
        <v>268</v>
      </c>
      <c r="BE1472" s="148">
        <f>IF(N1472="základní",J1472,0)</f>
        <v>0</v>
      </c>
      <c r="BF1472" s="148">
        <f>IF(N1472="snížená",J1472,0)</f>
        <v>0</v>
      </c>
      <c r="BG1472" s="148">
        <f>IF(N1472="zákl. přenesená",J1472,0)</f>
        <v>0</v>
      </c>
      <c r="BH1472" s="148">
        <f>IF(N1472="sníž. přenesená",J1472,0)</f>
        <v>0</v>
      </c>
      <c r="BI1472" s="148">
        <f>IF(N1472="nulová",J1472,0)</f>
        <v>0</v>
      </c>
      <c r="BJ1472" s="17" t="s">
        <v>90</v>
      </c>
      <c r="BK1472" s="148">
        <f>ROUND(I1472*H1472,2)</f>
        <v>0</v>
      </c>
      <c r="BL1472" s="17" t="s">
        <v>370</v>
      </c>
      <c r="BM1472" s="147" t="s">
        <v>2998</v>
      </c>
    </row>
    <row r="1473" spans="2:65" s="14" customFormat="1">
      <c r="B1473" s="164"/>
      <c r="D1473" s="150" t="s">
        <v>276</v>
      </c>
      <c r="E1473" s="165" t="s">
        <v>1</v>
      </c>
      <c r="F1473" s="166" t="s">
        <v>1560</v>
      </c>
      <c r="H1473" s="165" t="s">
        <v>1</v>
      </c>
      <c r="I1473" s="167"/>
      <c r="L1473" s="164"/>
      <c r="M1473" s="168"/>
      <c r="T1473" s="169"/>
      <c r="AT1473" s="165" t="s">
        <v>276</v>
      </c>
      <c r="AU1473" s="165" t="s">
        <v>90</v>
      </c>
      <c r="AV1473" s="14" t="s">
        <v>84</v>
      </c>
      <c r="AW1473" s="14" t="s">
        <v>32</v>
      </c>
      <c r="AX1473" s="14" t="s">
        <v>77</v>
      </c>
      <c r="AY1473" s="165" t="s">
        <v>268</v>
      </c>
    </row>
    <row r="1474" spans="2:65" s="12" customFormat="1">
      <c r="B1474" s="149"/>
      <c r="D1474" s="150" t="s">
        <v>276</v>
      </c>
      <c r="E1474" s="151" t="s">
        <v>1</v>
      </c>
      <c r="F1474" s="152" t="s">
        <v>2999</v>
      </c>
      <c r="H1474" s="153">
        <v>150.86600000000001</v>
      </c>
      <c r="I1474" s="154"/>
      <c r="L1474" s="149"/>
      <c r="M1474" s="155"/>
      <c r="T1474" s="156"/>
      <c r="AT1474" s="151" t="s">
        <v>276</v>
      </c>
      <c r="AU1474" s="151" t="s">
        <v>90</v>
      </c>
      <c r="AV1474" s="12" t="s">
        <v>90</v>
      </c>
      <c r="AW1474" s="12" t="s">
        <v>32</v>
      </c>
      <c r="AX1474" s="12" t="s">
        <v>77</v>
      </c>
      <c r="AY1474" s="151" t="s">
        <v>268</v>
      </c>
    </row>
    <row r="1475" spans="2:65" s="15" customFormat="1">
      <c r="B1475" s="170"/>
      <c r="D1475" s="150" t="s">
        <v>276</v>
      </c>
      <c r="E1475" s="171" t="s">
        <v>1</v>
      </c>
      <c r="F1475" s="172" t="s">
        <v>325</v>
      </c>
      <c r="H1475" s="173">
        <v>150.86600000000001</v>
      </c>
      <c r="I1475" s="174"/>
      <c r="L1475" s="170"/>
      <c r="M1475" s="175"/>
      <c r="T1475" s="176"/>
      <c r="AT1475" s="171" t="s">
        <v>276</v>
      </c>
      <c r="AU1475" s="171" t="s">
        <v>90</v>
      </c>
      <c r="AV1475" s="15" t="s">
        <v>97</v>
      </c>
      <c r="AW1475" s="15" t="s">
        <v>32</v>
      </c>
      <c r="AX1475" s="15" t="s">
        <v>77</v>
      </c>
      <c r="AY1475" s="171" t="s">
        <v>268</v>
      </c>
    </row>
    <row r="1476" spans="2:65" s="14" customFormat="1">
      <c r="B1476" s="164"/>
      <c r="D1476" s="150" t="s">
        <v>276</v>
      </c>
      <c r="E1476" s="165" t="s">
        <v>1</v>
      </c>
      <c r="F1476" s="166" t="s">
        <v>2186</v>
      </c>
      <c r="H1476" s="165" t="s">
        <v>1</v>
      </c>
      <c r="I1476" s="167"/>
      <c r="L1476" s="164"/>
      <c r="M1476" s="168"/>
      <c r="T1476" s="169"/>
      <c r="AT1476" s="165" t="s">
        <v>276</v>
      </c>
      <c r="AU1476" s="165" t="s">
        <v>90</v>
      </c>
      <c r="AV1476" s="14" t="s">
        <v>84</v>
      </c>
      <c r="AW1476" s="14" t="s">
        <v>32</v>
      </c>
      <c r="AX1476" s="14" t="s">
        <v>77</v>
      </c>
      <c r="AY1476" s="165" t="s">
        <v>268</v>
      </c>
    </row>
    <row r="1477" spans="2:65" s="12" customFormat="1">
      <c r="B1477" s="149"/>
      <c r="D1477" s="150" t="s">
        <v>276</v>
      </c>
      <c r="E1477" s="151" t="s">
        <v>1</v>
      </c>
      <c r="F1477" s="152" t="s">
        <v>3000</v>
      </c>
      <c r="H1477" s="153">
        <v>0</v>
      </c>
      <c r="I1477" s="154"/>
      <c r="L1477" s="149"/>
      <c r="M1477" s="155"/>
      <c r="T1477" s="156"/>
      <c r="AT1477" s="151" t="s">
        <v>276</v>
      </c>
      <c r="AU1477" s="151" t="s">
        <v>90</v>
      </c>
      <c r="AV1477" s="12" t="s">
        <v>90</v>
      </c>
      <c r="AW1477" s="12" t="s">
        <v>32</v>
      </c>
      <c r="AX1477" s="12" t="s">
        <v>77</v>
      </c>
      <c r="AY1477" s="151" t="s">
        <v>268</v>
      </c>
    </row>
    <row r="1478" spans="2:65" s="15" customFormat="1">
      <c r="B1478" s="170"/>
      <c r="D1478" s="150" t="s">
        <v>276</v>
      </c>
      <c r="E1478" s="171" t="s">
        <v>1</v>
      </c>
      <c r="F1478" s="172" t="s">
        <v>325</v>
      </c>
      <c r="H1478" s="173">
        <v>0</v>
      </c>
      <c r="I1478" s="174"/>
      <c r="L1478" s="170"/>
      <c r="M1478" s="175"/>
      <c r="T1478" s="176"/>
      <c r="AT1478" s="171" t="s">
        <v>276</v>
      </c>
      <c r="AU1478" s="171" t="s">
        <v>90</v>
      </c>
      <c r="AV1478" s="15" t="s">
        <v>97</v>
      </c>
      <c r="AW1478" s="15" t="s">
        <v>32</v>
      </c>
      <c r="AX1478" s="15" t="s">
        <v>77</v>
      </c>
      <c r="AY1478" s="171" t="s">
        <v>268</v>
      </c>
    </row>
    <row r="1479" spans="2:65" s="13" customFormat="1">
      <c r="B1479" s="157"/>
      <c r="D1479" s="150" t="s">
        <v>276</v>
      </c>
      <c r="E1479" s="158" t="s">
        <v>1</v>
      </c>
      <c r="F1479" s="159" t="s">
        <v>278</v>
      </c>
      <c r="H1479" s="160">
        <v>150.86600000000001</v>
      </c>
      <c r="I1479" s="161"/>
      <c r="L1479" s="157"/>
      <c r="M1479" s="162"/>
      <c r="T1479" s="163"/>
      <c r="AT1479" s="158" t="s">
        <v>276</v>
      </c>
      <c r="AU1479" s="158" t="s">
        <v>90</v>
      </c>
      <c r="AV1479" s="13" t="s">
        <v>101</v>
      </c>
      <c r="AW1479" s="13" t="s">
        <v>32</v>
      </c>
      <c r="AX1479" s="13" t="s">
        <v>84</v>
      </c>
      <c r="AY1479" s="158" t="s">
        <v>268</v>
      </c>
    </row>
    <row r="1480" spans="2:65" s="12" customFormat="1">
      <c r="B1480" s="149"/>
      <c r="D1480" s="150" t="s">
        <v>276</v>
      </c>
      <c r="F1480" s="152" t="s">
        <v>3001</v>
      </c>
      <c r="H1480" s="153">
        <v>173.49600000000001</v>
      </c>
      <c r="I1480" s="154"/>
      <c r="L1480" s="149"/>
      <c r="M1480" s="155"/>
      <c r="T1480" s="156"/>
      <c r="AT1480" s="151" t="s">
        <v>276</v>
      </c>
      <c r="AU1480" s="151" t="s">
        <v>90</v>
      </c>
      <c r="AV1480" s="12" t="s">
        <v>90</v>
      </c>
      <c r="AW1480" s="12" t="s">
        <v>4</v>
      </c>
      <c r="AX1480" s="12" t="s">
        <v>84</v>
      </c>
      <c r="AY1480" s="151" t="s">
        <v>268</v>
      </c>
    </row>
    <row r="1481" spans="2:65" s="1" customFormat="1" ht="24.2" customHeight="1">
      <c r="B1481" s="32"/>
      <c r="C1481" s="136" t="s">
        <v>2166</v>
      </c>
      <c r="D1481" s="136" t="s">
        <v>270</v>
      </c>
      <c r="E1481" s="137" t="s">
        <v>2190</v>
      </c>
      <c r="F1481" s="138" t="s">
        <v>2191</v>
      </c>
      <c r="G1481" s="139" t="s">
        <v>281</v>
      </c>
      <c r="H1481" s="140">
        <v>4</v>
      </c>
      <c r="I1481" s="141"/>
      <c r="J1481" s="142">
        <f>ROUND(I1481*H1481,2)</f>
        <v>0</v>
      </c>
      <c r="K1481" s="138" t="s">
        <v>1</v>
      </c>
      <c r="L1481" s="32"/>
      <c r="M1481" s="143" t="s">
        <v>1</v>
      </c>
      <c r="N1481" s="144" t="s">
        <v>43</v>
      </c>
      <c r="P1481" s="145">
        <f>O1481*H1481</f>
        <v>0</v>
      </c>
      <c r="Q1481" s="145">
        <v>0</v>
      </c>
      <c r="R1481" s="145">
        <f>Q1481*H1481</f>
        <v>0</v>
      </c>
      <c r="S1481" s="145">
        <v>0</v>
      </c>
      <c r="T1481" s="146">
        <f>S1481*H1481</f>
        <v>0</v>
      </c>
      <c r="AR1481" s="147" t="s">
        <v>370</v>
      </c>
      <c r="AT1481" s="147" t="s">
        <v>270</v>
      </c>
      <c r="AU1481" s="147" t="s">
        <v>90</v>
      </c>
      <c r="AY1481" s="17" t="s">
        <v>268</v>
      </c>
      <c r="BE1481" s="148">
        <f>IF(N1481="základní",J1481,0)</f>
        <v>0</v>
      </c>
      <c r="BF1481" s="148">
        <f>IF(N1481="snížená",J1481,0)</f>
        <v>0</v>
      </c>
      <c r="BG1481" s="148">
        <f>IF(N1481="zákl. přenesená",J1481,0)</f>
        <v>0</v>
      </c>
      <c r="BH1481" s="148">
        <f>IF(N1481="sníž. přenesená",J1481,0)</f>
        <v>0</v>
      </c>
      <c r="BI1481" s="148">
        <f>IF(N1481="nulová",J1481,0)</f>
        <v>0</v>
      </c>
      <c r="BJ1481" s="17" t="s">
        <v>90</v>
      </c>
      <c r="BK1481" s="148">
        <f>ROUND(I1481*H1481,2)</f>
        <v>0</v>
      </c>
      <c r="BL1481" s="17" t="s">
        <v>370</v>
      </c>
      <c r="BM1481" s="147" t="s">
        <v>3002</v>
      </c>
    </row>
    <row r="1482" spans="2:65" s="1" customFormat="1" ht="58.5">
      <c r="B1482" s="32"/>
      <c r="D1482" s="150" t="s">
        <v>475</v>
      </c>
      <c r="F1482" s="178" t="s">
        <v>2193</v>
      </c>
      <c r="I1482" s="179"/>
      <c r="L1482" s="32"/>
      <c r="M1482" s="180"/>
      <c r="T1482" s="56"/>
      <c r="AT1482" s="17" t="s">
        <v>475</v>
      </c>
      <c r="AU1482" s="17" t="s">
        <v>90</v>
      </c>
    </row>
    <row r="1483" spans="2:65" s="14" customFormat="1" ht="22.5">
      <c r="B1483" s="164"/>
      <c r="D1483" s="150" t="s">
        <v>276</v>
      </c>
      <c r="E1483" s="165" t="s">
        <v>1</v>
      </c>
      <c r="F1483" s="166" t="s">
        <v>2194</v>
      </c>
      <c r="H1483" s="165" t="s">
        <v>1</v>
      </c>
      <c r="I1483" s="167"/>
      <c r="L1483" s="164"/>
      <c r="M1483" s="168"/>
      <c r="T1483" s="169"/>
      <c r="AT1483" s="165" t="s">
        <v>276</v>
      </c>
      <c r="AU1483" s="165" t="s">
        <v>90</v>
      </c>
      <c r="AV1483" s="14" t="s">
        <v>84</v>
      </c>
      <c r="AW1483" s="14" t="s">
        <v>32</v>
      </c>
      <c r="AX1483" s="14" t="s">
        <v>77</v>
      </c>
      <c r="AY1483" s="165" t="s">
        <v>268</v>
      </c>
    </row>
    <row r="1484" spans="2:65" s="12" customFormat="1">
      <c r="B1484" s="149"/>
      <c r="D1484" s="150" t="s">
        <v>276</v>
      </c>
      <c r="E1484" s="151" t="s">
        <v>1</v>
      </c>
      <c r="F1484" s="152" t="s">
        <v>3003</v>
      </c>
      <c r="H1484" s="153">
        <v>4</v>
      </c>
      <c r="I1484" s="154"/>
      <c r="L1484" s="149"/>
      <c r="M1484" s="155"/>
      <c r="T1484" s="156"/>
      <c r="AT1484" s="151" t="s">
        <v>276</v>
      </c>
      <c r="AU1484" s="151" t="s">
        <v>90</v>
      </c>
      <c r="AV1484" s="12" t="s">
        <v>90</v>
      </c>
      <c r="AW1484" s="12" t="s">
        <v>32</v>
      </c>
      <c r="AX1484" s="12" t="s">
        <v>77</v>
      </c>
      <c r="AY1484" s="151" t="s">
        <v>268</v>
      </c>
    </row>
    <row r="1485" spans="2:65" s="13" customFormat="1">
      <c r="B1485" s="157"/>
      <c r="D1485" s="150" t="s">
        <v>276</v>
      </c>
      <c r="E1485" s="158" t="s">
        <v>1</v>
      </c>
      <c r="F1485" s="159" t="s">
        <v>278</v>
      </c>
      <c r="H1485" s="160">
        <v>4</v>
      </c>
      <c r="I1485" s="161"/>
      <c r="L1485" s="157"/>
      <c r="M1485" s="162"/>
      <c r="T1485" s="163"/>
      <c r="AT1485" s="158" t="s">
        <v>276</v>
      </c>
      <c r="AU1485" s="158" t="s">
        <v>90</v>
      </c>
      <c r="AV1485" s="13" t="s">
        <v>101</v>
      </c>
      <c r="AW1485" s="13" t="s">
        <v>32</v>
      </c>
      <c r="AX1485" s="13" t="s">
        <v>84</v>
      </c>
      <c r="AY1485" s="158" t="s">
        <v>268</v>
      </c>
    </row>
    <row r="1486" spans="2:65" s="1" customFormat="1" ht="37.9" customHeight="1">
      <c r="B1486" s="32"/>
      <c r="C1486" s="186" t="s">
        <v>2170</v>
      </c>
      <c r="D1486" s="186" t="s">
        <v>982</v>
      </c>
      <c r="E1486" s="187" t="s">
        <v>2197</v>
      </c>
      <c r="F1486" s="188" t="s">
        <v>2198</v>
      </c>
      <c r="G1486" s="189" t="s">
        <v>281</v>
      </c>
      <c r="H1486" s="190">
        <v>4</v>
      </c>
      <c r="I1486" s="191"/>
      <c r="J1486" s="192">
        <f>ROUND(I1486*H1486,2)</f>
        <v>0</v>
      </c>
      <c r="K1486" s="188" t="s">
        <v>1</v>
      </c>
      <c r="L1486" s="193"/>
      <c r="M1486" s="194" t="s">
        <v>1</v>
      </c>
      <c r="N1486" s="195" t="s">
        <v>43</v>
      </c>
      <c r="P1486" s="145">
        <f>O1486*H1486</f>
        <v>0</v>
      </c>
      <c r="Q1486" s="145">
        <v>1.3600000000000001E-3</v>
      </c>
      <c r="R1486" s="145">
        <f>Q1486*H1486</f>
        <v>5.4400000000000004E-3</v>
      </c>
      <c r="S1486" s="145">
        <v>0</v>
      </c>
      <c r="T1486" s="146">
        <f>S1486*H1486</f>
        <v>0</v>
      </c>
      <c r="AR1486" s="147" t="s">
        <v>448</v>
      </c>
      <c r="AT1486" s="147" t="s">
        <v>982</v>
      </c>
      <c r="AU1486" s="147" t="s">
        <v>90</v>
      </c>
      <c r="AY1486" s="17" t="s">
        <v>268</v>
      </c>
      <c r="BE1486" s="148">
        <f>IF(N1486="základní",J1486,0)</f>
        <v>0</v>
      </c>
      <c r="BF1486" s="148">
        <f>IF(N1486="snížená",J1486,0)</f>
        <v>0</v>
      </c>
      <c r="BG1486" s="148">
        <f>IF(N1486="zákl. přenesená",J1486,0)</f>
        <v>0</v>
      </c>
      <c r="BH1486" s="148">
        <f>IF(N1486="sníž. přenesená",J1486,0)</f>
        <v>0</v>
      </c>
      <c r="BI1486" s="148">
        <f>IF(N1486="nulová",J1486,0)</f>
        <v>0</v>
      </c>
      <c r="BJ1486" s="17" t="s">
        <v>90</v>
      </c>
      <c r="BK1486" s="148">
        <f>ROUND(I1486*H1486,2)</f>
        <v>0</v>
      </c>
      <c r="BL1486" s="17" t="s">
        <v>370</v>
      </c>
      <c r="BM1486" s="147" t="s">
        <v>3004</v>
      </c>
    </row>
    <row r="1487" spans="2:65" s="14" customFormat="1" ht="22.5">
      <c r="B1487" s="164"/>
      <c r="D1487" s="150" t="s">
        <v>276</v>
      </c>
      <c r="E1487" s="165" t="s">
        <v>1</v>
      </c>
      <c r="F1487" s="166" t="s">
        <v>2194</v>
      </c>
      <c r="H1487" s="165" t="s">
        <v>1</v>
      </c>
      <c r="I1487" s="167"/>
      <c r="L1487" s="164"/>
      <c r="M1487" s="168"/>
      <c r="T1487" s="169"/>
      <c r="AT1487" s="165" t="s">
        <v>276</v>
      </c>
      <c r="AU1487" s="165" t="s">
        <v>90</v>
      </c>
      <c r="AV1487" s="14" t="s">
        <v>84</v>
      </c>
      <c r="AW1487" s="14" t="s">
        <v>32</v>
      </c>
      <c r="AX1487" s="14" t="s">
        <v>77</v>
      </c>
      <c r="AY1487" s="165" t="s">
        <v>268</v>
      </c>
    </row>
    <row r="1488" spans="2:65" s="12" customFormat="1">
      <c r="B1488" s="149"/>
      <c r="D1488" s="150" t="s">
        <v>276</v>
      </c>
      <c r="E1488" s="151" t="s">
        <v>1</v>
      </c>
      <c r="F1488" s="152" t="s">
        <v>3003</v>
      </c>
      <c r="H1488" s="153">
        <v>4</v>
      </c>
      <c r="I1488" s="154"/>
      <c r="L1488" s="149"/>
      <c r="M1488" s="155"/>
      <c r="T1488" s="156"/>
      <c r="AT1488" s="151" t="s">
        <v>276</v>
      </c>
      <c r="AU1488" s="151" t="s">
        <v>90</v>
      </c>
      <c r="AV1488" s="12" t="s">
        <v>90</v>
      </c>
      <c r="AW1488" s="12" t="s">
        <v>32</v>
      </c>
      <c r="AX1488" s="12" t="s">
        <v>77</v>
      </c>
      <c r="AY1488" s="151" t="s">
        <v>268</v>
      </c>
    </row>
    <row r="1489" spans="2:65" s="13" customFormat="1">
      <c r="B1489" s="157"/>
      <c r="D1489" s="150" t="s">
        <v>276</v>
      </c>
      <c r="E1489" s="158" t="s">
        <v>1</v>
      </c>
      <c r="F1489" s="159" t="s">
        <v>278</v>
      </c>
      <c r="H1489" s="160">
        <v>4</v>
      </c>
      <c r="I1489" s="161"/>
      <c r="L1489" s="157"/>
      <c r="M1489" s="162"/>
      <c r="T1489" s="163"/>
      <c r="AT1489" s="158" t="s">
        <v>276</v>
      </c>
      <c r="AU1489" s="158" t="s">
        <v>90</v>
      </c>
      <c r="AV1489" s="13" t="s">
        <v>101</v>
      </c>
      <c r="AW1489" s="13" t="s">
        <v>32</v>
      </c>
      <c r="AX1489" s="13" t="s">
        <v>84</v>
      </c>
      <c r="AY1489" s="158" t="s">
        <v>268</v>
      </c>
    </row>
    <row r="1490" spans="2:65" s="1" customFormat="1" ht="24.2" customHeight="1">
      <c r="B1490" s="32"/>
      <c r="C1490" s="186" t="s">
        <v>2176</v>
      </c>
      <c r="D1490" s="186" t="s">
        <v>982</v>
      </c>
      <c r="E1490" s="187" t="s">
        <v>2201</v>
      </c>
      <c r="F1490" s="188" t="s">
        <v>2202</v>
      </c>
      <c r="G1490" s="189" t="s">
        <v>281</v>
      </c>
      <c r="H1490" s="190">
        <v>4</v>
      </c>
      <c r="I1490" s="191"/>
      <c r="J1490" s="192">
        <f>ROUND(I1490*H1490,2)</f>
        <v>0</v>
      </c>
      <c r="K1490" s="188" t="s">
        <v>1</v>
      </c>
      <c r="L1490" s="193"/>
      <c r="M1490" s="194" t="s">
        <v>1</v>
      </c>
      <c r="N1490" s="195" t="s">
        <v>43</v>
      </c>
      <c r="P1490" s="145">
        <f>O1490*H1490</f>
        <v>0</v>
      </c>
      <c r="Q1490" s="145">
        <v>1.3600000000000001E-3</v>
      </c>
      <c r="R1490" s="145">
        <f>Q1490*H1490</f>
        <v>5.4400000000000004E-3</v>
      </c>
      <c r="S1490" s="145">
        <v>0</v>
      </c>
      <c r="T1490" s="146">
        <f>S1490*H1490</f>
        <v>0</v>
      </c>
      <c r="AR1490" s="147" t="s">
        <v>448</v>
      </c>
      <c r="AT1490" s="147" t="s">
        <v>982</v>
      </c>
      <c r="AU1490" s="147" t="s">
        <v>90</v>
      </c>
      <c r="AY1490" s="17" t="s">
        <v>268</v>
      </c>
      <c r="BE1490" s="148">
        <f>IF(N1490="základní",J1490,0)</f>
        <v>0</v>
      </c>
      <c r="BF1490" s="148">
        <f>IF(N1490="snížená",J1490,0)</f>
        <v>0</v>
      </c>
      <c r="BG1490" s="148">
        <f>IF(N1490="zákl. přenesená",J1490,0)</f>
        <v>0</v>
      </c>
      <c r="BH1490" s="148">
        <f>IF(N1490="sníž. přenesená",J1490,0)</f>
        <v>0</v>
      </c>
      <c r="BI1490" s="148">
        <f>IF(N1490="nulová",J1490,0)</f>
        <v>0</v>
      </c>
      <c r="BJ1490" s="17" t="s">
        <v>90</v>
      </c>
      <c r="BK1490" s="148">
        <f>ROUND(I1490*H1490,2)</f>
        <v>0</v>
      </c>
      <c r="BL1490" s="17" t="s">
        <v>370</v>
      </c>
      <c r="BM1490" s="147" t="s">
        <v>3005</v>
      </c>
    </row>
    <row r="1491" spans="2:65" s="14" customFormat="1" ht="22.5">
      <c r="B1491" s="164"/>
      <c r="D1491" s="150" t="s">
        <v>276</v>
      </c>
      <c r="E1491" s="165" t="s">
        <v>1</v>
      </c>
      <c r="F1491" s="166" t="s">
        <v>2194</v>
      </c>
      <c r="H1491" s="165" t="s">
        <v>1</v>
      </c>
      <c r="I1491" s="167"/>
      <c r="L1491" s="164"/>
      <c r="M1491" s="168"/>
      <c r="T1491" s="169"/>
      <c r="AT1491" s="165" t="s">
        <v>276</v>
      </c>
      <c r="AU1491" s="165" t="s">
        <v>90</v>
      </c>
      <c r="AV1491" s="14" t="s">
        <v>84</v>
      </c>
      <c r="AW1491" s="14" t="s">
        <v>32</v>
      </c>
      <c r="AX1491" s="14" t="s">
        <v>77</v>
      </c>
      <c r="AY1491" s="165" t="s">
        <v>268</v>
      </c>
    </row>
    <row r="1492" spans="2:65" s="12" customFormat="1">
      <c r="B1492" s="149"/>
      <c r="D1492" s="150" t="s">
        <v>276</v>
      </c>
      <c r="E1492" s="151" t="s">
        <v>1</v>
      </c>
      <c r="F1492" s="152" t="s">
        <v>3003</v>
      </c>
      <c r="H1492" s="153">
        <v>4</v>
      </c>
      <c r="I1492" s="154"/>
      <c r="L1492" s="149"/>
      <c r="M1492" s="155"/>
      <c r="T1492" s="156"/>
      <c r="AT1492" s="151" t="s">
        <v>276</v>
      </c>
      <c r="AU1492" s="151" t="s">
        <v>90</v>
      </c>
      <c r="AV1492" s="12" t="s">
        <v>90</v>
      </c>
      <c r="AW1492" s="12" t="s">
        <v>32</v>
      </c>
      <c r="AX1492" s="12" t="s">
        <v>77</v>
      </c>
      <c r="AY1492" s="151" t="s">
        <v>268</v>
      </c>
    </row>
    <row r="1493" spans="2:65" s="13" customFormat="1">
      <c r="B1493" s="157"/>
      <c r="D1493" s="150" t="s">
        <v>276</v>
      </c>
      <c r="E1493" s="158" t="s">
        <v>1</v>
      </c>
      <c r="F1493" s="159" t="s">
        <v>278</v>
      </c>
      <c r="H1493" s="160">
        <v>4</v>
      </c>
      <c r="I1493" s="161"/>
      <c r="L1493" s="157"/>
      <c r="M1493" s="162"/>
      <c r="T1493" s="163"/>
      <c r="AT1493" s="158" t="s">
        <v>276</v>
      </c>
      <c r="AU1493" s="158" t="s">
        <v>90</v>
      </c>
      <c r="AV1493" s="13" t="s">
        <v>101</v>
      </c>
      <c r="AW1493" s="13" t="s">
        <v>32</v>
      </c>
      <c r="AX1493" s="13" t="s">
        <v>84</v>
      </c>
      <c r="AY1493" s="158" t="s">
        <v>268</v>
      </c>
    </row>
    <row r="1494" spans="2:65" s="1" customFormat="1" ht="44.25" customHeight="1">
      <c r="B1494" s="32"/>
      <c r="C1494" s="186" t="s">
        <v>2181</v>
      </c>
      <c r="D1494" s="186" t="s">
        <v>982</v>
      </c>
      <c r="E1494" s="187" t="s">
        <v>2205</v>
      </c>
      <c r="F1494" s="188" t="s">
        <v>2206</v>
      </c>
      <c r="G1494" s="189" t="s">
        <v>281</v>
      </c>
      <c r="H1494" s="190">
        <v>4</v>
      </c>
      <c r="I1494" s="191"/>
      <c r="J1494" s="192">
        <f>ROUND(I1494*H1494,2)</f>
        <v>0</v>
      </c>
      <c r="K1494" s="188" t="s">
        <v>1</v>
      </c>
      <c r="L1494" s="193"/>
      <c r="M1494" s="194" t="s">
        <v>1</v>
      </c>
      <c r="N1494" s="195" t="s">
        <v>43</v>
      </c>
      <c r="P1494" s="145">
        <f>O1494*H1494</f>
        <v>0</v>
      </c>
      <c r="Q1494" s="145">
        <v>1.3600000000000001E-3</v>
      </c>
      <c r="R1494" s="145">
        <f>Q1494*H1494</f>
        <v>5.4400000000000004E-3</v>
      </c>
      <c r="S1494" s="145">
        <v>0</v>
      </c>
      <c r="T1494" s="146">
        <f>S1494*H1494</f>
        <v>0</v>
      </c>
      <c r="AR1494" s="147" t="s">
        <v>448</v>
      </c>
      <c r="AT1494" s="147" t="s">
        <v>982</v>
      </c>
      <c r="AU1494" s="147" t="s">
        <v>90</v>
      </c>
      <c r="AY1494" s="17" t="s">
        <v>268</v>
      </c>
      <c r="BE1494" s="148">
        <f>IF(N1494="základní",J1494,0)</f>
        <v>0</v>
      </c>
      <c r="BF1494" s="148">
        <f>IF(N1494="snížená",J1494,0)</f>
        <v>0</v>
      </c>
      <c r="BG1494" s="148">
        <f>IF(N1494="zákl. přenesená",J1494,0)</f>
        <v>0</v>
      </c>
      <c r="BH1494" s="148">
        <f>IF(N1494="sníž. přenesená",J1494,0)</f>
        <v>0</v>
      </c>
      <c r="BI1494" s="148">
        <f>IF(N1494="nulová",J1494,0)</f>
        <v>0</v>
      </c>
      <c r="BJ1494" s="17" t="s">
        <v>90</v>
      </c>
      <c r="BK1494" s="148">
        <f>ROUND(I1494*H1494,2)</f>
        <v>0</v>
      </c>
      <c r="BL1494" s="17" t="s">
        <v>370</v>
      </c>
      <c r="BM1494" s="147" t="s">
        <v>3006</v>
      </c>
    </row>
    <row r="1495" spans="2:65" s="14" customFormat="1" ht="22.5">
      <c r="B1495" s="164"/>
      <c r="D1495" s="150" t="s">
        <v>276</v>
      </c>
      <c r="E1495" s="165" t="s">
        <v>1</v>
      </c>
      <c r="F1495" s="166" t="s">
        <v>2194</v>
      </c>
      <c r="H1495" s="165" t="s">
        <v>1</v>
      </c>
      <c r="I1495" s="167"/>
      <c r="L1495" s="164"/>
      <c r="M1495" s="168"/>
      <c r="T1495" s="169"/>
      <c r="AT1495" s="165" t="s">
        <v>276</v>
      </c>
      <c r="AU1495" s="165" t="s">
        <v>90</v>
      </c>
      <c r="AV1495" s="14" t="s">
        <v>84</v>
      </c>
      <c r="AW1495" s="14" t="s">
        <v>32</v>
      </c>
      <c r="AX1495" s="14" t="s">
        <v>77</v>
      </c>
      <c r="AY1495" s="165" t="s">
        <v>268</v>
      </c>
    </row>
    <row r="1496" spans="2:65" s="12" customFormat="1">
      <c r="B1496" s="149"/>
      <c r="D1496" s="150" t="s">
        <v>276</v>
      </c>
      <c r="E1496" s="151" t="s">
        <v>1</v>
      </c>
      <c r="F1496" s="152" t="s">
        <v>3003</v>
      </c>
      <c r="H1496" s="153">
        <v>4</v>
      </c>
      <c r="I1496" s="154"/>
      <c r="L1496" s="149"/>
      <c r="M1496" s="155"/>
      <c r="T1496" s="156"/>
      <c r="AT1496" s="151" t="s">
        <v>276</v>
      </c>
      <c r="AU1496" s="151" t="s">
        <v>90</v>
      </c>
      <c r="AV1496" s="12" t="s">
        <v>90</v>
      </c>
      <c r="AW1496" s="12" t="s">
        <v>32</v>
      </c>
      <c r="AX1496" s="12" t="s">
        <v>77</v>
      </c>
      <c r="AY1496" s="151" t="s">
        <v>268</v>
      </c>
    </row>
    <row r="1497" spans="2:65" s="13" customFormat="1">
      <c r="B1497" s="157"/>
      <c r="D1497" s="150" t="s">
        <v>276</v>
      </c>
      <c r="E1497" s="158" t="s">
        <v>1</v>
      </c>
      <c r="F1497" s="159" t="s">
        <v>278</v>
      </c>
      <c r="H1497" s="160">
        <v>4</v>
      </c>
      <c r="I1497" s="161"/>
      <c r="L1497" s="157"/>
      <c r="M1497" s="162"/>
      <c r="T1497" s="163"/>
      <c r="AT1497" s="158" t="s">
        <v>276</v>
      </c>
      <c r="AU1497" s="158" t="s">
        <v>90</v>
      </c>
      <c r="AV1497" s="13" t="s">
        <v>101</v>
      </c>
      <c r="AW1497" s="13" t="s">
        <v>32</v>
      </c>
      <c r="AX1497" s="13" t="s">
        <v>84</v>
      </c>
      <c r="AY1497" s="158" t="s">
        <v>268</v>
      </c>
    </row>
    <row r="1498" spans="2:65" s="1" customFormat="1" ht="33" customHeight="1">
      <c r="B1498" s="32"/>
      <c r="C1498" s="136" t="s">
        <v>2189</v>
      </c>
      <c r="D1498" s="136" t="s">
        <v>270</v>
      </c>
      <c r="E1498" s="137" t="s">
        <v>2209</v>
      </c>
      <c r="F1498" s="138" t="s">
        <v>2210</v>
      </c>
      <c r="G1498" s="139" t="s">
        <v>318</v>
      </c>
      <c r="H1498" s="140">
        <v>731.04399999999998</v>
      </c>
      <c r="I1498" s="141"/>
      <c r="J1498" s="142">
        <f>ROUND(I1498*H1498,2)</f>
        <v>0</v>
      </c>
      <c r="K1498" s="138" t="s">
        <v>1</v>
      </c>
      <c r="L1498" s="32"/>
      <c r="M1498" s="143" t="s">
        <v>1</v>
      </c>
      <c r="N1498" s="144" t="s">
        <v>43</v>
      </c>
      <c r="P1498" s="145">
        <f>O1498*H1498</f>
        <v>0</v>
      </c>
      <c r="Q1498" s="145">
        <v>0</v>
      </c>
      <c r="R1498" s="145">
        <f>Q1498*H1498</f>
        <v>0</v>
      </c>
      <c r="S1498" s="145">
        <v>0</v>
      </c>
      <c r="T1498" s="146">
        <f>S1498*H1498</f>
        <v>0</v>
      </c>
      <c r="AR1498" s="147" t="s">
        <v>370</v>
      </c>
      <c r="AT1498" s="147" t="s">
        <v>270</v>
      </c>
      <c r="AU1498" s="147" t="s">
        <v>90</v>
      </c>
      <c r="AY1498" s="17" t="s">
        <v>268</v>
      </c>
      <c r="BE1498" s="148">
        <f>IF(N1498="základní",J1498,0)</f>
        <v>0</v>
      </c>
      <c r="BF1498" s="148">
        <f>IF(N1498="snížená",J1498,0)</f>
        <v>0</v>
      </c>
      <c r="BG1498" s="148">
        <f>IF(N1498="zákl. přenesená",J1498,0)</f>
        <v>0</v>
      </c>
      <c r="BH1498" s="148">
        <f>IF(N1498="sníž. přenesená",J1498,0)</f>
        <v>0</v>
      </c>
      <c r="BI1498" s="148">
        <f>IF(N1498="nulová",J1498,0)</f>
        <v>0</v>
      </c>
      <c r="BJ1498" s="17" t="s">
        <v>90</v>
      </c>
      <c r="BK1498" s="148">
        <f>ROUND(I1498*H1498,2)</f>
        <v>0</v>
      </c>
      <c r="BL1498" s="17" t="s">
        <v>370</v>
      </c>
      <c r="BM1498" s="147" t="s">
        <v>3007</v>
      </c>
    </row>
    <row r="1499" spans="2:65" s="12" customFormat="1">
      <c r="B1499" s="149"/>
      <c r="D1499" s="150" t="s">
        <v>276</v>
      </c>
      <c r="E1499" s="151" t="s">
        <v>1</v>
      </c>
      <c r="F1499" s="152" t="s">
        <v>3008</v>
      </c>
      <c r="H1499" s="153">
        <v>300</v>
      </c>
      <c r="I1499" s="154"/>
      <c r="L1499" s="149"/>
      <c r="M1499" s="155"/>
      <c r="T1499" s="156"/>
      <c r="AT1499" s="151" t="s">
        <v>276</v>
      </c>
      <c r="AU1499" s="151" t="s">
        <v>90</v>
      </c>
      <c r="AV1499" s="12" t="s">
        <v>90</v>
      </c>
      <c r="AW1499" s="12" t="s">
        <v>32</v>
      </c>
      <c r="AX1499" s="12" t="s">
        <v>77</v>
      </c>
      <c r="AY1499" s="151" t="s">
        <v>268</v>
      </c>
    </row>
    <row r="1500" spans="2:65" s="14" customFormat="1">
      <c r="B1500" s="164"/>
      <c r="D1500" s="150" t="s">
        <v>276</v>
      </c>
      <c r="E1500" s="165" t="s">
        <v>1</v>
      </c>
      <c r="F1500" s="166" t="s">
        <v>3009</v>
      </c>
      <c r="H1500" s="165" t="s">
        <v>1</v>
      </c>
      <c r="I1500" s="167"/>
      <c r="L1500" s="164"/>
      <c r="M1500" s="168"/>
      <c r="T1500" s="169"/>
      <c r="AT1500" s="165" t="s">
        <v>276</v>
      </c>
      <c r="AU1500" s="165" t="s">
        <v>90</v>
      </c>
      <c r="AV1500" s="14" t="s">
        <v>84</v>
      </c>
      <c r="AW1500" s="14" t="s">
        <v>32</v>
      </c>
      <c r="AX1500" s="14" t="s">
        <v>77</v>
      </c>
      <c r="AY1500" s="165" t="s">
        <v>268</v>
      </c>
    </row>
    <row r="1501" spans="2:65" s="14" customFormat="1">
      <c r="B1501" s="164"/>
      <c r="D1501" s="150" t="s">
        <v>276</v>
      </c>
      <c r="E1501" s="165" t="s">
        <v>1</v>
      </c>
      <c r="F1501" s="166" t="s">
        <v>2214</v>
      </c>
      <c r="H1501" s="165" t="s">
        <v>1</v>
      </c>
      <c r="I1501" s="167"/>
      <c r="L1501" s="164"/>
      <c r="M1501" s="168"/>
      <c r="T1501" s="169"/>
      <c r="AT1501" s="165" t="s">
        <v>276</v>
      </c>
      <c r="AU1501" s="165" t="s">
        <v>90</v>
      </c>
      <c r="AV1501" s="14" t="s">
        <v>84</v>
      </c>
      <c r="AW1501" s="14" t="s">
        <v>32</v>
      </c>
      <c r="AX1501" s="14" t="s">
        <v>77</v>
      </c>
      <c r="AY1501" s="165" t="s">
        <v>268</v>
      </c>
    </row>
    <row r="1502" spans="2:65" s="12" customFormat="1">
      <c r="B1502" s="149"/>
      <c r="D1502" s="150" t="s">
        <v>276</v>
      </c>
      <c r="E1502" s="151" t="s">
        <v>1</v>
      </c>
      <c r="F1502" s="152" t="s">
        <v>3010</v>
      </c>
      <c r="H1502" s="153">
        <v>431.04399999999998</v>
      </c>
      <c r="I1502" s="154"/>
      <c r="L1502" s="149"/>
      <c r="M1502" s="155"/>
      <c r="T1502" s="156"/>
      <c r="AT1502" s="151" t="s">
        <v>276</v>
      </c>
      <c r="AU1502" s="151" t="s">
        <v>90</v>
      </c>
      <c r="AV1502" s="12" t="s">
        <v>90</v>
      </c>
      <c r="AW1502" s="12" t="s">
        <v>32</v>
      </c>
      <c r="AX1502" s="12" t="s">
        <v>77</v>
      </c>
      <c r="AY1502" s="151" t="s">
        <v>268</v>
      </c>
    </row>
    <row r="1503" spans="2:65" s="13" customFormat="1">
      <c r="B1503" s="157"/>
      <c r="D1503" s="150" t="s">
        <v>276</v>
      </c>
      <c r="E1503" s="158" t="s">
        <v>1</v>
      </c>
      <c r="F1503" s="159" t="s">
        <v>278</v>
      </c>
      <c r="H1503" s="160">
        <v>731.04399999999998</v>
      </c>
      <c r="I1503" s="161"/>
      <c r="L1503" s="157"/>
      <c r="M1503" s="162"/>
      <c r="T1503" s="163"/>
      <c r="AT1503" s="158" t="s">
        <v>276</v>
      </c>
      <c r="AU1503" s="158" t="s">
        <v>90</v>
      </c>
      <c r="AV1503" s="13" t="s">
        <v>101</v>
      </c>
      <c r="AW1503" s="13" t="s">
        <v>32</v>
      </c>
      <c r="AX1503" s="13" t="s">
        <v>84</v>
      </c>
      <c r="AY1503" s="158" t="s">
        <v>268</v>
      </c>
    </row>
    <row r="1504" spans="2:65" s="1" customFormat="1" ht="44.25" customHeight="1">
      <c r="B1504" s="32"/>
      <c r="C1504" s="136" t="s">
        <v>2196</v>
      </c>
      <c r="D1504" s="136" t="s">
        <v>270</v>
      </c>
      <c r="E1504" s="137" t="s">
        <v>2219</v>
      </c>
      <c r="F1504" s="138" t="s">
        <v>2220</v>
      </c>
      <c r="G1504" s="139" t="s">
        <v>281</v>
      </c>
      <c r="H1504" s="140">
        <v>7</v>
      </c>
      <c r="I1504" s="141"/>
      <c r="J1504" s="142">
        <f>ROUND(I1504*H1504,2)</f>
        <v>0</v>
      </c>
      <c r="K1504" s="138" t="s">
        <v>1</v>
      </c>
      <c r="L1504" s="32"/>
      <c r="M1504" s="143" t="s">
        <v>1</v>
      </c>
      <c r="N1504" s="144" t="s">
        <v>43</v>
      </c>
      <c r="P1504" s="145">
        <f>O1504*H1504</f>
        <v>0</v>
      </c>
      <c r="Q1504" s="145">
        <v>0</v>
      </c>
      <c r="R1504" s="145">
        <f>Q1504*H1504</f>
        <v>0</v>
      </c>
      <c r="S1504" s="145">
        <v>0</v>
      </c>
      <c r="T1504" s="146">
        <f>S1504*H1504</f>
        <v>0</v>
      </c>
      <c r="AR1504" s="147" t="s">
        <v>370</v>
      </c>
      <c r="AT1504" s="147" t="s">
        <v>270</v>
      </c>
      <c r="AU1504" s="147" t="s">
        <v>90</v>
      </c>
      <c r="AY1504" s="17" t="s">
        <v>268</v>
      </c>
      <c r="BE1504" s="148">
        <f>IF(N1504="základní",J1504,0)</f>
        <v>0</v>
      </c>
      <c r="BF1504" s="148">
        <f>IF(N1504="snížená",J1504,0)</f>
        <v>0</v>
      </c>
      <c r="BG1504" s="148">
        <f>IF(N1504="zákl. přenesená",J1504,0)</f>
        <v>0</v>
      </c>
      <c r="BH1504" s="148">
        <f>IF(N1504="sníž. přenesená",J1504,0)</f>
        <v>0</v>
      </c>
      <c r="BI1504" s="148">
        <f>IF(N1504="nulová",J1504,0)</f>
        <v>0</v>
      </c>
      <c r="BJ1504" s="17" t="s">
        <v>90</v>
      </c>
      <c r="BK1504" s="148">
        <f>ROUND(I1504*H1504,2)</f>
        <v>0</v>
      </c>
      <c r="BL1504" s="17" t="s">
        <v>370</v>
      </c>
      <c r="BM1504" s="147" t="s">
        <v>3011</v>
      </c>
    </row>
    <row r="1505" spans="2:65" s="1" customFormat="1" ht="107.25">
      <c r="B1505" s="32"/>
      <c r="D1505" s="150" t="s">
        <v>475</v>
      </c>
      <c r="F1505" s="178" t="s">
        <v>2222</v>
      </c>
      <c r="I1505" s="179"/>
      <c r="L1505" s="32"/>
      <c r="M1505" s="180"/>
      <c r="T1505" s="56"/>
      <c r="AT1505" s="17" t="s">
        <v>475</v>
      </c>
      <c r="AU1505" s="17" t="s">
        <v>90</v>
      </c>
    </row>
    <row r="1506" spans="2:65" s="1" customFormat="1" ht="33" customHeight="1">
      <c r="B1506" s="32"/>
      <c r="C1506" s="186" t="s">
        <v>2200</v>
      </c>
      <c r="D1506" s="186" t="s">
        <v>982</v>
      </c>
      <c r="E1506" s="187" t="s">
        <v>2224</v>
      </c>
      <c r="F1506" s="188" t="s">
        <v>2225</v>
      </c>
      <c r="G1506" s="189" t="s">
        <v>281</v>
      </c>
      <c r="H1506" s="190">
        <v>7</v>
      </c>
      <c r="I1506" s="191"/>
      <c r="J1506" s="192">
        <f>ROUND(I1506*H1506,2)</f>
        <v>0</v>
      </c>
      <c r="K1506" s="188" t="s">
        <v>1</v>
      </c>
      <c r="L1506" s="193"/>
      <c r="M1506" s="194" t="s">
        <v>1</v>
      </c>
      <c r="N1506" s="195" t="s">
        <v>43</v>
      </c>
      <c r="P1506" s="145">
        <f>O1506*H1506</f>
        <v>0</v>
      </c>
      <c r="Q1506" s="145">
        <v>1.3600000000000001E-3</v>
      </c>
      <c r="R1506" s="145">
        <f>Q1506*H1506</f>
        <v>9.5200000000000007E-3</v>
      </c>
      <c r="S1506" s="145">
        <v>0</v>
      </c>
      <c r="T1506" s="146">
        <f>S1506*H1506</f>
        <v>0</v>
      </c>
      <c r="AR1506" s="147" t="s">
        <v>448</v>
      </c>
      <c r="AT1506" s="147" t="s">
        <v>982</v>
      </c>
      <c r="AU1506" s="147" t="s">
        <v>90</v>
      </c>
      <c r="AY1506" s="17" t="s">
        <v>268</v>
      </c>
      <c r="BE1506" s="148">
        <f>IF(N1506="základní",J1506,0)</f>
        <v>0</v>
      </c>
      <c r="BF1506" s="148">
        <f>IF(N1506="snížená",J1506,0)</f>
        <v>0</v>
      </c>
      <c r="BG1506" s="148">
        <f>IF(N1506="zákl. přenesená",J1506,0)</f>
        <v>0</v>
      </c>
      <c r="BH1506" s="148">
        <f>IF(N1506="sníž. přenesená",J1506,0)</f>
        <v>0</v>
      </c>
      <c r="BI1506" s="148">
        <f>IF(N1506="nulová",J1506,0)</f>
        <v>0</v>
      </c>
      <c r="BJ1506" s="17" t="s">
        <v>90</v>
      </c>
      <c r="BK1506" s="148">
        <f>ROUND(I1506*H1506,2)</f>
        <v>0</v>
      </c>
      <c r="BL1506" s="17" t="s">
        <v>370</v>
      </c>
      <c r="BM1506" s="147" t="s">
        <v>3012</v>
      </c>
    </row>
    <row r="1507" spans="2:65" s="14" customFormat="1" ht="22.5">
      <c r="B1507" s="164"/>
      <c r="D1507" s="150" t="s">
        <v>276</v>
      </c>
      <c r="E1507" s="165" t="s">
        <v>1</v>
      </c>
      <c r="F1507" s="166" t="s">
        <v>2227</v>
      </c>
      <c r="H1507" s="165" t="s">
        <v>1</v>
      </c>
      <c r="I1507" s="167"/>
      <c r="L1507" s="164"/>
      <c r="M1507" s="168"/>
      <c r="T1507" s="169"/>
      <c r="AT1507" s="165" t="s">
        <v>276</v>
      </c>
      <c r="AU1507" s="165" t="s">
        <v>90</v>
      </c>
      <c r="AV1507" s="14" t="s">
        <v>84</v>
      </c>
      <c r="AW1507" s="14" t="s">
        <v>32</v>
      </c>
      <c r="AX1507" s="14" t="s">
        <v>77</v>
      </c>
      <c r="AY1507" s="165" t="s">
        <v>268</v>
      </c>
    </row>
    <row r="1508" spans="2:65" s="12" customFormat="1">
      <c r="B1508" s="149"/>
      <c r="D1508" s="150" t="s">
        <v>276</v>
      </c>
      <c r="E1508" s="151" t="s">
        <v>1</v>
      </c>
      <c r="F1508" s="152" t="s">
        <v>3013</v>
      </c>
      <c r="H1508" s="153">
        <v>7</v>
      </c>
      <c r="I1508" s="154"/>
      <c r="L1508" s="149"/>
      <c r="M1508" s="155"/>
      <c r="T1508" s="156"/>
      <c r="AT1508" s="151" t="s">
        <v>276</v>
      </c>
      <c r="AU1508" s="151" t="s">
        <v>90</v>
      </c>
      <c r="AV1508" s="12" t="s">
        <v>90</v>
      </c>
      <c r="AW1508" s="12" t="s">
        <v>32</v>
      </c>
      <c r="AX1508" s="12" t="s">
        <v>77</v>
      </c>
      <c r="AY1508" s="151" t="s">
        <v>268</v>
      </c>
    </row>
    <row r="1509" spans="2:65" s="13" customFormat="1">
      <c r="B1509" s="157"/>
      <c r="D1509" s="150" t="s">
        <v>276</v>
      </c>
      <c r="E1509" s="158" t="s">
        <v>1</v>
      </c>
      <c r="F1509" s="159" t="s">
        <v>278</v>
      </c>
      <c r="H1509" s="160">
        <v>7</v>
      </c>
      <c r="I1509" s="161"/>
      <c r="L1509" s="157"/>
      <c r="M1509" s="162"/>
      <c r="T1509" s="163"/>
      <c r="AT1509" s="158" t="s">
        <v>276</v>
      </c>
      <c r="AU1509" s="158" t="s">
        <v>90</v>
      </c>
      <c r="AV1509" s="13" t="s">
        <v>101</v>
      </c>
      <c r="AW1509" s="13" t="s">
        <v>32</v>
      </c>
      <c r="AX1509" s="13" t="s">
        <v>84</v>
      </c>
      <c r="AY1509" s="158" t="s">
        <v>268</v>
      </c>
    </row>
    <row r="1510" spans="2:65" s="1" customFormat="1" ht="66.75" customHeight="1">
      <c r="B1510" s="32"/>
      <c r="C1510" s="136" t="s">
        <v>2204</v>
      </c>
      <c r="D1510" s="177" t="s">
        <v>270</v>
      </c>
      <c r="E1510" s="137" t="s">
        <v>2230</v>
      </c>
      <c r="F1510" s="138" t="s">
        <v>2231</v>
      </c>
      <c r="G1510" s="139" t="s">
        <v>1442</v>
      </c>
      <c r="H1510" s="140">
        <v>594.18799999999999</v>
      </c>
      <c r="I1510" s="141"/>
      <c r="J1510" s="142">
        <f>ROUND(I1510*H1510,2)</f>
        <v>0</v>
      </c>
      <c r="K1510" s="138" t="s">
        <v>1</v>
      </c>
      <c r="L1510" s="32"/>
      <c r="M1510" s="143" t="s">
        <v>1</v>
      </c>
      <c r="N1510" s="144" t="s">
        <v>43</v>
      </c>
      <c r="P1510" s="145">
        <f>O1510*H1510</f>
        <v>0</v>
      </c>
      <c r="Q1510" s="145">
        <v>6.0000000000000002E-5</v>
      </c>
      <c r="R1510" s="145">
        <f>Q1510*H1510</f>
        <v>3.565128E-2</v>
      </c>
      <c r="S1510" s="145">
        <v>0</v>
      </c>
      <c r="T1510" s="146">
        <f>S1510*H1510</f>
        <v>0</v>
      </c>
      <c r="AR1510" s="147" t="s">
        <v>370</v>
      </c>
      <c r="AT1510" s="147" t="s">
        <v>270</v>
      </c>
      <c r="AU1510" s="147" t="s">
        <v>90</v>
      </c>
      <c r="AY1510" s="17" t="s">
        <v>268</v>
      </c>
      <c r="BE1510" s="148">
        <f>IF(N1510="základní",J1510,0)</f>
        <v>0</v>
      </c>
      <c r="BF1510" s="148">
        <f>IF(N1510="snížená",J1510,0)</f>
        <v>0</v>
      </c>
      <c r="BG1510" s="148">
        <f>IF(N1510="zákl. přenesená",J1510,0)</f>
        <v>0</v>
      </c>
      <c r="BH1510" s="148">
        <f>IF(N1510="sníž. přenesená",J1510,0)</f>
        <v>0</v>
      </c>
      <c r="BI1510" s="148">
        <f>IF(N1510="nulová",J1510,0)</f>
        <v>0</v>
      </c>
      <c r="BJ1510" s="17" t="s">
        <v>90</v>
      </c>
      <c r="BK1510" s="148">
        <f>ROUND(I1510*H1510,2)</f>
        <v>0</v>
      </c>
      <c r="BL1510" s="17" t="s">
        <v>370</v>
      </c>
      <c r="BM1510" s="147" t="s">
        <v>2232</v>
      </c>
    </row>
    <row r="1511" spans="2:65" s="1" customFormat="1" ht="78">
      <c r="B1511" s="32"/>
      <c r="D1511" s="150" t="s">
        <v>475</v>
      </c>
      <c r="F1511" s="178" t="s">
        <v>2233</v>
      </c>
      <c r="I1511" s="179"/>
      <c r="L1511" s="32"/>
      <c r="M1511" s="180"/>
      <c r="T1511" s="56"/>
      <c r="AT1511" s="17" t="s">
        <v>475</v>
      </c>
      <c r="AU1511" s="17" t="s">
        <v>90</v>
      </c>
    </row>
    <row r="1512" spans="2:65" s="12" customFormat="1">
      <c r="B1512" s="149"/>
      <c r="D1512" s="150" t="s">
        <v>276</v>
      </c>
      <c r="E1512" s="151" t="s">
        <v>1</v>
      </c>
      <c r="F1512" s="152" t="s">
        <v>2234</v>
      </c>
      <c r="H1512" s="153">
        <v>104.051</v>
      </c>
      <c r="I1512" s="154"/>
      <c r="L1512" s="149"/>
      <c r="M1512" s="155"/>
      <c r="T1512" s="156"/>
      <c r="AT1512" s="151" t="s">
        <v>276</v>
      </c>
      <c r="AU1512" s="151" t="s">
        <v>90</v>
      </c>
      <c r="AV1512" s="12" t="s">
        <v>90</v>
      </c>
      <c r="AW1512" s="12" t="s">
        <v>32</v>
      </c>
      <c r="AX1512" s="12" t="s">
        <v>77</v>
      </c>
      <c r="AY1512" s="151" t="s">
        <v>268</v>
      </c>
    </row>
    <row r="1513" spans="2:65" s="12" customFormat="1" ht="22.5">
      <c r="B1513" s="149"/>
      <c r="D1513" s="150" t="s">
        <v>276</v>
      </c>
      <c r="E1513" s="151" t="s">
        <v>1</v>
      </c>
      <c r="F1513" s="152" t="s">
        <v>2235</v>
      </c>
      <c r="H1513" s="153">
        <v>147.25299999999999</v>
      </c>
      <c r="I1513" s="154"/>
      <c r="L1513" s="149"/>
      <c r="M1513" s="155"/>
      <c r="T1513" s="156"/>
      <c r="AT1513" s="151" t="s">
        <v>276</v>
      </c>
      <c r="AU1513" s="151" t="s">
        <v>90</v>
      </c>
      <c r="AV1513" s="12" t="s">
        <v>90</v>
      </c>
      <c r="AW1513" s="12" t="s">
        <v>32</v>
      </c>
      <c r="AX1513" s="12" t="s">
        <v>77</v>
      </c>
      <c r="AY1513" s="151" t="s">
        <v>268</v>
      </c>
    </row>
    <row r="1514" spans="2:65" s="12" customFormat="1">
      <c r="B1514" s="149"/>
      <c r="D1514" s="150" t="s">
        <v>276</v>
      </c>
      <c r="E1514" s="151" t="s">
        <v>1</v>
      </c>
      <c r="F1514" s="152" t="s">
        <v>2236</v>
      </c>
      <c r="H1514" s="153">
        <v>41.357999999999997</v>
      </c>
      <c r="I1514" s="154"/>
      <c r="L1514" s="149"/>
      <c r="M1514" s="155"/>
      <c r="T1514" s="156"/>
      <c r="AT1514" s="151" t="s">
        <v>276</v>
      </c>
      <c r="AU1514" s="151" t="s">
        <v>90</v>
      </c>
      <c r="AV1514" s="12" t="s">
        <v>90</v>
      </c>
      <c r="AW1514" s="12" t="s">
        <v>32</v>
      </c>
      <c r="AX1514" s="12" t="s">
        <v>77</v>
      </c>
      <c r="AY1514" s="151" t="s">
        <v>268</v>
      </c>
    </row>
    <row r="1515" spans="2:65" s="12" customFormat="1">
      <c r="B1515" s="149"/>
      <c r="D1515" s="150" t="s">
        <v>276</v>
      </c>
      <c r="E1515" s="151" t="s">
        <v>1</v>
      </c>
      <c r="F1515" s="152" t="s">
        <v>2237</v>
      </c>
      <c r="H1515" s="153">
        <v>172.32499999999999</v>
      </c>
      <c r="I1515" s="154"/>
      <c r="L1515" s="149"/>
      <c r="M1515" s="155"/>
      <c r="T1515" s="156"/>
      <c r="AT1515" s="151" t="s">
        <v>276</v>
      </c>
      <c r="AU1515" s="151" t="s">
        <v>90</v>
      </c>
      <c r="AV1515" s="12" t="s">
        <v>90</v>
      </c>
      <c r="AW1515" s="12" t="s">
        <v>32</v>
      </c>
      <c r="AX1515" s="12" t="s">
        <v>77</v>
      </c>
      <c r="AY1515" s="151" t="s">
        <v>268</v>
      </c>
    </row>
    <row r="1516" spans="2:65" s="12" customFormat="1">
      <c r="B1516" s="149"/>
      <c r="D1516" s="150" t="s">
        <v>276</v>
      </c>
      <c r="E1516" s="151" t="s">
        <v>1</v>
      </c>
      <c r="F1516" s="152" t="s">
        <v>2238</v>
      </c>
      <c r="H1516" s="153">
        <v>51.698</v>
      </c>
      <c r="I1516" s="154"/>
      <c r="L1516" s="149"/>
      <c r="M1516" s="155"/>
      <c r="T1516" s="156"/>
      <c r="AT1516" s="151" t="s">
        <v>276</v>
      </c>
      <c r="AU1516" s="151" t="s">
        <v>90</v>
      </c>
      <c r="AV1516" s="12" t="s">
        <v>90</v>
      </c>
      <c r="AW1516" s="12" t="s">
        <v>32</v>
      </c>
      <c r="AX1516" s="12" t="s">
        <v>77</v>
      </c>
      <c r="AY1516" s="151" t="s">
        <v>268</v>
      </c>
    </row>
    <row r="1517" spans="2:65" s="13" customFormat="1">
      <c r="B1517" s="157"/>
      <c r="D1517" s="150" t="s">
        <v>276</v>
      </c>
      <c r="E1517" s="158" t="s">
        <v>1</v>
      </c>
      <c r="F1517" s="159" t="s">
        <v>278</v>
      </c>
      <c r="H1517" s="160">
        <v>516.68499999999995</v>
      </c>
      <c r="I1517" s="161"/>
      <c r="L1517" s="157"/>
      <c r="M1517" s="162"/>
      <c r="T1517" s="163"/>
      <c r="AT1517" s="158" t="s">
        <v>276</v>
      </c>
      <c r="AU1517" s="158" t="s">
        <v>90</v>
      </c>
      <c r="AV1517" s="13" t="s">
        <v>101</v>
      </c>
      <c r="AW1517" s="13" t="s">
        <v>32</v>
      </c>
      <c r="AX1517" s="13" t="s">
        <v>84</v>
      </c>
      <c r="AY1517" s="158" t="s">
        <v>268</v>
      </c>
    </row>
    <row r="1518" spans="2:65" s="12" customFormat="1">
      <c r="B1518" s="149"/>
      <c r="D1518" s="150" t="s">
        <v>276</v>
      </c>
      <c r="F1518" s="152" t="s">
        <v>2239</v>
      </c>
      <c r="H1518" s="153">
        <v>594.18799999999999</v>
      </c>
      <c r="I1518" s="154"/>
      <c r="L1518" s="149"/>
      <c r="M1518" s="155"/>
      <c r="T1518" s="156"/>
      <c r="AT1518" s="151" t="s">
        <v>276</v>
      </c>
      <c r="AU1518" s="151" t="s">
        <v>90</v>
      </c>
      <c r="AV1518" s="12" t="s">
        <v>90</v>
      </c>
      <c r="AW1518" s="12" t="s">
        <v>4</v>
      </c>
      <c r="AX1518" s="12" t="s">
        <v>84</v>
      </c>
      <c r="AY1518" s="151" t="s">
        <v>268</v>
      </c>
    </row>
    <row r="1519" spans="2:65" s="1" customFormat="1" ht="62.65" customHeight="1">
      <c r="B1519" s="32"/>
      <c r="C1519" s="136" t="s">
        <v>2208</v>
      </c>
      <c r="D1519" s="136" t="s">
        <v>270</v>
      </c>
      <c r="E1519" s="137" t="s">
        <v>2241</v>
      </c>
      <c r="F1519" s="138" t="s">
        <v>2242</v>
      </c>
      <c r="G1519" s="139" t="s">
        <v>445</v>
      </c>
      <c r="H1519" s="140">
        <v>1</v>
      </c>
      <c r="I1519" s="141"/>
      <c r="J1519" s="142">
        <f>ROUND(I1519*H1519,2)</f>
        <v>0</v>
      </c>
      <c r="K1519" s="138" t="s">
        <v>1</v>
      </c>
      <c r="L1519" s="32"/>
      <c r="M1519" s="143" t="s">
        <v>1</v>
      </c>
      <c r="N1519" s="144" t="s">
        <v>43</v>
      </c>
      <c r="P1519" s="145">
        <f>O1519*H1519</f>
        <v>0</v>
      </c>
      <c r="Q1519" s="145">
        <v>6.0000000000000002E-5</v>
      </c>
      <c r="R1519" s="145">
        <f>Q1519*H1519</f>
        <v>6.0000000000000002E-5</v>
      </c>
      <c r="S1519" s="145">
        <v>0</v>
      </c>
      <c r="T1519" s="146">
        <f>S1519*H1519</f>
        <v>0</v>
      </c>
      <c r="AR1519" s="147" t="s">
        <v>370</v>
      </c>
      <c r="AT1519" s="147" t="s">
        <v>270</v>
      </c>
      <c r="AU1519" s="147" t="s">
        <v>90</v>
      </c>
      <c r="AY1519" s="17" t="s">
        <v>268</v>
      </c>
      <c r="BE1519" s="148">
        <f>IF(N1519="základní",J1519,0)</f>
        <v>0</v>
      </c>
      <c r="BF1519" s="148">
        <f>IF(N1519="snížená",J1519,0)</f>
        <v>0</v>
      </c>
      <c r="BG1519" s="148">
        <f>IF(N1519="zákl. přenesená",J1519,0)</f>
        <v>0</v>
      </c>
      <c r="BH1519" s="148">
        <f>IF(N1519="sníž. přenesená",J1519,0)</f>
        <v>0</v>
      </c>
      <c r="BI1519" s="148">
        <f>IF(N1519="nulová",J1519,0)</f>
        <v>0</v>
      </c>
      <c r="BJ1519" s="17" t="s">
        <v>90</v>
      </c>
      <c r="BK1519" s="148">
        <f>ROUND(I1519*H1519,2)</f>
        <v>0</v>
      </c>
      <c r="BL1519" s="17" t="s">
        <v>370</v>
      </c>
      <c r="BM1519" s="147" t="s">
        <v>3014</v>
      </c>
    </row>
    <row r="1520" spans="2:65" s="1" customFormat="1" ht="78">
      <c r="B1520" s="32"/>
      <c r="D1520" s="150" t="s">
        <v>475</v>
      </c>
      <c r="F1520" s="178" t="s">
        <v>2244</v>
      </c>
      <c r="I1520" s="179"/>
      <c r="L1520" s="32"/>
      <c r="M1520" s="180"/>
      <c r="T1520" s="56"/>
      <c r="AT1520" s="17" t="s">
        <v>475</v>
      </c>
      <c r="AU1520" s="17" t="s">
        <v>90</v>
      </c>
    </row>
    <row r="1521" spans="2:65" s="1" customFormat="1" ht="62.65" customHeight="1">
      <c r="B1521" s="32"/>
      <c r="C1521" s="136" t="s">
        <v>2218</v>
      </c>
      <c r="D1521" s="136" t="s">
        <v>270</v>
      </c>
      <c r="E1521" s="137" t="s">
        <v>2246</v>
      </c>
      <c r="F1521" s="138" t="s">
        <v>2247</v>
      </c>
      <c r="G1521" s="139" t="s">
        <v>445</v>
      </c>
      <c r="H1521" s="140">
        <v>1</v>
      </c>
      <c r="I1521" s="141"/>
      <c r="J1521" s="142">
        <f>ROUND(I1521*H1521,2)</f>
        <v>0</v>
      </c>
      <c r="K1521" s="138" t="s">
        <v>1</v>
      </c>
      <c r="L1521" s="32"/>
      <c r="M1521" s="143" t="s">
        <v>1</v>
      </c>
      <c r="N1521" s="144" t="s">
        <v>43</v>
      </c>
      <c r="P1521" s="145">
        <f>O1521*H1521</f>
        <v>0</v>
      </c>
      <c r="Q1521" s="145">
        <v>6.0000000000000002E-5</v>
      </c>
      <c r="R1521" s="145">
        <f>Q1521*H1521</f>
        <v>6.0000000000000002E-5</v>
      </c>
      <c r="S1521" s="145">
        <v>0</v>
      </c>
      <c r="T1521" s="146">
        <f>S1521*H1521</f>
        <v>0</v>
      </c>
      <c r="AR1521" s="147" t="s">
        <v>370</v>
      </c>
      <c r="AT1521" s="147" t="s">
        <v>270</v>
      </c>
      <c r="AU1521" s="147" t="s">
        <v>90</v>
      </c>
      <c r="AY1521" s="17" t="s">
        <v>268</v>
      </c>
      <c r="BE1521" s="148">
        <f>IF(N1521="základní",J1521,0)</f>
        <v>0</v>
      </c>
      <c r="BF1521" s="148">
        <f>IF(N1521="snížená",J1521,0)</f>
        <v>0</v>
      </c>
      <c r="BG1521" s="148">
        <f>IF(N1521="zákl. přenesená",J1521,0)</f>
        <v>0</v>
      </c>
      <c r="BH1521" s="148">
        <f>IF(N1521="sníž. přenesená",J1521,0)</f>
        <v>0</v>
      </c>
      <c r="BI1521" s="148">
        <f>IF(N1521="nulová",J1521,0)</f>
        <v>0</v>
      </c>
      <c r="BJ1521" s="17" t="s">
        <v>90</v>
      </c>
      <c r="BK1521" s="148">
        <f>ROUND(I1521*H1521,2)</f>
        <v>0</v>
      </c>
      <c r="BL1521" s="17" t="s">
        <v>370</v>
      </c>
      <c r="BM1521" s="147" t="s">
        <v>3015</v>
      </c>
    </row>
    <row r="1522" spans="2:65" s="1" customFormat="1" ht="78">
      <c r="B1522" s="32"/>
      <c r="D1522" s="150" t="s">
        <v>475</v>
      </c>
      <c r="F1522" s="178" t="s">
        <v>2249</v>
      </c>
      <c r="I1522" s="179"/>
      <c r="L1522" s="32"/>
      <c r="M1522" s="180"/>
      <c r="T1522" s="56"/>
      <c r="AT1522" s="17" t="s">
        <v>475</v>
      </c>
      <c r="AU1522" s="17" t="s">
        <v>90</v>
      </c>
    </row>
    <row r="1523" spans="2:65" s="1" customFormat="1" ht="21.75" customHeight="1">
      <c r="B1523" s="32"/>
      <c r="C1523" s="136" t="s">
        <v>2223</v>
      </c>
      <c r="D1523" s="136" t="s">
        <v>270</v>
      </c>
      <c r="E1523" s="137" t="s">
        <v>2251</v>
      </c>
      <c r="F1523" s="138" t="s">
        <v>2252</v>
      </c>
      <c r="G1523" s="139" t="s">
        <v>1442</v>
      </c>
      <c r="H1523" s="140">
        <v>6</v>
      </c>
      <c r="I1523" s="141"/>
      <c r="J1523" s="142">
        <f>ROUND(I1523*H1523,2)</f>
        <v>0</v>
      </c>
      <c r="K1523" s="138" t="s">
        <v>274</v>
      </c>
      <c r="L1523" s="32"/>
      <c r="M1523" s="143" t="s">
        <v>1</v>
      </c>
      <c r="N1523" s="144" t="s">
        <v>43</v>
      </c>
      <c r="P1523" s="145">
        <f>O1523*H1523</f>
        <v>0</v>
      </c>
      <c r="Q1523" s="145">
        <v>6.9999999999999994E-5</v>
      </c>
      <c r="R1523" s="145">
        <f>Q1523*H1523</f>
        <v>4.1999999999999996E-4</v>
      </c>
      <c r="S1523" s="145">
        <v>0</v>
      </c>
      <c r="T1523" s="146">
        <f>S1523*H1523</f>
        <v>0</v>
      </c>
      <c r="AR1523" s="147" t="s">
        <v>370</v>
      </c>
      <c r="AT1523" s="147" t="s">
        <v>270</v>
      </c>
      <c r="AU1523" s="147" t="s">
        <v>90</v>
      </c>
      <c r="AY1523" s="17" t="s">
        <v>268</v>
      </c>
      <c r="BE1523" s="148">
        <f>IF(N1523="základní",J1523,0)</f>
        <v>0</v>
      </c>
      <c r="BF1523" s="148">
        <f>IF(N1523="snížená",J1523,0)</f>
        <v>0</v>
      </c>
      <c r="BG1523" s="148">
        <f>IF(N1523="zákl. přenesená",J1523,0)</f>
        <v>0</v>
      </c>
      <c r="BH1523" s="148">
        <f>IF(N1523="sníž. přenesená",J1523,0)</f>
        <v>0</v>
      </c>
      <c r="BI1523" s="148">
        <f>IF(N1523="nulová",J1523,0)</f>
        <v>0</v>
      </c>
      <c r="BJ1523" s="17" t="s">
        <v>90</v>
      </c>
      <c r="BK1523" s="148">
        <f>ROUND(I1523*H1523,2)</f>
        <v>0</v>
      </c>
      <c r="BL1523" s="17" t="s">
        <v>370</v>
      </c>
      <c r="BM1523" s="147" t="s">
        <v>3016</v>
      </c>
    </row>
    <row r="1524" spans="2:65" s="12" customFormat="1">
      <c r="B1524" s="149"/>
      <c r="D1524" s="150" t="s">
        <v>276</v>
      </c>
      <c r="F1524" s="152" t="s">
        <v>2254</v>
      </c>
      <c r="H1524" s="153">
        <v>6</v>
      </c>
      <c r="I1524" s="154"/>
      <c r="L1524" s="149"/>
      <c r="M1524" s="155"/>
      <c r="T1524" s="156"/>
      <c r="AT1524" s="151" t="s">
        <v>276</v>
      </c>
      <c r="AU1524" s="151" t="s">
        <v>90</v>
      </c>
      <c r="AV1524" s="12" t="s">
        <v>90</v>
      </c>
      <c r="AW1524" s="12" t="s">
        <v>4</v>
      </c>
      <c r="AX1524" s="12" t="s">
        <v>84</v>
      </c>
      <c r="AY1524" s="151" t="s">
        <v>268</v>
      </c>
    </row>
    <row r="1525" spans="2:65" s="1" customFormat="1" ht="21.75" customHeight="1">
      <c r="B1525" s="32"/>
      <c r="C1525" s="186" t="s">
        <v>2229</v>
      </c>
      <c r="D1525" s="186" t="s">
        <v>982</v>
      </c>
      <c r="E1525" s="187" t="s">
        <v>2256</v>
      </c>
      <c r="F1525" s="188" t="s">
        <v>2257</v>
      </c>
      <c r="G1525" s="189" t="s">
        <v>413</v>
      </c>
      <c r="H1525" s="190">
        <v>8.0000000000000002E-3</v>
      </c>
      <c r="I1525" s="191"/>
      <c r="J1525" s="192">
        <f>ROUND(I1525*H1525,2)</f>
        <v>0</v>
      </c>
      <c r="K1525" s="188" t="s">
        <v>274</v>
      </c>
      <c r="L1525" s="193"/>
      <c r="M1525" s="194" t="s">
        <v>1</v>
      </c>
      <c r="N1525" s="195" t="s">
        <v>43</v>
      </c>
      <c r="P1525" s="145">
        <f>O1525*H1525</f>
        <v>0</v>
      </c>
      <c r="Q1525" s="145">
        <v>1</v>
      </c>
      <c r="R1525" s="145">
        <f>Q1525*H1525</f>
        <v>8.0000000000000002E-3</v>
      </c>
      <c r="S1525" s="145">
        <v>0</v>
      </c>
      <c r="T1525" s="146">
        <f>S1525*H1525</f>
        <v>0</v>
      </c>
      <c r="AR1525" s="147" t="s">
        <v>448</v>
      </c>
      <c r="AT1525" s="147" t="s">
        <v>982</v>
      </c>
      <c r="AU1525" s="147" t="s">
        <v>90</v>
      </c>
      <c r="AY1525" s="17" t="s">
        <v>268</v>
      </c>
      <c r="BE1525" s="148">
        <f>IF(N1525="základní",J1525,0)</f>
        <v>0</v>
      </c>
      <c r="BF1525" s="148">
        <f>IF(N1525="snížená",J1525,0)</f>
        <v>0</v>
      </c>
      <c r="BG1525" s="148">
        <f>IF(N1525="zákl. přenesená",J1525,0)</f>
        <v>0</v>
      </c>
      <c r="BH1525" s="148">
        <f>IF(N1525="sníž. přenesená",J1525,0)</f>
        <v>0</v>
      </c>
      <c r="BI1525" s="148">
        <f>IF(N1525="nulová",J1525,0)</f>
        <v>0</v>
      </c>
      <c r="BJ1525" s="17" t="s">
        <v>90</v>
      </c>
      <c r="BK1525" s="148">
        <f>ROUND(I1525*H1525,2)</f>
        <v>0</v>
      </c>
      <c r="BL1525" s="17" t="s">
        <v>370</v>
      </c>
      <c r="BM1525" s="147" t="s">
        <v>3017</v>
      </c>
    </row>
    <row r="1526" spans="2:65" s="12" customFormat="1">
      <c r="B1526" s="149"/>
      <c r="D1526" s="150" t="s">
        <v>276</v>
      </c>
      <c r="E1526" s="151" t="s">
        <v>1</v>
      </c>
      <c r="F1526" s="152" t="s">
        <v>2259</v>
      </c>
      <c r="H1526" s="153">
        <v>2E-3</v>
      </c>
      <c r="I1526" s="154"/>
      <c r="L1526" s="149"/>
      <c r="M1526" s="155"/>
      <c r="T1526" s="156"/>
      <c r="AT1526" s="151" t="s">
        <v>276</v>
      </c>
      <c r="AU1526" s="151" t="s">
        <v>90</v>
      </c>
      <c r="AV1526" s="12" t="s">
        <v>90</v>
      </c>
      <c r="AW1526" s="12" t="s">
        <v>32</v>
      </c>
      <c r="AX1526" s="12" t="s">
        <v>77</v>
      </c>
      <c r="AY1526" s="151" t="s">
        <v>268</v>
      </c>
    </row>
    <row r="1527" spans="2:65" s="12" customFormat="1">
      <c r="B1527" s="149"/>
      <c r="D1527" s="150" t="s">
        <v>276</v>
      </c>
      <c r="E1527" s="151" t="s">
        <v>1</v>
      </c>
      <c r="F1527" s="152" t="s">
        <v>2260</v>
      </c>
      <c r="H1527" s="153">
        <v>0</v>
      </c>
      <c r="I1527" s="154"/>
      <c r="L1527" s="149"/>
      <c r="M1527" s="155"/>
      <c r="T1527" s="156"/>
      <c r="AT1527" s="151" t="s">
        <v>276</v>
      </c>
      <c r="AU1527" s="151" t="s">
        <v>90</v>
      </c>
      <c r="AV1527" s="12" t="s">
        <v>90</v>
      </c>
      <c r="AW1527" s="12" t="s">
        <v>32</v>
      </c>
      <c r="AX1527" s="12" t="s">
        <v>77</v>
      </c>
      <c r="AY1527" s="151" t="s">
        <v>268</v>
      </c>
    </row>
    <row r="1528" spans="2:65" s="12" customFormat="1">
      <c r="B1528" s="149"/>
      <c r="D1528" s="150" t="s">
        <v>276</v>
      </c>
      <c r="E1528" s="151" t="s">
        <v>1</v>
      </c>
      <c r="F1528" s="152" t="s">
        <v>3018</v>
      </c>
      <c r="H1528" s="153">
        <v>0</v>
      </c>
      <c r="I1528" s="154"/>
      <c r="L1528" s="149"/>
      <c r="M1528" s="155"/>
      <c r="T1528" s="156"/>
      <c r="AT1528" s="151" t="s">
        <v>276</v>
      </c>
      <c r="AU1528" s="151" t="s">
        <v>90</v>
      </c>
      <c r="AV1528" s="12" t="s">
        <v>90</v>
      </c>
      <c r="AW1528" s="12" t="s">
        <v>32</v>
      </c>
      <c r="AX1528" s="12" t="s">
        <v>77</v>
      </c>
      <c r="AY1528" s="151" t="s">
        <v>268</v>
      </c>
    </row>
    <row r="1529" spans="2:65" s="12" customFormat="1">
      <c r="B1529" s="149"/>
      <c r="D1529" s="150" t="s">
        <v>276</v>
      </c>
      <c r="E1529" s="151" t="s">
        <v>1</v>
      </c>
      <c r="F1529" s="152" t="s">
        <v>2262</v>
      </c>
      <c r="H1529" s="153">
        <v>2E-3</v>
      </c>
      <c r="I1529" s="154"/>
      <c r="L1529" s="149"/>
      <c r="M1529" s="155"/>
      <c r="T1529" s="156"/>
      <c r="AT1529" s="151" t="s">
        <v>276</v>
      </c>
      <c r="AU1529" s="151" t="s">
        <v>90</v>
      </c>
      <c r="AV1529" s="12" t="s">
        <v>90</v>
      </c>
      <c r="AW1529" s="12" t="s">
        <v>32</v>
      </c>
      <c r="AX1529" s="12" t="s">
        <v>77</v>
      </c>
      <c r="AY1529" s="151" t="s">
        <v>268</v>
      </c>
    </row>
    <row r="1530" spans="2:65" s="12" customFormat="1">
      <c r="B1530" s="149"/>
      <c r="D1530" s="150" t="s">
        <v>276</v>
      </c>
      <c r="E1530" s="151" t="s">
        <v>1</v>
      </c>
      <c r="F1530" s="152" t="s">
        <v>3019</v>
      </c>
      <c r="H1530" s="153">
        <v>2E-3</v>
      </c>
      <c r="I1530" s="154"/>
      <c r="L1530" s="149"/>
      <c r="M1530" s="155"/>
      <c r="T1530" s="156"/>
      <c r="AT1530" s="151" t="s">
        <v>276</v>
      </c>
      <c r="AU1530" s="151" t="s">
        <v>90</v>
      </c>
      <c r="AV1530" s="12" t="s">
        <v>90</v>
      </c>
      <c r="AW1530" s="12" t="s">
        <v>32</v>
      </c>
      <c r="AX1530" s="12" t="s">
        <v>77</v>
      </c>
      <c r="AY1530" s="151" t="s">
        <v>268</v>
      </c>
    </row>
    <row r="1531" spans="2:65" s="13" customFormat="1">
      <c r="B1531" s="157"/>
      <c r="D1531" s="150" t="s">
        <v>276</v>
      </c>
      <c r="E1531" s="158" t="s">
        <v>1</v>
      </c>
      <c r="F1531" s="159" t="s">
        <v>278</v>
      </c>
      <c r="H1531" s="160">
        <v>6.0000000000000001E-3</v>
      </c>
      <c r="I1531" s="161"/>
      <c r="L1531" s="157"/>
      <c r="M1531" s="162"/>
      <c r="T1531" s="163"/>
      <c r="AT1531" s="158" t="s">
        <v>276</v>
      </c>
      <c r="AU1531" s="158" t="s">
        <v>90</v>
      </c>
      <c r="AV1531" s="13" t="s">
        <v>101</v>
      </c>
      <c r="AW1531" s="13" t="s">
        <v>32</v>
      </c>
      <c r="AX1531" s="13" t="s">
        <v>84</v>
      </c>
      <c r="AY1531" s="158" t="s">
        <v>268</v>
      </c>
    </row>
    <row r="1532" spans="2:65" s="12" customFormat="1">
      <c r="B1532" s="149"/>
      <c r="D1532" s="150" t="s">
        <v>276</v>
      </c>
      <c r="F1532" s="152" t="s">
        <v>2264</v>
      </c>
      <c r="H1532" s="153">
        <v>8.0000000000000002E-3</v>
      </c>
      <c r="I1532" s="154"/>
      <c r="L1532" s="149"/>
      <c r="M1532" s="155"/>
      <c r="T1532" s="156"/>
      <c r="AT1532" s="151" t="s">
        <v>276</v>
      </c>
      <c r="AU1532" s="151" t="s">
        <v>90</v>
      </c>
      <c r="AV1532" s="12" t="s">
        <v>90</v>
      </c>
      <c r="AW1532" s="12" t="s">
        <v>4</v>
      </c>
      <c r="AX1532" s="12" t="s">
        <v>84</v>
      </c>
      <c r="AY1532" s="151" t="s">
        <v>268</v>
      </c>
    </row>
    <row r="1533" spans="2:65" s="1" customFormat="1" ht="24.2" customHeight="1">
      <c r="B1533" s="32"/>
      <c r="C1533" s="136" t="s">
        <v>2240</v>
      </c>
      <c r="D1533" s="136" t="s">
        <v>270</v>
      </c>
      <c r="E1533" s="137" t="s">
        <v>2266</v>
      </c>
      <c r="F1533" s="138" t="s">
        <v>2267</v>
      </c>
      <c r="G1533" s="139" t="s">
        <v>1472</v>
      </c>
      <c r="H1533" s="197"/>
      <c r="I1533" s="141"/>
      <c r="J1533" s="142">
        <f>ROUND(I1533*H1533,2)</f>
        <v>0</v>
      </c>
      <c r="K1533" s="138" t="s">
        <v>274</v>
      </c>
      <c r="L1533" s="32"/>
      <c r="M1533" s="143" t="s">
        <v>1</v>
      </c>
      <c r="N1533" s="144" t="s">
        <v>43</v>
      </c>
      <c r="P1533" s="145">
        <f>O1533*H1533</f>
        <v>0</v>
      </c>
      <c r="Q1533" s="145">
        <v>0</v>
      </c>
      <c r="R1533" s="145">
        <f>Q1533*H1533</f>
        <v>0</v>
      </c>
      <c r="S1533" s="145">
        <v>0</v>
      </c>
      <c r="T1533" s="146">
        <f>S1533*H1533</f>
        <v>0</v>
      </c>
      <c r="AR1533" s="147" t="s">
        <v>370</v>
      </c>
      <c r="AT1533" s="147" t="s">
        <v>270</v>
      </c>
      <c r="AU1533" s="147" t="s">
        <v>90</v>
      </c>
      <c r="AY1533" s="17" t="s">
        <v>268</v>
      </c>
      <c r="BE1533" s="148">
        <f>IF(N1533="základní",J1533,0)</f>
        <v>0</v>
      </c>
      <c r="BF1533" s="148">
        <f>IF(N1533="snížená",J1533,0)</f>
        <v>0</v>
      </c>
      <c r="BG1533" s="148">
        <f>IF(N1533="zákl. přenesená",J1533,0)</f>
        <v>0</v>
      </c>
      <c r="BH1533" s="148">
        <f>IF(N1533="sníž. přenesená",J1533,0)</f>
        <v>0</v>
      </c>
      <c r="BI1533" s="148">
        <f>IF(N1533="nulová",J1533,0)</f>
        <v>0</v>
      </c>
      <c r="BJ1533" s="17" t="s">
        <v>90</v>
      </c>
      <c r="BK1533" s="148">
        <f>ROUND(I1533*H1533,2)</f>
        <v>0</v>
      </c>
      <c r="BL1533" s="17" t="s">
        <v>370</v>
      </c>
      <c r="BM1533" s="147" t="s">
        <v>2268</v>
      </c>
    </row>
    <row r="1534" spans="2:65" s="11" customFormat="1" ht="22.9" customHeight="1">
      <c r="B1534" s="124"/>
      <c r="D1534" s="125" t="s">
        <v>76</v>
      </c>
      <c r="E1534" s="134" t="s">
        <v>2269</v>
      </c>
      <c r="F1534" s="134" t="s">
        <v>2270</v>
      </c>
      <c r="I1534" s="127"/>
      <c r="J1534" s="135">
        <f>BK1534</f>
        <v>0</v>
      </c>
      <c r="L1534" s="124"/>
      <c r="M1534" s="129"/>
      <c r="P1534" s="130">
        <f>SUM(P1535:P1545)</f>
        <v>0</v>
      </c>
      <c r="R1534" s="130">
        <f>SUM(R1535:R1545)</f>
        <v>0</v>
      </c>
      <c r="T1534" s="131">
        <f>SUM(T1535:T1545)</f>
        <v>0</v>
      </c>
      <c r="AR1534" s="125" t="s">
        <v>90</v>
      </c>
      <c r="AT1534" s="132" t="s">
        <v>76</v>
      </c>
      <c r="AU1534" s="132" t="s">
        <v>84</v>
      </c>
      <c r="AY1534" s="125" t="s">
        <v>268</v>
      </c>
      <c r="BK1534" s="133">
        <f>SUM(BK1535:BK1545)</f>
        <v>0</v>
      </c>
    </row>
    <row r="1535" spans="2:65" s="1" customFormat="1" ht="49.15" customHeight="1">
      <c r="B1535" s="32"/>
      <c r="C1535" s="136" t="s">
        <v>2245</v>
      </c>
      <c r="D1535" s="177" t="s">
        <v>270</v>
      </c>
      <c r="E1535" s="137" t="s">
        <v>2272</v>
      </c>
      <c r="F1535" s="138" t="s">
        <v>2273</v>
      </c>
      <c r="G1535" s="139" t="s">
        <v>440</v>
      </c>
      <c r="H1535" s="140">
        <v>3</v>
      </c>
      <c r="I1535" s="141"/>
      <c r="J1535" s="142">
        <f>ROUND(I1535*H1535,2)</f>
        <v>0</v>
      </c>
      <c r="K1535" s="138" t="s">
        <v>1</v>
      </c>
      <c r="L1535" s="32"/>
      <c r="M1535" s="143" t="s">
        <v>1</v>
      </c>
      <c r="N1535" s="144" t="s">
        <v>43</v>
      </c>
      <c r="P1535" s="145">
        <f>O1535*H1535</f>
        <v>0</v>
      </c>
      <c r="Q1535" s="145">
        <v>0</v>
      </c>
      <c r="R1535" s="145">
        <f>Q1535*H1535</f>
        <v>0</v>
      </c>
      <c r="S1535" s="145">
        <v>0</v>
      </c>
      <c r="T1535" s="146">
        <f>S1535*H1535</f>
        <v>0</v>
      </c>
      <c r="AR1535" s="147" t="s">
        <v>370</v>
      </c>
      <c r="AT1535" s="147" t="s">
        <v>270</v>
      </c>
      <c r="AU1535" s="147" t="s">
        <v>90</v>
      </c>
      <c r="AY1535" s="17" t="s">
        <v>268</v>
      </c>
      <c r="BE1535" s="148">
        <f>IF(N1535="základní",J1535,0)</f>
        <v>0</v>
      </c>
      <c r="BF1535" s="148">
        <f>IF(N1535="snížená",J1535,0)</f>
        <v>0</v>
      </c>
      <c r="BG1535" s="148">
        <f>IF(N1535="zákl. přenesená",J1535,0)</f>
        <v>0</v>
      </c>
      <c r="BH1535" s="148">
        <f>IF(N1535="sníž. přenesená",J1535,0)</f>
        <v>0</v>
      </c>
      <c r="BI1535" s="148">
        <f>IF(N1535="nulová",J1535,0)</f>
        <v>0</v>
      </c>
      <c r="BJ1535" s="17" t="s">
        <v>90</v>
      </c>
      <c r="BK1535" s="148">
        <f>ROUND(I1535*H1535,2)</f>
        <v>0</v>
      </c>
      <c r="BL1535" s="17" t="s">
        <v>370</v>
      </c>
      <c r="BM1535" s="147" t="s">
        <v>2274</v>
      </c>
    </row>
    <row r="1536" spans="2:65" s="1" customFormat="1" ht="62.65" customHeight="1">
      <c r="B1536" s="32"/>
      <c r="C1536" s="136" t="s">
        <v>2250</v>
      </c>
      <c r="D1536" s="177" t="s">
        <v>270</v>
      </c>
      <c r="E1536" s="137" t="s">
        <v>2276</v>
      </c>
      <c r="F1536" s="138" t="s">
        <v>2277</v>
      </c>
      <c r="G1536" s="139" t="s">
        <v>440</v>
      </c>
      <c r="H1536" s="140">
        <v>1</v>
      </c>
      <c r="I1536" s="141"/>
      <c r="J1536" s="142">
        <f>ROUND(I1536*H1536,2)</f>
        <v>0</v>
      </c>
      <c r="K1536" s="138" t="s">
        <v>1</v>
      </c>
      <c r="L1536" s="32"/>
      <c r="M1536" s="143" t="s">
        <v>1</v>
      </c>
      <c r="N1536" s="144" t="s">
        <v>43</v>
      </c>
      <c r="P1536" s="145">
        <f>O1536*H1536</f>
        <v>0</v>
      </c>
      <c r="Q1536" s="145">
        <v>0</v>
      </c>
      <c r="R1536" s="145">
        <f>Q1536*H1536</f>
        <v>0</v>
      </c>
      <c r="S1536" s="145">
        <v>0</v>
      </c>
      <c r="T1536" s="146">
        <f>S1536*H1536</f>
        <v>0</v>
      </c>
      <c r="AR1536" s="147" t="s">
        <v>370</v>
      </c>
      <c r="AT1536" s="147" t="s">
        <v>270</v>
      </c>
      <c r="AU1536" s="147" t="s">
        <v>90</v>
      </c>
      <c r="AY1536" s="17" t="s">
        <v>268</v>
      </c>
      <c r="BE1536" s="148">
        <f>IF(N1536="základní",J1536,0)</f>
        <v>0</v>
      </c>
      <c r="BF1536" s="148">
        <f>IF(N1536="snížená",J1536,0)</f>
        <v>0</v>
      </c>
      <c r="BG1536" s="148">
        <f>IF(N1536="zákl. přenesená",J1536,0)</f>
        <v>0</v>
      </c>
      <c r="BH1536" s="148">
        <f>IF(N1536="sníž. přenesená",J1536,0)</f>
        <v>0</v>
      </c>
      <c r="BI1536" s="148">
        <f>IF(N1536="nulová",J1536,0)</f>
        <v>0</v>
      </c>
      <c r="BJ1536" s="17" t="s">
        <v>90</v>
      </c>
      <c r="BK1536" s="148">
        <f>ROUND(I1536*H1536,2)</f>
        <v>0</v>
      </c>
      <c r="BL1536" s="17" t="s">
        <v>370</v>
      </c>
      <c r="BM1536" s="147" t="s">
        <v>2278</v>
      </c>
    </row>
    <row r="1537" spans="2:65" s="1" customFormat="1" ht="48.75">
      <c r="B1537" s="32"/>
      <c r="D1537" s="150" t="s">
        <v>475</v>
      </c>
      <c r="F1537" s="178" t="s">
        <v>2279</v>
      </c>
      <c r="I1537" s="179"/>
      <c r="L1537" s="32"/>
      <c r="M1537" s="180"/>
      <c r="T1537" s="56"/>
      <c r="AT1537" s="17" t="s">
        <v>475</v>
      </c>
      <c r="AU1537" s="17" t="s">
        <v>90</v>
      </c>
    </row>
    <row r="1538" spans="2:65" s="1" customFormat="1" ht="49.15" customHeight="1">
      <c r="B1538" s="32"/>
      <c r="C1538" s="136" t="s">
        <v>2255</v>
      </c>
      <c r="D1538" s="177" t="s">
        <v>270</v>
      </c>
      <c r="E1538" s="137" t="s">
        <v>3020</v>
      </c>
      <c r="F1538" s="138" t="s">
        <v>3021</v>
      </c>
      <c r="G1538" s="139" t="s">
        <v>440</v>
      </c>
      <c r="H1538" s="140">
        <v>1</v>
      </c>
      <c r="I1538" s="141"/>
      <c r="J1538" s="142">
        <f>ROUND(I1538*H1538,2)</f>
        <v>0</v>
      </c>
      <c r="K1538" s="138" t="s">
        <v>1</v>
      </c>
      <c r="L1538" s="32"/>
      <c r="M1538" s="143" t="s">
        <v>1</v>
      </c>
      <c r="N1538" s="144" t="s">
        <v>43</v>
      </c>
      <c r="P1538" s="145">
        <f>O1538*H1538</f>
        <v>0</v>
      </c>
      <c r="Q1538" s="145">
        <v>0</v>
      </c>
      <c r="R1538" s="145">
        <f>Q1538*H1538</f>
        <v>0</v>
      </c>
      <c r="S1538" s="145">
        <v>0</v>
      </c>
      <c r="T1538" s="146">
        <f>S1538*H1538</f>
        <v>0</v>
      </c>
      <c r="AR1538" s="147" t="s">
        <v>370</v>
      </c>
      <c r="AT1538" s="147" t="s">
        <v>270</v>
      </c>
      <c r="AU1538" s="147" t="s">
        <v>90</v>
      </c>
      <c r="AY1538" s="17" t="s">
        <v>268</v>
      </c>
      <c r="BE1538" s="148">
        <f>IF(N1538="základní",J1538,0)</f>
        <v>0</v>
      </c>
      <c r="BF1538" s="148">
        <f>IF(N1538="snížená",J1538,0)</f>
        <v>0</v>
      </c>
      <c r="BG1538" s="148">
        <f>IF(N1538="zákl. přenesená",J1538,0)</f>
        <v>0</v>
      </c>
      <c r="BH1538" s="148">
        <f>IF(N1538="sníž. přenesená",J1538,0)</f>
        <v>0</v>
      </c>
      <c r="BI1538" s="148">
        <f>IF(N1538="nulová",J1538,0)</f>
        <v>0</v>
      </c>
      <c r="BJ1538" s="17" t="s">
        <v>90</v>
      </c>
      <c r="BK1538" s="148">
        <f>ROUND(I1538*H1538,2)</f>
        <v>0</v>
      </c>
      <c r="BL1538" s="17" t="s">
        <v>370</v>
      </c>
      <c r="BM1538" s="147" t="s">
        <v>3022</v>
      </c>
    </row>
    <row r="1539" spans="2:65" s="1" customFormat="1" ht="48.75">
      <c r="B1539" s="32"/>
      <c r="D1539" s="150" t="s">
        <v>475</v>
      </c>
      <c r="F1539" s="178" t="s">
        <v>2279</v>
      </c>
      <c r="I1539" s="179"/>
      <c r="L1539" s="32"/>
      <c r="M1539" s="180"/>
      <c r="T1539" s="56"/>
      <c r="AT1539" s="17" t="s">
        <v>475</v>
      </c>
      <c r="AU1539" s="17" t="s">
        <v>90</v>
      </c>
    </row>
    <row r="1540" spans="2:65" s="1" customFormat="1" ht="55.5" customHeight="1">
      <c r="B1540" s="32"/>
      <c r="C1540" s="136" t="s">
        <v>2265</v>
      </c>
      <c r="D1540" s="177" t="s">
        <v>270</v>
      </c>
      <c r="E1540" s="137" t="s">
        <v>3023</v>
      </c>
      <c r="F1540" s="138" t="s">
        <v>3024</v>
      </c>
      <c r="G1540" s="139" t="s">
        <v>440</v>
      </c>
      <c r="H1540" s="140">
        <v>1</v>
      </c>
      <c r="I1540" s="141"/>
      <c r="J1540" s="142">
        <f>ROUND(I1540*H1540,2)</f>
        <v>0</v>
      </c>
      <c r="K1540" s="138" t="s">
        <v>1</v>
      </c>
      <c r="L1540" s="32"/>
      <c r="M1540" s="143" t="s">
        <v>1</v>
      </c>
      <c r="N1540" s="144" t="s">
        <v>43</v>
      </c>
      <c r="P1540" s="145">
        <f>O1540*H1540</f>
        <v>0</v>
      </c>
      <c r="Q1540" s="145">
        <v>0</v>
      </c>
      <c r="R1540" s="145">
        <f>Q1540*H1540</f>
        <v>0</v>
      </c>
      <c r="S1540" s="145">
        <v>0</v>
      </c>
      <c r="T1540" s="146">
        <f>S1540*H1540</f>
        <v>0</v>
      </c>
      <c r="AR1540" s="147" t="s">
        <v>370</v>
      </c>
      <c r="AT1540" s="147" t="s">
        <v>270</v>
      </c>
      <c r="AU1540" s="147" t="s">
        <v>90</v>
      </c>
      <c r="AY1540" s="17" t="s">
        <v>268</v>
      </c>
      <c r="BE1540" s="148">
        <f>IF(N1540="základní",J1540,0)</f>
        <v>0</v>
      </c>
      <c r="BF1540" s="148">
        <f>IF(N1540="snížená",J1540,0)</f>
        <v>0</v>
      </c>
      <c r="BG1540" s="148">
        <f>IF(N1540="zákl. přenesená",J1540,0)</f>
        <v>0</v>
      </c>
      <c r="BH1540" s="148">
        <f>IF(N1540="sníž. přenesená",J1540,0)</f>
        <v>0</v>
      </c>
      <c r="BI1540" s="148">
        <f>IF(N1540="nulová",J1540,0)</f>
        <v>0</v>
      </c>
      <c r="BJ1540" s="17" t="s">
        <v>90</v>
      </c>
      <c r="BK1540" s="148">
        <f>ROUND(I1540*H1540,2)</f>
        <v>0</v>
      </c>
      <c r="BL1540" s="17" t="s">
        <v>370</v>
      </c>
      <c r="BM1540" s="147" t="s">
        <v>3025</v>
      </c>
    </row>
    <row r="1541" spans="2:65" s="1" customFormat="1" ht="48.75">
      <c r="B1541" s="32"/>
      <c r="D1541" s="150" t="s">
        <v>475</v>
      </c>
      <c r="F1541" s="178" t="s">
        <v>2279</v>
      </c>
      <c r="I1541" s="179"/>
      <c r="L1541" s="32"/>
      <c r="M1541" s="180"/>
      <c r="T1541" s="56"/>
      <c r="AT1541" s="17" t="s">
        <v>475</v>
      </c>
      <c r="AU1541" s="17" t="s">
        <v>90</v>
      </c>
    </row>
    <row r="1542" spans="2:65" s="1" customFormat="1" ht="49.15" customHeight="1">
      <c r="B1542" s="32"/>
      <c r="C1542" s="136" t="s">
        <v>2271</v>
      </c>
      <c r="D1542" s="177" t="s">
        <v>270</v>
      </c>
      <c r="E1542" s="137" t="s">
        <v>2289</v>
      </c>
      <c r="F1542" s="138" t="s">
        <v>2290</v>
      </c>
      <c r="G1542" s="139" t="s">
        <v>440</v>
      </c>
      <c r="H1542" s="140">
        <v>1</v>
      </c>
      <c r="I1542" s="141"/>
      <c r="J1542" s="142">
        <f>ROUND(I1542*H1542,2)</f>
        <v>0</v>
      </c>
      <c r="K1542" s="138" t="s">
        <v>1</v>
      </c>
      <c r="L1542" s="32"/>
      <c r="M1542" s="143" t="s">
        <v>1</v>
      </c>
      <c r="N1542" s="144" t="s">
        <v>43</v>
      </c>
      <c r="P1542" s="145">
        <f>O1542*H1542</f>
        <v>0</v>
      </c>
      <c r="Q1542" s="145">
        <v>0</v>
      </c>
      <c r="R1542" s="145">
        <f>Q1542*H1542</f>
        <v>0</v>
      </c>
      <c r="S1542" s="145">
        <v>0</v>
      </c>
      <c r="T1542" s="146">
        <f>S1542*H1542</f>
        <v>0</v>
      </c>
      <c r="AR1542" s="147" t="s">
        <v>370</v>
      </c>
      <c r="AT1542" s="147" t="s">
        <v>270</v>
      </c>
      <c r="AU1542" s="147" t="s">
        <v>90</v>
      </c>
      <c r="AY1542" s="17" t="s">
        <v>268</v>
      </c>
      <c r="BE1542" s="148">
        <f>IF(N1542="základní",J1542,0)</f>
        <v>0</v>
      </c>
      <c r="BF1542" s="148">
        <f>IF(N1542="snížená",J1542,0)</f>
        <v>0</v>
      </c>
      <c r="BG1542" s="148">
        <f>IF(N1542="zákl. přenesená",J1542,0)</f>
        <v>0</v>
      </c>
      <c r="BH1542" s="148">
        <f>IF(N1542="sníž. přenesená",J1542,0)</f>
        <v>0</v>
      </c>
      <c r="BI1542" s="148">
        <f>IF(N1542="nulová",J1542,0)</f>
        <v>0</v>
      </c>
      <c r="BJ1542" s="17" t="s">
        <v>90</v>
      </c>
      <c r="BK1542" s="148">
        <f>ROUND(I1542*H1542,2)</f>
        <v>0</v>
      </c>
      <c r="BL1542" s="17" t="s">
        <v>370</v>
      </c>
      <c r="BM1542" s="147" t="s">
        <v>2291</v>
      </c>
    </row>
    <row r="1543" spans="2:65" s="1" customFormat="1" ht="49.15" customHeight="1">
      <c r="B1543" s="32"/>
      <c r="C1543" s="136" t="s">
        <v>2275</v>
      </c>
      <c r="D1543" s="177" t="s">
        <v>270</v>
      </c>
      <c r="E1543" s="137" t="s">
        <v>3026</v>
      </c>
      <c r="F1543" s="138" t="s">
        <v>3027</v>
      </c>
      <c r="G1543" s="139" t="s">
        <v>440</v>
      </c>
      <c r="H1543" s="140">
        <v>1</v>
      </c>
      <c r="I1543" s="141"/>
      <c r="J1543" s="142">
        <f>ROUND(I1543*H1543,2)</f>
        <v>0</v>
      </c>
      <c r="K1543" s="138" t="s">
        <v>1</v>
      </c>
      <c r="L1543" s="32"/>
      <c r="M1543" s="143" t="s">
        <v>1</v>
      </c>
      <c r="N1543" s="144" t="s">
        <v>43</v>
      </c>
      <c r="P1543" s="145">
        <f>O1543*H1543</f>
        <v>0</v>
      </c>
      <c r="Q1543" s="145">
        <v>0</v>
      </c>
      <c r="R1543" s="145">
        <f>Q1543*H1543</f>
        <v>0</v>
      </c>
      <c r="S1543" s="145">
        <v>0</v>
      </c>
      <c r="T1543" s="146">
        <f>S1543*H1543</f>
        <v>0</v>
      </c>
      <c r="AR1543" s="147" t="s">
        <v>370</v>
      </c>
      <c r="AT1543" s="147" t="s">
        <v>270</v>
      </c>
      <c r="AU1543" s="147" t="s">
        <v>90</v>
      </c>
      <c r="AY1543" s="17" t="s">
        <v>268</v>
      </c>
      <c r="BE1543" s="148">
        <f>IF(N1543="základní",J1543,0)</f>
        <v>0</v>
      </c>
      <c r="BF1543" s="148">
        <f>IF(N1543="snížená",J1543,0)</f>
        <v>0</v>
      </c>
      <c r="BG1543" s="148">
        <f>IF(N1543="zákl. přenesená",J1543,0)</f>
        <v>0</v>
      </c>
      <c r="BH1543" s="148">
        <f>IF(N1543="sníž. přenesená",J1543,0)</f>
        <v>0</v>
      </c>
      <c r="BI1543" s="148">
        <f>IF(N1543="nulová",J1543,0)</f>
        <v>0</v>
      </c>
      <c r="BJ1543" s="17" t="s">
        <v>90</v>
      </c>
      <c r="BK1543" s="148">
        <f>ROUND(I1543*H1543,2)</f>
        <v>0</v>
      </c>
      <c r="BL1543" s="17" t="s">
        <v>370</v>
      </c>
      <c r="BM1543" s="147" t="s">
        <v>3028</v>
      </c>
    </row>
    <row r="1544" spans="2:65" s="1" customFormat="1" ht="49.15" customHeight="1">
      <c r="B1544" s="32"/>
      <c r="C1544" s="136" t="s">
        <v>2280</v>
      </c>
      <c r="D1544" s="177" t="s">
        <v>270</v>
      </c>
      <c r="E1544" s="137" t="s">
        <v>2297</v>
      </c>
      <c r="F1544" s="138" t="s">
        <v>2298</v>
      </c>
      <c r="G1544" s="139" t="s">
        <v>440</v>
      </c>
      <c r="H1544" s="140">
        <v>1</v>
      </c>
      <c r="I1544" s="141"/>
      <c r="J1544" s="142">
        <f>ROUND(I1544*H1544,2)</f>
        <v>0</v>
      </c>
      <c r="K1544" s="138" t="s">
        <v>1</v>
      </c>
      <c r="L1544" s="32"/>
      <c r="M1544" s="143" t="s">
        <v>1</v>
      </c>
      <c r="N1544" s="144" t="s">
        <v>43</v>
      </c>
      <c r="P1544" s="145">
        <f>O1544*H1544</f>
        <v>0</v>
      </c>
      <c r="Q1544" s="145">
        <v>0</v>
      </c>
      <c r="R1544" s="145">
        <f>Q1544*H1544</f>
        <v>0</v>
      </c>
      <c r="S1544" s="145">
        <v>0</v>
      </c>
      <c r="T1544" s="146">
        <f>S1544*H1544</f>
        <v>0</v>
      </c>
      <c r="AR1544" s="147" t="s">
        <v>370</v>
      </c>
      <c r="AT1544" s="147" t="s">
        <v>270</v>
      </c>
      <c r="AU1544" s="147" t="s">
        <v>90</v>
      </c>
      <c r="AY1544" s="17" t="s">
        <v>268</v>
      </c>
      <c r="BE1544" s="148">
        <f>IF(N1544="základní",J1544,0)</f>
        <v>0</v>
      </c>
      <c r="BF1544" s="148">
        <f>IF(N1544="snížená",J1544,0)</f>
        <v>0</v>
      </c>
      <c r="BG1544" s="148">
        <f>IF(N1544="zákl. přenesená",J1544,0)</f>
        <v>0</v>
      </c>
      <c r="BH1544" s="148">
        <f>IF(N1544="sníž. přenesená",J1544,0)</f>
        <v>0</v>
      </c>
      <c r="BI1544" s="148">
        <f>IF(N1544="nulová",J1544,0)</f>
        <v>0</v>
      </c>
      <c r="BJ1544" s="17" t="s">
        <v>90</v>
      </c>
      <c r="BK1544" s="148">
        <f>ROUND(I1544*H1544,2)</f>
        <v>0</v>
      </c>
      <c r="BL1544" s="17" t="s">
        <v>370</v>
      </c>
      <c r="BM1544" s="147" t="s">
        <v>2299</v>
      </c>
    </row>
    <row r="1545" spans="2:65" s="1" customFormat="1" ht="21.75" customHeight="1">
      <c r="B1545" s="32"/>
      <c r="C1545" s="136" t="s">
        <v>2284</v>
      </c>
      <c r="D1545" s="136" t="s">
        <v>270</v>
      </c>
      <c r="E1545" s="137" t="s">
        <v>2305</v>
      </c>
      <c r="F1545" s="138" t="s">
        <v>2306</v>
      </c>
      <c r="G1545" s="139" t="s">
        <v>1472</v>
      </c>
      <c r="H1545" s="197"/>
      <c r="I1545" s="141"/>
      <c r="J1545" s="142">
        <f>ROUND(I1545*H1545,2)</f>
        <v>0</v>
      </c>
      <c r="K1545" s="138" t="s">
        <v>1</v>
      </c>
      <c r="L1545" s="32"/>
      <c r="M1545" s="143" t="s">
        <v>1</v>
      </c>
      <c r="N1545" s="144" t="s">
        <v>43</v>
      </c>
      <c r="P1545" s="145">
        <f>O1545*H1545</f>
        <v>0</v>
      </c>
      <c r="Q1545" s="145">
        <v>0</v>
      </c>
      <c r="R1545" s="145">
        <f>Q1545*H1545</f>
        <v>0</v>
      </c>
      <c r="S1545" s="145">
        <v>0</v>
      </c>
      <c r="T1545" s="146">
        <f>S1545*H1545</f>
        <v>0</v>
      </c>
      <c r="AR1545" s="147" t="s">
        <v>370</v>
      </c>
      <c r="AT1545" s="147" t="s">
        <v>270</v>
      </c>
      <c r="AU1545" s="147" t="s">
        <v>90</v>
      </c>
      <c r="AY1545" s="17" t="s">
        <v>268</v>
      </c>
      <c r="BE1545" s="148">
        <f>IF(N1545="základní",J1545,0)</f>
        <v>0</v>
      </c>
      <c r="BF1545" s="148">
        <f>IF(N1545="snížená",J1545,0)</f>
        <v>0</v>
      </c>
      <c r="BG1545" s="148">
        <f>IF(N1545="zákl. přenesená",J1545,0)</f>
        <v>0</v>
      </c>
      <c r="BH1545" s="148">
        <f>IF(N1545="sníž. přenesená",J1545,0)</f>
        <v>0</v>
      </c>
      <c r="BI1545" s="148">
        <f>IF(N1545="nulová",J1545,0)</f>
        <v>0</v>
      </c>
      <c r="BJ1545" s="17" t="s">
        <v>90</v>
      </c>
      <c r="BK1545" s="148">
        <f>ROUND(I1545*H1545,2)</f>
        <v>0</v>
      </c>
      <c r="BL1545" s="17" t="s">
        <v>370</v>
      </c>
      <c r="BM1545" s="147" t="s">
        <v>2307</v>
      </c>
    </row>
    <row r="1546" spans="2:65" s="11" customFormat="1" ht="22.9" customHeight="1">
      <c r="B1546" s="124"/>
      <c r="D1546" s="125" t="s">
        <v>76</v>
      </c>
      <c r="E1546" s="134" t="s">
        <v>2308</v>
      </c>
      <c r="F1546" s="134" t="s">
        <v>2309</v>
      </c>
      <c r="I1546" s="127"/>
      <c r="J1546" s="135">
        <f>BK1546</f>
        <v>0</v>
      </c>
      <c r="L1546" s="124"/>
      <c r="M1546" s="129"/>
      <c r="P1546" s="130">
        <f>SUM(P1547:P1565)</f>
        <v>0</v>
      </c>
      <c r="R1546" s="130">
        <f>SUM(R1547:R1565)</f>
        <v>0</v>
      </c>
      <c r="T1546" s="131">
        <f>SUM(T1547:T1565)</f>
        <v>0</v>
      </c>
      <c r="AR1546" s="125" t="s">
        <v>90</v>
      </c>
      <c r="AT1546" s="132" t="s">
        <v>76</v>
      </c>
      <c r="AU1546" s="132" t="s">
        <v>84</v>
      </c>
      <c r="AY1546" s="125" t="s">
        <v>268</v>
      </c>
      <c r="BK1546" s="133">
        <f>SUM(BK1547:BK1565)</f>
        <v>0</v>
      </c>
    </row>
    <row r="1547" spans="2:65" s="1" customFormat="1" ht="49.15" customHeight="1">
      <c r="B1547" s="32"/>
      <c r="C1547" s="136" t="s">
        <v>2288</v>
      </c>
      <c r="D1547" s="177" t="s">
        <v>270</v>
      </c>
      <c r="E1547" s="137" t="s">
        <v>3029</v>
      </c>
      <c r="F1547" s="138" t="s">
        <v>3030</v>
      </c>
      <c r="G1547" s="139" t="s">
        <v>440</v>
      </c>
      <c r="H1547" s="140">
        <v>1</v>
      </c>
      <c r="I1547" s="141"/>
      <c r="J1547" s="142">
        <f>ROUND(I1547*H1547,2)</f>
        <v>0</v>
      </c>
      <c r="K1547" s="138" t="s">
        <v>1</v>
      </c>
      <c r="L1547" s="32"/>
      <c r="M1547" s="143" t="s">
        <v>1</v>
      </c>
      <c r="N1547" s="144" t="s">
        <v>43</v>
      </c>
      <c r="P1547" s="145">
        <f>O1547*H1547</f>
        <v>0</v>
      </c>
      <c r="Q1547" s="145">
        <v>0</v>
      </c>
      <c r="R1547" s="145">
        <f>Q1547*H1547</f>
        <v>0</v>
      </c>
      <c r="S1547" s="145">
        <v>0</v>
      </c>
      <c r="T1547" s="146">
        <f>S1547*H1547</f>
        <v>0</v>
      </c>
      <c r="AR1547" s="147" t="s">
        <v>370</v>
      </c>
      <c r="AT1547" s="147" t="s">
        <v>270</v>
      </c>
      <c r="AU1547" s="147" t="s">
        <v>90</v>
      </c>
      <c r="AY1547" s="17" t="s">
        <v>268</v>
      </c>
      <c r="BE1547" s="148">
        <f>IF(N1547="základní",J1547,0)</f>
        <v>0</v>
      </c>
      <c r="BF1547" s="148">
        <f>IF(N1547="snížená",J1547,0)</f>
        <v>0</v>
      </c>
      <c r="BG1547" s="148">
        <f>IF(N1547="zákl. přenesená",J1547,0)</f>
        <v>0</v>
      </c>
      <c r="BH1547" s="148">
        <f>IF(N1547="sníž. přenesená",J1547,0)</f>
        <v>0</v>
      </c>
      <c r="BI1547" s="148">
        <f>IF(N1547="nulová",J1547,0)</f>
        <v>0</v>
      </c>
      <c r="BJ1547" s="17" t="s">
        <v>90</v>
      </c>
      <c r="BK1547" s="148">
        <f>ROUND(I1547*H1547,2)</f>
        <v>0</v>
      </c>
      <c r="BL1547" s="17" t="s">
        <v>370</v>
      </c>
      <c r="BM1547" s="147" t="s">
        <v>3031</v>
      </c>
    </row>
    <row r="1548" spans="2:65" s="1" customFormat="1" ht="29.25">
      <c r="B1548" s="32"/>
      <c r="D1548" s="150" t="s">
        <v>475</v>
      </c>
      <c r="F1548" s="178" t="s">
        <v>3032</v>
      </c>
      <c r="I1548" s="179"/>
      <c r="L1548" s="32"/>
      <c r="M1548" s="180"/>
      <c r="T1548" s="56"/>
      <c r="AT1548" s="17" t="s">
        <v>475</v>
      </c>
      <c r="AU1548" s="17" t="s">
        <v>90</v>
      </c>
    </row>
    <row r="1549" spans="2:65" s="1" customFormat="1" ht="37.9" customHeight="1">
      <c r="B1549" s="32"/>
      <c r="C1549" s="136" t="s">
        <v>2292</v>
      </c>
      <c r="D1549" s="136" t="s">
        <v>270</v>
      </c>
      <c r="E1549" s="137" t="s">
        <v>3033</v>
      </c>
      <c r="F1549" s="138" t="s">
        <v>3034</v>
      </c>
      <c r="G1549" s="139" t="s">
        <v>440</v>
      </c>
      <c r="H1549" s="140">
        <v>2</v>
      </c>
      <c r="I1549" s="141"/>
      <c r="J1549" s="142">
        <f>ROUND(I1549*H1549,2)</f>
        <v>0</v>
      </c>
      <c r="K1549" s="138" t="s">
        <v>1</v>
      </c>
      <c r="L1549" s="32"/>
      <c r="M1549" s="143" t="s">
        <v>1</v>
      </c>
      <c r="N1549" s="144" t="s">
        <v>43</v>
      </c>
      <c r="P1549" s="145">
        <f>O1549*H1549</f>
        <v>0</v>
      </c>
      <c r="Q1549" s="145">
        <v>0</v>
      </c>
      <c r="R1549" s="145">
        <f>Q1549*H1549</f>
        <v>0</v>
      </c>
      <c r="S1549" s="145">
        <v>0</v>
      </c>
      <c r="T1549" s="146">
        <f>S1549*H1549</f>
        <v>0</v>
      </c>
      <c r="AR1549" s="147" t="s">
        <v>370</v>
      </c>
      <c r="AT1549" s="147" t="s">
        <v>270</v>
      </c>
      <c r="AU1549" s="147" t="s">
        <v>90</v>
      </c>
      <c r="AY1549" s="17" t="s">
        <v>268</v>
      </c>
      <c r="BE1549" s="148">
        <f>IF(N1549="základní",J1549,0)</f>
        <v>0</v>
      </c>
      <c r="BF1549" s="148">
        <f>IF(N1549="snížená",J1549,0)</f>
        <v>0</v>
      </c>
      <c r="BG1549" s="148">
        <f>IF(N1549="zákl. přenesená",J1549,0)</f>
        <v>0</v>
      </c>
      <c r="BH1549" s="148">
        <f>IF(N1549="sníž. přenesená",J1549,0)</f>
        <v>0</v>
      </c>
      <c r="BI1549" s="148">
        <f>IF(N1549="nulová",J1549,0)</f>
        <v>0</v>
      </c>
      <c r="BJ1549" s="17" t="s">
        <v>90</v>
      </c>
      <c r="BK1549" s="148">
        <f>ROUND(I1549*H1549,2)</f>
        <v>0</v>
      </c>
      <c r="BL1549" s="17" t="s">
        <v>370</v>
      </c>
      <c r="BM1549" s="147" t="s">
        <v>3035</v>
      </c>
    </row>
    <row r="1550" spans="2:65" s="1" customFormat="1" ht="29.25">
      <c r="B1550" s="32"/>
      <c r="D1550" s="150" t="s">
        <v>475</v>
      </c>
      <c r="F1550" s="178" t="s">
        <v>3032</v>
      </c>
      <c r="I1550" s="179"/>
      <c r="L1550" s="32"/>
      <c r="M1550" s="180"/>
      <c r="T1550" s="56"/>
      <c r="AT1550" s="17" t="s">
        <v>475</v>
      </c>
      <c r="AU1550" s="17" t="s">
        <v>90</v>
      </c>
    </row>
    <row r="1551" spans="2:65" s="1" customFormat="1" ht="55.5" customHeight="1">
      <c r="B1551" s="32"/>
      <c r="C1551" s="136" t="s">
        <v>2296</v>
      </c>
      <c r="D1551" s="177" t="s">
        <v>270</v>
      </c>
      <c r="E1551" s="137" t="s">
        <v>3036</v>
      </c>
      <c r="F1551" s="138" t="s">
        <v>3037</v>
      </c>
      <c r="G1551" s="139" t="s">
        <v>440</v>
      </c>
      <c r="H1551" s="140">
        <v>3</v>
      </c>
      <c r="I1551" s="141"/>
      <c r="J1551" s="142">
        <f>ROUND(I1551*H1551,2)</f>
        <v>0</v>
      </c>
      <c r="K1551" s="138" t="s">
        <v>1</v>
      </c>
      <c r="L1551" s="32"/>
      <c r="M1551" s="143" t="s">
        <v>1</v>
      </c>
      <c r="N1551" s="144" t="s">
        <v>43</v>
      </c>
      <c r="P1551" s="145">
        <f>O1551*H1551</f>
        <v>0</v>
      </c>
      <c r="Q1551" s="145">
        <v>0</v>
      </c>
      <c r="R1551" s="145">
        <f>Q1551*H1551</f>
        <v>0</v>
      </c>
      <c r="S1551" s="145">
        <v>0</v>
      </c>
      <c r="T1551" s="146">
        <f>S1551*H1551</f>
        <v>0</v>
      </c>
      <c r="AR1551" s="147" t="s">
        <v>370</v>
      </c>
      <c r="AT1551" s="147" t="s">
        <v>270</v>
      </c>
      <c r="AU1551" s="147" t="s">
        <v>90</v>
      </c>
      <c r="AY1551" s="17" t="s">
        <v>268</v>
      </c>
      <c r="BE1551" s="148">
        <f>IF(N1551="základní",J1551,0)</f>
        <v>0</v>
      </c>
      <c r="BF1551" s="148">
        <f>IF(N1551="snížená",J1551,0)</f>
        <v>0</v>
      </c>
      <c r="BG1551" s="148">
        <f>IF(N1551="zákl. přenesená",J1551,0)</f>
        <v>0</v>
      </c>
      <c r="BH1551" s="148">
        <f>IF(N1551="sníž. přenesená",J1551,0)</f>
        <v>0</v>
      </c>
      <c r="BI1551" s="148">
        <f>IF(N1551="nulová",J1551,0)</f>
        <v>0</v>
      </c>
      <c r="BJ1551" s="17" t="s">
        <v>90</v>
      </c>
      <c r="BK1551" s="148">
        <f>ROUND(I1551*H1551,2)</f>
        <v>0</v>
      </c>
      <c r="BL1551" s="17" t="s">
        <v>370</v>
      </c>
      <c r="BM1551" s="147" t="s">
        <v>3038</v>
      </c>
    </row>
    <row r="1552" spans="2:65" s="1" customFormat="1" ht="78">
      <c r="B1552" s="32"/>
      <c r="D1552" s="150" t="s">
        <v>475</v>
      </c>
      <c r="F1552" s="178" t="s">
        <v>3039</v>
      </c>
      <c r="I1552" s="179"/>
      <c r="L1552" s="32"/>
      <c r="M1552" s="180"/>
      <c r="T1552" s="56"/>
      <c r="AT1552" s="17" t="s">
        <v>475</v>
      </c>
      <c r="AU1552" s="17" t="s">
        <v>90</v>
      </c>
    </row>
    <row r="1553" spans="2:65" s="1" customFormat="1" ht="44.25" customHeight="1">
      <c r="B1553" s="32"/>
      <c r="C1553" s="136" t="s">
        <v>2300</v>
      </c>
      <c r="D1553" s="136" t="s">
        <v>270</v>
      </c>
      <c r="E1553" s="137" t="s">
        <v>3040</v>
      </c>
      <c r="F1553" s="138" t="s">
        <v>3041</v>
      </c>
      <c r="G1553" s="139" t="s">
        <v>440</v>
      </c>
      <c r="H1553" s="140">
        <v>1</v>
      </c>
      <c r="I1553" s="141"/>
      <c r="J1553" s="142">
        <f>ROUND(I1553*H1553,2)</f>
        <v>0</v>
      </c>
      <c r="K1553" s="138" t="s">
        <v>1</v>
      </c>
      <c r="L1553" s="32"/>
      <c r="M1553" s="143" t="s">
        <v>1</v>
      </c>
      <c r="N1553" s="144" t="s">
        <v>43</v>
      </c>
      <c r="P1553" s="145">
        <f>O1553*H1553</f>
        <v>0</v>
      </c>
      <c r="Q1553" s="145">
        <v>0</v>
      </c>
      <c r="R1553" s="145">
        <f>Q1553*H1553</f>
        <v>0</v>
      </c>
      <c r="S1553" s="145">
        <v>0</v>
      </c>
      <c r="T1553" s="146">
        <f>S1553*H1553</f>
        <v>0</v>
      </c>
      <c r="AR1553" s="147" t="s">
        <v>370</v>
      </c>
      <c r="AT1553" s="147" t="s">
        <v>270</v>
      </c>
      <c r="AU1553" s="147" t="s">
        <v>90</v>
      </c>
      <c r="AY1553" s="17" t="s">
        <v>268</v>
      </c>
      <c r="BE1553" s="148">
        <f>IF(N1553="základní",J1553,0)</f>
        <v>0</v>
      </c>
      <c r="BF1553" s="148">
        <f>IF(N1553="snížená",J1553,0)</f>
        <v>0</v>
      </c>
      <c r="BG1553" s="148">
        <f>IF(N1553="zákl. přenesená",J1553,0)</f>
        <v>0</v>
      </c>
      <c r="BH1553" s="148">
        <f>IF(N1553="sníž. přenesená",J1553,0)</f>
        <v>0</v>
      </c>
      <c r="BI1553" s="148">
        <f>IF(N1553="nulová",J1553,0)</f>
        <v>0</v>
      </c>
      <c r="BJ1553" s="17" t="s">
        <v>90</v>
      </c>
      <c r="BK1553" s="148">
        <f>ROUND(I1553*H1553,2)</f>
        <v>0</v>
      </c>
      <c r="BL1553" s="17" t="s">
        <v>370</v>
      </c>
      <c r="BM1553" s="147" t="s">
        <v>3042</v>
      </c>
    </row>
    <row r="1554" spans="2:65" s="1" customFormat="1" ht="29.25">
      <c r="B1554" s="32"/>
      <c r="D1554" s="150" t="s">
        <v>475</v>
      </c>
      <c r="F1554" s="178" t="s">
        <v>3032</v>
      </c>
      <c r="I1554" s="179"/>
      <c r="L1554" s="32"/>
      <c r="M1554" s="180"/>
      <c r="T1554" s="56"/>
      <c r="AT1554" s="17" t="s">
        <v>475</v>
      </c>
      <c r="AU1554" s="17" t="s">
        <v>90</v>
      </c>
    </row>
    <row r="1555" spans="2:65" s="1" customFormat="1" ht="49.15" customHeight="1">
      <c r="B1555" s="32"/>
      <c r="C1555" s="136" t="s">
        <v>2304</v>
      </c>
      <c r="D1555" s="177" t="s">
        <v>270</v>
      </c>
      <c r="E1555" s="137" t="s">
        <v>3043</v>
      </c>
      <c r="F1555" s="138" t="s">
        <v>3044</v>
      </c>
      <c r="G1555" s="139" t="s">
        <v>440</v>
      </c>
      <c r="H1555" s="140">
        <v>1</v>
      </c>
      <c r="I1555" s="141"/>
      <c r="J1555" s="142">
        <f>ROUND(I1555*H1555,2)</f>
        <v>0</v>
      </c>
      <c r="K1555" s="138" t="s">
        <v>1</v>
      </c>
      <c r="L1555" s="32"/>
      <c r="M1555" s="143" t="s">
        <v>1</v>
      </c>
      <c r="N1555" s="144" t="s">
        <v>43</v>
      </c>
      <c r="P1555" s="145">
        <f>O1555*H1555</f>
        <v>0</v>
      </c>
      <c r="Q1555" s="145">
        <v>0</v>
      </c>
      <c r="R1555" s="145">
        <f>Q1555*H1555</f>
        <v>0</v>
      </c>
      <c r="S1555" s="145">
        <v>0</v>
      </c>
      <c r="T1555" s="146">
        <f>S1555*H1555</f>
        <v>0</v>
      </c>
      <c r="AR1555" s="147" t="s">
        <v>370</v>
      </c>
      <c r="AT1555" s="147" t="s">
        <v>270</v>
      </c>
      <c r="AU1555" s="147" t="s">
        <v>90</v>
      </c>
      <c r="AY1555" s="17" t="s">
        <v>268</v>
      </c>
      <c r="BE1555" s="148">
        <f>IF(N1555="základní",J1555,0)</f>
        <v>0</v>
      </c>
      <c r="BF1555" s="148">
        <f>IF(N1555="snížená",J1555,0)</f>
        <v>0</v>
      </c>
      <c r="BG1555" s="148">
        <f>IF(N1555="zákl. přenesená",J1555,0)</f>
        <v>0</v>
      </c>
      <c r="BH1555" s="148">
        <f>IF(N1555="sníž. přenesená",J1555,0)</f>
        <v>0</v>
      </c>
      <c r="BI1555" s="148">
        <f>IF(N1555="nulová",J1555,0)</f>
        <v>0</v>
      </c>
      <c r="BJ1555" s="17" t="s">
        <v>90</v>
      </c>
      <c r="BK1555" s="148">
        <f>ROUND(I1555*H1555,2)</f>
        <v>0</v>
      </c>
      <c r="BL1555" s="17" t="s">
        <v>370</v>
      </c>
      <c r="BM1555" s="147" t="s">
        <v>3045</v>
      </c>
    </row>
    <row r="1556" spans="2:65" s="1" customFormat="1" ht="78">
      <c r="B1556" s="32"/>
      <c r="D1556" s="150" t="s">
        <v>475</v>
      </c>
      <c r="F1556" s="178" t="s">
        <v>3039</v>
      </c>
      <c r="I1556" s="179"/>
      <c r="L1556" s="32"/>
      <c r="M1556" s="180"/>
      <c r="T1556" s="56"/>
      <c r="AT1556" s="17" t="s">
        <v>475</v>
      </c>
      <c r="AU1556" s="17" t="s">
        <v>90</v>
      </c>
    </row>
    <row r="1557" spans="2:65" s="1" customFormat="1" ht="37.9" customHeight="1">
      <c r="B1557" s="32"/>
      <c r="C1557" s="136" t="s">
        <v>2310</v>
      </c>
      <c r="D1557" s="136" t="s">
        <v>270</v>
      </c>
      <c r="E1557" s="137" t="s">
        <v>3046</v>
      </c>
      <c r="F1557" s="138" t="s">
        <v>3047</v>
      </c>
      <c r="G1557" s="139" t="s">
        <v>440</v>
      </c>
      <c r="H1557" s="140">
        <v>1</v>
      </c>
      <c r="I1557" s="141"/>
      <c r="J1557" s="142">
        <f>ROUND(I1557*H1557,2)</f>
        <v>0</v>
      </c>
      <c r="K1557" s="138" t="s">
        <v>1</v>
      </c>
      <c r="L1557" s="32"/>
      <c r="M1557" s="143" t="s">
        <v>1</v>
      </c>
      <c r="N1557" s="144" t="s">
        <v>43</v>
      </c>
      <c r="P1557" s="145">
        <f>O1557*H1557</f>
        <v>0</v>
      </c>
      <c r="Q1557" s="145">
        <v>0</v>
      </c>
      <c r="R1557" s="145">
        <f>Q1557*H1557</f>
        <v>0</v>
      </c>
      <c r="S1557" s="145">
        <v>0</v>
      </c>
      <c r="T1557" s="146">
        <f>S1557*H1557</f>
        <v>0</v>
      </c>
      <c r="AR1557" s="147" t="s">
        <v>370</v>
      </c>
      <c r="AT1557" s="147" t="s">
        <v>270</v>
      </c>
      <c r="AU1557" s="147" t="s">
        <v>90</v>
      </c>
      <c r="AY1557" s="17" t="s">
        <v>268</v>
      </c>
      <c r="BE1557" s="148">
        <f>IF(N1557="základní",J1557,0)</f>
        <v>0</v>
      </c>
      <c r="BF1557" s="148">
        <f>IF(N1557="snížená",J1557,0)</f>
        <v>0</v>
      </c>
      <c r="BG1557" s="148">
        <f>IF(N1557="zákl. přenesená",J1557,0)</f>
        <v>0</v>
      </c>
      <c r="BH1557" s="148">
        <f>IF(N1557="sníž. přenesená",J1557,0)</f>
        <v>0</v>
      </c>
      <c r="BI1557" s="148">
        <f>IF(N1557="nulová",J1557,0)</f>
        <v>0</v>
      </c>
      <c r="BJ1557" s="17" t="s">
        <v>90</v>
      </c>
      <c r="BK1557" s="148">
        <f>ROUND(I1557*H1557,2)</f>
        <v>0</v>
      </c>
      <c r="BL1557" s="17" t="s">
        <v>370</v>
      </c>
      <c r="BM1557" s="147" t="s">
        <v>3048</v>
      </c>
    </row>
    <row r="1558" spans="2:65" s="1" customFormat="1" ht="29.25">
      <c r="B1558" s="32"/>
      <c r="D1558" s="150" t="s">
        <v>475</v>
      </c>
      <c r="F1558" s="178" t="s">
        <v>3032</v>
      </c>
      <c r="I1558" s="179"/>
      <c r="L1558" s="32"/>
      <c r="M1558" s="180"/>
      <c r="T1558" s="56"/>
      <c r="AT1558" s="17" t="s">
        <v>475</v>
      </c>
      <c r="AU1558" s="17" t="s">
        <v>90</v>
      </c>
    </row>
    <row r="1559" spans="2:65" s="1" customFormat="1" ht="55.5" customHeight="1">
      <c r="B1559" s="32"/>
      <c r="C1559" s="136" t="s">
        <v>2315</v>
      </c>
      <c r="D1559" s="177" t="s">
        <v>270</v>
      </c>
      <c r="E1559" s="137" t="s">
        <v>3049</v>
      </c>
      <c r="F1559" s="138" t="s">
        <v>3050</v>
      </c>
      <c r="G1559" s="139" t="s">
        <v>440</v>
      </c>
      <c r="H1559" s="140">
        <v>1</v>
      </c>
      <c r="I1559" s="141"/>
      <c r="J1559" s="142">
        <f>ROUND(I1559*H1559,2)</f>
        <v>0</v>
      </c>
      <c r="K1559" s="138" t="s">
        <v>1</v>
      </c>
      <c r="L1559" s="32"/>
      <c r="M1559" s="143" t="s">
        <v>1</v>
      </c>
      <c r="N1559" s="144" t="s">
        <v>43</v>
      </c>
      <c r="P1559" s="145">
        <f>O1559*H1559</f>
        <v>0</v>
      </c>
      <c r="Q1559" s="145">
        <v>0</v>
      </c>
      <c r="R1559" s="145">
        <f>Q1559*H1559</f>
        <v>0</v>
      </c>
      <c r="S1559" s="145">
        <v>0</v>
      </c>
      <c r="T1559" s="146">
        <f>S1559*H1559</f>
        <v>0</v>
      </c>
      <c r="AR1559" s="147" t="s">
        <v>370</v>
      </c>
      <c r="AT1559" s="147" t="s">
        <v>270</v>
      </c>
      <c r="AU1559" s="147" t="s">
        <v>90</v>
      </c>
      <c r="AY1559" s="17" t="s">
        <v>268</v>
      </c>
      <c r="BE1559" s="148">
        <f>IF(N1559="základní",J1559,0)</f>
        <v>0</v>
      </c>
      <c r="BF1559" s="148">
        <f>IF(N1559="snížená",J1559,0)</f>
        <v>0</v>
      </c>
      <c r="BG1559" s="148">
        <f>IF(N1559="zákl. přenesená",J1559,0)</f>
        <v>0</v>
      </c>
      <c r="BH1559" s="148">
        <f>IF(N1559="sníž. přenesená",J1559,0)</f>
        <v>0</v>
      </c>
      <c r="BI1559" s="148">
        <f>IF(N1559="nulová",J1559,0)</f>
        <v>0</v>
      </c>
      <c r="BJ1559" s="17" t="s">
        <v>90</v>
      </c>
      <c r="BK1559" s="148">
        <f>ROUND(I1559*H1559,2)</f>
        <v>0</v>
      </c>
      <c r="BL1559" s="17" t="s">
        <v>370</v>
      </c>
      <c r="BM1559" s="147" t="s">
        <v>3051</v>
      </c>
    </row>
    <row r="1560" spans="2:65" s="1" customFormat="1" ht="78">
      <c r="B1560" s="32"/>
      <c r="D1560" s="150" t="s">
        <v>475</v>
      </c>
      <c r="F1560" s="178" t="s">
        <v>3039</v>
      </c>
      <c r="I1560" s="179"/>
      <c r="L1560" s="32"/>
      <c r="M1560" s="180"/>
      <c r="T1560" s="56"/>
      <c r="AT1560" s="17" t="s">
        <v>475</v>
      </c>
      <c r="AU1560" s="17" t="s">
        <v>90</v>
      </c>
    </row>
    <row r="1561" spans="2:65" s="1" customFormat="1" ht="44.25" customHeight="1">
      <c r="B1561" s="32"/>
      <c r="C1561" s="136" t="s">
        <v>2319</v>
      </c>
      <c r="D1561" s="136" t="s">
        <v>270</v>
      </c>
      <c r="E1561" s="137" t="s">
        <v>3052</v>
      </c>
      <c r="F1561" s="138" t="s">
        <v>3053</v>
      </c>
      <c r="G1561" s="139" t="s">
        <v>440</v>
      </c>
      <c r="H1561" s="140">
        <v>1</v>
      </c>
      <c r="I1561" s="141"/>
      <c r="J1561" s="142">
        <f>ROUND(I1561*H1561,2)</f>
        <v>0</v>
      </c>
      <c r="K1561" s="138" t="s">
        <v>1</v>
      </c>
      <c r="L1561" s="32"/>
      <c r="M1561" s="143" t="s">
        <v>1</v>
      </c>
      <c r="N1561" s="144" t="s">
        <v>43</v>
      </c>
      <c r="P1561" s="145">
        <f>O1561*H1561</f>
        <v>0</v>
      </c>
      <c r="Q1561" s="145">
        <v>0</v>
      </c>
      <c r="R1561" s="145">
        <f>Q1561*H1561</f>
        <v>0</v>
      </c>
      <c r="S1561" s="145">
        <v>0</v>
      </c>
      <c r="T1561" s="146">
        <f>S1561*H1561</f>
        <v>0</v>
      </c>
      <c r="AR1561" s="147" t="s">
        <v>370</v>
      </c>
      <c r="AT1561" s="147" t="s">
        <v>270</v>
      </c>
      <c r="AU1561" s="147" t="s">
        <v>90</v>
      </c>
      <c r="AY1561" s="17" t="s">
        <v>268</v>
      </c>
      <c r="BE1561" s="148">
        <f>IF(N1561="základní",J1561,0)</f>
        <v>0</v>
      </c>
      <c r="BF1561" s="148">
        <f>IF(N1561="snížená",J1561,0)</f>
        <v>0</v>
      </c>
      <c r="BG1561" s="148">
        <f>IF(N1561="zákl. přenesená",J1561,0)</f>
        <v>0</v>
      </c>
      <c r="BH1561" s="148">
        <f>IF(N1561="sníž. přenesená",J1561,0)</f>
        <v>0</v>
      </c>
      <c r="BI1561" s="148">
        <f>IF(N1561="nulová",J1561,0)</f>
        <v>0</v>
      </c>
      <c r="BJ1561" s="17" t="s">
        <v>90</v>
      </c>
      <c r="BK1561" s="148">
        <f>ROUND(I1561*H1561,2)</f>
        <v>0</v>
      </c>
      <c r="BL1561" s="17" t="s">
        <v>370</v>
      </c>
      <c r="BM1561" s="147" t="s">
        <v>3054</v>
      </c>
    </row>
    <row r="1562" spans="2:65" s="1" customFormat="1" ht="29.25">
      <c r="B1562" s="32"/>
      <c r="D1562" s="150" t="s">
        <v>475</v>
      </c>
      <c r="F1562" s="178" t="s">
        <v>3032</v>
      </c>
      <c r="I1562" s="179"/>
      <c r="L1562" s="32"/>
      <c r="M1562" s="180"/>
      <c r="T1562" s="56"/>
      <c r="AT1562" s="17" t="s">
        <v>475</v>
      </c>
      <c r="AU1562" s="17" t="s">
        <v>90</v>
      </c>
    </row>
    <row r="1563" spans="2:65" s="1" customFormat="1" ht="37.9" customHeight="1">
      <c r="B1563" s="32"/>
      <c r="C1563" s="136" t="s">
        <v>2324</v>
      </c>
      <c r="D1563" s="136" t="s">
        <v>270</v>
      </c>
      <c r="E1563" s="137" t="s">
        <v>3055</v>
      </c>
      <c r="F1563" s="138" t="s">
        <v>3056</v>
      </c>
      <c r="G1563" s="139" t="s">
        <v>440</v>
      </c>
      <c r="H1563" s="140">
        <v>1</v>
      </c>
      <c r="I1563" s="141"/>
      <c r="J1563" s="142">
        <f>ROUND(I1563*H1563,2)</f>
        <v>0</v>
      </c>
      <c r="K1563" s="138" t="s">
        <v>1</v>
      </c>
      <c r="L1563" s="32"/>
      <c r="M1563" s="143" t="s">
        <v>1</v>
      </c>
      <c r="N1563" s="144" t="s">
        <v>43</v>
      </c>
      <c r="P1563" s="145">
        <f>O1563*H1563</f>
        <v>0</v>
      </c>
      <c r="Q1563" s="145">
        <v>0</v>
      </c>
      <c r="R1563" s="145">
        <f>Q1563*H1563</f>
        <v>0</v>
      </c>
      <c r="S1563" s="145">
        <v>0</v>
      </c>
      <c r="T1563" s="146">
        <f>S1563*H1563</f>
        <v>0</v>
      </c>
      <c r="AR1563" s="147" t="s">
        <v>370</v>
      </c>
      <c r="AT1563" s="147" t="s">
        <v>270</v>
      </c>
      <c r="AU1563" s="147" t="s">
        <v>90</v>
      </c>
      <c r="AY1563" s="17" t="s">
        <v>268</v>
      </c>
      <c r="BE1563" s="148">
        <f>IF(N1563="základní",J1563,0)</f>
        <v>0</v>
      </c>
      <c r="BF1563" s="148">
        <f>IF(N1563="snížená",J1563,0)</f>
        <v>0</v>
      </c>
      <c r="BG1563" s="148">
        <f>IF(N1563="zákl. přenesená",J1563,0)</f>
        <v>0</v>
      </c>
      <c r="BH1563" s="148">
        <f>IF(N1563="sníž. přenesená",J1563,0)</f>
        <v>0</v>
      </c>
      <c r="BI1563" s="148">
        <f>IF(N1563="nulová",J1563,0)</f>
        <v>0</v>
      </c>
      <c r="BJ1563" s="17" t="s">
        <v>90</v>
      </c>
      <c r="BK1563" s="148">
        <f>ROUND(I1563*H1563,2)</f>
        <v>0</v>
      </c>
      <c r="BL1563" s="17" t="s">
        <v>370</v>
      </c>
      <c r="BM1563" s="147" t="s">
        <v>3057</v>
      </c>
    </row>
    <row r="1564" spans="2:65" s="1" customFormat="1" ht="29.25">
      <c r="B1564" s="32"/>
      <c r="D1564" s="150" t="s">
        <v>475</v>
      </c>
      <c r="F1564" s="178" t="s">
        <v>3032</v>
      </c>
      <c r="I1564" s="179"/>
      <c r="L1564" s="32"/>
      <c r="M1564" s="180"/>
      <c r="T1564" s="56"/>
      <c r="AT1564" s="17" t="s">
        <v>475</v>
      </c>
      <c r="AU1564" s="17" t="s">
        <v>90</v>
      </c>
    </row>
    <row r="1565" spans="2:65" s="1" customFormat="1" ht="21.75" customHeight="1">
      <c r="B1565" s="32"/>
      <c r="C1565" s="136" t="s">
        <v>2328</v>
      </c>
      <c r="D1565" s="136" t="s">
        <v>270</v>
      </c>
      <c r="E1565" s="137" t="s">
        <v>2345</v>
      </c>
      <c r="F1565" s="138" t="s">
        <v>2306</v>
      </c>
      <c r="G1565" s="139" t="s">
        <v>1472</v>
      </c>
      <c r="H1565" s="197"/>
      <c r="I1565" s="141"/>
      <c r="J1565" s="142">
        <f>ROUND(I1565*H1565,2)</f>
        <v>0</v>
      </c>
      <c r="K1565" s="138" t="s">
        <v>1</v>
      </c>
      <c r="L1565" s="32"/>
      <c r="M1565" s="143" t="s">
        <v>1</v>
      </c>
      <c r="N1565" s="144" t="s">
        <v>43</v>
      </c>
      <c r="P1565" s="145">
        <f>O1565*H1565</f>
        <v>0</v>
      </c>
      <c r="Q1565" s="145">
        <v>0</v>
      </c>
      <c r="R1565" s="145">
        <f>Q1565*H1565</f>
        <v>0</v>
      </c>
      <c r="S1565" s="145">
        <v>0</v>
      </c>
      <c r="T1565" s="146">
        <f>S1565*H1565</f>
        <v>0</v>
      </c>
      <c r="AR1565" s="147" t="s">
        <v>370</v>
      </c>
      <c r="AT1565" s="147" t="s">
        <v>270</v>
      </c>
      <c r="AU1565" s="147" t="s">
        <v>90</v>
      </c>
      <c r="AY1565" s="17" t="s">
        <v>268</v>
      </c>
      <c r="BE1565" s="148">
        <f>IF(N1565="základní",J1565,0)</f>
        <v>0</v>
      </c>
      <c r="BF1565" s="148">
        <f>IF(N1565="snížená",J1565,0)</f>
        <v>0</v>
      </c>
      <c r="BG1565" s="148">
        <f>IF(N1565="zákl. přenesená",J1565,0)</f>
        <v>0</v>
      </c>
      <c r="BH1565" s="148">
        <f>IF(N1565="sníž. přenesená",J1565,0)</f>
        <v>0</v>
      </c>
      <c r="BI1565" s="148">
        <f>IF(N1565="nulová",J1565,0)</f>
        <v>0</v>
      </c>
      <c r="BJ1565" s="17" t="s">
        <v>90</v>
      </c>
      <c r="BK1565" s="148">
        <f>ROUND(I1565*H1565,2)</f>
        <v>0</v>
      </c>
      <c r="BL1565" s="17" t="s">
        <v>370</v>
      </c>
      <c r="BM1565" s="147" t="s">
        <v>2346</v>
      </c>
    </row>
    <row r="1566" spans="2:65" s="11" customFormat="1" ht="22.9" customHeight="1">
      <c r="B1566" s="124"/>
      <c r="D1566" s="125" t="s">
        <v>76</v>
      </c>
      <c r="E1566" s="134" t="s">
        <v>2347</v>
      </c>
      <c r="F1566" s="134" t="s">
        <v>2348</v>
      </c>
      <c r="I1566" s="127"/>
      <c r="J1566" s="135">
        <f>BK1566</f>
        <v>0</v>
      </c>
      <c r="L1566" s="124"/>
      <c r="M1566" s="129"/>
      <c r="P1566" s="130">
        <f>SUM(P1567:P1628)</f>
        <v>0</v>
      </c>
      <c r="R1566" s="130">
        <f>SUM(R1567:R1628)</f>
        <v>0.60072279999999989</v>
      </c>
      <c r="T1566" s="131">
        <f>SUM(T1567:T1628)</f>
        <v>0</v>
      </c>
      <c r="AR1566" s="125" t="s">
        <v>90</v>
      </c>
      <c r="AT1566" s="132" t="s">
        <v>76</v>
      </c>
      <c r="AU1566" s="132" t="s">
        <v>84</v>
      </c>
      <c r="AY1566" s="125" t="s">
        <v>268</v>
      </c>
      <c r="BK1566" s="133">
        <f>SUM(BK1567:BK1628)</f>
        <v>0</v>
      </c>
    </row>
    <row r="1567" spans="2:65" s="1" customFormat="1" ht="16.5" customHeight="1">
      <c r="B1567" s="32"/>
      <c r="C1567" s="136" t="s">
        <v>2332</v>
      </c>
      <c r="D1567" s="136" t="s">
        <v>270</v>
      </c>
      <c r="E1567" s="137" t="s">
        <v>2350</v>
      </c>
      <c r="F1567" s="138" t="s">
        <v>2351</v>
      </c>
      <c r="G1567" s="139" t="s">
        <v>273</v>
      </c>
      <c r="H1567" s="140">
        <v>14.38</v>
      </c>
      <c r="I1567" s="141"/>
      <c r="J1567" s="142">
        <f>ROUND(I1567*H1567,2)</f>
        <v>0</v>
      </c>
      <c r="K1567" s="138" t="s">
        <v>274</v>
      </c>
      <c r="L1567" s="32"/>
      <c r="M1567" s="143" t="s">
        <v>1</v>
      </c>
      <c r="N1567" s="144" t="s">
        <v>43</v>
      </c>
      <c r="P1567" s="145">
        <f>O1567*H1567</f>
        <v>0</v>
      </c>
      <c r="Q1567" s="145">
        <v>0</v>
      </c>
      <c r="R1567" s="145">
        <f>Q1567*H1567</f>
        <v>0</v>
      </c>
      <c r="S1567" s="145">
        <v>0</v>
      </c>
      <c r="T1567" s="146">
        <f>S1567*H1567</f>
        <v>0</v>
      </c>
      <c r="AR1567" s="147" t="s">
        <v>370</v>
      </c>
      <c r="AT1567" s="147" t="s">
        <v>270</v>
      </c>
      <c r="AU1567" s="147" t="s">
        <v>90</v>
      </c>
      <c r="AY1567" s="17" t="s">
        <v>268</v>
      </c>
      <c r="BE1567" s="148">
        <f>IF(N1567="základní",J1567,0)</f>
        <v>0</v>
      </c>
      <c r="BF1567" s="148">
        <f>IF(N1567="snížená",J1567,0)</f>
        <v>0</v>
      </c>
      <c r="BG1567" s="148">
        <f>IF(N1567="zákl. přenesená",J1567,0)</f>
        <v>0</v>
      </c>
      <c r="BH1567" s="148">
        <f>IF(N1567="sníž. přenesená",J1567,0)</f>
        <v>0</v>
      </c>
      <c r="BI1567" s="148">
        <f>IF(N1567="nulová",J1567,0)</f>
        <v>0</v>
      </c>
      <c r="BJ1567" s="17" t="s">
        <v>90</v>
      </c>
      <c r="BK1567" s="148">
        <f>ROUND(I1567*H1567,2)</f>
        <v>0</v>
      </c>
      <c r="BL1567" s="17" t="s">
        <v>370</v>
      </c>
      <c r="BM1567" s="147" t="s">
        <v>2352</v>
      </c>
    </row>
    <row r="1568" spans="2:65" s="14" customFormat="1">
      <c r="B1568" s="164"/>
      <c r="D1568" s="150" t="s">
        <v>276</v>
      </c>
      <c r="E1568" s="165" t="s">
        <v>1</v>
      </c>
      <c r="F1568" s="166" t="s">
        <v>2353</v>
      </c>
      <c r="H1568" s="165" t="s">
        <v>1</v>
      </c>
      <c r="I1568" s="167"/>
      <c r="L1568" s="164"/>
      <c r="M1568" s="168"/>
      <c r="T1568" s="169"/>
      <c r="AT1568" s="165" t="s">
        <v>276</v>
      </c>
      <c r="AU1568" s="165" t="s">
        <v>90</v>
      </c>
      <c r="AV1568" s="14" t="s">
        <v>84</v>
      </c>
      <c r="AW1568" s="14" t="s">
        <v>32</v>
      </c>
      <c r="AX1568" s="14" t="s">
        <v>77</v>
      </c>
      <c r="AY1568" s="165" t="s">
        <v>268</v>
      </c>
    </row>
    <row r="1569" spans="2:65" s="14" customFormat="1">
      <c r="B1569" s="164"/>
      <c r="D1569" s="150" t="s">
        <v>276</v>
      </c>
      <c r="E1569" s="165" t="s">
        <v>1</v>
      </c>
      <c r="F1569" s="166" t="s">
        <v>2675</v>
      </c>
      <c r="H1569" s="165" t="s">
        <v>1</v>
      </c>
      <c r="I1569" s="167"/>
      <c r="L1569" s="164"/>
      <c r="M1569" s="168"/>
      <c r="T1569" s="169"/>
      <c r="AT1569" s="165" t="s">
        <v>276</v>
      </c>
      <c r="AU1569" s="165" t="s">
        <v>90</v>
      </c>
      <c r="AV1569" s="14" t="s">
        <v>84</v>
      </c>
      <c r="AW1569" s="14" t="s">
        <v>32</v>
      </c>
      <c r="AX1569" s="14" t="s">
        <v>77</v>
      </c>
      <c r="AY1569" s="165" t="s">
        <v>268</v>
      </c>
    </row>
    <row r="1570" spans="2:65" s="12" customFormat="1">
      <c r="B1570" s="149"/>
      <c r="D1570" s="150" t="s">
        <v>276</v>
      </c>
      <c r="E1570" s="151" t="s">
        <v>1</v>
      </c>
      <c r="F1570" s="152" t="s">
        <v>2883</v>
      </c>
      <c r="H1570" s="153">
        <v>7.6</v>
      </c>
      <c r="I1570" s="154"/>
      <c r="L1570" s="149"/>
      <c r="M1570" s="155"/>
      <c r="T1570" s="156"/>
      <c r="AT1570" s="151" t="s">
        <v>276</v>
      </c>
      <c r="AU1570" s="151" t="s">
        <v>90</v>
      </c>
      <c r="AV1570" s="12" t="s">
        <v>90</v>
      </c>
      <c r="AW1570" s="12" t="s">
        <v>32</v>
      </c>
      <c r="AX1570" s="12" t="s">
        <v>77</v>
      </c>
      <c r="AY1570" s="151" t="s">
        <v>268</v>
      </c>
    </row>
    <row r="1571" spans="2:65" s="12" customFormat="1">
      <c r="B1571" s="149"/>
      <c r="D1571" s="150" t="s">
        <v>276</v>
      </c>
      <c r="E1571" s="151" t="s">
        <v>1</v>
      </c>
      <c r="F1571" s="152" t="s">
        <v>3058</v>
      </c>
      <c r="H1571" s="153">
        <v>6.78</v>
      </c>
      <c r="I1571" s="154"/>
      <c r="L1571" s="149"/>
      <c r="M1571" s="155"/>
      <c r="T1571" s="156"/>
      <c r="AT1571" s="151" t="s">
        <v>276</v>
      </c>
      <c r="AU1571" s="151" t="s">
        <v>90</v>
      </c>
      <c r="AV1571" s="12" t="s">
        <v>90</v>
      </c>
      <c r="AW1571" s="12" t="s">
        <v>32</v>
      </c>
      <c r="AX1571" s="12" t="s">
        <v>77</v>
      </c>
      <c r="AY1571" s="151" t="s">
        <v>268</v>
      </c>
    </row>
    <row r="1572" spans="2:65" s="13" customFormat="1">
      <c r="B1572" s="157"/>
      <c r="D1572" s="150" t="s">
        <v>276</v>
      </c>
      <c r="E1572" s="158" t="s">
        <v>1</v>
      </c>
      <c r="F1572" s="159" t="s">
        <v>278</v>
      </c>
      <c r="H1572" s="160">
        <v>14.38</v>
      </c>
      <c r="I1572" s="161"/>
      <c r="L1572" s="157"/>
      <c r="M1572" s="162"/>
      <c r="T1572" s="163"/>
      <c r="AT1572" s="158" t="s">
        <v>276</v>
      </c>
      <c r="AU1572" s="158" t="s">
        <v>90</v>
      </c>
      <c r="AV1572" s="13" t="s">
        <v>101</v>
      </c>
      <c r="AW1572" s="13" t="s">
        <v>32</v>
      </c>
      <c r="AX1572" s="13" t="s">
        <v>84</v>
      </c>
      <c r="AY1572" s="158" t="s">
        <v>268</v>
      </c>
    </row>
    <row r="1573" spans="2:65" s="1" customFormat="1" ht="16.5" customHeight="1">
      <c r="B1573" s="32"/>
      <c r="C1573" s="136" t="s">
        <v>2336</v>
      </c>
      <c r="D1573" s="136" t="s">
        <v>270</v>
      </c>
      <c r="E1573" s="137" t="s">
        <v>2355</v>
      </c>
      <c r="F1573" s="138" t="s">
        <v>2356</v>
      </c>
      <c r="G1573" s="139" t="s">
        <v>273</v>
      </c>
      <c r="H1573" s="140">
        <v>14.38</v>
      </c>
      <c r="I1573" s="141"/>
      <c r="J1573" s="142">
        <f>ROUND(I1573*H1573,2)</f>
        <v>0</v>
      </c>
      <c r="K1573" s="138" t="s">
        <v>274</v>
      </c>
      <c r="L1573" s="32"/>
      <c r="M1573" s="143" t="s">
        <v>1</v>
      </c>
      <c r="N1573" s="144" t="s">
        <v>43</v>
      </c>
      <c r="P1573" s="145">
        <f>O1573*H1573</f>
        <v>0</v>
      </c>
      <c r="Q1573" s="145">
        <v>2.9999999999999997E-4</v>
      </c>
      <c r="R1573" s="145">
        <f>Q1573*H1573</f>
        <v>4.3140000000000001E-3</v>
      </c>
      <c r="S1573" s="145">
        <v>0</v>
      </c>
      <c r="T1573" s="146">
        <f>S1573*H1573</f>
        <v>0</v>
      </c>
      <c r="AR1573" s="147" t="s">
        <v>370</v>
      </c>
      <c r="AT1573" s="147" t="s">
        <v>270</v>
      </c>
      <c r="AU1573" s="147" t="s">
        <v>90</v>
      </c>
      <c r="AY1573" s="17" t="s">
        <v>268</v>
      </c>
      <c r="BE1573" s="148">
        <f>IF(N1573="základní",J1573,0)</f>
        <v>0</v>
      </c>
      <c r="BF1573" s="148">
        <f>IF(N1573="snížená",J1573,0)</f>
        <v>0</v>
      </c>
      <c r="BG1573" s="148">
        <f>IF(N1573="zákl. přenesená",J1573,0)</f>
        <v>0</v>
      </c>
      <c r="BH1573" s="148">
        <f>IF(N1573="sníž. přenesená",J1573,0)</f>
        <v>0</v>
      </c>
      <c r="BI1573" s="148">
        <f>IF(N1573="nulová",J1573,0)</f>
        <v>0</v>
      </c>
      <c r="BJ1573" s="17" t="s">
        <v>90</v>
      </c>
      <c r="BK1573" s="148">
        <f>ROUND(I1573*H1573,2)</f>
        <v>0</v>
      </c>
      <c r="BL1573" s="17" t="s">
        <v>370</v>
      </c>
      <c r="BM1573" s="147" t="s">
        <v>2357</v>
      </c>
    </row>
    <row r="1574" spans="2:65" s="14" customFormat="1">
      <c r="B1574" s="164"/>
      <c r="D1574" s="150" t="s">
        <v>276</v>
      </c>
      <c r="E1574" s="165" t="s">
        <v>1</v>
      </c>
      <c r="F1574" s="166" t="s">
        <v>2353</v>
      </c>
      <c r="H1574" s="165" t="s">
        <v>1</v>
      </c>
      <c r="I1574" s="167"/>
      <c r="L1574" s="164"/>
      <c r="M1574" s="168"/>
      <c r="T1574" s="169"/>
      <c r="AT1574" s="165" t="s">
        <v>276</v>
      </c>
      <c r="AU1574" s="165" t="s">
        <v>90</v>
      </c>
      <c r="AV1574" s="14" t="s">
        <v>84</v>
      </c>
      <c r="AW1574" s="14" t="s">
        <v>32</v>
      </c>
      <c r="AX1574" s="14" t="s">
        <v>77</v>
      </c>
      <c r="AY1574" s="165" t="s">
        <v>268</v>
      </c>
    </row>
    <row r="1575" spans="2:65" s="14" customFormat="1">
      <c r="B1575" s="164"/>
      <c r="D1575" s="150" t="s">
        <v>276</v>
      </c>
      <c r="E1575" s="165" t="s">
        <v>1</v>
      </c>
      <c r="F1575" s="166" t="s">
        <v>2675</v>
      </c>
      <c r="H1575" s="165" t="s">
        <v>1</v>
      </c>
      <c r="I1575" s="167"/>
      <c r="L1575" s="164"/>
      <c r="M1575" s="168"/>
      <c r="T1575" s="169"/>
      <c r="AT1575" s="165" t="s">
        <v>276</v>
      </c>
      <c r="AU1575" s="165" t="s">
        <v>90</v>
      </c>
      <c r="AV1575" s="14" t="s">
        <v>84</v>
      </c>
      <c r="AW1575" s="14" t="s">
        <v>32</v>
      </c>
      <c r="AX1575" s="14" t="s">
        <v>77</v>
      </c>
      <c r="AY1575" s="165" t="s">
        <v>268</v>
      </c>
    </row>
    <row r="1576" spans="2:65" s="12" customFormat="1">
      <c r="B1576" s="149"/>
      <c r="D1576" s="150" t="s">
        <v>276</v>
      </c>
      <c r="E1576" s="151" t="s">
        <v>1</v>
      </c>
      <c r="F1576" s="152" t="s">
        <v>2883</v>
      </c>
      <c r="H1576" s="153">
        <v>7.6</v>
      </c>
      <c r="I1576" s="154"/>
      <c r="L1576" s="149"/>
      <c r="M1576" s="155"/>
      <c r="T1576" s="156"/>
      <c r="AT1576" s="151" t="s">
        <v>276</v>
      </c>
      <c r="AU1576" s="151" t="s">
        <v>90</v>
      </c>
      <c r="AV1576" s="12" t="s">
        <v>90</v>
      </c>
      <c r="AW1576" s="12" t="s">
        <v>32</v>
      </c>
      <c r="AX1576" s="12" t="s">
        <v>77</v>
      </c>
      <c r="AY1576" s="151" t="s">
        <v>268</v>
      </c>
    </row>
    <row r="1577" spans="2:65" s="12" customFormat="1">
      <c r="B1577" s="149"/>
      <c r="D1577" s="150" t="s">
        <v>276</v>
      </c>
      <c r="E1577" s="151" t="s">
        <v>1</v>
      </c>
      <c r="F1577" s="152" t="s">
        <v>3058</v>
      </c>
      <c r="H1577" s="153">
        <v>6.78</v>
      </c>
      <c r="I1577" s="154"/>
      <c r="L1577" s="149"/>
      <c r="M1577" s="155"/>
      <c r="T1577" s="156"/>
      <c r="AT1577" s="151" t="s">
        <v>276</v>
      </c>
      <c r="AU1577" s="151" t="s">
        <v>90</v>
      </c>
      <c r="AV1577" s="12" t="s">
        <v>90</v>
      </c>
      <c r="AW1577" s="12" t="s">
        <v>32</v>
      </c>
      <c r="AX1577" s="12" t="s">
        <v>77</v>
      </c>
      <c r="AY1577" s="151" t="s">
        <v>268</v>
      </c>
    </row>
    <row r="1578" spans="2:65" s="13" customFormat="1">
      <c r="B1578" s="157"/>
      <c r="D1578" s="150" t="s">
        <v>276</v>
      </c>
      <c r="E1578" s="158" t="s">
        <v>1</v>
      </c>
      <c r="F1578" s="159" t="s">
        <v>278</v>
      </c>
      <c r="H1578" s="160">
        <v>14.38</v>
      </c>
      <c r="I1578" s="161"/>
      <c r="L1578" s="157"/>
      <c r="M1578" s="162"/>
      <c r="T1578" s="163"/>
      <c r="AT1578" s="158" t="s">
        <v>276</v>
      </c>
      <c r="AU1578" s="158" t="s">
        <v>90</v>
      </c>
      <c r="AV1578" s="13" t="s">
        <v>101</v>
      </c>
      <c r="AW1578" s="13" t="s">
        <v>32</v>
      </c>
      <c r="AX1578" s="13" t="s">
        <v>84</v>
      </c>
      <c r="AY1578" s="158" t="s">
        <v>268</v>
      </c>
    </row>
    <row r="1579" spans="2:65" s="1" customFormat="1" ht="33" customHeight="1">
      <c r="B1579" s="32"/>
      <c r="C1579" s="136" t="s">
        <v>2340</v>
      </c>
      <c r="D1579" s="136" t="s">
        <v>270</v>
      </c>
      <c r="E1579" s="137" t="s">
        <v>2359</v>
      </c>
      <c r="F1579" s="138" t="s">
        <v>2360</v>
      </c>
      <c r="G1579" s="139" t="s">
        <v>318</v>
      </c>
      <c r="H1579" s="140">
        <v>6</v>
      </c>
      <c r="I1579" s="141"/>
      <c r="J1579" s="142">
        <f>ROUND(I1579*H1579,2)</f>
        <v>0</v>
      </c>
      <c r="K1579" s="138" t="s">
        <v>274</v>
      </c>
      <c r="L1579" s="32"/>
      <c r="M1579" s="143" t="s">
        <v>1</v>
      </c>
      <c r="N1579" s="144" t="s">
        <v>43</v>
      </c>
      <c r="P1579" s="145">
        <f>O1579*H1579</f>
        <v>0</v>
      </c>
      <c r="Q1579" s="145">
        <v>2.9999999999999997E-4</v>
      </c>
      <c r="R1579" s="145">
        <f>Q1579*H1579</f>
        <v>1.8E-3</v>
      </c>
      <c r="S1579" s="145">
        <v>0</v>
      </c>
      <c r="T1579" s="146">
        <f>S1579*H1579</f>
        <v>0</v>
      </c>
      <c r="AR1579" s="147" t="s">
        <v>370</v>
      </c>
      <c r="AT1579" s="147" t="s">
        <v>270</v>
      </c>
      <c r="AU1579" s="147" t="s">
        <v>90</v>
      </c>
      <c r="AY1579" s="17" t="s">
        <v>268</v>
      </c>
      <c r="BE1579" s="148">
        <f>IF(N1579="základní",J1579,0)</f>
        <v>0</v>
      </c>
      <c r="BF1579" s="148">
        <f>IF(N1579="snížená",J1579,0)</f>
        <v>0</v>
      </c>
      <c r="BG1579" s="148">
        <f>IF(N1579="zákl. přenesená",J1579,0)</f>
        <v>0</v>
      </c>
      <c r="BH1579" s="148">
        <f>IF(N1579="sníž. přenesená",J1579,0)</f>
        <v>0</v>
      </c>
      <c r="BI1579" s="148">
        <f>IF(N1579="nulová",J1579,0)</f>
        <v>0</v>
      </c>
      <c r="BJ1579" s="17" t="s">
        <v>90</v>
      </c>
      <c r="BK1579" s="148">
        <f>ROUND(I1579*H1579,2)</f>
        <v>0</v>
      </c>
      <c r="BL1579" s="17" t="s">
        <v>370</v>
      </c>
      <c r="BM1579" s="147" t="s">
        <v>2361</v>
      </c>
    </row>
    <row r="1580" spans="2:65" s="1" customFormat="1" ht="55.5" customHeight="1">
      <c r="B1580" s="32"/>
      <c r="C1580" s="186" t="s">
        <v>2344</v>
      </c>
      <c r="D1580" s="186" t="s">
        <v>982</v>
      </c>
      <c r="E1580" s="187" t="s">
        <v>2363</v>
      </c>
      <c r="F1580" s="188" t="s">
        <v>2364</v>
      </c>
      <c r="G1580" s="189" t="s">
        <v>273</v>
      </c>
      <c r="H1580" s="190">
        <v>1.62</v>
      </c>
      <c r="I1580" s="191"/>
      <c r="J1580" s="192">
        <f>ROUND(I1580*H1580,2)</f>
        <v>0</v>
      </c>
      <c r="K1580" s="188" t="s">
        <v>1</v>
      </c>
      <c r="L1580" s="193"/>
      <c r="M1580" s="194" t="s">
        <v>1</v>
      </c>
      <c r="N1580" s="195" t="s">
        <v>43</v>
      </c>
      <c r="P1580" s="145">
        <f>O1580*H1580</f>
        <v>0</v>
      </c>
      <c r="Q1580" s="145">
        <v>2.1999999999999999E-2</v>
      </c>
      <c r="R1580" s="145">
        <f>Q1580*H1580</f>
        <v>3.5639999999999998E-2</v>
      </c>
      <c r="S1580" s="145">
        <v>0</v>
      </c>
      <c r="T1580" s="146">
        <f>S1580*H1580</f>
        <v>0</v>
      </c>
      <c r="AR1580" s="147" t="s">
        <v>448</v>
      </c>
      <c r="AT1580" s="147" t="s">
        <v>982</v>
      </c>
      <c r="AU1580" s="147" t="s">
        <v>90</v>
      </c>
      <c r="AY1580" s="17" t="s">
        <v>268</v>
      </c>
      <c r="BE1580" s="148">
        <f>IF(N1580="základní",J1580,0)</f>
        <v>0</v>
      </c>
      <c r="BF1580" s="148">
        <f>IF(N1580="snížená",J1580,0)</f>
        <v>0</v>
      </c>
      <c r="BG1580" s="148">
        <f>IF(N1580="zákl. přenesená",J1580,0)</f>
        <v>0</v>
      </c>
      <c r="BH1580" s="148">
        <f>IF(N1580="sníž. přenesená",J1580,0)</f>
        <v>0</v>
      </c>
      <c r="BI1580" s="148">
        <f>IF(N1580="nulová",J1580,0)</f>
        <v>0</v>
      </c>
      <c r="BJ1580" s="17" t="s">
        <v>90</v>
      </c>
      <c r="BK1580" s="148">
        <f>ROUND(I1580*H1580,2)</f>
        <v>0</v>
      </c>
      <c r="BL1580" s="17" t="s">
        <v>370</v>
      </c>
      <c r="BM1580" s="147" t="s">
        <v>3059</v>
      </c>
    </row>
    <row r="1581" spans="2:65" s="14" customFormat="1">
      <c r="B1581" s="164"/>
      <c r="D1581" s="150" t="s">
        <v>276</v>
      </c>
      <c r="E1581" s="165" t="s">
        <v>1</v>
      </c>
      <c r="F1581" s="166" t="s">
        <v>2396</v>
      </c>
      <c r="H1581" s="165" t="s">
        <v>1</v>
      </c>
      <c r="I1581" s="167"/>
      <c r="L1581" s="164"/>
      <c r="M1581" s="168"/>
      <c r="T1581" s="169"/>
      <c r="AT1581" s="165" t="s">
        <v>276</v>
      </c>
      <c r="AU1581" s="165" t="s">
        <v>90</v>
      </c>
      <c r="AV1581" s="14" t="s">
        <v>84</v>
      </c>
      <c r="AW1581" s="14" t="s">
        <v>32</v>
      </c>
      <c r="AX1581" s="14" t="s">
        <v>77</v>
      </c>
      <c r="AY1581" s="165" t="s">
        <v>268</v>
      </c>
    </row>
    <row r="1582" spans="2:65" s="14" customFormat="1">
      <c r="B1582" s="164"/>
      <c r="D1582" s="150" t="s">
        <v>276</v>
      </c>
      <c r="E1582" s="165" t="s">
        <v>1</v>
      </c>
      <c r="F1582" s="166" t="s">
        <v>2675</v>
      </c>
      <c r="H1582" s="165" t="s">
        <v>1</v>
      </c>
      <c r="I1582" s="167"/>
      <c r="L1582" s="164"/>
      <c r="M1582" s="168"/>
      <c r="T1582" s="169"/>
      <c r="AT1582" s="165" t="s">
        <v>276</v>
      </c>
      <c r="AU1582" s="165" t="s">
        <v>90</v>
      </c>
      <c r="AV1582" s="14" t="s">
        <v>84</v>
      </c>
      <c r="AW1582" s="14" t="s">
        <v>32</v>
      </c>
      <c r="AX1582" s="14" t="s">
        <v>77</v>
      </c>
      <c r="AY1582" s="165" t="s">
        <v>268</v>
      </c>
    </row>
    <row r="1583" spans="2:65" s="12" customFormat="1">
      <c r="B1583" s="149"/>
      <c r="D1583" s="150" t="s">
        <v>276</v>
      </c>
      <c r="E1583" s="151" t="s">
        <v>1</v>
      </c>
      <c r="F1583" s="152" t="s">
        <v>2398</v>
      </c>
      <c r="H1583" s="153">
        <v>9</v>
      </c>
      <c r="I1583" s="154"/>
      <c r="L1583" s="149"/>
      <c r="M1583" s="155"/>
      <c r="T1583" s="156"/>
      <c r="AT1583" s="151" t="s">
        <v>276</v>
      </c>
      <c r="AU1583" s="151" t="s">
        <v>90</v>
      </c>
      <c r="AV1583" s="12" t="s">
        <v>90</v>
      </c>
      <c r="AW1583" s="12" t="s">
        <v>32</v>
      </c>
      <c r="AX1583" s="12" t="s">
        <v>77</v>
      </c>
      <c r="AY1583" s="151" t="s">
        <v>268</v>
      </c>
    </row>
    <row r="1584" spans="2:65" s="12" customFormat="1">
      <c r="B1584" s="149"/>
      <c r="D1584" s="150" t="s">
        <v>276</v>
      </c>
      <c r="E1584" s="151" t="s">
        <v>1</v>
      </c>
      <c r="F1584" s="152" t="s">
        <v>3060</v>
      </c>
      <c r="H1584" s="153">
        <v>-3</v>
      </c>
      <c r="I1584" s="154"/>
      <c r="L1584" s="149"/>
      <c r="M1584" s="155"/>
      <c r="T1584" s="156"/>
      <c r="AT1584" s="151" t="s">
        <v>276</v>
      </c>
      <c r="AU1584" s="151" t="s">
        <v>90</v>
      </c>
      <c r="AV1584" s="12" t="s">
        <v>90</v>
      </c>
      <c r="AW1584" s="12" t="s">
        <v>32</v>
      </c>
      <c r="AX1584" s="12" t="s">
        <v>77</v>
      </c>
      <c r="AY1584" s="151" t="s">
        <v>268</v>
      </c>
    </row>
    <row r="1585" spans="2:65" s="13" customFormat="1">
      <c r="B1585" s="157"/>
      <c r="D1585" s="150" t="s">
        <v>276</v>
      </c>
      <c r="E1585" s="158" t="s">
        <v>1</v>
      </c>
      <c r="F1585" s="159" t="s">
        <v>278</v>
      </c>
      <c r="H1585" s="160">
        <v>6</v>
      </c>
      <c r="I1585" s="161"/>
      <c r="L1585" s="157"/>
      <c r="M1585" s="162"/>
      <c r="T1585" s="163"/>
      <c r="AT1585" s="158" t="s">
        <v>276</v>
      </c>
      <c r="AU1585" s="158" t="s">
        <v>90</v>
      </c>
      <c r="AV1585" s="13" t="s">
        <v>101</v>
      </c>
      <c r="AW1585" s="13" t="s">
        <v>32</v>
      </c>
      <c r="AX1585" s="13" t="s">
        <v>84</v>
      </c>
      <c r="AY1585" s="158" t="s">
        <v>268</v>
      </c>
    </row>
    <row r="1586" spans="2:65" s="12" customFormat="1">
      <c r="B1586" s="149"/>
      <c r="D1586" s="150" t="s">
        <v>276</v>
      </c>
      <c r="F1586" s="152" t="s">
        <v>3061</v>
      </c>
      <c r="H1586" s="153">
        <v>1.62</v>
      </c>
      <c r="I1586" s="154"/>
      <c r="L1586" s="149"/>
      <c r="M1586" s="155"/>
      <c r="T1586" s="156"/>
      <c r="AT1586" s="151" t="s">
        <v>276</v>
      </c>
      <c r="AU1586" s="151" t="s">
        <v>90</v>
      </c>
      <c r="AV1586" s="12" t="s">
        <v>90</v>
      </c>
      <c r="AW1586" s="12" t="s">
        <v>4</v>
      </c>
      <c r="AX1586" s="12" t="s">
        <v>84</v>
      </c>
      <c r="AY1586" s="151" t="s">
        <v>268</v>
      </c>
    </row>
    <row r="1587" spans="2:65" s="1" customFormat="1" ht="33" customHeight="1">
      <c r="B1587" s="32"/>
      <c r="C1587" s="136" t="s">
        <v>2349</v>
      </c>
      <c r="D1587" s="136" t="s">
        <v>270</v>
      </c>
      <c r="E1587" s="137" t="s">
        <v>2368</v>
      </c>
      <c r="F1587" s="138" t="s">
        <v>2369</v>
      </c>
      <c r="G1587" s="139" t="s">
        <v>273</v>
      </c>
      <c r="H1587" s="140">
        <v>0.81</v>
      </c>
      <c r="I1587" s="141"/>
      <c r="J1587" s="142">
        <f>ROUND(I1587*H1587,2)</f>
        <v>0</v>
      </c>
      <c r="K1587" s="138" t="s">
        <v>274</v>
      </c>
      <c r="L1587" s="32"/>
      <c r="M1587" s="143" t="s">
        <v>1</v>
      </c>
      <c r="N1587" s="144" t="s">
        <v>43</v>
      </c>
      <c r="P1587" s="145">
        <f>O1587*H1587</f>
        <v>0</v>
      </c>
      <c r="Q1587" s="145">
        <v>8.9700000000000005E-3</v>
      </c>
      <c r="R1587" s="145">
        <f>Q1587*H1587</f>
        <v>7.2657000000000008E-3</v>
      </c>
      <c r="S1587" s="145">
        <v>0</v>
      </c>
      <c r="T1587" s="146">
        <f>S1587*H1587</f>
        <v>0</v>
      </c>
      <c r="AR1587" s="147" t="s">
        <v>370</v>
      </c>
      <c r="AT1587" s="147" t="s">
        <v>270</v>
      </c>
      <c r="AU1587" s="147" t="s">
        <v>90</v>
      </c>
      <c r="AY1587" s="17" t="s">
        <v>268</v>
      </c>
      <c r="BE1587" s="148">
        <f>IF(N1587="základní",J1587,0)</f>
        <v>0</v>
      </c>
      <c r="BF1587" s="148">
        <f>IF(N1587="snížená",J1587,0)</f>
        <v>0</v>
      </c>
      <c r="BG1587" s="148">
        <f>IF(N1587="zákl. přenesená",J1587,0)</f>
        <v>0</v>
      </c>
      <c r="BH1587" s="148">
        <f>IF(N1587="sníž. přenesená",J1587,0)</f>
        <v>0</v>
      </c>
      <c r="BI1587" s="148">
        <f>IF(N1587="nulová",J1587,0)</f>
        <v>0</v>
      </c>
      <c r="BJ1587" s="17" t="s">
        <v>90</v>
      </c>
      <c r="BK1587" s="148">
        <f>ROUND(I1587*H1587,2)</f>
        <v>0</v>
      </c>
      <c r="BL1587" s="17" t="s">
        <v>370</v>
      </c>
      <c r="BM1587" s="147" t="s">
        <v>2370</v>
      </c>
    </row>
    <row r="1588" spans="2:65" s="1" customFormat="1" ht="55.5" customHeight="1">
      <c r="B1588" s="32"/>
      <c r="C1588" s="186" t="s">
        <v>2354</v>
      </c>
      <c r="D1588" s="186" t="s">
        <v>982</v>
      </c>
      <c r="E1588" s="187" t="s">
        <v>2372</v>
      </c>
      <c r="F1588" s="188" t="s">
        <v>2373</v>
      </c>
      <c r="G1588" s="189" t="s">
        <v>273</v>
      </c>
      <c r="H1588" s="190">
        <v>1.2150000000000001</v>
      </c>
      <c r="I1588" s="191"/>
      <c r="J1588" s="192">
        <f>ROUND(I1588*H1588,2)</f>
        <v>0</v>
      </c>
      <c r="K1588" s="188" t="s">
        <v>1</v>
      </c>
      <c r="L1588" s="193"/>
      <c r="M1588" s="194" t="s">
        <v>1</v>
      </c>
      <c r="N1588" s="195" t="s">
        <v>43</v>
      </c>
      <c r="P1588" s="145">
        <f>O1588*H1588</f>
        <v>0</v>
      </c>
      <c r="Q1588" s="145">
        <v>2.1999999999999999E-2</v>
      </c>
      <c r="R1588" s="145">
        <f>Q1588*H1588</f>
        <v>2.673E-2</v>
      </c>
      <c r="S1588" s="145">
        <v>0</v>
      </c>
      <c r="T1588" s="146">
        <f>S1588*H1588</f>
        <v>0</v>
      </c>
      <c r="AR1588" s="147" t="s">
        <v>448</v>
      </c>
      <c r="AT1588" s="147" t="s">
        <v>982</v>
      </c>
      <c r="AU1588" s="147" t="s">
        <v>90</v>
      </c>
      <c r="AY1588" s="17" t="s">
        <v>268</v>
      </c>
      <c r="BE1588" s="148">
        <f>IF(N1588="základní",J1588,0)</f>
        <v>0</v>
      </c>
      <c r="BF1588" s="148">
        <f>IF(N1588="snížená",J1588,0)</f>
        <v>0</v>
      </c>
      <c r="BG1588" s="148">
        <f>IF(N1588="zákl. přenesená",J1588,0)</f>
        <v>0</v>
      </c>
      <c r="BH1588" s="148">
        <f>IF(N1588="sníž. přenesená",J1588,0)</f>
        <v>0</v>
      </c>
      <c r="BI1588" s="148">
        <f>IF(N1588="nulová",J1588,0)</f>
        <v>0</v>
      </c>
      <c r="BJ1588" s="17" t="s">
        <v>90</v>
      </c>
      <c r="BK1588" s="148">
        <f>ROUND(I1588*H1588,2)</f>
        <v>0</v>
      </c>
      <c r="BL1588" s="17" t="s">
        <v>370</v>
      </c>
      <c r="BM1588" s="147" t="s">
        <v>3062</v>
      </c>
    </row>
    <row r="1589" spans="2:65" s="14" customFormat="1">
      <c r="B1589" s="164"/>
      <c r="D1589" s="150" t="s">
        <v>276</v>
      </c>
      <c r="E1589" s="165" t="s">
        <v>1</v>
      </c>
      <c r="F1589" s="166" t="s">
        <v>2353</v>
      </c>
      <c r="H1589" s="165" t="s">
        <v>1</v>
      </c>
      <c r="I1589" s="167"/>
      <c r="L1589" s="164"/>
      <c r="M1589" s="168"/>
      <c r="T1589" s="169"/>
      <c r="AT1589" s="165" t="s">
        <v>276</v>
      </c>
      <c r="AU1589" s="165" t="s">
        <v>90</v>
      </c>
      <c r="AV1589" s="14" t="s">
        <v>84</v>
      </c>
      <c r="AW1589" s="14" t="s">
        <v>32</v>
      </c>
      <c r="AX1589" s="14" t="s">
        <v>77</v>
      </c>
      <c r="AY1589" s="165" t="s">
        <v>268</v>
      </c>
    </row>
    <row r="1590" spans="2:65" s="14" customFormat="1">
      <c r="B1590" s="164"/>
      <c r="D1590" s="150" t="s">
        <v>276</v>
      </c>
      <c r="E1590" s="165" t="s">
        <v>1</v>
      </c>
      <c r="F1590" s="166" t="s">
        <v>2675</v>
      </c>
      <c r="H1590" s="165" t="s">
        <v>1</v>
      </c>
      <c r="I1590" s="167"/>
      <c r="L1590" s="164"/>
      <c r="M1590" s="168"/>
      <c r="T1590" s="169"/>
      <c r="AT1590" s="165" t="s">
        <v>276</v>
      </c>
      <c r="AU1590" s="165" t="s">
        <v>90</v>
      </c>
      <c r="AV1590" s="14" t="s">
        <v>84</v>
      </c>
      <c r="AW1590" s="14" t="s">
        <v>32</v>
      </c>
      <c r="AX1590" s="14" t="s">
        <v>77</v>
      </c>
      <c r="AY1590" s="165" t="s">
        <v>268</v>
      </c>
    </row>
    <row r="1591" spans="2:65" s="12" customFormat="1">
      <c r="B1591" s="149"/>
      <c r="D1591" s="150" t="s">
        <v>276</v>
      </c>
      <c r="E1591" s="151" t="s">
        <v>1</v>
      </c>
      <c r="F1591" s="152" t="s">
        <v>2375</v>
      </c>
      <c r="H1591" s="153">
        <v>0.81</v>
      </c>
      <c r="I1591" s="154"/>
      <c r="L1591" s="149"/>
      <c r="M1591" s="155"/>
      <c r="T1591" s="156"/>
      <c r="AT1591" s="151" t="s">
        <v>276</v>
      </c>
      <c r="AU1591" s="151" t="s">
        <v>90</v>
      </c>
      <c r="AV1591" s="12" t="s">
        <v>90</v>
      </c>
      <c r="AW1591" s="12" t="s">
        <v>32</v>
      </c>
      <c r="AX1591" s="12" t="s">
        <v>77</v>
      </c>
      <c r="AY1591" s="151" t="s">
        <v>268</v>
      </c>
    </row>
    <row r="1592" spans="2:65" s="13" customFormat="1">
      <c r="B1592" s="157"/>
      <c r="D1592" s="150" t="s">
        <v>276</v>
      </c>
      <c r="E1592" s="158" t="s">
        <v>1</v>
      </c>
      <c r="F1592" s="159" t="s">
        <v>278</v>
      </c>
      <c r="H1592" s="160">
        <v>0.81</v>
      </c>
      <c r="I1592" s="161"/>
      <c r="L1592" s="157"/>
      <c r="M1592" s="162"/>
      <c r="T1592" s="163"/>
      <c r="AT1592" s="158" t="s">
        <v>276</v>
      </c>
      <c r="AU1592" s="158" t="s">
        <v>90</v>
      </c>
      <c r="AV1592" s="13" t="s">
        <v>101</v>
      </c>
      <c r="AW1592" s="13" t="s">
        <v>32</v>
      </c>
      <c r="AX1592" s="13" t="s">
        <v>84</v>
      </c>
      <c r="AY1592" s="158" t="s">
        <v>268</v>
      </c>
    </row>
    <row r="1593" spans="2:65" s="12" customFormat="1">
      <c r="B1593" s="149"/>
      <c r="D1593" s="150" t="s">
        <v>276</v>
      </c>
      <c r="F1593" s="152" t="s">
        <v>3063</v>
      </c>
      <c r="H1593" s="153">
        <v>1.2150000000000001</v>
      </c>
      <c r="I1593" s="154"/>
      <c r="L1593" s="149"/>
      <c r="M1593" s="155"/>
      <c r="T1593" s="156"/>
      <c r="AT1593" s="151" t="s">
        <v>276</v>
      </c>
      <c r="AU1593" s="151" t="s">
        <v>90</v>
      </c>
      <c r="AV1593" s="12" t="s">
        <v>90</v>
      </c>
      <c r="AW1593" s="12" t="s">
        <v>4</v>
      </c>
      <c r="AX1593" s="12" t="s">
        <v>84</v>
      </c>
      <c r="AY1593" s="151" t="s">
        <v>268</v>
      </c>
    </row>
    <row r="1594" spans="2:65" s="1" customFormat="1" ht="33" customHeight="1">
      <c r="B1594" s="32"/>
      <c r="C1594" s="136" t="s">
        <v>2358</v>
      </c>
      <c r="D1594" s="136" t="s">
        <v>270</v>
      </c>
      <c r="E1594" s="137" t="s">
        <v>2378</v>
      </c>
      <c r="F1594" s="138" t="s">
        <v>2379</v>
      </c>
      <c r="G1594" s="139" t="s">
        <v>273</v>
      </c>
      <c r="H1594" s="140">
        <v>13.57</v>
      </c>
      <c r="I1594" s="141"/>
      <c r="J1594" s="142">
        <f>ROUND(I1594*H1594,2)</f>
        <v>0</v>
      </c>
      <c r="K1594" s="138" t="s">
        <v>274</v>
      </c>
      <c r="L1594" s="32"/>
      <c r="M1594" s="143" t="s">
        <v>1</v>
      </c>
      <c r="N1594" s="144" t="s">
        <v>43</v>
      </c>
      <c r="P1594" s="145">
        <f>O1594*H1594</f>
        <v>0</v>
      </c>
      <c r="Q1594" s="145">
        <v>9.0299999999999998E-3</v>
      </c>
      <c r="R1594" s="145">
        <f>Q1594*H1594</f>
        <v>0.1225371</v>
      </c>
      <c r="S1594" s="145">
        <v>0</v>
      </c>
      <c r="T1594" s="146">
        <f>S1594*H1594</f>
        <v>0</v>
      </c>
      <c r="AR1594" s="147" t="s">
        <v>370</v>
      </c>
      <c r="AT1594" s="147" t="s">
        <v>270</v>
      </c>
      <c r="AU1594" s="147" t="s">
        <v>90</v>
      </c>
      <c r="AY1594" s="17" t="s">
        <v>268</v>
      </c>
      <c r="BE1594" s="148">
        <f>IF(N1594="základní",J1594,0)</f>
        <v>0</v>
      </c>
      <c r="BF1594" s="148">
        <f>IF(N1594="snížená",J1594,0)</f>
        <v>0</v>
      </c>
      <c r="BG1594" s="148">
        <f>IF(N1594="zákl. přenesená",J1594,0)</f>
        <v>0</v>
      </c>
      <c r="BH1594" s="148">
        <f>IF(N1594="sníž. přenesená",J1594,0)</f>
        <v>0</v>
      </c>
      <c r="BI1594" s="148">
        <f>IF(N1594="nulová",J1594,0)</f>
        <v>0</v>
      </c>
      <c r="BJ1594" s="17" t="s">
        <v>90</v>
      </c>
      <c r="BK1594" s="148">
        <f>ROUND(I1594*H1594,2)</f>
        <v>0</v>
      </c>
      <c r="BL1594" s="17" t="s">
        <v>370</v>
      </c>
      <c r="BM1594" s="147" t="s">
        <v>2380</v>
      </c>
    </row>
    <row r="1595" spans="2:65" s="1" customFormat="1" ht="55.5" customHeight="1">
      <c r="B1595" s="32"/>
      <c r="C1595" s="186" t="s">
        <v>2362</v>
      </c>
      <c r="D1595" s="186" t="s">
        <v>982</v>
      </c>
      <c r="E1595" s="187" t="s">
        <v>2382</v>
      </c>
      <c r="F1595" s="188" t="s">
        <v>2383</v>
      </c>
      <c r="G1595" s="189" t="s">
        <v>273</v>
      </c>
      <c r="H1595" s="190">
        <v>16.963000000000001</v>
      </c>
      <c r="I1595" s="191"/>
      <c r="J1595" s="192">
        <f>ROUND(I1595*H1595,2)</f>
        <v>0</v>
      </c>
      <c r="K1595" s="188" t="s">
        <v>1</v>
      </c>
      <c r="L1595" s="193"/>
      <c r="M1595" s="194" t="s">
        <v>1</v>
      </c>
      <c r="N1595" s="195" t="s">
        <v>43</v>
      </c>
      <c r="P1595" s="145">
        <f>O1595*H1595</f>
        <v>0</v>
      </c>
      <c r="Q1595" s="145">
        <v>2.1999999999999999E-2</v>
      </c>
      <c r="R1595" s="145">
        <f>Q1595*H1595</f>
        <v>0.37318600000000002</v>
      </c>
      <c r="S1595" s="145">
        <v>0</v>
      </c>
      <c r="T1595" s="146">
        <f>S1595*H1595</f>
        <v>0</v>
      </c>
      <c r="AR1595" s="147" t="s">
        <v>448</v>
      </c>
      <c r="AT1595" s="147" t="s">
        <v>982</v>
      </c>
      <c r="AU1595" s="147" t="s">
        <v>90</v>
      </c>
      <c r="AY1595" s="17" t="s">
        <v>268</v>
      </c>
      <c r="BE1595" s="148">
        <f>IF(N1595="základní",J1595,0)</f>
        <v>0</v>
      </c>
      <c r="BF1595" s="148">
        <f>IF(N1595="snížená",J1595,0)</f>
        <v>0</v>
      </c>
      <c r="BG1595" s="148">
        <f>IF(N1595="zákl. přenesená",J1595,0)</f>
        <v>0</v>
      </c>
      <c r="BH1595" s="148">
        <f>IF(N1595="sníž. přenesená",J1595,0)</f>
        <v>0</v>
      </c>
      <c r="BI1595" s="148">
        <f>IF(N1595="nulová",J1595,0)</f>
        <v>0</v>
      </c>
      <c r="BJ1595" s="17" t="s">
        <v>90</v>
      </c>
      <c r="BK1595" s="148">
        <f>ROUND(I1595*H1595,2)</f>
        <v>0</v>
      </c>
      <c r="BL1595" s="17" t="s">
        <v>370</v>
      </c>
      <c r="BM1595" s="147" t="s">
        <v>3064</v>
      </c>
    </row>
    <row r="1596" spans="2:65" s="14" customFormat="1">
      <c r="B1596" s="164"/>
      <c r="D1596" s="150" t="s">
        <v>276</v>
      </c>
      <c r="E1596" s="165" t="s">
        <v>1</v>
      </c>
      <c r="F1596" s="166" t="s">
        <v>2353</v>
      </c>
      <c r="H1596" s="165" t="s">
        <v>1</v>
      </c>
      <c r="I1596" s="167"/>
      <c r="L1596" s="164"/>
      <c r="M1596" s="168"/>
      <c r="T1596" s="169"/>
      <c r="AT1596" s="165" t="s">
        <v>276</v>
      </c>
      <c r="AU1596" s="165" t="s">
        <v>90</v>
      </c>
      <c r="AV1596" s="14" t="s">
        <v>84</v>
      </c>
      <c r="AW1596" s="14" t="s">
        <v>32</v>
      </c>
      <c r="AX1596" s="14" t="s">
        <v>77</v>
      </c>
      <c r="AY1596" s="165" t="s">
        <v>268</v>
      </c>
    </row>
    <row r="1597" spans="2:65" s="14" customFormat="1">
      <c r="B1597" s="164"/>
      <c r="D1597" s="150" t="s">
        <v>276</v>
      </c>
      <c r="E1597" s="165" t="s">
        <v>1</v>
      </c>
      <c r="F1597" s="166" t="s">
        <v>2675</v>
      </c>
      <c r="H1597" s="165" t="s">
        <v>1</v>
      </c>
      <c r="I1597" s="167"/>
      <c r="L1597" s="164"/>
      <c r="M1597" s="168"/>
      <c r="T1597" s="169"/>
      <c r="AT1597" s="165" t="s">
        <v>276</v>
      </c>
      <c r="AU1597" s="165" t="s">
        <v>90</v>
      </c>
      <c r="AV1597" s="14" t="s">
        <v>84</v>
      </c>
      <c r="AW1597" s="14" t="s">
        <v>32</v>
      </c>
      <c r="AX1597" s="14" t="s">
        <v>77</v>
      </c>
      <c r="AY1597" s="165" t="s">
        <v>268</v>
      </c>
    </row>
    <row r="1598" spans="2:65" s="12" customFormat="1">
      <c r="B1598" s="149"/>
      <c r="D1598" s="150" t="s">
        <v>276</v>
      </c>
      <c r="E1598" s="151" t="s">
        <v>1</v>
      </c>
      <c r="F1598" s="152" t="s">
        <v>3065</v>
      </c>
      <c r="H1598" s="153">
        <v>6.79</v>
      </c>
      <c r="I1598" s="154"/>
      <c r="L1598" s="149"/>
      <c r="M1598" s="155"/>
      <c r="T1598" s="156"/>
      <c r="AT1598" s="151" t="s">
        <v>276</v>
      </c>
      <c r="AU1598" s="151" t="s">
        <v>90</v>
      </c>
      <c r="AV1598" s="12" t="s">
        <v>90</v>
      </c>
      <c r="AW1598" s="12" t="s">
        <v>32</v>
      </c>
      <c r="AX1598" s="12" t="s">
        <v>77</v>
      </c>
      <c r="AY1598" s="151" t="s">
        <v>268</v>
      </c>
    </row>
    <row r="1599" spans="2:65" s="12" customFormat="1">
      <c r="B1599" s="149"/>
      <c r="D1599" s="150" t="s">
        <v>276</v>
      </c>
      <c r="E1599" s="151" t="s">
        <v>1</v>
      </c>
      <c r="F1599" s="152" t="s">
        <v>3058</v>
      </c>
      <c r="H1599" s="153">
        <v>6.78</v>
      </c>
      <c r="I1599" s="154"/>
      <c r="L1599" s="149"/>
      <c r="M1599" s="155"/>
      <c r="T1599" s="156"/>
      <c r="AT1599" s="151" t="s">
        <v>276</v>
      </c>
      <c r="AU1599" s="151" t="s">
        <v>90</v>
      </c>
      <c r="AV1599" s="12" t="s">
        <v>90</v>
      </c>
      <c r="AW1599" s="12" t="s">
        <v>32</v>
      </c>
      <c r="AX1599" s="12" t="s">
        <v>77</v>
      </c>
      <c r="AY1599" s="151" t="s">
        <v>268</v>
      </c>
    </row>
    <row r="1600" spans="2:65" s="13" customFormat="1">
      <c r="B1600" s="157"/>
      <c r="D1600" s="150" t="s">
        <v>276</v>
      </c>
      <c r="E1600" s="158" t="s">
        <v>1</v>
      </c>
      <c r="F1600" s="159" t="s">
        <v>278</v>
      </c>
      <c r="H1600" s="160">
        <v>13.57</v>
      </c>
      <c r="I1600" s="161"/>
      <c r="L1600" s="157"/>
      <c r="M1600" s="162"/>
      <c r="T1600" s="163"/>
      <c r="AT1600" s="158" t="s">
        <v>276</v>
      </c>
      <c r="AU1600" s="158" t="s">
        <v>90</v>
      </c>
      <c r="AV1600" s="13" t="s">
        <v>101</v>
      </c>
      <c r="AW1600" s="13" t="s">
        <v>32</v>
      </c>
      <c r="AX1600" s="13" t="s">
        <v>84</v>
      </c>
      <c r="AY1600" s="158" t="s">
        <v>268</v>
      </c>
    </row>
    <row r="1601" spans="2:65" s="12" customFormat="1">
      <c r="B1601" s="149"/>
      <c r="D1601" s="150" t="s">
        <v>276</v>
      </c>
      <c r="F1601" s="152" t="s">
        <v>3066</v>
      </c>
      <c r="H1601" s="153">
        <v>16.963000000000001</v>
      </c>
      <c r="I1601" s="154"/>
      <c r="L1601" s="149"/>
      <c r="M1601" s="155"/>
      <c r="T1601" s="156"/>
      <c r="AT1601" s="151" t="s">
        <v>276</v>
      </c>
      <c r="AU1601" s="151" t="s">
        <v>90</v>
      </c>
      <c r="AV1601" s="12" t="s">
        <v>90</v>
      </c>
      <c r="AW1601" s="12" t="s">
        <v>4</v>
      </c>
      <c r="AX1601" s="12" t="s">
        <v>84</v>
      </c>
      <c r="AY1601" s="151" t="s">
        <v>268</v>
      </c>
    </row>
    <row r="1602" spans="2:65" s="1" customFormat="1" ht="24.2" customHeight="1">
      <c r="B1602" s="32"/>
      <c r="C1602" s="136" t="s">
        <v>2367</v>
      </c>
      <c r="D1602" s="136" t="s">
        <v>270</v>
      </c>
      <c r="E1602" s="137" t="s">
        <v>2388</v>
      </c>
      <c r="F1602" s="138" t="s">
        <v>2389</v>
      </c>
      <c r="G1602" s="139" t="s">
        <v>273</v>
      </c>
      <c r="H1602" s="140">
        <v>14.38</v>
      </c>
      <c r="I1602" s="141"/>
      <c r="J1602" s="142">
        <f>ROUND(I1602*H1602,2)</f>
        <v>0</v>
      </c>
      <c r="K1602" s="138" t="s">
        <v>274</v>
      </c>
      <c r="L1602" s="32"/>
      <c r="M1602" s="143" t="s">
        <v>1</v>
      </c>
      <c r="N1602" s="144" t="s">
        <v>43</v>
      </c>
      <c r="P1602" s="145">
        <f>O1602*H1602</f>
        <v>0</v>
      </c>
      <c r="Q1602" s="145">
        <v>1.5E-3</v>
      </c>
      <c r="R1602" s="145">
        <f>Q1602*H1602</f>
        <v>2.1570000000000002E-2</v>
      </c>
      <c r="S1602" s="145">
        <v>0</v>
      </c>
      <c r="T1602" s="146">
        <f>S1602*H1602</f>
        <v>0</v>
      </c>
      <c r="AR1602" s="147" t="s">
        <v>370</v>
      </c>
      <c r="AT1602" s="147" t="s">
        <v>270</v>
      </c>
      <c r="AU1602" s="147" t="s">
        <v>90</v>
      </c>
      <c r="AY1602" s="17" t="s">
        <v>268</v>
      </c>
      <c r="BE1602" s="148">
        <f>IF(N1602="základní",J1602,0)</f>
        <v>0</v>
      </c>
      <c r="BF1602" s="148">
        <f>IF(N1602="snížená",J1602,0)</f>
        <v>0</v>
      </c>
      <c r="BG1602" s="148">
        <f>IF(N1602="zákl. přenesená",J1602,0)</f>
        <v>0</v>
      </c>
      <c r="BH1602" s="148">
        <f>IF(N1602="sníž. přenesená",J1602,0)</f>
        <v>0</v>
      </c>
      <c r="BI1602" s="148">
        <f>IF(N1602="nulová",J1602,0)</f>
        <v>0</v>
      </c>
      <c r="BJ1602" s="17" t="s">
        <v>90</v>
      </c>
      <c r="BK1602" s="148">
        <f>ROUND(I1602*H1602,2)</f>
        <v>0</v>
      </c>
      <c r="BL1602" s="17" t="s">
        <v>370</v>
      </c>
      <c r="BM1602" s="147" t="s">
        <v>2390</v>
      </c>
    </row>
    <row r="1603" spans="2:65" s="14" customFormat="1">
      <c r="B1603" s="164"/>
      <c r="D1603" s="150" t="s">
        <v>276</v>
      </c>
      <c r="E1603" s="165" t="s">
        <v>1</v>
      </c>
      <c r="F1603" s="166" t="s">
        <v>2391</v>
      </c>
      <c r="H1603" s="165" t="s">
        <v>1</v>
      </c>
      <c r="I1603" s="167"/>
      <c r="L1603" s="164"/>
      <c r="M1603" s="168"/>
      <c r="T1603" s="169"/>
      <c r="AT1603" s="165" t="s">
        <v>276</v>
      </c>
      <c r="AU1603" s="165" t="s">
        <v>90</v>
      </c>
      <c r="AV1603" s="14" t="s">
        <v>84</v>
      </c>
      <c r="AW1603" s="14" t="s">
        <v>32</v>
      </c>
      <c r="AX1603" s="14" t="s">
        <v>77</v>
      </c>
      <c r="AY1603" s="165" t="s">
        <v>268</v>
      </c>
    </row>
    <row r="1604" spans="2:65" s="14" customFormat="1">
      <c r="B1604" s="164"/>
      <c r="D1604" s="150" t="s">
        <v>276</v>
      </c>
      <c r="E1604" s="165" t="s">
        <v>1</v>
      </c>
      <c r="F1604" s="166" t="s">
        <v>2675</v>
      </c>
      <c r="H1604" s="165" t="s">
        <v>1</v>
      </c>
      <c r="I1604" s="167"/>
      <c r="L1604" s="164"/>
      <c r="M1604" s="168"/>
      <c r="T1604" s="169"/>
      <c r="AT1604" s="165" t="s">
        <v>276</v>
      </c>
      <c r="AU1604" s="165" t="s">
        <v>90</v>
      </c>
      <c r="AV1604" s="14" t="s">
        <v>84</v>
      </c>
      <c r="AW1604" s="14" t="s">
        <v>32</v>
      </c>
      <c r="AX1604" s="14" t="s">
        <v>77</v>
      </c>
      <c r="AY1604" s="165" t="s">
        <v>268</v>
      </c>
    </row>
    <row r="1605" spans="2:65" s="12" customFormat="1">
      <c r="B1605" s="149"/>
      <c r="D1605" s="150" t="s">
        <v>276</v>
      </c>
      <c r="E1605" s="151" t="s">
        <v>1</v>
      </c>
      <c r="F1605" s="152" t="s">
        <v>2883</v>
      </c>
      <c r="H1605" s="153">
        <v>7.6</v>
      </c>
      <c r="I1605" s="154"/>
      <c r="L1605" s="149"/>
      <c r="M1605" s="155"/>
      <c r="T1605" s="156"/>
      <c r="AT1605" s="151" t="s">
        <v>276</v>
      </c>
      <c r="AU1605" s="151" t="s">
        <v>90</v>
      </c>
      <c r="AV1605" s="12" t="s">
        <v>90</v>
      </c>
      <c r="AW1605" s="12" t="s">
        <v>32</v>
      </c>
      <c r="AX1605" s="12" t="s">
        <v>77</v>
      </c>
      <c r="AY1605" s="151" t="s">
        <v>268</v>
      </c>
    </row>
    <row r="1606" spans="2:65" s="12" customFormat="1">
      <c r="B1606" s="149"/>
      <c r="D1606" s="150" t="s">
        <v>276</v>
      </c>
      <c r="E1606" s="151" t="s">
        <v>1</v>
      </c>
      <c r="F1606" s="152" t="s">
        <v>3058</v>
      </c>
      <c r="H1606" s="153">
        <v>6.78</v>
      </c>
      <c r="I1606" s="154"/>
      <c r="L1606" s="149"/>
      <c r="M1606" s="155"/>
      <c r="T1606" s="156"/>
      <c r="AT1606" s="151" t="s">
        <v>276</v>
      </c>
      <c r="AU1606" s="151" t="s">
        <v>90</v>
      </c>
      <c r="AV1606" s="12" t="s">
        <v>90</v>
      </c>
      <c r="AW1606" s="12" t="s">
        <v>32</v>
      </c>
      <c r="AX1606" s="12" t="s">
        <v>77</v>
      </c>
      <c r="AY1606" s="151" t="s">
        <v>268</v>
      </c>
    </row>
    <row r="1607" spans="2:65" s="13" customFormat="1">
      <c r="B1607" s="157"/>
      <c r="D1607" s="150" t="s">
        <v>276</v>
      </c>
      <c r="E1607" s="158" t="s">
        <v>1</v>
      </c>
      <c r="F1607" s="159" t="s">
        <v>278</v>
      </c>
      <c r="H1607" s="160">
        <v>14.38</v>
      </c>
      <c r="I1607" s="161"/>
      <c r="L1607" s="157"/>
      <c r="M1607" s="162"/>
      <c r="T1607" s="163"/>
      <c r="AT1607" s="158" t="s">
        <v>276</v>
      </c>
      <c r="AU1607" s="158" t="s">
        <v>90</v>
      </c>
      <c r="AV1607" s="13" t="s">
        <v>101</v>
      </c>
      <c r="AW1607" s="13" t="s">
        <v>32</v>
      </c>
      <c r="AX1607" s="13" t="s">
        <v>84</v>
      </c>
      <c r="AY1607" s="158" t="s">
        <v>268</v>
      </c>
    </row>
    <row r="1608" spans="2:65" s="1" customFormat="1" ht="16.5" customHeight="1">
      <c r="B1608" s="32"/>
      <c r="C1608" s="136" t="s">
        <v>2371</v>
      </c>
      <c r="D1608" s="136" t="s">
        <v>270</v>
      </c>
      <c r="E1608" s="137" t="s">
        <v>2393</v>
      </c>
      <c r="F1608" s="138" t="s">
        <v>2394</v>
      </c>
      <c r="G1608" s="139" t="s">
        <v>318</v>
      </c>
      <c r="H1608" s="140">
        <v>6</v>
      </c>
      <c r="I1608" s="141"/>
      <c r="J1608" s="142">
        <f>ROUND(I1608*H1608,2)</f>
        <v>0</v>
      </c>
      <c r="K1608" s="138" t="s">
        <v>274</v>
      </c>
      <c r="L1608" s="32"/>
      <c r="M1608" s="143" t="s">
        <v>1</v>
      </c>
      <c r="N1608" s="144" t="s">
        <v>43</v>
      </c>
      <c r="P1608" s="145">
        <f>O1608*H1608</f>
        <v>0</v>
      </c>
      <c r="Q1608" s="145">
        <v>3.0000000000000001E-5</v>
      </c>
      <c r="R1608" s="145">
        <f>Q1608*H1608</f>
        <v>1.8000000000000001E-4</v>
      </c>
      <c r="S1608" s="145">
        <v>0</v>
      </c>
      <c r="T1608" s="146">
        <f>S1608*H1608</f>
        <v>0</v>
      </c>
      <c r="AR1608" s="147" t="s">
        <v>370</v>
      </c>
      <c r="AT1608" s="147" t="s">
        <v>270</v>
      </c>
      <c r="AU1608" s="147" t="s">
        <v>90</v>
      </c>
      <c r="AY1608" s="17" t="s">
        <v>268</v>
      </c>
      <c r="BE1608" s="148">
        <f>IF(N1608="základní",J1608,0)</f>
        <v>0</v>
      </c>
      <c r="BF1608" s="148">
        <f>IF(N1608="snížená",J1608,0)</f>
        <v>0</v>
      </c>
      <c r="BG1608" s="148">
        <f>IF(N1608="zákl. přenesená",J1608,0)</f>
        <v>0</v>
      </c>
      <c r="BH1608" s="148">
        <f>IF(N1608="sníž. přenesená",J1608,0)</f>
        <v>0</v>
      </c>
      <c r="BI1608" s="148">
        <f>IF(N1608="nulová",J1608,0)</f>
        <v>0</v>
      </c>
      <c r="BJ1608" s="17" t="s">
        <v>90</v>
      </c>
      <c r="BK1608" s="148">
        <f>ROUND(I1608*H1608,2)</f>
        <v>0</v>
      </c>
      <c r="BL1608" s="17" t="s">
        <v>370</v>
      </c>
      <c r="BM1608" s="147" t="s">
        <v>3067</v>
      </c>
    </row>
    <row r="1609" spans="2:65" s="14" customFormat="1">
      <c r="B1609" s="164"/>
      <c r="D1609" s="150" t="s">
        <v>276</v>
      </c>
      <c r="E1609" s="165" t="s">
        <v>1</v>
      </c>
      <c r="F1609" s="166" t="s">
        <v>2396</v>
      </c>
      <c r="H1609" s="165" t="s">
        <v>1</v>
      </c>
      <c r="I1609" s="167"/>
      <c r="L1609" s="164"/>
      <c r="M1609" s="168"/>
      <c r="T1609" s="169"/>
      <c r="AT1609" s="165" t="s">
        <v>276</v>
      </c>
      <c r="AU1609" s="165" t="s">
        <v>90</v>
      </c>
      <c r="AV1609" s="14" t="s">
        <v>84</v>
      </c>
      <c r="AW1609" s="14" t="s">
        <v>32</v>
      </c>
      <c r="AX1609" s="14" t="s">
        <v>77</v>
      </c>
      <c r="AY1609" s="165" t="s">
        <v>268</v>
      </c>
    </row>
    <row r="1610" spans="2:65" s="14" customFormat="1">
      <c r="B1610" s="164"/>
      <c r="D1610" s="150" t="s">
        <v>276</v>
      </c>
      <c r="E1610" s="165" t="s">
        <v>1</v>
      </c>
      <c r="F1610" s="166" t="s">
        <v>2675</v>
      </c>
      <c r="H1610" s="165" t="s">
        <v>1</v>
      </c>
      <c r="I1610" s="167"/>
      <c r="L1610" s="164"/>
      <c r="M1610" s="168"/>
      <c r="T1610" s="169"/>
      <c r="AT1610" s="165" t="s">
        <v>276</v>
      </c>
      <c r="AU1610" s="165" t="s">
        <v>90</v>
      </c>
      <c r="AV1610" s="14" t="s">
        <v>84</v>
      </c>
      <c r="AW1610" s="14" t="s">
        <v>32</v>
      </c>
      <c r="AX1610" s="14" t="s">
        <v>77</v>
      </c>
      <c r="AY1610" s="165" t="s">
        <v>268</v>
      </c>
    </row>
    <row r="1611" spans="2:65" s="12" customFormat="1">
      <c r="B1611" s="149"/>
      <c r="D1611" s="150" t="s">
        <v>276</v>
      </c>
      <c r="E1611" s="151" t="s">
        <v>1</v>
      </c>
      <c r="F1611" s="152" t="s">
        <v>2398</v>
      </c>
      <c r="H1611" s="153">
        <v>9</v>
      </c>
      <c r="I1611" s="154"/>
      <c r="L1611" s="149"/>
      <c r="M1611" s="155"/>
      <c r="T1611" s="156"/>
      <c r="AT1611" s="151" t="s">
        <v>276</v>
      </c>
      <c r="AU1611" s="151" t="s">
        <v>90</v>
      </c>
      <c r="AV1611" s="12" t="s">
        <v>90</v>
      </c>
      <c r="AW1611" s="12" t="s">
        <v>32</v>
      </c>
      <c r="AX1611" s="12" t="s">
        <v>77</v>
      </c>
      <c r="AY1611" s="151" t="s">
        <v>268</v>
      </c>
    </row>
    <row r="1612" spans="2:65" s="12" customFormat="1">
      <c r="B1612" s="149"/>
      <c r="D1612" s="150" t="s">
        <v>276</v>
      </c>
      <c r="E1612" s="151" t="s">
        <v>1</v>
      </c>
      <c r="F1612" s="152" t="s">
        <v>3060</v>
      </c>
      <c r="H1612" s="153">
        <v>-3</v>
      </c>
      <c r="I1612" s="154"/>
      <c r="L1612" s="149"/>
      <c r="M1612" s="155"/>
      <c r="T1612" s="156"/>
      <c r="AT1612" s="151" t="s">
        <v>276</v>
      </c>
      <c r="AU1612" s="151" t="s">
        <v>90</v>
      </c>
      <c r="AV1612" s="12" t="s">
        <v>90</v>
      </c>
      <c r="AW1612" s="12" t="s">
        <v>32</v>
      </c>
      <c r="AX1612" s="12" t="s">
        <v>77</v>
      </c>
      <c r="AY1612" s="151" t="s">
        <v>268</v>
      </c>
    </row>
    <row r="1613" spans="2:65" s="13" customFormat="1">
      <c r="B1613" s="157"/>
      <c r="D1613" s="150" t="s">
        <v>276</v>
      </c>
      <c r="E1613" s="158" t="s">
        <v>1</v>
      </c>
      <c r="F1613" s="159" t="s">
        <v>278</v>
      </c>
      <c r="H1613" s="160">
        <v>6</v>
      </c>
      <c r="I1613" s="161"/>
      <c r="L1613" s="157"/>
      <c r="M1613" s="162"/>
      <c r="T1613" s="163"/>
      <c r="AT1613" s="158" t="s">
        <v>276</v>
      </c>
      <c r="AU1613" s="158" t="s">
        <v>90</v>
      </c>
      <c r="AV1613" s="13" t="s">
        <v>101</v>
      </c>
      <c r="AW1613" s="13" t="s">
        <v>32</v>
      </c>
      <c r="AX1613" s="13" t="s">
        <v>84</v>
      </c>
      <c r="AY1613" s="158" t="s">
        <v>268</v>
      </c>
    </row>
    <row r="1614" spans="2:65" s="1" customFormat="1" ht="24.2" customHeight="1">
      <c r="B1614" s="32"/>
      <c r="C1614" s="136" t="s">
        <v>2377</v>
      </c>
      <c r="D1614" s="136" t="s">
        <v>270</v>
      </c>
      <c r="E1614" s="137" t="s">
        <v>2402</v>
      </c>
      <c r="F1614" s="138" t="s">
        <v>2403</v>
      </c>
      <c r="G1614" s="139" t="s">
        <v>318</v>
      </c>
      <c r="H1614" s="140">
        <v>6</v>
      </c>
      <c r="I1614" s="141"/>
      <c r="J1614" s="142">
        <f>ROUND(I1614*H1614,2)</f>
        <v>0</v>
      </c>
      <c r="K1614" s="138" t="s">
        <v>274</v>
      </c>
      <c r="L1614" s="32"/>
      <c r="M1614" s="143" t="s">
        <v>1</v>
      </c>
      <c r="N1614" s="144" t="s">
        <v>43</v>
      </c>
      <c r="P1614" s="145">
        <f>O1614*H1614</f>
        <v>0</v>
      </c>
      <c r="Q1614" s="145">
        <v>3.0000000000000001E-5</v>
      </c>
      <c r="R1614" s="145">
        <f>Q1614*H1614</f>
        <v>1.8000000000000001E-4</v>
      </c>
      <c r="S1614" s="145">
        <v>0</v>
      </c>
      <c r="T1614" s="146">
        <f>S1614*H1614</f>
        <v>0</v>
      </c>
      <c r="AR1614" s="147" t="s">
        <v>370</v>
      </c>
      <c r="AT1614" s="147" t="s">
        <v>270</v>
      </c>
      <c r="AU1614" s="147" t="s">
        <v>90</v>
      </c>
      <c r="AY1614" s="17" t="s">
        <v>268</v>
      </c>
      <c r="BE1614" s="148">
        <f>IF(N1614="základní",J1614,0)</f>
        <v>0</v>
      </c>
      <c r="BF1614" s="148">
        <f>IF(N1614="snížená",J1614,0)</f>
        <v>0</v>
      </c>
      <c r="BG1614" s="148">
        <f>IF(N1614="zákl. přenesená",J1614,0)</f>
        <v>0</v>
      </c>
      <c r="BH1614" s="148">
        <f>IF(N1614="sníž. přenesená",J1614,0)</f>
        <v>0</v>
      </c>
      <c r="BI1614" s="148">
        <f>IF(N1614="nulová",J1614,0)</f>
        <v>0</v>
      </c>
      <c r="BJ1614" s="17" t="s">
        <v>90</v>
      </c>
      <c r="BK1614" s="148">
        <f>ROUND(I1614*H1614,2)</f>
        <v>0</v>
      </c>
      <c r="BL1614" s="17" t="s">
        <v>370</v>
      </c>
      <c r="BM1614" s="147" t="s">
        <v>3068</v>
      </c>
    </row>
    <row r="1615" spans="2:65" s="14" customFormat="1">
      <c r="B1615" s="164"/>
      <c r="D1615" s="150" t="s">
        <v>276</v>
      </c>
      <c r="E1615" s="165" t="s">
        <v>1</v>
      </c>
      <c r="F1615" s="166" t="s">
        <v>2396</v>
      </c>
      <c r="H1615" s="165" t="s">
        <v>1</v>
      </c>
      <c r="I1615" s="167"/>
      <c r="L1615" s="164"/>
      <c r="M1615" s="168"/>
      <c r="T1615" s="169"/>
      <c r="AT1615" s="165" t="s">
        <v>276</v>
      </c>
      <c r="AU1615" s="165" t="s">
        <v>90</v>
      </c>
      <c r="AV1615" s="14" t="s">
        <v>84</v>
      </c>
      <c r="AW1615" s="14" t="s">
        <v>32</v>
      </c>
      <c r="AX1615" s="14" t="s">
        <v>77</v>
      </c>
      <c r="AY1615" s="165" t="s">
        <v>268</v>
      </c>
    </row>
    <row r="1616" spans="2:65" s="14" customFormat="1">
      <c r="B1616" s="164"/>
      <c r="D1616" s="150" t="s">
        <v>276</v>
      </c>
      <c r="E1616" s="165" t="s">
        <v>1</v>
      </c>
      <c r="F1616" s="166" t="s">
        <v>2675</v>
      </c>
      <c r="H1616" s="165" t="s">
        <v>1</v>
      </c>
      <c r="I1616" s="167"/>
      <c r="L1616" s="164"/>
      <c r="M1616" s="168"/>
      <c r="T1616" s="169"/>
      <c r="AT1616" s="165" t="s">
        <v>276</v>
      </c>
      <c r="AU1616" s="165" t="s">
        <v>90</v>
      </c>
      <c r="AV1616" s="14" t="s">
        <v>84</v>
      </c>
      <c r="AW1616" s="14" t="s">
        <v>32</v>
      </c>
      <c r="AX1616" s="14" t="s">
        <v>77</v>
      </c>
      <c r="AY1616" s="165" t="s">
        <v>268</v>
      </c>
    </row>
    <row r="1617" spans="2:65" s="12" customFormat="1">
      <c r="B1617" s="149"/>
      <c r="D1617" s="150" t="s">
        <v>276</v>
      </c>
      <c r="E1617" s="151" t="s">
        <v>1</v>
      </c>
      <c r="F1617" s="152" t="s">
        <v>2398</v>
      </c>
      <c r="H1617" s="153">
        <v>9</v>
      </c>
      <c r="I1617" s="154"/>
      <c r="L1617" s="149"/>
      <c r="M1617" s="155"/>
      <c r="T1617" s="156"/>
      <c r="AT1617" s="151" t="s">
        <v>276</v>
      </c>
      <c r="AU1617" s="151" t="s">
        <v>90</v>
      </c>
      <c r="AV1617" s="12" t="s">
        <v>90</v>
      </c>
      <c r="AW1617" s="12" t="s">
        <v>32</v>
      </c>
      <c r="AX1617" s="12" t="s">
        <v>77</v>
      </c>
      <c r="AY1617" s="151" t="s">
        <v>268</v>
      </c>
    </row>
    <row r="1618" spans="2:65" s="12" customFormat="1">
      <c r="B1618" s="149"/>
      <c r="D1618" s="150" t="s">
        <v>276</v>
      </c>
      <c r="E1618" s="151" t="s">
        <v>1</v>
      </c>
      <c r="F1618" s="152" t="s">
        <v>3060</v>
      </c>
      <c r="H1618" s="153">
        <v>-3</v>
      </c>
      <c r="I1618" s="154"/>
      <c r="L1618" s="149"/>
      <c r="M1618" s="155"/>
      <c r="T1618" s="156"/>
      <c r="AT1618" s="151" t="s">
        <v>276</v>
      </c>
      <c r="AU1618" s="151" t="s">
        <v>90</v>
      </c>
      <c r="AV1618" s="12" t="s">
        <v>90</v>
      </c>
      <c r="AW1618" s="12" t="s">
        <v>32</v>
      </c>
      <c r="AX1618" s="12" t="s">
        <v>77</v>
      </c>
      <c r="AY1618" s="151" t="s">
        <v>268</v>
      </c>
    </row>
    <row r="1619" spans="2:65" s="13" customFormat="1">
      <c r="B1619" s="157"/>
      <c r="D1619" s="150" t="s">
        <v>276</v>
      </c>
      <c r="E1619" s="158" t="s">
        <v>1</v>
      </c>
      <c r="F1619" s="159" t="s">
        <v>278</v>
      </c>
      <c r="H1619" s="160">
        <v>6</v>
      </c>
      <c r="I1619" s="161"/>
      <c r="L1619" s="157"/>
      <c r="M1619" s="162"/>
      <c r="T1619" s="163"/>
      <c r="AT1619" s="158" t="s">
        <v>276</v>
      </c>
      <c r="AU1619" s="158" t="s">
        <v>90</v>
      </c>
      <c r="AV1619" s="13" t="s">
        <v>101</v>
      </c>
      <c r="AW1619" s="13" t="s">
        <v>32</v>
      </c>
      <c r="AX1619" s="13" t="s">
        <v>84</v>
      </c>
      <c r="AY1619" s="158" t="s">
        <v>268</v>
      </c>
    </row>
    <row r="1620" spans="2:65" s="1" customFormat="1" ht="21.75" customHeight="1">
      <c r="B1620" s="32"/>
      <c r="C1620" s="136" t="s">
        <v>2381</v>
      </c>
      <c r="D1620" s="136" t="s">
        <v>270</v>
      </c>
      <c r="E1620" s="137" t="s">
        <v>2406</v>
      </c>
      <c r="F1620" s="138" t="s">
        <v>2407</v>
      </c>
      <c r="G1620" s="139" t="s">
        <v>318</v>
      </c>
      <c r="H1620" s="140">
        <v>6</v>
      </c>
      <c r="I1620" s="141"/>
      <c r="J1620" s="142">
        <f>ROUND(I1620*H1620,2)</f>
        <v>0</v>
      </c>
      <c r="K1620" s="138" t="s">
        <v>274</v>
      </c>
      <c r="L1620" s="32"/>
      <c r="M1620" s="143" t="s">
        <v>1</v>
      </c>
      <c r="N1620" s="144" t="s">
        <v>43</v>
      </c>
      <c r="P1620" s="145">
        <f>O1620*H1620</f>
        <v>0</v>
      </c>
      <c r="Q1620" s="145">
        <v>1.7000000000000001E-4</v>
      </c>
      <c r="R1620" s="145">
        <f>Q1620*H1620</f>
        <v>1.0200000000000001E-3</v>
      </c>
      <c r="S1620" s="145">
        <v>0</v>
      </c>
      <c r="T1620" s="146">
        <f>S1620*H1620</f>
        <v>0</v>
      </c>
      <c r="AR1620" s="147" t="s">
        <v>370</v>
      </c>
      <c r="AT1620" s="147" t="s">
        <v>270</v>
      </c>
      <c r="AU1620" s="147" t="s">
        <v>90</v>
      </c>
      <c r="AY1620" s="17" t="s">
        <v>268</v>
      </c>
      <c r="BE1620" s="148">
        <f>IF(N1620="základní",J1620,0)</f>
        <v>0</v>
      </c>
      <c r="BF1620" s="148">
        <f>IF(N1620="snížená",J1620,0)</f>
        <v>0</v>
      </c>
      <c r="BG1620" s="148">
        <f>IF(N1620="zákl. přenesená",J1620,0)</f>
        <v>0</v>
      </c>
      <c r="BH1620" s="148">
        <f>IF(N1620="sníž. přenesená",J1620,0)</f>
        <v>0</v>
      </c>
      <c r="BI1620" s="148">
        <f>IF(N1620="nulová",J1620,0)</f>
        <v>0</v>
      </c>
      <c r="BJ1620" s="17" t="s">
        <v>90</v>
      </c>
      <c r="BK1620" s="148">
        <f>ROUND(I1620*H1620,2)</f>
        <v>0</v>
      </c>
      <c r="BL1620" s="17" t="s">
        <v>370</v>
      </c>
      <c r="BM1620" s="147" t="s">
        <v>3069</v>
      </c>
    </row>
    <row r="1621" spans="2:65" s="1" customFormat="1" ht="16.5" customHeight="1">
      <c r="B1621" s="32"/>
      <c r="C1621" s="186" t="s">
        <v>2387</v>
      </c>
      <c r="D1621" s="186" t="s">
        <v>982</v>
      </c>
      <c r="E1621" s="187" t="s">
        <v>2410</v>
      </c>
      <c r="F1621" s="188" t="s">
        <v>2411</v>
      </c>
      <c r="G1621" s="189" t="s">
        <v>318</v>
      </c>
      <c r="H1621" s="190">
        <v>6.3</v>
      </c>
      <c r="I1621" s="191"/>
      <c r="J1621" s="192">
        <f>ROUND(I1621*H1621,2)</f>
        <v>0</v>
      </c>
      <c r="K1621" s="188" t="s">
        <v>274</v>
      </c>
      <c r="L1621" s="193"/>
      <c r="M1621" s="194" t="s">
        <v>1</v>
      </c>
      <c r="N1621" s="195" t="s">
        <v>43</v>
      </c>
      <c r="P1621" s="145">
        <f>O1621*H1621</f>
        <v>0</v>
      </c>
      <c r="Q1621" s="145">
        <v>1E-3</v>
      </c>
      <c r="R1621" s="145">
        <f>Q1621*H1621</f>
        <v>6.3E-3</v>
      </c>
      <c r="S1621" s="145">
        <v>0</v>
      </c>
      <c r="T1621" s="146">
        <f>S1621*H1621</f>
        <v>0</v>
      </c>
      <c r="AR1621" s="147" t="s">
        <v>448</v>
      </c>
      <c r="AT1621" s="147" t="s">
        <v>982</v>
      </c>
      <c r="AU1621" s="147" t="s">
        <v>90</v>
      </c>
      <c r="AY1621" s="17" t="s">
        <v>268</v>
      </c>
      <c r="BE1621" s="148">
        <f>IF(N1621="základní",J1621,0)</f>
        <v>0</v>
      </c>
      <c r="BF1621" s="148">
        <f>IF(N1621="snížená",J1621,0)</f>
        <v>0</v>
      </c>
      <c r="BG1621" s="148">
        <f>IF(N1621="zákl. přenesená",J1621,0)</f>
        <v>0</v>
      </c>
      <c r="BH1621" s="148">
        <f>IF(N1621="sníž. přenesená",J1621,0)</f>
        <v>0</v>
      </c>
      <c r="BI1621" s="148">
        <f>IF(N1621="nulová",J1621,0)</f>
        <v>0</v>
      </c>
      <c r="BJ1621" s="17" t="s">
        <v>90</v>
      </c>
      <c r="BK1621" s="148">
        <f>ROUND(I1621*H1621,2)</f>
        <v>0</v>
      </c>
      <c r="BL1621" s="17" t="s">
        <v>370</v>
      </c>
      <c r="BM1621" s="147" t="s">
        <v>3070</v>
      </c>
    </row>
    <row r="1622" spans="2:65" s="14" customFormat="1">
      <c r="B1622" s="164"/>
      <c r="D1622" s="150" t="s">
        <v>276</v>
      </c>
      <c r="E1622" s="165" t="s">
        <v>1</v>
      </c>
      <c r="F1622" s="166" t="s">
        <v>2396</v>
      </c>
      <c r="H1622" s="165" t="s">
        <v>1</v>
      </c>
      <c r="I1622" s="167"/>
      <c r="L1622" s="164"/>
      <c r="M1622" s="168"/>
      <c r="T1622" s="169"/>
      <c r="AT1622" s="165" t="s">
        <v>276</v>
      </c>
      <c r="AU1622" s="165" t="s">
        <v>90</v>
      </c>
      <c r="AV1622" s="14" t="s">
        <v>84</v>
      </c>
      <c r="AW1622" s="14" t="s">
        <v>32</v>
      </c>
      <c r="AX1622" s="14" t="s">
        <v>77</v>
      </c>
      <c r="AY1622" s="165" t="s">
        <v>268</v>
      </c>
    </row>
    <row r="1623" spans="2:65" s="14" customFormat="1">
      <c r="B1623" s="164"/>
      <c r="D1623" s="150" t="s">
        <v>276</v>
      </c>
      <c r="E1623" s="165" t="s">
        <v>1</v>
      </c>
      <c r="F1623" s="166" t="s">
        <v>2675</v>
      </c>
      <c r="H1623" s="165" t="s">
        <v>1</v>
      </c>
      <c r="I1623" s="167"/>
      <c r="L1623" s="164"/>
      <c r="M1623" s="168"/>
      <c r="T1623" s="169"/>
      <c r="AT1623" s="165" t="s">
        <v>276</v>
      </c>
      <c r="AU1623" s="165" t="s">
        <v>90</v>
      </c>
      <c r="AV1623" s="14" t="s">
        <v>84</v>
      </c>
      <c r="AW1623" s="14" t="s">
        <v>32</v>
      </c>
      <c r="AX1623" s="14" t="s">
        <v>77</v>
      </c>
      <c r="AY1623" s="165" t="s">
        <v>268</v>
      </c>
    </row>
    <row r="1624" spans="2:65" s="12" customFormat="1">
      <c r="B1624" s="149"/>
      <c r="D1624" s="150" t="s">
        <v>276</v>
      </c>
      <c r="E1624" s="151" t="s">
        <v>1</v>
      </c>
      <c r="F1624" s="152" t="s">
        <v>2398</v>
      </c>
      <c r="H1624" s="153">
        <v>9</v>
      </c>
      <c r="I1624" s="154"/>
      <c r="L1624" s="149"/>
      <c r="M1624" s="155"/>
      <c r="T1624" s="156"/>
      <c r="AT1624" s="151" t="s">
        <v>276</v>
      </c>
      <c r="AU1624" s="151" t="s">
        <v>90</v>
      </c>
      <c r="AV1624" s="12" t="s">
        <v>90</v>
      </c>
      <c r="AW1624" s="12" t="s">
        <v>32</v>
      </c>
      <c r="AX1624" s="12" t="s">
        <v>77</v>
      </c>
      <c r="AY1624" s="151" t="s">
        <v>268</v>
      </c>
    </row>
    <row r="1625" spans="2:65" s="12" customFormat="1">
      <c r="B1625" s="149"/>
      <c r="D1625" s="150" t="s">
        <v>276</v>
      </c>
      <c r="E1625" s="151" t="s">
        <v>1</v>
      </c>
      <c r="F1625" s="152" t="s">
        <v>3060</v>
      </c>
      <c r="H1625" s="153">
        <v>-3</v>
      </c>
      <c r="I1625" s="154"/>
      <c r="L1625" s="149"/>
      <c r="M1625" s="155"/>
      <c r="T1625" s="156"/>
      <c r="AT1625" s="151" t="s">
        <v>276</v>
      </c>
      <c r="AU1625" s="151" t="s">
        <v>90</v>
      </c>
      <c r="AV1625" s="12" t="s">
        <v>90</v>
      </c>
      <c r="AW1625" s="12" t="s">
        <v>32</v>
      </c>
      <c r="AX1625" s="12" t="s">
        <v>77</v>
      </c>
      <c r="AY1625" s="151" t="s">
        <v>268</v>
      </c>
    </row>
    <row r="1626" spans="2:65" s="13" customFormat="1">
      <c r="B1626" s="157"/>
      <c r="D1626" s="150" t="s">
        <v>276</v>
      </c>
      <c r="E1626" s="158" t="s">
        <v>1</v>
      </c>
      <c r="F1626" s="159" t="s">
        <v>278</v>
      </c>
      <c r="H1626" s="160">
        <v>6</v>
      </c>
      <c r="I1626" s="161"/>
      <c r="L1626" s="157"/>
      <c r="M1626" s="162"/>
      <c r="T1626" s="163"/>
      <c r="AT1626" s="158" t="s">
        <v>276</v>
      </c>
      <c r="AU1626" s="158" t="s">
        <v>90</v>
      </c>
      <c r="AV1626" s="13" t="s">
        <v>101</v>
      </c>
      <c r="AW1626" s="13" t="s">
        <v>32</v>
      </c>
      <c r="AX1626" s="13" t="s">
        <v>84</v>
      </c>
      <c r="AY1626" s="158" t="s">
        <v>268</v>
      </c>
    </row>
    <row r="1627" spans="2:65" s="12" customFormat="1">
      <c r="B1627" s="149"/>
      <c r="D1627" s="150" t="s">
        <v>276</v>
      </c>
      <c r="F1627" s="152" t="s">
        <v>3071</v>
      </c>
      <c r="H1627" s="153">
        <v>6.3</v>
      </c>
      <c r="I1627" s="154"/>
      <c r="L1627" s="149"/>
      <c r="M1627" s="155"/>
      <c r="T1627" s="156"/>
      <c r="AT1627" s="151" t="s">
        <v>276</v>
      </c>
      <c r="AU1627" s="151" t="s">
        <v>90</v>
      </c>
      <c r="AV1627" s="12" t="s">
        <v>90</v>
      </c>
      <c r="AW1627" s="12" t="s">
        <v>4</v>
      </c>
      <c r="AX1627" s="12" t="s">
        <v>84</v>
      </c>
      <c r="AY1627" s="151" t="s">
        <v>268</v>
      </c>
    </row>
    <row r="1628" spans="2:65" s="1" customFormat="1" ht="24.2" customHeight="1">
      <c r="B1628" s="32"/>
      <c r="C1628" s="136" t="s">
        <v>2392</v>
      </c>
      <c r="D1628" s="136" t="s">
        <v>270</v>
      </c>
      <c r="E1628" s="137" t="s">
        <v>2415</v>
      </c>
      <c r="F1628" s="138" t="s">
        <v>2416</v>
      </c>
      <c r="G1628" s="139" t="s">
        <v>1472</v>
      </c>
      <c r="H1628" s="197"/>
      <c r="I1628" s="141"/>
      <c r="J1628" s="142">
        <f>ROUND(I1628*H1628,2)</f>
        <v>0</v>
      </c>
      <c r="K1628" s="138" t="s">
        <v>274</v>
      </c>
      <c r="L1628" s="32"/>
      <c r="M1628" s="143" t="s">
        <v>1</v>
      </c>
      <c r="N1628" s="144" t="s">
        <v>43</v>
      </c>
      <c r="P1628" s="145">
        <f>O1628*H1628</f>
        <v>0</v>
      </c>
      <c r="Q1628" s="145">
        <v>0</v>
      </c>
      <c r="R1628" s="145">
        <f>Q1628*H1628</f>
        <v>0</v>
      </c>
      <c r="S1628" s="145">
        <v>0</v>
      </c>
      <c r="T1628" s="146">
        <f>S1628*H1628</f>
        <v>0</v>
      </c>
      <c r="AR1628" s="147" t="s">
        <v>370</v>
      </c>
      <c r="AT1628" s="147" t="s">
        <v>270</v>
      </c>
      <c r="AU1628" s="147" t="s">
        <v>90</v>
      </c>
      <c r="AY1628" s="17" t="s">
        <v>268</v>
      </c>
      <c r="BE1628" s="148">
        <f>IF(N1628="základní",J1628,0)</f>
        <v>0</v>
      </c>
      <c r="BF1628" s="148">
        <f>IF(N1628="snížená",J1628,0)</f>
        <v>0</v>
      </c>
      <c r="BG1628" s="148">
        <f>IF(N1628="zákl. přenesená",J1628,0)</f>
        <v>0</v>
      </c>
      <c r="BH1628" s="148">
        <f>IF(N1628="sníž. přenesená",J1628,0)</f>
        <v>0</v>
      </c>
      <c r="BI1628" s="148">
        <f>IF(N1628="nulová",J1628,0)</f>
        <v>0</v>
      </c>
      <c r="BJ1628" s="17" t="s">
        <v>90</v>
      </c>
      <c r="BK1628" s="148">
        <f>ROUND(I1628*H1628,2)</f>
        <v>0</v>
      </c>
      <c r="BL1628" s="17" t="s">
        <v>370</v>
      </c>
      <c r="BM1628" s="147" t="s">
        <v>2417</v>
      </c>
    </row>
    <row r="1629" spans="2:65" s="11" customFormat="1" ht="22.9" customHeight="1">
      <c r="B1629" s="124"/>
      <c r="D1629" s="125" t="s">
        <v>76</v>
      </c>
      <c r="E1629" s="134" t="s">
        <v>2418</v>
      </c>
      <c r="F1629" s="134" t="s">
        <v>2419</v>
      </c>
      <c r="I1629" s="127"/>
      <c r="J1629" s="135">
        <f>BK1629</f>
        <v>0</v>
      </c>
      <c r="L1629" s="124"/>
      <c r="M1629" s="129"/>
      <c r="P1629" s="130">
        <f>SUM(P1630:P1666)</f>
        <v>0</v>
      </c>
      <c r="R1629" s="130">
        <f>SUM(R1630:R1666)</f>
        <v>1.8912677499999999</v>
      </c>
      <c r="T1629" s="131">
        <f>SUM(T1630:T1666)</f>
        <v>0</v>
      </c>
      <c r="AR1629" s="125" t="s">
        <v>90</v>
      </c>
      <c r="AT1629" s="132" t="s">
        <v>76</v>
      </c>
      <c r="AU1629" s="132" t="s">
        <v>84</v>
      </c>
      <c r="AY1629" s="125" t="s">
        <v>268</v>
      </c>
      <c r="BK1629" s="133">
        <f>SUM(BK1630:BK1666)</f>
        <v>0</v>
      </c>
    </row>
    <row r="1630" spans="2:65" s="1" customFormat="1" ht="16.5" customHeight="1">
      <c r="B1630" s="32"/>
      <c r="C1630" s="136" t="s">
        <v>2401</v>
      </c>
      <c r="D1630" s="136" t="s">
        <v>270</v>
      </c>
      <c r="E1630" s="137" t="s">
        <v>2421</v>
      </c>
      <c r="F1630" s="138" t="s">
        <v>2422</v>
      </c>
      <c r="G1630" s="139" t="s">
        <v>273</v>
      </c>
      <c r="H1630" s="140">
        <v>115.63</v>
      </c>
      <c r="I1630" s="141"/>
      <c r="J1630" s="142">
        <f>ROUND(I1630*H1630,2)</f>
        <v>0</v>
      </c>
      <c r="K1630" s="138" t="s">
        <v>274</v>
      </c>
      <c r="L1630" s="32"/>
      <c r="M1630" s="143" t="s">
        <v>1</v>
      </c>
      <c r="N1630" s="144" t="s">
        <v>43</v>
      </c>
      <c r="P1630" s="145">
        <f>O1630*H1630</f>
        <v>0</v>
      </c>
      <c r="Q1630" s="145">
        <v>0</v>
      </c>
      <c r="R1630" s="145">
        <f>Q1630*H1630</f>
        <v>0</v>
      </c>
      <c r="S1630" s="145">
        <v>0</v>
      </c>
      <c r="T1630" s="146">
        <f>S1630*H1630</f>
        <v>0</v>
      </c>
      <c r="AR1630" s="147" t="s">
        <v>370</v>
      </c>
      <c r="AT1630" s="147" t="s">
        <v>270</v>
      </c>
      <c r="AU1630" s="147" t="s">
        <v>90</v>
      </c>
      <c r="AY1630" s="17" t="s">
        <v>268</v>
      </c>
      <c r="BE1630" s="148">
        <f>IF(N1630="základní",J1630,0)</f>
        <v>0</v>
      </c>
      <c r="BF1630" s="148">
        <f>IF(N1630="snížená",J1630,0)</f>
        <v>0</v>
      </c>
      <c r="BG1630" s="148">
        <f>IF(N1630="zákl. přenesená",J1630,0)</f>
        <v>0</v>
      </c>
      <c r="BH1630" s="148">
        <f>IF(N1630="sníž. přenesená",J1630,0)</f>
        <v>0</v>
      </c>
      <c r="BI1630" s="148">
        <f>IF(N1630="nulová",J1630,0)</f>
        <v>0</v>
      </c>
      <c r="BJ1630" s="17" t="s">
        <v>90</v>
      </c>
      <c r="BK1630" s="148">
        <f>ROUND(I1630*H1630,2)</f>
        <v>0</v>
      </c>
      <c r="BL1630" s="17" t="s">
        <v>370</v>
      </c>
      <c r="BM1630" s="147" t="s">
        <v>2423</v>
      </c>
    </row>
    <row r="1631" spans="2:65" s="14" customFormat="1">
      <c r="B1631" s="164"/>
      <c r="D1631" s="150" t="s">
        <v>276</v>
      </c>
      <c r="E1631" s="165" t="s">
        <v>1</v>
      </c>
      <c r="F1631" s="166" t="s">
        <v>2424</v>
      </c>
      <c r="H1631" s="165" t="s">
        <v>1</v>
      </c>
      <c r="I1631" s="167"/>
      <c r="L1631" s="164"/>
      <c r="M1631" s="168"/>
      <c r="T1631" s="169"/>
      <c r="AT1631" s="165" t="s">
        <v>276</v>
      </c>
      <c r="AU1631" s="165" t="s">
        <v>90</v>
      </c>
      <c r="AV1631" s="14" t="s">
        <v>84</v>
      </c>
      <c r="AW1631" s="14" t="s">
        <v>32</v>
      </c>
      <c r="AX1631" s="14" t="s">
        <v>77</v>
      </c>
      <c r="AY1631" s="165" t="s">
        <v>268</v>
      </c>
    </row>
    <row r="1632" spans="2:65" s="14" customFormat="1">
      <c r="B1632" s="164"/>
      <c r="D1632" s="150" t="s">
        <v>276</v>
      </c>
      <c r="E1632" s="165" t="s">
        <v>1</v>
      </c>
      <c r="F1632" s="166" t="s">
        <v>2675</v>
      </c>
      <c r="H1632" s="165" t="s">
        <v>1</v>
      </c>
      <c r="I1632" s="167"/>
      <c r="L1632" s="164"/>
      <c r="M1632" s="168"/>
      <c r="T1632" s="169"/>
      <c r="AT1632" s="165" t="s">
        <v>276</v>
      </c>
      <c r="AU1632" s="165" t="s">
        <v>90</v>
      </c>
      <c r="AV1632" s="14" t="s">
        <v>84</v>
      </c>
      <c r="AW1632" s="14" t="s">
        <v>32</v>
      </c>
      <c r="AX1632" s="14" t="s">
        <v>77</v>
      </c>
      <c r="AY1632" s="165" t="s">
        <v>268</v>
      </c>
    </row>
    <row r="1633" spans="2:65" s="12" customFormat="1">
      <c r="B1633" s="149"/>
      <c r="D1633" s="150" t="s">
        <v>276</v>
      </c>
      <c r="E1633" s="151" t="s">
        <v>1</v>
      </c>
      <c r="F1633" s="152" t="s">
        <v>3072</v>
      </c>
      <c r="H1633" s="153">
        <v>115.63</v>
      </c>
      <c r="I1633" s="154"/>
      <c r="L1633" s="149"/>
      <c r="M1633" s="155"/>
      <c r="T1633" s="156"/>
      <c r="AT1633" s="151" t="s">
        <v>276</v>
      </c>
      <c r="AU1633" s="151" t="s">
        <v>90</v>
      </c>
      <c r="AV1633" s="12" t="s">
        <v>90</v>
      </c>
      <c r="AW1633" s="12" t="s">
        <v>32</v>
      </c>
      <c r="AX1633" s="12" t="s">
        <v>77</v>
      </c>
      <c r="AY1633" s="151" t="s">
        <v>268</v>
      </c>
    </row>
    <row r="1634" spans="2:65" s="13" customFormat="1">
      <c r="B1634" s="157"/>
      <c r="D1634" s="150" t="s">
        <v>276</v>
      </c>
      <c r="E1634" s="158" t="s">
        <v>1</v>
      </c>
      <c r="F1634" s="159" t="s">
        <v>278</v>
      </c>
      <c r="H1634" s="160">
        <v>115.63</v>
      </c>
      <c r="I1634" s="161"/>
      <c r="L1634" s="157"/>
      <c r="M1634" s="162"/>
      <c r="T1634" s="163"/>
      <c r="AT1634" s="158" t="s">
        <v>276</v>
      </c>
      <c r="AU1634" s="158" t="s">
        <v>90</v>
      </c>
      <c r="AV1634" s="13" t="s">
        <v>101</v>
      </c>
      <c r="AW1634" s="13" t="s">
        <v>32</v>
      </c>
      <c r="AX1634" s="13" t="s">
        <v>84</v>
      </c>
      <c r="AY1634" s="158" t="s">
        <v>268</v>
      </c>
    </row>
    <row r="1635" spans="2:65" s="1" customFormat="1" ht="16.5" customHeight="1">
      <c r="B1635" s="32"/>
      <c r="C1635" s="136" t="s">
        <v>2405</v>
      </c>
      <c r="D1635" s="136" t="s">
        <v>270</v>
      </c>
      <c r="E1635" s="137" t="s">
        <v>2426</v>
      </c>
      <c r="F1635" s="138" t="s">
        <v>2427</v>
      </c>
      <c r="G1635" s="139" t="s">
        <v>318</v>
      </c>
      <c r="H1635" s="140">
        <v>122.03</v>
      </c>
      <c r="I1635" s="141"/>
      <c r="J1635" s="142">
        <f>ROUND(I1635*H1635,2)</f>
        <v>0</v>
      </c>
      <c r="K1635" s="138" t="s">
        <v>274</v>
      </c>
      <c r="L1635" s="32"/>
      <c r="M1635" s="143" t="s">
        <v>1</v>
      </c>
      <c r="N1635" s="144" t="s">
        <v>43</v>
      </c>
      <c r="P1635" s="145">
        <f>O1635*H1635</f>
        <v>0</v>
      </c>
      <c r="Q1635" s="145">
        <v>0</v>
      </c>
      <c r="R1635" s="145">
        <f>Q1635*H1635</f>
        <v>0</v>
      </c>
      <c r="S1635" s="145">
        <v>0</v>
      </c>
      <c r="T1635" s="146">
        <f>S1635*H1635</f>
        <v>0</v>
      </c>
      <c r="AR1635" s="147" t="s">
        <v>370</v>
      </c>
      <c r="AT1635" s="147" t="s">
        <v>270</v>
      </c>
      <c r="AU1635" s="147" t="s">
        <v>90</v>
      </c>
      <c r="AY1635" s="17" t="s">
        <v>268</v>
      </c>
      <c r="BE1635" s="148">
        <f>IF(N1635="základní",J1635,0)</f>
        <v>0</v>
      </c>
      <c r="BF1635" s="148">
        <f>IF(N1635="snížená",J1635,0)</f>
        <v>0</v>
      </c>
      <c r="BG1635" s="148">
        <f>IF(N1635="zákl. přenesená",J1635,0)</f>
        <v>0</v>
      </c>
      <c r="BH1635" s="148">
        <f>IF(N1635="sníž. přenesená",J1635,0)</f>
        <v>0</v>
      </c>
      <c r="BI1635" s="148">
        <f>IF(N1635="nulová",J1635,0)</f>
        <v>0</v>
      </c>
      <c r="BJ1635" s="17" t="s">
        <v>90</v>
      </c>
      <c r="BK1635" s="148">
        <f>ROUND(I1635*H1635,2)</f>
        <v>0</v>
      </c>
      <c r="BL1635" s="17" t="s">
        <v>370</v>
      </c>
      <c r="BM1635" s="147" t="s">
        <v>3073</v>
      </c>
    </row>
    <row r="1636" spans="2:65" s="1" customFormat="1" ht="16.5" customHeight="1">
      <c r="B1636" s="32"/>
      <c r="C1636" s="186" t="s">
        <v>2409</v>
      </c>
      <c r="D1636" s="186" t="s">
        <v>982</v>
      </c>
      <c r="E1636" s="187" t="s">
        <v>2430</v>
      </c>
      <c r="F1636" s="188" t="s">
        <v>2431</v>
      </c>
      <c r="G1636" s="189" t="s">
        <v>318</v>
      </c>
      <c r="H1636" s="190">
        <v>124.471</v>
      </c>
      <c r="I1636" s="191"/>
      <c r="J1636" s="192">
        <f>ROUND(I1636*H1636,2)</f>
        <v>0</v>
      </c>
      <c r="K1636" s="188" t="s">
        <v>274</v>
      </c>
      <c r="L1636" s="193"/>
      <c r="M1636" s="194" t="s">
        <v>1</v>
      </c>
      <c r="N1636" s="195" t="s">
        <v>43</v>
      </c>
      <c r="P1636" s="145">
        <f>O1636*H1636</f>
        <v>0</v>
      </c>
      <c r="Q1636" s="145">
        <v>5.0000000000000002E-5</v>
      </c>
      <c r="R1636" s="145">
        <f>Q1636*H1636</f>
        <v>6.2235500000000004E-3</v>
      </c>
      <c r="S1636" s="145">
        <v>0</v>
      </c>
      <c r="T1636" s="146">
        <f>S1636*H1636</f>
        <v>0</v>
      </c>
      <c r="AR1636" s="147" t="s">
        <v>448</v>
      </c>
      <c r="AT1636" s="147" t="s">
        <v>982</v>
      </c>
      <c r="AU1636" s="147" t="s">
        <v>90</v>
      </c>
      <c r="AY1636" s="17" t="s">
        <v>268</v>
      </c>
      <c r="BE1636" s="148">
        <f>IF(N1636="základní",J1636,0)</f>
        <v>0</v>
      </c>
      <c r="BF1636" s="148">
        <f>IF(N1636="snížená",J1636,0)</f>
        <v>0</v>
      </c>
      <c r="BG1636" s="148">
        <f>IF(N1636="zákl. přenesená",J1636,0)</f>
        <v>0</v>
      </c>
      <c r="BH1636" s="148">
        <f>IF(N1636="sníž. přenesená",J1636,0)</f>
        <v>0</v>
      </c>
      <c r="BI1636" s="148">
        <f>IF(N1636="nulová",J1636,0)</f>
        <v>0</v>
      </c>
      <c r="BJ1636" s="17" t="s">
        <v>90</v>
      </c>
      <c r="BK1636" s="148">
        <f>ROUND(I1636*H1636,2)</f>
        <v>0</v>
      </c>
      <c r="BL1636" s="17" t="s">
        <v>370</v>
      </c>
      <c r="BM1636" s="147" t="s">
        <v>3074</v>
      </c>
    </row>
    <row r="1637" spans="2:65" s="14" customFormat="1">
      <c r="B1637" s="164"/>
      <c r="D1637" s="150" t="s">
        <v>276</v>
      </c>
      <c r="E1637" s="165" t="s">
        <v>1</v>
      </c>
      <c r="F1637" s="166" t="s">
        <v>2424</v>
      </c>
      <c r="H1637" s="165" t="s">
        <v>1</v>
      </c>
      <c r="I1637" s="167"/>
      <c r="L1637" s="164"/>
      <c r="M1637" s="168"/>
      <c r="T1637" s="169"/>
      <c r="AT1637" s="165" t="s">
        <v>276</v>
      </c>
      <c r="AU1637" s="165" t="s">
        <v>90</v>
      </c>
      <c r="AV1637" s="14" t="s">
        <v>84</v>
      </c>
      <c r="AW1637" s="14" t="s">
        <v>32</v>
      </c>
      <c r="AX1637" s="14" t="s">
        <v>77</v>
      </c>
      <c r="AY1637" s="165" t="s">
        <v>268</v>
      </c>
    </row>
    <row r="1638" spans="2:65" s="14" customFormat="1">
      <c r="B1638" s="164"/>
      <c r="D1638" s="150" t="s">
        <v>276</v>
      </c>
      <c r="E1638" s="165" t="s">
        <v>1</v>
      </c>
      <c r="F1638" s="166" t="s">
        <v>2675</v>
      </c>
      <c r="H1638" s="165" t="s">
        <v>1</v>
      </c>
      <c r="I1638" s="167"/>
      <c r="L1638" s="164"/>
      <c r="M1638" s="168"/>
      <c r="T1638" s="169"/>
      <c r="AT1638" s="165" t="s">
        <v>276</v>
      </c>
      <c r="AU1638" s="165" t="s">
        <v>90</v>
      </c>
      <c r="AV1638" s="14" t="s">
        <v>84</v>
      </c>
      <c r="AW1638" s="14" t="s">
        <v>32</v>
      </c>
      <c r="AX1638" s="14" t="s">
        <v>77</v>
      </c>
      <c r="AY1638" s="165" t="s">
        <v>268</v>
      </c>
    </row>
    <row r="1639" spans="2:65" s="12" customFormat="1">
      <c r="B1639" s="149"/>
      <c r="D1639" s="150" t="s">
        <v>276</v>
      </c>
      <c r="E1639" s="151" t="s">
        <v>1</v>
      </c>
      <c r="F1639" s="152" t="s">
        <v>3075</v>
      </c>
      <c r="H1639" s="153">
        <v>122.03</v>
      </c>
      <c r="I1639" s="154"/>
      <c r="L1639" s="149"/>
      <c r="M1639" s="155"/>
      <c r="T1639" s="156"/>
      <c r="AT1639" s="151" t="s">
        <v>276</v>
      </c>
      <c r="AU1639" s="151" t="s">
        <v>90</v>
      </c>
      <c r="AV1639" s="12" t="s">
        <v>90</v>
      </c>
      <c r="AW1639" s="12" t="s">
        <v>32</v>
      </c>
      <c r="AX1639" s="12" t="s">
        <v>77</v>
      </c>
      <c r="AY1639" s="151" t="s">
        <v>268</v>
      </c>
    </row>
    <row r="1640" spans="2:65" s="13" customFormat="1">
      <c r="B1640" s="157"/>
      <c r="D1640" s="150" t="s">
        <v>276</v>
      </c>
      <c r="E1640" s="158" t="s">
        <v>1</v>
      </c>
      <c r="F1640" s="159" t="s">
        <v>278</v>
      </c>
      <c r="H1640" s="160">
        <v>122.03</v>
      </c>
      <c r="I1640" s="161"/>
      <c r="L1640" s="157"/>
      <c r="M1640" s="162"/>
      <c r="T1640" s="163"/>
      <c r="AT1640" s="158" t="s">
        <v>276</v>
      </c>
      <c r="AU1640" s="158" t="s">
        <v>90</v>
      </c>
      <c r="AV1640" s="13" t="s">
        <v>101</v>
      </c>
      <c r="AW1640" s="13" t="s">
        <v>32</v>
      </c>
      <c r="AX1640" s="13" t="s">
        <v>84</v>
      </c>
      <c r="AY1640" s="158" t="s">
        <v>268</v>
      </c>
    </row>
    <row r="1641" spans="2:65" s="12" customFormat="1">
      <c r="B1641" s="149"/>
      <c r="D1641" s="150" t="s">
        <v>276</v>
      </c>
      <c r="F1641" s="152" t="s">
        <v>3076</v>
      </c>
      <c r="H1641" s="153">
        <v>124.471</v>
      </c>
      <c r="I1641" s="154"/>
      <c r="L1641" s="149"/>
      <c r="M1641" s="155"/>
      <c r="T1641" s="156"/>
      <c r="AT1641" s="151" t="s">
        <v>276</v>
      </c>
      <c r="AU1641" s="151" t="s">
        <v>90</v>
      </c>
      <c r="AV1641" s="12" t="s">
        <v>90</v>
      </c>
      <c r="AW1641" s="12" t="s">
        <v>4</v>
      </c>
      <c r="AX1641" s="12" t="s">
        <v>84</v>
      </c>
      <c r="AY1641" s="151" t="s">
        <v>268</v>
      </c>
    </row>
    <row r="1642" spans="2:65" s="1" customFormat="1" ht="24.2" customHeight="1">
      <c r="B1642" s="32"/>
      <c r="C1642" s="136" t="s">
        <v>2414</v>
      </c>
      <c r="D1642" s="136" t="s">
        <v>270</v>
      </c>
      <c r="E1642" s="137" t="s">
        <v>2436</v>
      </c>
      <c r="F1642" s="138" t="s">
        <v>2437</v>
      </c>
      <c r="G1642" s="139" t="s">
        <v>273</v>
      </c>
      <c r="H1642" s="140">
        <v>115.63</v>
      </c>
      <c r="I1642" s="141"/>
      <c r="J1642" s="142">
        <f>ROUND(I1642*H1642,2)</f>
        <v>0</v>
      </c>
      <c r="K1642" s="138" t="s">
        <v>274</v>
      </c>
      <c r="L1642" s="32"/>
      <c r="M1642" s="143" t="s">
        <v>1</v>
      </c>
      <c r="N1642" s="144" t="s">
        <v>43</v>
      </c>
      <c r="P1642" s="145">
        <f>O1642*H1642</f>
        <v>0</v>
      </c>
      <c r="Q1642" s="145">
        <v>3.0000000000000001E-5</v>
      </c>
      <c r="R1642" s="145">
        <f>Q1642*H1642</f>
        <v>3.4689E-3</v>
      </c>
      <c r="S1642" s="145">
        <v>0</v>
      </c>
      <c r="T1642" s="146">
        <f>S1642*H1642</f>
        <v>0</v>
      </c>
      <c r="AR1642" s="147" t="s">
        <v>370</v>
      </c>
      <c r="AT1642" s="147" t="s">
        <v>270</v>
      </c>
      <c r="AU1642" s="147" t="s">
        <v>90</v>
      </c>
      <c r="AY1642" s="17" t="s">
        <v>268</v>
      </c>
      <c r="BE1642" s="148">
        <f>IF(N1642="základní",J1642,0)</f>
        <v>0</v>
      </c>
      <c r="BF1642" s="148">
        <f>IF(N1642="snížená",J1642,0)</f>
        <v>0</v>
      </c>
      <c r="BG1642" s="148">
        <f>IF(N1642="zákl. přenesená",J1642,0)</f>
        <v>0</v>
      </c>
      <c r="BH1642" s="148">
        <f>IF(N1642="sníž. přenesená",J1642,0)</f>
        <v>0</v>
      </c>
      <c r="BI1642" s="148">
        <f>IF(N1642="nulová",J1642,0)</f>
        <v>0</v>
      </c>
      <c r="BJ1642" s="17" t="s">
        <v>90</v>
      </c>
      <c r="BK1642" s="148">
        <f>ROUND(I1642*H1642,2)</f>
        <v>0</v>
      </c>
      <c r="BL1642" s="17" t="s">
        <v>370</v>
      </c>
      <c r="BM1642" s="147" t="s">
        <v>2438</v>
      </c>
    </row>
    <row r="1643" spans="2:65" s="14" customFormat="1">
      <c r="B1643" s="164"/>
      <c r="D1643" s="150" t="s">
        <v>276</v>
      </c>
      <c r="E1643" s="165" t="s">
        <v>1</v>
      </c>
      <c r="F1643" s="166" t="s">
        <v>2424</v>
      </c>
      <c r="H1643" s="165" t="s">
        <v>1</v>
      </c>
      <c r="I1643" s="167"/>
      <c r="L1643" s="164"/>
      <c r="M1643" s="168"/>
      <c r="T1643" s="169"/>
      <c r="AT1643" s="165" t="s">
        <v>276</v>
      </c>
      <c r="AU1643" s="165" t="s">
        <v>90</v>
      </c>
      <c r="AV1643" s="14" t="s">
        <v>84</v>
      </c>
      <c r="AW1643" s="14" t="s">
        <v>32</v>
      </c>
      <c r="AX1643" s="14" t="s">
        <v>77</v>
      </c>
      <c r="AY1643" s="165" t="s">
        <v>268</v>
      </c>
    </row>
    <row r="1644" spans="2:65" s="14" customFormat="1">
      <c r="B1644" s="164"/>
      <c r="D1644" s="150" t="s">
        <v>276</v>
      </c>
      <c r="E1644" s="165" t="s">
        <v>1</v>
      </c>
      <c r="F1644" s="166" t="s">
        <v>2675</v>
      </c>
      <c r="H1644" s="165" t="s">
        <v>1</v>
      </c>
      <c r="I1644" s="167"/>
      <c r="L1644" s="164"/>
      <c r="M1644" s="168"/>
      <c r="T1644" s="169"/>
      <c r="AT1644" s="165" t="s">
        <v>276</v>
      </c>
      <c r="AU1644" s="165" t="s">
        <v>90</v>
      </c>
      <c r="AV1644" s="14" t="s">
        <v>84</v>
      </c>
      <c r="AW1644" s="14" t="s">
        <v>32</v>
      </c>
      <c r="AX1644" s="14" t="s">
        <v>77</v>
      </c>
      <c r="AY1644" s="165" t="s">
        <v>268</v>
      </c>
    </row>
    <row r="1645" spans="2:65" s="12" customFormat="1">
      <c r="B1645" s="149"/>
      <c r="D1645" s="150" t="s">
        <v>276</v>
      </c>
      <c r="E1645" s="151" t="s">
        <v>1</v>
      </c>
      <c r="F1645" s="152" t="s">
        <v>3072</v>
      </c>
      <c r="H1645" s="153">
        <v>115.63</v>
      </c>
      <c r="I1645" s="154"/>
      <c r="L1645" s="149"/>
      <c r="M1645" s="155"/>
      <c r="T1645" s="156"/>
      <c r="AT1645" s="151" t="s">
        <v>276</v>
      </c>
      <c r="AU1645" s="151" t="s">
        <v>90</v>
      </c>
      <c r="AV1645" s="12" t="s">
        <v>90</v>
      </c>
      <c r="AW1645" s="12" t="s">
        <v>32</v>
      </c>
      <c r="AX1645" s="12" t="s">
        <v>77</v>
      </c>
      <c r="AY1645" s="151" t="s">
        <v>268</v>
      </c>
    </row>
    <row r="1646" spans="2:65" s="13" customFormat="1">
      <c r="B1646" s="157"/>
      <c r="D1646" s="150" t="s">
        <v>276</v>
      </c>
      <c r="E1646" s="158" t="s">
        <v>1</v>
      </c>
      <c r="F1646" s="159" t="s">
        <v>278</v>
      </c>
      <c r="H1646" s="160">
        <v>115.63</v>
      </c>
      <c r="I1646" s="161"/>
      <c r="L1646" s="157"/>
      <c r="M1646" s="162"/>
      <c r="T1646" s="163"/>
      <c r="AT1646" s="158" t="s">
        <v>276</v>
      </c>
      <c r="AU1646" s="158" t="s">
        <v>90</v>
      </c>
      <c r="AV1646" s="13" t="s">
        <v>101</v>
      </c>
      <c r="AW1646" s="13" t="s">
        <v>32</v>
      </c>
      <c r="AX1646" s="13" t="s">
        <v>84</v>
      </c>
      <c r="AY1646" s="158" t="s">
        <v>268</v>
      </c>
    </row>
    <row r="1647" spans="2:65" s="1" customFormat="1" ht="33" customHeight="1">
      <c r="B1647" s="32"/>
      <c r="C1647" s="136" t="s">
        <v>2420</v>
      </c>
      <c r="D1647" s="136" t="s">
        <v>270</v>
      </c>
      <c r="E1647" s="137" t="s">
        <v>2440</v>
      </c>
      <c r="F1647" s="138" t="s">
        <v>2441</v>
      </c>
      <c r="G1647" s="139" t="s">
        <v>273</v>
      </c>
      <c r="H1647" s="140">
        <v>115.63</v>
      </c>
      <c r="I1647" s="141"/>
      <c r="J1647" s="142">
        <f>ROUND(I1647*H1647,2)</f>
        <v>0</v>
      </c>
      <c r="K1647" s="138" t="s">
        <v>274</v>
      </c>
      <c r="L1647" s="32"/>
      <c r="M1647" s="143" t="s">
        <v>1</v>
      </c>
      <c r="N1647" s="144" t="s">
        <v>43</v>
      </c>
      <c r="P1647" s="145">
        <f>O1647*H1647</f>
        <v>0</v>
      </c>
      <c r="Q1647" s="145">
        <v>7.5799999999999999E-3</v>
      </c>
      <c r="R1647" s="145">
        <f>Q1647*H1647</f>
        <v>0.8764753999999999</v>
      </c>
      <c r="S1647" s="145">
        <v>0</v>
      </c>
      <c r="T1647" s="146">
        <f>S1647*H1647</f>
        <v>0</v>
      </c>
      <c r="AR1647" s="147" t="s">
        <v>370</v>
      </c>
      <c r="AT1647" s="147" t="s">
        <v>270</v>
      </c>
      <c r="AU1647" s="147" t="s">
        <v>90</v>
      </c>
      <c r="AY1647" s="17" t="s">
        <v>268</v>
      </c>
      <c r="BE1647" s="148">
        <f>IF(N1647="základní",J1647,0)</f>
        <v>0</v>
      </c>
      <c r="BF1647" s="148">
        <f>IF(N1647="snížená",J1647,0)</f>
        <v>0</v>
      </c>
      <c r="BG1647" s="148">
        <f>IF(N1647="zákl. přenesená",J1647,0)</f>
        <v>0</v>
      </c>
      <c r="BH1647" s="148">
        <f>IF(N1647="sníž. přenesená",J1647,0)</f>
        <v>0</v>
      </c>
      <c r="BI1647" s="148">
        <f>IF(N1647="nulová",J1647,0)</f>
        <v>0</v>
      </c>
      <c r="BJ1647" s="17" t="s">
        <v>90</v>
      </c>
      <c r="BK1647" s="148">
        <f>ROUND(I1647*H1647,2)</f>
        <v>0</v>
      </c>
      <c r="BL1647" s="17" t="s">
        <v>370</v>
      </c>
      <c r="BM1647" s="147" t="s">
        <v>2442</v>
      </c>
    </row>
    <row r="1648" spans="2:65" s="14" customFormat="1">
      <c r="B1648" s="164"/>
      <c r="D1648" s="150" t="s">
        <v>276</v>
      </c>
      <c r="E1648" s="165" t="s">
        <v>1</v>
      </c>
      <c r="F1648" s="166" t="s">
        <v>2424</v>
      </c>
      <c r="H1648" s="165" t="s">
        <v>1</v>
      </c>
      <c r="I1648" s="167"/>
      <c r="L1648" s="164"/>
      <c r="M1648" s="168"/>
      <c r="T1648" s="169"/>
      <c r="AT1648" s="165" t="s">
        <v>276</v>
      </c>
      <c r="AU1648" s="165" t="s">
        <v>90</v>
      </c>
      <c r="AV1648" s="14" t="s">
        <v>84</v>
      </c>
      <c r="AW1648" s="14" t="s">
        <v>32</v>
      </c>
      <c r="AX1648" s="14" t="s">
        <v>77</v>
      </c>
      <c r="AY1648" s="165" t="s">
        <v>268</v>
      </c>
    </row>
    <row r="1649" spans="2:65" s="14" customFormat="1">
      <c r="B1649" s="164"/>
      <c r="D1649" s="150" t="s">
        <v>276</v>
      </c>
      <c r="E1649" s="165" t="s">
        <v>1</v>
      </c>
      <c r="F1649" s="166" t="s">
        <v>2675</v>
      </c>
      <c r="H1649" s="165" t="s">
        <v>1</v>
      </c>
      <c r="I1649" s="167"/>
      <c r="L1649" s="164"/>
      <c r="M1649" s="168"/>
      <c r="T1649" s="169"/>
      <c r="AT1649" s="165" t="s">
        <v>276</v>
      </c>
      <c r="AU1649" s="165" t="s">
        <v>90</v>
      </c>
      <c r="AV1649" s="14" t="s">
        <v>84</v>
      </c>
      <c r="AW1649" s="14" t="s">
        <v>32</v>
      </c>
      <c r="AX1649" s="14" t="s">
        <v>77</v>
      </c>
      <c r="AY1649" s="165" t="s">
        <v>268</v>
      </c>
    </row>
    <row r="1650" spans="2:65" s="12" customFormat="1">
      <c r="B1650" s="149"/>
      <c r="D1650" s="150" t="s">
        <v>276</v>
      </c>
      <c r="E1650" s="151" t="s">
        <v>1</v>
      </c>
      <c r="F1650" s="152" t="s">
        <v>3072</v>
      </c>
      <c r="H1650" s="153">
        <v>115.63</v>
      </c>
      <c r="I1650" s="154"/>
      <c r="L1650" s="149"/>
      <c r="M1650" s="155"/>
      <c r="T1650" s="156"/>
      <c r="AT1650" s="151" t="s">
        <v>276</v>
      </c>
      <c r="AU1650" s="151" t="s">
        <v>90</v>
      </c>
      <c r="AV1650" s="12" t="s">
        <v>90</v>
      </c>
      <c r="AW1650" s="12" t="s">
        <v>32</v>
      </c>
      <c r="AX1650" s="12" t="s">
        <v>77</v>
      </c>
      <c r="AY1650" s="151" t="s">
        <v>268</v>
      </c>
    </row>
    <row r="1651" spans="2:65" s="13" customFormat="1">
      <c r="B1651" s="157"/>
      <c r="D1651" s="150" t="s">
        <v>276</v>
      </c>
      <c r="E1651" s="158" t="s">
        <v>1</v>
      </c>
      <c r="F1651" s="159" t="s">
        <v>278</v>
      </c>
      <c r="H1651" s="160">
        <v>115.63</v>
      </c>
      <c r="I1651" s="161"/>
      <c r="L1651" s="157"/>
      <c r="M1651" s="162"/>
      <c r="T1651" s="163"/>
      <c r="AT1651" s="158" t="s">
        <v>276</v>
      </c>
      <c r="AU1651" s="158" t="s">
        <v>90</v>
      </c>
      <c r="AV1651" s="13" t="s">
        <v>101</v>
      </c>
      <c r="AW1651" s="13" t="s">
        <v>32</v>
      </c>
      <c r="AX1651" s="13" t="s">
        <v>84</v>
      </c>
      <c r="AY1651" s="158" t="s">
        <v>268</v>
      </c>
    </row>
    <row r="1652" spans="2:65" s="1" customFormat="1" ht="24.2" customHeight="1">
      <c r="B1652" s="32"/>
      <c r="C1652" s="136" t="s">
        <v>2425</v>
      </c>
      <c r="D1652" s="136" t="s">
        <v>270</v>
      </c>
      <c r="E1652" s="137" t="s">
        <v>2444</v>
      </c>
      <c r="F1652" s="138" t="s">
        <v>2445</v>
      </c>
      <c r="G1652" s="139" t="s">
        <v>318</v>
      </c>
      <c r="H1652" s="140">
        <v>93.23</v>
      </c>
      <c r="I1652" s="141"/>
      <c r="J1652" s="142">
        <f>ROUND(I1652*H1652,2)</f>
        <v>0</v>
      </c>
      <c r="K1652" s="138" t="s">
        <v>274</v>
      </c>
      <c r="L1652" s="32"/>
      <c r="M1652" s="143" t="s">
        <v>1</v>
      </c>
      <c r="N1652" s="144" t="s">
        <v>43</v>
      </c>
      <c r="P1652" s="145">
        <f>O1652*H1652</f>
        <v>0</v>
      </c>
      <c r="Q1652" s="145">
        <v>4.0000000000000003E-5</v>
      </c>
      <c r="R1652" s="145">
        <f>Q1652*H1652</f>
        <v>3.7292000000000007E-3</v>
      </c>
      <c r="S1652" s="145">
        <v>0</v>
      </c>
      <c r="T1652" s="146">
        <f>S1652*H1652</f>
        <v>0</v>
      </c>
      <c r="AR1652" s="147" t="s">
        <v>370</v>
      </c>
      <c r="AT1652" s="147" t="s">
        <v>270</v>
      </c>
      <c r="AU1652" s="147" t="s">
        <v>90</v>
      </c>
      <c r="AY1652" s="17" t="s">
        <v>268</v>
      </c>
      <c r="BE1652" s="148">
        <f>IF(N1652="základní",J1652,0)</f>
        <v>0</v>
      </c>
      <c r="BF1652" s="148">
        <f>IF(N1652="snížená",J1652,0)</f>
        <v>0</v>
      </c>
      <c r="BG1652" s="148">
        <f>IF(N1652="zákl. přenesená",J1652,0)</f>
        <v>0</v>
      </c>
      <c r="BH1652" s="148">
        <f>IF(N1652="sníž. přenesená",J1652,0)</f>
        <v>0</v>
      </c>
      <c r="BI1652" s="148">
        <f>IF(N1652="nulová",J1652,0)</f>
        <v>0</v>
      </c>
      <c r="BJ1652" s="17" t="s">
        <v>90</v>
      </c>
      <c r="BK1652" s="148">
        <f>ROUND(I1652*H1652,2)</f>
        <v>0</v>
      </c>
      <c r="BL1652" s="17" t="s">
        <v>370</v>
      </c>
      <c r="BM1652" s="147" t="s">
        <v>2446</v>
      </c>
    </row>
    <row r="1653" spans="2:65" s="1" customFormat="1" ht="24.2" customHeight="1">
      <c r="B1653" s="32"/>
      <c r="C1653" s="186" t="s">
        <v>2429</v>
      </c>
      <c r="D1653" s="186" t="s">
        <v>982</v>
      </c>
      <c r="E1653" s="187" t="s">
        <v>2448</v>
      </c>
      <c r="F1653" s="188" t="s">
        <v>2449</v>
      </c>
      <c r="G1653" s="189" t="s">
        <v>318</v>
      </c>
      <c r="H1653" s="190">
        <v>100.688</v>
      </c>
      <c r="I1653" s="191"/>
      <c r="J1653" s="192">
        <f>ROUND(I1653*H1653,2)</f>
        <v>0</v>
      </c>
      <c r="K1653" s="188" t="s">
        <v>1</v>
      </c>
      <c r="L1653" s="193"/>
      <c r="M1653" s="194" t="s">
        <v>1</v>
      </c>
      <c r="N1653" s="195" t="s">
        <v>43</v>
      </c>
      <c r="P1653" s="145">
        <f>O1653*H1653</f>
        <v>0</v>
      </c>
      <c r="Q1653" s="145">
        <v>2.0000000000000001E-4</v>
      </c>
      <c r="R1653" s="145">
        <f>Q1653*H1653</f>
        <v>2.0137600000000002E-2</v>
      </c>
      <c r="S1653" s="145">
        <v>0</v>
      </c>
      <c r="T1653" s="146">
        <f>S1653*H1653</f>
        <v>0</v>
      </c>
      <c r="AR1653" s="147" t="s">
        <v>448</v>
      </c>
      <c r="AT1653" s="147" t="s">
        <v>982</v>
      </c>
      <c r="AU1653" s="147" t="s">
        <v>90</v>
      </c>
      <c r="AY1653" s="17" t="s">
        <v>268</v>
      </c>
      <c r="BE1653" s="148">
        <f>IF(N1653="základní",J1653,0)</f>
        <v>0</v>
      </c>
      <c r="BF1653" s="148">
        <f>IF(N1653="snížená",J1653,0)</f>
        <v>0</v>
      </c>
      <c r="BG1653" s="148">
        <f>IF(N1653="zákl. přenesená",J1653,0)</f>
        <v>0</v>
      </c>
      <c r="BH1653" s="148">
        <f>IF(N1653="sníž. přenesená",J1653,0)</f>
        <v>0</v>
      </c>
      <c r="BI1653" s="148">
        <f>IF(N1653="nulová",J1653,0)</f>
        <v>0</v>
      </c>
      <c r="BJ1653" s="17" t="s">
        <v>90</v>
      </c>
      <c r="BK1653" s="148">
        <f>ROUND(I1653*H1653,2)</f>
        <v>0</v>
      </c>
      <c r="BL1653" s="17" t="s">
        <v>370</v>
      </c>
      <c r="BM1653" s="147" t="s">
        <v>2450</v>
      </c>
    </row>
    <row r="1654" spans="2:65" s="14" customFormat="1">
      <c r="B1654" s="164"/>
      <c r="D1654" s="150" t="s">
        <v>276</v>
      </c>
      <c r="E1654" s="165" t="s">
        <v>1</v>
      </c>
      <c r="F1654" s="166" t="s">
        <v>2424</v>
      </c>
      <c r="H1654" s="165" t="s">
        <v>1</v>
      </c>
      <c r="I1654" s="167"/>
      <c r="L1654" s="164"/>
      <c r="M1654" s="168"/>
      <c r="T1654" s="169"/>
      <c r="AT1654" s="165" t="s">
        <v>276</v>
      </c>
      <c r="AU1654" s="165" t="s">
        <v>90</v>
      </c>
      <c r="AV1654" s="14" t="s">
        <v>84</v>
      </c>
      <c r="AW1654" s="14" t="s">
        <v>32</v>
      </c>
      <c r="AX1654" s="14" t="s">
        <v>77</v>
      </c>
      <c r="AY1654" s="165" t="s">
        <v>268</v>
      </c>
    </row>
    <row r="1655" spans="2:65" s="14" customFormat="1">
      <c r="B1655" s="164"/>
      <c r="D1655" s="150" t="s">
        <v>276</v>
      </c>
      <c r="E1655" s="165" t="s">
        <v>1</v>
      </c>
      <c r="F1655" s="166" t="s">
        <v>2675</v>
      </c>
      <c r="H1655" s="165" t="s">
        <v>1</v>
      </c>
      <c r="I1655" s="167"/>
      <c r="L1655" s="164"/>
      <c r="M1655" s="168"/>
      <c r="T1655" s="169"/>
      <c r="AT1655" s="165" t="s">
        <v>276</v>
      </c>
      <c r="AU1655" s="165" t="s">
        <v>90</v>
      </c>
      <c r="AV1655" s="14" t="s">
        <v>84</v>
      </c>
      <c r="AW1655" s="14" t="s">
        <v>32</v>
      </c>
      <c r="AX1655" s="14" t="s">
        <v>77</v>
      </c>
      <c r="AY1655" s="165" t="s">
        <v>268</v>
      </c>
    </row>
    <row r="1656" spans="2:65" s="12" customFormat="1" ht="22.5">
      <c r="B1656" s="149"/>
      <c r="D1656" s="150" t="s">
        <v>276</v>
      </c>
      <c r="E1656" s="151" t="s">
        <v>1</v>
      </c>
      <c r="F1656" s="152" t="s">
        <v>3077</v>
      </c>
      <c r="H1656" s="153">
        <v>93.23</v>
      </c>
      <c r="I1656" s="154"/>
      <c r="L1656" s="149"/>
      <c r="M1656" s="155"/>
      <c r="T1656" s="156"/>
      <c r="AT1656" s="151" t="s">
        <v>276</v>
      </c>
      <c r="AU1656" s="151" t="s">
        <v>90</v>
      </c>
      <c r="AV1656" s="12" t="s">
        <v>90</v>
      </c>
      <c r="AW1656" s="12" t="s">
        <v>32</v>
      </c>
      <c r="AX1656" s="12" t="s">
        <v>77</v>
      </c>
      <c r="AY1656" s="151" t="s">
        <v>268</v>
      </c>
    </row>
    <row r="1657" spans="2:65" s="13" customFormat="1">
      <c r="B1657" s="157"/>
      <c r="D1657" s="150" t="s">
        <v>276</v>
      </c>
      <c r="E1657" s="158" t="s">
        <v>1</v>
      </c>
      <c r="F1657" s="159" t="s">
        <v>278</v>
      </c>
      <c r="H1657" s="160">
        <v>93.23</v>
      </c>
      <c r="I1657" s="161"/>
      <c r="L1657" s="157"/>
      <c r="M1657" s="162"/>
      <c r="T1657" s="163"/>
      <c r="AT1657" s="158" t="s">
        <v>276</v>
      </c>
      <c r="AU1657" s="158" t="s">
        <v>90</v>
      </c>
      <c r="AV1657" s="13" t="s">
        <v>101</v>
      </c>
      <c r="AW1657" s="13" t="s">
        <v>32</v>
      </c>
      <c r="AX1657" s="13" t="s">
        <v>84</v>
      </c>
      <c r="AY1657" s="158" t="s">
        <v>268</v>
      </c>
    </row>
    <row r="1658" spans="2:65" s="12" customFormat="1">
      <c r="B1658" s="149"/>
      <c r="D1658" s="150" t="s">
        <v>276</v>
      </c>
      <c r="F1658" s="152" t="s">
        <v>3078</v>
      </c>
      <c r="H1658" s="153">
        <v>100.688</v>
      </c>
      <c r="I1658" s="154"/>
      <c r="L1658" s="149"/>
      <c r="M1658" s="155"/>
      <c r="T1658" s="156"/>
      <c r="AT1658" s="151" t="s">
        <v>276</v>
      </c>
      <c r="AU1658" s="151" t="s">
        <v>90</v>
      </c>
      <c r="AV1658" s="12" t="s">
        <v>90</v>
      </c>
      <c r="AW1658" s="12" t="s">
        <v>4</v>
      </c>
      <c r="AX1658" s="12" t="s">
        <v>84</v>
      </c>
      <c r="AY1658" s="151" t="s">
        <v>268</v>
      </c>
    </row>
    <row r="1659" spans="2:65" s="1" customFormat="1" ht="33" customHeight="1">
      <c r="B1659" s="32"/>
      <c r="C1659" s="136" t="s">
        <v>2435</v>
      </c>
      <c r="D1659" s="136" t="s">
        <v>270</v>
      </c>
      <c r="E1659" s="137" t="s">
        <v>2454</v>
      </c>
      <c r="F1659" s="138" t="s">
        <v>2455</v>
      </c>
      <c r="G1659" s="139" t="s">
        <v>273</v>
      </c>
      <c r="H1659" s="140">
        <v>115.63</v>
      </c>
      <c r="I1659" s="141"/>
      <c r="J1659" s="142">
        <f>ROUND(I1659*H1659,2)</f>
        <v>0</v>
      </c>
      <c r="K1659" s="138" t="s">
        <v>274</v>
      </c>
      <c r="L1659" s="32"/>
      <c r="M1659" s="143" t="s">
        <v>1</v>
      </c>
      <c r="N1659" s="144" t="s">
        <v>43</v>
      </c>
      <c r="P1659" s="145">
        <f>O1659*H1659</f>
        <v>0</v>
      </c>
      <c r="Q1659" s="145">
        <v>1.7000000000000001E-4</v>
      </c>
      <c r="R1659" s="145">
        <f>Q1659*H1659</f>
        <v>1.96571E-2</v>
      </c>
      <c r="S1659" s="145">
        <v>0</v>
      </c>
      <c r="T1659" s="146">
        <f>S1659*H1659</f>
        <v>0</v>
      </c>
      <c r="AR1659" s="147" t="s">
        <v>370</v>
      </c>
      <c r="AT1659" s="147" t="s">
        <v>270</v>
      </c>
      <c r="AU1659" s="147" t="s">
        <v>90</v>
      </c>
      <c r="AY1659" s="17" t="s">
        <v>268</v>
      </c>
      <c r="BE1659" s="148">
        <f>IF(N1659="základní",J1659,0)</f>
        <v>0</v>
      </c>
      <c r="BF1659" s="148">
        <f>IF(N1659="snížená",J1659,0)</f>
        <v>0</v>
      </c>
      <c r="BG1659" s="148">
        <f>IF(N1659="zákl. přenesená",J1659,0)</f>
        <v>0</v>
      </c>
      <c r="BH1659" s="148">
        <f>IF(N1659="sníž. přenesená",J1659,0)</f>
        <v>0</v>
      </c>
      <c r="BI1659" s="148">
        <f>IF(N1659="nulová",J1659,0)</f>
        <v>0</v>
      </c>
      <c r="BJ1659" s="17" t="s">
        <v>90</v>
      </c>
      <c r="BK1659" s="148">
        <f>ROUND(I1659*H1659,2)</f>
        <v>0</v>
      </c>
      <c r="BL1659" s="17" t="s">
        <v>370</v>
      </c>
      <c r="BM1659" s="147" t="s">
        <v>2456</v>
      </c>
    </row>
    <row r="1660" spans="2:65" s="1" customFormat="1" ht="62.65" customHeight="1">
      <c r="B1660" s="32"/>
      <c r="C1660" s="186" t="s">
        <v>2439</v>
      </c>
      <c r="D1660" s="186" t="s">
        <v>982</v>
      </c>
      <c r="E1660" s="187" t="s">
        <v>2458</v>
      </c>
      <c r="F1660" s="188" t="s">
        <v>2459</v>
      </c>
      <c r="G1660" s="189" t="s">
        <v>273</v>
      </c>
      <c r="H1660" s="190">
        <v>124.88</v>
      </c>
      <c r="I1660" s="191"/>
      <c r="J1660" s="192">
        <f>ROUND(I1660*H1660,2)</f>
        <v>0</v>
      </c>
      <c r="K1660" s="188" t="s">
        <v>1</v>
      </c>
      <c r="L1660" s="193"/>
      <c r="M1660" s="194" t="s">
        <v>1</v>
      </c>
      <c r="N1660" s="195" t="s">
        <v>43</v>
      </c>
      <c r="P1660" s="145">
        <f>O1660*H1660</f>
        <v>0</v>
      </c>
      <c r="Q1660" s="145">
        <v>7.7000000000000002E-3</v>
      </c>
      <c r="R1660" s="145">
        <f>Q1660*H1660</f>
        <v>0.96157599999999999</v>
      </c>
      <c r="S1660" s="145">
        <v>0</v>
      </c>
      <c r="T1660" s="146">
        <f>S1660*H1660</f>
        <v>0</v>
      </c>
      <c r="AR1660" s="147" t="s">
        <v>448</v>
      </c>
      <c r="AT1660" s="147" t="s">
        <v>982</v>
      </c>
      <c r="AU1660" s="147" t="s">
        <v>90</v>
      </c>
      <c r="AY1660" s="17" t="s">
        <v>268</v>
      </c>
      <c r="BE1660" s="148">
        <f>IF(N1660="základní",J1660,0)</f>
        <v>0</v>
      </c>
      <c r="BF1660" s="148">
        <f>IF(N1660="snížená",J1660,0)</f>
        <v>0</v>
      </c>
      <c r="BG1660" s="148">
        <f>IF(N1660="zákl. přenesená",J1660,0)</f>
        <v>0</v>
      </c>
      <c r="BH1660" s="148">
        <f>IF(N1660="sníž. přenesená",J1660,0)</f>
        <v>0</v>
      </c>
      <c r="BI1660" s="148">
        <f>IF(N1660="nulová",J1660,0)</f>
        <v>0</v>
      </c>
      <c r="BJ1660" s="17" t="s">
        <v>90</v>
      </c>
      <c r="BK1660" s="148">
        <f>ROUND(I1660*H1660,2)</f>
        <v>0</v>
      </c>
      <c r="BL1660" s="17" t="s">
        <v>370</v>
      </c>
      <c r="BM1660" s="147" t="s">
        <v>2460</v>
      </c>
    </row>
    <row r="1661" spans="2:65" s="14" customFormat="1">
      <c r="B1661" s="164"/>
      <c r="D1661" s="150" t="s">
        <v>276</v>
      </c>
      <c r="E1661" s="165" t="s">
        <v>1</v>
      </c>
      <c r="F1661" s="166" t="s">
        <v>2424</v>
      </c>
      <c r="H1661" s="165" t="s">
        <v>1</v>
      </c>
      <c r="I1661" s="167"/>
      <c r="L1661" s="164"/>
      <c r="M1661" s="168"/>
      <c r="T1661" s="169"/>
      <c r="AT1661" s="165" t="s">
        <v>276</v>
      </c>
      <c r="AU1661" s="165" t="s">
        <v>90</v>
      </c>
      <c r="AV1661" s="14" t="s">
        <v>84</v>
      </c>
      <c r="AW1661" s="14" t="s">
        <v>32</v>
      </c>
      <c r="AX1661" s="14" t="s">
        <v>77</v>
      </c>
      <c r="AY1661" s="165" t="s">
        <v>268</v>
      </c>
    </row>
    <row r="1662" spans="2:65" s="14" customFormat="1">
      <c r="B1662" s="164"/>
      <c r="D1662" s="150" t="s">
        <v>276</v>
      </c>
      <c r="E1662" s="165" t="s">
        <v>1</v>
      </c>
      <c r="F1662" s="166" t="s">
        <v>2675</v>
      </c>
      <c r="H1662" s="165" t="s">
        <v>1</v>
      </c>
      <c r="I1662" s="167"/>
      <c r="L1662" s="164"/>
      <c r="M1662" s="168"/>
      <c r="T1662" s="169"/>
      <c r="AT1662" s="165" t="s">
        <v>276</v>
      </c>
      <c r="AU1662" s="165" t="s">
        <v>90</v>
      </c>
      <c r="AV1662" s="14" t="s">
        <v>84</v>
      </c>
      <c r="AW1662" s="14" t="s">
        <v>32</v>
      </c>
      <c r="AX1662" s="14" t="s">
        <v>77</v>
      </c>
      <c r="AY1662" s="165" t="s">
        <v>268</v>
      </c>
    </row>
    <row r="1663" spans="2:65" s="12" customFormat="1">
      <c r="B1663" s="149"/>
      <c r="D1663" s="150" t="s">
        <v>276</v>
      </c>
      <c r="E1663" s="151" t="s">
        <v>1</v>
      </c>
      <c r="F1663" s="152" t="s">
        <v>3072</v>
      </c>
      <c r="H1663" s="153">
        <v>115.63</v>
      </c>
      <c r="I1663" s="154"/>
      <c r="L1663" s="149"/>
      <c r="M1663" s="155"/>
      <c r="T1663" s="156"/>
      <c r="AT1663" s="151" t="s">
        <v>276</v>
      </c>
      <c r="AU1663" s="151" t="s">
        <v>90</v>
      </c>
      <c r="AV1663" s="12" t="s">
        <v>90</v>
      </c>
      <c r="AW1663" s="12" t="s">
        <v>32</v>
      </c>
      <c r="AX1663" s="12" t="s">
        <v>77</v>
      </c>
      <c r="AY1663" s="151" t="s">
        <v>268</v>
      </c>
    </row>
    <row r="1664" spans="2:65" s="13" customFormat="1">
      <c r="B1664" s="157"/>
      <c r="D1664" s="150" t="s">
        <v>276</v>
      </c>
      <c r="E1664" s="158" t="s">
        <v>1</v>
      </c>
      <c r="F1664" s="159" t="s">
        <v>278</v>
      </c>
      <c r="H1664" s="160">
        <v>115.63</v>
      </c>
      <c r="I1664" s="161"/>
      <c r="L1664" s="157"/>
      <c r="M1664" s="162"/>
      <c r="T1664" s="163"/>
      <c r="AT1664" s="158" t="s">
        <v>276</v>
      </c>
      <c r="AU1664" s="158" t="s">
        <v>90</v>
      </c>
      <c r="AV1664" s="13" t="s">
        <v>101</v>
      </c>
      <c r="AW1664" s="13" t="s">
        <v>32</v>
      </c>
      <c r="AX1664" s="13" t="s">
        <v>84</v>
      </c>
      <c r="AY1664" s="158" t="s">
        <v>268</v>
      </c>
    </row>
    <row r="1665" spans="2:65" s="12" customFormat="1">
      <c r="B1665" s="149"/>
      <c r="D1665" s="150" t="s">
        <v>276</v>
      </c>
      <c r="F1665" s="152" t="s">
        <v>3079</v>
      </c>
      <c r="H1665" s="153">
        <v>124.88</v>
      </c>
      <c r="I1665" s="154"/>
      <c r="L1665" s="149"/>
      <c r="M1665" s="155"/>
      <c r="T1665" s="156"/>
      <c r="AT1665" s="151" t="s">
        <v>276</v>
      </c>
      <c r="AU1665" s="151" t="s">
        <v>90</v>
      </c>
      <c r="AV1665" s="12" t="s">
        <v>90</v>
      </c>
      <c r="AW1665" s="12" t="s">
        <v>4</v>
      </c>
      <c r="AX1665" s="12" t="s">
        <v>84</v>
      </c>
      <c r="AY1665" s="151" t="s">
        <v>268</v>
      </c>
    </row>
    <row r="1666" spans="2:65" s="1" customFormat="1" ht="24.2" customHeight="1">
      <c r="B1666" s="32"/>
      <c r="C1666" s="136" t="s">
        <v>2443</v>
      </c>
      <c r="D1666" s="136" t="s">
        <v>270</v>
      </c>
      <c r="E1666" s="137" t="s">
        <v>2463</v>
      </c>
      <c r="F1666" s="138" t="s">
        <v>2464</v>
      </c>
      <c r="G1666" s="139" t="s">
        <v>1472</v>
      </c>
      <c r="H1666" s="197"/>
      <c r="I1666" s="141"/>
      <c r="J1666" s="142">
        <f>ROUND(I1666*H1666,2)</f>
        <v>0</v>
      </c>
      <c r="K1666" s="138" t="s">
        <v>274</v>
      </c>
      <c r="L1666" s="32"/>
      <c r="M1666" s="143" t="s">
        <v>1</v>
      </c>
      <c r="N1666" s="144" t="s">
        <v>43</v>
      </c>
      <c r="P1666" s="145">
        <f>O1666*H1666</f>
        <v>0</v>
      </c>
      <c r="Q1666" s="145">
        <v>0</v>
      </c>
      <c r="R1666" s="145">
        <f>Q1666*H1666</f>
        <v>0</v>
      </c>
      <c r="S1666" s="145">
        <v>0</v>
      </c>
      <c r="T1666" s="146">
        <f>S1666*H1666</f>
        <v>0</v>
      </c>
      <c r="AR1666" s="147" t="s">
        <v>370</v>
      </c>
      <c r="AT1666" s="147" t="s">
        <v>270</v>
      </c>
      <c r="AU1666" s="147" t="s">
        <v>90</v>
      </c>
      <c r="AY1666" s="17" t="s">
        <v>268</v>
      </c>
      <c r="BE1666" s="148">
        <f>IF(N1666="základní",J1666,0)</f>
        <v>0</v>
      </c>
      <c r="BF1666" s="148">
        <f>IF(N1666="snížená",J1666,0)</f>
        <v>0</v>
      </c>
      <c r="BG1666" s="148">
        <f>IF(N1666="zákl. přenesená",J1666,0)</f>
        <v>0</v>
      </c>
      <c r="BH1666" s="148">
        <f>IF(N1666="sníž. přenesená",J1666,0)</f>
        <v>0</v>
      </c>
      <c r="BI1666" s="148">
        <f>IF(N1666="nulová",J1666,0)</f>
        <v>0</v>
      </c>
      <c r="BJ1666" s="17" t="s">
        <v>90</v>
      </c>
      <c r="BK1666" s="148">
        <f>ROUND(I1666*H1666,2)</f>
        <v>0</v>
      </c>
      <c r="BL1666" s="17" t="s">
        <v>370</v>
      </c>
      <c r="BM1666" s="147" t="s">
        <v>2465</v>
      </c>
    </row>
    <row r="1667" spans="2:65" s="11" customFormat="1" ht="22.9" customHeight="1">
      <c r="B1667" s="124"/>
      <c r="D1667" s="125" t="s">
        <v>76</v>
      </c>
      <c r="E1667" s="134" t="s">
        <v>2466</v>
      </c>
      <c r="F1667" s="134" t="s">
        <v>2467</v>
      </c>
      <c r="I1667" s="127"/>
      <c r="J1667" s="135">
        <f>BK1667</f>
        <v>0</v>
      </c>
      <c r="L1667" s="124"/>
      <c r="M1667" s="129"/>
      <c r="P1667" s="130">
        <f>SUM(P1668:P1716)</f>
        <v>0</v>
      </c>
      <c r="R1667" s="130">
        <f>SUM(R1668:R1716)</f>
        <v>1.1743813000000003</v>
      </c>
      <c r="T1667" s="131">
        <f>SUM(T1668:T1716)</f>
        <v>0</v>
      </c>
      <c r="AR1667" s="125" t="s">
        <v>90</v>
      </c>
      <c r="AT1667" s="132" t="s">
        <v>76</v>
      </c>
      <c r="AU1667" s="132" t="s">
        <v>84</v>
      </c>
      <c r="AY1667" s="125" t="s">
        <v>268</v>
      </c>
      <c r="BK1667" s="133">
        <f>SUM(BK1668:BK1716)</f>
        <v>0</v>
      </c>
    </row>
    <row r="1668" spans="2:65" s="1" customFormat="1" ht="16.5" customHeight="1">
      <c r="B1668" s="32"/>
      <c r="C1668" s="136" t="s">
        <v>2447</v>
      </c>
      <c r="D1668" s="136" t="s">
        <v>270</v>
      </c>
      <c r="E1668" s="137" t="s">
        <v>2469</v>
      </c>
      <c r="F1668" s="138" t="s">
        <v>2470</v>
      </c>
      <c r="G1668" s="139" t="s">
        <v>273</v>
      </c>
      <c r="H1668" s="140">
        <v>71.866</v>
      </c>
      <c r="I1668" s="141"/>
      <c r="J1668" s="142">
        <f>ROUND(I1668*H1668,2)</f>
        <v>0</v>
      </c>
      <c r="K1668" s="138" t="s">
        <v>274</v>
      </c>
      <c r="L1668" s="32"/>
      <c r="M1668" s="143" t="s">
        <v>1</v>
      </c>
      <c r="N1668" s="144" t="s">
        <v>43</v>
      </c>
      <c r="P1668" s="145">
        <f>O1668*H1668</f>
        <v>0</v>
      </c>
      <c r="Q1668" s="145">
        <v>2.9999999999999997E-4</v>
      </c>
      <c r="R1668" s="145">
        <f>Q1668*H1668</f>
        <v>2.1559799999999997E-2</v>
      </c>
      <c r="S1668" s="145">
        <v>0</v>
      </c>
      <c r="T1668" s="146">
        <f>S1668*H1668</f>
        <v>0</v>
      </c>
      <c r="AR1668" s="147" t="s">
        <v>370</v>
      </c>
      <c r="AT1668" s="147" t="s">
        <v>270</v>
      </c>
      <c r="AU1668" s="147" t="s">
        <v>90</v>
      </c>
      <c r="AY1668" s="17" t="s">
        <v>268</v>
      </c>
      <c r="BE1668" s="148">
        <f>IF(N1668="základní",J1668,0)</f>
        <v>0</v>
      </c>
      <c r="BF1668" s="148">
        <f>IF(N1668="snížená",J1668,0)</f>
        <v>0</v>
      </c>
      <c r="BG1668" s="148">
        <f>IF(N1668="zákl. přenesená",J1668,0)</f>
        <v>0</v>
      </c>
      <c r="BH1668" s="148">
        <f>IF(N1668="sníž. přenesená",J1668,0)</f>
        <v>0</v>
      </c>
      <c r="BI1668" s="148">
        <f>IF(N1668="nulová",J1668,0)</f>
        <v>0</v>
      </c>
      <c r="BJ1668" s="17" t="s">
        <v>90</v>
      </c>
      <c r="BK1668" s="148">
        <f>ROUND(I1668*H1668,2)</f>
        <v>0</v>
      </c>
      <c r="BL1668" s="17" t="s">
        <v>370</v>
      </c>
      <c r="BM1668" s="147" t="s">
        <v>2471</v>
      </c>
    </row>
    <row r="1669" spans="2:65" s="14" customFormat="1">
      <c r="B1669" s="164"/>
      <c r="D1669" s="150" t="s">
        <v>276</v>
      </c>
      <c r="E1669" s="165" t="s">
        <v>1</v>
      </c>
      <c r="F1669" s="166" t="s">
        <v>2472</v>
      </c>
      <c r="H1669" s="165" t="s">
        <v>1</v>
      </c>
      <c r="I1669" s="167"/>
      <c r="L1669" s="164"/>
      <c r="M1669" s="168"/>
      <c r="T1669" s="169"/>
      <c r="AT1669" s="165" t="s">
        <v>276</v>
      </c>
      <c r="AU1669" s="165" t="s">
        <v>90</v>
      </c>
      <c r="AV1669" s="14" t="s">
        <v>84</v>
      </c>
      <c r="AW1669" s="14" t="s">
        <v>32</v>
      </c>
      <c r="AX1669" s="14" t="s">
        <v>77</v>
      </c>
      <c r="AY1669" s="165" t="s">
        <v>268</v>
      </c>
    </row>
    <row r="1670" spans="2:65" s="14" customFormat="1">
      <c r="B1670" s="164"/>
      <c r="D1670" s="150" t="s">
        <v>276</v>
      </c>
      <c r="E1670" s="165" t="s">
        <v>1</v>
      </c>
      <c r="F1670" s="166" t="s">
        <v>2675</v>
      </c>
      <c r="H1670" s="165" t="s">
        <v>1</v>
      </c>
      <c r="I1670" s="167"/>
      <c r="L1670" s="164"/>
      <c r="M1670" s="168"/>
      <c r="T1670" s="169"/>
      <c r="AT1670" s="165" t="s">
        <v>276</v>
      </c>
      <c r="AU1670" s="165" t="s">
        <v>90</v>
      </c>
      <c r="AV1670" s="14" t="s">
        <v>84</v>
      </c>
      <c r="AW1670" s="14" t="s">
        <v>32</v>
      </c>
      <c r="AX1670" s="14" t="s">
        <v>77</v>
      </c>
      <c r="AY1670" s="165" t="s">
        <v>268</v>
      </c>
    </row>
    <row r="1671" spans="2:65" s="12" customFormat="1">
      <c r="B1671" s="149"/>
      <c r="D1671" s="150" t="s">
        <v>276</v>
      </c>
      <c r="E1671" s="151" t="s">
        <v>1</v>
      </c>
      <c r="F1671" s="152" t="s">
        <v>958</v>
      </c>
      <c r="H1671" s="153">
        <v>5.5</v>
      </c>
      <c r="I1671" s="154"/>
      <c r="L1671" s="149"/>
      <c r="M1671" s="155"/>
      <c r="T1671" s="156"/>
      <c r="AT1671" s="151" t="s">
        <v>276</v>
      </c>
      <c r="AU1671" s="151" t="s">
        <v>90</v>
      </c>
      <c r="AV1671" s="12" t="s">
        <v>90</v>
      </c>
      <c r="AW1671" s="12" t="s">
        <v>32</v>
      </c>
      <c r="AX1671" s="12" t="s">
        <v>77</v>
      </c>
      <c r="AY1671" s="151" t="s">
        <v>268</v>
      </c>
    </row>
    <row r="1672" spans="2:65" s="12" customFormat="1" ht="22.5">
      <c r="B1672" s="149"/>
      <c r="D1672" s="150" t="s">
        <v>276</v>
      </c>
      <c r="E1672" s="151" t="s">
        <v>1</v>
      </c>
      <c r="F1672" s="152" t="s">
        <v>2718</v>
      </c>
      <c r="H1672" s="153">
        <v>31.010999999999999</v>
      </c>
      <c r="I1672" s="154"/>
      <c r="L1672" s="149"/>
      <c r="M1672" s="155"/>
      <c r="T1672" s="156"/>
      <c r="AT1672" s="151" t="s">
        <v>276</v>
      </c>
      <c r="AU1672" s="151" t="s">
        <v>90</v>
      </c>
      <c r="AV1672" s="12" t="s">
        <v>90</v>
      </c>
      <c r="AW1672" s="12" t="s">
        <v>32</v>
      </c>
      <c r="AX1672" s="12" t="s">
        <v>77</v>
      </c>
      <c r="AY1672" s="151" t="s">
        <v>268</v>
      </c>
    </row>
    <row r="1673" spans="2:65" s="12" customFormat="1">
      <c r="B1673" s="149"/>
      <c r="D1673" s="150" t="s">
        <v>276</v>
      </c>
      <c r="E1673" s="151" t="s">
        <v>1</v>
      </c>
      <c r="F1673" s="152" t="s">
        <v>2719</v>
      </c>
      <c r="H1673" s="153">
        <v>8.91</v>
      </c>
      <c r="I1673" s="154"/>
      <c r="L1673" s="149"/>
      <c r="M1673" s="155"/>
      <c r="T1673" s="156"/>
      <c r="AT1673" s="151" t="s">
        <v>276</v>
      </c>
      <c r="AU1673" s="151" t="s">
        <v>90</v>
      </c>
      <c r="AV1673" s="12" t="s">
        <v>90</v>
      </c>
      <c r="AW1673" s="12" t="s">
        <v>32</v>
      </c>
      <c r="AX1673" s="12" t="s">
        <v>77</v>
      </c>
      <c r="AY1673" s="151" t="s">
        <v>268</v>
      </c>
    </row>
    <row r="1674" spans="2:65" s="12" customFormat="1" ht="22.5">
      <c r="B1674" s="149"/>
      <c r="D1674" s="150" t="s">
        <v>276</v>
      </c>
      <c r="E1674" s="151" t="s">
        <v>1</v>
      </c>
      <c r="F1674" s="152" t="s">
        <v>2720</v>
      </c>
      <c r="H1674" s="153">
        <v>23.57</v>
      </c>
      <c r="I1674" s="154"/>
      <c r="L1674" s="149"/>
      <c r="M1674" s="155"/>
      <c r="T1674" s="156"/>
      <c r="AT1674" s="151" t="s">
        <v>276</v>
      </c>
      <c r="AU1674" s="151" t="s">
        <v>90</v>
      </c>
      <c r="AV1674" s="12" t="s">
        <v>90</v>
      </c>
      <c r="AW1674" s="12" t="s">
        <v>32</v>
      </c>
      <c r="AX1674" s="12" t="s">
        <v>77</v>
      </c>
      <c r="AY1674" s="151" t="s">
        <v>268</v>
      </c>
    </row>
    <row r="1675" spans="2:65" s="12" customFormat="1">
      <c r="B1675" s="149"/>
      <c r="D1675" s="150" t="s">
        <v>276</v>
      </c>
      <c r="E1675" s="151" t="s">
        <v>1</v>
      </c>
      <c r="F1675" s="152" t="s">
        <v>2473</v>
      </c>
      <c r="H1675" s="153">
        <v>2.875</v>
      </c>
      <c r="I1675" s="154"/>
      <c r="L1675" s="149"/>
      <c r="M1675" s="155"/>
      <c r="T1675" s="156"/>
      <c r="AT1675" s="151" t="s">
        <v>276</v>
      </c>
      <c r="AU1675" s="151" t="s">
        <v>90</v>
      </c>
      <c r="AV1675" s="12" t="s">
        <v>90</v>
      </c>
      <c r="AW1675" s="12" t="s">
        <v>32</v>
      </c>
      <c r="AX1675" s="12" t="s">
        <v>77</v>
      </c>
      <c r="AY1675" s="151" t="s">
        <v>268</v>
      </c>
    </row>
    <row r="1676" spans="2:65" s="13" customFormat="1">
      <c r="B1676" s="157"/>
      <c r="D1676" s="150" t="s">
        <v>276</v>
      </c>
      <c r="E1676" s="158" t="s">
        <v>1</v>
      </c>
      <c r="F1676" s="159" t="s">
        <v>278</v>
      </c>
      <c r="H1676" s="160">
        <v>71.866</v>
      </c>
      <c r="I1676" s="161"/>
      <c r="L1676" s="157"/>
      <c r="M1676" s="162"/>
      <c r="T1676" s="163"/>
      <c r="AT1676" s="158" t="s">
        <v>276</v>
      </c>
      <c r="AU1676" s="158" t="s">
        <v>90</v>
      </c>
      <c r="AV1676" s="13" t="s">
        <v>101</v>
      </c>
      <c r="AW1676" s="13" t="s">
        <v>32</v>
      </c>
      <c r="AX1676" s="13" t="s">
        <v>84</v>
      </c>
      <c r="AY1676" s="158" t="s">
        <v>268</v>
      </c>
    </row>
    <row r="1677" spans="2:65" s="1" customFormat="1" ht="24.2" customHeight="1">
      <c r="B1677" s="32"/>
      <c r="C1677" s="136" t="s">
        <v>2453</v>
      </c>
      <c r="D1677" s="177" t="s">
        <v>270</v>
      </c>
      <c r="E1677" s="137" t="s">
        <v>2475</v>
      </c>
      <c r="F1677" s="138" t="s">
        <v>2476</v>
      </c>
      <c r="G1677" s="139" t="s">
        <v>273</v>
      </c>
      <c r="H1677" s="140">
        <v>28.745999999999999</v>
      </c>
      <c r="I1677" s="141"/>
      <c r="J1677" s="142">
        <f>ROUND(I1677*H1677,2)</f>
        <v>0</v>
      </c>
      <c r="K1677" s="138" t="s">
        <v>274</v>
      </c>
      <c r="L1677" s="32"/>
      <c r="M1677" s="143" t="s">
        <v>1</v>
      </c>
      <c r="N1677" s="144" t="s">
        <v>43</v>
      </c>
      <c r="P1677" s="145">
        <f>O1677*H1677</f>
        <v>0</v>
      </c>
      <c r="Q1677" s="145">
        <v>1.5E-3</v>
      </c>
      <c r="R1677" s="145">
        <f>Q1677*H1677</f>
        <v>4.3118999999999998E-2</v>
      </c>
      <c r="S1677" s="145">
        <v>0</v>
      </c>
      <c r="T1677" s="146">
        <f>S1677*H1677</f>
        <v>0</v>
      </c>
      <c r="AR1677" s="147" t="s">
        <v>370</v>
      </c>
      <c r="AT1677" s="147" t="s">
        <v>270</v>
      </c>
      <c r="AU1677" s="147" t="s">
        <v>90</v>
      </c>
      <c r="AY1677" s="17" t="s">
        <v>268</v>
      </c>
      <c r="BE1677" s="148">
        <f>IF(N1677="základní",J1677,0)</f>
        <v>0</v>
      </c>
      <c r="BF1677" s="148">
        <f>IF(N1677="snížená",J1677,0)</f>
        <v>0</v>
      </c>
      <c r="BG1677" s="148">
        <f>IF(N1677="zákl. přenesená",J1677,0)</f>
        <v>0</v>
      </c>
      <c r="BH1677" s="148">
        <f>IF(N1677="sníž. přenesená",J1677,0)</f>
        <v>0</v>
      </c>
      <c r="BI1677" s="148">
        <f>IF(N1677="nulová",J1677,0)</f>
        <v>0</v>
      </c>
      <c r="BJ1677" s="17" t="s">
        <v>90</v>
      </c>
      <c r="BK1677" s="148">
        <f>ROUND(I1677*H1677,2)</f>
        <v>0</v>
      </c>
      <c r="BL1677" s="17" t="s">
        <v>370</v>
      </c>
      <c r="BM1677" s="147" t="s">
        <v>2477</v>
      </c>
    </row>
    <row r="1678" spans="2:65" s="14" customFormat="1">
      <c r="B1678" s="164"/>
      <c r="D1678" s="150" t="s">
        <v>276</v>
      </c>
      <c r="E1678" s="165" t="s">
        <v>1</v>
      </c>
      <c r="F1678" s="166" t="s">
        <v>2472</v>
      </c>
      <c r="H1678" s="165" t="s">
        <v>1</v>
      </c>
      <c r="I1678" s="167"/>
      <c r="L1678" s="164"/>
      <c r="M1678" s="168"/>
      <c r="T1678" s="169"/>
      <c r="AT1678" s="165" t="s">
        <v>276</v>
      </c>
      <c r="AU1678" s="165" t="s">
        <v>90</v>
      </c>
      <c r="AV1678" s="14" t="s">
        <v>84</v>
      </c>
      <c r="AW1678" s="14" t="s">
        <v>32</v>
      </c>
      <c r="AX1678" s="14" t="s">
        <v>77</v>
      </c>
      <c r="AY1678" s="165" t="s">
        <v>268</v>
      </c>
    </row>
    <row r="1679" spans="2:65" s="14" customFormat="1">
      <c r="B1679" s="164"/>
      <c r="D1679" s="150" t="s">
        <v>276</v>
      </c>
      <c r="E1679" s="165" t="s">
        <v>1</v>
      </c>
      <c r="F1679" s="166" t="s">
        <v>2675</v>
      </c>
      <c r="H1679" s="165" t="s">
        <v>1</v>
      </c>
      <c r="I1679" s="167"/>
      <c r="L1679" s="164"/>
      <c r="M1679" s="168"/>
      <c r="T1679" s="169"/>
      <c r="AT1679" s="165" t="s">
        <v>276</v>
      </c>
      <c r="AU1679" s="165" t="s">
        <v>90</v>
      </c>
      <c r="AV1679" s="14" t="s">
        <v>84</v>
      </c>
      <c r="AW1679" s="14" t="s">
        <v>32</v>
      </c>
      <c r="AX1679" s="14" t="s">
        <v>77</v>
      </c>
      <c r="AY1679" s="165" t="s">
        <v>268</v>
      </c>
    </row>
    <row r="1680" spans="2:65" s="12" customFormat="1">
      <c r="B1680" s="149"/>
      <c r="D1680" s="150" t="s">
        <v>276</v>
      </c>
      <c r="E1680" s="151" t="s">
        <v>1</v>
      </c>
      <c r="F1680" s="152" t="s">
        <v>958</v>
      </c>
      <c r="H1680" s="153">
        <v>5.5</v>
      </c>
      <c r="I1680" s="154"/>
      <c r="L1680" s="149"/>
      <c r="M1680" s="155"/>
      <c r="T1680" s="156"/>
      <c r="AT1680" s="151" t="s">
        <v>276</v>
      </c>
      <c r="AU1680" s="151" t="s">
        <v>90</v>
      </c>
      <c r="AV1680" s="12" t="s">
        <v>90</v>
      </c>
      <c r="AW1680" s="12" t="s">
        <v>32</v>
      </c>
      <c r="AX1680" s="12" t="s">
        <v>77</v>
      </c>
      <c r="AY1680" s="151" t="s">
        <v>268</v>
      </c>
    </row>
    <row r="1681" spans="2:65" s="12" customFormat="1" ht="22.5">
      <c r="B1681" s="149"/>
      <c r="D1681" s="150" t="s">
        <v>276</v>
      </c>
      <c r="E1681" s="151" t="s">
        <v>1</v>
      </c>
      <c r="F1681" s="152" t="s">
        <v>2718</v>
      </c>
      <c r="H1681" s="153">
        <v>31.010999999999999</v>
      </c>
      <c r="I1681" s="154"/>
      <c r="L1681" s="149"/>
      <c r="M1681" s="155"/>
      <c r="T1681" s="156"/>
      <c r="AT1681" s="151" t="s">
        <v>276</v>
      </c>
      <c r="AU1681" s="151" t="s">
        <v>90</v>
      </c>
      <c r="AV1681" s="12" t="s">
        <v>90</v>
      </c>
      <c r="AW1681" s="12" t="s">
        <v>32</v>
      </c>
      <c r="AX1681" s="12" t="s">
        <v>77</v>
      </c>
      <c r="AY1681" s="151" t="s">
        <v>268</v>
      </c>
    </row>
    <row r="1682" spans="2:65" s="12" customFormat="1">
      <c r="B1682" s="149"/>
      <c r="D1682" s="150" t="s">
        <v>276</v>
      </c>
      <c r="E1682" s="151" t="s">
        <v>1</v>
      </c>
      <c r="F1682" s="152" t="s">
        <v>2719</v>
      </c>
      <c r="H1682" s="153">
        <v>8.91</v>
      </c>
      <c r="I1682" s="154"/>
      <c r="L1682" s="149"/>
      <c r="M1682" s="155"/>
      <c r="T1682" s="156"/>
      <c r="AT1682" s="151" t="s">
        <v>276</v>
      </c>
      <c r="AU1682" s="151" t="s">
        <v>90</v>
      </c>
      <c r="AV1682" s="12" t="s">
        <v>90</v>
      </c>
      <c r="AW1682" s="12" t="s">
        <v>32</v>
      </c>
      <c r="AX1682" s="12" t="s">
        <v>77</v>
      </c>
      <c r="AY1682" s="151" t="s">
        <v>268</v>
      </c>
    </row>
    <row r="1683" spans="2:65" s="12" customFormat="1" ht="22.5">
      <c r="B1683" s="149"/>
      <c r="D1683" s="150" t="s">
        <v>276</v>
      </c>
      <c r="E1683" s="151" t="s">
        <v>1</v>
      </c>
      <c r="F1683" s="152" t="s">
        <v>2720</v>
      </c>
      <c r="H1683" s="153">
        <v>23.57</v>
      </c>
      <c r="I1683" s="154"/>
      <c r="L1683" s="149"/>
      <c r="M1683" s="155"/>
      <c r="T1683" s="156"/>
      <c r="AT1683" s="151" t="s">
        <v>276</v>
      </c>
      <c r="AU1683" s="151" t="s">
        <v>90</v>
      </c>
      <c r="AV1683" s="12" t="s">
        <v>90</v>
      </c>
      <c r="AW1683" s="12" t="s">
        <v>32</v>
      </c>
      <c r="AX1683" s="12" t="s">
        <v>77</v>
      </c>
      <c r="AY1683" s="151" t="s">
        <v>268</v>
      </c>
    </row>
    <row r="1684" spans="2:65" s="12" customFormat="1">
      <c r="B1684" s="149"/>
      <c r="D1684" s="150" t="s">
        <v>276</v>
      </c>
      <c r="E1684" s="151" t="s">
        <v>1</v>
      </c>
      <c r="F1684" s="152" t="s">
        <v>2473</v>
      </c>
      <c r="H1684" s="153">
        <v>2.875</v>
      </c>
      <c r="I1684" s="154"/>
      <c r="L1684" s="149"/>
      <c r="M1684" s="155"/>
      <c r="T1684" s="156"/>
      <c r="AT1684" s="151" t="s">
        <v>276</v>
      </c>
      <c r="AU1684" s="151" t="s">
        <v>90</v>
      </c>
      <c r="AV1684" s="12" t="s">
        <v>90</v>
      </c>
      <c r="AW1684" s="12" t="s">
        <v>32</v>
      </c>
      <c r="AX1684" s="12" t="s">
        <v>77</v>
      </c>
      <c r="AY1684" s="151" t="s">
        <v>268</v>
      </c>
    </row>
    <row r="1685" spans="2:65" s="13" customFormat="1">
      <c r="B1685" s="157"/>
      <c r="D1685" s="150" t="s">
        <v>276</v>
      </c>
      <c r="E1685" s="158" t="s">
        <v>1</v>
      </c>
      <c r="F1685" s="159" t="s">
        <v>278</v>
      </c>
      <c r="H1685" s="160">
        <v>71.866</v>
      </c>
      <c r="I1685" s="161"/>
      <c r="L1685" s="157"/>
      <c r="M1685" s="162"/>
      <c r="T1685" s="163"/>
      <c r="AT1685" s="158" t="s">
        <v>276</v>
      </c>
      <c r="AU1685" s="158" t="s">
        <v>90</v>
      </c>
      <c r="AV1685" s="13" t="s">
        <v>101</v>
      </c>
      <c r="AW1685" s="13" t="s">
        <v>32</v>
      </c>
      <c r="AX1685" s="13" t="s">
        <v>84</v>
      </c>
      <c r="AY1685" s="158" t="s">
        <v>268</v>
      </c>
    </row>
    <row r="1686" spans="2:65" s="12" customFormat="1">
      <c r="B1686" s="149"/>
      <c r="D1686" s="150" t="s">
        <v>276</v>
      </c>
      <c r="F1686" s="152" t="s">
        <v>3080</v>
      </c>
      <c r="H1686" s="153">
        <v>28.745999999999999</v>
      </c>
      <c r="I1686" s="154"/>
      <c r="L1686" s="149"/>
      <c r="M1686" s="155"/>
      <c r="T1686" s="156"/>
      <c r="AT1686" s="151" t="s">
        <v>276</v>
      </c>
      <c r="AU1686" s="151" t="s">
        <v>90</v>
      </c>
      <c r="AV1686" s="12" t="s">
        <v>90</v>
      </c>
      <c r="AW1686" s="12" t="s">
        <v>4</v>
      </c>
      <c r="AX1686" s="12" t="s">
        <v>84</v>
      </c>
      <c r="AY1686" s="151" t="s">
        <v>268</v>
      </c>
    </row>
    <row r="1687" spans="2:65" s="1" customFormat="1" ht="16.5" customHeight="1">
      <c r="B1687" s="32"/>
      <c r="C1687" s="136" t="s">
        <v>2457</v>
      </c>
      <c r="D1687" s="136" t="s">
        <v>270</v>
      </c>
      <c r="E1687" s="137" t="s">
        <v>2480</v>
      </c>
      <c r="F1687" s="138" t="s">
        <v>2481</v>
      </c>
      <c r="G1687" s="139" t="s">
        <v>281</v>
      </c>
      <c r="H1687" s="140">
        <v>14</v>
      </c>
      <c r="I1687" s="141"/>
      <c r="J1687" s="142">
        <f>ROUND(I1687*H1687,2)</f>
        <v>0</v>
      </c>
      <c r="K1687" s="138" t="s">
        <v>274</v>
      </c>
      <c r="L1687" s="32"/>
      <c r="M1687" s="143" t="s">
        <v>1</v>
      </c>
      <c r="N1687" s="144" t="s">
        <v>43</v>
      </c>
      <c r="P1687" s="145">
        <f>O1687*H1687</f>
        <v>0</v>
      </c>
      <c r="Q1687" s="145">
        <v>2.1000000000000001E-4</v>
      </c>
      <c r="R1687" s="145">
        <f>Q1687*H1687</f>
        <v>2.9399999999999999E-3</v>
      </c>
      <c r="S1687" s="145">
        <v>0</v>
      </c>
      <c r="T1687" s="146">
        <f>S1687*H1687</f>
        <v>0</v>
      </c>
      <c r="AR1687" s="147" t="s">
        <v>370</v>
      </c>
      <c r="AT1687" s="147" t="s">
        <v>270</v>
      </c>
      <c r="AU1687" s="147" t="s">
        <v>90</v>
      </c>
      <c r="AY1687" s="17" t="s">
        <v>268</v>
      </c>
      <c r="BE1687" s="148">
        <f>IF(N1687="základní",J1687,0)</f>
        <v>0</v>
      </c>
      <c r="BF1687" s="148">
        <f>IF(N1687="snížená",J1687,0)</f>
        <v>0</v>
      </c>
      <c r="BG1687" s="148">
        <f>IF(N1687="zákl. přenesená",J1687,0)</f>
        <v>0</v>
      </c>
      <c r="BH1687" s="148">
        <f>IF(N1687="sníž. přenesená",J1687,0)</f>
        <v>0</v>
      </c>
      <c r="BI1687" s="148">
        <f>IF(N1687="nulová",J1687,0)</f>
        <v>0</v>
      </c>
      <c r="BJ1687" s="17" t="s">
        <v>90</v>
      </c>
      <c r="BK1687" s="148">
        <f>ROUND(I1687*H1687,2)</f>
        <v>0</v>
      </c>
      <c r="BL1687" s="17" t="s">
        <v>370</v>
      </c>
      <c r="BM1687" s="147" t="s">
        <v>2482</v>
      </c>
    </row>
    <row r="1688" spans="2:65" s="12" customFormat="1">
      <c r="B1688" s="149"/>
      <c r="D1688" s="150" t="s">
        <v>276</v>
      </c>
      <c r="E1688" s="151" t="s">
        <v>1</v>
      </c>
      <c r="F1688" s="152" t="s">
        <v>3081</v>
      </c>
      <c r="H1688" s="153">
        <v>14</v>
      </c>
      <c r="I1688" s="154"/>
      <c r="L1688" s="149"/>
      <c r="M1688" s="155"/>
      <c r="T1688" s="156"/>
      <c r="AT1688" s="151" t="s">
        <v>276</v>
      </c>
      <c r="AU1688" s="151" t="s">
        <v>90</v>
      </c>
      <c r="AV1688" s="12" t="s">
        <v>90</v>
      </c>
      <c r="AW1688" s="12" t="s">
        <v>32</v>
      </c>
      <c r="AX1688" s="12" t="s">
        <v>77</v>
      </c>
      <c r="AY1688" s="151" t="s">
        <v>268</v>
      </c>
    </row>
    <row r="1689" spans="2:65" s="13" customFormat="1">
      <c r="B1689" s="157"/>
      <c r="D1689" s="150" t="s">
        <v>276</v>
      </c>
      <c r="E1689" s="158" t="s">
        <v>1</v>
      </c>
      <c r="F1689" s="159" t="s">
        <v>278</v>
      </c>
      <c r="H1689" s="160">
        <v>14</v>
      </c>
      <c r="I1689" s="161"/>
      <c r="L1689" s="157"/>
      <c r="M1689" s="162"/>
      <c r="T1689" s="163"/>
      <c r="AT1689" s="158" t="s">
        <v>276</v>
      </c>
      <c r="AU1689" s="158" t="s">
        <v>90</v>
      </c>
      <c r="AV1689" s="13" t="s">
        <v>101</v>
      </c>
      <c r="AW1689" s="13" t="s">
        <v>32</v>
      </c>
      <c r="AX1689" s="13" t="s">
        <v>84</v>
      </c>
      <c r="AY1689" s="158" t="s">
        <v>268</v>
      </c>
    </row>
    <row r="1690" spans="2:65" s="1" customFormat="1" ht="16.5" customHeight="1">
      <c r="B1690" s="32"/>
      <c r="C1690" s="136" t="s">
        <v>2462</v>
      </c>
      <c r="D1690" s="136" t="s">
        <v>270</v>
      </c>
      <c r="E1690" s="137" t="s">
        <v>2485</v>
      </c>
      <c r="F1690" s="138" t="s">
        <v>2486</v>
      </c>
      <c r="G1690" s="139" t="s">
        <v>281</v>
      </c>
      <c r="H1690" s="140">
        <v>1</v>
      </c>
      <c r="I1690" s="141"/>
      <c r="J1690" s="142">
        <f>ROUND(I1690*H1690,2)</f>
        <v>0</v>
      </c>
      <c r="K1690" s="138" t="s">
        <v>274</v>
      </c>
      <c r="L1690" s="32"/>
      <c r="M1690" s="143" t="s">
        <v>1</v>
      </c>
      <c r="N1690" s="144" t="s">
        <v>43</v>
      </c>
      <c r="P1690" s="145">
        <f>O1690*H1690</f>
        <v>0</v>
      </c>
      <c r="Q1690" s="145">
        <v>2.0000000000000001E-4</v>
      </c>
      <c r="R1690" s="145">
        <f>Q1690*H1690</f>
        <v>2.0000000000000001E-4</v>
      </c>
      <c r="S1690" s="145">
        <v>0</v>
      </c>
      <c r="T1690" s="146">
        <f>S1690*H1690</f>
        <v>0</v>
      </c>
      <c r="AR1690" s="147" t="s">
        <v>370</v>
      </c>
      <c r="AT1690" s="147" t="s">
        <v>270</v>
      </c>
      <c r="AU1690" s="147" t="s">
        <v>90</v>
      </c>
      <c r="AY1690" s="17" t="s">
        <v>268</v>
      </c>
      <c r="BE1690" s="148">
        <f>IF(N1690="základní",J1690,0)</f>
        <v>0</v>
      </c>
      <c r="BF1690" s="148">
        <f>IF(N1690="snížená",J1690,0)</f>
        <v>0</v>
      </c>
      <c r="BG1690" s="148">
        <f>IF(N1690="zákl. přenesená",J1690,0)</f>
        <v>0</v>
      </c>
      <c r="BH1690" s="148">
        <f>IF(N1690="sníž. přenesená",J1690,0)</f>
        <v>0</v>
      </c>
      <c r="BI1690" s="148">
        <f>IF(N1690="nulová",J1690,0)</f>
        <v>0</v>
      </c>
      <c r="BJ1690" s="17" t="s">
        <v>90</v>
      </c>
      <c r="BK1690" s="148">
        <f>ROUND(I1690*H1690,2)</f>
        <v>0</v>
      </c>
      <c r="BL1690" s="17" t="s">
        <v>370</v>
      </c>
      <c r="BM1690" s="147" t="s">
        <v>2487</v>
      </c>
    </row>
    <row r="1691" spans="2:65" s="12" customFormat="1">
      <c r="B1691" s="149"/>
      <c r="D1691" s="150" t="s">
        <v>276</v>
      </c>
      <c r="E1691" s="151" t="s">
        <v>1</v>
      </c>
      <c r="F1691" s="152" t="s">
        <v>2687</v>
      </c>
      <c r="H1691" s="153">
        <v>1</v>
      </c>
      <c r="I1691" s="154"/>
      <c r="L1691" s="149"/>
      <c r="M1691" s="155"/>
      <c r="T1691" s="156"/>
      <c r="AT1691" s="151" t="s">
        <v>276</v>
      </c>
      <c r="AU1691" s="151" t="s">
        <v>90</v>
      </c>
      <c r="AV1691" s="12" t="s">
        <v>90</v>
      </c>
      <c r="AW1691" s="12" t="s">
        <v>32</v>
      </c>
      <c r="AX1691" s="12" t="s">
        <v>77</v>
      </c>
      <c r="AY1691" s="151" t="s">
        <v>268</v>
      </c>
    </row>
    <row r="1692" spans="2:65" s="13" customFormat="1">
      <c r="B1692" s="157"/>
      <c r="D1692" s="150" t="s">
        <v>276</v>
      </c>
      <c r="E1692" s="158" t="s">
        <v>1</v>
      </c>
      <c r="F1692" s="159" t="s">
        <v>278</v>
      </c>
      <c r="H1692" s="160">
        <v>1</v>
      </c>
      <c r="I1692" s="161"/>
      <c r="L1692" s="157"/>
      <c r="M1692" s="162"/>
      <c r="T1692" s="163"/>
      <c r="AT1692" s="158" t="s">
        <v>276</v>
      </c>
      <c r="AU1692" s="158" t="s">
        <v>90</v>
      </c>
      <c r="AV1692" s="13" t="s">
        <v>101</v>
      </c>
      <c r="AW1692" s="13" t="s">
        <v>32</v>
      </c>
      <c r="AX1692" s="13" t="s">
        <v>84</v>
      </c>
      <c r="AY1692" s="158" t="s">
        <v>268</v>
      </c>
    </row>
    <row r="1693" spans="2:65" s="1" customFormat="1" ht="24.2" customHeight="1">
      <c r="B1693" s="32"/>
      <c r="C1693" s="136" t="s">
        <v>2468</v>
      </c>
      <c r="D1693" s="136" t="s">
        <v>270</v>
      </c>
      <c r="E1693" s="137" t="s">
        <v>2489</v>
      </c>
      <c r="F1693" s="138" t="s">
        <v>2490</v>
      </c>
      <c r="G1693" s="139" t="s">
        <v>273</v>
      </c>
      <c r="H1693" s="140">
        <v>68.626000000000005</v>
      </c>
      <c r="I1693" s="141"/>
      <c r="J1693" s="142">
        <f>ROUND(I1693*H1693,2)</f>
        <v>0</v>
      </c>
      <c r="K1693" s="138" t="s">
        <v>1</v>
      </c>
      <c r="L1693" s="32"/>
      <c r="M1693" s="143" t="s">
        <v>1</v>
      </c>
      <c r="N1693" s="144" t="s">
        <v>43</v>
      </c>
      <c r="P1693" s="145">
        <f>O1693*H1693</f>
        <v>0</v>
      </c>
      <c r="Q1693" s="145">
        <v>5.0499999999999998E-3</v>
      </c>
      <c r="R1693" s="145">
        <f>Q1693*H1693</f>
        <v>0.34656130000000002</v>
      </c>
      <c r="S1693" s="145">
        <v>0</v>
      </c>
      <c r="T1693" s="146">
        <f>S1693*H1693</f>
        <v>0</v>
      </c>
      <c r="AR1693" s="147" t="s">
        <v>370</v>
      </c>
      <c r="AT1693" s="147" t="s">
        <v>270</v>
      </c>
      <c r="AU1693" s="147" t="s">
        <v>90</v>
      </c>
      <c r="AY1693" s="17" t="s">
        <v>268</v>
      </c>
      <c r="BE1693" s="148">
        <f>IF(N1693="základní",J1693,0)</f>
        <v>0</v>
      </c>
      <c r="BF1693" s="148">
        <f>IF(N1693="snížená",J1693,0)</f>
        <v>0</v>
      </c>
      <c r="BG1693" s="148">
        <f>IF(N1693="zákl. přenesená",J1693,0)</f>
        <v>0</v>
      </c>
      <c r="BH1693" s="148">
        <f>IF(N1693="sníž. přenesená",J1693,0)</f>
        <v>0</v>
      </c>
      <c r="BI1693" s="148">
        <f>IF(N1693="nulová",J1693,0)</f>
        <v>0</v>
      </c>
      <c r="BJ1693" s="17" t="s">
        <v>90</v>
      </c>
      <c r="BK1693" s="148">
        <f>ROUND(I1693*H1693,2)</f>
        <v>0</v>
      </c>
      <c r="BL1693" s="17" t="s">
        <v>370</v>
      </c>
      <c r="BM1693" s="147" t="s">
        <v>3082</v>
      </c>
    </row>
    <row r="1694" spans="2:65" s="1" customFormat="1" ht="37.9" customHeight="1">
      <c r="B1694" s="32"/>
      <c r="C1694" s="186" t="s">
        <v>2474</v>
      </c>
      <c r="D1694" s="186" t="s">
        <v>982</v>
      </c>
      <c r="E1694" s="187" t="s">
        <v>2493</v>
      </c>
      <c r="F1694" s="188" t="s">
        <v>3083</v>
      </c>
      <c r="G1694" s="189" t="s">
        <v>273</v>
      </c>
      <c r="H1694" s="190">
        <v>75.489000000000004</v>
      </c>
      <c r="I1694" s="191"/>
      <c r="J1694" s="192">
        <f>ROUND(I1694*H1694,2)</f>
        <v>0</v>
      </c>
      <c r="K1694" s="188" t="s">
        <v>1</v>
      </c>
      <c r="L1694" s="193"/>
      <c r="M1694" s="194" t="s">
        <v>1</v>
      </c>
      <c r="N1694" s="195" t="s">
        <v>43</v>
      </c>
      <c r="P1694" s="145">
        <f>O1694*H1694</f>
        <v>0</v>
      </c>
      <c r="Q1694" s="145">
        <v>0.01</v>
      </c>
      <c r="R1694" s="145">
        <f>Q1694*H1694</f>
        <v>0.75489000000000006</v>
      </c>
      <c r="S1694" s="145">
        <v>0</v>
      </c>
      <c r="T1694" s="146">
        <f>S1694*H1694</f>
        <v>0</v>
      </c>
      <c r="AR1694" s="147" t="s">
        <v>448</v>
      </c>
      <c r="AT1694" s="147" t="s">
        <v>982</v>
      </c>
      <c r="AU1694" s="147" t="s">
        <v>90</v>
      </c>
      <c r="AY1694" s="17" t="s">
        <v>268</v>
      </c>
      <c r="BE1694" s="148">
        <f>IF(N1694="základní",J1694,0)</f>
        <v>0</v>
      </c>
      <c r="BF1694" s="148">
        <f>IF(N1694="snížená",J1694,0)</f>
        <v>0</v>
      </c>
      <c r="BG1694" s="148">
        <f>IF(N1694="zákl. přenesená",J1694,0)</f>
        <v>0</v>
      </c>
      <c r="BH1694" s="148">
        <f>IF(N1694="sníž. přenesená",J1694,0)</f>
        <v>0</v>
      </c>
      <c r="BI1694" s="148">
        <f>IF(N1694="nulová",J1694,0)</f>
        <v>0</v>
      </c>
      <c r="BJ1694" s="17" t="s">
        <v>90</v>
      </c>
      <c r="BK1694" s="148">
        <f>ROUND(I1694*H1694,2)</f>
        <v>0</v>
      </c>
      <c r="BL1694" s="17" t="s">
        <v>370</v>
      </c>
      <c r="BM1694" s="147" t="s">
        <v>3084</v>
      </c>
    </row>
    <row r="1695" spans="2:65" s="14" customFormat="1">
      <c r="B1695" s="164"/>
      <c r="D1695" s="150" t="s">
        <v>276</v>
      </c>
      <c r="E1695" s="165" t="s">
        <v>1</v>
      </c>
      <c r="F1695" s="166" t="s">
        <v>2472</v>
      </c>
      <c r="H1695" s="165" t="s">
        <v>1</v>
      </c>
      <c r="I1695" s="167"/>
      <c r="L1695" s="164"/>
      <c r="M1695" s="168"/>
      <c r="T1695" s="169"/>
      <c r="AT1695" s="165" t="s">
        <v>276</v>
      </c>
      <c r="AU1695" s="165" t="s">
        <v>90</v>
      </c>
      <c r="AV1695" s="14" t="s">
        <v>84</v>
      </c>
      <c r="AW1695" s="14" t="s">
        <v>32</v>
      </c>
      <c r="AX1695" s="14" t="s">
        <v>77</v>
      </c>
      <c r="AY1695" s="165" t="s">
        <v>268</v>
      </c>
    </row>
    <row r="1696" spans="2:65" s="14" customFormat="1">
      <c r="B1696" s="164"/>
      <c r="D1696" s="150" t="s">
        <v>276</v>
      </c>
      <c r="E1696" s="165" t="s">
        <v>1</v>
      </c>
      <c r="F1696" s="166" t="s">
        <v>2675</v>
      </c>
      <c r="H1696" s="165" t="s">
        <v>1</v>
      </c>
      <c r="I1696" s="167"/>
      <c r="L1696" s="164"/>
      <c r="M1696" s="168"/>
      <c r="T1696" s="169"/>
      <c r="AT1696" s="165" t="s">
        <v>276</v>
      </c>
      <c r="AU1696" s="165" t="s">
        <v>90</v>
      </c>
      <c r="AV1696" s="14" t="s">
        <v>84</v>
      </c>
      <c r="AW1696" s="14" t="s">
        <v>32</v>
      </c>
      <c r="AX1696" s="14" t="s">
        <v>77</v>
      </c>
      <c r="AY1696" s="165" t="s">
        <v>268</v>
      </c>
    </row>
    <row r="1697" spans="2:65" s="12" customFormat="1">
      <c r="B1697" s="149"/>
      <c r="D1697" s="150" t="s">
        <v>276</v>
      </c>
      <c r="E1697" s="151" t="s">
        <v>1</v>
      </c>
      <c r="F1697" s="152" t="s">
        <v>958</v>
      </c>
      <c r="H1697" s="153">
        <v>5.5</v>
      </c>
      <c r="I1697" s="154"/>
      <c r="L1697" s="149"/>
      <c r="M1697" s="155"/>
      <c r="T1697" s="156"/>
      <c r="AT1697" s="151" t="s">
        <v>276</v>
      </c>
      <c r="AU1697" s="151" t="s">
        <v>90</v>
      </c>
      <c r="AV1697" s="12" t="s">
        <v>90</v>
      </c>
      <c r="AW1697" s="12" t="s">
        <v>32</v>
      </c>
      <c r="AX1697" s="12" t="s">
        <v>77</v>
      </c>
      <c r="AY1697" s="151" t="s">
        <v>268</v>
      </c>
    </row>
    <row r="1698" spans="2:65" s="12" customFormat="1" ht="22.5">
      <c r="B1698" s="149"/>
      <c r="D1698" s="150" t="s">
        <v>276</v>
      </c>
      <c r="E1698" s="151" t="s">
        <v>1</v>
      </c>
      <c r="F1698" s="152" t="s">
        <v>2718</v>
      </c>
      <c r="H1698" s="153">
        <v>31.010999999999999</v>
      </c>
      <c r="I1698" s="154"/>
      <c r="L1698" s="149"/>
      <c r="M1698" s="155"/>
      <c r="T1698" s="156"/>
      <c r="AT1698" s="151" t="s">
        <v>276</v>
      </c>
      <c r="AU1698" s="151" t="s">
        <v>90</v>
      </c>
      <c r="AV1698" s="12" t="s">
        <v>90</v>
      </c>
      <c r="AW1698" s="12" t="s">
        <v>32</v>
      </c>
      <c r="AX1698" s="12" t="s">
        <v>77</v>
      </c>
      <c r="AY1698" s="151" t="s">
        <v>268</v>
      </c>
    </row>
    <row r="1699" spans="2:65" s="12" customFormat="1">
      <c r="B1699" s="149"/>
      <c r="D1699" s="150" t="s">
        <v>276</v>
      </c>
      <c r="E1699" s="151" t="s">
        <v>1</v>
      </c>
      <c r="F1699" s="152" t="s">
        <v>3085</v>
      </c>
      <c r="H1699" s="153">
        <v>5.67</v>
      </c>
      <c r="I1699" s="154"/>
      <c r="L1699" s="149"/>
      <c r="M1699" s="155"/>
      <c r="T1699" s="156"/>
      <c r="AT1699" s="151" t="s">
        <v>276</v>
      </c>
      <c r="AU1699" s="151" t="s">
        <v>90</v>
      </c>
      <c r="AV1699" s="12" t="s">
        <v>90</v>
      </c>
      <c r="AW1699" s="12" t="s">
        <v>32</v>
      </c>
      <c r="AX1699" s="12" t="s">
        <v>77</v>
      </c>
      <c r="AY1699" s="151" t="s">
        <v>268</v>
      </c>
    </row>
    <row r="1700" spans="2:65" s="12" customFormat="1" ht="22.5">
      <c r="B1700" s="149"/>
      <c r="D1700" s="150" t="s">
        <v>276</v>
      </c>
      <c r="E1700" s="151" t="s">
        <v>1</v>
      </c>
      <c r="F1700" s="152" t="s">
        <v>2720</v>
      </c>
      <c r="H1700" s="153">
        <v>23.57</v>
      </c>
      <c r="I1700" s="154"/>
      <c r="L1700" s="149"/>
      <c r="M1700" s="155"/>
      <c r="T1700" s="156"/>
      <c r="AT1700" s="151" t="s">
        <v>276</v>
      </c>
      <c r="AU1700" s="151" t="s">
        <v>90</v>
      </c>
      <c r="AV1700" s="12" t="s">
        <v>90</v>
      </c>
      <c r="AW1700" s="12" t="s">
        <v>32</v>
      </c>
      <c r="AX1700" s="12" t="s">
        <v>77</v>
      </c>
      <c r="AY1700" s="151" t="s">
        <v>268</v>
      </c>
    </row>
    <row r="1701" spans="2:65" s="12" customFormat="1">
      <c r="B1701" s="149"/>
      <c r="D1701" s="150" t="s">
        <v>276</v>
      </c>
      <c r="E1701" s="151" t="s">
        <v>1</v>
      </c>
      <c r="F1701" s="152" t="s">
        <v>2473</v>
      </c>
      <c r="H1701" s="153">
        <v>2.875</v>
      </c>
      <c r="I1701" s="154"/>
      <c r="L1701" s="149"/>
      <c r="M1701" s="155"/>
      <c r="T1701" s="156"/>
      <c r="AT1701" s="151" t="s">
        <v>276</v>
      </c>
      <c r="AU1701" s="151" t="s">
        <v>90</v>
      </c>
      <c r="AV1701" s="12" t="s">
        <v>90</v>
      </c>
      <c r="AW1701" s="12" t="s">
        <v>32</v>
      </c>
      <c r="AX1701" s="12" t="s">
        <v>77</v>
      </c>
      <c r="AY1701" s="151" t="s">
        <v>268</v>
      </c>
    </row>
    <row r="1702" spans="2:65" s="13" customFormat="1">
      <c r="B1702" s="157"/>
      <c r="D1702" s="150" t="s">
        <v>276</v>
      </c>
      <c r="E1702" s="158" t="s">
        <v>1</v>
      </c>
      <c r="F1702" s="159" t="s">
        <v>278</v>
      </c>
      <c r="H1702" s="160">
        <v>68.626000000000005</v>
      </c>
      <c r="I1702" s="161"/>
      <c r="L1702" s="157"/>
      <c r="M1702" s="162"/>
      <c r="T1702" s="163"/>
      <c r="AT1702" s="158" t="s">
        <v>276</v>
      </c>
      <c r="AU1702" s="158" t="s">
        <v>90</v>
      </c>
      <c r="AV1702" s="13" t="s">
        <v>101</v>
      </c>
      <c r="AW1702" s="13" t="s">
        <v>32</v>
      </c>
      <c r="AX1702" s="13" t="s">
        <v>84</v>
      </c>
      <c r="AY1702" s="158" t="s">
        <v>268</v>
      </c>
    </row>
    <row r="1703" spans="2:65" s="12" customFormat="1">
      <c r="B1703" s="149"/>
      <c r="D1703" s="150" t="s">
        <v>276</v>
      </c>
      <c r="F1703" s="152" t="s">
        <v>3086</v>
      </c>
      <c r="H1703" s="153">
        <v>75.489000000000004</v>
      </c>
      <c r="I1703" s="154"/>
      <c r="L1703" s="149"/>
      <c r="M1703" s="155"/>
      <c r="T1703" s="156"/>
      <c r="AT1703" s="151" t="s">
        <v>276</v>
      </c>
      <c r="AU1703" s="151" t="s">
        <v>90</v>
      </c>
      <c r="AV1703" s="12" t="s">
        <v>90</v>
      </c>
      <c r="AW1703" s="12" t="s">
        <v>4</v>
      </c>
      <c r="AX1703" s="12" t="s">
        <v>84</v>
      </c>
      <c r="AY1703" s="151" t="s">
        <v>268</v>
      </c>
    </row>
    <row r="1704" spans="2:65" s="1" customFormat="1" ht="24.2" customHeight="1">
      <c r="B1704" s="32"/>
      <c r="C1704" s="136" t="s">
        <v>2479</v>
      </c>
      <c r="D1704" s="136" t="s">
        <v>270</v>
      </c>
      <c r="E1704" s="137" t="s">
        <v>2504</v>
      </c>
      <c r="F1704" s="138" t="s">
        <v>2505</v>
      </c>
      <c r="G1704" s="139" t="s">
        <v>318</v>
      </c>
      <c r="H1704" s="140">
        <v>9.1999999999999993</v>
      </c>
      <c r="I1704" s="141"/>
      <c r="J1704" s="142">
        <f>ROUND(I1704*H1704,2)</f>
        <v>0</v>
      </c>
      <c r="K1704" s="138" t="s">
        <v>274</v>
      </c>
      <c r="L1704" s="32"/>
      <c r="M1704" s="143" t="s">
        <v>1</v>
      </c>
      <c r="N1704" s="144" t="s">
        <v>43</v>
      </c>
      <c r="P1704" s="145">
        <f>O1704*H1704</f>
        <v>0</v>
      </c>
      <c r="Q1704" s="145">
        <v>1.8000000000000001E-4</v>
      </c>
      <c r="R1704" s="145">
        <f>Q1704*H1704</f>
        <v>1.6559999999999999E-3</v>
      </c>
      <c r="S1704" s="145">
        <v>0</v>
      </c>
      <c r="T1704" s="146">
        <f>S1704*H1704</f>
        <v>0</v>
      </c>
      <c r="AR1704" s="147" t="s">
        <v>370</v>
      </c>
      <c r="AT1704" s="147" t="s">
        <v>270</v>
      </c>
      <c r="AU1704" s="147" t="s">
        <v>90</v>
      </c>
      <c r="AY1704" s="17" t="s">
        <v>268</v>
      </c>
      <c r="BE1704" s="148">
        <f>IF(N1704="základní",J1704,0)</f>
        <v>0</v>
      </c>
      <c r="BF1704" s="148">
        <f>IF(N1704="snížená",J1704,0)</f>
        <v>0</v>
      </c>
      <c r="BG1704" s="148">
        <f>IF(N1704="zákl. přenesená",J1704,0)</f>
        <v>0</v>
      </c>
      <c r="BH1704" s="148">
        <f>IF(N1704="sníž. přenesená",J1704,0)</f>
        <v>0</v>
      </c>
      <c r="BI1704" s="148">
        <f>IF(N1704="nulová",J1704,0)</f>
        <v>0</v>
      </c>
      <c r="BJ1704" s="17" t="s">
        <v>90</v>
      </c>
      <c r="BK1704" s="148">
        <f>ROUND(I1704*H1704,2)</f>
        <v>0</v>
      </c>
      <c r="BL1704" s="17" t="s">
        <v>370</v>
      </c>
      <c r="BM1704" s="147" t="s">
        <v>3087</v>
      </c>
    </row>
    <row r="1705" spans="2:65" s="1" customFormat="1" ht="24.2" customHeight="1">
      <c r="B1705" s="32"/>
      <c r="C1705" s="186" t="s">
        <v>2484</v>
      </c>
      <c r="D1705" s="186" t="s">
        <v>982</v>
      </c>
      <c r="E1705" s="187" t="s">
        <v>2508</v>
      </c>
      <c r="F1705" s="188" t="s">
        <v>2509</v>
      </c>
      <c r="G1705" s="189" t="s">
        <v>318</v>
      </c>
      <c r="H1705" s="190">
        <v>9.66</v>
      </c>
      <c r="I1705" s="191"/>
      <c r="J1705" s="192">
        <f>ROUND(I1705*H1705,2)</f>
        <v>0</v>
      </c>
      <c r="K1705" s="188" t="s">
        <v>1</v>
      </c>
      <c r="L1705" s="193"/>
      <c r="M1705" s="194" t="s">
        <v>1</v>
      </c>
      <c r="N1705" s="195" t="s">
        <v>43</v>
      </c>
      <c r="P1705" s="145">
        <f>O1705*H1705</f>
        <v>0</v>
      </c>
      <c r="Q1705" s="145">
        <v>1.2E-4</v>
      </c>
      <c r="R1705" s="145">
        <f>Q1705*H1705</f>
        <v>1.1592E-3</v>
      </c>
      <c r="S1705" s="145">
        <v>0</v>
      </c>
      <c r="T1705" s="146">
        <f>S1705*H1705</f>
        <v>0</v>
      </c>
      <c r="AR1705" s="147" t="s">
        <v>448</v>
      </c>
      <c r="AT1705" s="147" t="s">
        <v>982</v>
      </c>
      <c r="AU1705" s="147" t="s">
        <v>90</v>
      </c>
      <c r="AY1705" s="17" t="s">
        <v>268</v>
      </c>
      <c r="BE1705" s="148">
        <f>IF(N1705="základní",J1705,0)</f>
        <v>0</v>
      </c>
      <c r="BF1705" s="148">
        <f>IF(N1705="snížená",J1705,0)</f>
        <v>0</v>
      </c>
      <c r="BG1705" s="148">
        <f>IF(N1705="zákl. přenesená",J1705,0)</f>
        <v>0</v>
      </c>
      <c r="BH1705" s="148">
        <f>IF(N1705="sníž. přenesená",J1705,0)</f>
        <v>0</v>
      </c>
      <c r="BI1705" s="148">
        <f>IF(N1705="nulová",J1705,0)</f>
        <v>0</v>
      </c>
      <c r="BJ1705" s="17" t="s">
        <v>90</v>
      </c>
      <c r="BK1705" s="148">
        <f>ROUND(I1705*H1705,2)</f>
        <v>0</v>
      </c>
      <c r="BL1705" s="17" t="s">
        <v>370</v>
      </c>
      <c r="BM1705" s="147" t="s">
        <v>3088</v>
      </c>
    </row>
    <row r="1706" spans="2:65" s="12" customFormat="1">
      <c r="B1706" s="149"/>
      <c r="D1706" s="150" t="s">
        <v>276</v>
      </c>
      <c r="E1706" s="151" t="s">
        <v>1</v>
      </c>
      <c r="F1706" s="152" t="s">
        <v>3089</v>
      </c>
      <c r="H1706" s="153">
        <v>6.7</v>
      </c>
      <c r="I1706" s="154"/>
      <c r="L1706" s="149"/>
      <c r="M1706" s="155"/>
      <c r="T1706" s="156"/>
      <c r="AT1706" s="151" t="s">
        <v>276</v>
      </c>
      <c r="AU1706" s="151" t="s">
        <v>90</v>
      </c>
      <c r="AV1706" s="12" t="s">
        <v>90</v>
      </c>
      <c r="AW1706" s="12" t="s">
        <v>32</v>
      </c>
      <c r="AX1706" s="12" t="s">
        <v>77</v>
      </c>
      <c r="AY1706" s="151" t="s">
        <v>268</v>
      </c>
    </row>
    <row r="1707" spans="2:65" s="12" customFormat="1">
      <c r="B1707" s="149"/>
      <c r="D1707" s="150" t="s">
        <v>276</v>
      </c>
      <c r="E1707" s="151" t="s">
        <v>1</v>
      </c>
      <c r="F1707" s="152" t="s">
        <v>3090</v>
      </c>
      <c r="H1707" s="153">
        <v>2.5</v>
      </c>
      <c r="I1707" s="154"/>
      <c r="L1707" s="149"/>
      <c r="M1707" s="155"/>
      <c r="T1707" s="156"/>
      <c r="AT1707" s="151" t="s">
        <v>276</v>
      </c>
      <c r="AU1707" s="151" t="s">
        <v>90</v>
      </c>
      <c r="AV1707" s="12" t="s">
        <v>90</v>
      </c>
      <c r="AW1707" s="12" t="s">
        <v>32</v>
      </c>
      <c r="AX1707" s="12" t="s">
        <v>77</v>
      </c>
      <c r="AY1707" s="151" t="s">
        <v>268</v>
      </c>
    </row>
    <row r="1708" spans="2:65" s="13" customFormat="1">
      <c r="B1708" s="157"/>
      <c r="D1708" s="150" t="s">
        <v>276</v>
      </c>
      <c r="E1708" s="158" t="s">
        <v>1</v>
      </c>
      <c r="F1708" s="159" t="s">
        <v>278</v>
      </c>
      <c r="H1708" s="160">
        <v>9.1999999999999993</v>
      </c>
      <c r="I1708" s="161"/>
      <c r="L1708" s="157"/>
      <c r="M1708" s="162"/>
      <c r="T1708" s="163"/>
      <c r="AT1708" s="158" t="s">
        <v>276</v>
      </c>
      <c r="AU1708" s="158" t="s">
        <v>90</v>
      </c>
      <c r="AV1708" s="13" t="s">
        <v>101</v>
      </c>
      <c r="AW1708" s="13" t="s">
        <v>32</v>
      </c>
      <c r="AX1708" s="13" t="s">
        <v>84</v>
      </c>
      <c r="AY1708" s="158" t="s">
        <v>268</v>
      </c>
    </row>
    <row r="1709" spans="2:65" s="12" customFormat="1">
      <c r="B1709" s="149"/>
      <c r="D1709" s="150" t="s">
        <v>276</v>
      </c>
      <c r="F1709" s="152" t="s">
        <v>3091</v>
      </c>
      <c r="H1709" s="153">
        <v>9.66</v>
      </c>
      <c r="I1709" s="154"/>
      <c r="L1709" s="149"/>
      <c r="M1709" s="155"/>
      <c r="T1709" s="156"/>
      <c r="AT1709" s="151" t="s">
        <v>276</v>
      </c>
      <c r="AU1709" s="151" t="s">
        <v>90</v>
      </c>
      <c r="AV1709" s="12" t="s">
        <v>90</v>
      </c>
      <c r="AW1709" s="12" t="s">
        <v>4</v>
      </c>
      <c r="AX1709" s="12" t="s">
        <v>84</v>
      </c>
      <c r="AY1709" s="151" t="s">
        <v>268</v>
      </c>
    </row>
    <row r="1710" spans="2:65" s="1" customFormat="1" ht="16.5" customHeight="1">
      <c r="B1710" s="32"/>
      <c r="C1710" s="136" t="s">
        <v>2488</v>
      </c>
      <c r="D1710" s="136" t="s">
        <v>270</v>
      </c>
      <c r="E1710" s="137" t="s">
        <v>2515</v>
      </c>
      <c r="F1710" s="138" t="s">
        <v>2516</v>
      </c>
      <c r="G1710" s="139" t="s">
        <v>318</v>
      </c>
      <c r="H1710" s="140">
        <v>28.7</v>
      </c>
      <c r="I1710" s="141"/>
      <c r="J1710" s="142">
        <f>ROUND(I1710*H1710,2)</f>
        <v>0</v>
      </c>
      <c r="K1710" s="138" t="s">
        <v>274</v>
      </c>
      <c r="L1710" s="32"/>
      <c r="M1710" s="143" t="s">
        <v>1</v>
      </c>
      <c r="N1710" s="144" t="s">
        <v>43</v>
      </c>
      <c r="P1710" s="145">
        <f>O1710*H1710</f>
        <v>0</v>
      </c>
      <c r="Q1710" s="145">
        <v>3.0000000000000001E-5</v>
      </c>
      <c r="R1710" s="145">
        <f>Q1710*H1710</f>
        <v>8.61E-4</v>
      </c>
      <c r="S1710" s="145">
        <v>0</v>
      </c>
      <c r="T1710" s="146">
        <f>S1710*H1710</f>
        <v>0</v>
      </c>
      <c r="AR1710" s="147" t="s">
        <v>370</v>
      </c>
      <c r="AT1710" s="147" t="s">
        <v>270</v>
      </c>
      <c r="AU1710" s="147" t="s">
        <v>90</v>
      </c>
      <c r="AY1710" s="17" t="s">
        <v>268</v>
      </c>
      <c r="BE1710" s="148">
        <f>IF(N1710="základní",J1710,0)</f>
        <v>0</v>
      </c>
      <c r="BF1710" s="148">
        <f>IF(N1710="snížená",J1710,0)</f>
        <v>0</v>
      </c>
      <c r="BG1710" s="148">
        <f>IF(N1710="zákl. přenesená",J1710,0)</f>
        <v>0</v>
      </c>
      <c r="BH1710" s="148">
        <f>IF(N1710="sníž. přenesená",J1710,0)</f>
        <v>0</v>
      </c>
      <c r="BI1710" s="148">
        <f>IF(N1710="nulová",J1710,0)</f>
        <v>0</v>
      </c>
      <c r="BJ1710" s="17" t="s">
        <v>90</v>
      </c>
      <c r="BK1710" s="148">
        <f>ROUND(I1710*H1710,2)</f>
        <v>0</v>
      </c>
      <c r="BL1710" s="17" t="s">
        <v>370</v>
      </c>
      <c r="BM1710" s="147" t="s">
        <v>2517</v>
      </c>
    </row>
    <row r="1711" spans="2:65" s="12" customFormat="1">
      <c r="B1711" s="149"/>
      <c r="D1711" s="150" t="s">
        <v>276</v>
      </c>
      <c r="E1711" s="151" t="s">
        <v>1</v>
      </c>
      <c r="F1711" s="152" t="s">
        <v>3092</v>
      </c>
      <c r="H1711" s="153">
        <v>28.7</v>
      </c>
      <c r="I1711" s="154"/>
      <c r="L1711" s="149"/>
      <c r="M1711" s="155"/>
      <c r="T1711" s="156"/>
      <c r="AT1711" s="151" t="s">
        <v>276</v>
      </c>
      <c r="AU1711" s="151" t="s">
        <v>90</v>
      </c>
      <c r="AV1711" s="12" t="s">
        <v>90</v>
      </c>
      <c r="AW1711" s="12" t="s">
        <v>32</v>
      </c>
      <c r="AX1711" s="12" t="s">
        <v>77</v>
      </c>
      <c r="AY1711" s="151" t="s">
        <v>268</v>
      </c>
    </row>
    <row r="1712" spans="2:65" s="13" customFormat="1">
      <c r="B1712" s="157"/>
      <c r="D1712" s="150" t="s">
        <v>276</v>
      </c>
      <c r="E1712" s="158" t="s">
        <v>1</v>
      </c>
      <c r="F1712" s="159" t="s">
        <v>278</v>
      </c>
      <c r="H1712" s="160">
        <v>28.7</v>
      </c>
      <c r="I1712" s="161"/>
      <c r="L1712" s="157"/>
      <c r="M1712" s="162"/>
      <c r="T1712" s="163"/>
      <c r="AT1712" s="158" t="s">
        <v>276</v>
      </c>
      <c r="AU1712" s="158" t="s">
        <v>90</v>
      </c>
      <c r="AV1712" s="13" t="s">
        <v>101</v>
      </c>
      <c r="AW1712" s="13" t="s">
        <v>32</v>
      </c>
      <c r="AX1712" s="13" t="s">
        <v>84</v>
      </c>
      <c r="AY1712" s="158" t="s">
        <v>268</v>
      </c>
    </row>
    <row r="1713" spans="2:65" s="1" customFormat="1" ht="21.75" customHeight="1">
      <c r="B1713" s="32"/>
      <c r="C1713" s="136" t="s">
        <v>2492</v>
      </c>
      <c r="D1713" s="136" t="s">
        <v>270</v>
      </c>
      <c r="E1713" s="137" t="s">
        <v>2520</v>
      </c>
      <c r="F1713" s="138" t="s">
        <v>2521</v>
      </c>
      <c r="G1713" s="139" t="s">
        <v>318</v>
      </c>
      <c r="H1713" s="140">
        <v>28.7</v>
      </c>
      <c r="I1713" s="141"/>
      <c r="J1713" s="142">
        <f>ROUND(I1713*H1713,2)</f>
        <v>0</v>
      </c>
      <c r="K1713" s="138" t="s">
        <v>274</v>
      </c>
      <c r="L1713" s="32"/>
      <c r="M1713" s="143" t="s">
        <v>1</v>
      </c>
      <c r="N1713" s="144" t="s">
        <v>43</v>
      </c>
      <c r="P1713" s="145">
        <f>O1713*H1713</f>
        <v>0</v>
      </c>
      <c r="Q1713" s="145">
        <v>5.0000000000000002E-5</v>
      </c>
      <c r="R1713" s="145">
        <f>Q1713*H1713</f>
        <v>1.4350000000000001E-3</v>
      </c>
      <c r="S1713" s="145">
        <v>0</v>
      </c>
      <c r="T1713" s="146">
        <f>S1713*H1713</f>
        <v>0</v>
      </c>
      <c r="AR1713" s="147" t="s">
        <v>370</v>
      </c>
      <c r="AT1713" s="147" t="s">
        <v>270</v>
      </c>
      <c r="AU1713" s="147" t="s">
        <v>90</v>
      </c>
      <c r="AY1713" s="17" t="s">
        <v>268</v>
      </c>
      <c r="BE1713" s="148">
        <f>IF(N1713="základní",J1713,0)</f>
        <v>0</v>
      </c>
      <c r="BF1713" s="148">
        <f>IF(N1713="snížená",J1713,0)</f>
        <v>0</v>
      </c>
      <c r="BG1713" s="148">
        <f>IF(N1713="zákl. přenesená",J1713,0)</f>
        <v>0</v>
      </c>
      <c r="BH1713" s="148">
        <f>IF(N1713="sníž. přenesená",J1713,0)</f>
        <v>0</v>
      </c>
      <c r="BI1713" s="148">
        <f>IF(N1713="nulová",J1713,0)</f>
        <v>0</v>
      </c>
      <c r="BJ1713" s="17" t="s">
        <v>90</v>
      </c>
      <c r="BK1713" s="148">
        <f>ROUND(I1713*H1713,2)</f>
        <v>0</v>
      </c>
      <c r="BL1713" s="17" t="s">
        <v>370</v>
      </c>
      <c r="BM1713" s="147" t="s">
        <v>2522</v>
      </c>
    </row>
    <row r="1714" spans="2:65" s="12" customFormat="1">
      <c r="B1714" s="149"/>
      <c r="D1714" s="150" t="s">
        <v>276</v>
      </c>
      <c r="E1714" s="151" t="s">
        <v>1</v>
      </c>
      <c r="F1714" s="152" t="s">
        <v>3092</v>
      </c>
      <c r="H1714" s="153">
        <v>28.7</v>
      </c>
      <c r="I1714" s="154"/>
      <c r="L1714" s="149"/>
      <c r="M1714" s="155"/>
      <c r="T1714" s="156"/>
      <c r="AT1714" s="151" t="s">
        <v>276</v>
      </c>
      <c r="AU1714" s="151" t="s">
        <v>90</v>
      </c>
      <c r="AV1714" s="12" t="s">
        <v>90</v>
      </c>
      <c r="AW1714" s="12" t="s">
        <v>32</v>
      </c>
      <c r="AX1714" s="12" t="s">
        <v>77</v>
      </c>
      <c r="AY1714" s="151" t="s">
        <v>268</v>
      </c>
    </row>
    <row r="1715" spans="2:65" s="13" customFormat="1">
      <c r="B1715" s="157"/>
      <c r="D1715" s="150" t="s">
        <v>276</v>
      </c>
      <c r="E1715" s="158" t="s">
        <v>1</v>
      </c>
      <c r="F1715" s="159" t="s">
        <v>278</v>
      </c>
      <c r="H1715" s="160">
        <v>28.7</v>
      </c>
      <c r="I1715" s="161"/>
      <c r="L1715" s="157"/>
      <c r="M1715" s="162"/>
      <c r="T1715" s="163"/>
      <c r="AT1715" s="158" t="s">
        <v>276</v>
      </c>
      <c r="AU1715" s="158" t="s">
        <v>90</v>
      </c>
      <c r="AV1715" s="13" t="s">
        <v>101</v>
      </c>
      <c r="AW1715" s="13" t="s">
        <v>32</v>
      </c>
      <c r="AX1715" s="13" t="s">
        <v>84</v>
      </c>
      <c r="AY1715" s="158" t="s">
        <v>268</v>
      </c>
    </row>
    <row r="1716" spans="2:65" s="1" customFormat="1" ht="24.2" customHeight="1">
      <c r="B1716" s="32"/>
      <c r="C1716" s="136" t="s">
        <v>2503</v>
      </c>
      <c r="D1716" s="136" t="s">
        <v>270</v>
      </c>
      <c r="E1716" s="137" t="s">
        <v>2524</v>
      </c>
      <c r="F1716" s="138" t="s">
        <v>2525</v>
      </c>
      <c r="G1716" s="139" t="s">
        <v>1472</v>
      </c>
      <c r="H1716" s="197"/>
      <c r="I1716" s="141"/>
      <c r="J1716" s="142">
        <f>ROUND(I1716*H1716,2)</f>
        <v>0</v>
      </c>
      <c r="K1716" s="138" t="s">
        <v>274</v>
      </c>
      <c r="L1716" s="32"/>
      <c r="M1716" s="143" t="s">
        <v>1</v>
      </c>
      <c r="N1716" s="144" t="s">
        <v>43</v>
      </c>
      <c r="P1716" s="145">
        <f>O1716*H1716</f>
        <v>0</v>
      </c>
      <c r="Q1716" s="145">
        <v>0</v>
      </c>
      <c r="R1716" s="145">
        <f>Q1716*H1716</f>
        <v>0</v>
      </c>
      <c r="S1716" s="145">
        <v>0</v>
      </c>
      <c r="T1716" s="146">
        <f>S1716*H1716</f>
        <v>0</v>
      </c>
      <c r="AR1716" s="147" t="s">
        <v>370</v>
      </c>
      <c r="AT1716" s="147" t="s">
        <v>270</v>
      </c>
      <c r="AU1716" s="147" t="s">
        <v>90</v>
      </c>
      <c r="AY1716" s="17" t="s">
        <v>268</v>
      </c>
      <c r="BE1716" s="148">
        <f>IF(N1716="základní",J1716,0)</f>
        <v>0</v>
      </c>
      <c r="BF1716" s="148">
        <f>IF(N1716="snížená",J1716,0)</f>
        <v>0</v>
      </c>
      <c r="BG1716" s="148">
        <f>IF(N1716="zákl. přenesená",J1716,0)</f>
        <v>0</v>
      </c>
      <c r="BH1716" s="148">
        <f>IF(N1716="sníž. přenesená",J1716,0)</f>
        <v>0</v>
      </c>
      <c r="BI1716" s="148">
        <f>IF(N1716="nulová",J1716,0)</f>
        <v>0</v>
      </c>
      <c r="BJ1716" s="17" t="s">
        <v>90</v>
      </c>
      <c r="BK1716" s="148">
        <f>ROUND(I1716*H1716,2)</f>
        <v>0</v>
      </c>
      <c r="BL1716" s="17" t="s">
        <v>370</v>
      </c>
      <c r="BM1716" s="147" t="s">
        <v>2526</v>
      </c>
    </row>
    <row r="1717" spans="2:65" s="11" customFormat="1" ht="22.9" customHeight="1">
      <c r="B1717" s="124"/>
      <c r="D1717" s="125" t="s">
        <v>76</v>
      </c>
      <c r="E1717" s="134" t="s">
        <v>2527</v>
      </c>
      <c r="F1717" s="134" t="s">
        <v>2528</v>
      </c>
      <c r="I1717" s="127"/>
      <c r="J1717" s="135">
        <f>BK1717</f>
        <v>0</v>
      </c>
      <c r="L1717" s="124"/>
      <c r="M1717" s="129"/>
      <c r="P1717" s="130">
        <f>SUM(P1718:P1767)</f>
        <v>0</v>
      </c>
      <c r="R1717" s="130">
        <f>SUM(R1718:R1767)</f>
        <v>0.16484372</v>
      </c>
      <c r="T1717" s="131">
        <f>SUM(T1718:T1767)</f>
        <v>0</v>
      </c>
      <c r="AR1717" s="125" t="s">
        <v>90</v>
      </c>
      <c r="AT1717" s="132" t="s">
        <v>76</v>
      </c>
      <c r="AU1717" s="132" t="s">
        <v>84</v>
      </c>
      <c r="AY1717" s="125" t="s">
        <v>268</v>
      </c>
      <c r="BK1717" s="133">
        <f>SUM(BK1718:BK1767)</f>
        <v>0</v>
      </c>
    </row>
    <row r="1718" spans="2:65" s="1" customFormat="1" ht="24.2" customHeight="1">
      <c r="B1718" s="32"/>
      <c r="C1718" s="136" t="s">
        <v>2507</v>
      </c>
      <c r="D1718" s="136" t="s">
        <v>270</v>
      </c>
      <c r="E1718" s="137" t="s">
        <v>2530</v>
      </c>
      <c r="F1718" s="138" t="s">
        <v>2531</v>
      </c>
      <c r="G1718" s="139" t="s">
        <v>273</v>
      </c>
      <c r="H1718" s="140">
        <v>250.66200000000001</v>
      </c>
      <c r="I1718" s="141"/>
      <c r="J1718" s="142">
        <f>ROUND(I1718*H1718,2)</f>
        <v>0</v>
      </c>
      <c r="K1718" s="138" t="s">
        <v>1</v>
      </c>
      <c r="L1718" s="32"/>
      <c r="M1718" s="143" t="s">
        <v>1</v>
      </c>
      <c r="N1718" s="144" t="s">
        <v>43</v>
      </c>
      <c r="P1718" s="145">
        <f>O1718*H1718</f>
        <v>0</v>
      </c>
      <c r="Q1718" s="145">
        <v>1.6000000000000001E-4</v>
      </c>
      <c r="R1718" s="145">
        <f>Q1718*H1718</f>
        <v>4.0105920000000003E-2</v>
      </c>
      <c r="S1718" s="145">
        <v>0</v>
      </c>
      <c r="T1718" s="146">
        <f>S1718*H1718</f>
        <v>0</v>
      </c>
      <c r="AR1718" s="147" t="s">
        <v>370</v>
      </c>
      <c r="AT1718" s="147" t="s">
        <v>270</v>
      </c>
      <c r="AU1718" s="147" t="s">
        <v>90</v>
      </c>
      <c r="AY1718" s="17" t="s">
        <v>268</v>
      </c>
      <c r="BE1718" s="148">
        <f>IF(N1718="základní",J1718,0)</f>
        <v>0</v>
      </c>
      <c r="BF1718" s="148">
        <f>IF(N1718="snížená",J1718,0)</f>
        <v>0</v>
      </c>
      <c r="BG1718" s="148">
        <f>IF(N1718="zákl. přenesená",J1718,0)</f>
        <v>0</v>
      </c>
      <c r="BH1718" s="148">
        <f>IF(N1718="sníž. přenesená",J1718,0)</f>
        <v>0</v>
      </c>
      <c r="BI1718" s="148">
        <f>IF(N1718="nulová",J1718,0)</f>
        <v>0</v>
      </c>
      <c r="BJ1718" s="17" t="s">
        <v>90</v>
      </c>
      <c r="BK1718" s="148">
        <f>ROUND(I1718*H1718,2)</f>
        <v>0</v>
      </c>
      <c r="BL1718" s="17" t="s">
        <v>370</v>
      </c>
      <c r="BM1718" s="147" t="s">
        <v>3093</v>
      </c>
    </row>
    <row r="1719" spans="2:65" s="14" customFormat="1">
      <c r="B1719" s="164"/>
      <c r="D1719" s="150" t="s">
        <v>276</v>
      </c>
      <c r="E1719" s="165" t="s">
        <v>1</v>
      </c>
      <c r="F1719" s="166" t="s">
        <v>1739</v>
      </c>
      <c r="H1719" s="165" t="s">
        <v>1</v>
      </c>
      <c r="I1719" s="167"/>
      <c r="L1719" s="164"/>
      <c r="M1719" s="168"/>
      <c r="T1719" s="169"/>
      <c r="AT1719" s="165" t="s">
        <v>276</v>
      </c>
      <c r="AU1719" s="165" t="s">
        <v>90</v>
      </c>
      <c r="AV1719" s="14" t="s">
        <v>84</v>
      </c>
      <c r="AW1719" s="14" t="s">
        <v>32</v>
      </c>
      <c r="AX1719" s="14" t="s">
        <v>77</v>
      </c>
      <c r="AY1719" s="165" t="s">
        <v>268</v>
      </c>
    </row>
    <row r="1720" spans="2:65" s="12" customFormat="1">
      <c r="B1720" s="149"/>
      <c r="D1720" s="150" t="s">
        <v>276</v>
      </c>
      <c r="E1720" s="151" t="s">
        <v>1</v>
      </c>
      <c r="F1720" s="152" t="s">
        <v>2533</v>
      </c>
      <c r="H1720" s="153">
        <v>78.763999999999996</v>
      </c>
      <c r="I1720" s="154"/>
      <c r="L1720" s="149"/>
      <c r="M1720" s="155"/>
      <c r="T1720" s="156"/>
      <c r="AT1720" s="151" t="s">
        <v>276</v>
      </c>
      <c r="AU1720" s="151" t="s">
        <v>90</v>
      </c>
      <c r="AV1720" s="12" t="s">
        <v>90</v>
      </c>
      <c r="AW1720" s="12" t="s">
        <v>32</v>
      </c>
      <c r="AX1720" s="12" t="s">
        <v>77</v>
      </c>
      <c r="AY1720" s="151" t="s">
        <v>268</v>
      </c>
    </row>
    <row r="1721" spans="2:65" s="12" customFormat="1">
      <c r="B1721" s="149"/>
      <c r="D1721" s="150" t="s">
        <v>276</v>
      </c>
      <c r="E1721" s="151" t="s">
        <v>1</v>
      </c>
      <c r="F1721" s="152" t="s">
        <v>2534</v>
      </c>
      <c r="H1721" s="153">
        <v>7.3079999999999998</v>
      </c>
      <c r="I1721" s="154"/>
      <c r="L1721" s="149"/>
      <c r="M1721" s="155"/>
      <c r="T1721" s="156"/>
      <c r="AT1721" s="151" t="s">
        <v>276</v>
      </c>
      <c r="AU1721" s="151" t="s">
        <v>90</v>
      </c>
      <c r="AV1721" s="12" t="s">
        <v>90</v>
      </c>
      <c r="AW1721" s="12" t="s">
        <v>32</v>
      </c>
      <c r="AX1721" s="12" t="s">
        <v>77</v>
      </c>
      <c r="AY1721" s="151" t="s">
        <v>268</v>
      </c>
    </row>
    <row r="1722" spans="2:65" s="12" customFormat="1">
      <c r="B1722" s="149"/>
      <c r="D1722" s="150" t="s">
        <v>276</v>
      </c>
      <c r="E1722" s="151" t="s">
        <v>1</v>
      </c>
      <c r="F1722" s="152" t="s">
        <v>2535</v>
      </c>
      <c r="H1722" s="153">
        <v>14.129</v>
      </c>
      <c r="I1722" s="154"/>
      <c r="L1722" s="149"/>
      <c r="M1722" s="155"/>
      <c r="T1722" s="156"/>
      <c r="AT1722" s="151" t="s">
        <v>276</v>
      </c>
      <c r="AU1722" s="151" t="s">
        <v>90</v>
      </c>
      <c r="AV1722" s="12" t="s">
        <v>90</v>
      </c>
      <c r="AW1722" s="12" t="s">
        <v>32</v>
      </c>
      <c r="AX1722" s="12" t="s">
        <v>77</v>
      </c>
      <c r="AY1722" s="151" t="s">
        <v>268</v>
      </c>
    </row>
    <row r="1723" spans="2:65" s="12" customFormat="1">
      <c r="B1723" s="149"/>
      <c r="D1723" s="150" t="s">
        <v>276</v>
      </c>
      <c r="E1723" s="151" t="s">
        <v>1</v>
      </c>
      <c r="F1723" s="152" t="s">
        <v>2536</v>
      </c>
      <c r="H1723" s="153">
        <v>10.667999999999999</v>
      </c>
      <c r="I1723" s="154"/>
      <c r="L1723" s="149"/>
      <c r="M1723" s="155"/>
      <c r="T1723" s="156"/>
      <c r="AT1723" s="151" t="s">
        <v>276</v>
      </c>
      <c r="AU1723" s="151" t="s">
        <v>90</v>
      </c>
      <c r="AV1723" s="12" t="s">
        <v>90</v>
      </c>
      <c r="AW1723" s="12" t="s">
        <v>32</v>
      </c>
      <c r="AX1723" s="12" t="s">
        <v>77</v>
      </c>
      <c r="AY1723" s="151" t="s">
        <v>268</v>
      </c>
    </row>
    <row r="1724" spans="2:65" s="12" customFormat="1">
      <c r="B1724" s="149"/>
      <c r="D1724" s="150" t="s">
        <v>276</v>
      </c>
      <c r="E1724" s="151" t="s">
        <v>1</v>
      </c>
      <c r="F1724" s="152" t="s">
        <v>2537</v>
      </c>
      <c r="H1724" s="153">
        <v>23.873000000000001</v>
      </c>
      <c r="I1724" s="154"/>
      <c r="L1724" s="149"/>
      <c r="M1724" s="155"/>
      <c r="T1724" s="156"/>
      <c r="AT1724" s="151" t="s">
        <v>276</v>
      </c>
      <c r="AU1724" s="151" t="s">
        <v>90</v>
      </c>
      <c r="AV1724" s="12" t="s">
        <v>90</v>
      </c>
      <c r="AW1724" s="12" t="s">
        <v>32</v>
      </c>
      <c r="AX1724" s="12" t="s">
        <v>77</v>
      </c>
      <c r="AY1724" s="151" t="s">
        <v>268</v>
      </c>
    </row>
    <row r="1725" spans="2:65" s="12" customFormat="1">
      <c r="B1725" s="149"/>
      <c r="D1725" s="150" t="s">
        <v>276</v>
      </c>
      <c r="E1725" s="151" t="s">
        <v>1</v>
      </c>
      <c r="F1725" s="152" t="s">
        <v>2538</v>
      </c>
      <c r="H1725" s="153">
        <v>30.530999999999999</v>
      </c>
      <c r="I1725" s="154"/>
      <c r="L1725" s="149"/>
      <c r="M1725" s="155"/>
      <c r="T1725" s="156"/>
      <c r="AT1725" s="151" t="s">
        <v>276</v>
      </c>
      <c r="AU1725" s="151" t="s">
        <v>90</v>
      </c>
      <c r="AV1725" s="12" t="s">
        <v>90</v>
      </c>
      <c r="AW1725" s="12" t="s">
        <v>32</v>
      </c>
      <c r="AX1725" s="12" t="s">
        <v>77</v>
      </c>
      <c r="AY1725" s="151" t="s">
        <v>268</v>
      </c>
    </row>
    <row r="1726" spans="2:65" s="12" customFormat="1">
      <c r="B1726" s="149"/>
      <c r="D1726" s="150" t="s">
        <v>276</v>
      </c>
      <c r="E1726" s="151" t="s">
        <v>1</v>
      </c>
      <c r="F1726" s="152" t="s">
        <v>2539</v>
      </c>
      <c r="H1726" s="153">
        <v>81.525000000000006</v>
      </c>
      <c r="I1726" s="154"/>
      <c r="L1726" s="149"/>
      <c r="M1726" s="155"/>
      <c r="T1726" s="156"/>
      <c r="AT1726" s="151" t="s">
        <v>276</v>
      </c>
      <c r="AU1726" s="151" t="s">
        <v>90</v>
      </c>
      <c r="AV1726" s="12" t="s">
        <v>90</v>
      </c>
      <c r="AW1726" s="12" t="s">
        <v>32</v>
      </c>
      <c r="AX1726" s="12" t="s">
        <v>77</v>
      </c>
      <c r="AY1726" s="151" t="s">
        <v>268</v>
      </c>
    </row>
    <row r="1727" spans="2:65" s="12" customFormat="1">
      <c r="B1727" s="149"/>
      <c r="D1727" s="150" t="s">
        <v>276</v>
      </c>
      <c r="E1727" s="151" t="s">
        <v>1</v>
      </c>
      <c r="F1727" s="152" t="s">
        <v>2540</v>
      </c>
      <c r="H1727" s="153">
        <v>1.008</v>
      </c>
      <c r="I1727" s="154"/>
      <c r="L1727" s="149"/>
      <c r="M1727" s="155"/>
      <c r="T1727" s="156"/>
      <c r="AT1727" s="151" t="s">
        <v>276</v>
      </c>
      <c r="AU1727" s="151" t="s">
        <v>90</v>
      </c>
      <c r="AV1727" s="12" t="s">
        <v>90</v>
      </c>
      <c r="AW1727" s="12" t="s">
        <v>32</v>
      </c>
      <c r="AX1727" s="12" t="s">
        <v>77</v>
      </c>
      <c r="AY1727" s="151" t="s">
        <v>268</v>
      </c>
    </row>
    <row r="1728" spans="2:65" s="12" customFormat="1">
      <c r="B1728" s="149"/>
      <c r="D1728" s="150" t="s">
        <v>276</v>
      </c>
      <c r="E1728" s="151" t="s">
        <v>1</v>
      </c>
      <c r="F1728" s="152" t="s">
        <v>3094</v>
      </c>
      <c r="H1728" s="153">
        <v>2.8559999999999999</v>
      </c>
      <c r="I1728" s="154"/>
      <c r="L1728" s="149"/>
      <c r="M1728" s="155"/>
      <c r="T1728" s="156"/>
      <c r="AT1728" s="151" t="s">
        <v>276</v>
      </c>
      <c r="AU1728" s="151" t="s">
        <v>90</v>
      </c>
      <c r="AV1728" s="12" t="s">
        <v>90</v>
      </c>
      <c r="AW1728" s="12" t="s">
        <v>32</v>
      </c>
      <c r="AX1728" s="12" t="s">
        <v>77</v>
      </c>
      <c r="AY1728" s="151" t="s">
        <v>268</v>
      </c>
    </row>
    <row r="1729" spans="2:65" s="13" customFormat="1">
      <c r="B1729" s="157"/>
      <c r="D1729" s="150" t="s">
        <v>276</v>
      </c>
      <c r="E1729" s="158" t="s">
        <v>1</v>
      </c>
      <c r="F1729" s="159" t="s">
        <v>278</v>
      </c>
      <c r="H1729" s="160">
        <v>250.66200000000001</v>
      </c>
      <c r="I1729" s="161"/>
      <c r="L1729" s="157"/>
      <c r="M1729" s="162"/>
      <c r="T1729" s="163"/>
      <c r="AT1729" s="158" t="s">
        <v>276</v>
      </c>
      <c r="AU1729" s="158" t="s">
        <v>90</v>
      </c>
      <c r="AV1729" s="13" t="s">
        <v>101</v>
      </c>
      <c r="AW1729" s="13" t="s">
        <v>32</v>
      </c>
      <c r="AX1729" s="13" t="s">
        <v>84</v>
      </c>
      <c r="AY1729" s="158" t="s">
        <v>268</v>
      </c>
    </row>
    <row r="1730" spans="2:65" s="1" customFormat="1" ht="24.2" customHeight="1">
      <c r="B1730" s="32"/>
      <c r="C1730" s="136" t="s">
        <v>2514</v>
      </c>
      <c r="D1730" s="136" t="s">
        <v>270</v>
      </c>
      <c r="E1730" s="137" t="s">
        <v>2542</v>
      </c>
      <c r="F1730" s="138" t="s">
        <v>2543</v>
      </c>
      <c r="G1730" s="139" t="s">
        <v>273</v>
      </c>
      <c r="H1730" s="140">
        <v>30.588999999999999</v>
      </c>
      <c r="I1730" s="141"/>
      <c r="J1730" s="142">
        <f>ROUND(I1730*H1730,2)</f>
        <v>0</v>
      </c>
      <c r="K1730" s="138" t="s">
        <v>274</v>
      </c>
      <c r="L1730" s="32"/>
      <c r="M1730" s="143" t="s">
        <v>1</v>
      </c>
      <c r="N1730" s="144" t="s">
        <v>43</v>
      </c>
      <c r="P1730" s="145">
        <f>O1730*H1730</f>
        <v>0</v>
      </c>
      <c r="Q1730" s="145">
        <v>2.0000000000000001E-4</v>
      </c>
      <c r="R1730" s="145">
        <f>Q1730*H1730</f>
        <v>6.1177999999999996E-3</v>
      </c>
      <c r="S1730" s="145">
        <v>0</v>
      </c>
      <c r="T1730" s="146">
        <f>S1730*H1730</f>
        <v>0</v>
      </c>
      <c r="AR1730" s="147" t="s">
        <v>370</v>
      </c>
      <c r="AT1730" s="147" t="s">
        <v>270</v>
      </c>
      <c r="AU1730" s="147" t="s">
        <v>90</v>
      </c>
      <c r="AY1730" s="17" t="s">
        <v>268</v>
      </c>
      <c r="BE1730" s="148">
        <f>IF(N1730="základní",J1730,0)</f>
        <v>0</v>
      </c>
      <c r="BF1730" s="148">
        <f>IF(N1730="snížená",J1730,0)</f>
        <v>0</v>
      </c>
      <c r="BG1730" s="148">
        <f>IF(N1730="zákl. přenesená",J1730,0)</f>
        <v>0</v>
      </c>
      <c r="BH1730" s="148">
        <f>IF(N1730="sníž. přenesená",J1730,0)</f>
        <v>0</v>
      </c>
      <c r="BI1730" s="148">
        <f>IF(N1730="nulová",J1730,0)</f>
        <v>0</v>
      </c>
      <c r="BJ1730" s="17" t="s">
        <v>90</v>
      </c>
      <c r="BK1730" s="148">
        <f>ROUND(I1730*H1730,2)</f>
        <v>0</v>
      </c>
      <c r="BL1730" s="17" t="s">
        <v>370</v>
      </c>
      <c r="BM1730" s="147" t="s">
        <v>3095</v>
      </c>
    </row>
    <row r="1731" spans="2:65" s="14" customFormat="1">
      <c r="B1731" s="164"/>
      <c r="D1731" s="150" t="s">
        <v>276</v>
      </c>
      <c r="E1731" s="165" t="s">
        <v>1</v>
      </c>
      <c r="F1731" s="166" t="s">
        <v>1007</v>
      </c>
      <c r="H1731" s="165" t="s">
        <v>1</v>
      </c>
      <c r="I1731" s="167"/>
      <c r="L1731" s="164"/>
      <c r="M1731" s="168"/>
      <c r="T1731" s="169"/>
      <c r="AT1731" s="165" t="s">
        <v>276</v>
      </c>
      <c r="AU1731" s="165" t="s">
        <v>90</v>
      </c>
      <c r="AV1731" s="14" t="s">
        <v>84</v>
      </c>
      <c r="AW1731" s="14" t="s">
        <v>32</v>
      </c>
      <c r="AX1731" s="14" t="s">
        <v>77</v>
      </c>
      <c r="AY1731" s="165" t="s">
        <v>268</v>
      </c>
    </row>
    <row r="1732" spans="2:65" s="14" customFormat="1">
      <c r="B1732" s="164"/>
      <c r="D1732" s="150" t="s">
        <v>276</v>
      </c>
      <c r="E1732" s="165" t="s">
        <v>1</v>
      </c>
      <c r="F1732" s="166" t="s">
        <v>998</v>
      </c>
      <c r="H1732" s="165" t="s">
        <v>1</v>
      </c>
      <c r="I1732" s="167"/>
      <c r="L1732" s="164"/>
      <c r="M1732" s="168"/>
      <c r="T1732" s="169"/>
      <c r="AT1732" s="165" t="s">
        <v>276</v>
      </c>
      <c r="AU1732" s="165" t="s">
        <v>90</v>
      </c>
      <c r="AV1732" s="14" t="s">
        <v>84</v>
      </c>
      <c r="AW1732" s="14" t="s">
        <v>32</v>
      </c>
      <c r="AX1732" s="14" t="s">
        <v>77</v>
      </c>
      <c r="AY1732" s="165" t="s">
        <v>268</v>
      </c>
    </row>
    <row r="1733" spans="2:65" s="12" customFormat="1">
      <c r="B1733" s="149"/>
      <c r="D1733" s="150" t="s">
        <v>276</v>
      </c>
      <c r="E1733" s="151" t="s">
        <v>1</v>
      </c>
      <c r="F1733" s="152" t="s">
        <v>2725</v>
      </c>
      <c r="H1733" s="153">
        <v>33.514000000000003</v>
      </c>
      <c r="I1733" s="154"/>
      <c r="L1733" s="149"/>
      <c r="M1733" s="155"/>
      <c r="T1733" s="156"/>
      <c r="AT1733" s="151" t="s">
        <v>276</v>
      </c>
      <c r="AU1733" s="151" t="s">
        <v>90</v>
      </c>
      <c r="AV1733" s="12" t="s">
        <v>90</v>
      </c>
      <c r="AW1733" s="12" t="s">
        <v>32</v>
      </c>
      <c r="AX1733" s="12" t="s">
        <v>77</v>
      </c>
      <c r="AY1733" s="151" t="s">
        <v>268</v>
      </c>
    </row>
    <row r="1734" spans="2:65" s="12" customFormat="1">
      <c r="B1734" s="149"/>
      <c r="D1734" s="150" t="s">
        <v>276</v>
      </c>
      <c r="E1734" s="151" t="s">
        <v>1</v>
      </c>
      <c r="F1734" s="152" t="s">
        <v>2726</v>
      </c>
      <c r="H1734" s="153">
        <v>-2.9249999999999998</v>
      </c>
      <c r="I1734" s="154"/>
      <c r="L1734" s="149"/>
      <c r="M1734" s="155"/>
      <c r="T1734" s="156"/>
      <c r="AT1734" s="151" t="s">
        <v>276</v>
      </c>
      <c r="AU1734" s="151" t="s">
        <v>90</v>
      </c>
      <c r="AV1734" s="12" t="s">
        <v>90</v>
      </c>
      <c r="AW1734" s="12" t="s">
        <v>32</v>
      </c>
      <c r="AX1734" s="12" t="s">
        <v>77</v>
      </c>
      <c r="AY1734" s="151" t="s">
        <v>268</v>
      </c>
    </row>
    <row r="1735" spans="2:65" s="13" customFormat="1">
      <c r="B1735" s="157"/>
      <c r="D1735" s="150" t="s">
        <v>276</v>
      </c>
      <c r="E1735" s="158" t="s">
        <v>1</v>
      </c>
      <c r="F1735" s="159" t="s">
        <v>278</v>
      </c>
      <c r="H1735" s="160">
        <v>30.588999999999999</v>
      </c>
      <c r="I1735" s="161"/>
      <c r="L1735" s="157"/>
      <c r="M1735" s="162"/>
      <c r="T1735" s="163"/>
      <c r="AT1735" s="158" t="s">
        <v>276</v>
      </c>
      <c r="AU1735" s="158" t="s">
        <v>90</v>
      </c>
      <c r="AV1735" s="13" t="s">
        <v>101</v>
      </c>
      <c r="AW1735" s="13" t="s">
        <v>32</v>
      </c>
      <c r="AX1735" s="13" t="s">
        <v>84</v>
      </c>
      <c r="AY1735" s="158" t="s">
        <v>268</v>
      </c>
    </row>
    <row r="1736" spans="2:65" s="1" customFormat="1" ht="44.25" customHeight="1">
      <c r="B1736" s="32"/>
      <c r="C1736" s="136" t="s">
        <v>2519</v>
      </c>
      <c r="D1736" s="136" t="s">
        <v>270</v>
      </c>
      <c r="E1736" s="137" t="s">
        <v>2546</v>
      </c>
      <c r="F1736" s="138" t="s">
        <v>2547</v>
      </c>
      <c r="G1736" s="139" t="s">
        <v>273</v>
      </c>
      <c r="H1736" s="140">
        <v>164.75</v>
      </c>
      <c r="I1736" s="141"/>
      <c r="J1736" s="142">
        <f>ROUND(I1736*H1736,2)</f>
        <v>0</v>
      </c>
      <c r="K1736" s="138" t="s">
        <v>1</v>
      </c>
      <c r="L1736" s="32"/>
      <c r="M1736" s="143" t="s">
        <v>1</v>
      </c>
      <c r="N1736" s="144" t="s">
        <v>43</v>
      </c>
      <c r="P1736" s="145">
        <f>O1736*H1736</f>
        <v>0</v>
      </c>
      <c r="Q1736" s="145">
        <v>3.6000000000000002E-4</v>
      </c>
      <c r="R1736" s="145">
        <f>Q1736*H1736</f>
        <v>5.9310000000000002E-2</v>
      </c>
      <c r="S1736" s="145">
        <v>0</v>
      </c>
      <c r="T1736" s="146">
        <f>S1736*H1736</f>
        <v>0</v>
      </c>
      <c r="AR1736" s="147" t="s">
        <v>370</v>
      </c>
      <c r="AT1736" s="147" t="s">
        <v>270</v>
      </c>
      <c r="AU1736" s="147" t="s">
        <v>90</v>
      </c>
      <c r="AY1736" s="17" t="s">
        <v>268</v>
      </c>
      <c r="BE1736" s="148">
        <f>IF(N1736="základní",J1736,0)</f>
        <v>0</v>
      </c>
      <c r="BF1736" s="148">
        <f>IF(N1736="snížená",J1736,0)</f>
        <v>0</v>
      </c>
      <c r="BG1736" s="148">
        <f>IF(N1736="zákl. přenesená",J1736,0)</f>
        <v>0</v>
      </c>
      <c r="BH1736" s="148">
        <f>IF(N1736="sníž. přenesená",J1736,0)</f>
        <v>0</v>
      </c>
      <c r="BI1736" s="148">
        <f>IF(N1736="nulová",J1736,0)</f>
        <v>0</v>
      </c>
      <c r="BJ1736" s="17" t="s">
        <v>90</v>
      </c>
      <c r="BK1736" s="148">
        <f>ROUND(I1736*H1736,2)</f>
        <v>0</v>
      </c>
      <c r="BL1736" s="17" t="s">
        <v>370</v>
      </c>
      <c r="BM1736" s="147" t="s">
        <v>3096</v>
      </c>
    </row>
    <row r="1737" spans="2:65" s="1" customFormat="1" ht="19.5">
      <c r="B1737" s="32"/>
      <c r="D1737" s="150" t="s">
        <v>475</v>
      </c>
      <c r="F1737" s="178" t="s">
        <v>2549</v>
      </c>
      <c r="I1737" s="179"/>
      <c r="L1737" s="32"/>
      <c r="M1737" s="180"/>
      <c r="T1737" s="56"/>
      <c r="AT1737" s="17" t="s">
        <v>475</v>
      </c>
      <c r="AU1737" s="17" t="s">
        <v>90</v>
      </c>
    </row>
    <row r="1738" spans="2:65" s="14" customFormat="1">
      <c r="B1738" s="164"/>
      <c r="D1738" s="150" t="s">
        <v>276</v>
      </c>
      <c r="E1738" s="165" t="s">
        <v>1</v>
      </c>
      <c r="F1738" s="166" t="s">
        <v>1007</v>
      </c>
      <c r="H1738" s="165" t="s">
        <v>1</v>
      </c>
      <c r="I1738" s="167"/>
      <c r="L1738" s="164"/>
      <c r="M1738" s="168"/>
      <c r="T1738" s="169"/>
      <c r="AT1738" s="165" t="s">
        <v>276</v>
      </c>
      <c r="AU1738" s="165" t="s">
        <v>90</v>
      </c>
      <c r="AV1738" s="14" t="s">
        <v>84</v>
      </c>
      <c r="AW1738" s="14" t="s">
        <v>32</v>
      </c>
      <c r="AX1738" s="14" t="s">
        <v>77</v>
      </c>
      <c r="AY1738" s="165" t="s">
        <v>268</v>
      </c>
    </row>
    <row r="1739" spans="2:65" s="14" customFormat="1">
      <c r="B1739" s="164"/>
      <c r="D1739" s="150" t="s">
        <v>276</v>
      </c>
      <c r="E1739" s="165" t="s">
        <v>1</v>
      </c>
      <c r="F1739" s="166" t="s">
        <v>998</v>
      </c>
      <c r="H1739" s="165" t="s">
        <v>1</v>
      </c>
      <c r="I1739" s="167"/>
      <c r="L1739" s="164"/>
      <c r="M1739" s="168"/>
      <c r="T1739" s="169"/>
      <c r="AT1739" s="165" t="s">
        <v>276</v>
      </c>
      <c r="AU1739" s="165" t="s">
        <v>90</v>
      </c>
      <c r="AV1739" s="14" t="s">
        <v>84</v>
      </c>
      <c r="AW1739" s="14" t="s">
        <v>32</v>
      </c>
      <c r="AX1739" s="14" t="s">
        <v>77</v>
      </c>
      <c r="AY1739" s="165" t="s">
        <v>268</v>
      </c>
    </row>
    <row r="1740" spans="2:65" s="12" customFormat="1">
      <c r="B1740" s="149"/>
      <c r="D1740" s="150" t="s">
        <v>276</v>
      </c>
      <c r="E1740" s="151" t="s">
        <v>1</v>
      </c>
      <c r="F1740" s="152" t="s">
        <v>2725</v>
      </c>
      <c r="H1740" s="153">
        <v>33.514000000000003</v>
      </c>
      <c r="I1740" s="154"/>
      <c r="L1740" s="149"/>
      <c r="M1740" s="155"/>
      <c r="T1740" s="156"/>
      <c r="AT1740" s="151" t="s">
        <v>276</v>
      </c>
      <c r="AU1740" s="151" t="s">
        <v>90</v>
      </c>
      <c r="AV1740" s="12" t="s">
        <v>90</v>
      </c>
      <c r="AW1740" s="12" t="s">
        <v>32</v>
      </c>
      <c r="AX1740" s="12" t="s">
        <v>77</v>
      </c>
      <c r="AY1740" s="151" t="s">
        <v>268</v>
      </c>
    </row>
    <row r="1741" spans="2:65" s="12" customFormat="1">
      <c r="B1741" s="149"/>
      <c r="D1741" s="150" t="s">
        <v>276</v>
      </c>
      <c r="E1741" s="151" t="s">
        <v>1</v>
      </c>
      <c r="F1741" s="152" t="s">
        <v>2726</v>
      </c>
      <c r="H1741" s="153">
        <v>-2.9249999999999998</v>
      </c>
      <c r="I1741" s="154"/>
      <c r="L1741" s="149"/>
      <c r="M1741" s="155"/>
      <c r="T1741" s="156"/>
      <c r="AT1741" s="151" t="s">
        <v>276</v>
      </c>
      <c r="AU1741" s="151" t="s">
        <v>90</v>
      </c>
      <c r="AV1741" s="12" t="s">
        <v>90</v>
      </c>
      <c r="AW1741" s="12" t="s">
        <v>32</v>
      </c>
      <c r="AX1741" s="12" t="s">
        <v>77</v>
      </c>
      <c r="AY1741" s="151" t="s">
        <v>268</v>
      </c>
    </row>
    <row r="1742" spans="2:65" s="15" customFormat="1">
      <c r="B1742" s="170"/>
      <c r="D1742" s="150" t="s">
        <v>276</v>
      </c>
      <c r="E1742" s="171" t="s">
        <v>1</v>
      </c>
      <c r="F1742" s="172" t="s">
        <v>325</v>
      </c>
      <c r="H1742" s="173">
        <v>30.588999999999999</v>
      </c>
      <c r="I1742" s="174"/>
      <c r="L1742" s="170"/>
      <c r="M1742" s="175"/>
      <c r="T1742" s="176"/>
      <c r="AT1742" s="171" t="s">
        <v>276</v>
      </c>
      <c r="AU1742" s="171" t="s">
        <v>90</v>
      </c>
      <c r="AV1742" s="15" t="s">
        <v>97</v>
      </c>
      <c r="AW1742" s="15" t="s">
        <v>32</v>
      </c>
      <c r="AX1742" s="15" t="s">
        <v>77</v>
      </c>
      <c r="AY1742" s="171" t="s">
        <v>268</v>
      </c>
    </row>
    <row r="1743" spans="2:65" s="14" customFormat="1">
      <c r="B1743" s="164"/>
      <c r="D1743" s="150" t="s">
        <v>276</v>
      </c>
      <c r="E1743" s="165" t="s">
        <v>1</v>
      </c>
      <c r="F1743" s="166" t="s">
        <v>1150</v>
      </c>
      <c r="H1743" s="165" t="s">
        <v>1</v>
      </c>
      <c r="I1743" s="167"/>
      <c r="L1743" s="164"/>
      <c r="M1743" s="168"/>
      <c r="T1743" s="169"/>
      <c r="AT1743" s="165" t="s">
        <v>276</v>
      </c>
      <c r="AU1743" s="165" t="s">
        <v>90</v>
      </c>
      <c r="AV1743" s="14" t="s">
        <v>84</v>
      </c>
      <c r="AW1743" s="14" t="s">
        <v>32</v>
      </c>
      <c r="AX1743" s="14" t="s">
        <v>77</v>
      </c>
      <c r="AY1743" s="165" t="s">
        <v>268</v>
      </c>
    </row>
    <row r="1744" spans="2:65" s="14" customFormat="1">
      <c r="B1744" s="164"/>
      <c r="D1744" s="150" t="s">
        <v>276</v>
      </c>
      <c r="E1744" s="165" t="s">
        <v>1</v>
      </c>
      <c r="F1744" s="166" t="s">
        <v>1009</v>
      </c>
      <c r="H1744" s="165" t="s">
        <v>1</v>
      </c>
      <c r="I1744" s="167"/>
      <c r="L1744" s="164"/>
      <c r="M1744" s="168"/>
      <c r="T1744" s="169"/>
      <c r="AT1744" s="165" t="s">
        <v>276</v>
      </c>
      <c r="AU1744" s="165" t="s">
        <v>90</v>
      </c>
      <c r="AV1744" s="14" t="s">
        <v>84</v>
      </c>
      <c r="AW1744" s="14" t="s">
        <v>32</v>
      </c>
      <c r="AX1744" s="14" t="s">
        <v>77</v>
      </c>
      <c r="AY1744" s="165" t="s">
        <v>268</v>
      </c>
    </row>
    <row r="1745" spans="2:65" s="12" customFormat="1">
      <c r="B1745" s="149"/>
      <c r="D1745" s="150" t="s">
        <v>276</v>
      </c>
      <c r="E1745" s="151" t="s">
        <v>1</v>
      </c>
      <c r="F1745" s="152" t="s">
        <v>2729</v>
      </c>
      <c r="H1745" s="153">
        <v>142.30600000000001</v>
      </c>
      <c r="I1745" s="154"/>
      <c r="L1745" s="149"/>
      <c r="M1745" s="155"/>
      <c r="T1745" s="156"/>
      <c r="AT1745" s="151" t="s">
        <v>276</v>
      </c>
      <c r="AU1745" s="151" t="s">
        <v>90</v>
      </c>
      <c r="AV1745" s="12" t="s">
        <v>90</v>
      </c>
      <c r="AW1745" s="12" t="s">
        <v>32</v>
      </c>
      <c r="AX1745" s="12" t="s">
        <v>77</v>
      </c>
      <c r="AY1745" s="151" t="s">
        <v>268</v>
      </c>
    </row>
    <row r="1746" spans="2:65" s="12" customFormat="1" ht="33.75">
      <c r="B1746" s="149"/>
      <c r="D1746" s="150" t="s">
        <v>276</v>
      </c>
      <c r="E1746" s="151" t="s">
        <v>1</v>
      </c>
      <c r="F1746" s="152" t="s">
        <v>2730</v>
      </c>
      <c r="H1746" s="153">
        <v>-30.195</v>
      </c>
      <c r="I1746" s="154"/>
      <c r="L1746" s="149"/>
      <c r="M1746" s="155"/>
      <c r="T1746" s="156"/>
      <c r="AT1746" s="151" t="s">
        <v>276</v>
      </c>
      <c r="AU1746" s="151" t="s">
        <v>90</v>
      </c>
      <c r="AV1746" s="12" t="s">
        <v>90</v>
      </c>
      <c r="AW1746" s="12" t="s">
        <v>32</v>
      </c>
      <c r="AX1746" s="12" t="s">
        <v>77</v>
      </c>
      <c r="AY1746" s="151" t="s">
        <v>268</v>
      </c>
    </row>
    <row r="1747" spans="2:65" s="15" customFormat="1">
      <c r="B1747" s="170"/>
      <c r="D1747" s="150" t="s">
        <v>276</v>
      </c>
      <c r="E1747" s="171" t="s">
        <v>1</v>
      </c>
      <c r="F1747" s="172" t="s">
        <v>325</v>
      </c>
      <c r="H1747" s="173">
        <v>112.111</v>
      </c>
      <c r="I1747" s="174"/>
      <c r="L1747" s="170"/>
      <c r="M1747" s="175"/>
      <c r="T1747" s="176"/>
      <c r="AT1747" s="171" t="s">
        <v>276</v>
      </c>
      <c r="AU1747" s="171" t="s">
        <v>90</v>
      </c>
      <c r="AV1747" s="15" t="s">
        <v>97</v>
      </c>
      <c r="AW1747" s="15" t="s">
        <v>32</v>
      </c>
      <c r="AX1747" s="15" t="s">
        <v>77</v>
      </c>
      <c r="AY1747" s="171" t="s">
        <v>268</v>
      </c>
    </row>
    <row r="1748" spans="2:65" s="14" customFormat="1">
      <c r="B1748" s="164"/>
      <c r="D1748" s="150" t="s">
        <v>276</v>
      </c>
      <c r="E1748" s="165" t="s">
        <v>1</v>
      </c>
      <c r="F1748" s="166" t="s">
        <v>1012</v>
      </c>
      <c r="H1748" s="165" t="s">
        <v>1</v>
      </c>
      <c r="I1748" s="167"/>
      <c r="L1748" s="164"/>
      <c r="M1748" s="168"/>
      <c r="T1748" s="169"/>
      <c r="AT1748" s="165" t="s">
        <v>276</v>
      </c>
      <c r="AU1748" s="165" t="s">
        <v>90</v>
      </c>
      <c r="AV1748" s="14" t="s">
        <v>84</v>
      </c>
      <c r="AW1748" s="14" t="s">
        <v>32</v>
      </c>
      <c r="AX1748" s="14" t="s">
        <v>77</v>
      </c>
      <c r="AY1748" s="165" t="s">
        <v>268</v>
      </c>
    </row>
    <row r="1749" spans="2:65" s="12" customFormat="1">
      <c r="B1749" s="149"/>
      <c r="D1749" s="150" t="s">
        <v>276</v>
      </c>
      <c r="E1749" s="151" t="s">
        <v>1</v>
      </c>
      <c r="F1749" s="152" t="s">
        <v>2731</v>
      </c>
      <c r="H1749" s="153">
        <v>22.05</v>
      </c>
      <c r="I1749" s="154"/>
      <c r="L1749" s="149"/>
      <c r="M1749" s="155"/>
      <c r="T1749" s="156"/>
      <c r="AT1749" s="151" t="s">
        <v>276</v>
      </c>
      <c r="AU1749" s="151" t="s">
        <v>90</v>
      </c>
      <c r="AV1749" s="12" t="s">
        <v>90</v>
      </c>
      <c r="AW1749" s="12" t="s">
        <v>32</v>
      </c>
      <c r="AX1749" s="12" t="s">
        <v>77</v>
      </c>
      <c r="AY1749" s="151" t="s">
        <v>268</v>
      </c>
    </row>
    <row r="1750" spans="2:65" s="15" customFormat="1">
      <c r="B1750" s="170"/>
      <c r="D1750" s="150" t="s">
        <v>276</v>
      </c>
      <c r="E1750" s="171" t="s">
        <v>1</v>
      </c>
      <c r="F1750" s="172" t="s">
        <v>325</v>
      </c>
      <c r="H1750" s="173">
        <v>22.05</v>
      </c>
      <c r="I1750" s="174"/>
      <c r="L1750" s="170"/>
      <c r="M1750" s="175"/>
      <c r="T1750" s="176"/>
      <c r="AT1750" s="171" t="s">
        <v>276</v>
      </c>
      <c r="AU1750" s="171" t="s">
        <v>90</v>
      </c>
      <c r="AV1750" s="15" t="s">
        <v>97</v>
      </c>
      <c r="AW1750" s="15" t="s">
        <v>32</v>
      </c>
      <c r="AX1750" s="15" t="s">
        <v>77</v>
      </c>
      <c r="AY1750" s="171" t="s">
        <v>268</v>
      </c>
    </row>
    <row r="1751" spans="2:65" s="13" customFormat="1">
      <c r="B1751" s="157"/>
      <c r="D1751" s="150" t="s">
        <v>276</v>
      </c>
      <c r="E1751" s="158" t="s">
        <v>1</v>
      </c>
      <c r="F1751" s="159" t="s">
        <v>278</v>
      </c>
      <c r="H1751" s="160">
        <v>164.75</v>
      </c>
      <c r="I1751" s="161"/>
      <c r="L1751" s="157"/>
      <c r="M1751" s="162"/>
      <c r="T1751" s="163"/>
      <c r="AT1751" s="158" t="s">
        <v>276</v>
      </c>
      <c r="AU1751" s="158" t="s">
        <v>90</v>
      </c>
      <c r="AV1751" s="13" t="s">
        <v>101</v>
      </c>
      <c r="AW1751" s="13" t="s">
        <v>32</v>
      </c>
      <c r="AX1751" s="13" t="s">
        <v>84</v>
      </c>
      <c r="AY1751" s="158" t="s">
        <v>268</v>
      </c>
    </row>
    <row r="1752" spans="2:65" s="1" customFormat="1" ht="55.5" customHeight="1">
      <c r="B1752" s="32"/>
      <c r="C1752" s="136" t="s">
        <v>2523</v>
      </c>
      <c r="D1752" s="136" t="s">
        <v>270</v>
      </c>
      <c r="E1752" s="137" t="s">
        <v>2551</v>
      </c>
      <c r="F1752" s="138" t="s">
        <v>2552</v>
      </c>
      <c r="G1752" s="139" t="s">
        <v>273</v>
      </c>
      <c r="H1752" s="140">
        <v>164.75</v>
      </c>
      <c r="I1752" s="141"/>
      <c r="J1752" s="142">
        <f>ROUND(I1752*H1752,2)</f>
        <v>0</v>
      </c>
      <c r="K1752" s="138" t="s">
        <v>1</v>
      </c>
      <c r="L1752" s="32"/>
      <c r="M1752" s="143" t="s">
        <v>1</v>
      </c>
      <c r="N1752" s="144" t="s">
        <v>43</v>
      </c>
      <c r="P1752" s="145">
        <f>O1752*H1752</f>
        <v>0</v>
      </c>
      <c r="Q1752" s="145">
        <v>3.6000000000000002E-4</v>
      </c>
      <c r="R1752" s="145">
        <f>Q1752*H1752</f>
        <v>5.9310000000000002E-2</v>
      </c>
      <c r="S1752" s="145">
        <v>0</v>
      </c>
      <c r="T1752" s="146">
        <f>S1752*H1752</f>
        <v>0</v>
      </c>
      <c r="AR1752" s="147" t="s">
        <v>370</v>
      </c>
      <c r="AT1752" s="147" t="s">
        <v>270</v>
      </c>
      <c r="AU1752" s="147" t="s">
        <v>90</v>
      </c>
      <c r="AY1752" s="17" t="s">
        <v>268</v>
      </c>
      <c r="BE1752" s="148">
        <f>IF(N1752="základní",J1752,0)</f>
        <v>0</v>
      </c>
      <c r="BF1752" s="148">
        <f>IF(N1752="snížená",J1752,0)</f>
        <v>0</v>
      </c>
      <c r="BG1752" s="148">
        <f>IF(N1752="zákl. přenesená",J1752,0)</f>
        <v>0</v>
      </c>
      <c r="BH1752" s="148">
        <f>IF(N1752="sníž. přenesená",J1752,0)</f>
        <v>0</v>
      </c>
      <c r="BI1752" s="148">
        <f>IF(N1752="nulová",J1752,0)</f>
        <v>0</v>
      </c>
      <c r="BJ1752" s="17" t="s">
        <v>90</v>
      </c>
      <c r="BK1752" s="148">
        <f>ROUND(I1752*H1752,2)</f>
        <v>0</v>
      </c>
      <c r="BL1752" s="17" t="s">
        <v>370</v>
      </c>
      <c r="BM1752" s="147" t="s">
        <v>3097</v>
      </c>
    </row>
    <row r="1753" spans="2:65" s="1" customFormat="1" ht="19.5">
      <c r="B1753" s="32"/>
      <c r="D1753" s="150" t="s">
        <v>475</v>
      </c>
      <c r="F1753" s="178" t="s">
        <v>2549</v>
      </c>
      <c r="I1753" s="179"/>
      <c r="L1753" s="32"/>
      <c r="M1753" s="180"/>
      <c r="T1753" s="56"/>
      <c r="AT1753" s="17" t="s">
        <v>475</v>
      </c>
      <c r="AU1753" s="17" t="s">
        <v>90</v>
      </c>
    </row>
    <row r="1754" spans="2:65" s="14" customFormat="1">
      <c r="B1754" s="164"/>
      <c r="D1754" s="150" t="s">
        <v>276</v>
      </c>
      <c r="E1754" s="165" t="s">
        <v>1</v>
      </c>
      <c r="F1754" s="166" t="s">
        <v>1007</v>
      </c>
      <c r="H1754" s="165" t="s">
        <v>1</v>
      </c>
      <c r="I1754" s="167"/>
      <c r="L1754" s="164"/>
      <c r="M1754" s="168"/>
      <c r="T1754" s="169"/>
      <c r="AT1754" s="165" t="s">
        <v>276</v>
      </c>
      <c r="AU1754" s="165" t="s">
        <v>90</v>
      </c>
      <c r="AV1754" s="14" t="s">
        <v>84</v>
      </c>
      <c r="AW1754" s="14" t="s">
        <v>32</v>
      </c>
      <c r="AX1754" s="14" t="s">
        <v>77</v>
      </c>
      <c r="AY1754" s="165" t="s">
        <v>268</v>
      </c>
    </row>
    <row r="1755" spans="2:65" s="14" customFormat="1">
      <c r="B1755" s="164"/>
      <c r="D1755" s="150" t="s">
        <v>276</v>
      </c>
      <c r="E1755" s="165" t="s">
        <v>1</v>
      </c>
      <c r="F1755" s="166" t="s">
        <v>998</v>
      </c>
      <c r="H1755" s="165" t="s">
        <v>1</v>
      </c>
      <c r="I1755" s="167"/>
      <c r="L1755" s="164"/>
      <c r="M1755" s="168"/>
      <c r="T1755" s="169"/>
      <c r="AT1755" s="165" t="s">
        <v>276</v>
      </c>
      <c r="AU1755" s="165" t="s">
        <v>90</v>
      </c>
      <c r="AV1755" s="14" t="s">
        <v>84</v>
      </c>
      <c r="AW1755" s="14" t="s">
        <v>32</v>
      </c>
      <c r="AX1755" s="14" t="s">
        <v>77</v>
      </c>
      <c r="AY1755" s="165" t="s">
        <v>268</v>
      </c>
    </row>
    <row r="1756" spans="2:65" s="12" customFormat="1">
      <c r="B1756" s="149"/>
      <c r="D1756" s="150" t="s">
        <v>276</v>
      </c>
      <c r="E1756" s="151" t="s">
        <v>1</v>
      </c>
      <c r="F1756" s="152" t="s">
        <v>2725</v>
      </c>
      <c r="H1756" s="153">
        <v>33.514000000000003</v>
      </c>
      <c r="I1756" s="154"/>
      <c r="L1756" s="149"/>
      <c r="M1756" s="155"/>
      <c r="T1756" s="156"/>
      <c r="AT1756" s="151" t="s">
        <v>276</v>
      </c>
      <c r="AU1756" s="151" t="s">
        <v>90</v>
      </c>
      <c r="AV1756" s="12" t="s">
        <v>90</v>
      </c>
      <c r="AW1756" s="12" t="s">
        <v>32</v>
      </c>
      <c r="AX1756" s="12" t="s">
        <v>77</v>
      </c>
      <c r="AY1756" s="151" t="s">
        <v>268</v>
      </c>
    </row>
    <row r="1757" spans="2:65" s="12" customFormat="1">
      <c r="B1757" s="149"/>
      <c r="D1757" s="150" t="s">
        <v>276</v>
      </c>
      <c r="E1757" s="151" t="s">
        <v>1</v>
      </c>
      <c r="F1757" s="152" t="s">
        <v>2726</v>
      </c>
      <c r="H1757" s="153">
        <v>-2.9249999999999998</v>
      </c>
      <c r="I1757" s="154"/>
      <c r="L1757" s="149"/>
      <c r="M1757" s="155"/>
      <c r="T1757" s="156"/>
      <c r="AT1757" s="151" t="s">
        <v>276</v>
      </c>
      <c r="AU1757" s="151" t="s">
        <v>90</v>
      </c>
      <c r="AV1757" s="12" t="s">
        <v>90</v>
      </c>
      <c r="AW1757" s="12" t="s">
        <v>32</v>
      </c>
      <c r="AX1757" s="12" t="s">
        <v>77</v>
      </c>
      <c r="AY1757" s="151" t="s">
        <v>268</v>
      </c>
    </row>
    <row r="1758" spans="2:65" s="15" customFormat="1">
      <c r="B1758" s="170"/>
      <c r="D1758" s="150" t="s">
        <v>276</v>
      </c>
      <c r="E1758" s="171" t="s">
        <v>1</v>
      </c>
      <c r="F1758" s="172" t="s">
        <v>325</v>
      </c>
      <c r="H1758" s="173">
        <v>30.588999999999999</v>
      </c>
      <c r="I1758" s="174"/>
      <c r="L1758" s="170"/>
      <c r="M1758" s="175"/>
      <c r="T1758" s="176"/>
      <c r="AT1758" s="171" t="s">
        <v>276</v>
      </c>
      <c r="AU1758" s="171" t="s">
        <v>90</v>
      </c>
      <c r="AV1758" s="15" t="s">
        <v>97</v>
      </c>
      <c r="AW1758" s="15" t="s">
        <v>32</v>
      </c>
      <c r="AX1758" s="15" t="s">
        <v>77</v>
      </c>
      <c r="AY1758" s="171" t="s">
        <v>268</v>
      </c>
    </row>
    <row r="1759" spans="2:65" s="14" customFormat="1">
      <c r="B1759" s="164"/>
      <c r="D1759" s="150" t="s">
        <v>276</v>
      </c>
      <c r="E1759" s="165" t="s">
        <v>1</v>
      </c>
      <c r="F1759" s="166" t="s">
        <v>1150</v>
      </c>
      <c r="H1759" s="165" t="s">
        <v>1</v>
      </c>
      <c r="I1759" s="167"/>
      <c r="L1759" s="164"/>
      <c r="M1759" s="168"/>
      <c r="T1759" s="169"/>
      <c r="AT1759" s="165" t="s">
        <v>276</v>
      </c>
      <c r="AU1759" s="165" t="s">
        <v>90</v>
      </c>
      <c r="AV1759" s="14" t="s">
        <v>84</v>
      </c>
      <c r="AW1759" s="14" t="s">
        <v>32</v>
      </c>
      <c r="AX1759" s="14" t="s">
        <v>77</v>
      </c>
      <c r="AY1759" s="165" t="s">
        <v>268</v>
      </c>
    </row>
    <row r="1760" spans="2:65" s="14" customFormat="1">
      <c r="B1760" s="164"/>
      <c r="D1760" s="150" t="s">
        <v>276</v>
      </c>
      <c r="E1760" s="165" t="s">
        <v>1</v>
      </c>
      <c r="F1760" s="166" t="s">
        <v>1009</v>
      </c>
      <c r="H1760" s="165" t="s">
        <v>1</v>
      </c>
      <c r="I1760" s="167"/>
      <c r="L1760" s="164"/>
      <c r="M1760" s="168"/>
      <c r="T1760" s="169"/>
      <c r="AT1760" s="165" t="s">
        <v>276</v>
      </c>
      <c r="AU1760" s="165" t="s">
        <v>90</v>
      </c>
      <c r="AV1760" s="14" t="s">
        <v>84</v>
      </c>
      <c r="AW1760" s="14" t="s">
        <v>32</v>
      </c>
      <c r="AX1760" s="14" t="s">
        <v>77</v>
      </c>
      <c r="AY1760" s="165" t="s">
        <v>268</v>
      </c>
    </row>
    <row r="1761" spans="2:65" s="12" customFormat="1">
      <c r="B1761" s="149"/>
      <c r="D1761" s="150" t="s">
        <v>276</v>
      </c>
      <c r="E1761" s="151" t="s">
        <v>1</v>
      </c>
      <c r="F1761" s="152" t="s">
        <v>2729</v>
      </c>
      <c r="H1761" s="153">
        <v>142.30600000000001</v>
      </c>
      <c r="I1761" s="154"/>
      <c r="L1761" s="149"/>
      <c r="M1761" s="155"/>
      <c r="T1761" s="156"/>
      <c r="AT1761" s="151" t="s">
        <v>276</v>
      </c>
      <c r="AU1761" s="151" t="s">
        <v>90</v>
      </c>
      <c r="AV1761" s="12" t="s">
        <v>90</v>
      </c>
      <c r="AW1761" s="12" t="s">
        <v>32</v>
      </c>
      <c r="AX1761" s="12" t="s">
        <v>77</v>
      </c>
      <c r="AY1761" s="151" t="s">
        <v>268</v>
      </c>
    </row>
    <row r="1762" spans="2:65" s="12" customFormat="1" ht="33.75">
      <c r="B1762" s="149"/>
      <c r="D1762" s="150" t="s">
        <v>276</v>
      </c>
      <c r="E1762" s="151" t="s">
        <v>1</v>
      </c>
      <c r="F1762" s="152" t="s">
        <v>2730</v>
      </c>
      <c r="H1762" s="153">
        <v>-30.195</v>
      </c>
      <c r="I1762" s="154"/>
      <c r="L1762" s="149"/>
      <c r="M1762" s="155"/>
      <c r="T1762" s="156"/>
      <c r="AT1762" s="151" t="s">
        <v>276</v>
      </c>
      <c r="AU1762" s="151" t="s">
        <v>90</v>
      </c>
      <c r="AV1762" s="12" t="s">
        <v>90</v>
      </c>
      <c r="AW1762" s="12" t="s">
        <v>32</v>
      </c>
      <c r="AX1762" s="12" t="s">
        <v>77</v>
      </c>
      <c r="AY1762" s="151" t="s">
        <v>268</v>
      </c>
    </row>
    <row r="1763" spans="2:65" s="15" customFormat="1">
      <c r="B1763" s="170"/>
      <c r="D1763" s="150" t="s">
        <v>276</v>
      </c>
      <c r="E1763" s="171" t="s">
        <v>1</v>
      </c>
      <c r="F1763" s="172" t="s">
        <v>325</v>
      </c>
      <c r="H1763" s="173">
        <v>112.111</v>
      </c>
      <c r="I1763" s="174"/>
      <c r="L1763" s="170"/>
      <c r="M1763" s="175"/>
      <c r="T1763" s="176"/>
      <c r="AT1763" s="171" t="s">
        <v>276</v>
      </c>
      <c r="AU1763" s="171" t="s">
        <v>90</v>
      </c>
      <c r="AV1763" s="15" t="s">
        <v>97</v>
      </c>
      <c r="AW1763" s="15" t="s">
        <v>32</v>
      </c>
      <c r="AX1763" s="15" t="s">
        <v>77</v>
      </c>
      <c r="AY1763" s="171" t="s">
        <v>268</v>
      </c>
    </row>
    <row r="1764" spans="2:65" s="14" customFormat="1">
      <c r="B1764" s="164"/>
      <c r="D1764" s="150" t="s">
        <v>276</v>
      </c>
      <c r="E1764" s="165" t="s">
        <v>1</v>
      </c>
      <c r="F1764" s="166" t="s">
        <v>1012</v>
      </c>
      <c r="H1764" s="165" t="s">
        <v>1</v>
      </c>
      <c r="I1764" s="167"/>
      <c r="L1764" s="164"/>
      <c r="M1764" s="168"/>
      <c r="T1764" s="169"/>
      <c r="AT1764" s="165" t="s">
        <v>276</v>
      </c>
      <c r="AU1764" s="165" t="s">
        <v>90</v>
      </c>
      <c r="AV1764" s="14" t="s">
        <v>84</v>
      </c>
      <c r="AW1764" s="14" t="s">
        <v>32</v>
      </c>
      <c r="AX1764" s="14" t="s">
        <v>77</v>
      </c>
      <c r="AY1764" s="165" t="s">
        <v>268</v>
      </c>
    </row>
    <row r="1765" spans="2:65" s="12" customFormat="1">
      <c r="B1765" s="149"/>
      <c r="D1765" s="150" t="s">
        <v>276</v>
      </c>
      <c r="E1765" s="151" t="s">
        <v>1</v>
      </c>
      <c r="F1765" s="152" t="s">
        <v>2731</v>
      </c>
      <c r="H1765" s="153">
        <v>22.05</v>
      </c>
      <c r="I1765" s="154"/>
      <c r="L1765" s="149"/>
      <c r="M1765" s="155"/>
      <c r="T1765" s="156"/>
      <c r="AT1765" s="151" t="s">
        <v>276</v>
      </c>
      <c r="AU1765" s="151" t="s">
        <v>90</v>
      </c>
      <c r="AV1765" s="12" t="s">
        <v>90</v>
      </c>
      <c r="AW1765" s="12" t="s">
        <v>32</v>
      </c>
      <c r="AX1765" s="12" t="s">
        <v>77</v>
      </c>
      <c r="AY1765" s="151" t="s">
        <v>268</v>
      </c>
    </row>
    <row r="1766" spans="2:65" s="15" customFormat="1">
      <c r="B1766" s="170"/>
      <c r="D1766" s="150" t="s">
        <v>276</v>
      </c>
      <c r="E1766" s="171" t="s">
        <v>1</v>
      </c>
      <c r="F1766" s="172" t="s">
        <v>325</v>
      </c>
      <c r="H1766" s="173">
        <v>22.05</v>
      </c>
      <c r="I1766" s="174"/>
      <c r="L1766" s="170"/>
      <c r="M1766" s="175"/>
      <c r="T1766" s="176"/>
      <c r="AT1766" s="171" t="s">
        <v>276</v>
      </c>
      <c r="AU1766" s="171" t="s">
        <v>90</v>
      </c>
      <c r="AV1766" s="15" t="s">
        <v>97</v>
      </c>
      <c r="AW1766" s="15" t="s">
        <v>32</v>
      </c>
      <c r="AX1766" s="15" t="s">
        <v>77</v>
      </c>
      <c r="AY1766" s="171" t="s">
        <v>268</v>
      </c>
    </row>
    <row r="1767" spans="2:65" s="13" customFormat="1">
      <c r="B1767" s="157"/>
      <c r="D1767" s="150" t="s">
        <v>276</v>
      </c>
      <c r="E1767" s="158" t="s">
        <v>1</v>
      </c>
      <c r="F1767" s="159" t="s">
        <v>278</v>
      </c>
      <c r="H1767" s="160">
        <v>164.75</v>
      </c>
      <c r="I1767" s="161"/>
      <c r="L1767" s="157"/>
      <c r="M1767" s="162"/>
      <c r="T1767" s="163"/>
      <c r="AT1767" s="158" t="s">
        <v>276</v>
      </c>
      <c r="AU1767" s="158" t="s">
        <v>90</v>
      </c>
      <c r="AV1767" s="13" t="s">
        <v>101</v>
      </c>
      <c r="AW1767" s="13" t="s">
        <v>32</v>
      </c>
      <c r="AX1767" s="13" t="s">
        <v>84</v>
      </c>
      <c r="AY1767" s="158" t="s">
        <v>268</v>
      </c>
    </row>
    <row r="1768" spans="2:65" s="11" customFormat="1" ht="22.9" customHeight="1">
      <c r="B1768" s="124"/>
      <c r="D1768" s="125" t="s">
        <v>76</v>
      </c>
      <c r="E1768" s="134" t="s">
        <v>2554</v>
      </c>
      <c r="F1768" s="134" t="s">
        <v>2555</v>
      </c>
      <c r="I1768" s="127"/>
      <c r="J1768" s="135">
        <f>BK1768</f>
        <v>0</v>
      </c>
      <c r="L1768" s="124"/>
      <c r="M1768" s="129"/>
      <c r="P1768" s="130">
        <f>SUM(P1769:P1840)</f>
        <v>0</v>
      </c>
      <c r="R1768" s="130">
        <f>SUM(R1769:R1840)</f>
        <v>0.28007595000000002</v>
      </c>
      <c r="T1768" s="131">
        <f>SUM(T1769:T1840)</f>
        <v>0</v>
      </c>
      <c r="AR1768" s="125" t="s">
        <v>90</v>
      </c>
      <c r="AT1768" s="132" t="s">
        <v>76</v>
      </c>
      <c r="AU1768" s="132" t="s">
        <v>84</v>
      </c>
      <c r="AY1768" s="125" t="s">
        <v>268</v>
      </c>
      <c r="BK1768" s="133">
        <f>SUM(BK1769:BK1840)</f>
        <v>0</v>
      </c>
    </row>
    <row r="1769" spans="2:65" s="1" customFormat="1" ht="21.75" customHeight="1">
      <c r="B1769" s="32"/>
      <c r="C1769" s="136" t="s">
        <v>2529</v>
      </c>
      <c r="D1769" s="136" t="s">
        <v>270</v>
      </c>
      <c r="E1769" s="137" t="s">
        <v>2557</v>
      </c>
      <c r="F1769" s="138" t="s">
        <v>2558</v>
      </c>
      <c r="G1769" s="139" t="s">
        <v>273</v>
      </c>
      <c r="H1769" s="140">
        <v>33.119999999999997</v>
      </c>
      <c r="I1769" s="141"/>
      <c r="J1769" s="142">
        <f>ROUND(I1769*H1769,2)</f>
        <v>0</v>
      </c>
      <c r="K1769" s="138" t="s">
        <v>274</v>
      </c>
      <c r="L1769" s="32"/>
      <c r="M1769" s="143" t="s">
        <v>1</v>
      </c>
      <c r="N1769" s="144" t="s">
        <v>43</v>
      </c>
      <c r="P1769" s="145">
        <f>O1769*H1769</f>
        <v>0</v>
      </c>
      <c r="Q1769" s="145">
        <v>0</v>
      </c>
      <c r="R1769" s="145">
        <f>Q1769*H1769</f>
        <v>0</v>
      </c>
      <c r="S1769" s="145">
        <v>0</v>
      </c>
      <c r="T1769" s="146">
        <f>S1769*H1769</f>
        <v>0</v>
      </c>
      <c r="AR1769" s="147" t="s">
        <v>370</v>
      </c>
      <c r="AT1769" s="147" t="s">
        <v>270</v>
      </c>
      <c r="AU1769" s="147" t="s">
        <v>90</v>
      </c>
      <c r="AY1769" s="17" t="s">
        <v>268</v>
      </c>
      <c r="BE1769" s="148">
        <f>IF(N1769="základní",J1769,0)</f>
        <v>0</v>
      </c>
      <c r="BF1769" s="148">
        <f>IF(N1769="snížená",J1769,0)</f>
        <v>0</v>
      </c>
      <c r="BG1769" s="148">
        <f>IF(N1769="zákl. přenesená",J1769,0)</f>
        <v>0</v>
      </c>
      <c r="BH1769" s="148">
        <f>IF(N1769="sníž. přenesená",J1769,0)</f>
        <v>0</v>
      </c>
      <c r="BI1769" s="148">
        <f>IF(N1769="nulová",J1769,0)</f>
        <v>0</v>
      </c>
      <c r="BJ1769" s="17" t="s">
        <v>90</v>
      </c>
      <c r="BK1769" s="148">
        <f>ROUND(I1769*H1769,2)</f>
        <v>0</v>
      </c>
      <c r="BL1769" s="17" t="s">
        <v>370</v>
      </c>
      <c r="BM1769" s="147" t="s">
        <v>3098</v>
      </c>
    </row>
    <row r="1770" spans="2:65" s="12" customFormat="1" ht="33.75">
      <c r="B1770" s="149"/>
      <c r="D1770" s="150" t="s">
        <v>276</v>
      </c>
      <c r="E1770" s="151" t="s">
        <v>1</v>
      </c>
      <c r="F1770" s="152" t="s">
        <v>3099</v>
      </c>
      <c r="H1770" s="153">
        <v>27.87</v>
      </c>
      <c r="I1770" s="154"/>
      <c r="L1770" s="149"/>
      <c r="M1770" s="155"/>
      <c r="T1770" s="156"/>
      <c r="AT1770" s="151" t="s">
        <v>276</v>
      </c>
      <c r="AU1770" s="151" t="s">
        <v>90</v>
      </c>
      <c r="AV1770" s="12" t="s">
        <v>90</v>
      </c>
      <c r="AW1770" s="12" t="s">
        <v>32</v>
      </c>
      <c r="AX1770" s="12" t="s">
        <v>77</v>
      </c>
      <c r="AY1770" s="151" t="s">
        <v>268</v>
      </c>
    </row>
    <row r="1771" spans="2:65" s="12" customFormat="1">
      <c r="B1771" s="149"/>
      <c r="D1771" s="150" t="s">
        <v>276</v>
      </c>
      <c r="E1771" s="151" t="s">
        <v>1</v>
      </c>
      <c r="F1771" s="152" t="s">
        <v>3100</v>
      </c>
      <c r="H1771" s="153">
        <v>5.25</v>
      </c>
      <c r="I1771" s="154"/>
      <c r="L1771" s="149"/>
      <c r="M1771" s="155"/>
      <c r="T1771" s="156"/>
      <c r="AT1771" s="151" t="s">
        <v>276</v>
      </c>
      <c r="AU1771" s="151" t="s">
        <v>90</v>
      </c>
      <c r="AV1771" s="12" t="s">
        <v>90</v>
      </c>
      <c r="AW1771" s="12" t="s">
        <v>32</v>
      </c>
      <c r="AX1771" s="12" t="s">
        <v>77</v>
      </c>
      <c r="AY1771" s="151" t="s">
        <v>268</v>
      </c>
    </row>
    <row r="1772" spans="2:65" s="13" customFormat="1">
      <c r="B1772" s="157"/>
      <c r="D1772" s="150" t="s">
        <v>276</v>
      </c>
      <c r="E1772" s="158" t="s">
        <v>1</v>
      </c>
      <c r="F1772" s="159" t="s">
        <v>278</v>
      </c>
      <c r="H1772" s="160">
        <v>33.119999999999997</v>
      </c>
      <c r="I1772" s="161"/>
      <c r="L1772" s="157"/>
      <c r="M1772" s="162"/>
      <c r="T1772" s="163"/>
      <c r="AT1772" s="158" t="s">
        <v>276</v>
      </c>
      <c r="AU1772" s="158" t="s">
        <v>90</v>
      </c>
      <c r="AV1772" s="13" t="s">
        <v>101</v>
      </c>
      <c r="AW1772" s="13" t="s">
        <v>32</v>
      </c>
      <c r="AX1772" s="13" t="s">
        <v>84</v>
      </c>
      <c r="AY1772" s="158" t="s">
        <v>268</v>
      </c>
    </row>
    <row r="1773" spans="2:65" s="1" customFormat="1" ht="24.2" customHeight="1">
      <c r="B1773" s="32"/>
      <c r="C1773" s="186" t="s">
        <v>2541</v>
      </c>
      <c r="D1773" s="186" t="s">
        <v>982</v>
      </c>
      <c r="E1773" s="187" t="s">
        <v>2563</v>
      </c>
      <c r="F1773" s="188" t="s">
        <v>2564</v>
      </c>
      <c r="G1773" s="189" t="s">
        <v>318</v>
      </c>
      <c r="H1773" s="190">
        <v>33.119999999999997</v>
      </c>
      <c r="I1773" s="191"/>
      <c r="J1773" s="192">
        <f>ROUND(I1773*H1773,2)</f>
        <v>0</v>
      </c>
      <c r="K1773" s="188" t="s">
        <v>274</v>
      </c>
      <c r="L1773" s="193"/>
      <c r="M1773" s="194" t="s">
        <v>1</v>
      </c>
      <c r="N1773" s="195" t="s">
        <v>43</v>
      </c>
      <c r="P1773" s="145">
        <f>O1773*H1773</f>
        <v>0</v>
      </c>
      <c r="Q1773" s="145">
        <v>2.0000000000000002E-5</v>
      </c>
      <c r="R1773" s="145">
        <f>Q1773*H1773</f>
        <v>6.6240000000000005E-4</v>
      </c>
      <c r="S1773" s="145">
        <v>0</v>
      </c>
      <c r="T1773" s="146">
        <f>S1773*H1773</f>
        <v>0</v>
      </c>
      <c r="AR1773" s="147" t="s">
        <v>448</v>
      </c>
      <c r="AT1773" s="147" t="s">
        <v>982</v>
      </c>
      <c r="AU1773" s="147" t="s">
        <v>90</v>
      </c>
      <c r="AY1773" s="17" t="s">
        <v>268</v>
      </c>
      <c r="BE1773" s="148">
        <f>IF(N1773="základní",J1773,0)</f>
        <v>0</v>
      </c>
      <c r="BF1773" s="148">
        <f>IF(N1773="snížená",J1773,0)</f>
        <v>0</v>
      </c>
      <c r="BG1773" s="148">
        <f>IF(N1773="zákl. přenesená",J1773,0)</f>
        <v>0</v>
      </c>
      <c r="BH1773" s="148">
        <f>IF(N1773="sníž. přenesená",J1773,0)</f>
        <v>0</v>
      </c>
      <c r="BI1773" s="148">
        <f>IF(N1773="nulová",J1773,0)</f>
        <v>0</v>
      </c>
      <c r="BJ1773" s="17" t="s">
        <v>90</v>
      </c>
      <c r="BK1773" s="148">
        <f>ROUND(I1773*H1773,2)</f>
        <v>0</v>
      </c>
      <c r="BL1773" s="17" t="s">
        <v>370</v>
      </c>
      <c r="BM1773" s="147" t="s">
        <v>3101</v>
      </c>
    </row>
    <row r="1774" spans="2:65" s="1" customFormat="1" ht="24.2" customHeight="1">
      <c r="B1774" s="32"/>
      <c r="C1774" s="136" t="s">
        <v>2545</v>
      </c>
      <c r="D1774" s="136" t="s">
        <v>270</v>
      </c>
      <c r="E1774" s="137" t="s">
        <v>2567</v>
      </c>
      <c r="F1774" s="138" t="s">
        <v>2568</v>
      </c>
      <c r="G1774" s="139" t="s">
        <v>273</v>
      </c>
      <c r="H1774" s="140">
        <v>570.79499999999996</v>
      </c>
      <c r="I1774" s="141"/>
      <c r="J1774" s="142">
        <f>ROUND(I1774*H1774,2)</f>
        <v>0</v>
      </c>
      <c r="K1774" s="138" t="s">
        <v>274</v>
      </c>
      <c r="L1774" s="32"/>
      <c r="M1774" s="143" t="s">
        <v>1</v>
      </c>
      <c r="N1774" s="144" t="s">
        <v>43</v>
      </c>
      <c r="P1774" s="145">
        <f>O1774*H1774</f>
        <v>0</v>
      </c>
      <c r="Q1774" s="145">
        <v>2.0000000000000001E-4</v>
      </c>
      <c r="R1774" s="145">
        <f>Q1774*H1774</f>
        <v>0.114159</v>
      </c>
      <c r="S1774" s="145">
        <v>0</v>
      </c>
      <c r="T1774" s="146">
        <f>S1774*H1774</f>
        <v>0</v>
      </c>
      <c r="AR1774" s="147" t="s">
        <v>370</v>
      </c>
      <c r="AT1774" s="147" t="s">
        <v>270</v>
      </c>
      <c r="AU1774" s="147" t="s">
        <v>90</v>
      </c>
      <c r="AY1774" s="17" t="s">
        <v>268</v>
      </c>
      <c r="BE1774" s="148">
        <f>IF(N1774="základní",J1774,0)</f>
        <v>0</v>
      </c>
      <c r="BF1774" s="148">
        <f>IF(N1774="snížená",J1774,0)</f>
        <v>0</v>
      </c>
      <c r="BG1774" s="148">
        <f>IF(N1774="zákl. přenesená",J1774,0)</f>
        <v>0</v>
      </c>
      <c r="BH1774" s="148">
        <f>IF(N1774="sníž. přenesená",J1774,0)</f>
        <v>0</v>
      </c>
      <c r="BI1774" s="148">
        <f>IF(N1774="nulová",J1774,0)</f>
        <v>0</v>
      </c>
      <c r="BJ1774" s="17" t="s">
        <v>90</v>
      </c>
      <c r="BK1774" s="148">
        <f>ROUND(I1774*H1774,2)</f>
        <v>0</v>
      </c>
      <c r="BL1774" s="17" t="s">
        <v>370</v>
      </c>
      <c r="BM1774" s="147" t="s">
        <v>2569</v>
      </c>
    </row>
    <row r="1775" spans="2:65" s="14" customFormat="1">
      <c r="B1775" s="164"/>
      <c r="D1775" s="150" t="s">
        <v>276</v>
      </c>
      <c r="E1775" s="165" t="s">
        <v>1</v>
      </c>
      <c r="F1775" s="166" t="s">
        <v>2005</v>
      </c>
      <c r="H1775" s="165" t="s">
        <v>1</v>
      </c>
      <c r="I1775" s="167"/>
      <c r="L1775" s="164"/>
      <c r="M1775" s="168"/>
      <c r="T1775" s="169"/>
      <c r="AT1775" s="165" t="s">
        <v>276</v>
      </c>
      <c r="AU1775" s="165" t="s">
        <v>90</v>
      </c>
      <c r="AV1775" s="14" t="s">
        <v>84</v>
      </c>
      <c r="AW1775" s="14" t="s">
        <v>32</v>
      </c>
      <c r="AX1775" s="14" t="s">
        <v>77</v>
      </c>
      <c r="AY1775" s="165" t="s">
        <v>268</v>
      </c>
    </row>
    <row r="1776" spans="2:65" s="12" customFormat="1">
      <c r="B1776" s="149"/>
      <c r="D1776" s="150" t="s">
        <v>276</v>
      </c>
      <c r="E1776" s="151" t="s">
        <v>1</v>
      </c>
      <c r="F1776" s="152" t="s">
        <v>2973</v>
      </c>
      <c r="H1776" s="153">
        <v>34.479999999999997</v>
      </c>
      <c r="I1776" s="154"/>
      <c r="L1776" s="149"/>
      <c r="M1776" s="155"/>
      <c r="T1776" s="156"/>
      <c r="AT1776" s="151" t="s">
        <v>276</v>
      </c>
      <c r="AU1776" s="151" t="s">
        <v>90</v>
      </c>
      <c r="AV1776" s="12" t="s">
        <v>90</v>
      </c>
      <c r="AW1776" s="12" t="s">
        <v>32</v>
      </c>
      <c r="AX1776" s="12" t="s">
        <v>77</v>
      </c>
      <c r="AY1776" s="151" t="s">
        <v>268</v>
      </c>
    </row>
    <row r="1777" spans="2:51" s="15" customFormat="1">
      <c r="B1777" s="170"/>
      <c r="D1777" s="150" t="s">
        <v>276</v>
      </c>
      <c r="E1777" s="171" t="s">
        <v>1</v>
      </c>
      <c r="F1777" s="172" t="s">
        <v>325</v>
      </c>
      <c r="H1777" s="173">
        <v>34.479999999999997</v>
      </c>
      <c r="I1777" s="174"/>
      <c r="L1777" s="170"/>
      <c r="M1777" s="175"/>
      <c r="T1777" s="176"/>
      <c r="AT1777" s="171" t="s">
        <v>276</v>
      </c>
      <c r="AU1777" s="171" t="s">
        <v>90</v>
      </c>
      <c r="AV1777" s="15" t="s">
        <v>97</v>
      </c>
      <c r="AW1777" s="15" t="s">
        <v>32</v>
      </c>
      <c r="AX1777" s="15" t="s">
        <v>77</v>
      </c>
      <c r="AY1777" s="171" t="s">
        <v>268</v>
      </c>
    </row>
    <row r="1778" spans="2:51" s="14" customFormat="1">
      <c r="B1778" s="164"/>
      <c r="D1778" s="150" t="s">
        <v>276</v>
      </c>
      <c r="E1778" s="165" t="s">
        <v>1</v>
      </c>
      <c r="F1778" s="166" t="s">
        <v>1999</v>
      </c>
      <c r="H1778" s="165" t="s">
        <v>1</v>
      </c>
      <c r="I1778" s="167"/>
      <c r="L1778" s="164"/>
      <c r="M1778" s="168"/>
      <c r="T1778" s="169"/>
      <c r="AT1778" s="165" t="s">
        <v>276</v>
      </c>
      <c r="AU1778" s="165" t="s">
        <v>90</v>
      </c>
      <c r="AV1778" s="14" t="s">
        <v>84</v>
      </c>
      <c r="AW1778" s="14" t="s">
        <v>32</v>
      </c>
      <c r="AX1778" s="14" t="s">
        <v>77</v>
      </c>
      <c r="AY1778" s="165" t="s">
        <v>268</v>
      </c>
    </row>
    <row r="1779" spans="2:51" s="12" customFormat="1">
      <c r="B1779" s="149"/>
      <c r="D1779" s="150" t="s">
        <v>276</v>
      </c>
      <c r="E1779" s="151" t="s">
        <v>1</v>
      </c>
      <c r="F1779" s="152" t="s">
        <v>2972</v>
      </c>
      <c r="H1779" s="153">
        <v>85.47</v>
      </c>
      <c r="I1779" s="154"/>
      <c r="L1779" s="149"/>
      <c r="M1779" s="155"/>
      <c r="T1779" s="156"/>
      <c r="AT1779" s="151" t="s">
        <v>276</v>
      </c>
      <c r="AU1779" s="151" t="s">
        <v>90</v>
      </c>
      <c r="AV1779" s="12" t="s">
        <v>90</v>
      </c>
      <c r="AW1779" s="12" t="s">
        <v>32</v>
      </c>
      <c r="AX1779" s="12" t="s">
        <v>77</v>
      </c>
      <c r="AY1779" s="151" t="s">
        <v>268</v>
      </c>
    </row>
    <row r="1780" spans="2:51" s="15" customFormat="1">
      <c r="B1780" s="170"/>
      <c r="D1780" s="150" t="s">
        <v>276</v>
      </c>
      <c r="E1780" s="171" t="s">
        <v>1</v>
      </c>
      <c r="F1780" s="172" t="s">
        <v>325</v>
      </c>
      <c r="H1780" s="173">
        <v>85.47</v>
      </c>
      <c r="I1780" s="174"/>
      <c r="L1780" s="170"/>
      <c r="M1780" s="175"/>
      <c r="T1780" s="176"/>
      <c r="AT1780" s="171" t="s">
        <v>276</v>
      </c>
      <c r="AU1780" s="171" t="s">
        <v>90</v>
      </c>
      <c r="AV1780" s="15" t="s">
        <v>97</v>
      </c>
      <c r="AW1780" s="15" t="s">
        <v>32</v>
      </c>
      <c r="AX1780" s="15" t="s">
        <v>77</v>
      </c>
      <c r="AY1780" s="171" t="s">
        <v>268</v>
      </c>
    </row>
    <row r="1781" spans="2:51" s="14" customFormat="1">
      <c r="B1781" s="164"/>
      <c r="D1781" s="150" t="s">
        <v>276</v>
      </c>
      <c r="E1781" s="165" t="s">
        <v>1</v>
      </c>
      <c r="F1781" s="166" t="s">
        <v>2570</v>
      </c>
      <c r="H1781" s="165" t="s">
        <v>1</v>
      </c>
      <c r="I1781" s="167"/>
      <c r="L1781" s="164"/>
      <c r="M1781" s="168"/>
      <c r="T1781" s="169"/>
      <c r="AT1781" s="165" t="s">
        <v>276</v>
      </c>
      <c r="AU1781" s="165" t="s">
        <v>90</v>
      </c>
      <c r="AV1781" s="14" t="s">
        <v>84</v>
      </c>
      <c r="AW1781" s="14" t="s">
        <v>32</v>
      </c>
      <c r="AX1781" s="14" t="s">
        <v>77</v>
      </c>
      <c r="AY1781" s="165" t="s">
        <v>268</v>
      </c>
    </row>
    <row r="1782" spans="2:51" s="12" customFormat="1">
      <c r="B1782" s="149"/>
      <c r="D1782" s="150" t="s">
        <v>276</v>
      </c>
      <c r="E1782" s="151" t="s">
        <v>1</v>
      </c>
      <c r="F1782" s="152" t="s">
        <v>2976</v>
      </c>
      <c r="H1782" s="153">
        <v>9.1999999999999993</v>
      </c>
      <c r="I1782" s="154"/>
      <c r="L1782" s="149"/>
      <c r="M1782" s="155"/>
      <c r="T1782" s="156"/>
      <c r="AT1782" s="151" t="s">
        <v>276</v>
      </c>
      <c r="AU1782" s="151" t="s">
        <v>90</v>
      </c>
      <c r="AV1782" s="12" t="s">
        <v>90</v>
      </c>
      <c r="AW1782" s="12" t="s">
        <v>32</v>
      </c>
      <c r="AX1782" s="12" t="s">
        <v>77</v>
      </c>
      <c r="AY1782" s="151" t="s">
        <v>268</v>
      </c>
    </row>
    <row r="1783" spans="2:51" s="15" customFormat="1">
      <c r="B1783" s="170"/>
      <c r="D1783" s="150" t="s">
        <v>276</v>
      </c>
      <c r="E1783" s="171" t="s">
        <v>1</v>
      </c>
      <c r="F1783" s="172" t="s">
        <v>325</v>
      </c>
      <c r="H1783" s="173">
        <v>9.1999999999999993</v>
      </c>
      <c r="I1783" s="174"/>
      <c r="L1783" s="170"/>
      <c r="M1783" s="175"/>
      <c r="T1783" s="176"/>
      <c r="AT1783" s="171" t="s">
        <v>276</v>
      </c>
      <c r="AU1783" s="171" t="s">
        <v>90</v>
      </c>
      <c r="AV1783" s="15" t="s">
        <v>97</v>
      </c>
      <c r="AW1783" s="15" t="s">
        <v>32</v>
      </c>
      <c r="AX1783" s="15" t="s">
        <v>77</v>
      </c>
      <c r="AY1783" s="171" t="s">
        <v>268</v>
      </c>
    </row>
    <row r="1784" spans="2:51" s="14" customFormat="1">
      <c r="B1784" s="164"/>
      <c r="D1784" s="150" t="s">
        <v>276</v>
      </c>
      <c r="E1784" s="165" t="s">
        <v>1</v>
      </c>
      <c r="F1784" s="166" t="s">
        <v>2571</v>
      </c>
      <c r="H1784" s="165" t="s">
        <v>1</v>
      </c>
      <c r="I1784" s="167"/>
      <c r="L1784" s="164"/>
      <c r="M1784" s="168"/>
      <c r="T1784" s="169"/>
      <c r="AT1784" s="165" t="s">
        <v>276</v>
      </c>
      <c r="AU1784" s="165" t="s">
        <v>90</v>
      </c>
      <c r="AV1784" s="14" t="s">
        <v>84</v>
      </c>
      <c r="AW1784" s="14" t="s">
        <v>32</v>
      </c>
      <c r="AX1784" s="14" t="s">
        <v>77</v>
      </c>
      <c r="AY1784" s="165" t="s">
        <v>268</v>
      </c>
    </row>
    <row r="1785" spans="2:51" s="14" customFormat="1">
      <c r="B1785" s="164"/>
      <c r="D1785" s="150" t="s">
        <v>276</v>
      </c>
      <c r="E1785" s="165" t="s">
        <v>1</v>
      </c>
      <c r="F1785" s="166" t="s">
        <v>962</v>
      </c>
      <c r="H1785" s="165" t="s">
        <v>1</v>
      </c>
      <c r="I1785" s="167"/>
      <c r="L1785" s="164"/>
      <c r="M1785" s="168"/>
      <c r="T1785" s="169"/>
      <c r="AT1785" s="165" t="s">
        <v>276</v>
      </c>
      <c r="AU1785" s="165" t="s">
        <v>90</v>
      </c>
      <c r="AV1785" s="14" t="s">
        <v>84</v>
      </c>
      <c r="AW1785" s="14" t="s">
        <v>32</v>
      </c>
      <c r="AX1785" s="14" t="s">
        <v>77</v>
      </c>
      <c r="AY1785" s="165" t="s">
        <v>268</v>
      </c>
    </row>
    <row r="1786" spans="2:51" s="12" customFormat="1">
      <c r="B1786" s="149"/>
      <c r="D1786" s="150" t="s">
        <v>276</v>
      </c>
      <c r="E1786" s="151" t="s">
        <v>1</v>
      </c>
      <c r="F1786" s="152" t="s">
        <v>2712</v>
      </c>
      <c r="H1786" s="153">
        <v>368.77499999999998</v>
      </c>
      <c r="I1786" s="154"/>
      <c r="L1786" s="149"/>
      <c r="M1786" s="155"/>
      <c r="T1786" s="156"/>
      <c r="AT1786" s="151" t="s">
        <v>276</v>
      </c>
      <c r="AU1786" s="151" t="s">
        <v>90</v>
      </c>
      <c r="AV1786" s="12" t="s">
        <v>90</v>
      </c>
      <c r="AW1786" s="12" t="s">
        <v>32</v>
      </c>
      <c r="AX1786" s="12" t="s">
        <v>77</v>
      </c>
      <c r="AY1786" s="151" t="s">
        <v>268</v>
      </c>
    </row>
    <row r="1787" spans="2:51" s="12" customFormat="1" ht="33.75">
      <c r="B1787" s="149"/>
      <c r="D1787" s="150" t="s">
        <v>276</v>
      </c>
      <c r="E1787" s="151" t="s">
        <v>1</v>
      </c>
      <c r="F1787" s="152" t="s">
        <v>2713</v>
      </c>
      <c r="H1787" s="153">
        <v>-61.47</v>
      </c>
      <c r="I1787" s="154"/>
      <c r="L1787" s="149"/>
      <c r="M1787" s="155"/>
      <c r="T1787" s="156"/>
      <c r="AT1787" s="151" t="s">
        <v>276</v>
      </c>
      <c r="AU1787" s="151" t="s">
        <v>90</v>
      </c>
      <c r="AV1787" s="12" t="s">
        <v>90</v>
      </c>
      <c r="AW1787" s="12" t="s">
        <v>32</v>
      </c>
      <c r="AX1787" s="12" t="s">
        <v>77</v>
      </c>
      <c r="AY1787" s="151" t="s">
        <v>268</v>
      </c>
    </row>
    <row r="1788" spans="2:51" s="12" customFormat="1" ht="22.5">
      <c r="B1788" s="149"/>
      <c r="D1788" s="150" t="s">
        <v>276</v>
      </c>
      <c r="E1788" s="151" t="s">
        <v>1</v>
      </c>
      <c r="F1788" s="152" t="s">
        <v>2714</v>
      </c>
      <c r="H1788" s="153">
        <v>-32.375</v>
      </c>
      <c r="I1788" s="154"/>
      <c r="L1788" s="149"/>
      <c r="M1788" s="155"/>
      <c r="T1788" s="156"/>
      <c r="AT1788" s="151" t="s">
        <v>276</v>
      </c>
      <c r="AU1788" s="151" t="s">
        <v>90</v>
      </c>
      <c r="AV1788" s="12" t="s">
        <v>90</v>
      </c>
      <c r="AW1788" s="12" t="s">
        <v>32</v>
      </c>
      <c r="AX1788" s="12" t="s">
        <v>77</v>
      </c>
      <c r="AY1788" s="151" t="s">
        <v>268</v>
      </c>
    </row>
    <row r="1789" spans="2:51" s="15" customFormat="1">
      <c r="B1789" s="170"/>
      <c r="D1789" s="150" t="s">
        <v>276</v>
      </c>
      <c r="E1789" s="171" t="s">
        <v>1</v>
      </c>
      <c r="F1789" s="172" t="s">
        <v>325</v>
      </c>
      <c r="H1789" s="173">
        <v>274.93</v>
      </c>
      <c r="I1789" s="174"/>
      <c r="L1789" s="170"/>
      <c r="M1789" s="175"/>
      <c r="T1789" s="176"/>
      <c r="AT1789" s="171" t="s">
        <v>276</v>
      </c>
      <c r="AU1789" s="171" t="s">
        <v>90</v>
      </c>
      <c r="AV1789" s="15" t="s">
        <v>97</v>
      </c>
      <c r="AW1789" s="15" t="s">
        <v>32</v>
      </c>
      <c r="AX1789" s="15" t="s">
        <v>77</v>
      </c>
      <c r="AY1789" s="171" t="s">
        <v>268</v>
      </c>
    </row>
    <row r="1790" spans="2:51" s="14" customFormat="1">
      <c r="B1790" s="164"/>
      <c r="D1790" s="150" t="s">
        <v>276</v>
      </c>
      <c r="E1790" s="165" t="s">
        <v>1</v>
      </c>
      <c r="F1790" s="166" t="s">
        <v>962</v>
      </c>
      <c r="H1790" s="165" t="s">
        <v>1</v>
      </c>
      <c r="I1790" s="167"/>
      <c r="L1790" s="164"/>
      <c r="M1790" s="168"/>
      <c r="T1790" s="169"/>
      <c r="AT1790" s="165" t="s">
        <v>276</v>
      </c>
      <c r="AU1790" s="165" t="s">
        <v>90</v>
      </c>
      <c r="AV1790" s="14" t="s">
        <v>84</v>
      </c>
      <c r="AW1790" s="14" t="s">
        <v>32</v>
      </c>
      <c r="AX1790" s="14" t="s">
        <v>77</v>
      </c>
      <c r="AY1790" s="165" t="s">
        <v>268</v>
      </c>
    </row>
    <row r="1791" spans="2:51" s="12" customFormat="1" ht="33.75">
      <c r="B1791" s="149"/>
      <c r="D1791" s="150" t="s">
        <v>276</v>
      </c>
      <c r="E1791" s="151" t="s">
        <v>1</v>
      </c>
      <c r="F1791" s="152" t="s">
        <v>2715</v>
      </c>
      <c r="H1791" s="153">
        <v>27.312999999999999</v>
      </c>
      <c r="I1791" s="154"/>
      <c r="L1791" s="149"/>
      <c r="M1791" s="155"/>
      <c r="T1791" s="156"/>
      <c r="AT1791" s="151" t="s">
        <v>276</v>
      </c>
      <c r="AU1791" s="151" t="s">
        <v>90</v>
      </c>
      <c r="AV1791" s="12" t="s">
        <v>90</v>
      </c>
      <c r="AW1791" s="12" t="s">
        <v>32</v>
      </c>
      <c r="AX1791" s="12" t="s">
        <v>77</v>
      </c>
      <c r="AY1791" s="151" t="s">
        <v>268</v>
      </c>
    </row>
    <row r="1792" spans="2:51" s="12" customFormat="1" ht="22.5">
      <c r="B1792" s="149"/>
      <c r="D1792" s="150" t="s">
        <v>276</v>
      </c>
      <c r="E1792" s="151" t="s">
        <v>1</v>
      </c>
      <c r="F1792" s="152" t="s">
        <v>967</v>
      </c>
      <c r="H1792" s="153">
        <v>39.645000000000003</v>
      </c>
      <c r="I1792" s="154"/>
      <c r="L1792" s="149"/>
      <c r="M1792" s="155"/>
      <c r="T1792" s="156"/>
      <c r="AT1792" s="151" t="s">
        <v>276</v>
      </c>
      <c r="AU1792" s="151" t="s">
        <v>90</v>
      </c>
      <c r="AV1792" s="12" t="s">
        <v>90</v>
      </c>
      <c r="AW1792" s="12" t="s">
        <v>32</v>
      </c>
      <c r="AX1792" s="12" t="s">
        <v>77</v>
      </c>
      <c r="AY1792" s="151" t="s">
        <v>268</v>
      </c>
    </row>
    <row r="1793" spans="2:65" s="14" customFormat="1">
      <c r="B1793" s="164"/>
      <c r="D1793" s="150" t="s">
        <v>276</v>
      </c>
      <c r="E1793" s="165" t="s">
        <v>1</v>
      </c>
      <c r="F1793" s="166" t="s">
        <v>968</v>
      </c>
      <c r="H1793" s="165" t="s">
        <v>1</v>
      </c>
      <c r="I1793" s="167"/>
      <c r="L1793" s="164"/>
      <c r="M1793" s="168"/>
      <c r="T1793" s="169"/>
      <c r="AT1793" s="165" t="s">
        <v>276</v>
      </c>
      <c r="AU1793" s="165" t="s">
        <v>90</v>
      </c>
      <c r="AV1793" s="14" t="s">
        <v>84</v>
      </c>
      <c r="AW1793" s="14" t="s">
        <v>32</v>
      </c>
      <c r="AX1793" s="14" t="s">
        <v>77</v>
      </c>
      <c r="AY1793" s="165" t="s">
        <v>268</v>
      </c>
    </row>
    <row r="1794" spans="2:65" s="12" customFormat="1">
      <c r="B1794" s="149"/>
      <c r="D1794" s="150" t="s">
        <v>276</v>
      </c>
      <c r="E1794" s="151" t="s">
        <v>1</v>
      </c>
      <c r="F1794" s="152" t="s">
        <v>2716</v>
      </c>
      <c r="H1794" s="153">
        <v>61.47</v>
      </c>
      <c r="I1794" s="154"/>
      <c r="L1794" s="149"/>
      <c r="M1794" s="155"/>
      <c r="T1794" s="156"/>
      <c r="AT1794" s="151" t="s">
        <v>276</v>
      </c>
      <c r="AU1794" s="151" t="s">
        <v>90</v>
      </c>
      <c r="AV1794" s="12" t="s">
        <v>90</v>
      </c>
      <c r="AW1794" s="12" t="s">
        <v>32</v>
      </c>
      <c r="AX1794" s="12" t="s">
        <v>77</v>
      </c>
      <c r="AY1794" s="151" t="s">
        <v>268</v>
      </c>
    </row>
    <row r="1795" spans="2:65" s="15" customFormat="1">
      <c r="B1795" s="170"/>
      <c r="D1795" s="150" t="s">
        <v>276</v>
      </c>
      <c r="E1795" s="171" t="s">
        <v>1</v>
      </c>
      <c r="F1795" s="172" t="s">
        <v>325</v>
      </c>
      <c r="H1795" s="173">
        <v>128.428</v>
      </c>
      <c r="I1795" s="174"/>
      <c r="L1795" s="170"/>
      <c r="M1795" s="175"/>
      <c r="T1795" s="176"/>
      <c r="AT1795" s="171" t="s">
        <v>276</v>
      </c>
      <c r="AU1795" s="171" t="s">
        <v>90</v>
      </c>
      <c r="AV1795" s="15" t="s">
        <v>97</v>
      </c>
      <c r="AW1795" s="15" t="s">
        <v>32</v>
      </c>
      <c r="AX1795" s="15" t="s">
        <v>77</v>
      </c>
      <c r="AY1795" s="171" t="s">
        <v>268</v>
      </c>
    </row>
    <row r="1796" spans="2:65" s="14" customFormat="1">
      <c r="B1796" s="164"/>
      <c r="D1796" s="150" t="s">
        <v>276</v>
      </c>
      <c r="E1796" s="165" t="s">
        <v>1</v>
      </c>
      <c r="F1796" s="166" t="s">
        <v>2572</v>
      </c>
      <c r="H1796" s="165" t="s">
        <v>1</v>
      </c>
      <c r="I1796" s="167"/>
      <c r="L1796" s="164"/>
      <c r="M1796" s="168"/>
      <c r="T1796" s="169"/>
      <c r="AT1796" s="165" t="s">
        <v>276</v>
      </c>
      <c r="AU1796" s="165" t="s">
        <v>90</v>
      </c>
      <c r="AV1796" s="14" t="s">
        <v>84</v>
      </c>
      <c r="AW1796" s="14" t="s">
        <v>32</v>
      </c>
      <c r="AX1796" s="14" t="s">
        <v>77</v>
      </c>
      <c r="AY1796" s="165" t="s">
        <v>268</v>
      </c>
    </row>
    <row r="1797" spans="2:65" s="14" customFormat="1">
      <c r="B1797" s="164"/>
      <c r="D1797" s="150" t="s">
        <v>276</v>
      </c>
      <c r="E1797" s="165" t="s">
        <v>1</v>
      </c>
      <c r="F1797" s="166" t="s">
        <v>2675</v>
      </c>
      <c r="H1797" s="165" t="s">
        <v>1</v>
      </c>
      <c r="I1797" s="167"/>
      <c r="L1797" s="164"/>
      <c r="M1797" s="168"/>
      <c r="T1797" s="169"/>
      <c r="AT1797" s="165" t="s">
        <v>276</v>
      </c>
      <c r="AU1797" s="165" t="s">
        <v>90</v>
      </c>
      <c r="AV1797" s="14" t="s">
        <v>84</v>
      </c>
      <c r="AW1797" s="14" t="s">
        <v>32</v>
      </c>
      <c r="AX1797" s="14" t="s">
        <v>77</v>
      </c>
      <c r="AY1797" s="165" t="s">
        <v>268</v>
      </c>
    </row>
    <row r="1798" spans="2:65" s="12" customFormat="1">
      <c r="B1798" s="149"/>
      <c r="D1798" s="150" t="s">
        <v>276</v>
      </c>
      <c r="E1798" s="151" t="s">
        <v>1</v>
      </c>
      <c r="F1798" s="152" t="s">
        <v>2708</v>
      </c>
      <c r="H1798" s="153">
        <v>20.382000000000001</v>
      </c>
      <c r="I1798" s="154"/>
      <c r="L1798" s="149"/>
      <c r="M1798" s="155"/>
      <c r="T1798" s="156"/>
      <c r="AT1798" s="151" t="s">
        <v>276</v>
      </c>
      <c r="AU1798" s="151" t="s">
        <v>90</v>
      </c>
      <c r="AV1798" s="12" t="s">
        <v>90</v>
      </c>
      <c r="AW1798" s="12" t="s">
        <v>32</v>
      </c>
      <c r="AX1798" s="12" t="s">
        <v>77</v>
      </c>
      <c r="AY1798" s="151" t="s">
        <v>268</v>
      </c>
    </row>
    <row r="1799" spans="2:65" s="12" customFormat="1">
      <c r="B1799" s="149"/>
      <c r="D1799" s="150" t="s">
        <v>276</v>
      </c>
      <c r="E1799" s="151" t="s">
        <v>1</v>
      </c>
      <c r="F1799" s="152" t="s">
        <v>2709</v>
      </c>
      <c r="H1799" s="153">
        <v>3.9049999999999998</v>
      </c>
      <c r="I1799" s="154"/>
      <c r="L1799" s="149"/>
      <c r="M1799" s="155"/>
      <c r="T1799" s="156"/>
      <c r="AT1799" s="151" t="s">
        <v>276</v>
      </c>
      <c r="AU1799" s="151" t="s">
        <v>90</v>
      </c>
      <c r="AV1799" s="12" t="s">
        <v>90</v>
      </c>
      <c r="AW1799" s="12" t="s">
        <v>32</v>
      </c>
      <c r="AX1799" s="12" t="s">
        <v>77</v>
      </c>
      <c r="AY1799" s="151" t="s">
        <v>268</v>
      </c>
    </row>
    <row r="1800" spans="2:65" s="12" customFormat="1">
      <c r="B1800" s="149"/>
      <c r="D1800" s="150" t="s">
        <v>276</v>
      </c>
      <c r="E1800" s="151" t="s">
        <v>1</v>
      </c>
      <c r="F1800" s="152" t="s">
        <v>2710</v>
      </c>
      <c r="H1800" s="153">
        <v>2.76</v>
      </c>
      <c r="I1800" s="154"/>
      <c r="L1800" s="149"/>
      <c r="M1800" s="155"/>
      <c r="T1800" s="156"/>
      <c r="AT1800" s="151" t="s">
        <v>276</v>
      </c>
      <c r="AU1800" s="151" t="s">
        <v>90</v>
      </c>
      <c r="AV1800" s="12" t="s">
        <v>90</v>
      </c>
      <c r="AW1800" s="12" t="s">
        <v>32</v>
      </c>
      <c r="AX1800" s="12" t="s">
        <v>77</v>
      </c>
      <c r="AY1800" s="151" t="s">
        <v>268</v>
      </c>
    </row>
    <row r="1801" spans="2:65" s="12" customFormat="1">
      <c r="B1801" s="149"/>
      <c r="D1801" s="150" t="s">
        <v>276</v>
      </c>
      <c r="E1801" s="151" t="s">
        <v>1</v>
      </c>
      <c r="F1801" s="152" t="s">
        <v>2711</v>
      </c>
      <c r="H1801" s="153">
        <v>7.9240000000000004</v>
      </c>
      <c r="I1801" s="154"/>
      <c r="L1801" s="149"/>
      <c r="M1801" s="155"/>
      <c r="T1801" s="156"/>
      <c r="AT1801" s="151" t="s">
        <v>276</v>
      </c>
      <c r="AU1801" s="151" t="s">
        <v>90</v>
      </c>
      <c r="AV1801" s="12" t="s">
        <v>90</v>
      </c>
      <c r="AW1801" s="12" t="s">
        <v>32</v>
      </c>
      <c r="AX1801" s="12" t="s">
        <v>77</v>
      </c>
      <c r="AY1801" s="151" t="s">
        <v>268</v>
      </c>
    </row>
    <row r="1802" spans="2:65" s="12" customFormat="1">
      <c r="B1802" s="149"/>
      <c r="D1802" s="150" t="s">
        <v>276</v>
      </c>
      <c r="E1802" s="151" t="s">
        <v>1</v>
      </c>
      <c r="F1802" s="152" t="s">
        <v>955</v>
      </c>
      <c r="H1802" s="153">
        <v>1.216</v>
      </c>
      <c r="I1802" s="154"/>
      <c r="L1802" s="149"/>
      <c r="M1802" s="155"/>
      <c r="T1802" s="156"/>
      <c r="AT1802" s="151" t="s">
        <v>276</v>
      </c>
      <c r="AU1802" s="151" t="s">
        <v>90</v>
      </c>
      <c r="AV1802" s="12" t="s">
        <v>90</v>
      </c>
      <c r="AW1802" s="12" t="s">
        <v>32</v>
      </c>
      <c r="AX1802" s="12" t="s">
        <v>77</v>
      </c>
      <c r="AY1802" s="151" t="s">
        <v>268</v>
      </c>
    </row>
    <row r="1803" spans="2:65" s="12" customFormat="1">
      <c r="B1803" s="149"/>
      <c r="D1803" s="150" t="s">
        <v>276</v>
      </c>
      <c r="E1803" s="151" t="s">
        <v>1</v>
      </c>
      <c r="F1803" s="152" t="s">
        <v>956</v>
      </c>
      <c r="H1803" s="153">
        <v>2.1</v>
      </c>
      <c r="I1803" s="154"/>
      <c r="L1803" s="149"/>
      <c r="M1803" s="155"/>
      <c r="T1803" s="156"/>
      <c r="AT1803" s="151" t="s">
        <v>276</v>
      </c>
      <c r="AU1803" s="151" t="s">
        <v>90</v>
      </c>
      <c r="AV1803" s="12" t="s">
        <v>90</v>
      </c>
      <c r="AW1803" s="12" t="s">
        <v>32</v>
      </c>
      <c r="AX1803" s="12" t="s">
        <v>77</v>
      </c>
      <c r="AY1803" s="151" t="s">
        <v>268</v>
      </c>
    </row>
    <row r="1804" spans="2:65" s="15" customFormat="1">
      <c r="B1804" s="170"/>
      <c r="D1804" s="150" t="s">
        <v>276</v>
      </c>
      <c r="E1804" s="171" t="s">
        <v>1</v>
      </c>
      <c r="F1804" s="172" t="s">
        <v>325</v>
      </c>
      <c r="H1804" s="173">
        <v>38.286999999999999</v>
      </c>
      <c r="I1804" s="174"/>
      <c r="L1804" s="170"/>
      <c r="M1804" s="175"/>
      <c r="T1804" s="176"/>
      <c r="AT1804" s="171" t="s">
        <v>276</v>
      </c>
      <c r="AU1804" s="171" t="s">
        <v>90</v>
      </c>
      <c r="AV1804" s="15" t="s">
        <v>97</v>
      </c>
      <c r="AW1804" s="15" t="s">
        <v>32</v>
      </c>
      <c r="AX1804" s="15" t="s">
        <v>77</v>
      </c>
      <c r="AY1804" s="171" t="s">
        <v>268</v>
      </c>
    </row>
    <row r="1805" spans="2:65" s="13" customFormat="1">
      <c r="B1805" s="157"/>
      <c r="D1805" s="150" t="s">
        <v>276</v>
      </c>
      <c r="E1805" s="158" t="s">
        <v>1</v>
      </c>
      <c r="F1805" s="159" t="s">
        <v>278</v>
      </c>
      <c r="H1805" s="160">
        <v>570.79499999999996</v>
      </c>
      <c r="I1805" s="161"/>
      <c r="L1805" s="157"/>
      <c r="M1805" s="162"/>
      <c r="T1805" s="163"/>
      <c r="AT1805" s="158" t="s">
        <v>276</v>
      </c>
      <c r="AU1805" s="158" t="s">
        <v>90</v>
      </c>
      <c r="AV1805" s="13" t="s">
        <v>101</v>
      </c>
      <c r="AW1805" s="13" t="s">
        <v>32</v>
      </c>
      <c r="AX1805" s="13" t="s">
        <v>84</v>
      </c>
      <c r="AY1805" s="158" t="s">
        <v>268</v>
      </c>
    </row>
    <row r="1806" spans="2:65" s="1" customFormat="1" ht="33" customHeight="1">
      <c r="B1806" s="32"/>
      <c r="C1806" s="136" t="s">
        <v>2550</v>
      </c>
      <c r="D1806" s="136" t="s">
        <v>270</v>
      </c>
      <c r="E1806" s="137" t="s">
        <v>2574</v>
      </c>
      <c r="F1806" s="138" t="s">
        <v>2575</v>
      </c>
      <c r="G1806" s="139" t="s">
        <v>273</v>
      </c>
      <c r="H1806" s="140">
        <v>9.1999999999999993</v>
      </c>
      <c r="I1806" s="141"/>
      <c r="J1806" s="142">
        <f>ROUND(I1806*H1806,2)</f>
        <v>0</v>
      </c>
      <c r="K1806" s="138" t="s">
        <v>274</v>
      </c>
      <c r="L1806" s="32"/>
      <c r="M1806" s="143" t="s">
        <v>1</v>
      </c>
      <c r="N1806" s="144" t="s">
        <v>43</v>
      </c>
      <c r="P1806" s="145">
        <f>O1806*H1806</f>
        <v>0</v>
      </c>
      <c r="Q1806" s="145">
        <v>2.5999999999999998E-4</v>
      </c>
      <c r="R1806" s="145">
        <f>Q1806*H1806</f>
        <v>2.3919999999999996E-3</v>
      </c>
      <c r="S1806" s="145">
        <v>0</v>
      </c>
      <c r="T1806" s="146">
        <f>S1806*H1806</f>
        <v>0</v>
      </c>
      <c r="AR1806" s="147" t="s">
        <v>370</v>
      </c>
      <c r="AT1806" s="147" t="s">
        <v>270</v>
      </c>
      <c r="AU1806" s="147" t="s">
        <v>90</v>
      </c>
      <c r="AY1806" s="17" t="s">
        <v>268</v>
      </c>
      <c r="BE1806" s="148">
        <f>IF(N1806="základní",J1806,0)</f>
        <v>0</v>
      </c>
      <c r="BF1806" s="148">
        <f>IF(N1806="snížená",J1806,0)</f>
        <v>0</v>
      </c>
      <c r="BG1806" s="148">
        <f>IF(N1806="zákl. přenesená",J1806,0)</f>
        <v>0</v>
      </c>
      <c r="BH1806" s="148">
        <f>IF(N1806="sníž. přenesená",J1806,0)</f>
        <v>0</v>
      </c>
      <c r="BI1806" s="148">
        <f>IF(N1806="nulová",J1806,0)</f>
        <v>0</v>
      </c>
      <c r="BJ1806" s="17" t="s">
        <v>90</v>
      </c>
      <c r="BK1806" s="148">
        <f>ROUND(I1806*H1806,2)</f>
        <v>0</v>
      </c>
      <c r="BL1806" s="17" t="s">
        <v>370</v>
      </c>
      <c r="BM1806" s="147" t="s">
        <v>2576</v>
      </c>
    </row>
    <row r="1807" spans="2:65" s="14" customFormat="1">
      <c r="B1807" s="164"/>
      <c r="D1807" s="150" t="s">
        <v>276</v>
      </c>
      <c r="E1807" s="165" t="s">
        <v>1</v>
      </c>
      <c r="F1807" s="166" t="s">
        <v>2570</v>
      </c>
      <c r="H1807" s="165" t="s">
        <v>1</v>
      </c>
      <c r="I1807" s="167"/>
      <c r="L1807" s="164"/>
      <c r="M1807" s="168"/>
      <c r="T1807" s="169"/>
      <c r="AT1807" s="165" t="s">
        <v>276</v>
      </c>
      <c r="AU1807" s="165" t="s">
        <v>90</v>
      </c>
      <c r="AV1807" s="14" t="s">
        <v>84</v>
      </c>
      <c r="AW1807" s="14" t="s">
        <v>32</v>
      </c>
      <c r="AX1807" s="14" t="s">
        <v>77</v>
      </c>
      <c r="AY1807" s="165" t="s">
        <v>268</v>
      </c>
    </row>
    <row r="1808" spans="2:65" s="12" customFormat="1">
      <c r="B1808" s="149"/>
      <c r="D1808" s="150" t="s">
        <v>276</v>
      </c>
      <c r="E1808" s="151" t="s">
        <v>1</v>
      </c>
      <c r="F1808" s="152" t="s">
        <v>2976</v>
      </c>
      <c r="H1808" s="153">
        <v>9.1999999999999993</v>
      </c>
      <c r="I1808" s="154"/>
      <c r="L1808" s="149"/>
      <c r="M1808" s="155"/>
      <c r="T1808" s="156"/>
      <c r="AT1808" s="151" t="s">
        <v>276</v>
      </c>
      <c r="AU1808" s="151" t="s">
        <v>90</v>
      </c>
      <c r="AV1808" s="12" t="s">
        <v>90</v>
      </c>
      <c r="AW1808" s="12" t="s">
        <v>32</v>
      </c>
      <c r="AX1808" s="12" t="s">
        <v>77</v>
      </c>
      <c r="AY1808" s="151" t="s">
        <v>268</v>
      </c>
    </row>
    <row r="1809" spans="2:65" s="13" customFormat="1">
      <c r="B1809" s="157"/>
      <c r="D1809" s="150" t="s">
        <v>276</v>
      </c>
      <c r="E1809" s="158" t="s">
        <v>1</v>
      </c>
      <c r="F1809" s="159" t="s">
        <v>278</v>
      </c>
      <c r="H1809" s="160">
        <v>9.1999999999999993</v>
      </c>
      <c r="I1809" s="161"/>
      <c r="L1809" s="157"/>
      <c r="M1809" s="162"/>
      <c r="T1809" s="163"/>
      <c r="AT1809" s="158" t="s">
        <v>276</v>
      </c>
      <c r="AU1809" s="158" t="s">
        <v>90</v>
      </c>
      <c r="AV1809" s="13" t="s">
        <v>101</v>
      </c>
      <c r="AW1809" s="13" t="s">
        <v>32</v>
      </c>
      <c r="AX1809" s="13" t="s">
        <v>84</v>
      </c>
      <c r="AY1809" s="158" t="s">
        <v>268</v>
      </c>
    </row>
    <row r="1810" spans="2:65" s="1" customFormat="1" ht="24.2" customHeight="1">
      <c r="B1810" s="32"/>
      <c r="C1810" s="136" t="s">
        <v>2556</v>
      </c>
      <c r="D1810" s="136" t="s">
        <v>270</v>
      </c>
      <c r="E1810" s="137" t="s">
        <v>2578</v>
      </c>
      <c r="F1810" s="138" t="s">
        <v>2579</v>
      </c>
      <c r="G1810" s="139" t="s">
        <v>273</v>
      </c>
      <c r="H1810" s="140">
        <v>561.59500000000003</v>
      </c>
      <c r="I1810" s="141"/>
      <c r="J1810" s="142">
        <f>ROUND(I1810*H1810,2)</f>
        <v>0</v>
      </c>
      <c r="K1810" s="138" t="s">
        <v>274</v>
      </c>
      <c r="L1810" s="32"/>
      <c r="M1810" s="143" t="s">
        <v>1</v>
      </c>
      <c r="N1810" s="144" t="s">
        <v>43</v>
      </c>
      <c r="P1810" s="145">
        <f>O1810*H1810</f>
        <v>0</v>
      </c>
      <c r="Q1810" s="145">
        <v>2.9E-4</v>
      </c>
      <c r="R1810" s="145">
        <f>Q1810*H1810</f>
        <v>0.16286255000000002</v>
      </c>
      <c r="S1810" s="145">
        <v>0</v>
      </c>
      <c r="T1810" s="146">
        <f>S1810*H1810</f>
        <v>0</v>
      </c>
      <c r="AR1810" s="147" t="s">
        <v>370</v>
      </c>
      <c r="AT1810" s="147" t="s">
        <v>270</v>
      </c>
      <c r="AU1810" s="147" t="s">
        <v>90</v>
      </c>
      <c r="AY1810" s="17" t="s">
        <v>268</v>
      </c>
      <c r="BE1810" s="148">
        <f>IF(N1810="základní",J1810,0)</f>
        <v>0</v>
      </c>
      <c r="BF1810" s="148">
        <f>IF(N1810="snížená",J1810,0)</f>
        <v>0</v>
      </c>
      <c r="BG1810" s="148">
        <f>IF(N1810="zákl. přenesená",J1810,0)</f>
        <v>0</v>
      </c>
      <c r="BH1810" s="148">
        <f>IF(N1810="sníž. přenesená",J1810,0)</f>
        <v>0</v>
      </c>
      <c r="BI1810" s="148">
        <f>IF(N1810="nulová",J1810,0)</f>
        <v>0</v>
      </c>
      <c r="BJ1810" s="17" t="s">
        <v>90</v>
      </c>
      <c r="BK1810" s="148">
        <f>ROUND(I1810*H1810,2)</f>
        <v>0</v>
      </c>
      <c r="BL1810" s="17" t="s">
        <v>370</v>
      </c>
      <c r="BM1810" s="147" t="s">
        <v>2580</v>
      </c>
    </row>
    <row r="1811" spans="2:65" s="14" customFormat="1">
      <c r="B1811" s="164"/>
      <c r="D1811" s="150" t="s">
        <v>276</v>
      </c>
      <c r="E1811" s="165" t="s">
        <v>1</v>
      </c>
      <c r="F1811" s="166" t="s">
        <v>2581</v>
      </c>
      <c r="H1811" s="165" t="s">
        <v>1</v>
      </c>
      <c r="I1811" s="167"/>
      <c r="L1811" s="164"/>
      <c r="M1811" s="168"/>
      <c r="T1811" s="169"/>
      <c r="AT1811" s="165" t="s">
        <v>276</v>
      </c>
      <c r="AU1811" s="165" t="s">
        <v>90</v>
      </c>
      <c r="AV1811" s="14" t="s">
        <v>84</v>
      </c>
      <c r="AW1811" s="14" t="s">
        <v>32</v>
      </c>
      <c r="AX1811" s="14" t="s">
        <v>77</v>
      </c>
      <c r="AY1811" s="165" t="s">
        <v>268</v>
      </c>
    </row>
    <row r="1812" spans="2:65" s="14" customFormat="1">
      <c r="B1812" s="164"/>
      <c r="D1812" s="150" t="s">
        <v>276</v>
      </c>
      <c r="E1812" s="165" t="s">
        <v>1</v>
      </c>
      <c r="F1812" s="166" t="s">
        <v>2005</v>
      </c>
      <c r="H1812" s="165" t="s">
        <v>1</v>
      </c>
      <c r="I1812" s="167"/>
      <c r="L1812" s="164"/>
      <c r="M1812" s="168"/>
      <c r="T1812" s="169"/>
      <c r="AT1812" s="165" t="s">
        <v>276</v>
      </c>
      <c r="AU1812" s="165" t="s">
        <v>90</v>
      </c>
      <c r="AV1812" s="14" t="s">
        <v>84</v>
      </c>
      <c r="AW1812" s="14" t="s">
        <v>32</v>
      </c>
      <c r="AX1812" s="14" t="s">
        <v>77</v>
      </c>
      <c r="AY1812" s="165" t="s">
        <v>268</v>
      </c>
    </row>
    <row r="1813" spans="2:65" s="12" customFormat="1">
      <c r="B1813" s="149"/>
      <c r="D1813" s="150" t="s">
        <v>276</v>
      </c>
      <c r="E1813" s="151" t="s">
        <v>1</v>
      </c>
      <c r="F1813" s="152" t="s">
        <v>2973</v>
      </c>
      <c r="H1813" s="153">
        <v>34.479999999999997</v>
      </c>
      <c r="I1813" s="154"/>
      <c r="L1813" s="149"/>
      <c r="M1813" s="155"/>
      <c r="T1813" s="156"/>
      <c r="AT1813" s="151" t="s">
        <v>276</v>
      </c>
      <c r="AU1813" s="151" t="s">
        <v>90</v>
      </c>
      <c r="AV1813" s="12" t="s">
        <v>90</v>
      </c>
      <c r="AW1813" s="12" t="s">
        <v>32</v>
      </c>
      <c r="AX1813" s="12" t="s">
        <v>77</v>
      </c>
      <c r="AY1813" s="151" t="s">
        <v>268</v>
      </c>
    </row>
    <row r="1814" spans="2:65" s="14" customFormat="1">
      <c r="B1814" s="164"/>
      <c r="D1814" s="150" t="s">
        <v>276</v>
      </c>
      <c r="E1814" s="165" t="s">
        <v>1</v>
      </c>
      <c r="F1814" s="166" t="s">
        <v>1999</v>
      </c>
      <c r="H1814" s="165" t="s">
        <v>1</v>
      </c>
      <c r="I1814" s="167"/>
      <c r="L1814" s="164"/>
      <c r="M1814" s="168"/>
      <c r="T1814" s="169"/>
      <c r="AT1814" s="165" t="s">
        <v>276</v>
      </c>
      <c r="AU1814" s="165" t="s">
        <v>90</v>
      </c>
      <c r="AV1814" s="14" t="s">
        <v>84</v>
      </c>
      <c r="AW1814" s="14" t="s">
        <v>32</v>
      </c>
      <c r="AX1814" s="14" t="s">
        <v>77</v>
      </c>
      <c r="AY1814" s="165" t="s">
        <v>268</v>
      </c>
    </row>
    <row r="1815" spans="2:65" s="12" customFormat="1">
      <c r="B1815" s="149"/>
      <c r="D1815" s="150" t="s">
        <v>276</v>
      </c>
      <c r="E1815" s="151" t="s">
        <v>1</v>
      </c>
      <c r="F1815" s="152" t="s">
        <v>2972</v>
      </c>
      <c r="H1815" s="153">
        <v>85.47</v>
      </c>
      <c r="I1815" s="154"/>
      <c r="L1815" s="149"/>
      <c r="M1815" s="155"/>
      <c r="T1815" s="156"/>
      <c r="AT1815" s="151" t="s">
        <v>276</v>
      </c>
      <c r="AU1815" s="151" t="s">
        <v>90</v>
      </c>
      <c r="AV1815" s="12" t="s">
        <v>90</v>
      </c>
      <c r="AW1815" s="12" t="s">
        <v>32</v>
      </c>
      <c r="AX1815" s="12" t="s">
        <v>77</v>
      </c>
      <c r="AY1815" s="151" t="s">
        <v>268</v>
      </c>
    </row>
    <row r="1816" spans="2:65" s="15" customFormat="1">
      <c r="B1816" s="170"/>
      <c r="D1816" s="150" t="s">
        <v>276</v>
      </c>
      <c r="E1816" s="171" t="s">
        <v>1</v>
      </c>
      <c r="F1816" s="172" t="s">
        <v>325</v>
      </c>
      <c r="H1816" s="173">
        <v>119.95</v>
      </c>
      <c r="I1816" s="174"/>
      <c r="L1816" s="170"/>
      <c r="M1816" s="175"/>
      <c r="T1816" s="176"/>
      <c r="AT1816" s="171" t="s">
        <v>276</v>
      </c>
      <c r="AU1816" s="171" t="s">
        <v>90</v>
      </c>
      <c r="AV1816" s="15" t="s">
        <v>97</v>
      </c>
      <c r="AW1816" s="15" t="s">
        <v>32</v>
      </c>
      <c r="AX1816" s="15" t="s">
        <v>77</v>
      </c>
      <c r="AY1816" s="171" t="s">
        <v>268</v>
      </c>
    </row>
    <row r="1817" spans="2:65" s="14" customFormat="1">
      <c r="B1817" s="164"/>
      <c r="D1817" s="150" t="s">
        <v>276</v>
      </c>
      <c r="E1817" s="165" t="s">
        <v>1</v>
      </c>
      <c r="F1817" s="166" t="s">
        <v>2582</v>
      </c>
      <c r="H1817" s="165" t="s">
        <v>1</v>
      </c>
      <c r="I1817" s="167"/>
      <c r="L1817" s="164"/>
      <c r="M1817" s="168"/>
      <c r="T1817" s="169"/>
      <c r="AT1817" s="165" t="s">
        <v>276</v>
      </c>
      <c r="AU1817" s="165" t="s">
        <v>90</v>
      </c>
      <c r="AV1817" s="14" t="s">
        <v>84</v>
      </c>
      <c r="AW1817" s="14" t="s">
        <v>32</v>
      </c>
      <c r="AX1817" s="14" t="s">
        <v>77</v>
      </c>
      <c r="AY1817" s="165" t="s">
        <v>268</v>
      </c>
    </row>
    <row r="1818" spans="2:65" s="14" customFormat="1">
      <c r="B1818" s="164"/>
      <c r="D1818" s="150" t="s">
        <v>276</v>
      </c>
      <c r="E1818" s="165" t="s">
        <v>1</v>
      </c>
      <c r="F1818" s="166" t="s">
        <v>949</v>
      </c>
      <c r="H1818" s="165" t="s">
        <v>1</v>
      </c>
      <c r="I1818" s="167"/>
      <c r="L1818" s="164"/>
      <c r="M1818" s="168"/>
      <c r="T1818" s="169"/>
      <c r="AT1818" s="165" t="s">
        <v>276</v>
      </c>
      <c r="AU1818" s="165" t="s">
        <v>90</v>
      </c>
      <c r="AV1818" s="14" t="s">
        <v>84</v>
      </c>
      <c r="AW1818" s="14" t="s">
        <v>32</v>
      </c>
      <c r="AX1818" s="14" t="s">
        <v>77</v>
      </c>
      <c r="AY1818" s="165" t="s">
        <v>268</v>
      </c>
    </row>
    <row r="1819" spans="2:65" s="14" customFormat="1">
      <c r="B1819" s="164"/>
      <c r="D1819" s="150" t="s">
        <v>276</v>
      </c>
      <c r="E1819" s="165" t="s">
        <v>1</v>
      </c>
      <c r="F1819" s="166" t="s">
        <v>962</v>
      </c>
      <c r="H1819" s="165" t="s">
        <v>1</v>
      </c>
      <c r="I1819" s="167"/>
      <c r="L1819" s="164"/>
      <c r="M1819" s="168"/>
      <c r="T1819" s="169"/>
      <c r="AT1819" s="165" t="s">
        <v>276</v>
      </c>
      <c r="AU1819" s="165" t="s">
        <v>90</v>
      </c>
      <c r="AV1819" s="14" t="s">
        <v>84</v>
      </c>
      <c r="AW1819" s="14" t="s">
        <v>32</v>
      </c>
      <c r="AX1819" s="14" t="s">
        <v>77</v>
      </c>
      <c r="AY1819" s="165" t="s">
        <v>268</v>
      </c>
    </row>
    <row r="1820" spans="2:65" s="12" customFormat="1">
      <c r="B1820" s="149"/>
      <c r="D1820" s="150" t="s">
        <v>276</v>
      </c>
      <c r="E1820" s="151" t="s">
        <v>1</v>
      </c>
      <c r="F1820" s="152" t="s">
        <v>2712</v>
      </c>
      <c r="H1820" s="153">
        <v>368.77499999999998</v>
      </c>
      <c r="I1820" s="154"/>
      <c r="L1820" s="149"/>
      <c r="M1820" s="155"/>
      <c r="T1820" s="156"/>
      <c r="AT1820" s="151" t="s">
        <v>276</v>
      </c>
      <c r="AU1820" s="151" t="s">
        <v>90</v>
      </c>
      <c r="AV1820" s="12" t="s">
        <v>90</v>
      </c>
      <c r="AW1820" s="12" t="s">
        <v>32</v>
      </c>
      <c r="AX1820" s="12" t="s">
        <v>77</v>
      </c>
      <c r="AY1820" s="151" t="s">
        <v>268</v>
      </c>
    </row>
    <row r="1821" spans="2:65" s="12" customFormat="1" ht="33.75">
      <c r="B1821" s="149"/>
      <c r="D1821" s="150" t="s">
        <v>276</v>
      </c>
      <c r="E1821" s="151" t="s">
        <v>1</v>
      </c>
      <c r="F1821" s="152" t="s">
        <v>2713</v>
      </c>
      <c r="H1821" s="153">
        <v>-61.47</v>
      </c>
      <c r="I1821" s="154"/>
      <c r="L1821" s="149"/>
      <c r="M1821" s="155"/>
      <c r="T1821" s="156"/>
      <c r="AT1821" s="151" t="s">
        <v>276</v>
      </c>
      <c r="AU1821" s="151" t="s">
        <v>90</v>
      </c>
      <c r="AV1821" s="12" t="s">
        <v>90</v>
      </c>
      <c r="AW1821" s="12" t="s">
        <v>32</v>
      </c>
      <c r="AX1821" s="12" t="s">
        <v>77</v>
      </c>
      <c r="AY1821" s="151" t="s">
        <v>268</v>
      </c>
    </row>
    <row r="1822" spans="2:65" s="12" customFormat="1" ht="22.5">
      <c r="B1822" s="149"/>
      <c r="D1822" s="150" t="s">
        <v>276</v>
      </c>
      <c r="E1822" s="151" t="s">
        <v>1</v>
      </c>
      <c r="F1822" s="152" t="s">
        <v>2714</v>
      </c>
      <c r="H1822" s="153">
        <v>-32.375</v>
      </c>
      <c r="I1822" s="154"/>
      <c r="L1822" s="149"/>
      <c r="M1822" s="155"/>
      <c r="T1822" s="156"/>
      <c r="AT1822" s="151" t="s">
        <v>276</v>
      </c>
      <c r="AU1822" s="151" t="s">
        <v>90</v>
      </c>
      <c r="AV1822" s="12" t="s">
        <v>90</v>
      </c>
      <c r="AW1822" s="12" t="s">
        <v>32</v>
      </c>
      <c r="AX1822" s="12" t="s">
        <v>77</v>
      </c>
      <c r="AY1822" s="151" t="s">
        <v>268</v>
      </c>
    </row>
    <row r="1823" spans="2:65" s="15" customFormat="1">
      <c r="B1823" s="170"/>
      <c r="D1823" s="150" t="s">
        <v>276</v>
      </c>
      <c r="E1823" s="171" t="s">
        <v>1</v>
      </c>
      <c r="F1823" s="172" t="s">
        <v>325</v>
      </c>
      <c r="H1823" s="173">
        <v>274.93</v>
      </c>
      <c r="I1823" s="174"/>
      <c r="L1823" s="170"/>
      <c r="M1823" s="175"/>
      <c r="T1823" s="176"/>
      <c r="AT1823" s="171" t="s">
        <v>276</v>
      </c>
      <c r="AU1823" s="171" t="s">
        <v>90</v>
      </c>
      <c r="AV1823" s="15" t="s">
        <v>97</v>
      </c>
      <c r="AW1823" s="15" t="s">
        <v>32</v>
      </c>
      <c r="AX1823" s="15" t="s">
        <v>77</v>
      </c>
      <c r="AY1823" s="171" t="s">
        <v>268</v>
      </c>
    </row>
    <row r="1824" spans="2:65" s="14" customFormat="1">
      <c r="B1824" s="164"/>
      <c r="D1824" s="150" t="s">
        <v>276</v>
      </c>
      <c r="E1824" s="165" t="s">
        <v>1</v>
      </c>
      <c r="F1824" s="166" t="s">
        <v>962</v>
      </c>
      <c r="H1824" s="165" t="s">
        <v>1</v>
      </c>
      <c r="I1824" s="167"/>
      <c r="L1824" s="164"/>
      <c r="M1824" s="168"/>
      <c r="T1824" s="169"/>
      <c r="AT1824" s="165" t="s">
        <v>276</v>
      </c>
      <c r="AU1824" s="165" t="s">
        <v>90</v>
      </c>
      <c r="AV1824" s="14" t="s">
        <v>84</v>
      </c>
      <c r="AW1824" s="14" t="s">
        <v>32</v>
      </c>
      <c r="AX1824" s="14" t="s">
        <v>77</v>
      </c>
      <c r="AY1824" s="165" t="s">
        <v>268</v>
      </c>
    </row>
    <row r="1825" spans="2:51" s="12" customFormat="1" ht="33.75">
      <c r="B1825" s="149"/>
      <c r="D1825" s="150" t="s">
        <v>276</v>
      </c>
      <c r="E1825" s="151" t="s">
        <v>1</v>
      </c>
      <c r="F1825" s="152" t="s">
        <v>2715</v>
      </c>
      <c r="H1825" s="153">
        <v>27.312999999999999</v>
      </c>
      <c r="I1825" s="154"/>
      <c r="L1825" s="149"/>
      <c r="M1825" s="155"/>
      <c r="T1825" s="156"/>
      <c r="AT1825" s="151" t="s">
        <v>276</v>
      </c>
      <c r="AU1825" s="151" t="s">
        <v>90</v>
      </c>
      <c r="AV1825" s="12" t="s">
        <v>90</v>
      </c>
      <c r="AW1825" s="12" t="s">
        <v>32</v>
      </c>
      <c r="AX1825" s="12" t="s">
        <v>77</v>
      </c>
      <c r="AY1825" s="151" t="s">
        <v>268</v>
      </c>
    </row>
    <row r="1826" spans="2:51" s="12" customFormat="1" ht="22.5">
      <c r="B1826" s="149"/>
      <c r="D1826" s="150" t="s">
        <v>276</v>
      </c>
      <c r="E1826" s="151" t="s">
        <v>1</v>
      </c>
      <c r="F1826" s="152" t="s">
        <v>967</v>
      </c>
      <c r="H1826" s="153">
        <v>39.645000000000003</v>
      </c>
      <c r="I1826" s="154"/>
      <c r="L1826" s="149"/>
      <c r="M1826" s="155"/>
      <c r="T1826" s="156"/>
      <c r="AT1826" s="151" t="s">
        <v>276</v>
      </c>
      <c r="AU1826" s="151" t="s">
        <v>90</v>
      </c>
      <c r="AV1826" s="12" t="s">
        <v>90</v>
      </c>
      <c r="AW1826" s="12" t="s">
        <v>32</v>
      </c>
      <c r="AX1826" s="12" t="s">
        <v>77</v>
      </c>
      <c r="AY1826" s="151" t="s">
        <v>268</v>
      </c>
    </row>
    <row r="1827" spans="2:51" s="14" customFormat="1">
      <c r="B1827" s="164"/>
      <c r="D1827" s="150" t="s">
        <v>276</v>
      </c>
      <c r="E1827" s="165" t="s">
        <v>1</v>
      </c>
      <c r="F1827" s="166" t="s">
        <v>968</v>
      </c>
      <c r="H1827" s="165" t="s">
        <v>1</v>
      </c>
      <c r="I1827" s="167"/>
      <c r="L1827" s="164"/>
      <c r="M1827" s="168"/>
      <c r="T1827" s="169"/>
      <c r="AT1827" s="165" t="s">
        <v>276</v>
      </c>
      <c r="AU1827" s="165" t="s">
        <v>90</v>
      </c>
      <c r="AV1827" s="14" t="s">
        <v>84</v>
      </c>
      <c r="AW1827" s="14" t="s">
        <v>32</v>
      </c>
      <c r="AX1827" s="14" t="s">
        <v>77</v>
      </c>
      <c r="AY1827" s="165" t="s">
        <v>268</v>
      </c>
    </row>
    <row r="1828" spans="2:51" s="12" customFormat="1">
      <c r="B1828" s="149"/>
      <c r="D1828" s="150" t="s">
        <v>276</v>
      </c>
      <c r="E1828" s="151" t="s">
        <v>1</v>
      </c>
      <c r="F1828" s="152" t="s">
        <v>2716</v>
      </c>
      <c r="H1828" s="153">
        <v>61.47</v>
      </c>
      <c r="I1828" s="154"/>
      <c r="L1828" s="149"/>
      <c r="M1828" s="155"/>
      <c r="T1828" s="156"/>
      <c r="AT1828" s="151" t="s">
        <v>276</v>
      </c>
      <c r="AU1828" s="151" t="s">
        <v>90</v>
      </c>
      <c r="AV1828" s="12" t="s">
        <v>90</v>
      </c>
      <c r="AW1828" s="12" t="s">
        <v>32</v>
      </c>
      <c r="AX1828" s="12" t="s">
        <v>77</v>
      </c>
      <c r="AY1828" s="151" t="s">
        <v>268</v>
      </c>
    </row>
    <row r="1829" spans="2:51" s="14" customFormat="1">
      <c r="B1829" s="164"/>
      <c r="D1829" s="150" t="s">
        <v>276</v>
      </c>
      <c r="E1829" s="165" t="s">
        <v>1</v>
      </c>
      <c r="F1829" s="166" t="s">
        <v>2582</v>
      </c>
      <c r="H1829" s="165" t="s">
        <v>1</v>
      </c>
      <c r="I1829" s="167"/>
      <c r="L1829" s="164"/>
      <c r="M1829" s="168"/>
      <c r="T1829" s="169"/>
      <c r="AT1829" s="165" t="s">
        <v>276</v>
      </c>
      <c r="AU1829" s="165" t="s">
        <v>90</v>
      </c>
      <c r="AV1829" s="14" t="s">
        <v>84</v>
      </c>
      <c r="AW1829" s="14" t="s">
        <v>32</v>
      </c>
      <c r="AX1829" s="14" t="s">
        <v>77</v>
      </c>
      <c r="AY1829" s="165" t="s">
        <v>268</v>
      </c>
    </row>
    <row r="1830" spans="2:51" s="15" customFormat="1">
      <c r="B1830" s="170"/>
      <c r="D1830" s="150" t="s">
        <v>276</v>
      </c>
      <c r="E1830" s="171" t="s">
        <v>1</v>
      </c>
      <c r="F1830" s="172" t="s">
        <v>325</v>
      </c>
      <c r="H1830" s="173">
        <v>128.428</v>
      </c>
      <c r="I1830" s="174"/>
      <c r="L1830" s="170"/>
      <c r="M1830" s="175"/>
      <c r="T1830" s="176"/>
      <c r="AT1830" s="171" t="s">
        <v>276</v>
      </c>
      <c r="AU1830" s="171" t="s">
        <v>90</v>
      </c>
      <c r="AV1830" s="15" t="s">
        <v>97</v>
      </c>
      <c r="AW1830" s="15" t="s">
        <v>32</v>
      </c>
      <c r="AX1830" s="15" t="s">
        <v>77</v>
      </c>
      <c r="AY1830" s="171" t="s">
        <v>268</v>
      </c>
    </row>
    <row r="1831" spans="2:51" s="14" customFormat="1">
      <c r="B1831" s="164"/>
      <c r="D1831" s="150" t="s">
        <v>276</v>
      </c>
      <c r="E1831" s="165" t="s">
        <v>1</v>
      </c>
      <c r="F1831" s="166" t="s">
        <v>950</v>
      </c>
      <c r="H1831" s="165" t="s">
        <v>1</v>
      </c>
      <c r="I1831" s="167"/>
      <c r="L1831" s="164"/>
      <c r="M1831" s="168"/>
      <c r="T1831" s="169"/>
      <c r="AT1831" s="165" t="s">
        <v>276</v>
      </c>
      <c r="AU1831" s="165" t="s">
        <v>90</v>
      </c>
      <c r="AV1831" s="14" t="s">
        <v>84</v>
      </c>
      <c r="AW1831" s="14" t="s">
        <v>32</v>
      </c>
      <c r="AX1831" s="14" t="s">
        <v>77</v>
      </c>
      <c r="AY1831" s="165" t="s">
        <v>268</v>
      </c>
    </row>
    <row r="1832" spans="2:51" s="14" customFormat="1">
      <c r="B1832" s="164"/>
      <c r="D1832" s="150" t="s">
        <v>276</v>
      </c>
      <c r="E1832" s="165" t="s">
        <v>1</v>
      </c>
      <c r="F1832" s="166" t="s">
        <v>2675</v>
      </c>
      <c r="H1832" s="165" t="s">
        <v>1</v>
      </c>
      <c r="I1832" s="167"/>
      <c r="L1832" s="164"/>
      <c r="M1832" s="168"/>
      <c r="T1832" s="169"/>
      <c r="AT1832" s="165" t="s">
        <v>276</v>
      </c>
      <c r="AU1832" s="165" t="s">
        <v>90</v>
      </c>
      <c r="AV1832" s="14" t="s">
        <v>84</v>
      </c>
      <c r="AW1832" s="14" t="s">
        <v>32</v>
      </c>
      <c r="AX1832" s="14" t="s">
        <v>77</v>
      </c>
      <c r="AY1832" s="165" t="s">
        <v>268</v>
      </c>
    </row>
    <row r="1833" spans="2:51" s="12" customFormat="1">
      <c r="B1833" s="149"/>
      <c r="D1833" s="150" t="s">
        <v>276</v>
      </c>
      <c r="E1833" s="151" t="s">
        <v>1</v>
      </c>
      <c r="F1833" s="152" t="s">
        <v>2708</v>
      </c>
      <c r="H1833" s="153">
        <v>20.382000000000001</v>
      </c>
      <c r="I1833" s="154"/>
      <c r="L1833" s="149"/>
      <c r="M1833" s="155"/>
      <c r="T1833" s="156"/>
      <c r="AT1833" s="151" t="s">
        <v>276</v>
      </c>
      <c r="AU1833" s="151" t="s">
        <v>90</v>
      </c>
      <c r="AV1833" s="12" t="s">
        <v>90</v>
      </c>
      <c r="AW1833" s="12" t="s">
        <v>32</v>
      </c>
      <c r="AX1833" s="12" t="s">
        <v>77</v>
      </c>
      <c r="AY1833" s="151" t="s">
        <v>268</v>
      </c>
    </row>
    <row r="1834" spans="2:51" s="12" customFormat="1">
      <c r="B1834" s="149"/>
      <c r="D1834" s="150" t="s">
        <v>276</v>
      </c>
      <c r="E1834" s="151" t="s">
        <v>1</v>
      </c>
      <c r="F1834" s="152" t="s">
        <v>2709</v>
      </c>
      <c r="H1834" s="153">
        <v>3.9049999999999998</v>
      </c>
      <c r="I1834" s="154"/>
      <c r="L1834" s="149"/>
      <c r="M1834" s="155"/>
      <c r="T1834" s="156"/>
      <c r="AT1834" s="151" t="s">
        <v>276</v>
      </c>
      <c r="AU1834" s="151" t="s">
        <v>90</v>
      </c>
      <c r="AV1834" s="12" t="s">
        <v>90</v>
      </c>
      <c r="AW1834" s="12" t="s">
        <v>32</v>
      </c>
      <c r="AX1834" s="12" t="s">
        <v>77</v>
      </c>
      <c r="AY1834" s="151" t="s">
        <v>268</v>
      </c>
    </row>
    <row r="1835" spans="2:51" s="12" customFormat="1">
      <c r="B1835" s="149"/>
      <c r="D1835" s="150" t="s">
        <v>276</v>
      </c>
      <c r="E1835" s="151" t="s">
        <v>1</v>
      </c>
      <c r="F1835" s="152" t="s">
        <v>2710</v>
      </c>
      <c r="H1835" s="153">
        <v>2.76</v>
      </c>
      <c r="I1835" s="154"/>
      <c r="L1835" s="149"/>
      <c r="M1835" s="155"/>
      <c r="T1835" s="156"/>
      <c r="AT1835" s="151" t="s">
        <v>276</v>
      </c>
      <c r="AU1835" s="151" t="s">
        <v>90</v>
      </c>
      <c r="AV1835" s="12" t="s">
        <v>90</v>
      </c>
      <c r="AW1835" s="12" t="s">
        <v>32</v>
      </c>
      <c r="AX1835" s="12" t="s">
        <v>77</v>
      </c>
      <c r="AY1835" s="151" t="s">
        <v>268</v>
      </c>
    </row>
    <row r="1836" spans="2:51" s="12" customFormat="1">
      <c r="B1836" s="149"/>
      <c r="D1836" s="150" t="s">
        <v>276</v>
      </c>
      <c r="E1836" s="151" t="s">
        <v>1</v>
      </c>
      <c r="F1836" s="152" t="s">
        <v>2711</v>
      </c>
      <c r="H1836" s="153">
        <v>7.9240000000000004</v>
      </c>
      <c r="I1836" s="154"/>
      <c r="L1836" s="149"/>
      <c r="M1836" s="155"/>
      <c r="T1836" s="156"/>
      <c r="AT1836" s="151" t="s">
        <v>276</v>
      </c>
      <c r="AU1836" s="151" t="s">
        <v>90</v>
      </c>
      <c r="AV1836" s="12" t="s">
        <v>90</v>
      </c>
      <c r="AW1836" s="12" t="s">
        <v>32</v>
      </c>
      <c r="AX1836" s="12" t="s">
        <v>77</v>
      </c>
      <c r="AY1836" s="151" t="s">
        <v>268</v>
      </c>
    </row>
    <row r="1837" spans="2:51" s="12" customFormat="1">
      <c r="B1837" s="149"/>
      <c r="D1837" s="150" t="s">
        <v>276</v>
      </c>
      <c r="E1837" s="151" t="s">
        <v>1</v>
      </c>
      <c r="F1837" s="152" t="s">
        <v>955</v>
      </c>
      <c r="H1837" s="153">
        <v>1.216</v>
      </c>
      <c r="I1837" s="154"/>
      <c r="L1837" s="149"/>
      <c r="M1837" s="155"/>
      <c r="T1837" s="156"/>
      <c r="AT1837" s="151" t="s">
        <v>276</v>
      </c>
      <c r="AU1837" s="151" t="s">
        <v>90</v>
      </c>
      <c r="AV1837" s="12" t="s">
        <v>90</v>
      </c>
      <c r="AW1837" s="12" t="s">
        <v>32</v>
      </c>
      <c r="AX1837" s="12" t="s">
        <v>77</v>
      </c>
      <c r="AY1837" s="151" t="s">
        <v>268</v>
      </c>
    </row>
    <row r="1838" spans="2:51" s="12" customFormat="1">
      <c r="B1838" s="149"/>
      <c r="D1838" s="150" t="s">
        <v>276</v>
      </c>
      <c r="E1838" s="151" t="s">
        <v>1</v>
      </c>
      <c r="F1838" s="152" t="s">
        <v>956</v>
      </c>
      <c r="H1838" s="153">
        <v>2.1</v>
      </c>
      <c r="I1838" s="154"/>
      <c r="L1838" s="149"/>
      <c r="M1838" s="155"/>
      <c r="T1838" s="156"/>
      <c r="AT1838" s="151" t="s">
        <v>276</v>
      </c>
      <c r="AU1838" s="151" t="s">
        <v>90</v>
      </c>
      <c r="AV1838" s="12" t="s">
        <v>90</v>
      </c>
      <c r="AW1838" s="12" t="s">
        <v>32</v>
      </c>
      <c r="AX1838" s="12" t="s">
        <v>77</v>
      </c>
      <c r="AY1838" s="151" t="s">
        <v>268</v>
      </c>
    </row>
    <row r="1839" spans="2:51" s="15" customFormat="1">
      <c r="B1839" s="170"/>
      <c r="D1839" s="150" t="s">
        <v>276</v>
      </c>
      <c r="E1839" s="171" t="s">
        <v>1</v>
      </c>
      <c r="F1839" s="172" t="s">
        <v>325</v>
      </c>
      <c r="H1839" s="173">
        <v>38.286999999999999</v>
      </c>
      <c r="I1839" s="174"/>
      <c r="L1839" s="170"/>
      <c r="M1839" s="175"/>
      <c r="T1839" s="176"/>
      <c r="AT1839" s="171" t="s">
        <v>276</v>
      </c>
      <c r="AU1839" s="171" t="s">
        <v>90</v>
      </c>
      <c r="AV1839" s="15" t="s">
        <v>97</v>
      </c>
      <c r="AW1839" s="15" t="s">
        <v>32</v>
      </c>
      <c r="AX1839" s="15" t="s">
        <v>77</v>
      </c>
      <c r="AY1839" s="171" t="s">
        <v>268</v>
      </c>
    </row>
    <row r="1840" spans="2:51" s="13" customFormat="1">
      <c r="B1840" s="157"/>
      <c r="D1840" s="150" t="s">
        <v>276</v>
      </c>
      <c r="E1840" s="158" t="s">
        <v>1</v>
      </c>
      <c r="F1840" s="159" t="s">
        <v>278</v>
      </c>
      <c r="H1840" s="160">
        <v>561.59500000000003</v>
      </c>
      <c r="I1840" s="161"/>
      <c r="L1840" s="157"/>
      <c r="M1840" s="162"/>
      <c r="T1840" s="163"/>
      <c r="AT1840" s="158" t="s">
        <v>276</v>
      </c>
      <c r="AU1840" s="158" t="s">
        <v>90</v>
      </c>
      <c r="AV1840" s="13" t="s">
        <v>101</v>
      </c>
      <c r="AW1840" s="13" t="s">
        <v>32</v>
      </c>
      <c r="AX1840" s="13" t="s">
        <v>84</v>
      </c>
      <c r="AY1840" s="158" t="s">
        <v>268</v>
      </c>
    </row>
    <row r="1841" spans="2:65" s="11" customFormat="1" ht="22.9" customHeight="1">
      <c r="B1841" s="124"/>
      <c r="D1841" s="125" t="s">
        <v>76</v>
      </c>
      <c r="E1841" s="134" t="s">
        <v>2583</v>
      </c>
      <c r="F1841" s="134" t="s">
        <v>2584</v>
      </c>
      <c r="I1841" s="127"/>
      <c r="J1841" s="135">
        <f>BK1841</f>
        <v>0</v>
      </c>
      <c r="L1841" s="124"/>
      <c r="M1841" s="129"/>
      <c r="P1841" s="130">
        <f>SUM(P1842:P1877)</f>
        <v>0</v>
      </c>
      <c r="R1841" s="130">
        <f>SUM(R1842:R1877)</f>
        <v>3.705E-2</v>
      </c>
      <c r="T1841" s="131">
        <f>SUM(T1842:T1877)</f>
        <v>0</v>
      </c>
      <c r="AR1841" s="125" t="s">
        <v>90</v>
      </c>
      <c r="AT1841" s="132" t="s">
        <v>76</v>
      </c>
      <c r="AU1841" s="132" t="s">
        <v>84</v>
      </c>
      <c r="AY1841" s="125" t="s">
        <v>268</v>
      </c>
      <c r="BK1841" s="133">
        <f>SUM(BK1842:BK1877)</f>
        <v>0</v>
      </c>
    </row>
    <row r="1842" spans="2:65" s="1" customFormat="1" ht="37.9" customHeight="1">
      <c r="B1842" s="32"/>
      <c r="C1842" s="136" t="s">
        <v>2562</v>
      </c>
      <c r="D1842" s="136" t="s">
        <v>270</v>
      </c>
      <c r="E1842" s="137" t="s">
        <v>2586</v>
      </c>
      <c r="F1842" s="138" t="s">
        <v>2587</v>
      </c>
      <c r="G1842" s="139" t="s">
        <v>281</v>
      </c>
      <c r="H1842" s="140">
        <v>13</v>
      </c>
      <c r="I1842" s="141"/>
      <c r="J1842" s="142">
        <f>ROUND(I1842*H1842,2)</f>
        <v>0</v>
      </c>
      <c r="K1842" s="138" t="s">
        <v>274</v>
      </c>
      <c r="L1842" s="32"/>
      <c r="M1842" s="143" t="s">
        <v>1</v>
      </c>
      <c r="N1842" s="144" t="s">
        <v>43</v>
      </c>
      <c r="P1842" s="145">
        <f>O1842*H1842</f>
        <v>0</v>
      </c>
      <c r="Q1842" s="145">
        <v>0</v>
      </c>
      <c r="R1842" s="145">
        <f>Q1842*H1842</f>
        <v>0</v>
      </c>
      <c r="S1842" s="145">
        <v>0</v>
      </c>
      <c r="T1842" s="146">
        <f>S1842*H1842</f>
        <v>0</v>
      </c>
      <c r="AR1842" s="147" t="s">
        <v>370</v>
      </c>
      <c r="AT1842" s="147" t="s">
        <v>270</v>
      </c>
      <c r="AU1842" s="147" t="s">
        <v>90</v>
      </c>
      <c r="AY1842" s="17" t="s">
        <v>268</v>
      </c>
      <c r="BE1842" s="148">
        <f>IF(N1842="základní",J1842,0)</f>
        <v>0</v>
      </c>
      <c r="BF1842" s="148">
        <f>IF(N1842="snížená",J1842,0)</f>
        <v>0</v>
      </c>
      <c r="BG1842" s="148">
        <f>IF(N1842="zákl. přenesená",J1842,0)</f>
        <v>0</v>
      </c>
      <c r="BH1842" s="148">
        <f>IF(N1842="sníž. přenesená",J1842,0)</f>
        <v>0</v>
      </c>
      <c r="BI1842" s="148">
        <f>IF(N1842="nulová",J1842,0)</f>
        <v>0</v>
      </c>
      <c r="BJ1842" s="17" t="s">
        <v>90</v>
      </c>
      <c r="BK1842" s="148">
        <f>ROUND(I1842*H1842,2)</f>
        <v>0</v>
      </c>
      <c r="BL1842" s="17" t="s">
        <v>370</v>
      </c>
      <c r="BM1842" s="147" t="s">
        <v>2588</v>
      </c>
    </row>
    <row r="1843" spans="2:65" s="12" customFormat="1">
      <c r="B1843" s="149"/>
      <c r="D1843" s="150" t="s">
        <v>276</v>
      </c>
      <c r="E1843" s="151" t="s">
        <v>1</v>
      </c>
      <c r="F1843" s="152" t="s">
        <v>356</v>
      </c>
      <c r="H1843" s="153">
        <v>13</v>
      </c>
      <c r="I1843" s="154"/>
      <c r="L1843" s="149"/>
      <c r="M1843" s="155"/>
      <c r="T1843" s="156"/>
      <c r="AT1843" s="151" t="s">
        <v>276</v>
      </c>
      <c r="AU1843" s="151" t="s">
        <v>90</v>
      </c>
      <c r="AV1843" s="12" t="s">
        <v>90</v>
      </c>
      <c r="AW1843" s="12" t="s">
        <v>32</v>
      </c>
      <c r="AX1843" s="12" t="s">
        <v>77</v>
      </c>
      <c r="AY1843" s="151" t="s">
        <v>268</v>
      </c>
    </row>
    <row r="1844" spans="2:65" s="13" customFormat="1">
      <c r="B1844" s="157"/>
      <c r="D1844" s="150" t="s">
        <v>276</v>
      </c>
      <c r="E1844" s="158" t="s">
        <v>1</v>
      </c>
      <c r="F1844" s="159" t="s">
        <v>278</v>
      </c>
      <c r="H1844" s="160">
        <v>13</v>
      </c>
      <c r="I1844" s="161"/>
      <c r="L1844" s="157"/>
      <c r="M1844" s="162"/>
      <c r="T1844" s="163"/>
      <c r="AT1844" s="158" t="s">
        <v>276</v>
      </c>
      <c r="AU1844" s="158" t="s">
        <v>90</v>
      </c>
      <c r="AV1844" s="13" t="s">
        <v>101</v>
      </c>
      <c r="AW1844" s="13" t="s">
        <v>32</v>
      </c>
      <c r="AX1844" s="13" t="s">
        <v>84</v>
      </c>
      <c r="AY1844" s="158" t="s">
        <v>268</v>
      </c>
    </row>
    <row r="1845" spans="2:65" s="1" customFormat="1" ht="66.75" customHeight="1">
      <c r="B1845" s="32"/>
      <c r="C1845" s="186" t="s">
        <v>2566</v>
      </c>
      <c r="D1845" s="196" t="s">
        <v>982</v>
      </c>
      <c r="E1845" s="187" t="s">
        <v>2590</v>
      </c>
      <c r="F1845" s="188" t="s">
        <v>2591</v>
      </c>
      <c r="G1845" s="189" t="s">
        <v>273</v>
      </c>
      <c r="H1845" s="190">
        <v>37.049999999999997</v>
      </c>
      <c r="I1845" s="191"/>
      <c r="J1845" s="192">
        <f>ROUND(I1845*H1845,2)</f>
        <v>0</v>
      </c>
      <c r="K1845" s="188" t="s">
        <v>1</v>
      </c>
      <c r="L1845" s="193"/>
      <c r="M1845" s="194" t="s">
        <v>1</v>
      </c>
      <c r="N1845" s="195" t="s">
        <v>43</v>
      </c>
      <c r="P1845" s="145">
        <f>O1845*H1845</f>
        <v>0</v>
      </c>
      <c r="Q1845" s="145">
        <v>1E-3</v>
      </c>
      <c r="R1845" s="145">
        <f>Q1845*H1845</f>
        <v>3.705E-2</v>
      </c>
      <c r="S1845" s="145">
        <v>0</v>
      </c>
      <c r="T1845" s="146">
        <f>S1845*H1845</f>
        <v>0</v>
      </c>
      <c r="AR1845" s="147" t="s">
        <v>448</v>
      </c>
      <c r="AT1845" s="147" t="s">
        <v>982</v>
      </c>
      <c r="AU1845" s="147" t="s">
        <v>90</v>
      </c>
      <c r="AY1845" s="17" t="s">
        <v>268</v>
      </c>
      <c r="BE1845" s="148">
        <f>IF(N1845="základní",J1845,0)</f>
        <v>0</v>
      </c>
      <c r="BF1845" s="148">
        <f>IF(N1845="snížená",J1845,0)</f>
        <v>0</v>
      </c>
      <c r="BG1845" s="148">
        <f>IF(N1845="zákl. přenesená",J1845,0)</f>
        <v>0</v>
      </c>
      <c r="BH1845" s="148">
        <f>IF(N1845="sníž. přenesená",J1845,0)</f>
        <v>0</v>
      </c>
      <c r="BI1845" s="148">
        <f>IF(N1845="nulová",J1845,0)</f>
        <v>0</v>
      </c>
      <c r="BJ1845" s="17" t="s">
        <v>90</v>
      </c>
      <c r="BK1845" s="148">
        <f>ROUND(I1845*H1845,2)</f>
        <v>0</v>
      </c>
      <c r="BL1845" s="17" t="s">
        <v>370</v>
      </c>
      <c r="BM1845" s="147" t="s">
        <v>2592</v>
      </c>
    </row>
    <row r="1846" spans="2:65" s="1" customFormat="1" ht="78">
      <c r="B1846" s="32"/>
      <c r="D1846" s="150" t="s">
        <v>475</v>
      </c>
      <c r="F1846" s="178" t="s">
        <v>2593</v>
      </c>
      <c r="I1846" s="179"/>
      <c r="L1846" s="32"/>
      <c r="M1846" s="180"/>
      <c r="T1846" s="56"/>
      <c r="AT1846" s="17" t="s">
        <v>475</v>
      </c>
      <c r="AU1846" s="17" t="s">
        <v>90</v>
      </c>
    </row>
    <row r="1847" spans="2:65" s="12" customFormat="1">
      <c r="B1847" s="149"/>
      <c r="D1847" s="150" t="s">
        <v>276</v>
      </c>
      <c r="E1847" s="151" t="s">
        <v>1</v>
      </c>
      <c r="F1847" s="152" t="s">
        <v>3102</v>
      </c>
      <c r="H1847" s="153">
        <v>4.68</v>
      </c>
      <c r="I1847" s="154"/>
      <c r="L1847" s="149"/>
      <c r="M1847" s="155"/>
      <c r="T1847" s="156"/>
      <c r="AT1847" s="151" t="s">
        <v>276</v>
      </c>
      <c r="AU1847" s="151" t="s">
        <v>90</v>
      </c>
      <c r="AV1847" s="12" t="s">
        <v>90</v>
      </c>
      <c r="AW1847" s="12" t="s">
        <v>32</v>
      </c>
      <c r="AX1847" s="12" t="s">
        <v>77</v>
      </c>
      <c r="AY1847" s="151" t="s">
        <v>268</v>
      </c>
    </row>
    <row r="1848" spans="2:65" s="12" customFormat="1">
      <c r="B1848" s="149"/>
      <c r="D1848" s="150" t="s">
        <v>276</v>
      </c>
      <c r="E1848" s="151" t="s">
        <v>1</v>
      </c>
      <c r="F1848" s="152" t="s">
        <v>3103</v>
      </c>
      <c r="H1848" s="153">
        <v>2.4</v>
      </c>
      <c r="I1848" s="154"/>
      <c r="L1848" s="149"/>
      <c r="M1848" s="155"/>
      <c r="T1848" s="156"/>
      <c r="AT1848" s="151" t="s">
        <v>276</v>
      </c>
      <c r="AU1848" s="151" t="s">
        <v>90</v>
      </c>
      <c r="AV1848" s="12" t="s">
        <v>90</v>
      </c>
      <c r="AW1848" s="12" t="s">
        <v>32</v>
      </c>
      <c r="AX1848" s="12" t="s">
        <v>77</v>
      </c>
      <c r="AY1848" s="151" t="s">
        <v>268</v>
      </c>
    </row>
    <row r="1849" spans="2:65" s="12" customFormat="1">
      <c r="B1849" s="149"/>
      <c r="D1849" s="150" t="s">
        <v>276</v>
      </c>
      <c r="E1849" s="151" t="s">
        <v>1</v>
      </c>
      <c r="F1849" s="152" t="s">
        <v>3104</v>
      </c>
      <c r="H1849" s="153">
        <v>6.33</v>
      </c>
      <c r="I1849" s="154"/>
      <c r="L1849" s="149"/>
      <c r="M1849" s="155"/>
      <c r="T1849" s="156"/>
      <c r="AT1849" s="151" t="s">
        <v>276</v>
      </c>
      <c r="AU1849" s="151" t="s">
        <v>90</v>
      </c>
      <c r="AV1849" s="12" t="s">
        <v>90</v>
      </c>
      <c r="AW1849" s="12" t="s">
        <v>32</v>
      </c>
      <c r="AX1849" s="12" t="s">
        <v>77</v>
      </c>
      <c r="AY1849" s="151" t="s">
        <v>268</v>
      </c>
    </row>
    <row r="1850" spans="2:65" s="12" customFormat="1">
      <c r="B1850" s="149"/>
      <c r="D1850" s="150" t="s">
        <v>276</v>
      </c>
      <c r="E1850" s="151" t="s">
        <v>1</v>
      </c>
      <c r="F1850" s="152" t="s">
        <v>3105</v>
      </c>
      <c r="H1850" s="153">
        <v>5.91</v>
      </c>
      <c r="I1850" s="154"/>
      <c r="L1850" s="149"/>
      <c r="M1850" s="155"/>
      <c r="T1850" s="156"/>
      <c r="AT1850" s="151" t="s">
        <v>276</v>
      </c>
      <c r="AU1850" s="151" t="s">
        <v>90</v>
      </c>
      <c r="AV1850" s="12" t="s">
        <v>90</v>
      </c>
      <c r="AW1850" s="12" t="s">
        <v>32</v>
      </c>
      <c r="AX1850" s="12" t="s">
        <v>77</v>
      </c>
      <c r="AY1850" s="151" t="s">
        <v>268</v>
      </c>
    </row>
    <row r="1851" spans="2:65" s="12" customFormat="1">
      <c r="B1851" s="149"/>
      <c r="D1851" s="150" t="s">
        <v>276</v>
      </c>
      <c r="E1851" s="151" t="s">
        <v>1</v>
      </c>
      <c r="F1851" s="152" t="s">
        <v>3106</v>
      </c>
      <c r="H1851" s="153">
        <v>1.95</v>
      </c>
      <c r="I1851" s="154"/>
      <c r="L1851" s="149"/>
      <c r="M1851" s="155"/>
      <c r="T1851" s="156"/>
      <c r="AT1851" s="151" t="s">
        <v>276</v>
      </c>
      <c r="AU1851" s="151" t="s">
        <v>90</v>
      </c>
      <c r="AV1851" s="12" t="s">
        <v>90</v>
      </c>
      <c r="AW1851" s="12" t="s">
        <v>32</v>
      </c>
      <c r="AX1851" s="12" t="s">
        <v>77</v>
      </c>
      <c r="AY1851" s="151" t="s">
        <v>268</v>
      </c>
    </row>
    <row r="1852" spans="2:65" s="12" customFormat="1">
      <c r="B1852" s="149"/>
      <c r="D1852" s="150" t="s">
        <v>276</v>
      </c>
      <c r="E1852" s="151" t="s">
        <v>1</v>
      </c>
      <c r="F1852" s="152" t="s">
        <v>3107</v>
      </c>
      <c r="H1852" s="153">
        <v>1.95</v>
      </c>
      <c r="I1852" s="154"/>
      <c r="L1852" s="149"/>
      <c r="M1852" s="155"/>
      <c r="T1852" s="156"/>
      <c r="AT1852" s="151" t="s">
        <v>276</v>
      </c>
      <c r="AU1852" s="151" t="s">
        <v>90</v>
      </c>
      <c r="AV1852" s="12" t="s">
        <v>90</v>
      </c>
      <c r="AW1852" s="12" t="s">
        <v>32</v>
      </c>
      <c r="AX1852" s="12" t="s">
        <v>77</v>
      </c>
      <c r="AY1852" s="151" t="s">
        <v>268</v>
      </c>
    </row>
    <row r="1853" spans="2:65" s="12" customFormat="1">
      <c r="B1853" s="149"/>
      <c r="D1853" s="150" t="s">
        <v>276</v>
      </c>
      <c r="E1853" s="151" t="s">
        <v>1</v>
      </c>
      <c r="F1853" s="152" t="s">
        <v>3108</v>
      </c>
      <c r="H1853" s="153">
        <v>2.4</v>
      </c>
      <c r="I1853" s="154"/>
      <c r="L1853" s="149"/>
      <c r="M1853" s="155"/>
      <c r="T1853" s="156"/>
      <c r="AT1853" s="151" t="s">
        <v>276</v>
      </c>
      <c r="AU1853" s="151" t="s">
        <v>90</v>
      </c>
      <c r="AV1853" s="12" t="s">
        <v>90</v>
      </c>
      <c r="AW1853" s="12" t="s">
        <v>32</v>
      </c>
      <c r="AX1853" s="12" t="s">
        <v>77</v>
      </c>
      <c r="AY1853" s="151" t="s">
        <v>268</v>
      </c>
    </row>
    <row r="1854" spans="2:65" s="12" customFormat="1">
      <c r="B1854" s="149"/>
      <c r="D1854" s="150" t="s">
        <v>276</v>
      </c>
      <c r="E1854" s="151" t="s">
        <v>1</v>
      </c>
      <c r="F1854" s="152" t="s">
        <v>3109</v>
      </c>
      <c r="H1854" s="153">
        <v>1.56</v>
      </c>
      <c r="I1854" s="154"/>
      <c r="L1854" s="149"/>
      <c r="M1854" s="155"/>
      <c r="T1854" s="156"/>
      <c r="AT1854" s="151" t="s">
        <v>276</v>
      </c>
      <c r="AU1854" s="151" t="s">
        <v>90</v>
      </c>
      <c r="AV1854" s="12" t="s">
        <v>90</v>
      </c>
      <c r="AW1854" s="12" t="s">
        <v>32</v>
      </c>
      <c r="AX1854" s="12" t="s">
        <v>77</v>
      </c>
      <c r="AY1854" s="151" t="s">
        <v>268</v>
      </c>
    </row>
    <row r="1855" spans="2:65" s="12" customFormat="1">
      <c r="B1855" s="149"/>
      <c r="D1855" s="150" t="s">
        <v>276</v>
      </c>
      <c r="E1855" s="151" t="s">
        <v>1</v>
      </c>
      <c r="F1855" s="152" t="s">
        <v>3110</v>
      </c>
      <c r="H1855" s="153">
        <v>2.4</v>
      </c>
      <c r="I1855" s="154"/>
      <c r="L1855" s="149"/>
      <c r="M1855" s="155"/>
      <c r="T1855" s="156"/>
      <c r="AT1855" s="151" t="s">
        <v>276</v>
      </c>
      <c r="AU1855" s="151" t="s">
        <v>90</v>
      </c>
      <c r="AV1855" s="12" t="s">
        <v>90</v>
      </c>
      <c r="AW1855" s="12" t="s">
        <v>32</v>
      </c>
      <c r="AX1855" s="12" t="s">
        <v>77</v>
      </c>
      <c r="AY1855" s="151" t="s">
        <v>268</v>
      </c>
    </row>
    <row r="1856" spans="2:65" s="12" customFormat="1">
      <c r="B1856" s="149"/>
      <c r="D1856" s="150" t="s">
        <v>276</v>
      </c>
      <c r="E1856" s="151" t="s">
        <v>1</v>
      </c>
      <c r="F1856" s="152" t="s">
        <v>3111</v>
      </c>
      <c r="H1856" s="153">
        <v>1.56</v>
      </c>
      <c r="I1856" s="154"/>
      <c r="L1856" s="149"/>
      <c r="M1856" s="155"/>
      <c r="T1856" s="156"/>
      <c r="AT1856" s="151" t="s">
        <v>276</v>
      </c>
      <c r="AU1856" s="151" t="s">
        <v>90</v>
      </c>
      <c r="AV1856" s="12" t="s">
        <v>90</v>
      </c>
      <c r="AW1856" s="12" t="s">
        <v>32</v>
      </c>
      <c r="AX1856" s="12" t="s">
        <v>77</v>
      </c>
      <c r="AY1856" s="151" t="s">
        <v>268</v>
      </c>
    </row>
    <row r="1857" spans="2:65" s="12" customFormat="1">
      <c r="B1857" s="149"/>
      <c r="D1857" s="150" t="s">
        <v>276</v>
      </c>
      <c r="E1857" s="151" t="s">
        <v>1</v>
      </c>
      <c r="F1857" s="152" t="s">
        <v>3112</v>
      </c>
      <c r="H1857" s="153">
        <v>2.4</v>
      </c>
      <c r="I1857" s="154"/>
      <c r="L1857" s="149"/>
      <c r="M1857" s="155"/>
      <c r="T1857" s="156"/>
      <c r="AT1857" s="151" t="s">
        <v>276</v>
      </c>
      <c r="AU1857" s="151" t="s">
        <v>90</v>
      </c>
      <c r="AV1857" s="12" t="s">
        <v>90</v>
      </c>
      <c r="AW1857" s="12" t="s">
        <v>32</v>
      </c>
      <c r="AX1857" s="12" t="s">
        <v>77</v>
      </c>
      <c r="AY1857" s="151" t="s">
        <v>268</v>
      </c>
    </row>
    <row r="1858" spans="2:65" s="12" customFormat="1">
      <c r="B1858" s="149"/>
      <c r="D1858" s="150" t="s">
        <v>276</v>
      </c>
      <c r="E1858" s="151" t="s">
        <v>1</v>
      </c>
      <c r="F1858" s="152" t="s">
        <v>3113</v>
      </c>
      <c r="H1858" s="153">
        <v>1.56</v>
      </c>
      <c r="I1858" s="154"/>
      <c r="L1858" s="149"/>
      <c r="M1858" s="155"/>
      <c r="T1858" s="156"/>
      <c r="AT1858" s="151" t="s">
        <v>276</v>
      </c>
      <c r="AU1858" s="151" t="s">
        <v>90</v>
      </c>
      <c r="AV1858" s="12" t="s">
        <v>90</v>
      </c>
      <c r="AW1858" s="12" t="s">
        <v>32</v>
      </c>
      <c r="AX1858" s="12" t="s">
        <v>77</v>
      </c>
      <c r="AY1858" s="151" t="s">
        <v>268</v>
      </c>
    </row>
    <row r="1859" spans="2:65" s="12" customFormat="1">
      <c r="B1859" s="149"/>
      <c r="D1859" s="150" t="s">
        <v>276</v>
      </c>
      <c r="E1859" s="151" t="s">
        <v>1</v>
      </c>
      <c r="F1859" s="152" t="s">
        <v>3114</v>
      </c>
      <c r="H1859" s="153">
        <v>1.95</v>
      </c>
      <c r="I1859" s="154"/>
      <c r="L1859" s="149"/>
      <c r="M1859" s="155"/>
      <c r="T1859" s="156"/>
      <c r="AT1859" s="151" t="s">
        <v>276</v>
      </c>
      <c r="AU1859" s="151" t="s">
        <v>90</v>
      </c>
      <c r="AV1859" s="12" t="s">
        <v>90</v>
      </c>
      <c r="AW1859" s="12" t="s">
        <v>32</v>
      </c>
      <c r="AX1859" s="12" t="s">
        <v>77</v>
      </c>
      <c r="AY1859" s="151" t="s">
        <v>268</v>
      </c>
    </row>
    <row r="1860" spans="2:65" s="13" customFormat="1">
      <c r="B1860" s="157"/>
      <c r="D1860" s="150" t="s">
        <v>276</v>
      </c>
      <c r="E1860" s="158" t="s">
        <v>1</v>
      </c>
      <c r="F1860" s="159" t="s">
        <v>278</v>
      </c>
      <c r="H1860" s="160">
        <v>37.049999999999997</v>
      </c>
      <c r="I1860" s="161"/>
      <c r="L1860" s="157"/>
      <c r="M1860" s="162"/>
      <c r="T1860" s="163"/>
      <c r="AT1860" s="158" t="s">
        <v>276</v>
      </c>
      <c r="AU1860" s="158" t="s">
        <v>90</v>
      </c>
      <c r="AV1860" s="13" t="s">
        <v>101</v>
      </c>
      <c r="AW1860" s="13" t="s">
        <v>32</v>
      </c>
      <c r="AX1860" s="13" t="s">
        <v>84</v>
      </c>
      <c r="AY1860" s="158" t="s">
        <v>268</v>
      </c>
    </row>
    <row r="1861" spans="2:65" s="1" customFormat="1" ht="24.2" customHeight="1">
      <c r="B1861" s="32"/>
      <c r="C1861" s="136" t="s">
        <v>2573</v>
      </c>
      <c r="D1861" s="177" t="s">
        <v>270</v>
      </c>
      <c r="E1861" s="137" t="s">
        <v>2607</v>
      </c>
      <c r="F1861" s="138" t="s">
        <v>2608</v>
      </c>
      <c r="G1861" s="139" t="s">
        <v>318</v>
      </c>
      <c r="H1861" s="140">
        <v>15.71</v>
      </c>
      <c r="I1861" s="141"/>
      <c r="J1861" s="142">
        <f>ROUND(I1861*H1861,2)</f>
        <v>0</v>
      </c>
      <c r="K1861" s="138" t="s">
        <v>1</v>
      </c>
      <c r="L1861" s="32"/>
      <c r="M1861" s="143" t="s">
        <v>1</v>
      </c>
      <c r="N1861" s="144" t="s">
        <v>43</v>
      </c>
      <c r="P1861" s="145">
        <f>O1861*H1861</f>
        <v>0</v>
      </c>
      <c r="Q1861" s="145">
        <v>0</v>
      </c>
      <c r="R1861" s="145">
        <f>Q1861*H1861</f>
        <v>0</v>
      </c>
      <c r="S1861" s="145">
        <v>0</v>
      </c>
      <c r="T1861" s="146">
        <f>S1861*H1861</f>
        <v>0</v>
      </c>
      <c r="AR1861" s="147" t="s">
        <v>370</v>
      </c>
      <c r="AT1861" s="147" t="s">
        <v>270</v>
      </c>
      <c r="AU1861" s="147" t="s">
        <v>90</v>
      </c>
      <c r="AY1861" s="17" t="s">
        <v>268</v>
      </c>
      <c r="BE1861" s="148">
        <f>IF(N1861="základní",J1861,0)</f>
        <v>0</v>
      </c>
      <c r="BF1861" s="148">
        <f>IF(N1861="snížená",J1861,0)</f>
        <v>0</v>
      </c>
      <c r="BG1861" s="148">
        <f>IF(N1861="zákl. přenesená",J1861,0)</f>
        <v>0</v>
      </c>
      <c r="BH1861" s="148">
        <f>IF(N1861="sníž. přenesená",J1861,0)</f>
        <v>0</v>
      </c>
      <c r="BI1861" s="148">
        <f>IF(N1861="nulová",J1861,0)</f>
        <v>0</v>
      </c>
      <c r="BJ1861" s="17" t="s">
        <v>90</v>
      </c>
      <c r="BK1861" s="148">
        <f>ROUND(I1861*H1861,2)</f>
        <v>0</v>
      </c>
      <c r="BL1861" s="17" t="s">
        <v>370</v>
      </c>
      <c r="BM1861" s="147" t="s">
        <v>3115</v>
      </c>
    </row>
    <row r="1862" spans="2:65" s="12" customFormat="1">
      <c r="B1862" s="149"/>
      <c r="D1862" s="150" t="s">
        <v>276</v>
      </c>
      <c r="E1862" s="151" t="s">
        <v>1</v>
      </c>
      <c r="F1862" s="152" t="s">
        <v>3116</v>
      </c>
      <c r="H1862" s="153">
        <v>2.4300000000000002</v>
      </c>
      <c r="I1862" s="154"/>
      <c r="L1862" s="149"/>
      <c r="M1862" s="155"/>
      <c r="T1862" s="156"/>
      <c r="AT1862" s="151" t="s">
        <v>276</v>
      </c>
      <c r="AU1862" s="151" t="s">
        <v>90</v>
      </c>
      <c r="AV1862" s="12" t="s">
        <v>90</v>
      </c>
      <c r="AW1862" s="12" t="s">
        <v>32</v>
      </c>
      <c r="AX1862" s="12" t="s">
        <v>77</v>
      </c>
      <c r="AY1862" s="151" t="s">
        <v>268</v>
      </c>
    </row>
    <row r="1863" spans="2:65" s="12" customFormat="1">
      <c r="B1863" s="149"/>
      <c r="D1863" s="150" t="s">
        <v>276</v>
      </c>
      <c r="E1863" s="151" t="s">
        <v>1</v>
      </c>
      <c r="F1863" s="152" t="s">
        <v>3117</v>
      </c>
      <c r="H1863" s="153">
        <v>1.03</v>
      </c>
      <c r="I1863" s="154"/>
      <c r="L1863" s="149"/>
      <c r="M1863" s="155"/>
      <c r="T1863" s="156"/>
      <c r="AT1863" s="151" t="s">
        <v>276</v>
      </c>
      <c r="AU1863" s="151" t="s">
        <v>90</v>
      </c>
      <c r="AV1863" s="12" t="s">
        <v>90</v>
      </c>
      <c r="AW1863" s="12" t="s">
        <v>32</v>
      </c>
      <c r="AX1863" s="12" t="s">
        <v>77</v>
      </c>
      <c r="AY1863" s="151" t="s">
        <v>268</v>
      </c>
    </row>
    <row r="1864" spans="2:65" s="12" customFormat="1">
      <c r="B1864" s="149"/>
      <c r="D1864" s="150" t="s">
        <v>276</v>
      </c>
      <c r="E1864" s="151" t="s">
        <v>1</v>
      </c>
      <c r="F1864" s="152" t="s">
        <v>3118</v>
      </c>
      <c r="H1864" s="153">
        <v>2.4300000000000002</v>
      </c>
      <c r="I1864" s="154"/>
      <c r="L1864" s="149"/>
      <c r="M1864" s="155"/>
      <c r="T1864" s="156"/>
      <c r="AT1864" s="151" t="s">
        <v>276</v>
      </c>
      <c r="AU1864" s="151" t="s">
        <v>90</v>
      </c>
      <c r="AV1864" s="12" t="s">
        <v>90</v>
      </c>
      <c r="AW1864" s="12" t="s">
        <v>32</v>
      </c>
      <c r="AX1864" s="12" t="s">
        <v>77</v>
      </c>
      <c r="AY1864" s="151" t="s">
        <v>268</v>
      </c>
    </row>
    <row r="1865" spans="2:65" s="12" customFormat="1">
      <c r="B1865" s="149"/>
      <c r="D1865" s="150" t="s">
        <v>276</v>
      </c>
      <c r="E1865" s="151" t="s">
        <v>1</v>
      </c>
      <c r="F1865" s="152" t="s">
        <v>3119</v>
      </c>
      <c r="H1865" s="153">
        <v>1.06</v>
      </c>
      <c r="I1865" s="154"/>
      <c r="L1865" s="149"/>
      <c r="M1865" s="155"/>
      <c r="T1865" s="156"/>
      <c r="AT1865" s="151" t="s">
        <v>276</v>
      </c>
      <c r="AU1865" s="151" t="s">
        <v>90</v>
      </c>
      <c r="AV1865" s="12" t="s">
        <v>90</v>
      </c>
      <c r="AW1865" s="12" t="s">
        <v>32</v>
      </c>
      <c r="AX1865" s="12" t="s">
        <v>77</v>
      </c>
      <c r="AY1865" s="151" t="s">
        <v>268</v>
      </c>
    </row>
    <row r="1866" spans="2:65" s="12" customFormat="1">
      <c r="B1866" s="149"/>
      <c r="D1866" s="150" t="s">
        <v>276</v>
      </c>
      <c r="E1866" s="151" t="s">
        <v>1</v>
      </c>
      <c r="F1866" s="152" t="s">
        <v>3120</v>
      </c>
      <c r="H1866" s="153">
        <v>1.06</v>
      </c>
      <c r="I1866" s="154"/>
      <c r="L1866" s="149"/>
      <c r="M1866" s="155"/>
      <c r="T1866" s="156"/>
      <c r="AT1866" s="151" t="s">
        <v>276</v>
      </c>
      <c r="AU1866" s="151" t="s">
        <v>90</v>
      </c>
      <c r="AV1866" s="12" t="s">
        <v>90</v>
      </c>
      <c r="AW1866" s="12" t="s">
        <v>32</v>
      </c>
      <c r="AX1866" s="12" t="s">
        <v>77</v>
      </c>
      <c r="AY1866" s="151" t="s">
        <v>268</v>
      </c>
    </row>
    <row r="1867" spans="2:65" s="12" customFormat="1">
      <c r="B1867" s="149"/>
      <c r="D1867" s="150" t="s">
        <v>276</v>
      </c>
      <c r="E1867" s="151" t="s">
        <v>1</v>
      </c>
      <c r="F1867" s="152" t="s">
        <v>3121</v>
      </c>
      <c r="H1867" s="153">
        <v>1.06</v>
      </c>
      <c r="I1867" s="154"/>
      <c r="L1867" s="149"/>
      <c r="M1867" s="155"/>
      <c r="T1867" s="156"/>
      <c r="AT1867" s="151" t="s">
        <v>276</v>
      </c>
      <c r="AU1867" s="151" t="s">
        <v>90</v>
      </c>
      <c r="AV1867" s="12" t="s">
        <v>90</v>
      </c>
      <c r="AW1867" s="12" t="s">
        <v>32</v>
      </c>
      <c r="AX1867" s="12" t="s">
        <v>77</v>
      </c>
      <c r="AY1867" s="151" t="s">
        <v>268</v>
      </c>
    </row>
    <row r="1868" spans="2:65" s="12" customFormat="1">
      <c r="B1868" s="149"/>
      <c r="D1868" s="150" t="s">
        <v>276</v>
      </c>
      <c r="E1868" s="151" t="s">
        <v>1</v>
      </c>
      <c r="F1868" s="152" t="s">
        <v>3122</v>
      </c>
      <c r="H1868" s="153">
        <v>1.03</v>
      </c>
      <c r="I1868" s="154"/>
      <c r="L1868" s="149"/>
      <c r="M1868" s="155"/>
      <c r="T1868" s="156"/>
      <c r="AT1868" s="151" t="s">
        <v>276</v>
      </c>
      <c r="AU1868" s="151" t="s">
        <v>90</v>
      </c>
      <c r="AV1868" s="12" t="s">
        <v>90</v>
      </c>
      <c r="AW1868" s="12" t="s">
        <v>32</v>
      </c>
      <c r="AX1868" s="12" t="s">
        <v>77</v>
      </c>
      <c r="AY1868" s="151" t="s">
        <v>268</v>
      </c>
    </row>
    <row r="1869" spans="2:65" s="12" customFormat="1">
      <c r="B1869" s="149"/>
      <c r="D1869" s="150" t="s">
        <v>276</v>
      </c>
      <c r="E1869" s="151" t="s">
        <v>1</v>
      </c>
      <c r="F1869" s="152" t="s">
        <v>3123</v>
      </c>
      <c r="H1869" s="153">
        <v>0.83</v>
      </c>
      <c r="I1869" s="154"/>
      <c r="L1869" s="149"/>
      <c r="M1869" s="155"/>
      <c r="T1869" s="156"/>
      <c r="AT1869" s="151" t="s">
        <v>276</v>
      </c>
      <c r="AU1869" s="151" t="s">
        <v>90</v>
      </c>
      <c r="AV1869" s="12" t="s">
        <v>90</v>
      </c>
      <c r="AW1869" s="12" t="s">
        <v>32</v>
      </c>
      <c r="AX1869" s="12" t="s">
        <v>77</v>
      </c>
      <c r="AY1869" s="151" t="s">
        <v>268</v>
      </c>
    </row>
    <row r="1870" spans="2:65" s="12" customFormat="1">
      <c r="B1870" s="149"/>
      <c r="D1870" s="150" t="s">
        <v>276</v>
      </c>
      <c r="E1870" s="151" t="s">
        <v>1</v>
      </c>
      <c r="F1870" s="152" t="s">
        <v>3124</v>
      </c>
      <c r="H1870" s="153">
        <v>1.03</v>
      </c>
      <c r="I1870" s="154"/>
      <c r="L1870" s="149"/>
      <c r="M1870" s="155"/>
      <c r="T1870" s="156"/>
      <c r="AT1870" s="151" t="s">
        <v>276</v>
      </c>
      <c r="AU1870" s="151" t="s">
        <v>90</v>
      </c>
      <c r="AV1870" s="12" t="s">
        <v>90</v>
      </c>
      <c r="AW1870" s="12" t="s">
        <v>32</v>
      </c>
      <c r="AX1870" s="12" t="s">
        <v>77</v>
      </c>
      <c r="AY1870" s="151" t="s">
        <v>268</v>
      </c>
    </row>
    <row r="1871" spans="2:65" s="12" customFormat="1">
      <c r="B1871" s="149"/>
      <c r="D1871" s="150" t="s">
        <v>276</v>
      </c>
      <c r="E1871" s="151" t="s">
        <v>1</v>
      </c>
      <c r="F1871" s="152" t="s">
        <v>3125</v>
      </c>
      <c r="H1871" s="153">
        <v>0.83</v>
      </c>
      <c r="I1871" s="154"/>
      <c r="L1871" s="149"/>
      <c r="M1871" s="155"/>
      <c r="T1871" s="156"/>
      <c r="AT1871" s="151" t="s">
        <v>276</v>
      </c>
      <c r="AU1871" s="151" t="s">
        <v>90</v>
      </c>
      <c r="AV1871" s="12" t="s">
        <v>90</v>
      </c>
      <c r="AW1871" s="12" t="s">
        <v>32</v>
      </c>
      <c r="AX1871" s="12" t="s">
        <v>77</v>
      </c>
      <c r="AY1871" s="151" t="s">
        <v>268</v>
      </c>
    </row>
    <row r="1872" spans="2:65" s="12" customFormat="1">
      <c r="B1872" s="149"/>
      <c r="D1872" s="150" t="s">
        <v>276</v>
      </c>
      <c r="E1872" s="151" t="s">
        <v>1</v>
      </c>
      <c r="F1872" s="152" t="s">
        <v>3126</v>
      </c>
      <c r="H1872" s="153">
        <v>1.03</v>
      </c>
      <c r="I1872" s="154"/>
      <c r="L1872" s="149"/>
      <c r="M1872" s="155"/>
      <c r="T1872" s="156"/>
      <c r="AT1872" s="151" t="s">
        <v>276</v>
      </c>
      <c r="AU1872" s="151" t="s">
        <v>90</v>
      </c>
      <c r="AV1872" s="12" t="s">
        <v>90</v>
      </c>
      <c r="AW1872" s="12" t="s">
        <v>32</v>
      </c>
      <c r="AX1872" s="12" t="s">
        <v>77</v>
      </c>
      <c r="AY1872" s="151" t="s">
        <v>268</v>
      </c>
    </row>
    <row r="1873" spans="2:65" s="12" customFormat="1">
      <c r="B1873" s="149"/>
      <c r="D1873" s="150" t="s">
        <v>276</v>
      </c>
      <c r="E1873" s="151" t="s">
        <v>1</v>
      </c>
      <c r="F1873" s="152" t="s">
        <v>3127</v>
      </c>
      <c r="H1873" s="153">
        <v>0.83</v>
      </c>
      <c r="I1873" s="154"/>
      <c r="L1873" s="149"/>
      <c r="M1873" s="155"/>
      <c r="T1873" s="156"/>
      <c r="AT1873" s="151" t="s">
        <v>276</v>
      </c>
      <c r="AU1873" s="151" t="s">
        <v>90</v>
      </c>
      <c r="AV1873" s="12" t="s">
        <v>90</v>
      </c>
      <c r="AW1873" s="12" t="s">
        <v>32</v>
      </c>
      <c r="AX1873" s="12" t="s">
        <v>77</v>
      </c>
      <c r="AY1873" s="151" t="s">
        <v>268</v>
      </c>
    </row>
    <row r="1874" spans="2:65" s="12" customFormat="1">
      <c r="B1874" s="149"/>
      <c r="D1874" s="150" t="s">
        <v>276</v>
      </c>
      <c r="E1874" s="151" t="s">
        <v>1</v>
      </c>
      <c r="F1874" s="152" t="s">
        <v>3128</v>
      </c>
      <c r="H1874" s="153">
        <v>1.06</v>
      </c>
      <c r="I1874" s="154"/>
      <c r="L1874" s="149"/>
      <c r="M1874" s="155"/>
      <c r="T1874" s="156"/>
      <c r="AT1874" s="151" t="s">
        <v>276</v>
      </c>
      <c r="AU1874" s="151" t="s">
        <v>90</v>
      </c>
      <c r="AV1874" s="12" t="s">
        <v>90</v>
      </c>
      <c r="AW1874" s="12" t="s">
        <v>32</v>
      </c>
      <c r="AX1874" s="12" t="s">
        <v>77</v>
      </c>
      <c r="AY1874" s="151" t="s">
        <v>268</v>
      </c>
    </row>
    <row r="1875" spans="2:65" s="13" customFormat="1">
      <c r="B1875" s="157"/>
      <c r="D1875" s="150" t="s">
        <v>276</v>
      </c>
      <c r="E1875" s="158" t="s">
        <v>1</v>
      </c>
      <c r="F1875" s="159" t="s">
        <v>278</v>
      </c>
      <c r="H1875" s="160">
        <v>15.71</v>
      </c>
      <c r="I1875" s="161"/>
      <c r="L1875" s="157"/>
      <c r="M1875" s="162"/>
      <c r="T1875" s="163"/>
      <c r="AT1875" s="158" t="s">
        <v>276</v>
      </c>
      <c r="AU1875" s="158" t="s">
        <v>90</v>
      </c>
      <c r="AV1875" s="13" t="s">
        <v>101</v>
      </c>
      <c r="AW1875" s="13" t="s">
        <v>32</v>
      </c>
      <c r="AX1875" s="13" t="s">
        <v>84</v>
      </c>
      <c r="AY1875" s="158" t="s">
        <v>268</v>
      </c>
    </row>
    <row r="1876" spans="2:65" s="1" customFormat="1" ht="37.9" customHeight="1">
      <c r="B1876" s="32"/>
      <c r="C1876" s="136" t="s">
        <v>2577</v>
      </c>
      <c r="D1876" s="177" t="s">
        <v>270</v>
      </c>
      <c r="E1876" s="137" t="s">
        <v>2623</v>
      </c>
      <c r="F1876" s="138" t="s">
        <v>2624</v>
      </c>
      <c r="G1876" s="139" t="s">
        <v>215</v>
      </c>
      <c r="H1876" s="140">
        <v>0.65</v>
      </c>
      <c r="I1876" s="141"/>
      <c r="J1876" s="142">
        <f>ROUND(I1876*H1876,2)</f>
        <v>0</v>
      </c>
      <c r="K1876" s="138" t="s">
        <v>1</v>
      </c>
      <c r="L1876" s="32"/>
      <c r="M1876" s="143" t="s">
        <v>1</v>
      </c>
      <c r="N1876" s="144" t="s">
        <v>43</v>
      </c>
      <c r="P1876" s="145">
        <f>O1876*H1876</f>
        <v>0</v>
      </c>
      <c r="Q1876" s="145">
        <v>0</v>
      </c>
      <c r="R1876" s="145">
        <f>Q1876*H1876</f>
        <v>0</v>
      </c>
      <c r="S1876" s="145">
        <v>0</v>
      </c>
      <c r="T1876" s="146">
        <f>S1876*H1876</f>
        <v>0</v>
      </c>
      <c r="AR1876" s="147" t="s">
        <v>370</v>
      </c>
      <c r="AT1876" s="147" t="s">
        <v>270</v>
      </c>
      <c r="AU1876" s="147" t="s">
        <v>90</v>
      </c>
      <c r="AY1876" s="17" t="s">
        <v>268</v>
      </c>
      <c r="BE1876" s="148">
        <f>IF(N1876="základní",J1876,0)</f>
        <v>0</v>
      </c>
      <c r="BF1876" s="148">
        <f>IF(N1876="snížená",J1876,0)</f>
        <v>0</v>
      </c>
      <c r="BG1876" s="148">
        <f>IF(N1876="zákl. přenesená",J1876,0)</f>
        <v>0</v>
      </c>
      <c r="BH1876" s="148">
        <f>IF(N1876="sníž. přenesená",J1876,0)</f>
        <v>0</v>
      </c>
      <c r="BI1876" s="148">
        <f>IF(N1876="nulová",J1876,0)</f>
        <v>0</v>
      </c>
      <c r="BJ1876" s="17" t="s">
        <v>90</v>
      </c>
      <c r="BK1876" s="148">
        <f>ROUND(I1876*H1876,2)</f>
        <v>0</v>
      </c>
      <c r="BL1876" s="17" t="s">
        <v>370</v>
      </c>
      <c r="BM1876" s="147" t="s">
        <v>3129</v>
      </c>
    </row>
    <row r="1877" spans="2:65" s="1" customFormat="1" ht="24.2" customHeight="1">
      <c r="B1877" s="32"/>
      <c r="C1877" s="136" t="s">
        <v>2585</v>
      </c>
      <c r="D1877" s="136" t="s">
        <v>270</v>
      </c>
      <c r="E1877" s="137" t="s">
        <v>2627</v>
      </c>
      <c r="F1877" s="138" t="s">
        <v>2628</v>
      </c>
      <c r="G1877" s="139" t="s">
        <v>1472</v>
      </c>
      <c r="H1877" s="197"/>
      <c r="I1877" s="141"/>
      <c r="J1877" s="142">
        <f>ROUND(I1877*H1877,2)</f>
        <v>0</v>
      </c>
      <c r="K1877" s="138" t="s">
        <v>274</v>
      </c>
      <c r="L1877" s="32"/>
      <c r="M1877" s="181" t="s">
        <v>1</v>
      </c>
      <c r="N1877" s="182" t="s">
        <v>43</v>
      </c>
      <c r="O1877" s="183"/>
      <c r="P1877" s="184">
        <f>O1877*H1877</f>
        <v>0</v>
      </c>
      <c r="Q1877" s="184">
        <v>0</v>
      </c>
      <c r="R1877" s="184">
        <f>Q1877*H1877</f>
        <v>0</v>
      </c>
      <c r="S1877" s="184">
        <v>0</v>
      </c>
      <c r="T1877" s="185">
        <f>S1877*H1877</f>
        <v>0</v>
      </c>
      <c r="AR1877" s="147" t="s">
        <v>370</v>
      </c>
      <c r="AT1877" s="147" t="s">
        <v>270</v>
      </c>
      <c r="AU1877" s="147" t="s">
        <v>90</v>
      </c>
      <c r="AY1877" s="17" t="s">
        <v>268</v>
      </c>
      <c r="BE1877" s="148">
        <f>IF(N1877="základní",J1877,0)</f>
        <v>0</v>
      </c>
      <c r="BF1877" s="148">
        <f>IF(N1877="snížená",J1877,0)</f>
        <v>0</v>
      </c>
      <c r="BG1877" s="148">
        <f>IF(N1877="zákl. přenesená",J1877,0)</f>
        <v>0</v>
      </c>
      <c r="BH1877" s="148">
        <f>IF(N1877="sníž. přenesená",J1877,0)</f>
        <v>0</v>
      </c>
      <c r="BI1877" s="148">
        <f>IF(N1877="nulová",J1877,0)</f>
        <v>0</v>
      </c>
      <c r="BJ1877" s="17" t="s">
        <v>90</v>
      </c>
      <c r="BK1877" s="148">
        <f>ROUND(I1877*H1877,2)</f>
        <v>0</v>
      </c>
      <c r="BL1877" s="17" t="s">
        <v>370</v>
      </c>
      <c r="BM1877" s="147" t="s">
        <v>2629</v>
      </c>
    </row>
    <row r="1878" spans="2:65" s="1" customFormat="1" ht="6.95" customHeight="1">
      <c r="B1878" s="44"/>
      <c r="C1878" s="45"/>
      <c r="D1878" s="45"/>
      <c r="E1878" s="45"/>
      <c r="F1878" s="45"/>
      <c r="G1878" s="45"/>
      <c r="H1878" s="45"/>
      <c r="I1878" s="45"/>
      <c r="J1878" s="45"/>
      <c r="K1878" s="45"/>
      <c r="L1878" s="32"/>
    </row>
  </sheetData>
  <sheetProtection algorithmName="SHA-512" hashValue="XDfW1dk/dS5IPqymyQSNK/klRbvQtCFl9jLvECROtYaMIgz9rWDa+Q58994dkGkP+YzQV7d1P0euVrNZM6X6Vw==" saltValue="x0npArxxl+YgIYrTC7GcI06CgoSah7nRDPFnwy8VN+dYi6bpkiItCXem2DrY/r/SbqXg5NoRFWyBLIBVOFId6A==" spinCount="100000" sheet="1" objects="1" scenarios="1" formatColumns="0" formatRows="0" autoFilter="0"/>
  <autoFilter ref="C150:K1877" xr:uid="{00000000-0009-0000-0000-000003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2:BM1887"/>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108</v>
      </c>
      <c r="AZ2" s="92" t="s">
        <v>743</v>
      </c>
      <c r="BA2" s="92" t="s">
        <v>1</v>
      </c>
      <c r="BB2" s="92" t="s">
        <v>215</v>
      </c>
      <c r="BC2" s="92" t="s">
        <v>3130</v>
      </c>
      <c r="BD2" s="92" t="s">
        <v>90</v>
      </c>
    </row>
    <row r="3" spans="2:56" ht="6.95" customHeight="1">
      <c r="B3" s="18"/>
      <c r="C3" s="19"/>
      <c r="D3" s="19"/>
      <c r="E3" s="19"/>
      <c r="F3" s="19"/>
      <c r="G3" s="19"/>
      <c r="H3" s="19"/>
      <c r="I3" s="19"/>
      <c r="J3" s="19"/>
      <c r="K3" s="19"/>
      <c r="L3" s="20"/>
      <c r="AT3" s="17" t="s">
        <v>84</v>
      </c>
      <c r="AZ3" s="92" t="s">
        <v>3131</v>
      </c>
      <c r="BA3" s="92" t="s">
        <v>1</v>
      </c>
      <c r="BB3" s="92" t="s">
        <v>215</v>
      </c>
      <c r="BC3" s="92" t="s">
        <v>3132</v>
      </c>
      <c r="BD3" s="92" t="s">
        <v>90</v>
      </c>
    </row>
    <row r="4" spans="2:56" ht="24.95" customHeight="1">
      <c r="B4" s="20"/>
      <c r="D4" s="21" t="s">
        <v>219</v>
      </c>
      <c r="L4" s="20"/>
      <c r="M4" s="93" t="s">
        <v>10</v>
      </c>
      <c r="AT4" s="17" t="s">
        <v>4</v>
      </c>
      <c r="AZ4" s="92" t="s">
        <v>3133</v>
      </c>
      <c r="BA4" s="92" t="s">
        <v>1</v>
      </c>
      <c r="BB4" s="92" t="s">
        <v>215</v>
      </c>
      <c r="BC4" s="92" t="s">
        <v>3134</v>
      </c>
      <c r="BD4" s="92" t="s">
        <v>90</v>
      </c>
    </row>
    <row r="5" spans="2:56" ht="6.95" customHeight="1">
      <c r="B5" s="20"/>
      <c r="L5" s="20"/>
      <c r="AZ5" s="92" t="s">
        <v>3135</v>
      </c>
      <c r="BA5" s="92" t="s">
        <v>1</v>
      </c>
      <c r="BB5" s="92" t="s">
        <v>215</v>
      </c>
      <c r="BC5" s="92" t="s">
        <v>3136</v>
      </c>
      <c r="BD5" s="92" t="s">
        <v>90</v>
      </c>
    </row>
    <row r="6" spans="2:56" ht="12" customHeight="1">
      <c r="B6" s="20"/>
      <c r="D6" s="27" t="s">
        <v>16</v>
      </c>
      <c r="L6" s="20"/>
      <c r="AZ6" s="92" t="s">
        <v>3137</v>
      </c>
      <c r="BA6" s="92" t="s">
        <v>1</v>
      </c>
      <c r="BB6" s="92" t="s">
        <v>215</v>
      </c>
      <c r="BC6" s="92" t="s">
        <v>3138</v>
      </c>
      <c r="BD6" s="92" t="s">
        <v>90</v>
      </c>
    </row>
    <row r="7" spans="2:56" ht="16.5" customHeight="1">
      <c r="B7" s="20"/>
      <c r="E7" s="258" t="str">
        <f>'Rekapitulace stavby'!K6</f>
        <v>VÝSTAVBA CHRÁNĚNÉHO BYDLENÍ V NOVÉ PACE</v>
      </c>
      <c r="F7" s="259"/>
      <c r="G7" s="259"/>
      <c r="H7" s="259"/>
      <c r="L7" s="20"/>
    </row>
    <row r="8" spans="2:56" ht="12.75">
      <c r="B8" s="20"/>
      <c r="D8" s="27" t="s">
        <v>228</v>
      </c>
      <c r="L8" s="20"/>
    </row>
    <row r="9" spans="2:56" ht="16.5" customHeight="1">
      <c r="B9" s="20"/>
      <c r="E9" s="258" t="s">
        <v>231</v>
      </c>
      <c r="F9" s="242"/>
      <c r="G9" s="242"/>
      <c r="H9" s="242"/>
      <c r="L9" s="20"/>
    </row>
    <row r="10" spans="2:56" ht="12" customHeight="1">
      <c r="B10" s="20"/>
      <c r="D10" s="27" t="s">
        <v>234</v>
      </c>
      <c r="L10" s="20"/>
    </row>
    <row r="11" spans="2:56" s="1" customFormat="1" ht="16.5" customHeight="1">
      <c r="B11" s="32"/>
      <c r="E11" s="222" t="s">
        <v>753</v>
      </c>
      <c r="F11" s="257"/>
      <c r="G11" s="257"/>
      <c r="H11" s="257"/>
      <c r="L11" s="32"/>
    </row>
    <row r="12" spans="2:56" s="1" customFormat="1" ht="12" customHeight="1">
      <c r="B12" s="32"/>
      <c r="D12" s="27" t="s">
        <v>754</v>
      </c>
      <c r="L12" s="32"/>
    </row>
    <row r="13" spans="2:56" s="1" customFormat="1" ht="16.5" customHeight="1">
      <c r="B13" s="32"/>
      <c r="E13" s="235" t="s">
        <v>3139</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ROUND((SUM(BE151:BE1886)),  2)</f>
        <v>0</v>
      </c>
      <c r="I37" s="96">
        <v>0.21</v>
      </c>
      <c r="J37" s="85">
        <f>ROUND(((SUM(BE151:BE1886))*I37),  2)</f>
        <v>0</v>
      </c>
      <c r="L37" s="32"/>
    </row>
    <row r="38" spans="2:12" s="1" customFormat="1" ht="14.45" customHeight="1">
      <c r="B38" s="32"/>
      <c r="E38" s="27" t="s">
        <v>43</v>
      </c>
      <c r="F38" s="85">
        <f>ROUND((SUM(BF151:BF1886)),  2)</f>
        <v>0</v>
      </c>
      <c r="I38" s="96">
        <v>0.15</v>
      </c>
      <c r="J38" s="85">
        <f>ROUND(((SUM(BF151:BF1886))*I38),  2)</f>
        <v>0</v>
      </c>
      <c r="L38" s="32"/>
    </row>
    <row r="39" spans="2:12" s="1" customFormat="1" ht="14.45" hidden="1" customHeight="1">
      <c r="B39" s="32"/>
      <c r="E39" s="27" t="s">
        <v>44</v>
      </c>
      <c r="F39" s="85">
        <f>ROUND((SUM(BG151:BG1886)),  2)</f>
        <v>0</v>
      </c>
      <c r="I39" s="96">
        <v>0.21</v>
      </c>
      <c r="J39" s="85">
        <f>0</f>
        <v>0</v>
      </c>
      <c r="L39" s="32"/>
    </row>
    <row r="40" spans="2:12" s="1" customFormat="1" ht="14.45" hidden="1" customHeight="1">
      <c r="B40" s="32"/>
      <c r="E40" s="27" t="s">
        <v>45</v>
      </c>
      <c r="F40" s="85">
        <f>ROUND((SUM(BH151:BH1886)),  2)</f>
        <v>0</v>
      </c>
      <c r="I40" s="96">
        <v>0.15</v>
      </c>
      <c r="J40" s="85">
        <f>0</f>
        <v>0</v>
      </c>
      <c r="L40" s="32"/>
    </row>
    <row r="41" spans="2:12" s="1" customFormat="1" ht="14.45" hidden="1" customHeight="1">
      <c r="B41" s="32"/>
      <c r="E41" s="27" t="s">
        <v>46</v>
      </c>
      <c r="F41" s="85">
        <f>ROUND((SUM(BI151:BI1886)),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D.1.1.C - Objekt C</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J213</f>
        <v>0</v>
      </c>
      <c r="L103" s="112"/>
    </row>
    <row r="104" spans="2:47" s="9" customFormat="1" ht="19.899999999999999" customHeight="1">
      <c r="B104" s="112"/>
      <c r="D104" s="113" t="s">
        <v>756</v>
      </c>
      <c r="E104" s="114"/>
      <c r="F104" s="114"/>
      <c r="G104" s="114"/>
      <c r="H104" s="114"/>
      <c r="I104" s="114"/>
      <c r="J104" s="115">
        <f>J239</f>
        <v>0</v>
      </c>
      <c r="L104" s="112"/>
    </row>
    <row r="105" spans="2:47" s="9" customFormat="1" ht="19.899999999999999" customHeight="1">
      <c r="B105" s="112"/>
      <c r="D105" s="113" t="s">
        <v>757</v>
      </c>
      <c r="E105" s="114"/>
      <c r="F105" s="114"/>
      <c r="G105" s="114"/>
      <c r="H105" s="114"/>
      <c r="I105" s="114"/>
      <c r="J105" s="115">
        <f>J324</f>
        <v>0</v>
      </c>
      <c r="L105" s="112"/>
    </row>
    <row r="106" spans="2:47" s="9" customFormat="1" ht="19.899999999999999" customHeight="1">
      <c r="B106" s="112"/>
      <c r="D106" s="113" t="s">
        <v>246</v>
      </c>
      <c r="E106" s="114"/>
      <c r="F106" s="114"/>
      <c r="G106" s="114"/>
      <c r="H106" s="114"/>
      <c r="I106" s="114"/>
      <c r="J106" s="115">
        <f>J709</f>
        <v>0</v>
      </c>
      <c r="L106" s="112"/>
    </row>
    <row r="107" spans="2:47" s="9" customFormat="1" ht="19.899999999999999" customHeight="1">
      <c r="B107" s="112"/>
      <c r="D107" s="113" t="s">
        <v>758</v>
      </c>
      <c r="E107" s="114"/>
      <c r="F107" s="114"/>
      <c r="G107" s="114"/>
      <c r="H107" s="114"/>
      <c r="I107" s="114"/>
      <c r="J107" s="115">
        <f>J796</f>
        <v>0</v>
      </c>
      <c r="L107" s="112"/>
    </row>
    <row r="108" spans="2:47" s="8" customFormat="1" ht="24.95" customHeight="1">
      <c r="B108" s="108"/>
      <c r="D108" s="109" t="s">
        <v>248</v>
      </c>
      <c r="E108" s="110"/>
      <c r="F108" s="110"/>
      <c r="G108" s="110"/>
      <c r="H108" s="110"/>
      <c r="I108" s="110"/>
      <c r="J108" s="111">
        <f>J798</f>
        <v>0</v>
      </c>
      <c r="L108" s="108"/>
    </row>
    <row r="109" spans="2:47" s="9" customFormat="1" ht="19.899999999999999" customHeight="1">
      <c r="B109" s="112"/>
      <c r="D109" s="113" t="s">
        <v>759</v>
      </c>
      <c r="E109" s="114"/>
      <c r="F109" s="114"/>
      <c r="G109" s="114"/>
      <c r="H109" s="114"/>
      <c r="I109" s="114"/>
      <c r="J109" s="115">
        <f>J799</f>
        <v>0</v>
      </c>
      <c r="L109" s="112"/>
    </row>
    <row r="110" spans="2:47" s="9" customFormat="1" ht="19.899999999999999" customHeight="1">
      <c r="B110" s="112"/>
      <c r="D110" s="113" t="s">
        <v>760</v>
      </c>
      <c r="E110" s="114"/>
      <c r="F110" s="114"/>
      <c r="G110" s="114"/>
      <c r="H110" s="114"/>
      <c r="I110" s="114"/>
      <c r="J110" s="115">
        <f>J859</f>
        <v>0</v>
      </c>
      <c r="L110" s="112"/>
    </row>
    <row r="111" spans="2:47" s="9" customFormat="1" ht="19.899999999999999" customHeight="1">
      <c r="B111" s="112"/>
      <c r="D111" s="113" t="s">
        <v>761</v>
      </c>
      <c r="E111" s="114"/>
      <c r="F111" s="114"/>
      <c r="G111" s="114"/>
      <c r="H111" s="114"/>
      <c r="I111" s="114"/>
      <c r="J111" s="115">
        <f>J943</f>
        <v>0</v>
      </c>
      <c r="L111" s="112"/>
    </row>
    <row r="112" spans="2:47" s="9" customFormat="1" ht="19.899999999999999" customHeight="1">
      <c r="B112" s="112"/>
      <c r="D112" s="113" t="s">
        <v>762</v>
      </c>
      <c r="E112" s="114"/>
      <c r="F112" s="114"/>
      <c r="G112" s="114"/>
      <c r="H112" s="114"/>
      <c r="I112" s="114"/>
      <c r="J112" s="115">
        <f>J1011</f>
        <v>0</v>
      </c>
      <c r="L112" s="112"/>
    </row>
    <row r="113" spans="2:12" s="9" customFormat="1" ht="19.899999999999999" customHeight="1">
      <c r="B113" s="112"/>
      <c r="D113" s="113" t="s">
        <v>763</v>
      </c>
      <c r="E113" s="114"/>
      <c r="F113" s="114"/>
      <c r="G113" s="114"/>
      <c r="H113" s="114"/>
      <c r="I113" s="114"/>
      <c r="J113" s="115">
        <f>J1033</f>
        <v>0</v>
      </c>
      <c r="L113" s="112"/>
    </row>
    <row r="114" spans="2:12" s="9" customFormat="1" ht="19.899999999999999" customHeight="1">
      <c r="B114" s="112"/>
      <c r="D114" s="113" t="s">
        <v>764</v>
      </c>
      <c r="E114" s="114"/>
      <c r="F114" s="114"/>
      <c r="G114" s="114"/>
      <c r="H114" s="114"/>
      <c r="I114" s="114"/>
      <c r="J114" s="115">
        <f>J1043</f>
        <v>0</v>
      </c>
      <c r="L114" s="112"/>
    </row>
    <row r="115" spans="2:12" s="9" customFormat="1" ht="19.899999999999999" customHeight="1">
      <c r="B115" s="112"/>
      <c r="D115" s="113" t="s">
        <v>765</v>
      </c>
      <c r="E115" s="114"/>
      <c r="F115" s="114"/>
      <c r="G115" s="114"/>
      <c r="H115" s="114"/>
      <c r="I115" s="114"/>
      <c r="J115" s="115">
        <f>J1050</f>
        <v>0</v>
      </c>
      <c r="L115" s="112"/>
    </row>
    <row r="116" spans="2:12" s="9" customFormat="1" ht="19.899999999999999" customHeight="1">
      <c r="B116" s="112"/>
      <c r="D116" s="113" t="s">
        <v>766</v>
      </c>
      <c r="E116" s="114"/>
      <c r="F116" s="114"/>
      <c r="G116" s="114"/>
      <c r="H116" s="114"/>
      <c r="I116" s="114"/>
      <c r="J116" s="115">
        <f>J1338</f>
        <v>0</v>
      </c>
      <c r="L116" s="112"/>
    </row>
    <row r="117" spans="2:12" s="9" customFormat="1" ht="19.899999999999999" customHeight="1">
      <c r="B117" s="112"/>
      <c r="D117" s="113" t="s">
        <v>767</v>
      </c>
      <c r="E117" s="114"/>
      <c r="F117" s="114"/>
      <c r="G117" s="114"/>
      <c r="H117" s="114"/>
      <c r="I117" s="114"/>
      <c r="J117" s="115">
        <f>J1393</f>
        <v>0</v>
      </c>
      <c r="L117" s="112"/>
    </row>
    <row r="118" spans="2:12" s="9" customFormat="1" ht="19.899999999999999" customHeight="1">
      <c r="B118" s="112"/>
      <c r="D118" s="113" t="s">
        <v>768</v>
      </c>
      <c r="E118" s="114"/>
      <c r="F118" s="114"/>
      <c r="G118" s="114"/>
      <c r="H118" s="114"/>
      <c r="I118" s="114"/>
      <c r="J118" s="115">
        <f>J1447</f>
        <v>0</v>
      </c>
      <c r="L118" s="112"/>
    </row>
    <row r="119" spans="2:12" s="9" customFormat="1" ht="19.899999999999999" customHeight="1">
      <c r="B119" s="112"/>
      <c r="D119" s="113" t="s">
        <v>769</v>
      </c>
      <c r="E119" s="114"/>
      <c r="F119" s="114"/>
      <c r="G119" s="114"/>
      <c r="H119" s="114"/>
      <c r="I119" s="114"/>
      <c r="J119" s="115">
        <f>J1476</f>
        <v>0</v>
      </c>
      <c r="L119" s="112"/>
    </row>
    <row r="120" spans="2:12" s="9" customFormat="1" ht="19.899999999999999" customHeight="1">
      <c r="B120" s="112"/>
      <c r="D120" s="113" t="s">
        <v>770</v>
      </c>
      <c r="E120" s="114"/>
      <c r="F120" s="114"/>
      <c r="G120" s="114"/>
      <c r="H120" s="114"/>
      <c r="I120" s="114"/>
      <c r="J120" s="115">
        <f>J1544</f>
        <v>0</v>
      </c>
      <c r="L120" s="112"/>
    </row>
    <row r="121" spans="2:12" s="9" customFormat="1" ht="19.899999999999999" customHeight="1">
      <c r="B121" s="112"/>
      <c r="D121" s="113" t="s">
        <v>771</v>
      </c>
      <c r="E121" s="114"/>
      <c r="F121" s="114"/>
      <c r="G121" s="114"/>
      <c r="H121" s="114"/>
      <c r="I121" s="114"/>
      <c r="J121" s="115">
        <f>J1556</f>
        <v>0</v>
      </c>
      <c r="L121" s="112"/>
    </row>
    <row r="122" spans="2:12" s="9" customFormat="1" ht="19.899999999999999" customHeight="1">
      <c r="B122" s="112"/>
      <c r="D122" s="113" t="s">
        <v>772</v>
      </c>
      <c r="E122" s="114"/>
      <c r="F122" s="114"/>
      <c r="G122" s="114"/>
      <c r="H122" s="114"/>
      <c r="I122" s="114"/>
      <c r="J122" s="115">
        <f>J1576</f>
        <v>0</v>
      </c>
      <c r="L122" s="112"/>
    </row>
    <row r="123" spans="2:12" s="9" customFormat="1" ht="19.899999999999999" customHeight="1">
      <c r="B123" s="112"/>
      <c r="D123" s="113" t="s">
        <v>773</v>
      </c>
      <c r="E123" s="114"/>
      <c r="F123" s="114"/>
      <c r="G123" s="114"/>
      <c r="H123" s="114"/>
      <c r="I123" s="114"/>
      <c r="J123" s="115">
        <f>J1639</f>
        <v>0</v>
      </c>
      <c r="L123" s="112"/>
    </row>
    <row r="124" spans="2:12" s="9" customFormat="1" ht="19.899999999999999" customHeight="1">
      <c r="B124" s="112"/>
      <c r="D124" s="113" t="s">
        <v>774</v>
      </c>
      <c r="E124" s="114"/>
      <c r="F124" s="114"/>
      <c r="G124" s="114"/>
      <c r="H124" s="114"/>
      <c r="I124" s="114"/>
      <c r="J124" s="115">
        <f>J1677</f>
        <v>0</v>
      </c>
      <c r="L124" s="112"/>
    </row>
    <row r="125" spans="2:12" s="9" customFormat="1" ht="19.899999999999999" customHeight="1">
      <c r="B125" s="112"/>
      <c r="D125" s="113" t="s">
        <v>775</v>
      </c>
      <c r="E125" s="114"/>
      <c r="F125" s="114"/>
      <c r="G125" s="114"/>
      <c r="H125" s="114"/>
      <c r="I125" s="114"/>
      <c r="J125" s="115">
        <f>J1727</f>
        <v>0</v>
      </c>
      <c r="L125" s="112"/>
    </row>
    <row r="126" spans="2:12" s="9" customFormat="1" ht="19.899999999999999" customHeight="1">
      <c r="B126" s="112"/>
      <c r="D126" s="113" t="s">
        <v>776</v>
      </c>
      <c r="E126" s="114"/>
      <c r="F126" s="114"/>
      <c r="G126" s="114"/>
      <c r="H126" s="114"/>
      <c r="I126" s="114"/>
      <c r="J126" s="115">
        <f>J1777</f>
        <v>0</v>
      </c>
      <c r="L126" s="112"/>
    </row>
    <row r="127" spans="2:12" s="9" customFormat="1" ht="19.899999999999999" customHeight="1">
      <c r="B127" s="112"/>
      <c r="D127" s="113" t="s">
        <v>777</v>
      </c>
      <c r="E127" s="114"/>
      <c r="F127" s="114"/>
      <c r="G127" s="114"/>
      <c r="H127" s="114"/>
      <c r="I127" s="114"/>
      <c r="J127" s="115">
        <f>J1850</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58" t="str">
        <f>E7</f>
        <v>VÝSTAVBA CHRÁNĚNÉHO BYDLENÍ V NOVÉ PACE</v>
      </c>
      <c r="F137" s="259"/>
      <c r="G137" s="259"/>
      <c r="H137" s="259"/>
      <c r="L137" s="32"/>
    </row>
    <row r="138" spans="2:12" ht="12" customHeight="1">
      <c r="B138" s="20"/>
      <c r="C138" s="27" t="s">
        <v>228</v>
      </c>
      <c r="L138" s="20"/>
    </row>
    <row r="139" spans="2:12" ht="16.5" customHeight="1">
      <c r="B139" s="20"/>
      <c r="E139" s="258" t="s">
        <v>231</v>
      </c>
      <c r="F139" s="242"/>
      <c r="G139" s="242"/>
      <c r="H139" s="242"/>
      <c r="L139" s="20"/>
    </row>
    <row r="140" spans="2:12" ht="12" customHeight="1">
      <c r="B140" s="20"/>
      <c r="C140" s="27" t="s">
        <v>234</v>
      </c>
      <c r="L140" s="20"/>
    </row>
    <row r="141" spans="2:12" s="1" customFormat="1" ht="16.5" customHeight="1">
      <c r="B141" s="32"/>
      <c r="E141" s="222" t="s">
        <v>753</v>
      </c>
      <c r="F141" s="257"/>
      <c r="G141" s="257"/>
      <c r="H141" s="257"/>
      <c r="L141" s="32"/>
    </row>
    <row r="142" spans="2:12" s="1" customFormat="1" ht="12" customHeight="1">
      <c r="B142" s="32"/>
      <c r="C142" s="27" t="s">
        <v>754</v>
      </c>
      <c r="L142" s="32"/>
    </row>
    <row r="143" spans="2:12" s="1" customFormat="1" ht="16.5" customHeight="1">
      <c r="B143" s="32"/>
      <c r="E143" s="235" t="str">
        <f>E13</f>
        <v>D.1.1.C - Objekt C</v>
      </c>
      <c r="F143" s="257"/>
      <c r="G143" s="257"/>
      <c r="H143" s="257"/>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P152+P798</f>
        <v>0</v>
      </c>
      <c r="Q151" s="53"/>
      <c r="R151" s="121">
        <f>R152+R798</f>
        <v>230.40439738000001</v>
      </c>
      <c r="S151" s="53"/>
      <c r="T151" s="122">
        <f>T152+T798</f>
        <v>0</v>
      </c>
      <c r="AT151" s="17" t="s">
        <v>76</v>
      </c>
      <c r="AU151" s="17" t="s">
        <v>242</v>
      </c>
      <c r="BK151" s="123">
        <f>BK152+BK798</f>
        <v>0</v>
      </c>
    </row>
    <row r="152" spans="2:65" s="11" customFormat="1" ht="25.9" customHeight="1">
      <c r="B152" s="124"/>
      <c r="D152" s="125" t="s">
        <v>76</v>
      </c>
      <c r="E152" s="126" t="s">
        <v>266</v>
      </c>
      <c r="F152" s="126" t="s">
        <v>267</v>
      </c>
      <c r="I152" s="127"/>
      <c r="J152" s="128">
        <f>BK152</f>
        <v>0</v>
      </c>
      <c r="L152" s="124"/>
      <c r="M152" s="129"/>
      <c r="P152" s="130">
        <f>P153+P213+P239+P324+P709+P796</f>
        <v>0</v>
      </c>
      <c r="R152" s="130">
        <f>R153+R213+R239+R324+R709+R796</f>
        <v>204.49031612000002</v>
      </c>
      <c r="T152" s="131">
        <f>T153+T213+T239+T324+T709+T796</f>
        <v>0</v>
      </c>
      <c r="AR152" s="125" t="s">
        <v>84</v>
      </c>
      <c r="AT152" s="132" t="s">
        <v>76</v>
      </c>
      <c r="AU152" s="132" t="s">
        <v>77</v>
      </c>
      <c r="AY152" s="125" t="s">
        <v>268</v>
      </c>
      <c r="BK152" s="133">
        <f>BK153+BK213+BK239+BK324+BK709+BK796</f>
        <v>0</v>
      </c>
    </row>
    <row r="153" spans="2:65" s="11" customFormat="1" ht="22.9" customHeight="1">
      <c r="B153" s="124"/>
      <c r="D153" s="125" t="s">
        <v>76</v>
      </c>
      <c r="E153" s="134" t="s">
        <v>84</v>
      </c>
      <c r="F153" s="134" t="s">
        <v>269</v>
      </c>
      <c r="I153" s="127"/>
      <c r="J153" s="135">
        <f>BK153</f>
        <v>0</v>
      </c>
      <c r="L153" s="124"/>
      <c r="M153" s="129"/>
      <c r="P153" s="130">
        <f>SUM(P154:P212)</f>
        <v>0</v>
      </c>
      <c r="R153" s="130">
        <f>SUM(R154:R212)</f>
        <v>0</v>
      </c>
      <c r="T153" s="131">
        <f>SUM(T154:T212)</f>
        <v>0</v>
      </c>
      <c r="AR153" s="125" t="s">
        <v>84</v>
      </c>
      <c r="AT153" s="132" t="s">
        <v>76</v>
      </c>
      <c r="AU153" s="132" t="s">
        <v>84</v>
      </c>
      <c r="AY153" s="125" t="s">
        <v>268</v>
      </c>
      <c r="BK153" s="133">
        <f>SUM(BK154:BK212)</f>
        <v>0</v>
      </c>
    </row>
    <row r="154" spans="2:65" s="1" customFormat="1" ht="33" customHeight="1">
      <c r="B154" s="32"/>
      <c r="C154" s="136" t="s">
        <v>84</v>
      </c>
      <c r="D154" s="136" t="s">
        <v>270</v>
      </c>
      <c r="E154" s="137" t="s">
        <v>2640</v>
      </c>
      <c r="F154" s="138" t="s">
        <v>2641</v>
      </c>
      <c r="G154" s="139" t="s">
        <v>215</v>
      </c>
      <c r="H154" s="140">
        <v>145.52799999999999</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3140</v>
      </c>
    </row>
    <row r="155" spans="2:65" s="12" customFormat="1">
      <c r="B155" s="149"/>
      <c r="D155" s="150" t="s">
        <v>276</v>
      </c>
      <c r="E155" s="151" t="s">
        <v>1</v>
      </c>
      <c r="F155" s="152" t="s">
        <v>3141</v>
      </c>
      <c r="H155" s="153">
        <v>173.72800000000001</v>
      </c>
      <c r="I155" s="154"/>
      <c r="L155" s="149"/>
      <c r="M155" s="155"/>
      <c r="T155" s="156"/>
      <c r="AT155" s="151" t="s">
        <v>276</v>
      </c>
      <c r="AU155" s="151" t="s">
        <v>90</v>
      </c>
      <c r="AV155" s="12" t="s">
        <v>90</v>
      </c>
      <c r="AW155" s="12" t="s">
        <v>32</v>
      </c>
      <c r="AX155" s="12" t="s">
        <v>77</v>
      </c>
      <c r="AY155" s="151" t="s">
        <v>268</v>
      </c>
    </row>
    <row r="156" spans="2:65" s="12" customFormat="1">
      <c r="B156" s="149"/>
      <c r="D156" s="150" t="s">
        <v>276</v>
      </c>
      <c r="E156" s="151" t="s">
        <v>1</v>
      </c>
      <c r="F156" s="152" t="s">
        <v>3142</v>
      </c>
      <c r="H156" s="153">
        <v>-28.2</v>
      </c>
      <c r="I156" s="154"/>
      <c r="L156" s="149"/>
      <c r="M156" s="155"/>
      <c r="T156" s="156"/>
      <c r="AT156" s="151" t="s">
        <v>276</v>
      </c>
      <c r="AU156" s="151" t="s">
        <v>90</v>
      </c>
      <c r="AV156" s="12" t="s">
        <v>90</v>
      </c>
      <c r="AW156" s="12" t="s">
        <v>32</v>
      </c>
      <c r="AX156" s="12" t="s">
        <v>77</v>
      </c>
      <c r="AY156" s="151" t="s">
        <v>268</v>
      </c>
    </row>
    <row r="157" spans="2:65" s="15" customFormat="1">
      <c r="B157" s="170"/>
      <c r="D157" s="150" t="s">
        <v>276</v>
      </c>
      <c r="E157" s="171" t="s">
        <v>3131</v>
      </c>
      <c r="F157" s="172" t="s">
        <v>325</v>
      </c>
      <c r="H157" s="173">
        <v>145.52799999999999</v>
      </c>
      <c r="I157" s="174"/>
      <c r="L157" s="170"/>
      <c r="M157" s="175"/>
      <c r="T157" s="176"/>
      <c r="AT157" s="171" t="s">
        <v>276</v>
      </c>
      <c r="AU157" s="171" t="s">
        <v>90</v>
      </c>
      <c r="AV157" s="15" t="s">
        <v>97</v>
      </c>
      <c r="AW157" s="15" t="s">
        <v>32</v>
      </c>
      <c r="AX157" s="15" t="s">
        <v>77</v>
      </c>
      <c r="AY157" s="171" t="s">
        <v>268</v>
      </c>
    </row>
    <row r="158" spans="2:65" s="13" customFormat="1">
      <c r="B158" s="157"/>
      <c r="D158" s="150" t="s">
        <v>276</v>
      </c>
      <c r="E158" s="158" t="s">
        <v>1</v>
      </c>
      <c r="F158" s="159" t="s">
        <v>278</v>
      </c>
      <c r="H158" s="160">
        <v>145.52799999999999</v>
      </c>
      <c r="I158" s="161"/>
      <c r="L158" s="157"/>
      <c r="M158" s="162"/>
      <c r="T158" s="163"/>
      <c r="AT158" s="158" t="s">
        <v>276</v>
      </c>
      <c r="AU158" s="158" t="s">
        <v>90</v>
      </c>
      <c r="AV158" s="13" t="s">
        <v>101</v>
      </c>
      <c r="AW158" s="13" t="s">
        <v>32</v>
      </c>
      <c r="AX158" s="13" t="s">
        <v>84</v>
      </c>
      <c r="AY158" s="158" t="s">
        <v>268</v>
      </c>
    </row>
    <row r="159" spans="2:65" s="1" customFormat="1" ht="33" customHeight="1">
      <c r="B159" s="32"/>
      <c r="C159" s="136" t="s">
        <v>90</v>
      </c>
      <c r="D159" s="136" t="s">
        <v>270</v>
      </c>
      <c r="E159" s="137" t="s">
        <v>782</v>
      </c>
      <c r="F159" s="138" t="s">
        <v>783</v>
      </c>
      <c r="G159" s="139" t="s">
        <v>215</v>
      </c>
      <c r="H159" s="140">
        <v>17.079999999999998</v>
      </c>
      <c r="I159" s="141"/>
      <c r="J159" s="142">
        <f>ROUND(I159*H159,2)</f>
        <v>0</v>
      </c>
      <c r="K159" s="138" t="s">
        <v>274</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3143</v>
      </c>
    </row>
    <row r="160" spans="2:65" s="12" customFormat="1" ht="22.5">
      <c r="B160" s="149"/>
      <c r="D160" s="150" t="s">
        <v>276</v>
      </c>
      <c r="E160" s="151" t="s">
        <v>1</v>
      </c>
      <c r="F160" s="152" t="s">
        <v>3144</v>
      </c>
      <c r="H160" s="153">
        <v>17.079999999999998</v>
      </c>
      <c r="I160" s="154"/>
      <c r="L160" s="149"/>
      <c r="M160" s="155"/>
      <c r="T160" s="156"/>
      <c r="AT160" s="151" t="s">
        <v>276</v>
      </c>
      <c r="AU160" s="151" t="s">
        <v>90</v>
      </c>
      <c r="AV160" s="12" t="s">
        <v>90</v>
      </c>
      <c r="AW160" s="12" t="s">
        <v>32</v>
      </c>
      <c r="AX160" s="12" t="s">
        <v>77</v>
      </c>
      <c r="AY160" s="151" t="s">
        <v>268</v>
      </c>
    </row>
    <row r="161" spans="2:65" s="15" customFormat="1">
      <c r="B161" s="170"/>
      <c r="D161" s="150" t="s">
        <v>276</v>
      </c>
      <c r="E161" s="171" t="s">
        <v>3133</v>
      </c>
      <c r="F161" s="172" t="s">
        <v>325</v>
      </c>
      <c r="H161" s="173">
        <v>17.079999999999998</v>
      </c>
      <c r="I161" s="174"/>
      <c r="L161" s="170"/>
      <c r="M161" s="175"/>
      <c r="T161" s="176"/>
      <c r="AT161" s="171" t="s">
        <v>276</v>
      </c>
      <c r="AU161" s="171" t="s">
        <v>90</v>
      </c>
      <c r="AV161" s="15" t="s">
        <v>97</v>
      </c>
      <c r="AW161" s="15" t="s">
        <v>32</v>
      </c>
      <c r="AX161" s="15" t="s">
        <v>77</v>
      </c>
      <c r="AY161" s="171" t="s">
        <v>268</v>
      </c>
    </row>
    <row r="162" spans="2:65" s="13" customFormat="1">
      <c r="B162" s="157"/>
      <c r="D162" s="150" t="s">
        <v>276</v>
      </c>
      <c r="E162" s="158" t="s">
        <v>1</v>
      </c>
      <c r="F162" s="159" t="s">
        <v>278</v>
      </c>
      <c r="H162" s="160">
        <v>17.079999999999998</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97</v>
      </c>
      <c r="D163" s="136" t="s">
        <v>270</v>
      </c>
      <c r="E163" s="137" t="s">
        <v>3145</v>
      </c>
      <c r="F163" s="138" t="s">
        <v>3146</v>
      </c>
      <c r="G163" s="139" t="s">
        <v>215</v>
      </c>
      <c r="H163" s="140">
        <v>132.01300000000001</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3147</v>
      </c>
    </row>
    <row r="164" spans="2:65" s="14" customFormat="1">
      <c r="B164" s="164"/>
      <c r="D164" s="150" t="s">
        <v>276</v>
      </c>
      <c r="E164" s="165" t="s">
        <v>1</v>
      </c>
      <c r="F164" s="166" t="s">
        <v>2648</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3148</v>
      </c>
      <c r="H165" s="153">
        <v>1.419</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3149</v>
      </c>
      <c r="H166" s="153">
        <v>52.279000000000003</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3150</v>
      </c>
      <c r="H167" s="153">
        <v>59.822000000000003</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3151</v>
      </c>
      <c r="H168" s="153">
        <v>36.287999999999997</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3152</v>
      </c>
      <c r="H169" s="153">
        <v>42.387</v>
      </c>
      <c r="I169" s="154"/>
      <c r="L169" s="149"/>
      <c r="M169" s="155"/>
      <c r="T169" s="156"/>
      <c r="AT169" s="151" t="s">
        <v>276</v>
      </c>
      <c r="AU169" s="151" t="s">
        <v>90</v>
      </c>
      <c r="AV169" s="12" t="s">
        <v>90</v>
      </c>
      <c r="AW169" s="12" t="s">
        <v>32</v>
      </c>
      <c r="AX169" s="12" t="s">
        <v>77</v>
      </c>
      <c r="AY169" s="151" t="s">
        <v>268</v>
      </c>
    </row>
    <row r="170" spans="2:65" s="12" customFormat="1" ht="22.5">
      <c r="B170" s="149"/>
      <c r="D170" s="150" t="s">
        <v>276</v>
      </c>
      <c r="E170" s="151" t="s">
        <v>1</v>
      </c>
      <c r="F170" s="152" t="s">
        <v>3153</v>
      </c>
      <c r="H170" s="153">
        <v>101.736</v>
      </c>
      <c r="I170" s="154"/>
      <c r="L170" s="149"/>
      <c r="M170" s="155"/>
      <c r="T170" s="156"/>
      <c r="AT170" s="151" t="s">
        <v>276</v>
      </c>
      <c r="AU170" s="151" t="s">
        <v>90</v>
      </c>
      <c r="AV170" s="12" t="s">
        <v>90</v>
      </c>
      <c r="AW170" s="12" t="s">
        <v>32</v>
      </c>
      <c r="AX170" s="12" t="s">
        <v>77</v>
      </c>
      <c r="AY170" s="151" t="s">
        <v>268</v>
      </c>
    </row>
    <row r="171" spans="2:65" s="12" customFormat="1" ht="22.5">
      <c r="B171" s="149"/>
      <c r="D171" s="150" t="s">
        <v>276</v>
      </c>
      <c r="E171" s="151" t="s">
        <v>1</v>
      </c>
      <c r="F171" s="152" t="s">
        <v>3154</v>
      </c>
      <c r="H171" s="153">
        <v>28.89</v>
      </c>
      <c r="I171" s="154"/>
      <c r="L171" s="149"/>
      <c r="M171" s="155"/>
      <c r="T171" s="156"/>
      <c r="AT171" s="151" t="s">
        <v>276</v>
      </c>
      <c r="AU171" s="151" t="s">
        <v>90</v>
      </c>
      <c r="AV171" s="12" t="s">
        <v>90</v>
      </c>
      <c r="AW171" s="12" t="s">
        <v>32</v>
      </c>
      <c r="AX171" s="12" t="s">
        <v>77</v>
      </c>
      <c r="AY171" s="151" t="s">
        <v>268</v>
      </c>
    </row>
    <row r="172" spans="2:65" s="12" customFormat="1" ht="22.5">
      <c r="B172" s="149"/>
      <c r="D172" s="150" t="s">
        <v>276</v>
      </c>
      <c r="E172" s="151" t="s">
        <v>1</v>
      </c>
      <c r="F172" s="152" t="s">
        <v>3155</v>
      </c>
      <c r="H172" s="153">
        <v>-173.72800000000001</v>
      </c>
      <c r="I172" s="154"/>
      <c r="L172" s="149"/>
      <c r="M172" s="155"/>
      <c r="T172" s="156"/>
      <c r="AT172" s="151" t="s">
        <v>276</v>
      </c>
      <c r="AU172" s="151" t="s">
        <v>90</v>
      </c>
      <c r="AV172" s="12" t="s">
        <v>90</v>
      </c>
      <c r="AW172" s="12" t="s">
        <v>32</v>
      </c>
      <c r="AX172" s="12" t="s">
        <v>77</v>
      </c>
      <c r="AY172" s="151" t="s">
        <v>268</v>
      </c>
    </row>
    <row r="173" spans="2:65" s="12" customFormat="1" ht="22.5">
      <c r="B173" s="149"/>
      <c r="D173" s="150" t="s">
        <v>276</v>
      </c>
      <c r="E173" s="151" t="s">
        <v>1</v>
      </c>
      <c r="F173" s="152" t="s">
        <v>3156</v>
      </c>
      <c r="H173" s="153">
        <v>-17.079999999999998</v>
      </c>
      <c r="I173" s="154"/>
      <c r="L173" s="149"/>
      <c r="M173" s="155"/>
      <c r="T173" s="156"/>
      <c r="AT173" s="151" t="s">
        <v>276</v>
      </c>
      <c r="AU173" s="151" t="s">
        <v>90</v>
      </c>
      <c r="AV173" s="12" t="s">
        <v>90</v>
      </c>
      <c r="AW173" s="12" t="s">
        <v>32</v>
      </c>
      <c r="AX173" s="12" t="s">
        <v>77</v>
      </c>
      <c r="AY173" s="151" t="s">
        <v>268</v>
      </c>
    </row>
    <row r="174" spans="2:65" s="15" customFormat="1">
      <c r="B174" s="170"/>
      <c r="D174" s="150" t="s">
        <v>276</v>
      </c>
      <c r="E174" s="171" t="s">
        <v>3135</v>
      </c>
      <c r="F174" s="172" t="s">
        <v>325</v>
      </c>
      <c r="H174" s="173">
        <v>132.01300000000001</v>
      </c>
      <c r="I174" s="174"/>
      <c r="L174" s="170"/>
      <c r="M174" s="175"/>
      <c r="T174" s="176"/>
      <c r="AT174" s="171" t="s">
        <v>276</v>
      </c>
      <c r="AU174" s="171" t="s">
        <v>90</v>
      </c>
      <c r="AV174" s="15" t="s">
        <v>97</v>
      </c>
      <c r="AW174" s="15" t="s">
        <v>32</v>
      </c>
      <c r="AX174" s="15" t="s">
        <v>77</v>
      </c>
      <c r="AY174" s="171" t="s">
        <v>268</v>
      </c>
    </row>
    <row r="175" spans="2:65" s="13" customFormat="1">
      <c r="B175" s="157"/>
      <c r="D175" s="150" t="s">
        <v>276</v>
      </c>
      <c r="E175" s="158" t="s">
        <v>1</v>
      </c>
      <c r="F175" s="159" t="s">
        <v>278</v>
      </c>
      <c r="H175" s="160">
        <v>132.01300000000001</v>
      </c>
      <c r="I175" s="161"/>
      <c r="L175" s="157"/>
      <c r="M175" s="162"/>
      <c r="T175" s="163"/>
      <c r="AT175" s="158" t="s">
        <v>276</v>
      </c>
      <c r="AU175" s="158" t="s">
        <v>90</v>
      </c>
      <c r="AV175" s="13" t="s">
        <v>101</v>
      </c>
      <c r="AW175" s="13" t="s">
        <v>32</v>
      </c>
      <c r="AX175" s="13" t="s">
        <v>84</v>
      </c>
      <c r="AY175" s="158" t="s">
        <v>268</v>
      </c>
    </row>
    <row r="176" spans="2:65" s="1" customFormat="1" ht="24.2" customHeight="1">
      <c r="B176" s="32"/>
      <c r="C176" s="136" t="s">
        <v>101</v>
      </c>
      <c r="D176" s="136" t="s">
        <v>270</v>
      </c>
      <c r="E176" s="137" t="s">
        <v>808</v>
      </c>
      <c r="F176" s="138" t="s">
        <v>809</v>
      </c>
      <c r="G176" s="139" t="s">
        <v>215</v>
      </c>
      <c r="H176" s="140">
        <v>176.94800000000001</v>
      </c>
      <c r="I176" s="141"/>
      <c r="J176" s="142">
        <f>ROUND(I176*H176,2)</f>
        <v>0</v>
      </c>
      <c r="K176" s="138" t="s">
        <v>274</v>
      </c>
      <c r="L176" s="32"/>
      <c r="M176" s="143" t="s">
        <v>1</v>
      </c>
      <c r="N176" s="144" t="s">
        <v>43</v>
      </c>
      <c r="P176" s="145">
        <f>O176*H176</f>
        <v>0</v>
      </c>
      <c r="Q176" s="145">
        <v>0</v>
      </c>
      <c r="R176" s="145">
        <f>Q176*H176</f>
        <v>0</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810</v>
      </c>
    </row>
    <row r="177" spans="2:65" s="12" customFormat="1">
      <c r="B177" s="149"/>
      <c r="D177" s="150" t="s">
        <v>276</v>
      </c>
      <c r="E177" s="151" t="s">
        <v>1</v>
      </c>
      <c r="F177" s="152" t="s">
        <v>3157</v>
      </c>
      <c r="H177" s="153">
        <v>176.94800000000001</v>
      </c>
      <c r="I177" s="154"/>
      <c r="L177" s="149"/>
      <c r="M177" s="155"/>
      <c r="T177" s="156"/>
      <c r="AT177" s="151" t="s">
        <v>276</v>
      </c>
      <c r="AU177" s="151" t="s">
        <v>90</v>
      </c>
      <c r="AV177" s="12" t="s">
        <v>90</v>
      </c>
      <c r="AW177" s="12" t="s">
        <v>32</v>
      </c>
      <c r="AX177" s="12" t="s">
        <v>77</v>
      </c>
      <c r="AY177" s="151" t="s">
        <v>268</v>
      </c>
    </row>
    <row r="178" spans="2:65" s="13" customFormat="1">
      <c r="B178" s="157"/>
      <c r="D178" s="150" t="s">
        <v>276</v>
      </c>
      <c r="E178" s="158" t="s">
        <v>1</v>
      </c>
      <c r="F178" s="159" t="s">
        <v>278</v>
      </c>
      <c r="H178" s="160">
        <v>176.94800000000001</v>
      </c>
      <c r="I178" s="161"/>
      <c r="L178" s="157"/>
      <c r="M178" s="162"/>
      <c r="T178" s="163"/>
      <c r="AT178" s="158" t="s">
        <v>276</v>
      </c>
      <c r="AU178" s="158" t="s">
        <v>90</v>
      </c>
      <c r="AV178" s="13" t="s">
        <v>101</v>
      </c>
      <c r="AW178" s="13" t="s">
        <v>32</v>
      </c>
      <c r="AX178" s="13" t="s">
        <v>84</v>
      </c>
      <c r="AY178" s="158" t="s">
        <v>268</v>
      </c>
    </row>
    <row r="179" spans="2:65" s="1" customFormat="1" ht="37.9" customHeight="1">
      <c r="B179" s="32"/>
      <c r="C179" s="136" t="s">
        <v>289</v>
      </c>
      <c r="D179" s="136" t="s">
        <v>270</v>
      </c>
      <c r="E179" s="137" t="s">
        <v>397</v>
      </c>
      <c r="F179" s="138" t="s">
        <v>398</v>
      </c>
      <c r="G179" s="139" t="s">
        <v>215</v>
      </c>
      <c r="H179" s="140">
        <v>206.14699999999999</v>
      </c>
      <c r="I179" s="141"/>
      <c r="J179" s="142">
        <f>ROUND(I179*H179,2)</f>
        <v>0</v>
      </c>
      <c r="K179" s="138" t="s">
        <v>274</v>
      </c>
      <c r="L179" s="32"/>
      <c r="M179" s="143" t="s">
        <v>1</v>
      </c>
      <c r="N179" s="144" t="s">
        <v>43</v>
      </c>
      <c r="P179" s="145">
        <f>O179*H179</f>
        <v>0</v>
      </c>
      <c r="Q179" s="145">
        <v>0</v>
      </c>
      <c r="R179" s="145">
        <f>Q179*H179</f>
        <v>0</v>
      </c>
      <c r="S179" s="145">
        <v>0</v>
      </c>
      <c r="T179" s="146">
        <f>S179*H179</f>
        <v>0</v>
      </c>
      <c r="AR179" s="147" t="s">
        <v>101</v>
      </c>
      <c r="AT179" s="147" t="s">
        <v>270</v>
      </c>
      <c r="AU179" s="147" t="s">
        <v>90</v>
      </c>
      <c r="AY179" s="17" t="s">
        <v>268</v>
      </c>
      <c r="BE179" s="148">
        <f>IF(N179="základní",J179,0)</f>
        <v>0</v>
      </c>
      <c r="BF179" s="148">
        <f>IF(N179="snížená",J179,0)</f>
        <v>0</v>
      </c>
      <c r="BG179" s="148">
        <f>IF(N179="zákl. přenesená",J179,0)</f>
        <v>0</v>
      </c>
      <c r="BH179" s="148">
        <f>IF(N179="sníž. přenesená",J179,0)</f>
        <v>0</v>
      </c>
      <c r="BI179" s="148">
        <f>IF(N179="nulová",J179,0)</f>
        <v>0</v>
      </c>
      <c r="BJ179" s="17" t="s">
        <v>90</v>
      </c>
      <c r="BK179" s="148">
        <f>ROUND(I179*H179,2)</f>
        <v>0</v>
      </c>
      <c r="BL179" s="17" t="s">
        <v>101</v>
      </c>
      <c r="BM179" s="147" t="s">
        <v>812</v>
      </c>
    </row>
    <row r="180" spans="2:65" s="12" customFormat="1">
      <c r="B180" s="149"/>
      <c r="D180" s="150" t="s">
        <v>276</v>
      </c>
      <c r="E180" s="151" t="s">
        <v>1</v>
      </c>
      <c r="F180" s="152" t="s">
        <v>3131</v>
      </c>
      <c r="H180" s="153">
        <v>145.52799999999999</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3133</v>
      </c>
      <c r="H181" s="153">
        <v>17.079999999999998</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3135</v>
      </c>
      <c r="H182" s="153">
        <v>132.01300000000001</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3158</v>
      </c>
      <c r="H183" s="153">
        <v>-88.474000000000004</v>
      </c>
      <c r="I183" s="154"/>
      <c r="L183" s="149"/>
      <c r="M183" s="155"/>
      <c r="T183" s="156"/>
      <c r="AT183" s="151" t="s">
        <v>276</v>
      </c>
      <c r="AU183" s="151" t="s">
        <v>90</v>
      </c>
      <c r="AV183" s="12" t="s">
        <v>90</v>
      </c>
      <c r="AW183" s="12" t="s">
        <v>32</v>
      </c>
      <c r="AX183" s="12" t="s">
        <v>77</v>
      </c>
      <c r="AY183" s="151" t="s">
        <v>268</v>
      </c>
    </row>
    <row r="184" spans="2:65" s="13" customFormat="1">
      <c r="B184" s="157"/>
      <c r="D184" s="150" t="s">
        <v>276</v>
      </c>
      <c r="E184" s="158" t="s">
        <v>1</v>
      </c>
      <c r="F184" s="159" t="s">
        <v>278</v>
      </c>
      <c r="H184" s="160">
        <v>206.14699999999999</v>
      </c>
      <c r="I184" s="161"/>
      <c r="L184" s="157"/>
      <c r="M184" s="162"/>
      <c r="T184" s="163"/>
      <c r="AT184" s="158" t="s">
        <v>276</v>
      </c>
      <c r="AU184" s="158" t="s">
        <v>90</v>
      </c>
      <c r="AV184" s="13" t="s">
        <v>101</v>
      </c>
      <c r="AW184" s="13" t="s">
        <v>32</v>
      </c>
      <c r="AX184" s="13" t="s">
        <v>84</v>
      </c>
      <c r="AY184" s="158" t="s">
        <v>268</v>
      </c>
    </row>
    <row r="185" spans="2:65" s="1" customFormat="1" ht="37.9" customHeight="1">
      <c r="B185" s="32"/>
      <c r="C185" s="136" t="s">
        <v>293</v>
      </c>
      <c r="D185" s="136" t="s">
        <v>270</v>
      </c>
      <c r="E185" s="137" t="s">
        <v>402</v>
      </c>
      <c r="F185" s="138" t="s">
        <v>403</v>
      </c>
      <c r="G185" s="139" t="s">
        <v>215</v>
      </c>
      <c r="H185" s="140">
        <v>2061.4699999999998</v>
      </c>
      <c r="I185" s="141"/>
      <c r="J185" s="142">
        <f>ROUND(I185*H185,2)</f>
        <v>0</v>
      </c>
      <c r="K185" s="138" t="s">
        <v>274</v>
      </c>
      <c r="L185" s="32"/>
      <c r="M185" s="143" t="s">
        <v>1</v>
      </c>
      <c r="N185" s="144" t="s">
        <v>43</v>
      </c>
      <c r="P185" s="145">
        <f>O185*H185</f>
        <v>0</v>
      </c>
      <c r="Q185" s="145">
        <v>0</v>
      </c>
      <c r="R185" s="145">
        <f>Q185*H185</f>
        <v>0</v>
      </c>
      <c r="S185" s="145">
        <v>0</v>
      </c>
      <c r="T185" s="146">
        <f>S185*H185</f>
        <v>0</v>
      </c>
      <c r="AR185" s="147" t="s">
        <v>101</v>
      </c>
      <c r="AT185" s="147" t="s">
        <v>270</v>
      </c>
      <c r="AU185" s="147" t="s">
        <v>90</v>
      </c>
      <c r="AY185" s="17" t="s">
        <v>268</v>
      </c>
      <c r="BE185" s="148">
        <f>IF(N185="základní",J185,0)</f>
        <v>0</v>
      </c>
      <c r="BF185" s="148">
        <f>IF(N185="snížená",J185,0)</f>
        <v>0</v>
      </c>
      <c r="BG185" s="148">
        <f>IF(N185="zákl. přenesená",J185,0)</f>
        <v>0</v>
      </c>
      <c r="BH185" s="148">
        <f>IF(N185="sníž. přenesená",J185,0)</f>
        <v>0</v>
      </c>
      <c r="BI185" s="148">
        <f>IF(N185="nulová",J185,0)</f>
        <v>0</v>
      </c>
      <c r="BJ185" s="17" t="s">
        <v>90</v>
      </c>
      <c r="BK185" s="148">
        <f>ROUND(I185*H185,2)</f>
        <v>0</v>
      </c>
      <c r="BL185" s="17" t="s">
        <v>101</v>
      </c>
      <c r="BM185" s="147" t="s">
        <v>814</v>
      </c>
    </row>
    <row r="186" spans="2:65" s="12" customFormat="1">
      <c r="B186" s="149"/>
      <c r="D186" s="150" t="s">
        <v>276</v>
      </c>
      <c r="E186" s="151" t="s">
        <v>1</v>
      </c>
      <c r="F186" s="152" t="s">
        <v>3131</v>
      </c>
      <c r="H186" s="153">
        <v>145.52799999999999</v>
      </c>
      <c r="I186" s="154"/>
      <c r="L186" s="149"/>
      <c r="M186" s="155"/>
      <c r="T186" s="156"/>
      <c r="AT186" s="151" t="s">
        <v>276</v>
      </c>
      <c r="AU186" s="151" t="s">
        <v>90</v>
      </c>
      <c r="AV186" s="12" t="s">
        <v>90</v>
      </c>
      <c r="AW186" s="12" t="s">
        <v>32</v>
      </c>
      <c r="AX186" s="12" t="s">
        <v>77</v>
      </c>
      <c r="AY186" s="151" t="s">
        <v>268</v>
      </c>
    </row>
    <row r="187" spans="2:65" s="12" customFormat="1">
      <c r="B187" s="149"/>
      <c r="D187" s="150" t="s">
        <v>276</v>
      </c>
      <c r="E187" s="151" t="s">
        <v>1</v>
      </c>
      <c r="F187" s="152" t="s">
        <v>3133</v>
      </c>
      <c r="H187" s="153">
        <v>17.079999999999998</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3135</v>
      </c>
      <c r="H188" s="153">
        <v>132.01300000000001</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3158</v>
      </c>
      <c r="H189" s="153">
        <v>-88.474000000000004</v>
      </c>
      <c r="I189" s="154"/>
      <c r="L189" s="149"/>
      <c r="M189" s="155"/>
      <c r="T189" s="156"/>
      <c r="AT189" s="151" t="s">
        <v>276</v>
      </c>
      <c r="AU189" s="151" t="s">
        <v>90</v>
      </c>
      <c r="AV189" s="12" t="s">
        <v>90</v>
      </c>
      <c r="AW189" s="12" t="s">
        <v>32</v>
      </c>
      <c r="AX189" s="12" t="s">
        <v>77</v>
      </c>
      <c r="AY189" s="151" t="s">
        <v>268</v>
      </c>
    </row>
    <row r="190" spans="2:65" s="13" customFormat="1">
      <c r="B190" s="157"/>
      <c r="D190" s="150" t="s">
        <v>276</v>
      </c>
      <c r="E190" s="158" t="s">
        <v>1</v>
      </c>
      <c r="F190" s="159" t="s">
        <v>278</v>
      </c>
      <c r="H190" s="160">
        <v>206.14699999999999</v>
      </c>
      <c r="I190" s="161"/>
      <c r="L190" s="157"/>
      <c r="M190" s="162"/>
      <c r="T190" s="163"/>
      <c r="AT190" s="158" t="s">
        <v>276</v>
      </c>
      <c r="AU190" s="158" t="s">
        <v>90</v>
      </c>
      <c r="AV190" s="13" t="s">
        <v>101</v>
      </c>
      <c r="AW190" s="13" t="s">
        <v>32</v>
      </c>
      <c r="AX190" s="13" t="s">
        <v>84</v>
      </c>
      <c r="AY190" s="158" t="s">
        <v>268</v>
      </c>
    </row>
    <row r="191" spans="2:65" s="12" customFormat="1">
      <c r="B191" s="149"/>
      <c r="D191" s="150" t="s">
        <v>276</v>
      </c>
      <c r="F191" s="152" t="s">
        <v>3159</v>
      </c>
      <c r="H191" s="153">
        <v>2061.4699999999998</v>
      </c>
      <c r="I191" s="154"/>
      <c r="L191" s="149"/>
      <c r="M191" s="155"/>
      <c r="T191" s="156"/>
      <c r="AT191" s="151" t="s">
        <v>276</v>
      </c>
      <c r="AU191" s="151" t="s">
        <v>90</v>
      </c>
      <c r="AV191" s="12" t="s">
        <v>90</v>
      </c>
      <c r="AW191" s="12" t="s">
        <v>4</v>
      </c>
      <c r="AX191" s="12" t="s">
        <v>84</v>
      </c>
      <c r="AY191" s="151" t="s">
        <v>268</v>
      </c>
    </row>
    <row r="192" spans="2:65" s="1" customFormat="1" ht="24.2" customHeight="1">
      <c r="B192" s="32"/>
      <c r="C192" s="136" t="s">
        <v>299</v>
      </c>
      <c r="D192" s="136" t="s">
        <v>270</v>
      </c>
      <c r="E192" s="137" t="s">
        <v>817</v>
      </c>
      <c r="F192" s="138" t="s">
        <v>818</v>
      </c>
      <c r="G192" s="139" t="s">
        <v>215</v>
      </c>
      <c r="H192" s="140">
        <v>88.474000000000004</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819</v>
      </c>
    </row>
    <row r="193" spans="2:65" s="12" customFormat="1">
      <c r="B193" s="149"/>
      <c r="D193" s="150" t="s">
        <v>276</v>
      </c>
      <c r="E193" s="151" t="s">
        <v>1</v>
      </c>
      <c r="F193" s="152" t="s">
        <v>3137</v>
      </c>
      <c r="H193" s="153">
        <v>88.474000000000004</v>
      </c>
      <c r="I193" s="154"/>
      <c r="L193" s="149"/>
      <c r="M193" s="155"/>
      <c r="T193" s="156"/>
      <c r="AT193" s="151" t="s">
        <v>276</v>
      </c>
      <c r="AU193" s="151" t="s">
        <v>90</v>
      </c>
      <c r="AV193" s="12" t="s">
        <v>90</v>
      </c>
      <c r="AW193" s="12" t="s">
        <v>32</v>
      </c>
      <c r="AX193" s="12" t="s">
        <v>77</v>
      </c>
      <c r="AY193" s="151" t="s">
        <v>268</v>
      </c>
    </row>
    <row r="194" spans="2:65" s="13" customFormat="1">
      <c r="B194" s="157"/>
      <c r="D194" s="150" t="s">
        <v>276</v>
      </c>
      <c r="E194" s="158" t="s">
        <v>1</v>
      </c>
      <c r="F194" s="159" t="s">
        <v>278</v>
      </c>
      <c r="H194" s="160">
        <v>88.474000000000004</v>
      </c>
      <c r="I194" s="161"/>
      <c r="L194" s="157"/>
      <c r="M194" s="162"/>
      <c r="T194" s="163"/>
      <c r="AT194" s="158" t="s">
        <v>276</v>
      </c>
      <c r="AU194" s="158" t="s">
        <v>90</v>
      </c>
      <c r="AV194" s="13" t="s">
        <v>101</v>
      </c>
      <c r="AW194" s="13" t="s">
        <v>32</v>
      </c>
      <c r="AX194" s="13" t="s">
        <v>84</v>
      </c>
      <c r="AY194" s="158" t="s">
        <v>268</v>
      </c>
    </row>
    <row r="195" spans="2:65" s="1" customFormat="1" ht="33" customHeight="1">
      <c r="B195" s="32"/>
      <c r="C195" s="136" t="s">
        <v>309</v>
      </c>
      <c r="D195" s="136" t="s">
        <v>270</v>
      </c>
      <c r="E195" s="137" t="s">
        <v>411</v>
      </c>
      <c r="F195" s="138" t="s">
        <v>412</v>
      </c>
      <c r="G195" s="139" t="s">
        <v>413</v>
      </c>
      <c r="H195" s="140">
        <v>371.065</v>
      </c>
      <c r="I195" s="141"/>
      <c r="J195" s="142">
        <f>ROUND(I195*H195,2)</f>
        <v>0</v>
      </c>
      <c r="K195" s="138" t="s">
        <v>274</v>
      </c>
      <c r="L195" s="32"/>
      <c r="M195" s="143" t="s">
        <v>1</v>
      </c>
      <c r="N195" s="144" t="s">
        <v>43</v>
      </c>
      <c r="P195" s="145">
        <f>O195*H195</f>
        <v>0</v>
      </c>
      <c r="Q195" s="145">
        <v>0</v>
      </c>
      <c r="R195" s="145">
        <f>Q195*H195</f>
        <v>0</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820</v>
      </c>
    </row>
    <row r="196" spans="2:65" s="12" customFormat="1">
      <c r="B196" s="149"/>
      <c r="D196" s="150" t="s">
        <v>276</v>
      </c>
      <c r="E196" s="151" t="s">
        <v>1</v>
      </c>
      <c r="F196" s="152" t="s">
        <v>3131</v>
      </c>
      <c r="H196" s="153">
        <v>145.52799999999999</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3133</v>
      </c>
      <c r="H197" s="153">
        <v>17.079999999999998</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3135</v>
      </c>
      <c r="H198" s="153">
        <v>132.01300000000001</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3158</v>
      </c>
      <c r="H199" s="153">
        <v>-88.474000000000004</v>
      </c>
      <c r="I199" s="154"/>
      <c r="L199" s="149"/>
      <c r="M199" s="155"/>
      <c r="T199" s="156"/>
      <c r="AT199" s="151" t="s">
        <v>276</v>
      </c>
      <c r="AU199" s="151" t="s">
        <v>90</v>
      </c>
      <c r="AV199" s="12" t="s">
        <v>90</v>
      </c>
      <c r="AW199" s="12" t="s">
        <v>32</v>
      </c>
      <c r="AX199" s="12" t="s">
        <v>77</v>
      </c>
      <c r="AY199" s="151" t="s">
        <v>268</v>
      </c>
    </row>
    <row r="200" spans="2:65" s="13" customFormat="1">
      <c r="B200" s="157"/>
      <c r="D200" s="150" t="s">
        <v>276</v>
      </c>
      <c r="E200" s="158" t="s">
        <v>1</v>
      </c>
      <c r="F200" s="159" t="s">
        <v>278</v>
      </c>
      <c r="H200" s="160">
        <v>206.14699999999999</v>
      </c>
      <c r="I200" s="161"/>
      <c r="L200" s="157"/>
      <c r="M200" s="162"/>
      <c r="T200" s="163"/>
      <c r="AT200" s="158" t="s">
        <v>276</v>
      </c>
      <c r="AU200" s="158" t="s">
        <v>90</v>
      </c>
      <c r="AV200" s="13" t="s">
        <v>101</v>
      </c>
      <c r="AW200" s="13" t="s">
        <v>32</v>
      </c>
      <c r="AX200" s="13" t="s">
        <v>84</v>
      </c>
      <c r="AY200" s="158" t="s">
        <v>268</v>
      </c>
    </row>
    <row r="201" spans="2:65" s="12" customFormat="1">
      <c r="B201" s="149"/>
      <c r="D201" s="150" t="s">
        <v>276</v>
      </c>
      <c r="F201" s="152" t="s">
        <v>3160</v>
      </c>
      <c r="H201" s="153">
        <v>371.065</v>
      </c>
      <c r="I201" s="154"/>
      <c r="L201" s="149"/>
      <c r="M201" s="155"/>
      <c r="T201" s="156"/>
      <c r="AT201" s="151" t="s">
        <v>276</v>
      </c>
      <c r="AU201" s="151" t="s">
        <v>90</v>
      </c>
      <c r="AV201" s="12" t="s">
        <v>90</v>
      </c>
      <c r="AW201" s="12" t="s">
        <v>4</v>
      </c>
      <c r="AX201" s="12" t="s">
        <v>84</v>
      </c>
      <c r="AY201" s="151" t="s">
        <v>268</v>
      </c>
    </row>
    <row r="202" spans="2:65" s="1" customFormat="1" ht="24.2" customHeight="1">
      <c r="B202" s="32"/>
      <c r="C202" s="136" t="s">
        <v>315</v>
      </c>
      <c r="D202" s="136" t="s">
        <v>270</v>
      </c>
      <c r="E202" s="137" t="s">
        <v>420</v>
      </c>
      <c r="F202" s="138" t="s">
        <v>421</v>
      </c>
      <c r="G202" s="139" t="s">
        <v>215</v>
      </c>
      <c r="H202" s="140">
        <v>88.474000000000004</v>
      </c>
      <c r="I202" s="141"/>
      <c r="J202" s="142">
        <f>ROUND(I202*H202,2)</f>
        <v>0</v>
      </c>
      <c r="K202" s="138" t="s">
        <v>274</v>
      </c>
      <c r="L202" s="32"/>
      <c r="M202" s="143" t="s">
        <v>1</v>
      </c>
      <c r="N202" s="144" t="s">
        <v>43</v>
      </c>
      <c r="P202" s="145">
        <f>O202*H202</f>
        <v>0</v>
      </c>
      <c r="Q202" s="145">
        <v>0</v>
      </c>
      <c r="R202" s="145">
        <f>Q202*H202</f>
        <v>0</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822</v>
      </c>
    </row>
    <row r="203" spans="2:65" s="12" customFormat="1">
      <c r="B203" s="149"/>
      <c r="D203" s="150" t="s">
        <v>276</v>
      </c>
      <c r="E203" s="151" t="s">
        <v>1</v>
      </c>
      <c r="F203" s="152" t="s">
        <v>3131</v>
      </c>
      <c r="H203" s="153">
        <v>145.52799999999999</v>
      </c>
      <c r="I203" s="154"/>
      <c r="L203" s="149"/>
      <c r="M203" s="155"/>
      <c r="T203" s="156"/>
      <c r="AT203" s="151" t="s">
        <v>276</v>
      </c>
      <c r="AU203" s="151" t="s">
        <v>90</v>
      </c>
      <c r="AV203" s="12" t="s">
        <v>90</v>
      </c>
      <c r="AW203" s="12" t="s">
        <v>32</v>
      </c>
      <c r="AX203" s="12" t="s">
        <v>77</v>
      </c>
      <c r="AY203" s="151" t="s">
        <v>268</v>
      </c>
    </row>
    <row r="204" spans="2:65" s="12" customFormat="1">
      <c r="B204" s="149"/>
      <c r="D204" s="150" t="s">
        <v>276</v>
      </c>
      <c r="E204" s="151" t="s">
        <v>1</v>
      </c>
      <c r="F204" s="152" t="s">
        <v>3133</v>
      </c>
      <c r="H204" s="153">
        <v>17.079999999999998</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3135</v>
      </c>
      <c r="H205" s="153">
        <v>132.01300000000001</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3161</v>
      </c>
      <c r="H206" s="153">
        <v>-81.400000000000006</v>
      </c>
      <c r="I206" s="154"/>
      <c r="L206" s="149"/>
      <c r="M206" s="155"/>
      <c r="T206" s="156"/>
      <c r="AT206" s="151" t="s">
        <v>276</v>
      </c>
      <c r="AU206" s="151" t="s">
        <v>90</v>
      </c>
      <c r="AV206" s="12" t="s">
        <v>90</v>
      </c>
      <c r="AW206" s="12" t="s">
        <v>32</v>
      </c>
      <c r="AX206" s="12" t="s">
        <v>77</v>
      </c>
      <c r="AY206" s="151" t="s">
        <v>268</v>
      </c>
    </row>
    <row r="207" spans="2:65" s="12" customFormat="1" ht="22.5">
      <c r="B207" s="149"/>
      <c r="D207" s="150" t="s">
        <v>276</v>
      </c>
      <c r="E207" s="151" t="s">
        <v>1</v>
      </c>
      <c r="F207" s="152" t="s">
        <v>3162</v>
      </c>
      <c r="H207" s="153">
        <v>-17.079999999999998</v>
      </c>
      <c r="I207" s="154"/>
      <c r="L207" s="149"/>
      <c r="M207" s="155"/>
      <c r="T207" s="156"/>
      <c r="AT207" s="151" t="s">
        <v>276</v>
      </c>
      <c r="AU207" s="151" t="s">
        <v>90</v>
      </c>
      <c r="AV207" s="12" t="s">
        <v>90</v>
      </c>
      <c r="AW207" s="12" t="s">
        <v>32</v>
      </c>
      <c r="AX207" s="12" t="s">
        <v>77</v>
      </c>
      <c r="AY207" s="151" t="s">
        <v>268</v>
      </c>
    </row>
    <row r="208" spans="2:65" s="12" customFormat="1" ht="22.5">
      <c r="B208" s="149"/>
      <c r="D208" s="150" t="s">
        <v>276</v>
      </c>
      <c r="E208" s="151" t="s">
        <v>1</v>
      </c>
      <c r="F208" s="152" t="s">
        <v>3163</v>
      </c>
      <c r="H208" s="153">
        <v>-107.667</v>
      </c>
      <c r="I208" s="154"/>
      <c r="L208" s="149"/>
      <c r="M208" s="155"/>
      <c r="T208" s="156"/>
      <c r="AT208" s="151" t="s">
        <v>276</v>
      </c>
      <c r="AU208" s="151" t="s">
        <v>90</v>
      </c>
      <c r="AV208" s="12" t="s">
        <v>90</v>
      </c>
      <c r="AW208" s="12" t="s">
        <v>32</v>
      </c>
      <c r="AX208" s="12" t="s">
        <v>77</v>
      </c>
      <c r="AY208" s="151" t="s">
        <v>268</v>
      </c>
    </row>
    <row r="209" spans="2:65" s="15" customFormat="1">
      <c r="B209" s="170"/>
      <c r="D209" s="150" t="s">
        <v>276</v>
      </c>
      <c r="E209" s="171" t="s">
        <v>3137</v>
      </c>
      <c r="F209" s="172" t="s">
        <v>325</v>
      </c>
      <c r="H209" s="173">
        <v>88.474000000000004</v>
      </c>
      <c r="I209" s="174"/>
      <c r="L209" s="170"/>
      <c r="M209" s="175"/>
      <c r="T209" s="176"/>
      <c r="AT209" s="171" t="s">
        <v>276</v>
      </c>
      <c r="AU209" s="171" t="s">
        <v>90</v>
      </c>
      <c r="AV209" s="15" t="s">
        <v>97</v>
      </c>
      <c r="AW209" s="15" t="s">
        <v>32</v>
      </c>
      <c r="AX209" s="15" t="s">
        <v>77</v>
      </c>
      <c r="AY209" s="171" t="s">
        <v>268</v>
      </c>
    </row>
    <row r="210" spans="2:65" s="13" customFormat="1">
      <c r="B210" s="157"/>
      <c r="D210" s="150" t="s">
        <v>276</v>
      </c>
      <c r="E210" s="158" t="s">
        <v>1</v>
      </c>
      <c r="F210" s="159" t="s">
        <v>278</v>
      </c>
      <c r="H210" s="160">
        <v>88.474000000000004</v>
      </c>
      <c r="I210" s="161"/>
      <c r="L210" s="157"/>
      <c r="M210" s="162"/>
      <c r="T210" s="163"/>
      <c r="AT210" s="158" t="s">
        <v>276</v>
      </c>
      <c r="AU210" s="158" t="s">
        <v>90</v>
      </c>
      <c r="AV210" s="13" t="s">
        <v>101</v>
      </c>
      <c r="AW210" s="13" t="s">
        <v>32</v>
      </c>
      <c r="AX210" s="13" t="s">
        <v>84</v>
      </c>
      <c r="AY210" s="158" t="s">
        <v>268</v>
      </c>
    </row>
    <row r="211" spans="2:65" s="1" customFormat="1" ht="24.2" customHeight="1">
      <c r="B211" s="32"/>
      <c r="C211" s="136" t="s">
        <v>321</v>
      </c>
      <c r="D211" s="136" t="s">
        <v>270</v>
      </c>
      <c r="E211" s="137" t="s">
        <v>826</v>
      </c>
      <c r="F211" s="138" t="s">
        <v>827</v>
      </c>
      <c r="G211" s="139" t="s">
        <v>273</v>
      </c>
      <c r="H211" s="140">
        <v>18.59</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3164</v>
      </c>
    </row>
    <row r="212" spans="2:65" s="12" customFormat="1">
      <c r="B212" s="149"/>
      <c r="D212" s="150" t="s">
        <v>276</v>
      </c>
      <c r="E212" s="151" t="s">
        <v>1</v>
      </c>
      <c r="F212" s="152" t="s">
        <v>829</v>
      </c>
      <c r="H212" s="153">
        <v>18.59</v>
      </c>
      <c r="I212" s="154"/>
      <c r="L212" s="149"/>
      <c r="M212" s="155"/>
      <c r="T212" s="156"/>
      <c r="AT212" s="151" t="s">
        <v>276</v>
      </c>
      <c r="AU212" s="151" t="s">
        <v>90</v>
      </c>
      <c r="AV212" s="12" t="s">
        <v>90</v>
      </c>
      <c r="AW212" s="12" t="s">
        <v>32</v>
      </c>
      <c r="AX212" s="12" t="s">
        <v>84</v>
      </c>
      <c r="AY212" s="151" t="s">
        <v>268</v>
      </c>
    </row>
    <row r="213" spans="2:65" s="11" customFormat="1" ht="22.9" customHeight="1">
      <c r="B213" s="124"/>
      <c r="D213" s="125" t="s">
        <v>76</v>
      </c>
      <c r="E213" s="134" t="s">
        <v>90</v>
      </c>
      <c r="F213" s="134" t="s">
        <v>430</v>
      </c>
      <c r="I213" s="127"/>
      <c r="J213" s="135">
        <f>BK213</f>
        <v>0</v>
      </c>
      <c r="L213" s="124"/>
      <c r="M213" s="129"/>
      <c r="P213" s="130">
        <f>SUM(P214:P238)</f>
        <v>0</v>
      </c>
      <c r="R213" s="130">
        <f>SUM(R214:R238)</f>
        <v>78.555630000000008</v>
      </c>
      <c r="T213" s="131">
        <f>SUM(T214:T238)</f>
        <v>0</v>
      </c>
      <c r="AR213" s="125" t="s">
        <v>84</v>
      </c>
      <c r="AT213" s="132" t="s">
        <v>76</v>
      </c>
      <c r="AU213" s="132" t="s">
        <v>84</v>
      </c>
      <c r="AY213" s="125" t="s">
        <v>268</v>
      </c>
      <c r="BK213" s="133">
        <f>SUM(BK214:BK238)</f>
        <v>0</v>
      </c>
    </row>
    <row r="214" spans="2:65" s="1" customFormat="1" ht="37.9" customHeight="1">
      <c r="B214" s="32"/>
      <c r="C214" s="136" t="s">
        <v>326</v>
      </c>
      <c r="D214" s="136" t="s">
        <v>270</v>
      </c>
      <c r="E214" s="137" t="s">
        <v>830</v>
      </c>
      <c r="F214" s="138" t="s">
        <v>831</v>
      </c>
      <c r="G214" s="139" t="s">
        <v>318</v>
      </c>
      <c r="H214" s="140">
        <v>130.86000000000001</v>
      </c>
      <c r="I214" s="141"/>
      <c r="J214" s="142">
        <f>ROUND(I214*H214,2)</f>
        <v>0</v>
      </c>
      <c r="K214" s="138" t="s">
        <v>274</v>
      </c>
      <c r="L214" s="32"/>
      <c r="M214" s="143" t="s">
        <v>1</v>
      </c>
      <c r="N214" s="144" t="s">
        <v>43</v>
      </c>
      <c r="P214" s="145">
        <f>O214*H214</f>
        <v>0</v>
      </c>
      <c r="Q214" s="145">
        <v>5.0000000000000001E-4</v>
      </c>
      <c r="R214" s="145">
        <f>Q214*H214</f>
        <v>6.5430000000000002E-2</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3165</v>
      </c>
    </row>
    <row r="215" spans="2:65" s="14" customFormat="1">
      <c r="B215" s="164"/>
      <c r="D215" s="150" t="s">
        <v>276</v>
      </c>
      <c r="E215" s="165" t="s">
        <v>1</v>
      </c>
      <c r="F215" s="166" t="s">
        <v>833</v>
      </c>
      <c r="H215" s="165" t="s">
        <v>1</v>
      </c>
      <c r="I215" s="167"/>
      <c r="L215" s="164"/>
      <c r="M215" s="168"/>
      <c r="T215" s="169"/>
      <c r="AT215" s="165" t="s">
        <v>276</v>
      </c>
      <c r="AU215" s="165" t="s">
        <v>90</v>
      </c>
      <c r="AV215" s="14" t="s">
        <v>84</v>
      </c>
      <c r="AW215" s="14" t="s">
        <v>32</v>
      </c>
      <c r="AX215" s="14" t="s">
        <v>77</v>
      </c>
      <c r="AY215" s="165" t="s">
        <v>268</v>
      </c>
    </row>
    <row r="216" spans="2:65" s="12" customFormat="1">
      <c r="B216" s="149"/>
      <c r="D216" s="150" t="s">
        <v>276</v>
      </c>
      <c r="E216" s="151" t="s">
        <v>1</v>
      </c>
      <c r="F216" s="152" t="s">
        <v>834</v>
      </c>
      <c r="H216" s="153">
        <v>130.86000000000001</v>
      </c>
      <c r="I216" s="154"/>
      <c r="L216" s="149"/>
      <c r="M216" s="155"/>
      <c r="T216" s="156"/>
      <c r="AT216" s="151" t="s">
        <v>276</v>
      </c>
      <c r="AU216" s="151" t="s">
        <v>90</v>
      </c>
      <c r="AV216" s="12" t="s">
        <v>90</v>
      </c>
      <c r="AW216" s="12" t="s">
        <v>32</v>
      </c>
      <c r="AX216" s="12" t="s">
        <v>77</v>
      </c>
      <c r="AY216" s="151" t="s">
        <v>268</v>
      </c>
    </row>
    <row r="217" spans="2:65" s="13" customFormat="1">
      <c r="B217" s="157"/>
      <c r="D217" s="150" t="s">
        <v>276</v>
      </c>
      <c r="E217" s="158" t="s">
        <v>1</v>
      </c>
      <c r="F217" s="159" t="s">
        <v>278</v>
      </c>
      <c r="H217" s="160">
        <v>130.86000000000001</v>
      </c>
      <c r="I217" s="161"/>
      <c r="L217" s="157"/>
      <c r="M217" s="162"/>
      <c r="T217" s="163"/>
      <c r="AT217" s="158" t="s">
        <v>276</v>
      </c>
      <c r="AU217" s="158" t="s">
        <v>90</v>
      </c>
      <c r="AV217" s="13" t="s">
        <v>101</v>
      </c>
      <c r="AW217" s="13" t="s">
        <v>32</v>
      </c>
      <c r="AX217" s="13" t="s">
        <v>84</v>
      </c>
      <c r="AY217" s="158" t="s">
        <v>268</v>
      </c>
    </row>
    <row r="218" spans="2:65" s="1" customFormat="1" ht="37.9" customHeight="1">
      <c r="B218" s="32"/>
      <c r="C218" s="136" t="s">
        <v>346</v>
      </c>
      <c r="D218" s="136" t="s">
        <v>270</v>
      </c>
      <c r="E218" s="137" t="s">
        <v>835</v>
      </c>
      <c r="F218" s="138" t="s">
        <v>836</v>
      </c>
      <c r="G218" s="139" t="s">
        <v>318</v>
      </c>
      <c r="H218" s="140">
        <v>60</v>
      </c>
      <c r="I218" s="141"/>
      <c r="J218" s="142">
        <f>ROUND(I218*H218,2)</f>
        <v>0</v>
      </c>
      <c r="K218" s="138" t="s">
        <v>274</v>
      </c>
      <c r="L218" s="32"/>
      <c r="M218" s="143" t="s">
        <v>1</v>
      </c>
      <c r="N218" s="144" t="s">
        <v>43</v>
      </c>
      <c r="P218" s="145">
        <f>O218*H218</f>
        <v>0</v>
      </c>
      <c r="Q218" s="145">
        <v>1.6299999999999999E-3</v>
      </c>
      <c r="R218" s="145">
        <f>Q218*H218</f>
        <v>9.7799999999999998E-2</v>
      </c>
      <c r="S218" s="145">
        <v>0</v>
      </c>
      <c r="T218" s="146">
        <f>S218*H218</f>
        <v>0</v>
      </c>
      <c r="AR218" s="147" t="s">
        <v>101</v>
      </c>
      <c r="AT218" s="147" t="s">
        <v>270</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101</v>
      </c>
      <c r="BM218" s="147" t="s">
        <v>3166</v>
      </c>
    </row>
    <row r="219" spans="2:65" s="14" customFormat="1">
      <c r="B219" s="164"/>
      <c r="D219" s="150" t="s">
        <v>276</v>
      </c>
      <c r="E219" s="165" t="s">
        <v>1</v>
      </c>
      <c r="F219" s="166" t="s">
        <v>833</v>
      </c>
      <c r="H219" s="165" t="s">
        <v>1</v>
      </c>
      <c r="I219" s="167"/>
      <c r="L219" s="164"/>
      <c r="M219" s="168"/>
      <c r="T219" s="169"/>
      <c r="AT219" s="165" t="s">
        <v>276</v>
      </c>
      <c r="AU219" s="165" t="s">
        <v>90</v>
      </c>
      <c r="AV219" s="14" t="s">
        <v>84</v>
      </c>
      <c r="AW219" s="14" t="s">
        <v>32</v>
      </c>
      <c r="AX219" s="14" t="s">
        <v>77</v>
      </c>
      <c r="AY219" s="165" t="s">
        <v>268</v>
      </c>
    </row>
    <row r="220" spans="2:65" s="12" customFormat="1">
      <c r="B220" s="149"/>
      <c r="D220" s="150" t="s">
        <v>276</v>
      </c>
      <c r="E220" s="151" t="s">
        <v>1</v>
      </c>
      <c r="F220" s="152" t="s">
        <v>838</v>
      </c>
      <c r="H220" s="153">
        <v>60</v>
      </c>
      <c r="I220" s="154"/>
      <c r="L220" s="149"/>
      <c r="M220" s="155"/>
      <c r="T220" s="156"/>
      <c r="AT220" s="151" t="s">
        <v>276</v>
      </c>
      <c r="AU220" s="151" t="s">
        <v>90</v>
      </c>
      <c r="AV220" s="12" t="s">
        <v>90</v>
      </c>
      <c r="AW220" s="12" t="s">
        <v>32</v>
      </c>
      <c r="AX220" s="12" t="s">
        <v>77</v>
      </c>
      <c r="AY220" s="151" t="s">
        <v>268</v>
      </c>
    </row>
    <row r="221" spans="2:65" s="13" customFormat="1">
      <c r="B221" s="157"/>
      <c r="D221" s="150" t="s">
        <v>276</v>
      </c>
      <c r="E221" s="158" t="s">
        <v>1</v>
      </c>
      <c r="F221" s="159" t="s">
        <v>278</v>
      </c>
      <c r="H221" s="160">
        <v>60</v>
      </c>
      <c r="I221" s="161"/>
      <c r="L221" s="157"/>
      <c r="M221" s="162"/>
      <c r="T221" s="163"/>
      <c r="AT221" s="158" t="s">
        <v>276</v>
      </c>
      <c r="AU221" s="158" t="s">
        <v>90</v>
      </c>
      <c r="AV221" s="13" t="s">
        <v>101</v>
      </c>
      <c r="AW221" s="13" t="s">
        <v>32</v>
      </c>
      <c r="AX221" s="13" t="s">
        <v>84</v>
      </c>
      <c r="AY221" s="158" t="s">
        <v>268</v>
      </c>
    </row>
    <row r="222" spans="2:65" s="1" customFormat="1" ht="24.2" customHeight="1">
      <c r="B222" s="32"/>
      <c r="C222" s="136" t="s">
        <v>356</v>
      </c>
      <c r="D222" s="136" t="s">
        <v>270</v>
      </c>
      <c r="E222" s="137" t="s">
        <v>839</v>
      </c>
      <c r="F222" s="138" t="s">
        <v>840</v>
      </c>
      <c r="G222" s="139" t="s">
        <v>318</v>
      </c>
      <c r="H222" s="140">
        <v>10</v>
      </c>
      <c r="I222" s="141"/>
      <c r="J222" s="142">
        <f>ROUND(I222*H222,2)</f>
        <v>0</v>
      </c>
      <c r="K222" s="138" t="s">
        <v>274</v>
      </c>
      <c r="L222" s="32"/>
      <c r="M222" s="143" t="s">
        <v>1</v>
      </c>
      <c r="N222" s="144" t="s">
        <v>43</v>
      </c>
      <c r="P222" s="145">
        <f>O222*H222</f>
        <v>0</v>
      </c>
      <c r="Q222" s="145">
        <v>2.1900000000000001E-3</v>
      </c>
      <c r="R222" s="145">
        <f>Q222*H222</f>
        <v>2.1900000000000003E-2</v>
      </c>
      <c r="S222" s="145">
        <v>0</v>
      </c>
      <c r="T222" s="146">
        <f>S222*H222</f>
        <v>0</v>
      </c>
      <c r="AR222" s="147" t="s">
        <v>101</v>
      </c>
      <c r="AT222" s="147" t="s">
        <v>270</v>
      </c>
      <c r="AU222" s="147" t="s">
        <v>90</v>
      </c>
      <c r="AY222" s="17" t="s">
        <v>268</v>
      </c>
      <c r="BE222" s="148">
        <f>IF(N222="základní",J222,0)</f>
        <v>0</v>
      </c>
      <c r="BF222" s="148">
        <f>IF(N222="snížená",J222,0)</f>
        <v>0</v>
      </c>
      <c r="BG222" s="148">
        <f>IF(N222="zákl. přenesená",J222,0)</f>
        <v>0</v>
      </c>
      <c r="BH222" s="148">
        <f>IF(N222="sníž. přenesená",J222,0)</f>
        <v>0</v>
      </c>
      <c r="BI222" s="148">
        <f>IF(N222="nulová",J222,0)</f>
        <v>0</v>
      </c>
      <c r="BJ222" s="17" t="s">
        <v>90</v>
      </c>
      <c r="BK222" s="148">
        <f>ROUND(I222*H222,2)</f>
        <v>0</v>
      </c>
      <c r="BL222" s="17" t="s">
        <v>101</v>
      </c>
      <c r="BM222" s="147" t="s">
        <v>3167</v>
      </c>
    </row>
    <row r="223" spans="2:65" s="14" customFormat="1">
      <c r="B223" s="164"/>
      <c r="D223" s="150" t="s">
        <v>276</v>
      </c>
      <c r="E223" s="165" t="s">
        <v>1</v>
      </c>
      <c r="F223" s="166" t="s">
        <v>833</v>
      </c>
      <c r="H223" s="165" t="s">
        <v>1</v>
      </c>
      <c r="I223" s="167"/>
      <c r="L223" s="164"/>
      <c r="M223" s="168"/>
      <c r="T223" s="169"/>
      <c r="AT223" s="165" t="s">
        <v>276</v>
      </c>
      <c r="AU223" s="165" t="s">
        <v>90</v>
      </c>
      <c r="AV223" s="14" t="s">
        <v>84</v>
      </c>
      <c r="AW223" s="14" t="s">
        <v>32</v>
      </c>
      <c r="AX223" s="14" t="s">
        <v>77</v>
      </c>
      <c r="AY223" s="165" t="s">
        <v>268</v>
      </c>
    </row>
    <row r="224" spans="2:65" s="12" customFormat="1">
      <c r="B224" s="149"/>
      <c r="D224" s="150" t="s">
        <v>276</v>
      </c>
      <c r="E224" s="151" t="s">
        <v>1</v>
      </c>
      <c r="F224" s="152" t="s">
        <v>842</v>
      </c>
      <c r="H224" s="153">
        <v>10</v>
      </c>
      <c r="I224" s="154"/>
      <c r="L224" s="149"/>
      <c r="M224" s="155"/>
      <c r="T224" s="156"/>
      <c r="AT224" s="151" t="s">
        <v>276</v>
      </c>
      <c r="AU224" s="151" t="s">
        <v>90</v>
      </c>
      <c r="AV224" s="12" t="s">
        <v>90</v>
      </c>
      <c r="AW224" s="12" t="s">
        <v>32</v>
      </c>
      <c r="AX224" s="12" t="s">
        <v>77</v>
      </c>
      <c r="AY224" s="151" t="s">
        <v>268</v>
      </c>
    </row>
    <row r="225" spans="2:65" s="13" customFormat="1">
      <c r="B225" s="157"/>
      <c r="D225" s="150" t="s">
        <v>276</v>
      </c>
      <c r="E225" s="158" t="s">
        <v>1</v>
      </c>
      <c r="F225" s="159" t="s">
        <v>278</v>
      </c>
      <c r="H225" s="160">
        <v>10</v>
      </c>
      <c r="I225" s="161"/>
      <c r="L225" s="157"/>
      <c r="M225" s="162"/>
      <c r="T225" s="163"/>
      <c r="AT225" s="158" t="s">
        <v>276</v>
      </c>
      <c r="AU225" s="158" t="s">
        <v>90</v>
      </c>
      <c r="AV225" s="13" t="s">
        <v>101</v>
      </c>
      <c r="AW225" s="13" t="s">
        <v>32</v>
      </c>
      <c r="AX225" s="13" t="s">
        <v>84</v>
      </c>
      <c r="AY225" s="158" t="s">
        <v>268</v>
      </c>
    </row>
    <row r="226" spans="2:65" s="1" customFormat="1" ht="24.2" customHeight="1">
      <c r="B226" s="32"/>
      <c r="C226" s="136" t="s">
        <v>361</v>
      </c>
      <c r="D226" s="136" t="s">
        <v>270</v>
      </c>
      <c r="E226" s="137" t="s">
        <v>843</v>
      </c>
      <c r="F226" s="138" t="s">
        <v>844</v>
      </c>
      <c r="G226" s="139" t="s">
        <v>281</v>
      </c>
      <c r="H226" s="140">
        <v>113</v>
      </c>
      <c r="I226" s="141"/>
      <c r="J226" s="142">
        <f>ROUND(I226*H226,2)</f>
        <v>0</v>
      </c>
      <c r="K226" s="138" t="s">
        <v>274</v>
      </c>
      <c r="L226" s="32"/>
      <c r="M226" s="143" t="s">
        <v>1</v>
      </c>
      <c r="N226" s="144" t="s">
        <v>43</v>
      </c>
      <c r="P226" s="145">
        <f>O226*H226</f>
        <v>0</v>
      </c>
      <c r="Q226" s="145">
        <v>3.3E-3</v>
      </c>
      <c r="R226" s="145">
        <f>Q226*H226</f>
        <v>0.37290000000000001</v>
      </c>
      <c r="S226" s="145">
        <v>0</v>
      </c>
      <c r="T226" s="146">
        <f>S226*H226</f>
        <v>0</v>
      </c>
      <c r="AR226" s="147" t="s">
        <v>101</v>
      </c>
      <c r="AT226" s="147" t="s">
        <v>270</v>
      </c>
      <c r="AU226" s="147" t="s">
        <v>90</v>
      </c>
      <c r="AY226" s="17" t="s">
        <v>268</v>
      </c>
      <c r="BE226" s="148">
        <f>IF(N226="základní",J226,0)</f>
        <v>0</v>
      </c>
      <c r="BF226" s="148">
        <f>IF(N226="snížená",J226,0)</f>
        <v>0</v>
      </c>
      <c r="BG226" s="148">
        <f>IF(N226="zákl. přenesená",J226,0)</f>
        <v>0</v>
      </c>
      <c r="BH226" s="148">
        <f>IF(N226="sníž. přenesená",J226,0)</f>
        <v>0</v>
      </c>
      <c r="BI226" s="148">
        <f>IF(N226="nulová",J226,0)</f>
        <v>0</v>
      </c>
      <c r="BJ226" s="17" t="s">
        <v>90</v>
      </c>
      <c r="BK226" s="148">
        <f>ROUND(I226*H226,2)</f>
        <v>0</v>
      </c>
      <c r="BL226" s="17" t="s">
        <v>101</v>
      </c>
      <c r="BM226" s="147" t="s">
        <v>3168</v>
      </c>
    </row>
    <row r="227" spans="2:65" s="12" customFormat="1">
      <c r="B227" s="149"/>
      <c r="D227" s="150" t="s">
        <v>276</v>
      </c>
      <c r="E227" s="151" t="s">
        <v>1</v>
      </c>
      <c r="F227" s="152" t="s">
        <v>846</v>
      </c>
      <c r="H227" s="153">
        <v>113</v>
      </c>
      <c r="I227" s="154"/>
      <c r="L227" s="149"/>
      <c r="M227" s="155"/>
      <c r="T227" s="156"/>
      <c r="AT227" s="151" t="s">
        <v>276</v>
      </c>
      <c r="AU227" s="151" t="s">
        <v>90</v>
      </c>
      <c r="AV227" s="12" t="s">
        <v>90</v>
      </c>
      <c r="AW227" s="12" t="s">
        <v>32</v>
      </c>
      <c r="AX227" s="12" t="s">
        <v>77</v>
      </c>
      <c r="AY227" s="151" t="s">
        <v>268</v>
      </c>
    </row>
    <row r="228" spans="2:65" s="13" customFormat="1">
      <c r="B228" s="157"/>
      <c r="D228" s="150" t="s">
        <v>276</v>
      </c>
      <c r="E228" s="158" t="s">
        <v>1</v>
      </c>
      <c r="F228" s="159" t="s">
        <v>278</v>
      </c>
      <c r="H228" s="160">
        <v>113</v>
      </c>
      <c r="I228" s="161"/>
      <c r="L228" s="157"/>
      <c r="M228" s="162"/>
      <c r="T228" s="163"/>
      <c r="AT228" s="158" t="s">
        <v>276</v>
      </c>
      <c r="AU228" s="158" t="s">
        <v>90</v>
      </c>
      <c r="AV228" s="13" t="s">
        <v>101</v>
      </c>
      <c r="AW228" s="13" t="s">
        <v>32</v>
      </c>
      <c r="AX228" s="13" t="s">
        <v>84</v>
      </c>
      <c r="AY228" s="158" t="s">
        <v>268</v>
      </c>
    </row>
    <row r="229" spans="2:65" s="1" customFormat="1" ht="24.2" customHeight="1">
      <c r="B229" s="32"/>
      <c r="C229" s="136" t="s">
        <v>8</v>
      </c>
      <c r="D229" s="136" t="s">
        <v>270</v>
      </c>
      <c r="E229" s="137" t="s">
        <v>847</v>
      </c>
      <c r="F229" s="138" t="s">
        <v>848</v>
      </c>
      <c r="G229" s="139" t="s">
        <v>215</v>
      </c>
      <c r="H229" s="140">
        <v>36.11</v>
      </c>
      <c r="I229" s="141"/>
      <c r="J229" s="142">
        <f>ROUND(I229*H229,2)</f>
        <v>0</v>
      </c>
      <c r="K229" s="138" t="s">
        <v>274</v>
      </c>
      <c r="L229" s="32"/>
      <c r="M229" s="143" t="s">
        <v>1</v>
      </c>
      <c r="N229" s="144" t="s">
        <v>43</v>
      </c>
      <c r="P229" s="145">
        <f>O229*H229</f>
        <v>0</v>
      </c>
      <c r="Q229" s="145">
        <v>2.16</v>
      </c>
      <c r="R229" s="145">
        <f>Q229*H229</f>
        <v>77.997600000000006</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3169</v>
      </c>
    </row>
    <row r="230" spans="2:65" s="14" customFormat="1">
      <c r="B230" s="164"/>
      <c r="D230" s="150" t="s">
        <v>276</v>
      </c>
      <c r="E230" s="165" t="s">
        <v>1</v>
      </c>
      <c r="F230" s="166" t="s">
        <v>850</v>
      </c>
      <c r="H230" s="165" t="s">
        <v>1</v>
      </c>
      <c r="I230" s="167"/>
      <c r="L230" s="164"/>
      <c r="M230" s="168"/>
      <c r="T230" s="169"/>
      <c r="AT230" s="165" t="s">
        <v>276</v>
      </c>
      <c r="AU230" s="165" t="s">
        <v>90</v>
      </c>
      <c r="AV230" s="14" t="s">
        <v>84</v>
      </c>
      <c r="AW230" s="14" t="s">
        <v>32</v>
      </c>
      <c r="AX230" s="14" t="s">
        <v>77</v>
      </c>
      <c r="AY230" s="165" t="s">
        <v>268</v>
      </c>
    </row>
    <row r="231" spans="2:65" s="14" customFormat="1">
      <c r="B231" s="164"/>
      <c r="D231" s="150" t="s">
        <v>276</v>
      </c>
      <c r="E231" s="165" t="s">
        <v>1</v>
      </c>
      <c r="F231" s="166" t="s">
        <v>833</v>
      </c>
      <c r="H231" s="165" t="s">
        <v>1</v>
      </c>
      <c r="I231" s="167"/>
      <c r="L231" s="164"/>
      <c r="M231" s="168"/>
      <c r="T231" s="169"/>
      <c r="AT231" s="165" t="s">
        <v>276</v>
      </c>
      <c r="AU231" s="165" t="s">
        <v>90</v>
      </c>
      <c r="AV231" s="14" t="s">
        <v>84</v>
      </c>
      <c r="AW231" s="14" t="s">
        <v>32</v>
      </c>
      <c r="AX231" s="14" t="s">
        <v>77</v>
      </c>
      <c r="AY231" s="165" t="s">
        <v>268</v>
      </c>
    </row>
    <row r="232" spans="2:65" s="12" customFormat="1">
      <c r="B232" s="149"/>
      <c r="D232" s="150" t="s">
        <v>276</v>
      </c>
      <c r="E232" s="151" t="s">
        <v>1</v>
      </c>
      <c r="F232" s="152" t="s">
        <v>3170</v>
      </c>
      <c r="H232" s="153">
        <v>32.72</v>
      </c>
      <c r="I232" s="154"/>
      <c r="L232" s="149"/>
      <c r="M232" s="155"/>
      <c r="T232" s="156"/>
      <c r="AT232" s="151" t="s">
        <v>276</v>
      </c>
      <c r="AU232" s="151" t="s">
        <v>90</v>
      </c>
      <c r="AV232" s="12" t="s">
        <v>90</v>
      </c>
      <c r="AW232" s="12" t="s">
        <v>32</v>
      </c>
      <c r="AX232" s="12" t="s">
        <v>77</v>
      </c>
      <c r="AY232" s="151" t="s">
        <v>268</v>
      </c>
    </row>
    <row r="233" spans="2:65" s="15" customFormat="1">
      <c r="B233" s="170"/>
      <c r="D233" s="150" t="s">
        <v>276</v>
      </c>
      <c r="E233" s="171" t="s">
        <v>1</v>
      </c>
      <c r="F233" s="172" t="s">
        <v>325</v>
      </c>
      <c r="H233" s="173">
        <v>32.72</v>
      </c>
      <c r="I233" s="174"/>
      <c r="L233" s="170"/>
      <c r="M233" s="175"/>
      <c r="T233" s="176"/>
      <c r="AT233" s="171" t="s">
        <v>276</v>
      </c>
      <c r="AU233" s="171" t="s">
        <v>90</v>
      </c>
      <c r="AV233" s="15" t="s">
        <v>97</v>
      </c>
      <c r="AW233" s="15" t="s">
        <v>32</v>
      </c>
      <c r="AX233" s="15" t="s">
        <v>77</v>
      </c>
      <c r="AY233" s="171" t="s">
        <v>268</v>
      </c>
    </row>
    <row r="234" spans="2:65" s="14" customFormat="1">
      <c r="B234" s="164"/>
      <c r="D234" s="150" t="s">
        <v>276</v>
      </c>
      <c r="E234" s="165" t="s">
        <v>1</v>
      </c>
      <c r="F234" s="166" t="s">
        <v>852</v>
      </c>
      <c r="H234" s="165" t="s">
        <v>1</v>
      </c>
      <c r="I234" s="167"/>
      <c r="L234" s="164"/>
      <c r="M234" s="168"/>
      <c r="T234" s="169"/>
      <c r="AT234" s="165" t="s">
        <v>276</v>
      </c>
      <c r="AU234" s="165" t="s">
        <v>90</v>
      </c>
      <c r="AV234" s="14" t="s">
        <v>84</v>
      </c>
      <c r="AW234" s="14" t="s">
        <v>32</v>
      </c>
      <c r="AX234" s="14" t="s">
        <v>77</v>
      </c>
      <c r="AY234" s="165" t="s">
        <v>268</v>
      </c>
    </row>
    <row r="235" spans="2:65" s="14" customFormat="1">
      <c r="B235" s="164"/>
      <c r="D235" s="150" t="s">
        <v>276</v>
      </c>
      <c r="E235" s="165" t="s">
        <v>1</v>
      </c>
      <c r="F235" s="166" t="s">
        <v>853</v>
      </c>
      <c r="H235" s="165" t="s">
        <v>1</v>
      </c>
      <c r="I235" s="167"/>
      <c r="L235" s="164"/>
      <c r="M235" s="168"/>
      <c r="T235" s="169"/>
      <c r="AT235" s="165" t="s">
        <v>276</v>
      </c>
      <c r="AU235" s="165" t="s">
        <v>90</v>
      </c>
      <c r="AV235" s="14" t="s">
        <v>84</v>
      </c>
      <c r="AW235" s="14" t="s">
        <v>32</v>
      </c>
      <c r="AX235" s="14" t="s">
        <v>77</v>
      </c>
      <c r="AY235" s="165" t="s">
        <v>268</v>
      </c>
    </row>
    <row r="236" spans="2:65" s="12" customFormat="1">
      <c r="B236" s="149"/>
      <c r="D236" s="150" t="s">
        <v>276</v>
      </c>
      <c r="E236" s="151" t="s">
        <v>1</v>
      </c>
      <c r="F236" s="152" t="s">
        <v>3171</v>
      </c>
      <c r="H236" s="153">
        <v>3.39</v>
      </c>
      <c r="I236" s="154"/>
      <c r="L236" s="149"/>
      <c r="M236" s="155"/>
      <c r="T236" s="156"/>
      <c r="AT236" s="151" t="s">
        <v>276</v>
      </c>
      <c r="AU236" s="151" t="s">
        <v>90</v>
      </c>
      <c r="AV236" s="12" t="s">
        <v>90</v>
      </c>
      <c r="AW236" s="12" t="s">
        <v>32</v>
      </c>
      <c r="AX236" s="12" t="s">
        <v>77</v>
      </c>
      <c r="AY236" s="151" t="s">
        <v>268</v>
      </c>
    </row>
    <row r="237" spans="2:65" s="15" customFormat="1">
      <c r="B237" s="170"/>
      <c r="D237" s="150" t="s">
        <v>276</v>
      </c>
      <c r="E237" s="171" t="s">
        <v>1</v>
      </c>
      <c r="F237" s="172" t="s">
        <v>325</v>
      </c>
      <c r="H237" s="173">
        <v>3.39</v>
      </c>
      <c r="I237" s="174"/>
      <c r="L237" s="170"/>
      <c r="M237" s="175"/>
      <c r="T237" s="176"/>
      <c r="AT237" s="171" t="s">
        <v>276</v>
      </c>
      <c r="AU237" s="171" t="s">
        <v>90</v>
      </c>
      <c r="AV237" s="15" t="s">
        <v>97</v>
      </c>
      <c r="AW237" s="15" t="s">
        <v>32</v>
      </c>
      <c r="AX237" s="15" t="s">
        <v>77</v>
      </c>
      <c r="AY237" s="171" t="s">
        <v>268</v>
      </c>
    </row>
    <row r="238" spans="2:65" s="13" customFormat="1">
      <c r="B238" s="157"/>
      <c r="D238" s="150" t="s">
        <v>276</v>
      </c>
      <c r="E238" s="158" t="s">
        <v>1</v>
      </c>
      <c r="F238" s="159" t="s">
        <v>278</v>
      </c>
      <c r="H238" s="160">
        <v>36.11</v>
      </c>
      <c r="I238" s="161"/>
      <c r="L238" s="157"/>
      <c r="M238" s="162"/>
      <c r="T238" s="163"/>
      <c r="AT238" s="158" t="s">
        <v>276</v>
      </c>
      <c r="AU238" s="158" t="s">
        <v>90</v>
      </c>
      <c r="AV238" s="13" t="s">
        <v>101</v>
      </c>
      <c r="AW238" s="13" t="s">
        <v>32</v>
      </c>
      <c r="AX238" s="13" t="s">
        <v>84</v>
      </c>
      <c r="AY238" s="158" t="s">
        <v>268</v>
      </c>
    </row>
    <row r="239" spans="2:65" s="11" customFormat="1" ht="22.9" customHeight="1">
      <c r="B239" s="124"/>
      <c r="D239" s="125" t="s">
        <v>76</v>
      </c>
      <c r="E239" s="134" t="s">
        <v>97</v>
      </c>
      <c r="F239" s="134" t="s">
        <v>855</v>
      </c>
      <c r="I239" s="127"/>
      <c r="J239" s="135">
        <f>BK239</f>
        <v>0</v>
      </c>
      <c r="L239" s="124"/>
      <c r="M239" s="129"/>
      <c r="P239" s="130">
        <f>SUM(P240:P323)</f>
        <v>0</v>
      </c>
      <c r="R239" s="130">
        <f>SUM(R240:R323)</f>
        <v>60.821759910000004</v>
      </c>
      <c r="T239" s="131">
        <f>SUM(T240:T323)</f>
        <v>0</v>
      </c>
      <c r="AR239" s="125" t="s">
        <v>84</v>
      </c>
      <c r="AT239" s="132" t="s">
        <v>76</v>
      </c>
      <c r="AU239" s="132" t="s">
        <v>84</v>
      </c>
      <c r="AY239" s="125" t="s">
        <v>268</v>
      </c>
      <c r="BK239" s="133">
        <f>SUM(BK240:BK323)</f>
        <v>0</v>
      </c>
    </row>
    <row r="240" spans="2:65" s="1" customFormat="1" ht="24.2" customHeight="1">
      <c r="B240" s="32"/>
      <c r="C240" s="136" t="s">
        <v>370</v>
      </c>
      <c r="D240" s="136" t="s">
        <v>270</v>
      </c>
      <c r="E240" s="137" t="s">
        <v>856</v>
      </c>
      <c r="F240" s="138" t="s">
        <v>857</v>
      </c>
      <c r="G240" s="139" t="s">
        <v>215</v>
      </c>
      <c r="H240" s="140">
        <v>1</v>
      </c>
      <c r="I240" s="141"/>
      <c r="J240" s="142">
        <f>ROUND(I240*H240,2)</f>
        <v>0</v>
      </c>
      <c r="K240" s="138" t="s">
        <v>1</v>
      </c>
      <c r="L240" s="32"/>
      <c r="M240" s="143" t="s">
        <v>1</v>
      </c>
      <c r="N240" s="144" t="s">
        <v>43</v>
      </c>
      <c r="P240" s="145">
        <f>O240*H240</f>
        <v>0</v>
      </c>
      <c r="Q240" s="145">
        <v>0.23102</v>
      </c>
      <c r="R240" s="145">
        <f>Q240*H240</f>
        <v>0.23102</v>
      </c>
      <c r="S240" s="145">
        <v>0</v>
      </c>
      <c r="T240" s="146">
        <f>S240*H240</f>
        <v>0</v>
      </c>
      <c r="AR240" s="147" t="s">
        <v>101</v>
      </c>
      <c r="AT240" s="147" t="s">
        <v>270</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101</v>
      </c>
      <c r="BM240" s="147" t="s">
        <v>3172</v>
      </c>
    </row>
    <row r="241" spans="2:65" s="1" customFormat="1" ht="24.2" customHeight="1">
      <c r="B241" s="32"/>
      <c r="C241" s="136" t="s">
        <v>374</v>
      </c>
      <c r="D241" s="136" t="s">
        <v>270</v>
      </c>
      <c r="E241" s="137" t="s">
        <v>859</v>
      </c>
      <c r="F241" s="138" t="s">
        <v>860</v>
      </c>
      <c r="G241" s="139" t="s">
        <v>273</v>
      </c>
      <c r="H241" s="140">
        <v>73.909000000000006</v>
      </c>
      <c r="I241" s="141"/>
      <c r="J241" s="142">
        <f>ROUND(I241*H241,2)</f>
        <v>0</v>
      </c>
      <c r="K241" s="138" t="s">
        <v>274</v>
      </c>
      <c r="L241" s="32"/>
      <c r="M241" s="143" t="s">
        <v>1</v>
      </c>
      <c r="N241" s="144" t="s">
        <v>43</v>
      </c>
      <c r="P241" s="145">
        <f>O241*H241</f>
        <v>0</v>
      </c>
      <c r="Q241" s="145">
        <v>0.1651</v>
      </c>
      <c r="R241" s="145">
        <f>Q241*H241</f>
        <v>12.202375900000002</v>
      </c>
      <c r="S241" s="145">
        <v>0</v>
      </c>
      <c r="T241" s="146">
        <f>S241*H241</f>
        <v>0</v>
      </c>
      <c r="AR241" s="147" t="s">
        <v>101</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101</v>
      </c>
      <c r="BM241" s="147" t="s">
        <v>861</v>
      </c>
    </row>
    <row r="242" spans="2:65" s="14" customFormat="1">
      <c r="B242" s="164"/>
      <c r="D242" s="150" t="s">
        <v>276</v>
      </c>
      <c r="E242" s="165" t="s">
        <v>1</v>
      </c>
      <c r="F242" s="166" t="s">
        <v>3173</v>
      </c>
      <c r="H242" s="165" t="s">
        <v>1</v>
      </c>
      <c r="I242" s="167"/>
      <c r="L242" s="164"/>
      <c r="M242" s="168"/>
      <c r="T242" s="169"/>
      <c r="AT242" s="165" t="s">
        <v>276</v>
      </c>
      <c r="AU242" s="165" t="s">
        <v>90</v>
      </c>
      <c r="AV242" s="14" t="s">
        <v>84</v>
      </c>
      <c r="AW242" s="14" t="s">
        <v>32</v>
      </c>
      <c r="AX242" s="14" t="s">
        <v>77</v>
      </c>
      <c r="AY242" s="165" t="s">
        <v>268</v>
      </c>
    </row>
    <row r="243" spans="2:65" s="12" customFormat="1" ht="22.5">
      <c r="B243" s="149"/>
      <c r="D243" s="150" t="s">
        <v>276</v>
      </c>
      <c r="E243" s="151" t="s">
        <v>1</v>
      </c>
      <c r="F243" s="152" t="s">
        <v>3174</v>
      </c>
      <c r="H243" s="153">
        <v>84.634</v>
      </c>
      <c r="I243" s="154"/>
      <c r="L243" s="149"/>
      <c r="M243" s="155"/>
      <c r="T243" s="156"/>
      <c r="AT243" s="151" t="s">
        <v>276</v>
      </c>
      <c r="AU243" s="151" t="s">
        <v>90</v>
      </c>
      <c r="AV243" s="12" t="s">
        <v>90</v>
      </c>
      <c r="AW243" s="12" t="s">
        <v>32</v>
      </c>
      <c r="AX243" s="12" t="s">
        <v>77</v>
      </c>
      <c r="AY243" s="151" t="s">
        <v>268</v>
      </c>
    </row>
    <row r="244" spans="2:65" s="12" customFormat="1">
      <c r="B244" s="149"/>
      <c r="D244" s="150" t="s">
        <v>276</v>
      </c>
      <c r="E244" s="151" t="s">
        <v>1</v>
      </c>
      <c r="F244" s="152" t="s">
        <v>865</v>
      </c>
      <c r="H244" s="153">
        <v>-10.725</v>
      </c>
      <c r="I244" s="154"/>
      <c r="L244" s="149"/>
      <c r="M244" s="155"/>
      <c r="T244" s="156"/>
      <c r="AT244" s="151" t="s">
        <v>276</v>
      </c>
      <c r="AU244" s="151" t="s">
        <v>90</v>
      </c>
      <c r="AV244" s="12" t="s">
        <v>90</v>
      </c>
      <c r="AW244" s="12" t="s">
        <v>32</v>
      </c>
      <c r="AX244" s="12" t="s">
        <v>77</v>
      </c>
      <c r="AY244" s="151" t="s">
        <v>268</v>
      </c>
    </row>
    <row r="245" spans="2:65" s="13" customFormat="1">
      <c r="B245" s="157"/>
      <c r="D245" s="150" t="s">
        <v>276</v>
      </c>
      <c r="E245" s="158" t="s">
        <v>1</v>
      </c>
      <c r="F245" s="159" t="s">
        <v>278</v>
      </c>
      <c r="H245" s="160">
        <v>73.909000000000006</v>
      </c>
      <c r="I245" s="161"/>
      <c r="L245" s="157"/>
      <c r="M245" s="162"/>
      <c r="T245" s="163"/>
      <c r="AT245" s="158" t="s">
        <v>276</v>
      </c>
      <c r="AU245" s="158" t="s">
        <v>90</v>
      </c>
      <c r="AV245" s="13" t="s">
        <v>101</v>
      </c>
      <c r="AW245" s="13" t="s">
        <v>32</v>
      </c>
      <c r="AX245" s="13" t="s">
        <v>84</v>
      </c>
      <c r="AY245" s="158" t="s">
        <v>268</v>
      </c>
    </row>
    <row r="246" spans="2:65" s="1" customFormat="1" ht="24.2" customHeight="1">
      <c r="B246" s="32"/>
      <c r="C246" s="136" t="s">
        <v>378</v>
      </c>
      <c r="D246" s="136" t="s">
        <v>270</v>
      </c>
      <c r="E246" s="137" t="s">
        <v>866</v>
      </c>
      <c r="F246" s="138" t="s">
        <v>867</v>
      </c>
      <c r="G246" s="139" t="s">
        <v>273</v>
      </c>
      <c r="H246" s="140">
        <v>8.7520000000000007</v>
      </c>
      <c r="I246" s="141"/>
      <c r="J246" s="142">
        <f>ROUND(I246*H246,2)</f>
        <v>0</v>
      </c>
      <c r="K246" s="138" t="s">
        <v>274</v>
      </c>
      <c r="L246" s="32"/>
      <c r="M246" s="143" t="s">
        <v>1</v>
      </c>
      <c r="N246" s="144" t="s">
        <v>43</v>
      </c>
      <c r="P246" s="145">
        <f>O246*H246</f>
        <v>0</v>
      </c>
      <c r="Q246" s="145">
        <v>0.26021</v>
      </c>
      <c r="R246" s="145">
        <f>Q246*H246</f>
        <v>2.27735792</v>
      </c>
      <c r="S246" s="145">
        <v>0</v>
      </c>
      <c r="T246" s="146">
        <f>S246*H246</f>
        <v>0</v>
      </c>
      <c r="AR246" s="147" t="s">
        <v>101</v>
      </c>
      <c r="AT246" s="147" t="s">
        <v>270</v>
      </c>
      <c r="AU246" s="147" t="s">
        <v>90</v>
      </c>
      <c r="AY246" s="17" t="s">
        <v>268</v>
      </c>
      <c r="BE246" s="148">
        <f>IF(N246="základní",J246,0)</f>
        <v>0</v>
      </c>
      <c r="BF246" s="148">
        <f>IF(N246="snížená",J246,0)</f>
        <v>0</v>
      </c>
      <c r="BG246" s="148">
        <f>IF(N246="zákl. přenesená",J246,0)</f>
        <v>0</v>
      </c>
      <c r="BH246" s="148">
        <f>IF(N246="sníž. přenesená",J246,0)</f>
        <v>0</v>
      </c>
      <c r="BI246" s="148">
        <f>IF(N246="nulová",J246,0)</f>
        <v>0</v>
      </c>
      <c r="BJ246" s="17" t="s">
        <v>90</v>
      </c>
      <c r="BK246" s="148">
        <f>ROUND(I246*H246,2)</f>
        <v>0</v>
      </c>
      <c r="BL246" s="17" t="s">
        <v>101</v>
      </c>
      <c r="BM246" s="147" t="s">
        <v>868</v>
      </c>
    </row>
    <row r="247" spans="2:65" s="14" customFormat="1">
      <c r="B247" s="164"/>
      <c r="D247" s="150" t="s">
        <v>276</v>
      </c>
      <c r="E247" s="165" t="s">
        <v>1</v>
      </c>
      <c r="F247" s="166" t="s">
        <v>3173</v>
      </c>
      <c r="H247" s="165" t="s">
        <v>1</v>
      </c>
      <c r="I247" s="167"/>
      <c r="L247" s="164"/>
      <c r="M247" s="168"/>
      <c r="T247" s="169"/>
      <c r="AT247" s="165" t="s">
        <v>276</v>
      </c>
      <c r="AU247" s="165" t="s">
        <v>90</v>
      </c>
      <c r="AV247" s="14" t="s">
        <v>84</v>
      </c>
      <c r="AW247" s="14" t="s">
        <v>32</v>
      </c>
      <c r="AX247" s="14" t="s">
        <v>77</v>
      </c>
      <c r="AY247" s="165" t="s">
        <v>268</v>
      </c>
    </row>
    <row r="248" spans="2:65" s="12" customFormat="1">
      <c r="B248" s="149"/>
      <c r="D248" s="150" t="s">
        <v>276</v>
      </c>
      <c r="E248" s="151" t="s">
        <v>1</v>
      </c>
      <c r="F248" s="152" t="s">
        <v>3175</v>
      </c>
      <c r="H248" s="153">
        <v>8.7520000000000007</v>
      </c>
      <c r="I248" s="154"/>
      <c r="L248" s="149"/>
      <c r="M248" s="155"/>
      <c r="T248" s="156"/>
      <c r="AT248" s="151" t="s">
        <v>276</v>
      </c>
      <c r="AU248" s="151" t="s">
        <v>90</v>
      </c>
      <c r="AV248" s="12" t="s">
        <v>90</v>
      </c>
      <c r="AW248" s="12" t="s">
        <v>32</v>
      </c>
      <c r="AX248" s="12" t="s">
        <v>77</v>
      </c>
      <c r="AY248" s="151" t="s">
        <v>268</v>
      </c>
    </row>
    <row r="249" spans="2:65" s="13" customFormat="1">
      <c r="B249" s="157"/>
      <c r="D249" s="150" t="s">
        <v>276</v>
      </c>
      <c r="E249" s="158" t="s">
        <v>1</v>
      </c>
      <c r="F249" s="159" t="s">
        <v>278</v>
      </c>
      <c r="H249" s="160">
        <v>8.7520000000000007</v>
      </c>
      <c r="I249" s="161"/>
      <c r="L249" s="157"/>
      <c r="M249" s="162"/>
      <c r="T249" s="163"/>
      <c r="AT249" s="158" t="s">
        <v>276</v>
      </c>
      <c r="AU249" s="158" t="s">
        <v>90</v>
      </c>
      <c r="AV249" s="13" t="s">
        <v>101</v>
      </c>
      <c r="AW249" s="13" t="s">
        <v>32</v>
      </c>
      <c r="AX249" s="13" t="s">
        <v>84</v>
      </c>
      <c r="AY249" s="158" t="s">
        <v>268</v>
      </c>
    </row>
    <row r="250" spans="2:65" s="1" customFormat="1" ht="24.2" customHeight="1">
      <c r="B250" s="32"/>
      <c r="C250" s="136" t="s">
        <v>382</v>
      </c>
      <c r="D250" s="177" t="s">
        <v>270</v>
      </c>
      <c r="E250" s="137" t="s">
        <v>871</v>
      </c>
      <c r="F250" s="138" t="s">
        <v>872</v>
      </c>
      <c r="G250" s="139" t="s">
        <v>273</v>
      </c>
      <c r="H250" s="140">
        <v>86.915999999999997</v>
      </c>
      <c r="I250" s="141"/>
      <c r="J250" s="142">
        <f>ROUND(I250*H250,2)</f>
        <v>0</v>
      </c>
      <c r="K250" s="138" t="s">
        <v>274</v>
      </c>
      <c r="L250" s="32"/>
      <c r="M250" s="143" t="s">
        <v>1</v>
      </c>
      <c r="N250" s="144" t="s">
        <v>43</v>
      </c>
      <c r="P250" s="145">
        <f>O250*H250</f>
        <v>0</v>
      </c>
      <c r="Q250" s="145">
        <v>0.26905000000000001</v>
      </c>
      <c r="R250" s="145">
        <f>Q250*H250</f>
        <v>23.384749800000002</v>
      </c>
      <c r="S250" s="145">
        <v>0</v>
      </c>
      <c r="T250" s="146">
        <f>S250*H250</f>
        <v>0</v>
      </c>
      <c r="AR250" s="147" t="s">
        <v>101</v>
      </c>
      <c r="AT250" s="147" t="s">
        <v>270</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101</v>
      </c>
      <c r="BM250" s="147" t="s">
        <v>873</v>
      </c>
    </row>
    <row r="251" spans="2:65" s="14" customFormat="1">
      <c r="B251" s="164"/>
      <c r="D251" s="150" t="s">
        <v>276</v>
      </c>
      <c r="E251" s="165" t="s">
        <v>1</v>
      </c>
      <c r="F251" s="166" t="s">
        <v>3173</v>
      </c>
      <c r="H251" s="165" t="s">
        <v>1</v>
      </c>
      <c r="I251" s="167"/>
      <c r="L251" s="164"/>
      <c r="M251" s="168"/>
      <c r="T251" s="169"/>
      <c r="AT251" s="165" t="s">
        <v>276</v>
      </c>
      <c r="AU251" s="165" t="s">
        <v>90</v>
      </c>
      <c r="AV251" s="14" t="s">
        <v>84</v>
      </c>
      <c r="AW251" s="14" t="s">
        <v>32</v>
      </c>
      <c r="AX251" s="14" t="s">
        <v>77</v>
      </c>
      <c r="AY251" s="165" t="s">
        <v>268</v>
      </c>
    </row>
    <row r="252" spans="2:65" s="12" customFormat="1" ht="22.5">
      <c r="B252" s="149"/>
      <c r="D252" s="150" t="s">
        <v>276</v>
      </c>
      <c r="E252" s="151" t="s">
        <v>1</v>
      </c>
      <c r="F252" s="152" t="s">
        <v>3176</v>
      </c>
      <c r="H252" s="153">
        <v>116.43600000000001</v>
      </c>
      <c r="I252" s="154"/>
      <c r="L252" s="149"/>
      <c r="M252" s="155"/>
      <c r="T252" s="156"/>
      <c r="AT252" s="151" t="s">
        <v>276</v>
      </c>
      <c r="AU252" s="151" t="s">
        <v>90</v>
      </c>
      <c r="AV252" s="12" t="s">
        <v>90</v>
      </c>
      <c r="AW252" s="12" t="s">
        <v>32</v>
      </c>
      <c r="AX252" s="12" t="s">
        <v>77</v>
      </c>
      <c r="AY252" s="151" t="s">
        <v>268</v>
      </c>
    </row>
    <row r="253" spans="2:65" s="12" customFormat="1" ht="22.5">
      <c r="B253" s="149"/>
      <c r="D253" s="150" t="s">
        <v>276</v>
      </c>
      <c r="E253" s="151" t="s">
        <v>1</v>
      </c>
      <c r="F253" s="152" t="s">
        <v>3177</v>
      </c>
      <c r="H253" s="153">
        <v>-32.97</v>
      </c>
      <c r="I253" s="154"/>
      <c r="L253" s="149"/>
      <c r="M253" s="155"/>
      <c r="T253" s="156"/>
      <c r="AT253" s="151" t="s">
        <v>276</v>
      </c>
      <c r="AU253" s="151" t="s">
        <v>90</v>
      </c>
      <c r="AV253" s="12" t="s">
        <v>90</v>
      </c>
      <c r="AW253" s="12" t="s">
        <v>32</v>
      </c>
      <c r="AX253" s="12" t="s">
        <v>77</v>
      </c>
      <c r="AY253" s="151" t="s">
        <v>268</v>
      </c>
    </row>
    <row r="254" spans="2:65" s="12" customFormat="1">
      <c r="B254" s="149"/>
      <c r="D254" s="150" t="s">
        <v>276</v>
      </c>
      <c r="E254" s="151" t="s">
        <v>1</v>
      </c>
      <c r="F254" s="152" t="s">
        <v>877</v>
      </c>
      <c r="H254" s="153">
        <v>15.608000000000001</v>
      </c>
      <c r="I254" s="154"/>
      <c r="L254" s="149"/>
      <c r="M254" s="155"/>
      <c r="T254" s="156"/>
      <c r="AT254" s="151" t="s">
        <v>276</v>
      </c>
      <c r="AU254" s="151" t="s">
        <v>90</v>
      </c>
      <c r="AV254" s="12" t="s">
        <v>90</v>
      </c>
      <c r="AW254" s="12" t="s">
        <v>32</v>
      </c>
      <c r="AX254" s="12" t="s">
        <v>77</v>
      </c>
      <c r="AY254" s="151" t="s">
        <v>268</v>
      </c>
    </row>
    <row r="255" spans="2:65" s="12" customFormat="1">
      <c r="B255" s="149"/>
      <c r="D255" s="150" t="s">
        <v>276</v>
      </c>
      <c r="E255" s="151" t="s">
        <v>1</v>
      </c>
      <c r="F255" s="152" t="s">
        <v>3178</v>
      </c>
      <c r="H255" s="153">
        <v>-12.157999999999999</v>
      </c>
      <c r="I255" s="154"/>
      <c r="L255" s="149"/>
      <c r="M255" s="155"/>
      <c r="T255" s="156"/>
      <c r="AT255" s="151" t="s">
        <v>276</v>
      </c>
      <c r="AU255" s="151" t="s">
        <v>90</v>
      </c>
      <c r="AV255" s="12" t="s">
        <v>90</v>
      </c>
      <c r="AW255" s="12" t="s">
        <v>32</v>
      </c>
      <c r="AX255" s="12" t="s">
        <v>77</v>
      </c>
      <c r="AY255" s="151" t="s">
        <v>268</v>
      </c>
    </row>
    <row r="256" spans="2:65" s="13" customFormat="1">
      <c r="B256" s="157"/>
      <c r="D256" s="150" t="s">
        <v>276</v>
      </c>
      <c r="E256" s="158" t="s">
        <v>1</v>
      </c>
      <c r="F256" s="159" t="s">
        <v>278</v>
      </c>
      <c r="H256" s="160">
        <v>86.915999999999997</v>
      </c>
      <c r="I256" s="161"/>
      <c r="L256" s="157"/>
      <c r="M256" s="162"/>
      <c r="T256" s="163"/>
      <c r="AT256" s="158" t="s">
        <v>276</v>
      </c>
      <c r="AU256" s="158" t="s">
        <v>90</v>
      </c>
      <c r="AV256" s="13" t="s">
        <v>101</v>
      </c>
      <c r="AW256" s="13" t="s">
        <v>32</v>
      </c>
      <c r="AX256" s="13" t="s">
        <v>84</v>
      </c>
      <c r="AY256" s="158" t="s">
        <v>268</v>
      </c>
    </row>
    <row r="257" spans="2:65" s="1" customFormat="1" ht="33" customHeight="1">
      <c r="B257" s="32"/>
      <c r="C257" s="136" t="s">
        <v>387</v>
      </c>
      <c r="D257" s="136" t="s">
        <v>270</v>
      </c>
      <c r="E257" s="137" t="s">
        <v>879</v>
      </c>
      <c r="F257" s="138" t="s">
        <v>880</v>
      </c>
      <c r="G257" s="139" t="s">
        <v>273</v>
      </c>
      <c r="H257" s="140">
        <v>8.3249999999999993</v>
      </c>
      <c r="I257" s="141"/>
      <c r="J257" s="142">
        <f>ROUND(I257*H257,2)</f>
        <v>0</v>
      </c>
      <c r="K257" s="138" t="s">
        <v>274</v>
      </c>
      <c r="L257" s="32"/>
      <c r="M257" s="143" t="s">
        <v>1</v>
      </c>
      <c r="N257" s="144" t="s">
        <v>43</v>
      </c>
      <c r="P257" s="145">
        <f>O257*H257</f>
        <v>0</v>
      </c>
      <c r="Q257" s="145">
        <v>0.19692000000000001</v>
      </c>
      <c r="R257" s="145">
        <f>Q257*H257</f>
        <v>1.639359</v>
      </c>
      <c r="S257" s="145">
        <v>0</v>
      </c>
      <c r="T257" s="146">
        <f>S257*H257</f>
        <v>0</v>
      </c>
      <c r="AR257" s="147" t="s">
        <v>101</v>
      </c>
      <c r="AT257" s="147" t="s">
        <v>270</v>
      </c>
      <c r="AU257" s="147" t="s">
        <v>90</v>
      </c>
      <c r="AY257" s="17" t="s">
        <v>268</v>
      </c>
      <c r="BE257" s="148">
        <f>IF(N257="základní",J257,0)</f>
        <v>0</v>
      </c>
      <c r="BF257" s="148">
        <f>IF(N257="snížená",J257,0)</f>
        <v>0</v>
      </c>
      <c r="BG257" s="148">
        <f>IF(N257="zákl. přenesená",J257,0)</f>
        <v>0</v>
      </c>
      <c r="BH257" s="148">
        <f>IF(N257="sníž. přenesená",J257,0)</f>
        <v>0</v>
      </c>
      <c r="BI257" s="148">
        <f>IF(N257="nulová",J257,0)</f>
        <v>0</v>
      </c>
      <c r="BJ257" s="17" t="s">
        <v>90</v>
      </c>
      <c r="BK257" s="148">
        <f>ROUND(I257*H257,2)</f>
        <v>0</v>
      </c>
      <c r="BL257" s="17" t="s">
        <v>101</v>
      </c>
      <c r="BM257" s="147" t="s">
        <v>3179</v>
      </c>
    </row>
    <row r="258" spans="2:65" s="14" customFormat="1" ht="22.5">
      <c r="B258" s="164"/>
      <c r="D258" s="150" t="s">
        <v>276</v>
      </c>
      <c r="E258" s="165" t="s">
        <v>1</v>
      </c>
      <c r="F258" s="166" t="s">
        <v>882</v>
      </c>
      <c r="H258" s="165" t="s">
        <v>1</v>
      </c>
      <c r="I258" s="167"/>
      <c r="L258" s="164"/>
      <c r="M258" s="168"/>
      <c r="T258" s="169"/>
      <c r="AT258" s="165" t="s">
        <v>276</v>
      </c>
      <c r="AU258" s="165" t="s">
        <v>90</v>
      </c>
      <c r="AV258" s="14" t="s">
        <v>84</v>
      </c>
      <c r="AW258" s="14" t="s">
        <v>32</v>
      </c>
      <c r="AX258" s="14" t="s">
        <v>77</v>
      </c>
      <c r="AY258" s="165" t="s">
        <v>268</v>
      </c>
    </row>
    <row r="259" spans="2:65" s="12" customFormat="1">
      <c r="B259" s="149"/>
      <c r="D259" s="150" t="s">
        <v>276</v>
      </c>
      <c r="E259" s="151" t="s">
        <v>1</v>
      </c>
      <c r="F259" s="152" t="s">
        <v>3180</v>
      </c>
      <c r="H259" s="153">
        <v>9.3149999999999995</v>
      </c>
      <c r="I259" s="154"/>
      <c r="L259" s="149"/>
      <c r="M259" s="155"/>
      <c r="T259" s="156"/>
      <c r="AT259" s="151" t="s">
        <v>276</v>
      </c>
      <c r="AU259" s="151" t="s">
        <v>90</v>
      </c>
      <c r="AV259" s="12" t="s">
        <v>90</v>
      </c>
      <c r="AW259" s="12" t="s">
        <v>32</v>
      </c>
      <c r="AX259" s="12" t="s">
        <v>77</v>
      </c>
      <c r="AY259" s="151" t="s">
        <v>268</v>
      </c>
    </row>
    <row r="260" spans="2:65" s="12" customFormat="1">
      <c r="B260" s="149"/>
      <c r="D260" s="150" t="s">
        <v>276</v>
      </c>
      <c r="E260" s="151" t="s">
        <v>1</v>
      </c>
      <c r="F260" s="152" t="s">
        <v>884</v>
      </c>
      <c r="H260" s="153">
        <v>-0.99</v>
      </c>
      <c r="I260" s="154"/>
      <c r="L260" s="149"/>
      <c r="M260" s="155"/>
      <c r="T260" s="156"/>
      <c r="AT260" s="151" t="s">
        <v>276</v>
      </c>
      <c r="AU260" s="151" t="s">
        <v>90</v>
      </c>
      <c r="AV260" s="12" t="s">
        <v>90</v>
      </c>
      <c r="AW260" s="12" t="s">
        <v>32</v>
      </c>
      <c r="AX260" s="12" t="s">
        <v>77</v>
      </c>
      <c r="AY260" s="151" t="s">
        <v>268</v>
      </c>
    </row>
    <row r="261" spans="2:65" s="13" customFormat="1">
      <c r="B261" s="157"/>
      <c r="D261" s="150" t="s">
        <v>276</v>
      </c>
      <c r="E261" s="158" t="s">
        <v>1</v>
      </c>
      <c r="F261" s="159" t="s">
        <v>278</v>
      </c>
      <c r="H261" s="160">
        <v>8.3249999999999993</v>
      </c>
      <c r="I261" s="161"/>
      <c r="L261" s="157"/>
      <c r="M261" s="162"/>
      <c r="T261" s="163"/>
      <c r="AT261" s="158" t="s">
        <v>276</v>
      </c>
      <c r="AU261" s="158" t="s">
        <v>90</v>
      </c>
      <c r="AV261" s="13" t="s">
        <v>101</v>
      </c>
      <c r="AW261" s="13" t="s">
        <v>32</v>
      </c>
      <c r="AX261" s="13" t="s">
        <v>84</v>
      </c>
      <c r="AY261" s="158" t="s">
        <v>268</v>
      </c>
    </row>
    <row r="262" spans="2:65" s="1" customFormat="1" ht="37.9" customHeight="1">
      <c r="B262" s="32"/>
      <c r="C262" s="136" t="s">
        <v>7</v>
      </c>
      <c r="D262" s="136" t="s">
        <v>270</v>
      </c>
      <c r="E262" s="137" t="s">
        <v>885</v>
      </c>
      <c r="F262" s="138" t="s">
        <v>886</v>
      </c>
      <c r="G262" s="139" t="s">
        <v>318</v>
      </c>
      <c r="H262" s="140">
        <v>48.63</v>
      </c>
      <c r="I262" s="141"/>
      <c r="J262" s="142">
        <f>ROUND(I262*H262,2)</f>
        <v>0</v>
      </c>
      <c r="K262" s="138" t="s">
        <v>274</v>
      </c>
      <c r="L262" s="32"/>
      <c r="M262" s="143" t="s">
        <v>1</v>
      </c>
      <c r="N262" s="144" t="s">
        <v>43</v>
      </c>
      <c r="P262" s="145">
        <f>O262*H262</f>
        <v>0</v>
      </c>
      <c r="Q262" s="145">
        <v>6.6919999999999993E-2</v>
      </c>
      <c r="R262" s="145">
        <f>Q262*H262</f>
        <v>3.2543195999999996</v>
      </c>
      <c r="S262" s="145">
        <v>0</v>
      </c>
      <c r="T262" s="146">
        <f>S262*H262</f>
        <v>0</v>
      </c>
      <c r="AR262" s="147" t="s">
        <v>101</v>
      </c>
      <c r="AT262" s="147" t="s">
        <v>270</v>
      </c>
      <c r="AU262" s="147" t="s">
        <v>90</v>
      </c>
      <c r="AY262" s="17" t="s">
        <v>268</v>
      </c>
      <c r="BE262" s="148">
        <f>IF(N262="základní",J262,0)</f>
        <v>0</v>
      </c>
      <c r="BF262" s="148">
        <f>IF(N262="snížená",J262,0)</f>
        <v>0</v>
      </c>
      <c r="BG262" s="148">
        <f>IF(N262="zákl. přenesená",J262,0)</f>
        <v>0</v>
      </c>
      <c r="BH262" s="148">
        <f>IF(N262="sníž. přenesená",J262,0)</f>
        <v>0</v>
      </c>
      <c r="BI262" s="148">
        <f>IF(N262="nulová",J262,0)</f>
        <v>0</v>
      </c>
      <c r="BJ262" s="17" t="s">
        <v>90</v>
      </c>
      <c r="BK262" s="148">
        <f>ROUND(I262*H262,2)</f>
        <v>0</v>
      </c>
      <c r="BL262" s="17" t="s">
        <v>101</v>
      </c>
      <c r="BM262" s="147" t="s">
        <v>3181</v>
      </c>
    </row>
    <row r="263" spans="2:65" s="14" customFormat="1" ht="22.5">
      <c r="B263" s="164"/>
      <c r="D263" s="150" t="s">
        <v>276</v>
      </c>
      <c r="E263" s="165" t="s">
        <v>1</v>
      </c>
      <c r="F263" s="166" t="s">
        <v>888</v>
      </c>
      <c r="H263" s="165" t="s">
        <v>1</v>
      </c>
      <c r="I263" s="167"/>
      <c r="L263" s="164"/>
      <c r="M263" s="168"/>
      <c r="T263" s="169"/>
      <c r="AT263" s="165" t="s">
        <v>276</v>
      </c>
      <c r="AU263" s="165" t="s">
        <v>90</v>
      </c>
      <c r="AV263" s="14" t="s">
        <v>84</v>
      </c>
      <c r="AW263" s="14" t="s">
        <v>32</v>
      </c>
      <c r="AX263" s="14" t="s">
        <v>77</v>
      </c>
      <c r="AY263" s="165" t="s">
        <v>268</v>
      </c>
    </row>
    <row r="264" spans="2:65" s="12" customFormat="1" ht="22.5">
      <c r="B264" s="149"/>
      <c r="D264" s="150" t="s">
        <v>276</v>
      </c>
      <c r="E264" s="151" t="s">
        <v>1</v>
      </c>
      <c r="F264" s="152" t="s">
        <v>3182</v>
      </c>
      <c r="H264" s="153">
        <v>48.63</v>
      </c>
      <c r="I264" s="154"/>
      <c r="L264" s="149"/>
      <c r="M264" s="155"/>
      <c r="T264" s="156"/>
      <c r="AT264" s="151" t="s">
        <v>276</v>
      </c>
      <c r="AU264" s="151" t="s">
        <v>90</v>
      </c>
      <c r="AV264" s="12" t="s">
        <v>90</v>
      </c>
      <c r="AW264" s="12" t="s">
        <v>32</v>
      </c>
      <c r="AX264" s="12" t="s">
        <v>77</v>
      </c>
      <c r="AY264" s="151" t="s">
        <v>268</v>
      </c>
    </row>
    <row r="265" spans="2:65" s="13" customFormat="1">
      <c r="B265" s="157"/>
      <c r="D265" s="150" t="s">
        <v>276</v>
      </c>
      <c r="E265" s="158" t="s">
        <v>1</v>
      </c>
      <c r="F265" s="159" t="s">
        <v>278</v>
      </c>
      <c r="H265" s="160">
        <v>48.63</v>
      </c>
      <c r="I265" s="161"/>
      <c r="L265" s="157"/>
      <c r="M265" s="162"/>
      <c r="T265" s="163"/>
      <c r="AT265" s="158" t="s">
        <v>276</v>
      </c>
      <c r="AU265" s="158" t="s">
        <v>90</v>
      </c>
      <c r="AV265" s="13" t="s">
        <v>101</v>
      </c>
      <c r="AW265" s="13" t="s">
        <v>32</v>
      </c>
      <c r="AX265" s="13" t="s">
        <v>84</v>
      </c>
      <c r="AY265" s="158" t="s">
        <v>268</v>
      </c>
    </row>
    <row r="266" spans="2:65" s="1" customFormat="1" ht="33" customHeight="1">
      <c r="B266" s="32"/>
      <c r="C266" s="136" t="s">
        <v>396</v>
      </c>
      <c r="D266" s="136" t="s">
        <v>270</v>
      </c>
      <c r="E266" s="137" t="s">
        <v>890</v>
      </c>
      <c r="F266" s="138" t="s">
        <v>891</v>
      </c>
      <c r="G266" s="139" t="s">
        <v>273</v>
      </c>
      <c r="H266" s="140">
        <v>1.75</v>
      </c>
      <c r="I266" s="141"/>
      <c r="J266" s="142">
        <f>ROUND(I266*H266,2)</f>
        <v>0</v>
      </c>
      <c r="K266" s="138" t="s">
        <v>274</v>
      </c>
      <c r="L266" s="32"/>
      <c r="M266" s="143" t="s">
        <v>1</v>
      </c>
      <c r="N266" s="144" t="s">
        <v>43</v>
      </c>
      <c r="P266" s="145">
        <f>O266*H266</f>
        <v>0</v>
      </c>
      <c r="Q266" s="145">
        <v>0.1774</v>
      </c>
      <c r="R266" s="145">
        <f>Q266*H266</f>
        <v>0.31045</v>
      </c>
      <c r="S266" s="145">
        <v>0</v>
      </c>
      <c r="T266" s="146">
        <f>S266*H266</f>
        <v>0</v>
      </c>
      <c r="AR266" s="147" t="s">
        <v>101</v>
      </c>
      <c r="AT266" s="147" t="s">
        <v>270</v>
      </c>
      <c r="AU266" s="147" t="s">
        <v>90</v>
      </c>
      <c r="AY266" s="17" t="s">
        <v>268</v>
      </c>
      <c r="BE266" s="148">
        <f>IF(N266="základní",J266,0)</f>
        <v>0</v>
      </c>
      <c r="BF266" s="148">
        <f>IF(N266="snížená",J266,0)</f>
        <v>0</v>
      </c>
      <c r="BG266" s="148">
        <f>IF(N266="zákl. přenesená",J266,0)</f>
        <v>0</v>
      </c>
      <c r="BH266" s="148">
        <f>IF(N266="sníž. přenesená",J266,0)</f>
        <v>0</v>
      </c>
      <c r="BI266" s="148">
        <f>IF(N266="nulová",J266,0)</f>
        <v>0</v>
      </c>
      <c r="BJ266" s="17" t="s">
        <v>90</v>
      </c>
      <c r="BK266" s="148">
        <f>ROUND(I266*H266,2)</f>
        <v>0</v>
      </c>
      <c r="BL266" s="17" t="s">
        <v>101</v>
      </c>
      <c r="BM266" s="147" t="s">
        <v>3183</v>
      </c>
    </row>
    <row r="267" spans="2:65" s="12" customFormat="1">
      <c r="B267" s="149"/>
      <c r="D267" s="150" t="s">
        <v>276</v>
      </c>
      <c r="E267" s="151" t="s">
        <v>1</v>
      </c>
      <c r="F267" s="152" t="s">
        <v>3184</v>
      </c>
      <c r="H267" s="153">
        <v>1.75</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1.75</v>
      </c>
      <c r="I268" s="161"/>
      <c r="L268" s="157"/>
      <c r="M268" s="162"/>
      <c r="T268" s="163"/>
      <c r="AT268" s="158" t="s">
        <v>276</v>
      </c>
      <c r="AU268" s="158" t="s">
        <v>90</v>
      </c>
      <c r="AV268" s="13" t="s">
        <v>101</v>
      </c>
      <c r="AW268" s="13" t="s">
        <v>32</v>
      </c>
      <c r="AX268" s="13" t="s">
        <v>84</v>
      </c>
      <c r="AY268" s="158" t="s">
        <v>268</v>
      </c>
    </row>
    <row r="269" spans="2:65" s="1" customFormat="1" ht="21.75" customHeight="1">
      <c r="B269" s="32"/>
      <c r="C269" s="136" t="s">
        <v>401</v>
      </c>
      <c r="D269" s="136" t="s">
        <v>270</v>
      </c>
      <c r="E269" s="137" t="s">
        <v>894</v>
      </c>
      <c r="F269" s="138" t="s">
        <v>895</v>
      </c>
      <c r="G269" s="139" t="s">
        <v>281</v>
      </c>
      <c r="H269" s="140">
        <v>1</v>
      </c>
      <c r="I269" s="141"/>
      <c r="J269" s="142">
        <f>ROUND(I269*H269,2)</f>
        <v>0</v>
      </c>
      <c r="K269" s="138" t="s">
        <v>274</v>
      </c>
      <c r="L269" s="32"/>
      <c r="M269" s="143" t="s">
        <v>1</v>
      </c>
      <c r="N269" s="144" t="s">
        <v>43</v>
      </c>
      <c r="P269" s="145">
        <f>O269*H269</f>
        <v>0</v>
      </c>
      <c r="Q269" s="145">
        <v>2.2780000000000002E-2</v>
      </c>
      <c r="R269" s="145">
        <f>Q269*H269</f>
        <v>2.2780000000000002E-2</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896</v>
      </c>
    </row>
    <row r="270" spans="2:65" s="14" customFormat="1">
      <c r="B270" s="164"/>
      <c r="D270" s="150" t="s">
        <v>276</v>
      </c>
      <c r="E270" s="165" t="s">
        <v>1</v>
      </c>
      <c r="F270" s="166" t="s">
        <v>897</v>
      </c>
      <c r="H270" s="165" t="s">
        <v>1</v>
      </c>
      <c r="I270" s="167"/>
      <c r="L270" s="164"/>
      <c r="M270" s="168"/>
      <c r="T270" s="169"/>
      <c r="AT270" s="165" t="s">
        <v>276</v>
      </c>
      <c r="AU270" s="165" t="s">
        <v>90</v>
      </c>
      <c r="AV270" s="14" t="s">
        <v>84</v>
      </c>
      <c r="AW270" s="14" t="s">
        <v>32</v>
      </c>
      <c r="AX270" s="14" t="s">
        <v>77</v>
      </c>
      <c r="AY270" s="165" t="s">
        <v>268</v>
      </c>
    </row>
    <row r="271" spans="2:65" s="12" customFormat="1">
      <c r="B271" s="149"/>
      <c r="D271" s="150" t="s">
        <v>276</v>
      </c>
      <c r="E271" s="151" t="s">
        <v>1</v>
      </c>
      <c r="F271" s="152" t="s">
        <v>3185</v>
      </c>
      <c r="H271" s="153">
        <v>1</v>
      </c>
      <c r="I271" s="154"/>
      <c r="L271" s="149"/>
      <c r="M271" s="155"/>
      <c r="T271" s="156"/>
      <c r="AT271" s="151" t="s">
        <v>276</v>
      </c>
      <c r="AU271" s="151" t="s">
        <v>90</v>
      </c>
      <c r="AV271" s="12" t="s">
        <v>90</v>
      </c>
      <c r="AW271" s="12" t="s">
        <v>32</v>
      </c>
      <c r="AX271" s="12" t="s">
        <v>77</v>
      </c>
      <c r="AY271" s="151" t="s">
        <v>268</v>
      </c>
    </row>
    <row r="272" spans="2:65" s="13" customFormat="1">
      <c r="B272" s="157"/>
      <c r="D272" s="150" t="s">
        <v>276</v>
      </c>
      <c r="E272" s="158" t="s">
        <v>1</v>
      </c>
      <c r="F272" s="159" t="s">
        <v>278</v>
      </c>
      <c r="H272" s="160">
        <v>1</v>
      </c>
      <c r="I272" s="161"/>
      <c r="L272" s="157"/>
      <c r="M272" s="162"/>
      <c r="T272" s="163"/>
      <c r="AT272" s="158" t="s">
        <v>276</v>
      </c>
      <c r="AU272" s="158" t="s">
        <v>90</v>
      </c>
      <c r="AV272" s="13" t="s">
        <v>101</v>
      </c>
      <c r="AW272" s="13" t="s">
        <v>32</v>
      </c>
      <c r="AX272" s="13" t="s">
        <v>84</v>
      </c>
      <c r="AY272" s="158" t="s">
        <v>268</v>
      </c>
    </row>
    <row r="273" spans="2:65" s="1" customFormat="1" ht="21.75" customHeight="1">
      <c r="B273" s="32"/>
      <c r="C273" s="136" t="s">
        <v>406</v>
      </c>
      <c r="D273" s="136" t="s">
        <v>270</v>
      </c>
      <c r="E273" s="137" t="s">
        <v>900</v>
      </c>
      <c r="F273" s="138" t="s">
        <v>901</v>
      </c>
      <c r="G273" s="139" t="s">
        <v>281</v>
      </c>
      <c r="H273" s="140">
        <v>5</v>
      </c>
      <c r="I273" s="141"/>
      <c r="J273" s="142">
        <f>ROUND(I273*H273,2)</f>
        <v>0</v>
      </c>
      <c r="K273" s="138" t="s">
        <v>274</v>
      </c>
      <c r="L273" s="32"/>
      <c r="M273" s="143" t="s">
        <v>1</v>
      </c>
      <c r="N273" s="144" t="s">
        <v>43</v>
      </c>
      <c r="P273" s="145">
        <f>O273*H273</f>
        <v>0</v>
      </c>
      <c r="Q273" s="145">
        <v>2.7109999999999999E-2</v>
      </c>
      <c r="R273" s="145">
        <f>Q273*H273</f>
        <v>0.13555</v>
      </c>
      <c r="S273" s="145">
        <v>0</v>
      </c>
      <c r="T273" s="146">
        <f>S273*H273</f>
        <v>0</v>
      </c>
      <c r="AR273" s="147" t="s">
        <v>101</v>
      </c>
      <c r="AT273" s="147" t="s">
        <v>270</v>
      </c>
      <c r="AU273" s="147" t="s">
        <v>90</v>
      </c>
      <c r="AY273" s="17" t="s">
        <v>268</v>
      </c>
      <c r="BE273" s="148">
        <f>IF(N273="základní",J273,0)</f>
        <v>0</v>
      </c>
      <c r="BF273" s="148">
        <f>IF(N273="snížená",J273,0)</f>
        <v>0</v>
      </c>
      <c r="BG273" s="148">
        <f>IF(N273="zákl. přenesená",J273,0)</f>
        <v>0</v>
      </c>
      <c r="BH273" s="148">
        <f>IF(N273="sníž. přenesená",J273,0)</f>
        <v>0</v>
      </c>
      <c r="BI273" s="148">
        <f>IF(N273="nulová",J273,0)</f>
        <v>0</v>
      </c>
      <c r="BJ273" s="17" t="s">
        <v>90</v>
      </c>
      <c r="BK273" s="148">
        <f>ROUND(I273*H273,2)</f>
        <v>0</v>
      </c>
      <c r="BL273" s="17" t="s">
        <v>101</v>
      </c>
      <c r="BM273" s="147" t="s">
        <v>902</v>
      </c>
    </row>
    <row r="274" spans="2:65" s="14" customFormat="1">
      <c r="B274" s="164"/>
      <c r="D274" s="150" t="s">
        <v>276</v>
      </c>
      <c r="E274" s="165" t="s">
        <v>1</v>
      </c>
      <c r="F274" s="166" t="s">
        <v>903</v>
      </c>
      <c r="H274" s="165" t="s">
        <v>1</v>
      </c>
      <c r="I274" s="167"/>
      <c r="L274" s="164"/>
      <c r="M274" s="168"/>
      <c r="T274" s="169"/>
      <c r="AT274" s="165" t="s">
        <v>276</v>
      </c>
      <c r="AU274" s="165" t="s">
        <v>90</v>
      </c>
      <c r="AV274" s="14" t="s">
        <v>84</v>
      </c>
      <c r="AW274" s="14" t="s">
        <v>32</v>
      </c>
      <c r="AX274" s="14" t="s">
        <v>77</v>
      </c>
      <c r="AY274" s="165" t="s">
        <v>268</v>
      </c>
    </row>
    <row r="275" spans="2:65" s="12" customFormat="1">
      <c r="B275" s="149"/>
      <c r="D275" s="150" t="s">
        <v>276</v>
      </c>
      <c r="E275" s="151" t="s">
        <v>1</v>
      </c>
      <c r="F275" s="152" t="s">
        <v>3186</v>
      </c>
      <c r="H275" s="153">
        <v>5</v>
      </c>
      <c r="I275" s="154"/>
      <c r="L275" s="149"/>
      <c r="M275" s="155"/>
      <c r="T275" s="156"/>
      <c r="AT275" s="151" t="s">
        <v>276</v>
      </c>
      <c r="AU275" s="151" t="s">
        <v>90</v>
      </c>
      <c r="AV275" s="12" t="s">
        <v>90</v>
      </c>
      <c r="AW275" s="12" t="s">
        <v>32</v>
      </c>
      <c r="AX275" s="12" t="s">
        <v>77</v>
      </c>
      <c r="AY275" s="151" t="s">
        <v>268</v>
      </c>
    </row>
    <row r="276" spans="2:65" s="13" customFormat="1">
      <c r="B276" s="157"/>
      <c r="D276" s="150" t="s">
        <v>276</v>
      </c>
      <c r="E276" s="158" t="s">
        <v>1</v>
      </c>
      <c r="F276" s="159" t="s">
        <v>278</v>
      </c>
      <c r="H276" s="160">
        <v>5</v>
      </c>
      <c r="I276" s="161"/>
      <c r="L276" s="157"/>
      <c r="M276" s="162"/>
      <c r="T276" s="163"/>
      <c r="AT276" s="158" t="s">
        <v>276</v>
      </c>
      <c r="AU276" s="158" t="s">
        <v>90</v>
      </c>
      <c r="AV276" s="13" t="s">
        <v>101</v>
      </c>
      <c r="AW276" s="13" t="s">
        <v>32</v>
      </c>
      <c r="AX276" s="13" t="s">
        <v>84</v>
      </c>
      <c r="AY276" s="158" t="s">
        <v>268</v>
      </c>
    </row>
    <row r="277" spans="2:65" s="1" customFormat="1" ht="21.75" customHeight="1">
      <c r="B277" s="32"/>
      <c r="C277" s="136" t="s">
        <v>410</v>
      </c>
      <c r="D277" s="136" t="s">
        <v>270</v>
      </c>
      <c r="E277" s="137" t="s">
        <v>905</v>
      </c>
      <c r="F277" s="138" t="s">
        <v>906</v>
      </c>
      <c r="G277" s="139" t="s">
        <v>281</v>
      </c>
      <c r="H277" s="140">
        <v>2</v>
      </c>
      <c r="I277" s="141"/>
      <c r="J277" s="142">
        <f>ROUND(I277*H277,2)</f>
        <v>0</v>
      </c>
      <c r="K277" s="138" t="s">
        <v>274</v>
      </c>
      <c r="L277" s="32"/>
      <c r="M277" s="143" t="s">
        <v>1</v>
      </c>
      <c r="N277" s="144" t="s">
        <v>43</v>
      </c>
      <c r="P277" s="145">
        <f>O277*H277</f>
        <v>0</v>
      </c>
      <c r="Q277" s="145">
        <v>3.1320000000000001E-2</v>
      </c>
      <c r="R277" s="145">
        <f>Q277*H277</f>
        <v>6.2640000000000001E-2</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907</v>
      </c>
    </row>
    <row r="278" spans="2:65" s="14" customFormat="1">
      <c r="B278" s="164"/>
      <c r="D278" s="150" t="s">
        <v>276</v>
      </c>
      <c r="E278" s="165" t="s">
        <v>1</v>
      </c>
      <c r="F278" s="166" t="s">
        <v>908</v>
      </c>
      <c r="H278" s="165" t="s">
        <v>1</v>
      </c>
      <c r="I278" s="167"/>
      <c r="L278" s="164"/>
      <c r="M278" s="168"/>
      <c r="T278" s="169"/>
      <c r="AT278" s="165" t="s">
        <v>276</v>
      </c>
      <c r="AU278" s="165" t="s">
        <v>90</v>
      </c>
      <c r="AV278" s="14" t="s">
        <v>84</v>
      </c>
      <c r="AW278" s="14" t="s">
        <v>32</v>
      </c>
      <c r="AX278" s="14" t="s">
        <v>77</v>
      </c>
      <c r="AY278" s="165" t="s">
        <v>268</v>
      </c>
    </row>
    <row r="279" spans="2:65" s="12" customFormat="1">
      <c r="B279" s="149"/>
      <c r="D279" s="150" t="s">
        <v>276</v>
      </c>
      <c r="E279" s="151" t="s">
        <v>1</v>
      </c>
      <c r="F279" s="152" t="s">
        <v>3185</v>
      </c>
      <c r="H279" s="153">
        <v>1</v>
      </c>
      <c r="I279" s="154"/>
      <c r="L279" s="149"/>
      <c r="M279" s="155"/>
      <c r="T279" s="156"/>
      <c r="AT279" s="151" t="s">
        <v>276</v>
      </c>
      <c r="AU279" s="151" t="s">
        <v>90</v>
      </c>
      <c r="AV279" s="12" t="s">
        <v>90</v>
      </c>
      <c r="AW279" s="12" t="s">
        <v>32</v>
      </c>
      <c r="AX279" s="12" t="s">
        <v>77</v>
      </c>
      <c r="AY279" s="151" t="s">
        <v>268</v>
      </c>
    </row>
    <row r="280" spans="2:65" s="15" customFormat="1">
      <c r="B280" s="170"/>
      <c r="D280" s="150" t="s">
        <v>276</v>
      </c>
      <c r="E280" s="171" t="s">
        <v>1</v>
      </c>
      <c r="F280" s="172" t="s">
        <v>325</v>
      </c>
      <c r="H280" s="173">
        <v>1</v>
      </c>
      <c r="I280" s="174"/>
      <c r="L280" s="170"/>
      <c r="M280" s="175"/>
      <c r="T280" s="176"/>
      <c r="AT280" s="171" t="s">
        <v>276</v>
      </c>
      <c r="AU280" s="171" t="s">
        <v>90</v>
      </c>
      <c r="AV280" s="15" t="s">
        <v>97</v>
      </c>
      <c r="AW280" s="15" t="s">
        <v>32</v>
      </c>
      <c r="AX280" s="15" t="s">
        <v>77</v>
      </c>
      <c r="AY280" s="171" t="s">
        <v>268</v>
      </c>
    </row>
    <row r="281" spans="2:65" s="14" customFormat="1">
      <c r="B281" s="164"/>
      <c r="D281" s="150" t="s">
        <v>276</v>
      </c>
      <c r="E281" s="165" t="s">
        <v>1</v>
      </c>
      <c r="F281" s="166" t="s">
        <v>909</v>
      </c>
      <c r="H281" s="165" t="s">
        <v>1</v>
      </c>
      <c r="I281" s="167"/>
      <c r="L281" s="164"/>
      <c r="M281" s="168"/>
      <c r="T281" s="169"/>
      <c r="AT281" s="165" t="s">
        <v>276</v>
      </c>
      <c r="AU281" s="165" t="s">
        <v>90</v>
      </c>
      <c r="AV281" s="14" t="s">
        <v>84</v>
      </c>
      <c r="AW281" s="14" t="s">
        <v>32</v>
      </c>
      <c r="AX281" s="14" t="s">
        <v>77</v>
      </c>
      <c r="AY281" s="165" t="s">
        <v>268</v>
      </c>
    </row>
    <row r="282" spans="2:65" s="12" customFormat="1">
      <c r="B282" s="149"/>
      <c r="D282" s="150" t="s">
        <v>276</v>
      </c>
      <c r="E282" s="151" t="s">
        <v>1</v>
      </c>
      <c r="F282" s="152" t="s">
        <v>3185</v>
      </c>
      <c r="H282" s="153">
        <v>1</v>
      </c>
      <c r="I282" s="154"/>
      <c r="L282" s="149"/>
      <c r="M282" s="155"/>
      <c r="T282" s="156"/>
      <c r="AT282" s="151" t="s">
        <v>276</v>
      </c>
      <c r="AU282" s="151" t="s">
        <v>90</v>
      </c>
      <c r="AV282" s="12" t="s">
        <v>90</v>
      </c>
      <c r="AW282" s="12" t="s">
        <v>32</v>
      </c>
      <c r="AX282" s="12" t="s">
        <v>77</v>
      </c>
      <c r="AY282" s="151" t="s">
        <v>268</v>
      </c>
    </row>
    <row r="283" spans="2:65" s="15" customFormat="1">
      <c r="B283" s="170"/>
      <c r="D283" s="150" t="s">
        <v>276</v>
      </c>
      <c r="E283" s="171" t="s">
        <v>1</v>
      </c>
      <c r="F283" s="172" t="s">
        <v>325</v>
      </c>
      <c r="H283" s="173">
        <v>1</v>
      </c>
      <c r="I283" s="174"/>
      <c r="L283" s="170"/>
      <c r="M283" s="175"/>
      <c r="T283" s="176"/>
      <c r="AT283" s="171" t="s">
        <v>276</v>
      </c>
      <c r="AU283" s="171" t="s">
        <v>90</v>
      </c>
      <c r="AV283" s="15" t="s">
        <v>97</v>
      </c>
      <c r="AW283" s="15" t="s">
        <v>32</v>
      </c>
      <c r="AX283" s="15" t="s">
        <v>77</v>
      </c>
      <c r="AY283" s="171" t="s">
        <v>268</v>
      </c>
    </row>
    <row r="284" spans="2:65" s="13" customFormat="1">
      <c r="B284" s="157"/>
      <c r="D284" s="150" t="s">
        <v>276</v>
      </c>
      <c r="E284" s="158" t="s">
        <v>1</v>
      </c>
      <c r="F284" s="159" t="s">
        <v>278</v>
      </c>
      <c r="H284" s="160">
        <v>2</v>
      </c>
      <c r="I284" s="161"/>
      <c r="L284" s="157"/>
      <c r="M284" s="162"/>
      <c r="T284" s="163"/>
      <c r="AT284" s="158" t="s">
        <v>276</v>
      </c>
      <c r="AU284" s="158" t="s">
        <v>90</v>
      </c>
      <c r="AV284" s="13" t="s">
        <v>101</v>
      </c>
      <c r="AW284" s="13" t="s">
        <v>32</v>
      </c>
      <c r="AX284" s="13" t="s">
        <v>84</v>
      </c>
      <c r="AY284" s="158" t="s">
        <v>268</v>
      </c>
    </row>
    <row r="285" spans="2:65" s="1" customFormat="1" ht="21.75" customHeight="1">
      <c r="B285" s="32"/>
      <c r="C285" s="136" t="s">
        <v>416</v>
      </c>
      <c r="D285" s="136" t="s">
        <v>270</v>
      </c>
      <c r="E285" s="137" t="s">
        <v>910</v>
      </c>
      <c r="F285" s="138" t="s">
        <v>911</v>
      </c>
      <c r="G285" s="139" t="s">
        <v>281</v>
      </c>
      <c r="H285" s="140">
        <v>1</v>
      </c>
      <c r="I285" s="141"/>
      <c r="J285" s="142">
        <f>ROUND(I285*H285,2)</f>
        <v>0</v>
      </c>
      <c r="K285" s="138" t="s">
        <v>274</v>
      </c>
      <c r="L285" s="32"/>
      <c r="M285" s="143" t="s">
        <v>1</v>
      </c>
      <c r="N285" s="144" t="s">
        <v>43</v>
      </c>
      <c r="P285" s="145">
        <f>O285*H285</f>
        <v>0</v>
      </c>
      <c r="Q285" s="145">
        <v>3.5639999999999998E-2</v>
      </c>
      <c r="R285" s="145">
        <f>Q285*H285</f>
        <v>3.5639999999999998E-2</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912</v>
      </c>
    </row>
    <row r="286" spans="2:65" s="14" customFormat="1">
      <c r="B286" s="164"/>
      <c r="D286" s="150" t="s">
        <v>276</v>
      </c>
      <c r="E286" s="165" t="s">
        <v>1</v>
      </c>
      <c r="F286" s="166" t="s">
        <v>913</v>
      </c>
      <c r="H286" s="165" t="s">
        <v>1</v>
      </c>
      <c r="I286" s="167"/>
      <c r="L286" s="164"/>
      <c r="M286" s="168"/>
      <c r="T286" s="169"/>
      <c r="AT286" s="165" t="s">
        <v>276</v>
      </c>
      <c r="AU286" s="165" t="s">
        <v>90</v>
      </c>
      <c r="AV286" s="14" t="s">
        <v>84</v>
      </c>
      <c r="AW286" s="14" t="s">
        <v>32</v>
      </c>
      <c r="AX286" s="14" t="s">
        <v>77</v>
      </c>
      <c r="AY286" s="165" t="s">
        <v>268</v>
      </c>
    </row>
    <row r="287" spans="2:65" s="12" customFormat="1">
      <c r="B287" s="149"/>
      <c r="D287" s="150" t="s">
        <v>276</v>
      </c>
      <c r="E287" s="151" t="s">
        <v>1</v>
      </c>
      <c r="F287" s="152" t="s">
        <v>3185</v>
      </c>
      <c r="H287" s="153">
        <v>1</v>
      </c>
      <c r="I287" s="154"/>
      <c r="L287" s="149"/>
      <c r="M287" s="155"/>
      <c r="T287" s="156"/>
      <c r="AT287" s="151" t="s">
        <v>276</v>
      </c>
      <c r="AU287" s="151" t="s">
        <v>90</v>
      </c>
      <c r="AV287" s="12" t="s">
        <v>90</v>
      </c>
      <c r="AW287" s="12" t="s">
        <v>32</v>
      </c>
      <c r="AX287" s="12" t="s">
        <v>77</v>
      </c>
      <c r="AY287" s="151" t="s">
        <v>268</v>
      </c>
    </row>
    <row r="288" spans="2:65" s="15" customFormat="1">
      <c r="B288" s="170"/>
      <c r="D288" s="150" t="s">
        <v>276</v>
      </c>
      <c r="E288" s="171" t="s">
        <v>1</v>
      </c>
      <c r="F288" s="172" t="s">
        <v>325</v>
      </c>
      <c r="H288" s="173">
        <v>1</v>
      </c>
      <c r="I288" s="174"/>
      <c r="L288" s="170"/>
      <c r="M288" s="175"/>
      <c r="T288" s="176"/>
      <c r="AT288" s="171" t="s">
        <v>276</v>
      </c>
      <c r="AU288" s="171" t="s">
        <v>90</v>
      </c>
      <c r="AV288" s="15" t="s">
        <v>97</v>
      </c>
      <c r="AW288" s="15" t="s">
        <v>32</v>
      </c>
      <c r="AX288" s="15" t="s">
        <v>77</v>
      </c>
      <c r="AY288" s="171" t="s">
        <v>268</v>
      </c>
    </row>
    <row r="289" spans="2:65" s="13" customFormat="1">
      <c r="B289" s="157"/>
      <c r="D289" s="150" t="s">
        <v>276</v>
      </c>
      <c r="E289" s="158" t="s">
        <v>1</v>
      </c>
      <c r="F289" s="159" t="s">
        <v>278</v>
      </c>
      <c r="H289" s="160">
        <v>1</v>
      </c>
      <c r="I289" s="161"/>
      <c r="L289" s="157"/>
      <c r="M289" s="162"/>
      <c r="T289" s="163"/>
      <c r="AT289" s="158" t="s">
        <v>276</v>
      </c>
      <c r="AU289" s="158" t="s">
        <v>90</v>
      </c>
      <c r="AV289" s="13" t="s">
        <v>101</v>
      </c>
      <c r="AW289" s="13" t="s">
        <v>32</v>
      </c>
      <c r="AX289" s="13" t="s">
        <v>84</v>
      </c>
      <c r="AY289" s="158" t="s">
        <v>268</v>
      </c>
    </row>
    <row r="290" spans="2:65" s="1" customFormat="1" ht="21.75" customHeight="1">
      <c r="B290" s="32"/>
      <c r="C290" s="136" t="s">
        <v>298</v>
      </c>
      <c r="D290" s="136" t="s">
        <v>270</v>
      </c>
      <c r="E290" s="137" t="s">
        <v>914</v>
      </c>
      <c r="F290" s="138" t="s">
        <v>915</v>
      </c>
      <c r="G290" s="139" t="s">
        <v>281</v>
      </c>
      <c r="H290" s="140">
        <v>2</v>
      </c>
      <c r="I290" s="141"/>
      <c r="J290" s="142">
        <f>ROUND(I290*H290,2)</f>
        <v>0</v>
      </c>
      <c r="K290" s="138" t="s">
        <v>274</v>
      </c>
      <c r="L290" s="32"/>
      <c r="M290" s="143" t="s">
        <v>1</v>
      </c>
      <c r="N290" s="144" t="s">
        <v>43</v>
      </c>
      <c r="P290" s="145">
        <f>O290*H290</f>
        <v>0</v>
      </c>
      <c r="Q290" s="145">
        <v>3.6549999999999999E-2</v>
      </c>
      <c r="R290" s="145">
        <f>Q290*H290</f>
        <v>7.3099999999999998E-2</v>
      </c>
      <c r="S290" s="145">
        <v>0</v>
      </c>
      <c r="T290" s="146">
        <f>S290*H290</f>
        <v>0</v>
      </c>
      <c r="AR290" s="147" t="s">
        <v>101</v>
      </c>
      <c r="AT290" s="147" t="s">
        <v>270</v>
      </c>
      <c r="AU290" s="147" t="s">
        <v>90</v>
      </c>
      <c r="AY290" s="17" t="s">
        <v>268</v>
      </c>
      <c r="BE290" s="148">
        <f>IF(N290="základní",J290,0)</f>
        <v>0</v>
      </c>
      <c r="BF290" s="148">
        <f>IF(N290="snížená",J290,0)</f>
        <v>0</v>
      </c>
      <c r="BG290" s="148">
        <f>IF(N290="zákl. přenesená",J290,0)</f>
        <v>0</v>
      </c>
      <c r="BH290" s="148">
        <f>IF(N290="sníž. přenesená",J290,0)</f>
        <v>0</v>
      </c>
      <c r="BI290" s="148">
        <f>IF(N290="nulová",J290,0)</f>
        <v>0</v>
      </c>
      <c r="BJ290" s="17" t="s">
        <v>90</v>
      </c>
      <c r="BK290" s="148">
        <f>ROUND(I290*H290,2)</f>
        <v>0</v>
      </c>
      <c r="BL290" s="17" t="s">
        <v>101</v>
      </c>
      <c r="BM290" s="147" t="s">
        <v>916</v>
      </c>
    </row>
    <row r="291" spans="2:65" s="12" customFormat="1">
      <c r="B291" s="149"/>
      <c r="D291" s="150" t="s">
        <v>276</v>
      </c>
      <c r="E291" s="151" t="s">
        <v>1</v>
      </c>
      <c r="F291" s="152" t="s">
        <v>3187</v>
      </c>
      <c r="H291" s="153">
        <v>2</v>
      </c>
      <c r="I291" s="154"/>
      <c r="L291" s="149"/>
      <c r="M291" s="155"/>
      <c r="T291" s="156"/>
      <c r="AT291" s="151" t="s">
        <v>276</v>
      </c>
      <c r="AU291" s="151" t="s">
        <v>90</v>
      </c>
      <c r="AV291" s="12" t="s">
        <v>90</v>
      </c>
      <c r="AW291" s="12" t="s">
        <v>32</v>
      </c>
      <c r="AX291" s="12" t="s">
        <v>77</v>
      </c>
      <c r="AY291" s="151" t="s">
        <v>268</v>
      </c>
    </row>
    <row r="292" spans="2:65" s="13" customFormat="1">
      <c r="B292" s="157"/>
      <c r="D292" s="150" t="s">
        <v>276</v>
      </c>
      <c r="E292" s="158" t="s">
        <v>1</v>
      </c>
      <c r="F292" s="159" t="s">
        <v>278</v>
      </c>
      <c r="H292" s="160">
        <v>2</v>
      </c>
      <c r="I292" s="161"/>
      <c r="L292" s="157"/>
      <c r="M292" s="162"/>
      <c r="T292" s="163"/>
      <c r="AT292" s="158" t="s">
        <v>276</v>
      </c>
      <c r="AU292" s="158" t="s">
        <v>90</v>
      </c>
      <c r="AV292" s="13" t="s">
        <v>101</v>
      </c>
      <c r="AW292" s="13" t="s">
        <v>32</v>
      </c>
      <c r="AX292" s="13" t="s">
        <v>84</v>
      </c>
      <c r="AY292" s="158" t="s">
        <v>268</v>
      </c>
    </row>
    <row r="293" spans="2:65" s="1" customFormat="1" ht="21.75" customHeight="1">
      <c r="B293" s="32"/>
      <c r="C293" s="136" t="s">
        <v>308</v>
      </c>
      <c r="D293" s="136" t="s">
        <v>270</v>
      </c>
      <c r="E293" s="137" t="s">
        <v>918</v>
      </c>
      <c r="F293" s="138" t="s">
        <v>919</v>
      </c>
      <c r="G293" s="139" t="s">
        <v>281</v>
      </c>
      <c r="H293" s="140">
        <v>4</v>
      </c>
      <c r="I293" s="141"/>
      <c r="J293" s="142">
        <f>ROUND(I293*H293,2)</f>
        <v>0</v>
      </c>
      <c r="K293" s="138" t="s">
        <v>274</v>
      </c>
      <c r="L293" s="32"/>
      <c r="M293" s="143" t="s">
        <v>1</v>
      </c>
      <c r="N293" s="144" t="s">
        <v>43</v>
      </c>
      <c r="P293" s="145">
        <f>O293*H293</f>
        <v>0</v>
      </c>
      <c r="Q293" s="145">
        <v>7.2849999999999998E-2</v>
      </c>
      <c r="R293" s="145">
        <f>Q293*H293</f>
        <v>0.29139999999999999</v>
      </c>
      <c r="S293" s="145">
        <v>0</v>
      </c>
      <c r="T293" s="146">
        <f>S293*H293</f>
        <v>0</v>
      </c>
      <c r="AR293" s="147" t="s">
        <v>101</v>
      </c>
      <c r="AT293" s="147" t="s">
        <v>270</v>
      </c>
      <c r="AU293" s="147" t="s">
        <v>90</v>
      </c>
      <c r="AY293" s="17" t="s">
        <v>268</v>
      </c>
      <c r="BE293" s="148">
        <f>IF(N293="základní",J293,0)</f>
        <v>0</v>
      </c>
      <c r="BF293" s="148">
        <f>IF(N293="snížená",J293,0)</f>
        <v>0</v>
      </c>
      <c r="BG293" s="148">
        <f>IF(N293="zákl. přenesená",J293,0)</f>
        <v>0</v>
      </c>
      <c r="BH293" s="148">
        <f>IF(N293="sníž. přenesená",J293,0)</f>
        <v>0</v>
      </c>
      <c r="BI293" s="148">
        <f>IF(N293="nulová",J293,0)</f>
        <v>0</v>
      </c>
      <c r="BJ293" s="17" t="s">
        <v>90</v>
      </c>
      <c r="BK293" s="148">
        <f>ROUND(I293*H293,2)</f>
        <v>0</v>
      </c>
      <c r="BL293" s="17" t="s">
        <v>101</v>
      </c>
      <c r="BM293" s="147" t="s">
        <v>920</v>
      </c>
    </row>
    <row r="294" spans="2:65" s="12" customFormat="1">
      <c r="B294" s="149"/>
      <c r="D294" s="150" t="s">
        <v>276</v>
      </c>
      <c r="E294" s="151" t="s">
        <v>1</v>
      </c>
      <c r="F294" s="152" t="s">
        <v>3188</v>
      </c>
      <c r="H294" s="153">
        <v>4</v>
      </c>
      <c r="I294" s="154"/>
      <c r="L294" s="149"/>
      <c r="M294" s="155"/>
      <c r="T294" s="156"/>
      <c r="AT294" s="151" t="s">
        <v>276</v>
      </c>
      <c r="AU294" s="151" t="s">
        <v>90</v>
      </c>
      <c r="AV294" s="12" t="s">
        <v>90</v>
      </c>
      <c r="AW294" s="12" t="s">
        <v>32</v>
      </c>
      <c r="AX294" s="12" t="s">
        <v>77</v>
      </c>
      <c r="AY294" s="151" t="s">
        <v>268</v>
      </c>
    </row>
    <row r="295" spans="2:65" s="13" customFormat="1">
      <c r="B295" s="157"/>
      <c r="D295" s="150" t="s">
        <v>276</v>
      </c>
      <c r="E295" s="158" t="s">
        <v>1</v>
      </c>
      <c r="F295" s="159" t="s">
        <v>278</v>
      </c>
      <c r="H295" s="160">
        <v>4</v>
      </c>
      <c r="I295" s="161"/>
      <c r="L295" s="157"/>
      <c r="M295" s="162"/>
      <c r="T295" s="163"/>
      <c r="AT295" s="158" t="s">
        <v>276</v>
      </c>
      <c r="AU295" s="158" t="s">
        <v>90</v>
      </c>
      <c r="AV295" s="13" t="s">
        <v>101</v>
      </c>
      <c r="AW295" s="13" t="s">
        <v>32</v>
      </c>
      <c r="AX295" s="13" t="s">
        <v>84</v>
      </c>
      <c r="AY295" s="158" t="s">
        <v>268</v>
      </c>
    </row>
    <row r="296" spans="2:65" s="1" customFormat="1" ht="21.75" customHeight="1">
      <c r="B296" s="32"/>
      <c r="C296" s="136" t="s">
        <v>431</v>
      </c>
      <c r="D296" s="136" t="s">
        <v>270</v>
      </c>
      <c r="E296" s="137" t="s">
        <v>922</v>
      </c>
      <c r="F296" s="138" t="s">
        <v>923</v>
      </c>
      <c r="G296" s="139" t="s">
        <v>273</v>
      </c>
      <c r="H296" s="140">
        <v>3.54</v>
      </c>
      <c r="I296" s="141"/>
      <c r="J296" s="142">
        <f>ROUND(I296*H296,2)</f>
        <v>0</v>
      </c>
      <c r="K296" s="138" t="s">
        <v>274</v>
      </c>
      <c r="L296" s="32"/>
      <c r="M296" s="143" t="s">
        <v>1</v>
      </c>
      <c r="N296" s="144" t="s">
        <v>43</v>
      </c>
      <c r="P296" s="145">
        <f>O296*H296</f>
        <v>0</v>
      </c>
      <c r="Q296" s="145">
        <v>2.8570000000000002E-2</v>
      </c>
      <c r="R296" s="145">
        <f>Q296*H296</f>
        <v>0.1011378</v>
      </c>
      <c r="S296" s="145">
        <v>0</v>
      </c>
      <c r="T296" s="146">
        <f>S296*H296</f>
        <v>0</v>
      </c>
      <c r="AR296" s="147" t="s">
        <v>101</v>
      </c>
      <c r="AT296" s="147" t="s">
        <v>270</v>
      </c>
      <c r="AU296" s="147" t="s">
        <v>90</v>
      </c>
      <c r="AY296" s="17" t="s">
        <v>268</v>
      </c>
      <c r="BE296" s="148">
        <f>IF(N296="základní",J296,0)</f>
        <v>0</v>
      </c>
      <c r="BF296" s="148">
        <f>IF(N296="snížená",J296,0)</f>
        <v>0</v>
      </c>
      <c r="BG296" s="148">
        <f>IF(N296="zákl. přenesená",J296,0)</f>
        <v>0</v>
      </c>
      <c r="BH296" s="148">
        <f>IF(N296="sníž. přenesená",J296,0)</f>
        <v>0</v>
      </c>
      <c r="BI296" s="148">
        <f>IF(N296="nulová",J296,0)</f>
        <v>0</v>
      </c>
      <c r="BJ296" s="17" t="s">
        <v>90</v>
      </c>
      <c r="BK296" s="148">
        <f>ROUND(I296*H296,2)</f>
        <v>0</v>
      </c>
      <c r="BL296" s="17" t="s">
        <v>101</v>
      </c>
      <c r="BM296" s="147" t="s">
        <v>3189</v>
      </c>
    </row>
    <row r="297" spans="2:65" s="14" customFormat="1">
      <c r="B297" s="164"/>
      <c r="D297" s="150" t="s">
        <v>276</v>
      </c>
      <c r="E297" s="165" t="s">
        <v>1</v>
      </c>
      <c r="F297" s="166" t="s">
        <v>925</v>
      </c>
      <c r="H297" s="165" t="s">
        <v>1</v>
      </c>
      <c r="I297" s="167"/>
      <c r="L297" s="164"/>
      <c r="M297" s="168"/>
      <c r="T297" s="169"/>
      <c r="AT297" s="165" t="s">
        <v>276</v>
      </c>
      <c r="AU297" s="165" t="s">
        <v>90</v>
      </c>
      <c r="AV297" s="14" t="s">
        <v>84</v>
      </c>
      <c r="AW297" s="14" t="s">
        <v>32</v>
      </c>
      <c r="AX297" s="14" t="s">
        <v>77</v>
      </c>
      <c r="AY297" s="165" t="s">
        <v>268</v>
      </c>
    </row>
    <row r="298" spans="2:65" s="12" customFormat="1">
      <c r="B298" s="149"/>
      <c r="D298" s="150" t="s">
        <v>276</v>
      </c>
      <c r="E298" s="151" t="s">
        <v>1</v>
      </c>
      <c r="F298" s="152" t="s">
        <v>926</v>
      </c>
      <c r="H298" s="153">
        <v>3.54</v>
      </c>
      <c r="I298" s="154"/>
      <c r="L298" s="149"/>
      <c r="M298" s="155"/>
      <c r="T298" s="156"/>
      <c r="AT298" s="151" t="s">
        <v>276</v>
      </c>
      <c r="AU298" s="151" t="s">
        <v>90</v>
      </c>
      <c r="AV298" s="12" t="s">
        <v>90</v>
      </c>
      <c r="AW298" s="12" t="s">
        <v>32</v>
      </c>
      <c r="AX298" s="12" t="s">
        <v>77</v>
      </c>
      <c r="AY298" s="151" t="s">
        <v>268</v>
      </c>
    </row>
    <row r="299" spans="2:65" s="13" customFormat="1">
      <c r="B299" s="157"/>
      <c r="D299" s="150" t="s">
        <v>276</v>
      </c>
      <c r="E299" s="158" t="s">
        <v>1</v>
      </c>
      <c r="F299" s="159" t="s">
        <v>278</v>
      </c>
      <c r="H299" s="160">
        <v>3.54</v>
      </c>
      <c r="I299" s="161"/>
      <c r="L299" s="157"/>
      <c r="M299" s="162"/>
      <c r="T299" s="163"/>
      <c r="AT299" s="158" t="s">
        <v>276</v>
      </c>
      <c r="AU299" s="158" t="s">
        <v>90</v>
      </c>
      <c r="AV299" s="13" t="s">
        <v>101</v>
      </c>
      <c r="AW299" s="13" t="s">
        <v>32</v>
      </c>
      <c r="AX299" s="13" t="s">
        <v>84</v>
      </c>
      <c r="AY299" s="158" t="s">
        <v>268</v>
      </c>
    </row>
    <row r="300" spans="2:65" s="1" customFormat="1" ht="24.2" customHeight="1">
      <c r="B300" s="32"/>
      <c r="C300" s="136" t="s">
        <v>437</v>
      </c>
      <c r="D300" s="136" t="s">
        <v>270</v>
      </c>
      <c r="E300" s="137" t="s">
        <v>927</v>
      </c>
      <c r="F300" s="138" t="s">
        <v>928</v>
      </c>
      <c r="G300" s="139" t="s">
        <v>273</v>
      </c>
      <c r="H300" s="140">
        <v>39.603999999999999</v>
      </c>
      <c r="I300" s="141"/>
      <c r="J300" s="142">
        <f>ROUND(I300*H300,2)</f>
        <v>0</v>
      </c>
      <c r="K300" s="138" t="s">
        <v>274</v>
      </c>
      <c r="L300" s="32"/>
      <c r="M300" s="143" t="s">
        <v>1</v>
      </c>
      <c r="N300" s="144" t="s">
        <v>43</v>
      </c>
      <c r="P300" s="145">
        <f>O300*H300</f>
        <v>0</v>
      </c>
      <c r="Q300" s="145">
        <v>0.12021</v>
      </c>
      <c r="R300" s="145">
        <f>Q300*H300</f>
        <v>4.7607968399999994</v>
      </c>
      <c r="S300" s="145">
        <v>0</v>
      </c>
      <c r="T300" s="146">
        <f>S300*H300</f>
        <v>0</v>
      </c>
      <c r="AR300" s="147" t="s">
        <v>101</v>
      </c>
      <c r="AT300" s="147" t="s">
        <v>270</v>
      </c>
      <c r="AU300" s="147" t="s">
        <v>90</v>
      </c>
      <c r="AY300" s="17" t="s">
        <v>268</v>
      </c>
      <c r="BE300" s="148">
        <f>IF(N300="základní",J300,0)</f>
        <v>0</v>
      </c>
      <c r="BF300" s="148">
        <f>IF(N300="snížená",J300,0)</f>
        <v>0</v>
      </c>
      <c r="BG300" s="148">
        <f>IF(N300="zákl. přenesená",J300,0)</f>
        <v>0</v>
      </c>
      <c r="BH300" s="148">
        <f>IF(N300="sníž. přenesená",J300,0)</f>
        <v>0</v>
      </c>
      <c r="BI300" s="148">
        <f>IF(N300="nulová",J300,0)</f>
        <v>0</v>
      </c>
      <c r="BJ300" s="17" t="s">
        <v>90</v>
      </c>
      <c r="BK300" s="148">
        <f>ROUND(I300*H300,2)</f>
        <v>0</v>
      </c>
      <c r="BL300" s="17" t="s">
        <v>101</v>
      </c>
      <c r="BM300" s="147" t="s">
        <v>929</v>
      </c>
    </row>
    <row r="301" spans="2:65" s="14" customFormat="1" ht="22.5">
      <c r="B301" s="164"/>
      <c r="D301" s="150" t="s">
        <v>276</v>
      </c>
      <c r="E301" s="165" t="s">
        <v>1</v>
      </c>
      <c r="F301" s="166" t="s">
        <v>930</v>
      </c>
      <c r="H301" s="165" t="s">
        <v>1</v>
      </c>
      <c r="I301" s="167"/>
      <c r="L301" s="164"/>
      <c r="M301" s="168"/>
      <c r="T301" s="169"/>
      <c r="AT301" s="165" t="s">
        <v>276</v>
      </c>
      <c r="AU301" s="165" t="s">
        <v>90</v>
      </c>
      <c r="AV301" s="14" t="s">
        <v>84</v>
      </c>
      <c r="AW301" s="14" t="s">
        <v>32</v>
      </c>
      <c r="AX301" s="14" t="s">
        <v>77</v>
      </c>
      <c r="AY301" s="165" t="s">
        <v>268</v>
      </c>
    </row>
    <row r="302" spans="2:65" s="12" customFormat="1">
      <c r="B302" s="149"/>
      <c r="D302" s="150" t="s">
        <v>276</v>
      </c>
      <c r="E302" s="151" t="s">
        <v>1</v>
      </c>
      <c r="F302" s="152" t="s">
        <v>3190</v>
      </c>
      <c r="H302" s="153">
        <v>28.754999999999999</v>
      </c>
      <c r="I302" s="154"/>
      <c r="L302" s="149"/>
      <c r="M302" s="155"/>
      <c r="T302" s="156"/>
      <c r="AT302" s="151" t="s">
        <v>276</v>
      </c>
      <c r="AU302" s="151" t="s">
        <v>90</v>
      </c>
      <c r="AV302" s="12" t="s">
        <v>90</v>
      </c>
      <c r="AW302" s="12" t="s">
        <v>32</v>
      </c>
      <c r="AX302" s="12" t="s">
        <v>77</v>
      </c>
      <c r="AY302" s="151" t="s">
        <v>268</v>
      </c>
    </row>
    <row r="303" spans="2:65" s="12" customFormat="1">
      <c r="B303" s="149"/>
      <c r="D303" s="150" t="s">
        <v>276</v>
      </c>
      <c r="E303" s="151" t="s">
        <v>1</v>
      </c>
      <c r="F303" s="152" t="s">
        <v>3191</v>
      </c>
      <c r="H303" s="153">
        <v>9.2439999999999998</v>
      </c>
      <c r="I303" s="154"/>
      <c r="L303" s="149"/>
      <c r="M303" s="155"/>
      <c r="T303" s="156"/>
      <c r="AT303" s="151" t="s">
        <v>276</v>
      </c>
      <c r="AU303" s="151" t="s">
        <v>90</v>
      </c>
      <c r="AV303" s="12" t="s">
        <v>90</v>
      </c>
      <c r="AW303" s="12" t="s">
        <v>32</v>
      </c>
      <c r="AX303" s="12" t="s">
        <v>77</v>
      </c>
      <c r="AY303" s="151" t="s">
        <v>268</v>
      </c>
    </row>
    <row r="304" spans="2:65" s="12" customFormat="1">
      <c r="B304" s="149"/>
      <c r="D304" s="150" t="s">
        <v>276</v>
      </c>
      <c r="E304" s="151" t="s">
        <v>1</v>
      </c>
      <c r="F304" s="152" t="s">
        <v>2697</v>
      </c>
      <c r="H304" s="153">
        <v>-6.72</v>
      </c>
      <c r="I304" s="154"/>
      <c r="L304" s="149"/>
      <c r="M304" s="155"/>
      <c r="T304" s="156"/>
      <c r="AT304" s="151" t="s">
        <v>276</v>
      </c>
      <c r="AU304" s="151" t="s">
        <v>90</v>
      </c>
      <c r="AV304" s="12" t="s">
        <v>90</v>
      </c>
      <c r="AW304" s="12" t="s">
        <v>32</v>
      </c>
      <c r="AX304" s="12" t="s">
        <v>77</v>
      </c>
      <c r="AY304" s="151" t="s">
        <v>268</v>
      </c>
    </row>
    <row r="305" spans="2:65" s="15" customFormat="1">
      <c r="B305" s="170"/>
      <c r="D305" s="150" t="s">
        <v>276</v>
      </c>
      <c r="E305" s="171" t="s">
        <v>1</v>
      </c>
      <c r="F305" s="172" t="s">
        <v>325</v>
      </c>
      <c r="H305" s="173">
        <v>31.279</v>
      </c>
      <c r="I305" s="174"/>
      <c r="L305" s="170"/>
      <c r="M305" s="175"/>
      <c r="T305" s="176"/>
      <c r="AT305" s="171" t="s">
        <v>276</v>
      </c>
      <c r="AU305" s="171" t="s">
        <v>90</v>
      </c>
      <c r="AV305" s="15" t="s">
        <v>97</v>
      </c>
      <c r="AW305" s="15" t="s">
        <v>32</v>
      </c>
      <c r="AX305" s="15" t="s">
        <v>77</v>
      </c>
      <c r="AY305" s="171" t="s">
        <v>268</v>
      </c>
    </row>
    <row r="306" spans="2:65" s="14" customFormat="1" ht="22.5">
      <c r="B306" s="164"/>
      <c r="D306" s="150" t="s">
        <v>276</v>
      </c>
      <c r="E306" s="165" t="s">
        <v>1</v>
      </c>
      <c r="F306" s="166" t="s">
        <v>882</v>
      </c>
      <c r="H306" s="165" t="s">
        <v>1</v>
      </c>
      <c r="I306" s="167"/>
      <c r="L306" s="164"/>
      <c r="M306" s="168"/>
      <c r="T306" s="169"/>
      <c r="AT306" s="165" t="s">
        <v>276</v>
      </c>
      <c r="AU306" s="165" t="s">
        <v>90</v>
      </c>
      <c r="AV306" s="14" t="s">
        <v>84</v>
      </c>
      <c r="AW306" s="14" t="s">
        <v>32</v>
      </c>
      <c r="AX306" s="14" t="s">
        <v>77</v>
      </c>
      <c r="AY306" s="165" t="s">
        <v>268</v>
      </c>
    </row>
    <row r="307" spans="2:65" s="12" customFormat="1">
      <c r="B307" s="149"/>
      <c r="D307" s="150" t="s">
        <v>276</v>
      </c>
      <c r="E307" s="151" t="s">
        <v>1</v>
      </c>
      <c r="F307" s="152" t="s">
        <v>3180</v>
      </c>
      <c r="H307" s="153">
        <v>9.3149999999999995</v>
      </c>
      <c r="I307" s="154"/>
      <c r="L307" s="149"/>
      <c r="M307" s="155"/>
      <c r="T307" s="156"/>
      <c r="AT307" s="151" t="s">
        <v>276</v>
      </c>
      <c r="AU307" s="151" t="s">
        <v>90</v>
      </c>
      <c r="AV307" s="12" t="s">
        <v>90</v>
      </c>
      <c r="AW307" s="12" t="s">
        <v>32</v>
      </c>
      <c r="AX307" s="12" t="s">
        <v>77</v>
      </c>
      <c r="AY307" s="151" t="s">
        <v>268</v>
      </c>
    </row>
    <row r="308" spans="2:65" s="12" customFormat="1">
      <c r="B308" s="149"/>
      <c r="D308" s="150" t="s">
        <v>276</v>
      </c>
      <c r="E308" s="151" t="s">
        <v>1</v>
      </c>
      <c r="F308" s="152" t="s">
        <v>884</v>
      </c>
      <c r="H308" s="153">
        <v>-0.99</v>
      </c>
      <c r="I308" s="154"/>
      <c r="L308" s="149"/>
      <c r="M308" s="155"/>
      <c r="T308" s="156"/>
      <c r="AT308" s="151" t="s">
        <v>276</v>
      </c>
      <c r="AU308" s="151" t="s">
        <v>90</v>
      </c>
      <c r="AV308" s="12" t="s">
        <v>90</v>
      </c>
      <c r="AW308" s="12" t="s">
        <v>32</v>
      </c>
      <c r="AX308" s="12" t="s">
        <v>77</v>
      </c>
      <c r="AY308" s="151" t="s">
        <v>268</v>
      </c>
    </row>
    <row r="309" spans="2:65" s="15" customFormat="1">
      <c r="B309" s="170"/>
      <c r="D309" s="150" t="s">
        <v>276</v>
      </c>
      <c r="E309" s="171" t="s">
        <v>1</v>
      </c>
      <c r="F309" s="172" t="s">
        <v>325</v>
      </c>
      <c r="H309" s="173">
        <v>8.3249999999999993</v>
      </c>
      <c r="I309" s="174"/>
      <c r="L309" s="170"/>
      <c r="M309" s="175"/>
      <c r="T309" s="176"/>
      <c r="AT309" s="171" t="s">
        <v>276</v>
      </c>
      <c r="AU309" s="171" t="s">
        <v>90</v>
      </c>
      <c r="AV309" s="15" t="s">
        <v>97</v>
      </c>
      <c r="AW309" s="15" t="s">
        <v>32</v>
      </c>
      <c r="AX309" s="15" t="s">
        <v>77</v>
      </c>
      <c r="AY309" s="171" t="s">
        <v>268</v>
      </c>
    </row>
    <row r="310" spans="2:65" s="13" customFormat="1">
      <c r="B310" s="157"/>
      <c r="D310" s="150" t="s">
        <v>276</v>
      </c>
      <c r="E310" s="158" t="s">
        <v>1</v>
      </c>
      <c r="F310" s="159" t="s">
        <v>278</v>
      </c>
      <c r="H310" s="160">
        <v>39.603999999999999</v>
      </c>
      <c r="I310" s="161"/>
      <c r="L310" s="157"/>
      <c r="M310" s="162"/>
      <c r="T310" s="163"/>
      <c r="AT310" s="158" t="s">
        <v>276</v>
      </c>
      <c r="AU310" s="158" t="s">
        <v>90</v>
      </c>
      <c r="AV310" s="13" t="s">
        <v>101</v>
      </c>
      <c r="AW310" s="13" t="s">
        <v>32</v>
      </c>
      <c r="AX310" s="13" t="s">
        <v>84</v>
      </c>
      <c r="AY310" s="158" t="s">
        <v>268</v>
      </c>
    </row>
    <row r="311" spans="2:65" s="1" customFormat="1" ht="24.2" customHeight="1">
      <c r="B311" s="32"/>
      <c r="C311" s="136" t="s">
        <v>442</v>
      </c>
      <c r="D311" s="136" t="s">
        <v>270</v>
      </c>
      <c r="E311" s="137" t="s">
        <v>934</v>
      </c>
      <c r="F311" s="138" t="s">
        <v>935</v>
      </c>
      <c r="G311" s="139" t="s">
        <v>273</v>
      </c>
      <c r="H311" s="140">
        <v>81.058999999999997</v>
      </c>
      <c r="I311" s="141"/>
      <c r="J311" s="142">
        <f>ROUND(I311*H311,2)</f>
        <v>0</v>
      </c>
      <c r="K311" s="138" t="s">
        <v>274</v>
      </c>
      <c r="L311" s="32"/>
      <c r="M311" s="143" t="s">
        <v>1</v>
      </c>
      <c r="N311" s="144" t="s">
        <v>43</v>
      </c>
      <c r="P311" s="145">
        <f>O311*H311</f>
        <v>0</v>
      </c>
      <c r="Q311" s="145">
        <v>0.14482999999999999</v>
      </c>
      <c r="R311" s="145">
        <f>Q311*H311</f>
        <v>11.739774969999999</v>
      </c>
      <c r="S311" s="145">
        <v>0</v>
      </c>
      <c r="T311" s="146">
        <f>S311*H311</f>
        <v>0</v>
      </c>
      <c r="AR311" s="147" t="s">
        <v>101</v>
      </c>
      <c r="AT311" s="147" t="s">
        <v>270</v>
      </c>
      <c r="AU311" s="147" t="s">
        <v>90</v>
      </c>
      <c r="AY311" s="17" t="s">
        <v>268</v>
      </c>
      <c r="BE311" s="148">
        <f>IF(N311="základní",J311,0)</f>
        <v>0</v>
      </c>
      <c r="BF311" s="148">
        <f>IF(N311="snížená",J311,0)</f>
        <v>0</v>
      </c>
      <c r="BG311" s="148">
        <f>IF(N311="zákl. přenesená",J311,0)</f>
        <v>0</v>
      </c>
      <c r="BH311" s="148">
        <f>IF(N311="sníž. přenesená",J311,0)</f>
        <v>0</v>
      </c>
      <c r="BI311" s="148">
        <f>IF(N311="nulová",J311,0)</f>
        <v>0</v>
      </c>
      <c r="BJ311" s="17" t="s">
        <v>90</v>
      </c>
      <c r="BK311" s="148">
        <f>ROUND(I311*H311,2)</f>
        <v>0</v>
      </c>
      <c r="BL311" s="17" t="s">
        <v>101</v>
      </c>
      <c r="BM311" s="147" t="s">
        <v>936</v>
      </c>
    </row>
    <row r="312" spans="2:65" s="14" customFormat="1" ht="22.5">
      <c r="B312" s="164"/>
      <c r="D312" s="150" t="s">
        <v>276</v>
      </c>
      <c r="E312" s="165" t="s">
        <v>1</v>
      </c>
      <c r="F312" s="166" t="s">
        <v>937</v>
      </c>
      <c r="H312" s="165" t="s">
        <v>1</v>
      </c>
      <c r="I312" s="167"/>
      <c r="L312" s="164"/>
      <c r="M312" s="168"/>
      <c r="T312" s="169"/>
      <c r="AT312" s="165" t="s">
        <v>276</v>
      </c>
      <c r="AU312" s="165" t="s">
        <v>90</v>
      </c>
      <c r="AV312" s="14" t="s">
        <v>84</v>
      </c>
      <c r="AW312" s="14" t="s">
        <v>32</v>
      </c>
      <c r="AX312" s="14" t="s">
        <v>77</v>
      </c>
      <c r="AY312" s="165" t="s">
        <v>268</v>
      </c>
    </row>
    <row r="313" spans="2:65" s="12" customFormat="1">
      <c r="B313" s="149"/>
      <c r="D313" s="150" t="s">
        <v>276</v>
      </c>
      <c r="E313" s="151" t="s">
        <v>1</v>
      </c>
      <c r="F313" s="152" t="s">
        <v>3192</v>
      </c>
      <c r="H313" s="153">
        <v>67.5</v>
      </c>
      <c r="I313" s="154"/>
      <c r="L313" s="149"/>
      <c r="M313" s="155"/>
      <c r="T313" s="156"/>
      <c r="AT313" s="151" t="s">
        <v>276</v>
      </c>
      <c r="AU313" s="151" t="s">
        <v>90</v>
      </c>
      <c r="AV313" s="12" t="s">
        <v>90</v>
      </c>
      <c r="AW313" s="12" t="s">
        <v>32</v>
      </c>
      <c r="AX313" s="12" t="s">
        <v>77</v>
      </c>
      <c r="AY313" s="151" t="s">
        <v>268</v>
      </c>
    </row>
    <row r="314" spans="2:65" s="12" customFormat="1" ht="33.75">
      <c r="B314" s="149"/>
      <c r="D314" s="150" t="s">
        <v>276</v>
      </c>
      <c r="E314" s="151" t="s">
        <v>1</v>
      </c>
      <c r="F314" s="152" t="s">
        <v>3193</v>
      </c>
      <c r="H314" s="153">
        <v>26.998999999999999</v>
      </c>
      <c r="I314" s="154"/>
      <c r="L314" s="149"/>
      <c r="M314" s="155"/>
      <c r="T314" s="156"/>
      <c r="AT314" s="151" t="s">
        <v>276</v>
      </c>
      <c r="AU314" s="151" t="s">
        <v>90</v>
      </c>
      <c r="AV314" s="12" t="s">
        <v>90</v>
      </c>
      <c r="AW314" s="12" t="s">
        <v>32</v>
      </c>
      <c r="AX314" s="12" t="s">
        <v>77</v>
      </c>
      <c r="AY314" s="151" t="s">
        <v>268</v>
      </c>
    </row>
    <row r="315" spans="2:65" s="12" customFormat="1">
      <c r="B315" s="149"/>
      <c r="D315" s="150" t="s">
        <v>276</v>
      </c>
      <c r="E315" s="151" t="s">
        <v>1</v>
      </c>
      <c r="F315" s="152" t="s">
        <v>940</v>
      </c>
      <c r="H315" s="153">
        <v>-13.44</v>
      </c>
      <c r="I315" s="154"/>
      <c r="L315" s="149"/>
      <c r="M315" s="155"/>
      <c r="T315" s="156"/>
      <c r="AT315" s="151" t="s">
        <v>276</v>
      </c>
      <c r="AU315" s="151" t="s">
        <v>90</v>
      </c>
      <c r="AV315" s="12" t="s">
        <v>90</v>
      </c>
      <c r="AW315" s="12" t="s">
        <v>32</v>
      </c>
      <c r="AX315" s="12" t="s">
        <v>77</v>
      </c>
      <c r="AY315" s="151" t="s">
        <v>268</v>
      </c>
    </row>
    <row r="316" spans="2:65" s="13" customFormat="1">
      <c r="B316" s="157"/>
      <c r="D316" s="150" t="s">
        <v>276</v>
      </c>
      <c r="E316" s="158" t="s">
        <v>1</v>
      </c>
      <c r="F316" s="159" t="s">
        <v>278</v>
      </c>
      <c r="H316" s="160">
        <v>81.058999999999997</v>
      </c>
      <c r="I316" s="161"/>
      <c r="L316" s="157"/>
      <c r="M316" s="162"/>
      <c r="T316" s="163"/>
      <c r="AT316" s="158" t="s">
        <v>276</v>
      </c>
      <c r="AU316" s="158" t="s">
        <v>90</v>
      </c>
      <c r="AV316" s="13" t="s">
        <v>101</v>
      </c>
      <c r="AW316" s="13" t="s">
        <v>32</v>
      </c>
      <c r="AX316" s="13" t="s">
        <v>84</v>
      </c>
      <c r="AY316" s="158" t="s">
        <v>268</v>
      </c>
    </row>
    <row r="317" spans="2:65" s="1" customFormat="1" ht="24.2" customHeight="1">
      <c r="B317" s="32"/>
      <c r="C317" s="136" t="s">
        <v>448</v>
      </c>
      <c r="D317" s="136" t="s">
        <v>270</v>
      </c>
      <c r="E317" s="137" t="s">
        <v>941</v>
      </c>
      <c r="F317" s="138" t="s">
        <v>942</v>
      </c>
      <c r="G317" s="139" t="s">
        <v>318</v>
      </c>
      <c r="H317" s="140">
        <v>40.359000000000002</v>
      </c>
      <c r="I317" s="141"/>
      <c r="J317" s="142">
        <f>ROUND(I317*H317,2)</f>
        <v>0</v>
      </c>
      <c r="K317" s="138" t="s">
        <v>274</v>
      </c>
      <c r="L317" s="32"/>
      <c r="M317" s="143" t="s">
        <v>1</v>
      </c>
      <c r="N317" s="144" t="s">
        <v>43</v>
      </c>
      <c r="P317" s="145">
        <f>O317*H317</f>
        <v>0</v>
      </c>
      <c r="Q317" s="145">
        <v>1.2E-4</v>
      </c>
      <c r="R317" s="145">
        <f>Q317*H317</f>
        <v>4.8430800000000005E-3</v>
      </c>
      <c r="S317" s="145">
        <v>0</v>
      </c>
      <c r="T317" s="146">
        <f>S317*H317</f>
        <v>0</v>
      </c>
      <c r="AR317" s="147" t="s">
        <v>101</v>
      </c>
      <c r="AT317" s="147" t="s">
        <v>270</v>
      </c>
      <c r="AU317" s="147" t="s">
        <v>90</v>
      </c>
      <c r="AY317" s="17" t="s">
        <v>268</v>
      </c>
      <c r="BE317" s="148">
        <f>IF(N317="základní",J317,0)</f>
        <v>0</v>
      </c>
      <c r="BF317" s="148">
        <f>IF(N317="snížená",J317,0)</f>
        <v>0</v>
      </c>
      <c r="BG317" s="148">
        <f>IF(N317="zákl. přenesená",J317,0)</f>
        <v>0</v>
      </c>
      <c r="BH317" s="148">
        <f>IF(N317="sníž. přenesená",J317,0)</f>
        <v>0</v>
      </c>
      <c r="BI317" s="148">
        <f>IF(N317="nulová",J317,0)</f>
        <v>0</v>
      </c>
      <c r="BJ317" s="17" t="s">
        <v>90</v>
      </c>
      <c r="BK317" s="148">
        <f>ROUND(I317*H317,2)</f>
        <v>0</v>
      </c>
      <c r="BL317" s="17" t="s">
        <v>101</v>
      </c>
      <c r="BM317" s="147" t="s">
        <v>3194</v>
      </c>
    </row>
    <row r="318" spans="2:65" s="12" customFormat="1">
      <c r="B318" s="149"/>
      <c r="D318" s="150" t="s">
        <v>276</v>
      </c>
      <c r="E318" s="151" t="s">
        <v>1</v>
      </c>
      <c r="F318" s="152" t="s">
        <v>944</v>
      </c>
      <c r="H318" s="153">
        <v>40.359000000000002</v>
      </c>
      <c r="I318" s="154"/>
      <c r="L318" s="149"/>
      <c r="M318" s="155"/>
      <c r="T318" s="156"/>
      <c r="AT318" s="151" t="s">
        <v>276</v>
      </c>
      <c r="AU318" s="151" t="s">
        <v>90</v>
      </c>
      <c r="AV318" s="12" t="s">
        <v>90</v>
      </c>
      <c r="AW318" s="12" t="s">
        <v>32</v>
      </c>
      <c r="AX318" s="12" t="s">
        <v>77</v>
      </c>
      <c r="AY318" s="151" t="s">
        <v>268</v>
      </c>
    </row>
    <row r="319" spans="2:65" s="13" customFormat="1">
      <c r="B319" s="157"/>
      <c r="D319" s="150" t="s">
        <v>276</v>
      </c>
      <c r="E319" s="158" t="s">
        <v>1</v>
      </c>
      <c r="F319" s="159" t="s">
        <v>278</v>
      </c>
      <c r="H319" s="160">
        <v>40.359000000000002</v>
      </c>
      <c r="I319" s="161"/>
      <c r="L319" s="157"/>
      <c r="M319" s="162"/>
      <c r="T319" s="163"/>
      <c r="AT319" s="158" t="s">
        <v>276</v>
      </c>
      <c r="AU319" s="158" t="s">
        <v>90</v>
      </c>
      <c r="AV319" s="13" t="s">
        <v>101</v>
      </c>
      <c r="AW319" s="13" t="s">
        <v>32</v>
      </c>
      <c r="AX319" s="13" t="s">
        <v>84</v>
      </c>
      <c r="AY319" s="158" t="s">
        <v>268</v>
      </c>
    </row>
    <row r="320" spans="2:65" s="1" customFormat="1" ht="24.2" customHeight="1">
      <c r="B320" s="32"/>
      <c r="C320" s="136" t="s">
        <v>471</v>
      </c>
      <c r="D320" s="136" t="s">
        <v>270</v>
      </c>
      <c r="E320" s="137" t="s">
        <v>2702</v>
      </c>
      <c r="F320" s="138" t="s">
        <v>2703</v>
      </c>
      <c r="G320" s="139" t="s">
        <v>273</v>
      </c>
      <c r="H320" s="140">
        <v>4.0199999999999996</v>
      </c>
      <c r="I320" s="141"/>
      <c r="J320" s="142">
        <f>ROUND(I320*H320,2)</f>
        <v>0</v>
      </c>
      <c r="K320" s="138" t="s">
        <v>274</v>
      </c>
      <c r="L320" s="32"/>
      <c r="M320" s="143" t="s">
        <v>1</v>
      </c>
      <c r="N320" s="144" t="s">
        <v>43</v>
      </c>
      <c r="P320" s="145">
        <f>O320*H320</f>
        <v>0</v>
      </c>
      <c r="Q320" s="145">
        <v>7.3249999999999996E-2</v>
      </c>
      <c r="R320" s="145">
        <f>Q320*H320</f>
        <v>0.29446499999999998</v>
      </c>
      <c r="S320" s="145">
        <v>0</v>
      </c>
      <c r="T320" s="146">
        <f>S320*H320</f>
        <v>0</v>
      </c>
      <c r="AR320" s="147" t="s">
        <v>101</v>
      </c>
      <c r="AT320" s="147" t="s">
        <v>270</v>
      </c>
      <c r="AU320" s="147" t="s">
        <v>90</v>
      </c>
      <c r="AY320" s="17" t="s">
        <v>268</v>
      </c>
      <c r="BE320" s="148">
        <f>IF(N320="základní",J320,0)</f>
        <v>0</v>
      </c>
      <c r="BF320" s="148">
        <f>IF(N320="snížená",J320,0)</f>
        <v>0</v>
      </c>
      <c r="BG320" s="148">
        <f>IF(N320="zákl. přenesená",J320,0)</f>
        <v>0</v>
      </c>
      <c r="BH320" s="148">
        <f>IF(N320="sníž. přenesená",J320,0)</f>
        <v>0</v>
      </c>
      <c r="BI320" s="148">
        <f>IF(N320="nulová",J320,0)</f>
        <v>0</v>
      </c>
      <c r="BJ320" s="17" t="s">
        <v>90</v>
      </c>
      <c r="BK320" s="148">
        <f>ROUND(I320*H320,2)</f>
        <v>0</v>
      </c>
      <c r="BL320" s="17" t="s">
        <v>101</v>
      </c>
      <c r="BM320" s="147" t="s">
        <v>3195</v>
      </c>
    </row>
    <row r="321" spans="2:65" s="12" customFormat="1">
      <c r="B321" s="149"/>
      <c r="D321" s="150" t="s">
        <v>276</v>
      </c>
      <c r="E321" s="151" t="s">
        <v>1</v>
      </c>
      <c r="F321" s="152" t="s">
        <v>2705</v>
      </c>
      <c r="H321" s="153">
        <v>1.62</v>
      </c>
      <c r="I321" s="154"/>
      <c r="L321" s="149"/>
      <c r="M321" s="155"/>
      <c r="T321" s="156"/>
      <c r="AT321" s="151" t="s">
        <v>276</v>
      </c>
      <c r="AU321" s="151" t="s">
        <v>90</v>
      </c>
      <c r="AV321" s="12" t="s">
        <v>90</v>
      </c>
      <c r="AW321" s="12" t="s">
        <v>32</v>
      </c>
      <c r="AX321" s="12" t="s">
        <v>77</v>
      </c>
      <c r="AY321" s="151" t="s">
        <v>268</v>
      </c>
    </row>
    <row r="322" spans="2:65" s="12" customFormat="1">
      <c r="B322" s="149"/>
      <c r="D322" s="150" t="s">
        <v>276</v>
      </c>
      <c r="E322" s="151" t="s">
        <v>1</v>
      </c>
      <c r="F322" s="152" t="s">
        <v>2706</v>
      </c>
      <c r="H322" s="153">
        <v>2.4</v>
      </c>
      <c r="I322" s="154"/>
      <c r="L322" s="149"/>
      <c r="M322" s="155"/>
      <c r="T322" s="156"/>
      <c r="AT322" s="151" t="s">
        <v>276</v>
      </c>
      <c r="AU322" s="151" t="s">
        <v>90</v>
      </c>
      <c r="AV322" s="12" t="s">
        <v>90</v>
      </c>
      <c r="AW322" s="12" t="s">
        <v>32</v>
      </c>
      <c r="AX322" s="12" t="s">
        <v>77</v>
      </c>
      <c r="AY322" s="151" t="s">
        <v>268</v>
      </c>
    </row>
    <row r="323" spans="2:65" s="13" customFormat="1">
      <c r="B323" s="157"/>
      <c r="D323" s="150" t="s">
        <v>276</v>
      </c>
      <c r="E323" s="158" t="s">
        <v>1</v>
      </c>
      <c r="F323" s="159" t="s">
        <v>278</v>
      </c>
      <c r="H323" s="160">
        <v>4.0199999999999996</v>
      </c>
      <c r="I323" s="161"/>
      <c r="L323" s="157"/>
      <c r="M323" s="162"/>
      <c r="T323" s="163"/>
      <c r="AT323" s="158" t="s">
        <v>276</v>
      </c>
      <c r="AU323" s="158" t="s">
        <v>90</v>
      </c>
      <c r="AV323" s="13" t="s">
        <v>101</v>
      </c>
      <c r="AW323" s="13" t="s">
        <v>32</v>
      </c>
      <c r="AX323" s="13" t="s">
        <v>84</v>
      </c>
      <c r="AY323" s="158" t="s">
        <v>268</v>
      </c>
    </row>
    <row r="324" spans="2:65" s="11" customFormat="1" ht="22.9" customHeight="1">
      <c r="B324" s="124"/>
      <c r="D324" s="125" t="s">
        <v>76</v>
      </c>
      <c r="E324" s="134" t="s">
        <v>293</v>
      </c>
      <c r="F324" s="134" t="s">
        <v>945</v>
      </c>
      <c r="I324" s="127"/>
      <c r="J324" s="135">
        <f>BK324</f>
        <v>0</v>
      </c>
      <c r="L324" s="124"/>
      <c r="M324" s="129"/>
      <c r="P324" s="130">
        <f>SUM(P325:P708)</f>
        <v>0</v>
      </c>
      <c r="R324" s="130">
        <f>SUM(R325:R708)</f>
        <v>65.048854710000001</v>
      </c>
      <c r="T324" s="131">
        <f>SUM(T325:T708)</f>
        <v>0</v>
      </c>
      <c r="AR324" s="125" t="s">
        <v>84</v>
      </c>
      <c r="AT324" s="132" t="s">
        <v>76</v>
      </c>
      <c r="AU324" s="132" t="s">
        <v>84</v>
      </c>
      <c r="AY324" s="125" t="s">
        <v>268</v>
      </c>
      <c r="BK324" s="133">
        <f>SUM(BK325:BK708)</f>
        <v>0</v>
      </c>
    </row>
    <row r="325" spans="2:65" s="1" customFormat="1" ht="24.2" customHeight="1">
      <c r="B325" s="32"/>
      <c r="C325" s="136" t="s">
        <v>477</v>
      </c>
      <c r="D325" s="136" t="s">
        <v>270</v>
      </c>
      <c r="E325" s="137" t="s">
        <v>946</v>
      </c>
      <c r="F325" s="138" t="s">
        <v>947</v>
      </c>
      <c r="G325" s="139" t="s">
        <v>273</v>
      </c>
      <c r="H325" s="140">
        <v>43.847000000000001</v>
      </c>
      <c r="I325" s="141"/>
      <c r="J325" s="142">
        <f>ROUND(I325*H325,2)</f>
        <v>0</v>
      </c>
      <c r="K325" s="138" t="s">
        <v>274</v>
      </c>
      <c r="L325" s="32"/>
      <c r="M325" s="143" t="s">
        <v>1</v>
      </c>
      <c r="N325" s="144" t="s">
        <v>43</v>
      </c>
      <c r="P325" s="145">
        <f>O325*H325</f>
        <v>0</v>
      </c>
      <c r="Q325" s="145">
        <v>2.5999999999999998E-4</v>
      </c>
      <c r="R325" s="145">
        <f>Q325*H325</f>
        <v>1.1400219999999999E-2</v>
      </c>
      <c r="S325" s="145">
        <v>0</v>
      </c>
      <c r="T325" s="146">
        <f>S325*H325</f>
        <v>0</v>
      </c>
      <c r="AR325" s="147" t="s">
        <v>101</v>
      </c>
      <c r="AT325" s="147" t="s">
        <v>270</v>
      </c>
      <c r="AU325" s="147" t="s">
        <v>90</v>
      </c>
      <c r="AY325" s="17" t="s">
        <v>268</v>
      </c>
      <c r="BE325" s="148">
        <f>IF(N325="základní",J325,0)</f>
        <v>0</v>
      </c>
      <c r="BF325" s="148">
        <f>IF(N325="snížená",J325,0)</f>
        <v>0</v>
      </c>
      <c r="BG325" s="148">
        <f>IF(N325="zákl. přenesená",J325,0)</f>
        <v>0</v>
      </c>
      <c r="BH325" s="148">
        <f>IF(N325="sníž. přenesená",J325,0)</f>
        <v>0</v>
      </c>
      <c r="BI325" s="148">
        <f>IF(N325="nulová",J325,0)</f>
        <v>0</v>
      </c>
      <c r="BJ325" s="17" t="s">
        <v>90</v>
      </c>
      <c r="BK325" s="148">
        <f>ROUND(I325*H325,2)</f>
        <v>0</v>
      </c>
      <c r="BL325" s="17" t="s">
        <v>101</v>
      </c>
      <c r="BM325" s="147" t="s">
        <v>3196</v>
      </c>
    </row>
    <row r="326" spans="2:65" s="14" customFormat="1">
      <c r="B326" s="164"/>
      <c r="D326" s="150" t="s">
        <v>276</v>
      </c>
      <c r="E326" s="165" t="s">
        <v>1</v>
      </c>
      <c r="F326" s="166" t="s">
        <v>949</v>
      </c>
      <c r="H326" s="165" t="s">
        <v>1</v>
      </c>
      <c r="I326" s="167"/>
      <c r="L326" s="164"/>
      <c r="M326" s="168"/>
      <c r="T326" s="169"/>
      <c r="AT326" s="165" t="s">
        <v>276</v>
      </c>
      <c r="AU326" s="165" t="s">
        <v>90</v>
      </c>
      <c r="AV326" s="14" t="s">
        <v>84</v>
      </c>
      <c r="AW326" s="14" t="s">
        <v>32</v>
      </c>
      <c r="AX326" s="14" t="s">
        <v>77</v>
      </c>
      <c r="AY326" s="165" t="s">
        <v>268</v>
      </c>
    </row>
    <row r="327" spans="2:65" s="14" customFormat="1">
      <c r="B327" s="164"/>
      <c r="D327" s="150" t="s">
        <v>276</v>
      </c>
      <c r="E327" s="165" t="s">
        <v>1</v>
      </c>
      <c r="F327" s="166" t="s">
        <v>950</v>
      </c>
      <c r="H327" s="165" t="s">
        <v>1</v>
      </c>
      <c r="I327" s="167"/>
      <c r="L327" s="164"/>
      <c r="M327" s="168"/>
      <c r="T327" s="169"/>
      <c r="AT327" s="165" t="s">
        <v>276</v>
      </c>
      <c r="AU327" s="165" t="s">
        <v>90</v>
      </c>
      <c r="AV327" s="14" t="s">
        <v>84</v>
      </c>
      <c r="AW327" s="14" t="s">
        <v>32</v>
      </c>
      <c r="AX327" s="14" t="s">
        <v>77</v>
      </c>
      <c r="AY327" s="165" t="s">
        <v>268</v>
      </c>
    </row>
    <row r="328" spans="2:65" s="14" customFormat="1">
      <c r="B328" s="164"/>
      <c r="D328" s="150" t="s">
        <v>276</v>
      </c>
      <c r="E328" s="165" t="s">
        <v>1</v>
      </c>
      <c r="F328" s="166" t="s">
        <v>3173</v>
      </c>
      <c r="H328" s="165" t="s">
        <v>1</v>
      </c>
      <c r="I328" s="167"/>
      <c r="L328" s="164"/>
      <c r="M328" s="168"/>
      <c r="T328" s="169"/>
      <c r="AT328" s="165" t="s">
        <v>276</v>
      </c>
      <c r="AU328" s="165" t="s">
        <v>90</v>
      </c>
      <c r="AV328" s="14" t="s">
        <v>84</v>
      </c>
      <c r="AW328" s="14" t="s">
        <v>32</v>
      </c>
      <c r="AX328" s="14" t="s">
        <v>77</v>
      </c>
      <c r="AY328" s="165" t="s">
        <v>268</v>
      </c>
    </row>
    <row r="329" spans="2:65" s="12" customFormat="1">
      <c r="B329" s="149"/>
      <c r="D329" s="150" t="s">
        <v>276</v>
      </c>
      <c r="E329" s="151" t="s">
        <v>1</v>
      </c>
      <c r="F329" s="152" t="s">
        <v>3197</v>
      </c>
      <c r="H329" s="153">
        <v>20.358000000000001</v>
      </c>
      <c r="I329" s="154"/>
      <c r="L329" s="149"/>
      <c r="M329" s="155"/>
      <c r="T329" s="156"/>
      <c r="AT329" s="151" t="s">
        <v>276</v>
      </c>
      <c r="AU329" s="151" t="s">
        <v>90</v>
      </c>
      <c r="AV329" s="12" t="s">
        <v>90</v>
      </c>
      <c r="AW329" s="12" t="s">
        <v>32</v>
      </c>
      <c r="AX329" s="12" t="s">
        <v>77</v>
      </c>
      <c r="AY329" s="151" t="s">
        <v>268</v>
      </c>
    </row>
    <row r="330" spans="2:65" s="12" customFormat="1">
      <c r="B330" s="149"/>
      <c r="D330" s="150" t="s">
        <v>276</v>
      </c>
      <c r="E330" s="151" t="s">
        <v>1</v>
      </c>
      <c r="F330" s="152" t="s">
        <v>2709</v>
      </c>
      <c r="H330" s="153">
        <v>3.9049999999999998</v>
      </c>
      <c r="I330" s="154"/>
      <c r="L330" s="149"/>
      <c r="M330" s="155"/>
      <c r="T330" s="156"/>
      <c r="AT330" s="151" t="s">
        <v>276</v>
      </c>
      <c r="AU330" s="151" t="s">
        <v>90</v>
      </c>
      <c r="AV330" s="12" t="s">
        <v>90</v>
      </c>
      <c r="AW330" s="12" t="s">
        <v>32</v>
      </c>
      <c r="AX330" s="12" t="s">
        <v>77</v>
      </c>
      <c r="AY330" s="151" t="s">
        <v>268</v>
      </c>
    </row>
    <row r="331" spans="2:65" s="12" customFormat="1">
      <c r="B331" s="149"/>
      <c r="D331" s="150" t="s">
        <v>276</v>
      </c>
      <c r="E331" s="151" t="s">
        <v>1</v>
      </c>
      <c r="F331" s="152" t="s">
        <v>3198</v>
      </c>
      <c r="H331" s="153">
        <v>2.6640000000000001</v>
      </c>
      <c r="I331" s="154"/>
      <c r="L331" s="149"/>
      <c r="M331" s="155"/>
      <c r="T331" s="156"/>
      <c r="AT331" s="151" t="s">
        <v>276</v>
      </c>
      <c r="AU331" s="151" t="s">
        <v>90</v>
      </c>
      <c r="AV331" s="12" t="s">
        <v>90</v>
      </c>
      <c r="AW331" s="12" t="s">
        <v>32</v>
      </c>
      <c r="AX331" s="12" t="s">
        <v>77</v>
      </c>
      <c r="AY331" s="151" t="s">
        <v>268</v>
      </c>
    </row>
    <row r="332" spans="2:65" s="12" customFormat="1">
      <c r="B332" s="149"/>
      <c r="D332" s="150" t="s">
        <v>276</v>
      </c>
      <c r="E332" s="151" t="s">
        <v>1</v>
      </c>
      <c r="F332" s="152" t="s">
        <v>3199</v>
      </c>
      <c r="H332" s="153">
        <v>8.1039999999999992</v>
      </c>
      <c r="I332" s="154"/>
      <c r="L332" s="149"/>
      <c r="M332" s="155"/>
      <c r="T332" s="156"/>
      <c r="AT332" s="151" t="s">
        <v>276</v>
      </c>
      <c r="AU332" s="151" t="s">
        <v>90</v>
      </c>
      <c r="AV332" s="12" t="s">
        <v>90</v>
      </c>
      <c r="AW332" s="12" t="s">
        <v>32</v>
      </c>
      <c r="AX332" s="12" t="s">
        <v>77</v>
      </c>
      <c r="AY332" s="151" t="s">
        <v>268</v>
      </c>
    </row>
    <row r="333" spans="2:65" s="12" customFormat="1">
      <c r="B333" s="149"/>
      <c r="D333" s="150" t="s">
        <v>276</v>
      </c>
      <c r="E333" s="151" t="s">
        <v>1</v>
      </c>
      <c r="F333" s="152" t="s">
        <v>955</v>
      </c>
      <c r="H333" s="153">
        <v>1.216</v>
      </c>
      <c r="I333" s="154"/>
      <c r="L333" s="149"/>
      <c r="M333" s="155"/>
      <c r="T333" s="156"/>
      <c r="AT333" s="151" t="s">
        <v>276</v>
      </c>
      <c r="AU333" s="151" t="s">
        <v>90</v>
      </c>
      <c r="AV333" s="12" t="s">
        <v>90</v>
      </c>
      <c r="AW333" s="12" t="s">
        <v>32</v>
      </c>
      <c r="AX333" s="12" t="s">
        <v>77</v>
      </c>
      <c r="AY333" s="151" t="s">
        <v>268</v>
      </c>
    </row>
    <row r="334" spans="2:65" s="12" customFormat="1">
      <c r="B334" s="149"/>
      <c r="D334" s="150" t="s">
        <v>276</v>
      </c>
      <c r="E334" s="151" t="s">
        <v>1</v>
      </c>
      <c r="F334" s="152" t="s">
        <v>956</v>
      </c>
      <c r="H334" s="153">
        <v>2.1</v>
      </c>
      <c r="I334" s="154"/>
      <c r="L334" s="149"/>
      <c r="M334" s="155"/>
      <c r="T334" s="156"/>
      <c r="AT334" s="151" t="s">
        <v>276</v>
      </c>
      <c r="AU334" s="151" t="s">
        <v>90</v>
      </c>
      <c r="AV334" s="12" t="s">
        <v>90</v>
      </c>
      <c r="AW334" s="12" t="s">
        <v>32</v>
      </c>
      <c r="AX334" s="12" t="s">
        <v>77</v>
      </c>
      <c r="AY334" s="151" t="s">
        <v>268</v>
      </c>
    </row>
    <row r="335" spans="2:65" s="15" customFormat="1">
      <c r="B335" s="170"/>
      <c r="D335" s="150" t="s">
        <v>276</v>
      </c>
      <c r="E335" s="171" t="s">
        <v>1</v>
      </c>
      <c r="F335" s="172" t="s">
        <v>325</v>
      </c>
      <c r="H335" s="173">
        <v>38.347000000000001</v>
      </c>
      <c r="I335" s="174"/>
      <c r="L335" s="170"/>
      <c r="M335" s="175"/>
      <c r="T335" s="176"/>
      <c r="AT335" s="171" t="s">
        <v>276</v>
      </c>
      <c r="AU335" s="171" t="s">
        <v>90</v>
      </c>
      <c r="AV335" s="15" t="s">
        <v>97</v>
      </c>
      <c r="AW335" s="15" t="s">
        <v>32</v>
      </c>
      <c r="AX335" s="15" t="s">
        <v>77</v>
      </c>
      <c r="AY335" s="171" t="s">
        <v>268</v>
      </c>
    </row>
    <row r="336" spans="2:65" s="14" customFormat="1">
      <c r="B336" s="164"/>
      <c r="D336" s="150" t="s">
        <v>276</v>
      </c>
      <c r="E336" s="165" t="s">
        <v>1</v>
      </c>
      <c r="F336" s="166" t="s">
        <v>957</v>
      </c>
      <c r="H336" s="165" t="s">
        <v>1</v>
      </c>
      <c r="I336" s="167"/>
      <c r="L336" s="164"/>
      <c r="M336" s="168"/>
      <c r="T336" s="169"/>
      <c r="AT336" s="165" t="s">
        <v>276</v>
      </c>
      <c r="AU336" s="165" t="s">
        <v>90</v>
      </c>
      <c r="AV336" s="14" t="s">
        <v>84</v>
      </c>
      <c r="AW336" s="14" t="s">
        <v>32</v>
      </c>
      <c r="AX336" s="14" t="s">
        <v>77</v>
      </c>
      <c r="AY336" s="165" t="s">
        <v>268</v>
      </c>
    </row>
    <row r="337" spans="2:65" s="14" customFormat="1">
      <c r="B337" s="164"/>
      <c r="D337" s="150" t="s">
        <v>276</v>
      </c>
      <c r="E337" s="165" t="s">
        <v>1</v>
      </c>
      <c r="F337" s="166" t="s">
        <v>3173</v>
      </c>
      <c r="H337" s="165" t="s">
        <v>1</v>
      </c>
      <c r="I337" s="167"/>
      <c r="L337" s="164"/>
      <c r="M337" s="168"/>
      <c r="T337" s="169"/>
      <c r="AT337" s="165" t="s">
        <v>276</v>
      </c>
      <c r="AU337" s="165" t="s">
        <v>90</v>
      </c>
      <c r="AV337" s="14" t="s">
        <v>84</v>
      </c>
      <c r="AW337" s="14" t="s">
        <v>32</v>
      </c>
      <c r="AX337" s="14" t="s">
        <v>77</v>
      </c>
      <c r="AY337" s="165" t="s">
        <v>268</v>
      </c>
    </row>
    <row r="338" spans="2:65" s="12" customFormat="1">
      <c r="B338" s="149"/>
      <c r="D338" s="150" t="s">
        <v>276</v>
      </c>
      <c r="E338" s="151" t="s">
        <v>1</v>
      </c>
      <c r="F338" s="152" t="s">
        <v>958</v>
      </c>
      <c r="H338" s="153">
        <v>5.5</v>
      </c>
      <c r="I338" s="154"/>
      <c r="L338" s="149"/>
      <c r="M338" s="155"/>
      <c r="T338" s="156"/>
      <c r="AT338" s="151" t="s">
        <v>276</v>
      </c>
      <c r="AU338" s="151" t="s">
        <v>90</v>
      </c>
      <c r="AV338" s="12" t="s">
        <v>90</v>
      </c>
      <c r="AW338" s="12" t="s">
        <v>32</v>
      </c>
      <c r="AX338" s="12" t="s">
        <v>77</v>
      </c>
      <c r="AY338" s="151" t="s">
        <v>268</v>
      </c>
    </row>
    <row r="339" spans="2:65" s="15" customFormat="1">
      <c r="B339" s="170"/>
      <c r="D339" s="150" t="s">
        <v>276</v>
      </c>
      <c r="E339" s="171" t="s">
        <v>1</v>
      </c>
      <c r="F339" s="172" t="s">
        <v>325</v>
      </c>
      <c r="H339" s="173">
        <v>5.5</v>
      </c>
      <c r="I339" s="174"/>
      <c r="L339" s="170"/>
      <c r="M339" s="175"/>
      <c r="T339" s="176"/>
      <c r="AT339" s="171" t="s">
        <v>276</v>
      </c>
      <c r="AU339" s="171" t="s">
        <v>90</v>
      </c>
      <c r="AV339" s="15" t="s">
        <v>97</v>
      </c>
      <c r="AW339" s="15" t="s">
        <v>32</v>
      </c>
      <c r="AX339" s="15" t="s">
        <v>77</v>
      </c>
      <c r="AY339" s="171" t="s">
        <v>268</v>
      </c>
    </row>
    <row r="340" spans="2:65" s="13" customFormat="1">
      <c r="B340" s="157"/>
      <c r="D340" s="150" t="s">
        <v>276</v>
      </c>
      <c r="E340" s="158" t="s">
        <v>1</v>
      </c>
      <c r="F340" s="159" t="s">
        <v>278</v>
      </c>
      <c r="H340" s="160">
        <v>43.847000000000001</v>
      </c>
      <c r="I340" s="161"/>
      <c r="L340" s="157"/>
      <c r="M340" s="162"/>
      <c r="T340" s="163"/>
      <c r="AT340" s="158" t="s">
        <v>276</v>
      </c>
      <c r="AU340" s="158" t="s">
        <v>90</v>
      </c>
      <c r="AV340" s="13" t="s">
        <v>101</v>
      </c>
      <c r="AW340" s="13" t="s">
        <v>32</v>
      </c>
      <c r="AX340" s="13" t="s">
        <v>84</v>
      </c>
      <c r="AY340" s="158" t="s">
        <v>268</v>
      </c>
    </row>
    <row r="341" spans="2:65" s="1" customFormat="1" ht="24.2" customHeight="1">
      <c r="B341" s="32"/>
      <c r="C341" s="136" t="s">
        <v>314</v>
      </c>
      <c r="D341" s="136" t="s">
        <v>270</v>
      </c>
      <c r="E341" s="137" t="s">
        <v>959</v>
      </c>
      <c r="F341" s="138" t="s">
        <v>960</v>
      </c>
      <c r="G341" s="139" t="s">
        <v>273</v>
      </c>
      <c r="H341" s="140">
        <v>543.79600000000005</v>
      </c>
      <c r="I341" s="141"/>
      <c r="J341" s="142">
        <f>ROUND(I341*H341,2)</f>
        <v>0</v>
      </c>
      <c r="K341" s="138" t="s">
        <v>274</v>
      </c>
      <c r="L341" s="32"/>
      <c r="M341" s="143" t="s">
        <v>1</v>
      </c>
      <c r="N341" s="144" t="s">
        <v>43</v>
      </c>
      <c r="P341" s="145">
        <f>O341*H341</f>
        <v>0</v>
      </c>
      <c r="Q341" s="145">
        <v>7.3499999999999998E-3</v>
      </c>
      <c r="R341" s="145">
        <f>Q341*H341</f>
        <v>3.9969006</v>
      </c>
      <c r="S341" s="145">
        <v>0</v>
      </c>
      <c r="T341" s="146">
        <f>S341*H341</f>
        <v>0</v>
      </c>
      <c r="AR341" s="147" t="s">
        <v>101</v>
      </c>
      <c r="AT341" s="147" t="s">
        <v>270</v>
      </c>
      <c r="AU341" s="147" t="s">
        <v>90</v>
      </c>
      <c r="AY341" s="17" t="s">
        <v>268</v>
      </c>
      <c r="BE341" s="148">
        <f>IF(N341="základní",J341,0)</f>
        <v>0</v>
      </c>
      <c r="BF341" s="148">
        <f>IF(N341="snížená",J341,0)</f>
        <v>0</v>
      </c>
      <c r="BG341" s="148">
        <f>IF(N341="zákl. přenesená",J341,0)</f>
        <v>0</v>
      </c>
      <c r="BH341" s="148">
        <f>IF(N341="sníž. přenesená",J341,0)</f>
        <v>0</v>
      </c>
      <c r="BI341" s="148">
        <f>IF(N341="nulová",J341,0)</f>
        <v>0</v>
      </c>
      <c r="BJ341" s="17" t="s">
        <v>90</v>
      </c>
      <c r="BK341" s="148">
        <f>ROUND(I341*H341,2)</f>
        <v>0</v>
      </c>
      <c r="BL341" s="17" t="s">
        <v>101</v>
      </c>
      <c r="BM341" s="147" t="s">
        <v>961</v>
      </c>
    </row>
    <row r="342" spans="2:65" s="14" customFormat="1">
      <c r="B342" s="164"/>
      <c r="D342" s="150" t="s">
        <v>276</v>
      </c>
      <c r="E342" s="165" t="s">
        <v>1</v>
      </c>
      <c r="F342" s="166" t="s">
        <v>949</v>
      </c>
      <c r="H342" s="165" t="s">
        <v>1</v>
      </c>
      <c r="I342" s="167"/>
      <c r="L342" s="164"/>
      <c r="M342" s="168"/>
      <c r="T342" s="169"/>
      <c r="AT342" s="165" t="s">
        <v>276</v>
      </c>
      <c r="AU342" s="165" t="s">
        <v>90</v>
      </c>
      <c r="AV342" s="14" t="s">
        <v>84</v>
      </c>
      <c r="AW342" s="14" t="s">
        <v>32</v>
      </c>
      <c r="AX342" s="14" t="s">
        <v>77</v>
      </c>
      <c r="AY342" s="165" t="s">
        <v>268</v>
      </c>
    </row>
    <row r="343" spans="2:65" s="14" customFormat="1">
      <c r="B343" s="164"/>
      <c r="D343" s="150" t="s">
        <v>276</v>
      </c>
      <c r="E343" s="165" t="s">
        <v>1</v>
      </c>
      <c r="F343" s="166" t="s">
        <v>962</v>
      </c>
      <c r="H343" s="165" t="s">
        <v>1</v>
      </c>
      <c r="I343" s="167"/>
      <c r="L343" s="164"/>
      <c r="M343" s="168"/>
      <c r="T343" s="169"/>
      <c r="AT343" s="165" t="s">
        <v>276</v>
      </c>
      <c r="AU343" s="165" t="s">
        <v>90</v>
      </c>
      <c r="AV343" s="14" t="s">
        <v>84</v>
      </c>
      <c r="AW343" s="14" t="s">
        <v>32</v>
      </c>
      <c r="AX343" s="14" t="s">
        <v>77</v>
      </c>
      <c r="AY343" s="165" t="s">
        <v>268</v>
      </c>
    </row>
    <row r="344" spans="2:65" s="12" customFormat="1">
      <c r="B344" s="149"/>
      <c r="D344" s="150" t="s">
        <v>276</v>
      </c>
      <c r="E344" s="151" t="s">
        <v>1</v>
      </c>
      <c r="F344" s="152" t="s">
        <v>3200</v>
      </c>
      <c r="H344" s="153">
        <v>359.613</v>
      </c>
      <c r="I344" s="154"/>
      <c r="L344" s="149"/>
      <c r="M344" s="155"/>
      <c r="T344" s="156"/>
      <c r="AT344" s="151" t="s">
        <v>276</v>
      </c>
      <c r="AU344" s="151" t="s">
        <v>90</v>
      </c>
      <c r="AV344" s="12" t="s">
        <v>90</v>
      </c>
      <c r="AW344" s="12" t="s">
        <v>32</v>
      </c>
      <c r="AX344" s="12" t="s">
        <v>77</v>
      </c>
      <c r="AY344" s="151" t="s">
        <v>268</v>
      </c>
    </row>
    <row r="345" spans="2:65" s="12" customFormat="1" ht="33.75">
      <c r="B345" s="149"/>
      <c r="D345" s="150" t="s">
        <v>276</v>
      </c>
      <c r="E345" s="151" t="s">
        <v>1</v>
      </c>
      <c r="F345" s="152" t="s">
        <v>3201</v>
      </c>
      <c r="H345" s="153">
        <v>-33.119999999999997</v>
      </c>
      <c r="I345" s="154"/>
      <c r="L345" s="149"/>
      <c r="M345" s="155"/>
      <c r="T345" s="156"/>
      <c r="AT345" s="151" t="s">
        <v>276</v>
      </c>
      <c r="AU345" s="151" t="s">
        <v>90</v>
      </c>
      <c r="AV345" s="12" t="s">
        <v>90</v>
      </c>
      <c r="AW345" s="12" t="s">
        <v>32</v>
      </c>
      <c r="AX345" s="12" t="s">
        <v>77</v>
      </c>
      <c r="AY345" s="151" t="s">
        <v>268</v>
      </c>
    </row>
    <row r="346" spans="2:65" s="12" customFormat="1" ht="33.75">
      <c r="B346" s="149"/>
      <c r="D346" s="150" t="s">
        <v>276</v>
      </c>
      <c r="E346" s="151" t="s">
        <v>1</v>
      </c>
      <c r="F346" s="152" t="s">
        <v>3202</v>
      </c>
      <c r="H346" s="153">
        <v>-33.762999999999998</v>
      </c>
      <c r="I346" s="154"/>
      <c r="L346" s="149"/>
      <c r="M346" s="155"/>
      <c r="T346" s="156"/>
      <c r="AT346" s="151" t="s">
        <v>276</v>
      </c>
      <c r="AU346" s="151" t="s">
        <v>90</v>
      </c>
      <c r="AV346" s="12" t="s">
        <v>90</v>
      </c>
      <c r="AW346" s="12" t="s">
        <v>32</v>
      </c>
      <c r="AX346" s="12" t="s">
        <v>77</v>
      </c>
      <c r="AY346" s="151" t="s">
        <v>268</v>
      </c>
    </row>
    <row r="347" spans="2:65" s="15" customFormat="1">
      <c r="B347" s="170"/>
      <c r="D347" s="150" t="s">
        <v>276</v>
      </c>
      <c r="E347" s="171" t="s">
        <v>1</v>
      </c>
      <c r="F347" s="172" t="s">
        <v>325</v>
      </c>
      <c r="H347" s="173">
        <v>292.73</v>
      </c>
      <c r="I347" s="174"/>
      <c r="L347" s="170"/>
      <c r="M347" s="175"/>
      <c r="T347" s="176"/>
      <c r="AT347" s="171" t="s">
        <v>276</v>
      </c>
      <c r="AU347" s="171" t="s">
        <v>90</v>
      </c>
      <c r="AV347" s="15" t="s">
        <v>97</v>
      </c>
      <c r="AW347" s="15" t="s">
        <v>32</v>
      </c>
      <c r="AX347" s="15" t="s">
        <v>77</v>
      </c>
      <c r="AY347" s="171" t="s">
        <v>268</v>
      </c>
    </row>
    <row r="348" spans="2:65" s="14" customFormat="1">
      <c r="B348" s="164"/>
      <c r="D348" s="150" t="s">
        <v>276</v>
      </c>
      <c r="E348" s="165" t="s">
        <v>1</v>
      </c>
      <c r="F348" s="166" t="s">
        <v>962</v>
      </c>
      <c r="H348" s="165" t="s">
        <v>1</v>
      </c>
      <c r="I348" s="167"/>
      <c r="L348" s="164"/>
      <c r="M348" s="168"/>
      <c r="T348" s="169"/>
      <c r="AT348" s="165" t="s">
        <v>276</v>
      </c>
      <c r="AU348" s="165" t="s">
        <v>90</v>
      </c>
      <c r="AV348" s="14" t="s">
        <v>84</v>
      </c>
      <c r="AW348" s="14" t="s">
        <v>32</v>
      </c>
      <c r="AX348" s="14" t="s">
        <v>77</v>
      </c>
      <c r="AY348" s="165" t="s">
        <v>268</v>
      </c>
    </row>
    <row r="349" spans="2:65" s="12" customFormat="1" ht="33.75">
      <c r="B349" s="149"/>
      <c r="D349" s="150" t="s">
        <v>276</v>
      </c>
      <c r="E349" s="151" t="s">
        <v>1</v>
      </c>
      <c r="F349" s="152" t="s">
        <v>3203</v>
      </c>
      <c r="H349" s="153">
        <v>27.312999999999999</v>
      </c>
      <c r="I349" s="154"/>
      <c r="L349" s="149"/>
      <c r="M349" s="155"/>
      <c r="T349" s="156"/>
      <c r="AT349" s="151" t="s">
        <v>276</v>
      </c>
      <c r="AU349" s="151" t="s">
        <v>90</v>
      </c>
      <c r="AV349" s="12" t="s">
        <v>90</v>
      </c>
      <c r="AW349" s="12" t="s">
        <v>32</v>
      </c>
      <c r="AX349" s="12" t="s">
        <v>77</v>
      </c>
      <c r="AY349" s="151" t="s">
        <v>268</v>
      </c>
    </row>
    <row r="350" spans="2:65" s="12" customFormat="1" ht="22.5">
      <c r="B350" s="149"/>
      <c r="D350" s="150" t="s">
        <v>276</v>
      </c>
      <c r="E350" s="151" t="s">
        <v>1</v>
      </c>
      <c r="F350" s="152" t="s">
        <v>967</v>
      </c>
      <c r="H350" s="153">
        <v>39.645000000000003</v>
      </c>
      <c r="I350" s="154"/>
      <c r="L350" s="149"/>
      <c r="M350" s="155"/>
      <c r="T350" s="156"/>
      <c r="AT350" s="151" t="s">
        <v>276</v>
      </c>
      <c r="AU350" s="151" t="s">
        <v>90</v>
      </c>
      <c r="AV350" s="12" t="s">
        <v>90</v>
      </c>
      <c r="AW350" s="12" t="s">
        <v>32</v>
      </c>
      <c r="AX350" s="12" t="s">
        <v>77</v>
      </c>
      <c r="AY350" s="151" t="s">
        <v>268</v>
      </c>
    </row>
    <row r="351" spans="2:65" s="14" customFormat="1">
      <c r="B351" s="164"/>
      <c r="D351" s="150" t="s">
        <v>276</v>
      </c>
      <c r="E351" s="165" t="s">
        <v>1</v>
      </c>
      <c r="F351" s="166" t="s">
        <v>968</v>
      </c>
      <c r="H351" s="165" t="s">
        <v>1</v>
      </c>
      <c r="I351" s="167"/>
      <c r="L351" s="164"/>
      <c r="M351" s="168"/>
      <c r="T351" s="169"/>
      <c r="AT351" s="165" t="s">
        <v>276</v>
      </c>
      <c r="AU351" s="165" t="s">
        <v>90</v>
      </c>
      <c r="AV351" s="14" t="s">
        <v>84</v>
      </c>
      <c r="AW351" s="14" t="s">
        <v>32</v>
      </c>
      <c r="AX351" s="14" t="s">
        <v>77</v>
      </c>
      <c r="AY351" s="165" t="s">
        <v>268</v>
      </c>
    </row>
    <row r="352" spans="2:65" s="12" customFormat="1">
      <c r="B352" s="149"/>
      <c r="D352" s="150" t="s">
        <v>276</v>
      </c>
      <c r="E352" s="151" t="s">
        <v>1</v>
      </c>
      <c r="F352" s="152" t="s">
        <v>3204</v>
      </c>
      <c r="H352" s="153">
        <v>61.47</v>
      </c>
      <c r="I352" s="154"/>
      <c r="L352" s="149"/>
      <c r="M352" s="155"/>
      <c r="T352" s="156"/>
      <c r="AT352" s="151" t="s">
        <v>276</v>
      </c>
      <c r="AU352" s="151" t="s">
        <v>90</v>
      </c>
      <c r="AV352" s="12" t="s">
        <v>90</v>
      </c>
      <c r="AW352" s="12" t="s">
        <v>32</v>
      </c>
      <c r="AX352" s="12" t="s">
        <v>77</v>
      </c>
      <c r="AY352" s="151" t="s">
        <v>268</v>
      </c>
    </row>
    <row r="353" spans="2:51" s="15" customFormat="1">
      <c r="B353" s="170"/>
      <c r="D353" s="150" t="s">
        <v>276</v>
      </c>
      <c r="E353" s="171" t="s">
        <v>1</v>
      </c>
      <c r="F353" s="172" t="s">
        <v>325</v>
      </c>
      <c r="H353" s="173">
        <v>128.428</v>
      </c>
      <c r="I353" s="174"/>
      <c r="L353" s="170"/>
      <c r="M353" s="175"/>
      <c r="T353" s="176"/>
      <c r="AT353" s="171" t="s">
        <v>276</v>
      </c>
      <c r="AU353" s="171" t="s">
        <v>90</v>
      </c>
      <c r="AV353" s="15" t="s">
        <v>97</v>
      </c>
      <c r="AW353" s="15" t="s">
        <v>32</v>
      </c>
      <c r="AX353" s="15" t="s">
        <v>77</v>
      </c>
      <c r="AY353" s="171" t="s">
        <v>268</v>
      </c>
    </row>
    <row r="354" spans="2:51" s="14" customFormat="1">
      <c r="B354" s="164"/>
      <c r="D354" s="150" t="s">
        <v>276</v>
      </c>
      <c r="E354" s="165" t="s">
        <v>1</v>
      </c>
      <c r="F354" s="166" t="s">
        <v>949</v>
      </c>
      <c r="H354" s="165" t="s">
        <v>1</v>
      </c>
      <c r="I354" s="167"/>
      <c r="L354" s="164"/>
      <c r="M354" s="168"/>
      <c r="T354" s="169"/>
      <c r="AT354" s="165" t="s">
        <v>276</v>
      </c>
      <c r="AU354" s="165" t="s">
        <v>90</v>
      </c>
      <c r="AV354" s="14" t="s">
        <v>84</v>
      </c>
      <c r="AW354" s="14" t="s">
        <v>32</v>
      </c>
      <c r="AX354" s="14" t="s">
        <v>77</v>
      </c>
      <c r="AY354" s="165" t="s">
        <v>268</v>
      </c>
    </row>
    <row r="355" spans="2:51" s="14" customFormat="1">
      <c r="B355" s="164"/>
      <c r="D355" s="150" t="s">
        <v>276</v>
      </c>
      <c r="E355" s="165" t="s">
        <v>1</v>
      </c>
      <c r="F355" s="166" t="s">
        <v>950</v>
      </c>
      <c r="H355" s="165" t="s">
        <v>1</v>
      </c>
      <c r="I355" s="167"/>
      <c r="L355" s="164"/>
      <c r="M355" s="168"/>
      <c r="T355" s="169"/>
      <c r="AT355" s="165" t="s">
        <v>276</v>
      </c>
      <c r="AU355" s="165" t="s">
        <v>90</v>
      </c>
      <c r="AV355" s="14" t="s">
        <v>84</v>
      </c>
      <c r="AW355" s="14" t="s">
        <v>32</v>
      </c>
      <c r="AX355" s="14" t="s">
        <v>77</v>
      </c>
      <c r="AY355" s="165" t="s">
        <v>268</v>
      </c>
    </row>
    <row r="356" spans="2:51" s="14" customFormat="1">
      <c r="B356" s="164"/>
      <c r="D356" s="150" t="s">
        <v>276</v>
      </c>
      <c r="E356" s="165" t="s">
        <v>1</v>
      </c>
      <c r="F356" s="166" t="s">
        <v>3173</v>
      </c>
      <c r="H356" s="165" t="s">
        <v>1</v>
      </c>
      <c r="I356" s="167"/>
      <c r="L356" s="164"/>
      <c r="M356" s="168"/>
      <c r="T356" s="169"/>
      <c r="AT356" s="165" t="s">
        <v>276</v>
      </c>
      <c r="AU356" s="165" t="s">
        <v>90</v>
      </c>
      <c r="AV356" s="14" t="s">
        <v>84</v>
      </c>
      <c r="AW356" s="14" t="s">
        <v>32</v>
      </c>
      <c r="AX356" s="14" t="s">
        <v>77</v>
      </c>
      <c r="AY356" s="165" t="s">
        <v>268</v>
      </c>
    </row>
    <row r="357" spans="2:51" s="12" customFormat="1">
      <c r="B357" s="149"/>
      <c r="D357" s="150" t="s">
        <v>276</v>
      </c>
      <c r="E357" s="151" t="s">
        <v>1</v>
      </c>
      <c r="F357" s="152" t="s">
        <v>3197</v>
      </c>
      <c r="H357" s="153">
        <v>20.358000000000001</v>
      </c>
      <c r="I357" s="154"/>
      <c r="L357" s="149"/>
      <c r="M357" s="155"/>
      <c r="T357" s="156"/>
      <c r="AT357" s="151" t="s">
        <v>276</v>
      </c>
      <c r="AU357" s="151" t="s">
        <v>90</v>
      </c>
      <c r="AV357" s="12" t="s">
        <v>90</v>
      </c>
      <c r="AW357" s="12" t="s">
        <v>32</v>
      </c>
      <c r="AX357" s="12" t="s">
        <v>77</v>
      </c>
      <c r="AY357" s="151" t="s">
        <v>268</v>
      </c>
    </row>
    <row r="358" spans="2:51" s="12" customFormat="1">
      <c r="B358" s="149"/>
      <c r="D358" s="150" t="s">
        <v>276</v>
      </c>
      <c r="E358" s="151" t="s">
        <v>1</v>
      </c>
      <c r="F358" s="152" t="s">
        <v>2709</v>
      </c>
      <c r="H358" s="153">
        <v>3.9049999999999998</v>
      </c>
      <c r="I358" s="154"/>
      <c r="L358" s="149"/>
      <c r="M358" s="155"/>
      <c r="T358" s="156"/>
      <c r="AT358" s="151" t="s">
        <v>276</v>
      </c>
      <c r="AU358" s="151" t="s">
        <v>90</v>
      </c>
      <c r="AV358" s="12" t="s">
        <v>90</v>
      </c>
      <c r="AW358" s="12" t="s">
        <v>32</v>
      </c>
      <c r="AX358" s="12" t="s">
        <v>77</v>
      </c>
      <c r="AY358" s="151" t="s">
        <v>268</v>
      </c>
    </row>
    <row r="359" spans="2:51" s="12" customFormat="1">
      <c r="B359" s="149"/>
      <c r="D359" s="150" t="s">
        <v>276</v>
      </c>
      <c r="E359" s="151" t="s">
        <v>1</v>
      </c>
      <c r="F359" s="152" t="s">
        <v>3198</v>
      </c>
      <c r="H359" s="153">
        <v>2.6640000000000001</v>
      </c>
      <c r="I359" s="154"/>
      <c r="L359" s="149"/>
      <c r="M359" s="155"/>
      <c r="T359" s="156"/>
      <c r="AT359" s="151" t="s">
        <v>276</v>
      </c>
      <c r="AU359" s="151" t="s">
        <v>90</v>
      </c>
      <c r="AV359" s="12" t="s">
        <v>90</v>
      </c>
      <c r="AW359" s="12" t="s">
        <v>32</v>
      </c>
      <c r="AX359" s="12" t="s">
        <v>77</v>
      </c>
      <c r="AY359" s="151" t="s">
        <v>268</v>
      </c>
    </row>
    <row r="360" spans="2:51" s="12" customFormat="1">
      <c r="B360" s="149"/>
      <c r="D360" s="150" t="s">
        <v>276</v>
      </c>
      <c r="E360" s="151" t="s">
        <v>1</v>
      </c>
      <c r="F360" s="152" t="s">
        <v>3199</v>
      </c>
      <c r="H360" s="153">
        <v>8.1039999999999992</v>
      </c>
      <c r="I360" s="154"/>
      <c r="L360" s="149"/>
      <c r="M360" s="155"/>
      <c r="T360" s="156"/>
      <c r="AT360" s="151" t="s">
        <v>276</v>
      </c>
      <c r="AU360" s="151" t="s">
        <v>90</v>
      </c>
      <c r="AV360" s="12" t="s">
        <v>90</v>
      </c>
      <c r="AW360" s="12" t="s">
        <v>32</v>
      </c>
      <c r="AX360" s="12" t="s">
        <v>77</v>
      </c>
      <c r="AY360" s="151" t="s">
        <v>268</v>
      </c>
    </row>
    <row r="361" spans="2:51" s="12" customFormat="1">
      <c r="B361" s="149"/>
      <c r="D361" s="150" t="s">
        <v>276</v>
      </c>
      <c r="E361" s="151" t="s">
        <v>1</v>
      </c>
      <c r="F361" s="152" t="s">
        <v>955</v>
      </c>
      <c r="H361" s="153">
        <v>1.216</v>
      </c>
      <c r="I361" s="154"/>
      <c r="L361" s="149"/>
      <c r="M361" s="155"/>
      <c r="T361" s="156"/>
      <c r="AT361" s="151" t="s">
        <v>276</v>
      </c>
      <c r="AU361" s="151" t="s">
        <v>90</v>
      </c>
      <c r="AV361" s="12" t="s">
        <v>90</v>
      </c>
      <c r="AW361" s="12" t="s">
        <v>32</v>
      </c>
      <c r="AX361" s="12" t="s">
        <v>77</v>
      </c>
      <c r="AY361" s="151" t="s">
        <v>268</v>
      </c>
    </row>
    <row r="362" spans="2:51" s="12" customFormat="1">
      <c r="B362" s="149"/>
      <c r="D362" s="150" t="s">
        <v>276</v>
      </c>
      <c r="E362" s="151" t="s">
        <v>1</v>
      </c>
      <c r="F362" s="152" t="s">
        <v>956</v>
      </c>
      <c r="H362" s="153">
        <v>2.1</v>
      </c>
      <c r="I362" s="154"/>
      <c r="L362" s="149"/>
      <c r="M362" s="155"/>
      <c r="T362" s="156"/>
      <c r="AT362" s="151" t="s">
        <v>276</v>
      </c>
      <c r="AU362" s="151" t="s">
        <v>90</v>
      </c>
      <c r="AV362" s="12" t="s">
        <v>90</v>
      </c>
      <c r="AW362" s="12" t="s">
        <v>32</v>
      </c>
      <c r="AX362" s="12" t="s">
        <v>77</v>
      </c>
      <c r="AY362" s="151" t="s">
        <v>268</v>
      </c>
    </row>
    <row r="363" spans="2:51" s="15" customFormat="1">
      <c r="B363" s="170"/>
      <c r="D363" s="150" t="s">
        <v>276</v>
      </c>
      <c r="E363" s="171" t="s">
        <v>1</v>
      </c>
      <c r="F363" s="172" t="s">
        <v>325</v>
      </c>
      <c r="H363" s="173">
        <v>38.347000000000001</v>
      </c>
      <c r="I363" s="174"/>
      <c r="L363" s="170"/>
      <c r="M363" s="175"/>
      <c r="T363" s="176"/>
      <c r="AT363" s="171" t="s">
        <v>276</v>
      </c>
      <c r="AU363" s="171" t="s">
        <v>90</v>
      </c>
      <c r="AV363" s="15" t="s">
        <v>97</v>
      </c>
      <c r="AW363" s="15" t="s">
        <v>32</v>
      </c>
      <c r="AX363" s="15" t="s">
        <v>77</v>
      </c>
      <c r="AY363" s="171" t="s">
        <v>268</v>
      </c>
    </row>
    <row r="364" spans="2:51" s="14" customFormat="1">
      <c r="B364" s="164"/>
      <c r="D364" s="150" t="s">
        <v>276</v>
      </c>
      <c r="E364" s="165" t="s">
        <v>1</v>
      </c>
      <c r="F364" s="166" t="s">
        <v>970</v>
      </c>
      <c r="H364" s="165" t="s">
        <v>1</v>
      </c>
      <c r="I364" s="167"/>
      <c r="L364" s="164"/>
      <c r="M364" s="168"/>
      <c r="T364" s="169"/>
      <c r="AT364" s="165" t="s">
        <v>276</v>
      </c>
      <c r="AU364" s="165" t="s">
        <v>90</v>
      </c>
      <c r="AV364" s="14" t="s">
        <v>84</v>
      </c>
      <c r="AW364" s="14" t="s">
        <v>32</v>
      </c>
      <c r="AX364" s="14" t="s">
        <v>77</v>
      </c>
      <c r="AY364" s="165" t="s">
        <v>268</v>
      </c>
    </row>
    <row r="365" spans="2:51" s="12" customFormat="1">
      <c r="B365" s="149"/>
      <c r="D365" s="150" t="s">
        <v>276</v>
      </c>
      <c r="E365" s="151" t="s">
        <v>1</v>
      </c>
      <c r="F365" s="152" t="s">
        <v>3205</v>
      </c>
      <c r="H365" s="153">
        <v>15.19</v>
      </c>
      <c r="I365" s="154"/>
      <c r="L365" s="149"/>
      <c r="M365" s="155"/>
      <c r="T365" s="156"/>
      <c r="AT365" s="151" t="s">
        <v>276</v>
      </c>
      <c r="AU365" s="151" t="s">
        <v>90</v>
      </c>
      <c r="AV365" s="12" t="s">
        <v>90</v>
      </c>
      <c r="AW365" s="12" t="s">
        <v>32</v>
      </c>
      <c r="AX365" s="12" t="s">
        <v>77</v>
      </c>
      <c r="AY365" s="151" t="s">
        <v>268</v>
      </c>
    </row>
    <row r="366" spans="2:51" s="15" customFormat="1">
      <c r="B366" s="170"/>
      <c r="D366" s="150" t="s">
        <v>276</v>
      </c>
      <c r="E366" s="171" t="s">
        <v>1</v>
      </c>
      <c r="F366" s="172" t="s">
        <v>325</v>
      </c>
      <c r="H366" s="173">
        <v>15.19</v>
      </c>
      <c r="I366" s="174"/>
      <c r="L366" s="170"/>
      <c r="M366" s="175"/>
      <c r="T366" s="176"/>
      <c r="AT366" s="171" t="s">
        <v>276</v>
      </c>
      <c r="AU366" s="171" t="s">
        <v>90</v>
      </c>
      <c r="AV366" s="15" t="s">
        <v>97</v>
      </c>
      <c r="AW366" s="15" t="s">
        <v>32</v>
      </c>
      <c r="AX366" s="15" t="s">
        <v>77</v>
      </c>
      <c r="AY366" s="171" t="s">
        <v>268</v>
      </c>
    </row>
    <row r="367" spans="2:51" s="14" customFormat="1">
      <c r="B367" s="164"/>
      <c r="D367" s="150" t="s">
        <v>276</v>
      </c>
      <c r="E367" s="165" t="s">
        <v>1</v>
      </c>
      <c r="F367" s="166" t="s">
        <v>972</v>
      </c>
      <c r="H367" s="165" t="s">
        <v>1</v>
      </c>
      <c r="I367" s="167"/>
      <c r="L367" s="164"/>
      <c r="M367" s="168"/>
      <c r="T367" s="169"/>
      <c r="AT367" s="165" t="s">
        <v>276</v>
      </c>
      <c r="AU367" s="165" t="s">
        <v>90</v>
      </c>
      <c r="AV367" s="14" t="s">
        <v>84</v>
      </c>
      <c r="AW367" s="14" t="s">
        <v>32</v>
      </c>
      <c r="AX367" s="14" t="s">
        <v>77</v>
      </c>
      <c r="AY367" s="165" t="s">
        <v>268</v>
      </c>
    </row>
    <row r="368" spans="2:51" s="14" customFormat="1">
      <c r="B368" s="164"/>
      <c r="D368" s="150" t="s">
        <v>276</v>
      </c>
      <c r="E368" s="165" t="s">
        <v>1</v>
      </c>
      <c r="F368" s="166" t="s">
        <v>3173</v>
      </c>
      <c r="H368" s="165" t="s">
        <v>1</v>
      </c>
      <c r="I368" s="167"/>
      <c r="L368" s="164"/>
      <c r="M368" s="168"/>
      <c r="T368" s="169"/>
      <c r="AT368" s="165" t="s">
        <v>276</v>
      </c>
      <c r="AU368" s="165" t="s">
        <v>90</v>
      </c>
      <c r="AV368" s="14" t="s">
        <v>84</v>
      </c>
      <c r="AW368" s="14" t="s">
        <v>32</v>
      </c>
      <c r="AX368" s="14" t="s">
        <v>77</v>
      </c>
      <c r="AY368" s="165" t="s">
        <v>268</v>
      </c>
    </row>
    <row r="369" spans="2:65" s="12" customFormat="1">
      <c r="B369" s="149"/>
      <c r="D369" s="150" t="s">
        <v>276</v>
      </c>
      <c r="E369" s="151" t="s">
        <v>1</v>
      </c>
      <c r="F369" s="152" t="s">
        <v>958</v>
      </c>
      <c r="H369" s="153">
        <v>5.5</v>
      </c>
      <c r="I369" s="154"/>
      <c r="L369" s="149"/>
      <c r="M369" s="155"/>
      <c r="T369" s="156"/>
      <c r="AT369" s="151" t="s">
        <v>276</v>
      </c>
      <c r="AU369" s="151" t="s">
        <v>90</v>
      </c>
      <c r="AV369" s="12" t="s">
        <v>90</v>
      </c>
      <c r="AW369" s="12" t="s">
        <v>32</v>
      </c>
      <c r="AX369" s="12" t="s">
        <v>77</v>
      </c>
      <c r="AY369" s="151" t="s">
        <v>268</v>
      </c>
    </row>
    <row r="370" spans="2:65" s="12" customFormat="1" ht="22.5">
      <c r="B370" s="149"/>
      <c r="D370" s="150" t="s">
        <v>276</v>
      </c>
      <c r="E370" s="151" t="s">
        <v>1</v>
      </c>
      <c r="F370" s="152" t="s">
        <v>2718</v>
      </c>
      <c r="H370" s="153">
        <v>31.010999999999999</v>
      </c>
      <c r="I370" s="154"/>
      <c r="L370" s="149"/>
      <c r="M370" s="155"/>
      <c r="T370" s="156"/>
      <c r="AT370" s="151" t="s">
        <v>276</v>
      </c>
      <c r="AU370" s="151" t="s">
        <v>90</v>
      </c>
      <c r="AV370" s="12" t="s">
        <v>90</v>
      </c>
      <c r="AW370" s="12" t="s">
        <v>32</v>
      </c>
      <c r="AX370" s="12" t="s">
        <v>77</v>
      </c>
      <c r="AY370" s="151" t="s">
        <v>268</v>
      </c>
    </row>
    <row r="371" spans="2:65" s="12" customFormat="1">
      <c r="B371" s="149"/>
      <c r="D371" s="150" t="s">
        <v>276</v>
      </c>
      <c r="E371" s="151" t="s">
        <v>1</v>
      </c>
      <c r="F371" s="152" t="s">
        <v>3206</v>
      </c>
      <c r="H371" s="153">
        <v>9.02</v>
      </c>
      <c r="I371" s="154"/>
      <c r="L371" s="149"/>
      <c r="M371" s="155"/>
      <c r="T371" s="156"/>
      <c r="AT371" s="151" t="s">
        <v>276</v>
      </c>
      <c r="AU371" s="151" t="s">
        <v>90</v>
      </c>
      <c r="AV371" s="12" t="s">
        <v>90</v>
      </c>
      <c r="AW371" s="12" t="s">
        <v>32</v>
      </c>
      <c r="AX371" s="12" t="s">
        <v>77</v>
      </c>
      <c r="AY371" s="151" t="s">
        <v>268</v>
      </c>
    </row>
    <row r="372" spans="2:65" s="12" customFormat="1" ht="22.5">
      <c r="B372" s="149"/>
      <c r="D372" s="150" t="s">
        <v>276</v>
      </c>
      <c r="E372" s="151" t="s">
        <v>1</v>
      </c>
      <c r="F372" s="152" t="s">
        <v>2720</v>
      </c>
      <c r="H372" s="153">
        <v>23.57</v>
      </c>
      <c r="I372" s="154"/>
      <c r="L372" s="149"/>
      <c r="M372" s="155"/>
      <c r="T372" s="156"/>
      <c r="AT372" s="151" t="s">
        <v>276</v>
      </c>
      <c r="AU372" s="151" t="s">
        <v>90</v>
      </c>
      <c r="AV372" s="12" t="s">
        <v>90</v>
      </c>
      <c r="AW372" s="12" t="s">
        <v>32</v>
      </c>
      <c r="AX372" s="12" t="s">
        <v>77</v>
      </c>
      <c r="AY372" s="151" t="s">
        <v>268</v>
      </c>
    </row>
    <row r="373" spans="2:65" s="15" customFormat="1">
      <c r="B373" s="170"/>
      <c r="D373" s="150" t="s">
        <v>276</v>
      </c>
      <c r="E373" s="171" t="s">
        <v>1</v>
      </c>
      <c r="F373" s="172" t="s">
        <v>325</v>
      </c>
      <c r="H373" s="173">
        <v>69.100999999999999</v>
      </c>
      <c r="I373" s="174"/>
      <c r="L373" s="170"/>
      <c r="M373" s="175"/>
      <c r="T373" s="176"/>
      <c r="AT373" s="171" t="s">
        <v>276</v>
      </c>
      <c r="AU373" s="171" t="s">
        <v>90</v>
      </c>
      <c r="AV373" s="15" t="s">
        <v>97</v>
      </c>
      <c r="AW373" s="15" t="s">
        <v>32</v>
      </c>
      <c r="AX373" s="15" t="s">
        <v>77</v>
      </c>
      <c r="AY373" s="171" t="s">
        <v>268</v>
      </c>
    </row>
    <row r="374" spans="2:65" s="13" customFormat="1">
      <c r="B374" s="157"/>
      <c r="D374" s="150" t="s">
        <v>276</v>
      </c>
      <c r="E374" s="158" t="s">
        <v>1</v>
      </c>
      <c r="F374" s="159" t="s">
        <v>278</v>
      </c>
      <c r="H374" s="160">
        <v>543.79600000000005</v>
      </c>
      <c r="I374" s="161"/>
      <c r="L374" s="157"/>
      <c r="M374" s="162"/>
      <c r="T374" s="163"/>
      <c r="AT374" s="158" t="s">
        <v>276</v>
      </c>
      <c r="AU374" s="158" t="s">
        <v>90</v>
      </c>
      <c r="AV374" s="13" t="s">
        <v>101</v>
      </c>
      <c r="AW374" s="13" t="s">
        <v>32</v>
      </c>
      <c r="AX374" s="13" t="s">
        <v>84</v>
      </c>
      <c r="AY374" s="158" t="s">
        <v>268</v>
      </c>
    </row>
    <row r="375" spans="2:65" s="1" customFormat="1" ht="24.2" customHeight="1">
      <c r="B375" s="32"/>
      <c r="C375" s="136" t="s">
        <v>484</v>
      </c>
      <c r="D375" s="136" t="s">
        <v>270</v>
      </c>
      <c r="E375" s="137" t="s">
        <v>976</v>
      </c>
      <c r="F375" s="138" t="s">
        <v>977</v>
      </c>
      <c r="G375" s="139" t="s">
        <v>273</v>
      </c>
      <c r="H375" s="140">
        <v>84.290999999999997</v>
      </c>
      <c r="I375" s="141"/>
      <c r="J375" s="142">
        <f>ROUND(I375*H375,2)</f>
        <v>0</v>
      </c>
      <c r="K375" s="138" t="s">
        <v>274</v>
      </c>
      <c r="L375" s="32"/>
      <c r="M375" s="143" t="s">
        <v>1</v>
      </c>
      <c r="N375" s="144" t="s">
        <v>43</v>
      </c>
      <c r="P375" s="145">
        <f>O375*H375</f>
        <v>0</v>
      </c>
      <c r="Q375" s="145">
        <v>1.3599999999999999E-2</v>
      </c>
      <c r="R375" s="145">
        <f>Q375*H375</f>
        <v>1.1463576</v>
      </c>
      <c r="S375" s="145">
        <v>0</v>
      </c>
      <c r="T375" s="146">
        <f>S375*H375</f>
        <v>0</v>
      </c>
      <c r="AR375" s="147" t="s">
        <v>101</v>
      </c>
      <c r="AT375" s="147" t="s">
        <v>270</v>
      </c>
      <c r="AU375" s="147" t="s">
        <v>90</v>
      </c>
      <c r="AY375" s="17" t="s">
        <v>268</v>
      </c>
      <c r="BE375" s="148">
        <f>IF(N375="základní",J375,0)</f>
        <v>0</v>
      </c>
      <c r="BF375" s="148">
        <f>IF(N375="snížená",J375,0)</f>
        <v>0</v>
      </c>
      <c r="BG375" s="148">
        <f>IF(N375="zákl. přenesená",J375,0)</f>
        <v>0</v>
      </c>
      <c r="BH375" s="148">
        <f>IF(N375="sníž. přenesená",J375,0)</f>
        <v>0</v>
      </c>
      <c r="BI375" s="148">
        <f>IF(N375="nulová",J375,0)</f>
        <v>0</v>
      </c>
      <c r="BJ375" s="17" t="s">
        <v>90</v>
      </c>
      <c r="BK375" s="148">
        <f>ROUND(I375*H375,2)</f>
        <v>0</v>
      </c>
      <c r="BL375" s="17" t="s">
        <v>101</v>
      </c>
      <c r="BM375" s="147" t="s">
        <v>978</v>
      </c>
    </row>
    <row r="376" spans="2:65" s="14" customFormat="1">
      <c r="B376" s="164"/>
      <c r="D376" s="150" t="s">
        <v>276</v>
      </c>
      <c r="E376" s="165" t="s">
        <v>1</v>
      </c>
      <c r="F376" s="166" t="s">
        <v>970</v>
      </c>
      <c r="H376" s="165" t="s">
        <v>1</v>
      </c>
      <c r="I376" s="167"/>
      <c r="L376" s="164"/>
      <c r="M376" s="168"/>
      <c r="T376" s="169"/>
      <c r="AT376" s="165" t="s">
        <v>276</v>
      </c>
      <c r="AU376" s="165" t="s">
        <v>90</v>
      </c>
      <c r="AV376" s="14" t="s">
        <v>84</v>
      </c>
      <c r="AW376" s="14" t="s">
        <v>32</v>
      </c>
      <c r="AX376" s="14" t="s">
        <v>77</v>
      </c>
      <c r="AY376" s="165" t="s">
        <v>268</v>
      </c>
    </row>
    <row r="377" spans="2:65" s="12" customFormat="1">
      <c r="B377" s="149"/>
      <c r="D377" s="150" t="s">
        <v>276</v>
      </c>
      <c r="E377" s="151" t="s">
        <v>1</v>
      </c>
      <c r="F377" s="152" t="s">
        <v>3205</v>
      </c>
      <c r="H377" s="153">
        <v>15.19</v>
      </c>
      <c r="I377" s="154"/>
      <c r="L377" s="149"/>
      <c r="M377" s="155"/>
      <c r="T377" s="156"/>
      <c r="AT377" s="151" t="s">
        <v>276</v>
      </c>
      <c r="AU377" s="151" t="s">
        <v>90</v>
      </c>
      <c r="AV377" s="12" t="s">
        <v>90</v>
      </c>
      <c r="AW377" s="12" t="s">
        <v>32</v>
      </c>
      <c r="AX377" s="12" t="s">
        <v>77</v>
      </c>
      <c r="AY377" s="151" t="s">
        <v>268</v>
      </c>
    </row>
    <row r="378" spans="2:65" s="15" customFormat="1">
      <c r="B378" s="170"/>
      <c r="D378" s="150" t="s">
        <v>276</v>
      </c>
      <c r="E378" s="171" t="s">
        <v>1</v>
      </c>
      <c r="F378" s="172" t="s">
        <v>325</v>
      </c>
      <c r="H378" s="173">
        <v>15.19</v>
      </c>
      <c r="I378" s="174"/>
      <c r="L378" s="170"/>
      <c r="M378" s="175"/>
      <c r="T378" s="176"/>
      <c r="AT378" s="171" t="s">
        <v>276</v>
      </c>
      <c r="AU378" s="171" t="s">
        <v>90</v>
      </c>
      <c r="AV378" s="15" t="s">
        <v>97</v>
      </c>
      <c r="AW378" s="15" t="s">
        <v>32</v>
      </c>
      <c r="AX378" s="15" t="s">
        <v>77</v>
      </c>
      <c r="AY378" s="171" t="s">
        <v>268</v>
      </c>
    </row>
    <row r="379" spans="2:65" s="14" customFormat="1">
      <c r="B379" s="164"/>
      <c r="D379" s="150" t="s">
        <v>276</v>
      </c>
      <c r="E379" s="165" t="s">
        <v>1</v>
      </c>
      <c r="F379" s="166" t="s">
        <v>972</v>
      </c>
      <c r="H379" s="165" t="s">
        <v>1</v>
      </c>
      <c r="I379" s="167"/>
      <c r="L379" s="164"/>
      <c r="M379" s="168"/>
      <c r="T379" s="169"/>
      <c r="AT379" s="165" t="s">
        <v>276</v>
      </c>
      <c r="AU379" s="165" t="s">
        <v>90</v>
      </c>
      <c r="AV379" s="14" t="s">
        <v>84</v>
      </c>
      <c r="AW379" s="14" t="s">
        <v>32</v>
      </c>
      <c r="AX379" s="14" t="s">
        <v>77</v>
      </c>
      <c r="AY379" s="165" t="s">
        <v>268</v>
      </c>
    </row>
    <row r="380" spans="2:65" s="14" customFormat="1">
      <c r="B380" s="164"/>
      <c r="D380" s="150" t="s">
        <v>276</v>
      </c>
      <c r="E380" s="165" t="s">
        <v>1</v>
      </c>
      <c r="F380" s="166" t="s">
        <v>3173</v>
      </c>
      <c r="H380" s="165" t="s">
        <v>1</v>
      </c>
      <c r="I380" s="167"/>
      <c r="L380" s="164"/>
      <c r="M380" s="168"/>
      <c r="T380" s="169"/>
      <c r="AT380" s="165" t="s">
        <v>276</v>
      </c>
      <c r="AU380" s="165" t="s">
        <v>90</v>
      </c>
      <c r="AV380" s="14" t="s">
        <v>84</v>
      </c>
      <c r="AW380" s="14" t="s">
        <v>32</v>
      </c>
      <c r="AX380" s="14" t="s">
        <v>77</v>
      </c>
      <c r="AY380" s="165" t="s">
        <v>268</v>
      </c>
    </row>
    <row r="381" spans="2:65" s="12" customFormat="1">
      <c r="B381" s="149"/>
      <c r="D381" s="150" t="s">
        <v>276</v>
      </c>
      <c r="E381" s="151" t="s">
        <v>1</v>
      </c>
      <c r="F381" s="152" t="s">
        <v>958</v>
      </c>
      <c r="H381" s="153">
        <v>5.5</v>
      </c>
      <c r="I381" s="154"/>
      <c r="L381" s="149"/>
      <c r="M381" s="155"/>
      <c r="T381" s="156"/>
      <c r="AT381" s="151" t="s">
        <v>276</v>
      </c>
      <c r="AU381" s="151" t="s">
        <v>90</v>
      </c>
      <c r="AV381" s="12" t="s">
        <v>90</v>
      </c>
      <c r="AW381" s="12" t="s">
        <v>32</v>
      </c>
      <c r="AX381" s="12" t="s">
        <v>77</v>
      </c>
      <c r="AY381" s="151" t="s">
        <v>268</v>
      </c>
    </row>
    <row r="382" spans="2:65" s="12" customFormat="1" ht="22.5">
      <c r="B382" s="149"/>
      <c r="D382" s="150" t="s">
        <v>276</v>
      </c>
      <c r="E382" s="151" t="s">
        <v>1</v>
      </c>
      <c r="F382" s="152" t="s">
        <v>2718</v>
      </c>
      <c r="H382" s="153">
        <v>31.010999999999999</v>
      </c>
      <c r="I382" s="154"/>
      <c r="L382" s="149"/>
      <c r="M382" s="155"/>
      <c r="T382" s="156"/>
      <c r="AT382" s="151" t="s">
        <v>276</v>
      </c>
      <c r="AU382" s="151" t="s">
        <v>90</v>
      </c>
      <c r="AV382" s="12" t="s">
        <v>90</v>
      </c>
      <c r="AW382" s="12" t="s">
        <v>32</v>
      </c>
      <c r="AX382" s="12" t="s">
        <v>77</v>
      </c>
      <c r="AY382" s="151" t="s">
        <v>268</v>
      </c>
    </row>
    <row r="383" spans="2:65" s="12" customFormat="1">
      <c r="B383" s="149"/>
      <c r="D383" s="150" t="s">
        <v>276</v>
      </c>
      <c r="E383" s="151" t="s">
        <v>1</v>
      </c>
      <c r="F383" s="152" t="s">
        <v>3206</v>
      </c>
      <c r="H383" s="153">
        <v>9.02</v>
      </c>
      <c r="I383" s="154"/>
      <c r="L383" s="149"/>
      <c r="M383" s="155"/>
      <c r="T383" s="156"/>
      <c r="AT383" s="151" t="s">
        <v>276</v>
      </c>
      <c r="AU383" s="151" t="s">
        <v>90</v>
      </c>
      <c r="AV383" s="12" t="s">
        <v>90</v>
      </c>
      <c r="AW383" s="12" t="s">
        <v>32</v>
      </c>
      <c r="AX383" s="12" t="s">
        <v>77</v>
      </c>
      <c r="AY383" s="151" t="s">
        <v>268</v>
      </c>
    </row>
    <row r="384" spans="2:65" s="12" customFormat="1" ht="22.5">
      <c r="B384" s="149"/>
      <c r="D384" s="150" t="s">
        <v>276</v>
      </c>
      <c r="E384" s="151" t="s">
        <v>1</v>
      </c>
      <c r="F384" s="152" t="s">
        <v>2720</v>
      </c>
      <c r="H384" s="153">
        <v>23.57</v>
      </c>
      <c r="I384" s="154"/>
      <c r="L384" s="149"/>
      <c r="M384" s="155"/>
      <c r="T384" s="156"/>
      <c r="AT384" s="151" t="s">
        <v>276</v>
      </c>
      <c r="AU384" s="151" t="s">
        <v>90</v>
      </c>
      <c r="AV384" s="12" t="s">
        <v>90</v>
      </c>
      <c r="AW384" s="12" t="s">
        <v>32</v>
      </c>
      <c r="AX384" s="12" t="s">
        <v>77</v>
      </c>
      <c r="AY384" s="151" t="s">
        <v>268</v>
      </c>
    </row>
    <row r="385" spans="2:65" s="15" customFormat="1">
      <c r="B385" s="170"/>
      <c r="D385" s="150" t="s">
        <v>276</v>
      </c>
      <c r="E385" s="171" t="s">
        <v>1</v>
      </c>
      <c r="F385" s="172" t="s">
        <v>325</v>
      </c>
      <c r="H385" s="173">
        <v>69.100999999999999</v>
      </c>
      <c r="I385" s="174"/>
      <c r="L385" s="170"/>
      <c r="M385" s="175"/>
      <c r="T385" s="176"/>
      <c r="AT385" s="171" t="s">
        <v>276</v>
      </c>
      <c r="AU385" s="171" t="s">
        <v>90</v>
      </c>
      <c r="AV385" s="15" t="s">
        <v>97</v>
      </c>
      <c r="AW385" s="15" t="s">
        <v>32</v>
      </c>
      <c r="AX385" s="15" t="s">
        <v>77</v>
      </c>
      <c r="AY385" s="171" t="s">
        <v>268</v>
      </c>
    </row>
    <row r="386" spans="2:65" s="13" customFormat="1">
      <c r="B386" s="157"/>
      <c r="D386" s="150" t="s">
        <v>276</v>
      </c>
      <c r="E386" s="158" t="s">
        <v>1</v>
      </c>
      <c r="F386" s="159" t="s">
        <v>278</v>
      </c>
      <c r="H386" s="160">
        <v>84.290999999999997</v>
      </c>
      <c r="I386" s="161"/>
      <c r="L386" s="157"/>
      <c r="M386" s="162"/>
      <c r="T386" s="163"/>
      <c r="AT386" s="158" t="s">
        <v>276</v>
      </c>
      <c r="AU386" s="158" t="s">
        <v>90</v>
      </c>
      <c r="AV386" s="13" t="s">
        <v>101</v>
      </c>
      <c r="AW386" s="13" t="s">
        <v>32</v>
      </c>
      <c r="AX386" s="13" t="s">
        <v>84</v>
      </c>
      <c r="AY386" s="158" t="s">
        <v>268</v>
      </c>
    </row>
    <row r="387" spans="2:65" s="1" customFormat="1" ht="24.2" customHeight="1">
      <c r="B387" s="32"/>
      <c r="C387" s="136" t="s">
        <v>488</v>
      </c>
      <c r="D387" s="136" t="s">
        <v>270</v>
      </c>
      <c r="E387" s="137" t="s">
        <v>979</v>
      </c>
      <c r="F387" s="138" t="s">
        <v>980</v>
      </c>
      <c r="G387" s="139" t="s">
        <v>273</v>
      </c>
      <c r="H387" s="140">
        <v>459.505</v>
      </c>
      <c r="I387" s="141"/>
      <c r="J387" s="142">
        <f>ROUND(I387*H387,2)</f>
        <v>0</v>
      </c>
      <c r="K387" s="138" t="s">
        <v>274</v>
      </c>
      <c r="L387" s="32"/>
      <c r="M387" s="143" t="s">
        <v>1</v>
      </c>
      <c r="N387" s="144" t="s">
        <v>43</v>
      </c>
      <c r="P387" s="145">
        <f>O387*H387</f>
        <v>0</v>
      </c>
      <c r="Q387" s="145">
        <v>1.6279999999999999E-2</v>
      </c>
      <c r="R387" s="145">
        <f>Q387*H387</f>
        <v>7.4807413999999994</v>
      </c>
      <c r="S387" s="145">
        <v>0</v>
      </c>
      <c r="T387" s="146">
        <f>S387*H387</f>
        <v>0</v>
      </c>
      <c r="AR387" s="147" t="s">
        <v>101</v>
      </c>
      <c r="AT387" s="147" t="s">
        <v>270</v>
      </c>
      <c r="AU387" s="147" t="s">
        <v>90</v>
      </c>
      <c r="AY387" s="17" t="s">
        <v>268</v>
      </c>
      <c r="BE387" s="148">
        <f>IF(N387="základní",J387,0)</f>
        <v>0</v>
      </c>
      <c r="BF387" s="148">
        <f>IF(N387="snížená",J387,0)</f>
        <v>0</v>
      </c>
      <c r="BG387" s="148">
        <f>IF(N387="zákl. přenesená",J387,0)</f>
        <v>0</v>
      </c>
      <c r="BH387" s="148">
        <f>IF(N387="sníž. přenesená",J387,0)</f>
        <v>0</v>
      </c>
      <c r="BI387" s="148">
        <f>IF(N387="nulová",J387,0)</f>
        <v>0</v>
      </c>
      <c r="BJ387" s="17" t="s">
        <v>90</v>
      </c>
      <c r="BK387" s="148">
        <f>ROUND(I387*H387,2)</f>
        <v>0</v>
      </c>
      <c r="BL387" s="17" t="s">
        <v>101</v>
      </c>
      <c r="BM387" s="147" t="s">
        <v>981</v>
      </c>
    </row>
    <row r="388" spans="2:65" s="14" customFormat="1">
      <c r="B388" s="164"/>
      <c r="D388" s="150" t="s">
        <v>276</v>
      </c>
      <c r="E388" s="165" t="s">
        <v>1</v>
      </c>
      <c r="F388" s="166" t="s">
        <v>949</v>
      </c>
      <c r="H388" s="165" t="s">
        <v>1</v>
      </c>
      <c r="I388" s="167"/>
      <c r="L388" s="164"/>
      <c r="M388" s="168"/>
      <c r="T388" s="169"/>
      <c r="AT388" s="165" t="s">
        <v>276</v>
      </c>
      <c r="AU388" s="165" t="s">
        <v>90</v>
      </c>
      <c r="AV388" s="14" t="s">
        <v>84</v>
      </c>
      <c r="AW388" s="14" t="s">
        <v>32</v>
      </c>
      <c r="AX388" s="14" t="s">
        <v>77</v>
      </c>
      <c r="AY388" s="165" t="s">
        <v>268</v>
      </c>
    </row>
    <row r="389" spans="2:65" s="14" customFormat="1">
      <c r="B389" s="164"/>
      <c r="D389" s="150" t="s">
        <v>276</v>
      </c>
      <c r="E389" s="165" t="s">
        <v>1</v>
      </c>
      <c r="F389" s="166" t="s">
        <v>962</v>
      </c>
      <c r="H389" s="165" t="s">
        <v>1</v>
      </c>
      <c r="I389" s="167"/>
      <c r="L389" s="164"/>
      <c r="M389" s="168"/>
      <c r="T389" s="169"/>
      <c r="AT389" s="165" t="s">
        <v>276</v>
      </c>
      <c r="AU389" s="165" t="s">
        <v>90</v>
      </c>
      <c r="AV389" s="14" t="s">
        <v>84</v>
      </c>
      <c r="AW389" s="14" t="s">
        <v>32</v>
      </c>
      <c r="AX389" s="14" t="s">
        <v>77</v>
      </c>
      <c r="AY389" s="165" t="s">
        <v>268</v>
      </c>
    </row>
    <row r="390" spans="2:65" s="12" customFormat="1">
      <c r="B390" s="149"/>
      <c r="D390" s="150" t="s">
        <v>276</v>
      </c>
      <c r="E390" s="151" t="s">
        <v>1</v>
      </c>
      <c r="F390" s="152" t="s">
        <v>3200</v>
      </c>
      <c r="H390" s="153">
        <v>359.613</v>
      </c>
      <c r="I390" s="154"/>
      <c r="L390" s="149"/>
      <c r="M390" s="155"/>
      <c r="T390" s="156"/>
      <c r="AT390" s="151" t="s">
        <v>276</v>
      </c>
      <c r="AU390" s="151" t="s">
        <v>90</v>
      </c>
      <c r="AV390" s="12" t="s">
        <v>90</v>
      </c>
      <c r="AW390" s="12" t="s">
        <v>32</v>
      </c>
      <c r="AX390" s="12" t="s">
        <v>77</v>
      </c>
      <c r="AY390" s="151" t="s">
        <v>268</v>
      </c>
    </row>
    <row r="391" spans="2:65" s="12" customFormat="1" ht="33.75">
      <c r="B391" s="149"/>
      <c r="D391" s="150" t="s">
        <v>276</v>
      </c>
      <c r="E391" s="151" t="s">
        <v>1</v>
      </c>
      <c r="F391" s="152" t="s">
        <v>3201</v>
      </c>
      <c r="H391" s="153">
        <v>-33.119999999999997</v>
      </c>
      <c r="I391" s="154"/>
      <c r="L391" s="149"/>
      <c r="M391" s="155"/>
      <c r="T391" s="156"/>
      <c r="AT391" s="151" t="s">
        <v>276</v>
      </c>
      <c r="AU391" s="151" t="s">
        <v>90</v>
      </c>
      <c r="AV391" s="12" t="s">
        <v>90</v>
      </c>
      <c r="AW391" s="12" t="s">
        <v>32</v>
      </c>
      <c r="AX391" s="12" t="s">
        <v>77</v>
      </c>
      <c r="AY391" s="151" t="s">
        <v>268</v>
      </c>
    </row>
    <row r="392" spans="2:65" s="12" customFormat="1" ht="33.75">
      <c r="B392" s="149"/>
      <c r="D392" s="150" t="s">
        <v>276</v>
      </c>
      <c r="E392" s="151" t="s">
        <v>1</v>
      </c>
      <c r="F392" s="152" t="s">
        <v>3202</v>
      </c>
      <c r="H392" s="153">
        <v>-33.762999999999998</v>
      </c>
      <c r="I392" s="154"/>
      <c r="L392" s="149"/>
      <c r="M392" s="155"/>
      <c r="T392" s="156"/>
      <c r="AT392" s="151" t="s">
        <v>276</v>
      </c>
      <c r="AU392" s="151" t="s">
        <v>90</v>
      </c>
      <c r="AV392" s="12" t="s">
        <v>90</v>
      </c>
      <c r="AW392" s="12" t="s">
        <v>32</v>
      </c>
      <c r="AX392" s="12" t="s">
        <v>77</v>
      </c>
      <c r="AY392" s="151" t="s">
        <v>268</v>
      </c>
    </row>
    <row r="393" spans="2:65" s="15" customFormat="1">
      <c r="B393" s="170"/>
      <c r="D393" s="150" t="s">
        <v>276</v>
      </c>
      <c r="E393" s="171" t="s">
        <v>1</v>
      </c>
      <c r="F393" s="172" t="s">
        <v>325</v>
      </c>
      <c r="H393" s="173">
        <v>292.73</v>
      </c>
      <c r="I393" s="174"/>
      <c r="L393" s="170"/>
      <c r="M393" s="175"/>
      <c r="T393" s="176"/>
      <c r="AT393" s="171" t="s">
        <v>276</v>
      </c>
      <c r="AU393" s="171" t="s">
        <v>90</v>
      </c>
      <c r="AV393" s="15" t="s">
        <v>97</v>
      </c>
      <c r="AW393" s="15" t="s">
        <v>32</v>
      </c>
      <c r="AX393" s="15" t="s">
        <v>77</v>
      </c>
      <c r="AY393" s="171" t="s">
        <v>268</v>
      </c>
    </row>
    <row r="394" spans="2:65" s="14" customFormat="1">
      <c r="B394" s="164"/>
      <c r="D394" s="150" t="s">
        <v>276</v>
      </c>
      <c r="E394" s="165" t="s">
        <v>1</v>
      </c>
      <c r="F394" s="166" t="s">
        <v>962</v>
      </c>
      <c r="H394" s="165" t="s">
        <v>1</v>
      </c>
      <c r="I394" s="167"/>
      <c r="L394" s="164"/>
      <c r="M394" s="168"/>
      <c r="T394" s="169"/>
      <c r="AT394" s="165" t="s">
        <v>276</v>
      </c>
      <c r="AU394" s="165" t="s">
        <v>90</v>
      </c>
      <c r="AV394" s="14" t="s">
        <v>84</v>
      </c>
      <c r="AW394" s="14" t="s">
        <v>32</v>
      </c>
      <c r="AX394" s="14" t="s">
        <v>77</v>
      </c>
      <c r="AY394" s="165" t="s">
        <v>268</v>
      </c>
    </row>
    <row r="395" spans="2:65" s="12" customFormat="1" ht="33.75">
      <c r="B395" s="149"/>
      <c r="D395" s="150" t="s">
        <v>276</v>
      </c>
      <c r="E395" s="151" t="s">
        <v>1</v>
      </c>
      <c r="F395" s="152" t="s">
        <v>3203</v>
      </c>
      <c r="H395" s="153">
        <v>27.312999999999999</v>
      </c>
      <c r="I395" s="154"/>
      <c r="L395" s="149"/>
      <c r="M395" s="155"/>
      <c r="T395" s="156"/>
      <c r="AT395" s="151" t="s">
        <v>276</v>
      </c>
      <c r="AU395" s="151" t="s">
        <v>90</v>
      </c>
      <c r="AV395" s="12" t="s">
        <v>90</v>
      </c>
      <c r="AW395" s="12" t="s">
        <v>32</v>
      </c>
      <c r="AX395" s="12" t="s">
        <v>77</v>
      </c>
      <c r="AY395" s="151" t="s">
        <v>268</v>
      </c>
    </row>
    <row r="396" spans="2:65" s="12" customFormat="1" ht="22.5">
      <c r="B396" s="149"/>
      <c r="D396" s="150" t="s">
        <v>276</v>
      </c>
      <c r="E396" s="151" t="s">
        <v>1</v>
      </c>
      <c r="F396" s="152" t="s">
        <v>967</v>
      </c>
      <c r="H396" s="153">
        <v>39.645000000000003</v>
      </c>
      <c r="I396" s="154"/>
      <c r="L396" s="149"/>
      <c r="M396" s="155"/>
      <c r="T396" s="156"/>
      <c r="AT396" s="151" t="s">
        <v>276</v>
      </c>
      <c r="AU396" s="151" t="s">
        <v>90</v>
      </c>
      <c r="AV396" s="12" t="s">
        <v>90</v>
      </c>
      <c r="AW396" s="12" t="s">
        <v>32</v>
      </c>
      <c r="AX396" s="12" t="s">
        <v>77</v>
      </c>
      <c r="AY396" s="151" t="s">
        <v>268</v>
      </c>
    </row>
    <row r="397" spans="2:65" s="14" customFormat="1">
      <c r="B397" s="164"/>
      <c r="D397" s="150" t="s">
        <v>276</v>
      </c>
      <c r="E397" s="165" t="s">
        <v>1</v>
      </c>
      <c r="F397" s="166" t="s">
        <v>968</v>
      </c>
      <c r="H397" s="165" t="s">
        <v>1</v>
      </c>
      <c r="I397" s="167"/>
      <c r="L397" s="164"/>
      <c r="M397" s="168"/>
      <c r="T397" s="169"/>
      <c r="AT397" s="165" t="s">
        <v>276</v>
      </c>
      <c r="AU397" s="165" t="s">
        <v>90</v>
      </c>
      <c r="AV397" s="14" t="s">
        <v>84</v>
      </c>
      <c r="AW397" s="14" t="s">
        <v>32</v>
      </c>
      <c r="AX397" s="14" t="s">
        <v>77</v>
      </c>
      <c r="AY397" s="165" t="s">
        <v>268</v>
      </c>
    </row>
    <row r="398" spans="2:65" s="12" customFormat="1">
      <c r="B398" s="149"/>
      <c r="D398" s="150" t="s">
        <v>276</v>
      </c>
      <c r="E398" s="151" t="s">
        <v>1</v>
      </c>
      <c r="F398" s="152" t="s">
        <v>3204</v>
      </c>
      <c r="H398" s="153">
        <v>61.47</v>
      </c>
      <c r="I398" s="154"/>
      <c r="L398" s="149"/>
      <c r="M398" s="155"/>
      <c r="T398" s="156"/>
      <c r="AT398" s="151" t="s">
        <v>276</v>
      </c>
      <c r="AU398" s="151" t="s">
        <v>90</v>
      </c>
      <c r="AV398" s="12" t="s">
        <v>90</v>
      </c>
      <c r="AW398" s="12" t="s">
        <v>32</v>
      </c>
      <c r="AX398" s="12" t="s">
        <v>77</v>
      </c>
      <c r="AY398" s="151" t="s">
        <v>268</v>
      </c>
    </row>
    <row r="399" spans="2:65" s="15" customFormat="1">
      <c r="B399" s="170"/>
      <c r="D399" s="150" t="s">
        <v>276</v>
      </c>
      <c r="E399" s="171" t="s">
        <v>1</v>
      </c>
      <c r="F399" s="172" t="s">
        <v>325</v>
      </c>
      <c r="H399" s="173">
        <v>128.428</v>
      </c>
      <c r="I399" s="174"/>
      <c r="L399" s="170"/>
      <c r="M399" s="175"/>
      <c r="T399" s="176"/>
      <c r="AT399" s="171" t="s">
        <v>276</v>
      </c>
      <c r="AU399" s="171" t="s">
        <v>90</v>
      </c>
      <c r="AV399" s="15" t="s">
        <v>97</v>
      </c>
      <c r="AW399" s="15" t="s">
        <v>32</v>
      </c>
      <c r="AX399" s="15" t="s">
        <v>77</v>
      </c>
      <c r="AY399" s="171" t="s">
        <v>268</v>
      </c>
    </row>
    <row r="400" spans="2:65" s="14" customFormat="1">
      <c r="B400" s="164"/>
      <c r="D400" s="150" t="s">
        <v>276</v>
      </c>
      <c r="E400" s="165" t="s">
        <v>1</v>
      </c>
      <c r="F400" s="166" t="s">
        <v>949</v>
      </c>
      <c r="H400" s="165" t="s">
        <v>1</v>
      </c>
      <c r="I400" s="167"/>
      <c r="L400" s="164"/>
      <c r="M400" s="168"/>
      <c r="T400" s="169"/>
      <c r="AT400" s="165" t="s">
        <v>276</v>
      </c>
      <c r="AU400" s="165" t="s">
        <v>90</v>
      </c>
      <c r="AV400" s="14" t="s">
        <v>84</v>
      </c>
      <c r="AW400" s="14" t="s">
        <v>32</v>
      </c>
      <c r="AX400" s="14" t="s">
        <v>77</v>
      </c>
      <c r="AY400" s="165" t="s">
        <v>268</v>
      </c>
    </row>
    <row r="401" spans="2:65" s="14" customFormat="1">
      <c r="B401" s="164"/>
      <c r="D401" s="150" t="s">
        <v>276</v>
      </c>
      <c r="E401" s="165" t="s">
        <v>1</v>
      </c>
      <c r="F401" s="166" t="s">
        <v>950</v>
      </c>
      <c r="H401" s="165" t="s">
        <v>1</v>
      </c>
      <c r="I401" s="167"/>
      <c r="L401" s="164"/>
      <c r="M401" s="168"/>
      <c r="T401" s="169"/>
      <c r="AT401" s="165" t="s">
        <v>276</v>
      </c>
      <c r="AU401" s="165" t="s">
        <v>90</v>
      </c>
      <c r="AV401" s="14" t="s">
        <v>84</v>
      </c>
      <c r="AW401" s="14" t="s">
        <v>32</v>
      </c>
      <c r="AX401" s="14" t="s">
        <v>77</v>
      </c>
      <c r="AY401" s="165" t="s">
        <v>268</v>
      </c>
    </row>
    <row r="402" spans="2:65" s="14" customFormat="1">
      <c r="B402" s="164"/>
      <c r="D402" s="150" t="s">
        <v>276</v>
      </c>
      <c r="E402" s="165" t="s">
        <v>1</v>
      </c>
      <c r="F402" s="166" t="s">
        <v>3173</v>
      </c>
      <c r="H402" s="165" t="s">
        <v>1</v>
      </c>
      <c r="I402" s="167"/>
      <c r="L402" s="164"/>
      <c r="M402" s="168"/>
      <c r="T402" s="169"/>
      <c r="AT402" s="165" t="s">
        <v>276</v>
      </c>
      <c r="AU402" s="165" t="s">
        <v>90</v>
      </c>
      <c r="AV402" s="14" t="s">
        <v>84</v>
      </c>
      <c r="AW402" s="14" t="s">
        <v>32</v>
      </c>
      <c r="AX402" s="14" t="s">
        <v>77</v>
      </c>
      <c r="AY402" s="165" t="s">
        <v>268</v>
      </c>
    </row>
    <row r="403" spans="2:65" s="12" customFormat="1">
      <c r="B403" s="149"/>
      <c r="D403" s="150" t="s">
        <v>276</v>
      </c>
      <c r="E403" s="151" t="s">
        <v>1</v>
      </c>
      <c r="F403" s="152" t="s">
        <v>3197</v>
      </c>
      <c r="H403" s="153">
        <v>20.358000000000001</v>
      </c>
      <c r="I403" s="154"/>
      <c r="L403" s="149"/>
      <c r="M403" s="155"/>
      <c r="T403" s="156"/>
      <c r="AT403" s="151" t="s">
        <v>276</v>
      </c>
      <c r="AU403" s="151" t="s">
        <v>90</v>
      </c>
      <c r="AV403" s="12" t="s">
        <v>90</v>
      </c>
      <c r="AW403" s="12" t="s">
        <v>32</v>
      </c>
      <c r="AX403" s="12" t="s">
        <v>77</v>
      </c>
      <c r="AY403" s="151" t="s">
        <v>268</v>
      </c>
    </row>
    <row r="404" spans="2:65" s="12" customFormat="1">
      <c r="B404" s="149"/>
      <c r="D404" s="150" t="s">
        <v>276</v>
      </c>
      <c r="E404" s="151" t="s">
        <v>1</v>
      </c>
      <c r="F404" s="152" t="s">
        <v>2709</v>
      </c>
      <c r="H404" s="153">
        <v>3.9049999999999998</v>
      </c>
      <c r="I404" s="154"/>
      <c r="L404" s="149"/>
      <c r="M404" s="155"/>
      <c r="T404" s="156"/>
      <c r="AT404" s="151" t="s">
        <v>276</v>
      </c>
      <c r="AU404" s="151" t="s">
        <v>90</v>
      </c>
      <c r="AV404" s="12" t="s">
        <v>90</v>
      </c>
      <c r="AW404" s="12" t="s">
        <v>32</v>
      </c>
      <c r="AX404" s="12" t="s">
        <v>77</v>
      </c>
      <c r="AY404" s="151" t="s">
        <v>268</v>
      </c>
    </row>
    <row r="405" spans="2:65" s="12" customFormat="1">
      <c r="B405" s="149"/>
      <c r="D405" s="150" t="s">
        <v>276</v>
      </c>
      <c r="E405" s="151" t="s">
        <v>1</v>
      </c>
      <c r="F405" s="152" t="s">
        <v>3198</v>
      </c>
      <c r="H405" s="153">
        <v>2.6640000000000001</v>
      </c>
      <c r="I405" s="154"/>
      <c r="L405" s="149"/>
      <c r="M405" s="155"/>
      <c r="T405" s="156"/>
      <c r="AT405" s="151" t="s">
        <v>276</v>
      </c>
      <c r="AU405" s="151" t="s">
        <v>90</v>
      </c>
      <c r="AV405" s="12" t="s">
        <v>90</v>
      </c>
      <c r="AW405" s="12" t="s">
        <v>32</v>
      </c>
      <c r="AX405" s="12" t="s">
        <v>77</v>
      </c>
      <c r="AY405" s="151" t="s">
        <v>268</v>
      </c>
    </row>
    <row r="406" spans="2:65" s="12" customFormat="1">
      <c r="B406" s="149"/>
      <c r="D406" s="150" t="s">
        <v>276</v>
      </c>
      <c r="E406" s="151" t="s">
        <v>1</v>
      </c>
      <c r="F406" s="152" t="s">
        <v>3199</v>
      </c>
      <c r="H406" s="153">
        <v>8.1039999999999992</v>
      </c>
      <c r="I406" s="154"/>
      <c r="L406" s="149"/>
      <c r="M406" s="155"/>
      <c r="T406" s="156"/>
      <c r="AT406" s="151" t="s">
        <v>276</v>
      </c>
      <c r="AU406" s="151" t="s">
        <v>90</v>
      </c>
      <c r="AV406" s="12" t="s">
        <v>90</v>
      </c>
      <c r="AW406" s="12" t="s">
        <v>32</v>
      </c>
      <c r="AX406" s="12" t="s">
        <v>77</v>
      </c>
      <c r="AY406" s="151" t="s">
        <v>268</v>
      </c>
    </row>
    <row r="407" spans="2:65" s="12" customFormat="1">
      <c r="B407" s="149"/>
      <c r="D407" s="150" t="s">
        <v>276</v>
      </c>
      <c r="E407" s="151" t="s">
        <v>1</v>
      </c>
      <c r="F407" s="152" t="s">
        <v>955</v>
      </c>
      <c r="H407" s="153">
        <v>1.216</v>
      </c>
      <c r="I407" s="154"/>
      <c r="L407" s="149"/>
      <c r="M407" s="155"/>
      <c r="T407" s="156"/>
      <c r="AT407" s="151" t="s">
        <v>276</v>
      </c>
      <c r="AU407" s="151" t="s">
        <v>90</v>
      </c>
      <c r="AV407" s="12" t="s">
        <v>90</v>
      </c>
      <c r="AW407" s="12" t="s">
        <v>32</v>
      </c>
      <c r="AX407" s="12" t="s">
        <v>77</v>
      </c>
      <c r="AY407" s="151" t="s">
        <v>268</v>
      </c>
    </row>
    <row r="408" spans="2:65" s="12" customFormat="1">
      <c r="B408" s="149"/>
      <c r="D408" s="150" t="s">
        <v>276</v>
      </c>
      <c r="E408" s="151" t="s">
        <v>1</v>
      </c>
      <c r="F408" s="152" t="s">
        <v>956</v>
      </c>
      <c r="H408" s="153">
        <v>2.1</v>
      </c>
      <c r="I408" s="154"/>
      <c r="L408" s="149"/>
      <c r="M408" s="155"/>
      <c r="T408" s="156"/>
      <c r="AT408" s="151" t="s">
        <v>276</v>
      </c>
      <c r="AU408" s="151" t="s">
        <v>90</v>
      </c>
      <c r="AV408" s="12" t="s">
        <v>90</v>
      </c>
      <c r="AW408" s="12" t="s">
        <v>32</v>
      </c>
      <c r="AX408" s="12" t="s">
        <v>77</v>
      </c>
      <c r="AY408" s="151" t="s">
        <v>268</v>
      </c>
    </row>
    <row r="409" spans="2:65" s="15" customFormat="1">
      <c r="B409" s="170"/>
      <c r="D409" s="150" t="s">
        <v>276</v>
      </c>
      <c r="E409" s="171" t="s">
        <v>1</v>
      </c>
      <c r="F409" s="172" t="s">
        <v>325</v>
      </c>
      <c r="H409" s="173">
        <v>38.347000000000001</v>
      </c>
      <c r="I409" s="174"/>
      <c r="L409" s="170"/>
      <c r="M409" s="175"/>
      <c r="T409" s="176"/>
      <c r="AT409" s="171" t="s">
        <v>276</v>
      </c>
      <c r="AU409" s="171" t="s">
        <v>90</v>
      </c>
      <c r="AV409" s="15" t="s">
        <v>97</v>
      </c>
      <c r="AW409" s="15" t="s">
        <v>32</v>
      </c>
      <c r="AX409" s="15" t="s">
        <v>77</v>
      </c>
      <c r="AY409" s="171" t="s">
        <v>268</v>
      </c>
    </row>
    <row r="410" spans="2:65" s="13" customFormat="1">
      <c r="B410" s="157"/>
      <c r="D410" s="150" t="s">
        <v>276</v>
      </c>
      <c r="E410" s="158" t="s">
        <v>1</v>
      </c>
      <c r="F410" s="159" t="s">
        <v>278</v>
      </c>
      <c r="H410" s="160">
        <v>459.505</v>
      </c>
      <c r="I410" s="161"/>
      <c r="L410" s="157"/>
      <c r="M410" s="162"/>
      <c r="T410" s="163"/>
      <c r="AT410" s="158" t="s">
        <v>276</v>
      </c>
      <c r="AU410" s="158" t="s">
        <v>90</v>
      </c>
      <c r="AV410" s="13" t="s">
        <v>101</v>
      </c>
      <c r="AW410" s="13" t="s">
        <v>32</v>
      </c>
      <c r="AX410" s="13" t="s">
        <v>84</v>
      </c>
      <c r="AY410" s="158" t="s">
        <v>268</v>
      </c>
    </row>
    <row r="411" spans="2:65" s="1" customFormat="1" ht="21.75" customHeight="1">
      <c r="B411" s="32"/>
      <c r="C411" s="186" t="s">
        <v>492</v>
      </c>
      <c r="D411" s="186" t="s">
        <v>982</v>
      </c>
      <c r="E411" s="187" t="s">
        <v>983</v>
      </c>
      <c r="F411" s="188" t="s">
        <v>984</v>
      </c>
      <c r="G411" s="189" t="s">
        <v>273</v>
      </c>
      <c r="H411" s="190">
        <v>81.569000000000003</v>
      </c>
      <c r="I411" s="191"/>
      <c r="J411" s="192">
        <f>ROUND(I411*H411,2)</f>
        <v>0</v>
      </c>
      <c r="K411" s="188" t="s">
        <v>274</v>
      </c>
      <c r="L411" s="193"/>
      <c r="M411" s="194" t="s">
        <v>1</v>
      </c>
      <c r="N411" s="195" t="s">
        <v>43</v>
      </c>
      <c r="P411" s="145">
        <f>O411*H411</f>
        <v>0</v>
      </c>
      <c r="Q411" s="145">
        <v>1.3999999999999999E-4</v>
      </c>
      <c r="R411" s="145">
        <f>Q411*H411</f>
        <v>1.141966E-2</v>
      </c>
      <c r="S411" s="145">
        <v>0</v>
      </c>
      <c r="T411" s="146">
        <f>S411*H411</f>
        <v>0</v>
      </c>
      <c r="AR411" s="147" t="s">
        <v>309</v>
      </c>
      <c r="AT411" s="147" t="s">
        <v>982</v>
      </c>
      <c r="AU411" s="147" t="s">
        <v>90</v>
      </c>
      <c r="AY411" s="17" t="s">
        <v>268</v>
      </c>
      <c r="BE411" s="148">
        <f>IF(N411="základní",J411,0)</f>
        <v>0</v>
      </c>
      <c r="BF411" s="148">
        <f>IF(N411="snížená",J411,0)</f>
        <v>0</v>
      </c>
      <c r="BG411" s="148">
        <f>IF(N411="zákl. přenesená",J411,0)</f>
        <v>0</v>
      </c>
      <c r="BH411" s="148">
        <f>IF(N411="sníž. přenesená",J411,0)</f>
        <v>0</v>
      </c>
      <c r="BI411" s="148">
        <f>IF(N411="nulová",J411,0)</f>
        <v>0</v>
      </c>
      <c r="BJ411" s="17" t="s">
        <v>90</v>
      </c>
      <c r="BK411" s="148">
        <f>ROUND(I411*H411,2)</f>
        <v>0</v>
      </c>
      <c r="BL411" s="17" t="s">
        <v>101</v>
      </c>
      <c r="BM411" s="147" t="s">
        <v>3207</v>
      </c>
    </row>
    <row r="412" spans="2:65" s="12" customFormat="1">
      <c r="B412" s="149"/>
      <c r="D412" s="150" t="s">
        <v>276</v>
      </c>
      <c r="E412" s="151" t="s">
        <v>1</v>
      </c>
      <c r="F412" s="152" t="s">
        <v>3208</v>
      </c>
      <c r="H412" s="153">
        <v>81.569000000000003</v>
      </c>
      <c r="I412" s="154"/>
      <c r="L412" s="149"/>
      <c r="M412" s="155"/>
      <c r="T412" s="156"/>
      <c r="AT412" s="151" t="s">
        <v>276</v>
      </c>
      <c r="AU412" s="151" t="s">
        <v>90</v>
      </c>
      <c r="AV412" s="12" t="s">
        <v>90</v>
      </c>
      <c r="AW412" s="12" t="s">
        <v>32</v>
      </c>
      <c r="AX412" s="12" t="s">
        <v>77</v>
      </c>
      <c r="AY412" s="151" t="s">
        <v>268</v>
      </c>
    </row>
    <row r="413" spans="2:65" s="13" customFormat="1">
      <c r="B413" s="157"/>
      <c r="D413" s="150" t="s">
        <v>276</v>
      </c>
      <c r="E413" s="158" t="s">
        <v>1</v>
      </c>
      <c r="F413" s="159" t="s">
        <v>278</v>
      </c>
      <c r="H413" s="160">
        <v>81.569000000000003</v>
      </c>
      <c r="I413" s="161"/>
      <c r="L413" s="157"/>
      <c r="M413" s="162"/>
      <c r="T413" s="163"/>
      <c r="AT413" s="158" t="s">
        <v>276</v>
      </c>
      <c r="AU413" s="158" t="s">
        <v>90</v>
      </c>
      <c r="AV413" s="13" t="s">
        <v>101</v>
      </c>
      <c r="AW413" s="13" t="s">
        <v>32</v>
      </c>
      <c r="AX413" s="13" t="s">
        <v>84</v>
      </c>
      <c r="AY413" s="158" t="s">
        <v>268</v>
      </c>
    </row>
    <row r="414" spans="2:65" s="1" customFormat="1" ht="24.2" customHeight="1">
      <c r="B414" s="32"/>
      <c r="C414" s="136" t="s">
        <v>496</v>
      </c>
      <c r="D414" s="136" t="s">
        <v>270</v>
      </c>
      <c r="E414" s="137" t="s">
        <v>987</v>
      </c>
      <c r="F414" s="138" t="s">
        <v>988</v>
      </c>
      <c r="G414" s="139" t="s">
        <v>273</v>
      </c>
      <c r="H414" s="140">
        <v>919.01</v>
      </c>
      <c r="I414" s="141"/>
      <c r="J414" s="142">
        <f>ROUND(I414*H414,2)</f>
        <v>0</v>
      </c>
      <c r="K414" s="138" t="s">
        <v>274</v>
      </c>
      <c r="L414" s="32"/>
      <c r="M414" s="143" t="s">
        <v>1</v>
      </c>
      <c r="N414" s="144" t="s">
        <v>43</v>
      </c>
      <c r="P414" s="145">
        <f>O414*H414</f>
        <v>0</v>
      </c>
      <c r="Q414" s="145">
        <v>6.7999999999999996E-3</v>
      </c>
      <c r="R414" s="145">
        <f>Q414*H414</f>
        <v>6.2492679999999998</v>
      </c>
      <c r="S414" s="145">
        <v>0</v>
      </c>
      <c r="T414" s="146">
        <f>S414*H414</f>
        <v>0</v>
      </c>
      <c r="AR414" s="147" t="s">
        <v>101</v>
      </c>
      <c r="AT414" s="147" t="s">
        <v>270</v>
      </c>
      <c r="AU414" s="147" t="s">
        <v>90</v>
      </c>
      <c r="AY414" s="17" t="s">
        <v>268</v>
      </c>
      <c r="BE414" s="148">
        <f>IF(N414="základní",J414,0)</f>
        <v>0</v>
      </c>
      <c r="BF414" s="148">
        <f>IF(N414="snížená",J414,0)</f>
        <v>0</v>
      </c>
      <c r="BG414" s="148">
        <f>IF(N414="zákl. přenesená",J414,0)</f>
        <v>0</v>
      </c>
      <c r="BH414" s="148">
        <f>IF(N414="sníž. přenesená",J414,0)</f>
        <v>0</v>
      </c>
      <c r="BI414" s="148">
        <f>IF(N414="nulová",J414,0)</f>
        <v>0</v>
      </c>
      <c r="BJ414" s="17" t="s">
        <v>90</v>
      </c>
      <c r="BK414" s="148">
        <f>ROUND(I414*H414,2)</f>
        <v>0</v>
      </c>
      <c r="BL414" s="17" t="s">
        <v>101</v>
      </c>
      <c r="BM414" s="147" t="s">
        <v>989</v>
      </c>
    </row>
    <row r="415" spans="2:65" s="14" customFormat="1">
      <c r="B415" s="164"/>
      <c r="D415" s="150" t="s">
        <v>276</v>
      </c>
      <c r="E415" s="165" t="s">
        <v>1</v>
      </c>
      <c r="F415" s="166" t="s">
        <v>949</v>
      </c>
      <c r="H415" s="165" t="s">
        <v>1</v>
      </c>
      <c r="I415" s="167"/>
      <c r="L415" s="164"/>
      <c r="M415" s="168"/>
      <c r="T415" s="169"/>
      <c r="AT415" s="165" t="s">
        <v>276</v>
      </c>
      <c r="AU415" s="165" t="s">
        <v>90</v>
      </c>
      <c r="AV415" s="14" t="s">
        <v>84</v>
      </c>
      <c r="AW415" s="14" t="s">
        <v>32</v>
      </c>
      <c r="AX415" s="14" t="s">
        <v>77</v>
      </c>
      <c r="AY415" s="165" t="s">
        <v>268</v>
      </c>
    </row>
    <row r="416" spans="2:65" s="14" customFormat="1">
      <c r="B416" s="164"/>
      <c r="D416" s="150" t="s">
        <v>276</v>
      </c>
      <c r="E416" s="165" t="s">
        <v>1</v>
      </c>
      <c r="F416" s="166" t="s">
        <v>962</v>
      </c>
      <c r="H416" s="165" t="s">
        <v>1</v>
      </c>
      <c r="I416" s="167"/>
      <c r="L416" s="164"/>
      <c r="M416" s="168"/>
      <c r="T416" s="169"/>
      <c r="AT416" s="165" t="s">
        <v>276</v>
      </c>
      <c r="AU416" s="165" t="s">
        <v>90</v>
      </c>
      <c r="AV416" s="14" t="s">
        <v>84</v>
      </c>
      <c r="AW416" s="14" t="s">
        <v>32</v>
      </c>
      <c r="AX416" s="14" t="s">
        <v>77</v>
      </c>
      <c r="AY416" s="165" t="s">
        <v>268</v>
      </c>
    </row>
    <row r="417" spans="2:51" s="12" customFormat="1">
      <c r="B417" s="149"/>
      <c r="D417" s="150" t="s">
        <v>276</v>
      </c>
      <c r="E417" s="151" t="s">
        <v>1</v>
      </c>
      <c r="F417" s="152" t="s">
        <v>3200</v>
      </c>
      <c r="H417" s="153">
        <v>359.613</v>
      </c>
      <c r="I417" s="154"/>
      <c r="L417" s="149"/>
      <c r="M417" s="155"/>
      <c r="T417" s="156"/>
      <c r="AT417" s="151" t="s">
        <v>276</v>
      </c>
      <c r="AU417" s="151" t="s">
        <v>90</v>
      </c>
      <c r="AV417" s="12" t="s">
        <v>90</v>
      </c>
      <c r="AW417" s="12" t="s">
        <v>32</v>
      </c>
      <c r="AX417" s="12" t="s">
        <v>77</v>
      </c>
      <c r="AY417" s="151" t="s">
        <v>268</v>
      </c>
    </row>
    <row r="418" spans="2:51" s="12" customFormat="1" ht="33.75">
      <c r="B418" s="149"/>
      <c r="D418" s="150" t="s">
        <v>276</v>
      </c>
      <c r="E418" s="151" t="s">
        <v>1</v>
      </c>
      <c r="F418" s="152" t="s">
        <v>3201</v>
      </c>
      <c r="H418" s="153">
        <v>-33.119999999999997</v>
      </c>
      <c r="I418" s="154"/>
      <c r="L418" s="149"/>
      <c r="M418" s="155"/>
      <c r="T418" s="156"/>
      <c r="AT418" s="151" t="s">
        <v>276</v>
      </c>
      <c r="AU418" s="151" t="s">
        <v>90</v>
      </c>
      <c r="AV418" s="12" t="s">
        <v>90</v>
      </c>
      <c r="AW418" s="12" t="s">
        <v>32</v>
      </c>
      <c r="AX418" s="12" t="s">
        <v>77</v>
      </c>
      <c r="AY418" s="151" t="s">
        <v>268</v>
      </c>
    </row>
    <row r="419" spans="2:51" s="12" customFormat="1" ht="33.75">
      <c r="B419" s="149"/>
      <c r="D419" s="150" t="s">
        <v>276</v>
      </c>
      <c r="E419" s="151" t="s">
        <v>1</v>
      </c>
      <c r="F419" s="152" t="s">
        <v>3202</v>
      </c>
      <c r="H419" s="153">
        <v>-33.762999999999998</v>
      </c>
      <c r="I419" s="154"/>
      <c r="L419" s="149"/>
      <c r="M419" s="155"/>
      <c r="T419" s="156"/>
      <c r="AT419" s="151" t="s">
        <v>276</v>
      </c>
      <c r="AU419" s="151" t="s">
        <v>90</v>
      </c>
      <c r="AV419" s="12" t="s">
        <v>90</v>
      </c>
      <c r="AW419" s="12" t="s">
        <v>32</v>
      </c>
      <c r="AX419" s="12" t="s">
        <v>77</v>
      </c>
      <c r="AY419" s="151" t="s">
        <v>268</v>
      </c>
    </row>
    <row r="420" spans="2:51" s="15" customFormat="1">
      <c r="B420" s="170"/>
      <c r="D420" s="150" t="s">
        <v>276</v>
      </c>
      <c r="E420" s="171" t="s">
        <v>1</v>
      </c>
      <c r="F420" s="172" t="s">
        <v>325</v>
      </c>
      <c r="H420" s="173">
        <v>292.73</v>
      </c>
      <c r="I420" s="174"/>
      <c r="L420" s="170"/>
      <c r="M420" s="175"/>
      <c r="T420" s="176"/>
      <c r="AT420" s="171" t="s">
        <v>276</v>
      </c>
      <c r="AU420" s="171" t="s">
        <v>90</v>
      </c>
      <c r="AV420" s="15" t="s">
        <v>97</v>
      </c>
      <c r="AW420" s="15" t="s">
        <v>32</v>
      </c>
      <c r="AX420" s="15" t="s">
        <v>77</v>
      </c>
      <c r="AY420" s="171" t="s">
        <v>268</v>
      </c>
    </row>
    <row r="421" spans="2:51" s="14" customFormat="1">
      <c r="B421" s="164"/>
      <c r="D421" s="150" t="s">
        <v>276</v>
      </c>
      <c r="E421" s="165" t="s">
        <v>1</v>
      </c>
      <c r="F421" s="166" t="s">
        <v>962</v>
      </c>
      <c r="H421" s="165" t="s">
        <v>1</v>
      </c>
      <c r="I421" s="167"/>
      <c r="L421" s="164"/>
      <c r="M421" s="168"/>
      <c r="T421" s="169"/>
      <c r="AT421" s="165" t="s">
        <v>276</v>
      </c>
      <c r="AU421" s="165" t="s">
        <v>90</v>
      </c>
      <c r="AV421" s="14" t="s">
        <v>84</v>
      </c>
      <c r="AW421" s="14" t="s">
        <v>32</v>
      </c>
      <c r="AX421" s="14" t="s">
        <v>77</v>
      </c>
      <c r="AY421" s="165" t="s">
        <v>268</v>
      </c>
    </row>
    <row r="422" spans="2:51" s="12" customFormat="1" ht="33.75">
      <c r="B422" s="149"/>
      <c r="D422" s="150" t="s">
        <v>276</v>
      </c>
      <c r="E422" s="151" t="s">
        <v>1</v>
      </c>
      <c r="F422" s="152" t="s">
        <v>3203</v>
      </c>
      <c r="H422" s="153">
        <v>27.312999999999999</v>
      </c>
      <c r="I422" s="154"/>
      <c r="L422" s="149"/>
      <c r="M422" s="155"/>
      <c r="T422" s="156"/>
      <c r="AT422" s="151" t="s">
        <v>276</v>
      </c>
      <c r="AU422" s="151" t="s">
        <v>90</v>
      </c>
      <c r="AV422" s="12" t="s">
        <v>90</v>
      </c>
      <c r="AW422" s="12" t="s">
        <v>32</v>
      </c>
      <c r="AX422" s="12" t="s">
        <v>77</v>
      </c>
      <c r="AY422" s="151" t="s">
        <v>268</v>
      </c>
    </row>
    <row r="423" spans="2:51" s="12" customFormat="1" ht="22.5">
      <c r="B423" s="149"/>
      <c r="D423" s="150" t="s">
        <v>276</v>
      </c>
      <c r="E423" s="151" t="s">
        <v>1</v>
      </c>
      <c r="F423" s="152" t="s">
        <v>967</v>
      </c>
      <c r="H423" s="153">
        <v>39.645000000000003</v>
      </c>
      <c r="I423" s="154"/>
      <c r="L423" s="149"/>
      <c r="M423" s="155"/>
      <c r="T423" s="156"/>
      <c r="AT423" s="151" t="s">
        <v>276</v>
      </c>
      <c r="AU423" s="151" t="s">
        <v>90</v>
      </c>
      <c r="AV423" s="12" t="s">
        <v>90</v>
      </c>
      <c r="AW423" s="12" t="s">
        <v>32</v>
      </c>
      <c r="AX423" s="12" t="s">
        <v>77</v>
      </c>
      <c r="AY423" s="151" t="s">
        <v>268</v>
      </c>
    </row>
    <row r="424" spans="2:51" s="14" customFormat="1">
      <c r="B424" s="164"/>
      <c r="D424" s="150" t="s">
        <v>276</v>
      </c>
      <c r="E424" s="165" t="s">
        <v>1</v>
      </c>
      <c r="F424" s="166" t="s">
        <v>968</v>
      </c>
      <c r="H424" s="165" t="s">
        <v>1</v>
      </c>
      <c r="I424" s="167"/>
      <c r="L424" s="164"/>
      <c r="M424" s="168"/>
      <c r="T424" s="169"/>
      <c r="AT424" s="165" t="s">
        <v>276</v>
      </c>
      <c r="AU424" s="165" t="s">
        <v>90</v>
      </c>
      <c r="AV424" s="14" t="s">
        <v>84</v>
      </c>
      <c r="AW424" s="14" t="s">
        <v>32</v>
      </c>
      <c r="AX424" s="14" t="s">
        <v>77</v>
      </c>
      <c r="AY424" s="165" t="s">
        <v>268</v>
      </c>
    </row>
    <row r="425" spans="2:51" s="12" customFormat="1">
      <c r="B425" s="149"/>
      <c r="D425" s="150" t="s">
        <v>276</v>
      </c>
      <c r="E425" s="151" t="s">
        <v>1</v>
      </c>
      <c r="F425" s="152" t="s">
        <v>3204</v>
      </c>
      <c r="H425" s="153">
        <v>61.47</v>
      </c>
      <c r="I425" s="154"/>
      <c r="L425" s="149"/>
      <c r="M425" s="155"/>
      <c r="T425" s="156"/>
      <c r="AT425" s="151" t="s">
        <v>276</v>
      </c>
      <c r="AU425" s="151" t="s">
        <v>90</v>
      </c>
      <c r="AV425" s="12" t="s">
        <v>90</v>
      </c>
      <c r="AW425" s="12" t="s">
        <v>32</v>
      </c>
      <c r="AX425" s="12" t="s">
        <v>77</v>
      </c>
      <c r="AY425" s="151" t="s">
        <v>268</v>
      </c>
    </row>
    <row r="426" spans="2:51" s="15" customFormat="1">
      <c r="B426" s="170"/>
      <c r="D426" s="150" t="s">
        <v>276</v>
      </c>
      <c r="E426" s="171" t="s">
        <v>1</v>
      </c>
      <c r="F426" s="172" t="s">
        <v>325</v>
      </c>
      <c r="H426" s="173">
        <v>128.428</v>
      </c>
      <c r="I426" s="174"/>
      <c r="L426" s="170"/>
      <c r="M426" s="175"/>
      <c r="T426" s="176"/>
      <c r="AT426" s="171" t="s">
        <v>276</v>
      </c>
      <c r="AU426" s="171" t="s">
        <v>90</v>
      </c>
      <c r="AV426" s="15" t="s">
        <v>97</v>
      </c>
      <c r="AW426" s="15" t="s">
        <v>32</v>
      </c>
      <c r="AX426" s="15" t="s">
        <v>77</v>
      </c>
      <c r="AY426" s="171" t="s">
        <v>268</v>
      </c>
    </row>
    <row r="427" spans="2:51" s="14" customFormat="1">
      <c r="B427" s="164"/>
      <c r="D427" s="150" t="s">
        <v>276</v>
      </c>
      <c r="E427" s="165" t="s">
        <v>1</v>
      </c>
      <c r="F427" s="166" t="s">
        <v>949</v>
      </c>
      <c r="H427" s="165" t="s">
        <v>1</v>
      </c>
      <c r="I427" s="167"/>
      <c r="L427" s="164"/>
      <c r="M427" s="168"/>
      <c r="T427" s="169"/>
      <c r="AT427" s="165" t="s">
        <v>276</v>
      </c>
      <c r="AU427" s="165" t="s">
        <v>90</v>
      </c>
      <c r="AV427" s="14" t="s">
        <v>84</v>
      </c>
      <c r="AW427" s="14" t="s">
        <v>32</v>
      </c>
      <c r="AX427" s="14" t="s">
        <v>77</v>
      </c>
      <c r="AY427" s="165" t="s">
        <v>268</v>
      </c>
    </row>
    <row r="428" spans="2:51" s="14" customFormat="1">
      <c r="B428" s="164"/>
      <c r="D428" s="150" t="s">
        <v>276</v>
      </c>
      <c r="E428" s="165" t="s">
        <v>1</v>
      </c>
      <c r="F428" s="166" t="s">
        <v>950</v>
      </c>
      <c r="H428" s="165" t="s">
        <v>1</v>
      </c>
      <c r="I428" s="167"/>
      <c r="L428" s="164"/>
      <c r="M428" s="168"/>
      <c r="T428" s="169"/>
      <c r="AT428" s="165" t="s">
        <v>276</v>
      </c>
      <c r="AU428" s="165" t="s">
        <v>90</v>
      </c>
      <c r="AV428" s="14" t="s">
        <v>84</v>
      </c>
      <c r="AW428" s="14" t="s">
        <v>32</v>
      </c>
      <c r="AX428" s="14" t="s">
        <v>77</v>
      </c>
      <c r="AY428" s="165" t="s">
        <v>268</v>
      </c>
    </row>
    <row r="429" spans="2:51" s="14" customFormat="1">
      <c r="B429" s="164"/>
      <c r="D429" s="150" t="s">
        <v>276</v>
      </c>
      <c r="E429" s="165" t="s">
        <v>1</v>
      </c>
      <c r="F429" s="166" t="s">
        <v>3173</v>
      </c>
      <c r="H429" s="165" t="s">
        <v>1</v>
      </c>
      <c r="I429" s="167"/>
      <c r="L429" s="164"/>
      <c r="M429" s="168"/>
      <c r="T429" s="169"/>
      <c r="AT429" s="165" t="s">
        <v>276</v>
      </c>
      <c r="AU429" s="165" t="s">
        <v>90</v>
      </c>
      <c r="AV429" s="14" t="s">
        <v>84</v>
      </c>
      <c r="AW429" s="14" t="s">
        <v>32</v>
      </c>
      <c r="AX429" s="14" t="s">
        <v>77</v>
      </c>
      <c r="AY429" s="165" t="s">
        <v>268</v>
      </c>
    </row>
    <row r="430" spans="2:51" s="12" customFormat="1">
      <c r="B430" s="149"/>
      <c r="D430" s="150" t="s">
        <v>276</v>
      </c>
      <c r="E430" s="151" t="s">
        <v>1</v>
      </c>
      <c r="F430" s="152" t="s">
        <v>3197</v>
      </c>
      <c r="H430" s="153">
        <v>20.358000000000001</v>
      </c>
      <c r="I430" s="154"/>
      <c r="L430" s="149"/>
      <c r="M430" s="155"/>
      <c r="T430" s="156"/>
      <c r="AT430" s="151" t="s">
        <v>276</v>
      </c>
      <c r="AU430" s="151" t="s">
        <v>90</v>
      </c>
      <c r="AV430" s="12" t="s">
        <v>90</v>
      </c>
      <c r="AW430" s="12" t="s">
        <v>32</v>
      </c>
      <c r="AX430" s="12" t="s">
        <v>77</v>
      </c>
      <c r="AY430" s="151" t="s">
        <v>268</v>
      </c>
    </row>
    <row r="431" spans="2:51" s="12" customFormat="1">
      <c r="B431" s="149"/>
      <c r="D431" s="150" t="s">
        <v>276</v>
      </c>
      <c r="E431" s="151" t="s">
        <v>1</v>
      </c>
      <c r="F431" s="152" t="s">
        <v>2709</v>
      </c>
      <c r="H431" s="153">
        <v>3.9049999999999998</v>
      </c>
      <c r="I431" s="154"/>
      <c r="L431" s="149"/>
      <c r="M431" s="155"/>
      <c r="T431" s="156"/>
      <c r="AT431" s="151" t="s">
        <v>276</v>
      </c>
      <c r="AU431" s="151" t="s">
        <v>90</v>
      </c>
      <c r="AV431" s="12" t="s">
        <v>90</v>
      </c>
      <c r="AW431" s="12" t="s">
        <v>32</v>
      </c>
      <c r="AX431" s="12" t="s">
        <v>77</v>
      </c>
      <c r="AY431" s="151" t="s">
        <v>268</v>
      </c>
    </row>
    <row r="432" spans="2:51" s="12" customFormat="1">
      <c r="B432" s="149"/>
      <c r="D432" s="150" t="s">
        <v>276</v>
      </c>
      <c r="E432" s="151" t="s">
        <v>1</v>
      </c>
      <c r="F432" s="152" t="s">
        <v>3198</v>
      </c>
      <c r="H432" s="153">
        <v>2.6640000000000001</v>
      </c>
      <c r="I432" s="154"/>
      <c r="L432" s="149"/>
      <c r="M432" s="155"/>
      <c r="T432" s="156"/>
      <c r="AT432" s="151" t="s">
        <v>276</v>
      </c>
      <c r="AU432" s="151" t="s">
        <v>90</v>
      </c>
      <c r="AV432" s="12" t="s">
        <v>90</v>
      </c>
      <c r="AW432" s="12" t="s">
        <v>32</v>
      </c>
      <c r="AX432" s="12" t="s">
        <v>77</v>
      </c>
      <c r="AY432" s="151" t="s">
        <v>268</v>
      </c>
    </row>
    <row r="433" spans="2:65" s="12" customFormat="1">
      <c r="B433" s="149"/>
      <c r="D433" s="150" t="s">
        <v>276</v>
      </c>
      <c r="E433" s="151" t="s">
        <v>1</v>
      </c>
      <c r="F433" s="152" t="s">
        <v>3199</v>
      </c>
      <c r="H433" s="153">
        <v>8.1039999999999992</v>
      </c>
      <c r="I433" s="154"/>
      <c r="L433" s="149"/>
      <c r="M433" s="155"/>
      <c r="T433" s="156"/>
      <c r="AT433" s="151" t="s">
        <v>276</v>
      </c>
      <c r="AU433" s="151" t="s">
        <v>90</v>
      </c>
      <c r="AV433" s="12" t="s">
        <v>90</v>
      </c>
      <c r="AW433" s="12" t="s">
        <v>32</v>
      </c>
      <c r="AX433" s="12" t="s">
        <v>77</v>
      </c>
      <c r="AY433" s="151" t="s">
        <v>268</v>
      </c>
    </row>
    <row r="434" spans="2:65" s="12" customFormat="1">
      <c r="B434" s="149"/>
      <c r="D434" s="150" t="s">
        <v>276</v>
      </c>
      <c r="E434" s="151" t="s">
        <v>1</v>
      </c>
      <c r="F434" s="152" t="s">
        <v>955</v>
      </c>
      <c r="H434" s="153">
        <v>1.216</v>
      </c>
      <c r="I434" s="154"/>
      <c r="L434" s="149"/>
      <c r="M434" s="155"/>
      <c r="T434" s="156"/>
      <c r="AT434" s="151" t="s">
        <v>276</v>
      </c>
      <c r="AU434" s="151" t="s">
        <v>90</v>
      </c>
      <c r="AV434" s="12" t="s">
        <v>90</v>
      </c>
      <c r="AW434" s="12" t="s">
        <v>32</v>
      </c>
      <c r="AX434" s="12" t="s">
        <v>77</v>
      </c>
      <c r="AY434" s="151" t="s">
        <v>268</v>
      </c>
    </row>
    <row r="435" spans="2:65" s="12" customFormat="1">
      <c r="B435" s="149"/>
      <c r="D435" s="150" t="s">
        <v>276</v>
      </c>
      <c r="E435" s="151" t="s">
        <v>1</v>
      </c>
      <c r="F435" s="152" t="s">
        <v>956</v>
      </c>
      <c r="H435" s="153">
        <v>2.1</v>
      </c>
      <c r="I435" s="154"/>
      <c r="L435" s="149"/>
      <c r="M435" s="155"/>
      <c r="T435" s="156"/>
      <c r="AT435" s="151" t="s">
        <v>276</v>
      </c>
      <c r="AU435" s="151" t="s">
        <v>90</v>
      </c>
      <c r="AV435" s="12" t="s">
        <v>90</v>
      </c>
      <c r="AW435" s="12" t="s">
        <v>32</v>
      </c>
      <c r="AX435" s="12" t="s">
        <v>77</v>
      </c>
      <c r="AY435" s="151" t="s">
        <v>268</v>
      </c>
    </row>
    <row r="436" spans="2:65" s="15" customFormat="1">
      <c r="B436" s="170"/>
      <c r="D436" s="150" t="s">
        <v>276</v>
      </c>
      <c r="E436" s="171" t="s">
        <v>1</v>
      </c>
      <c r="F436" s="172" t="s">
        <v>325</v>
      </c>
      <c r="H436" s="173">
        <v>38.347000000000001</v>
      </c>
      <c r="I436" s="174"/>
      <c r="L436" s="170"/>
      <c r="M436" s="175"/>
      <c r="T436" s="176"/>
      <c r="AT436" s="171" t="s">
        <v>276</v>
      </c>
      <c r="AU436" s="171" t="s">
        <v>90</v>
      </c>
      <c r="AV436" s="15" t="s">
        <v>97</v>
      </c>
      <c r="AW436" s="15" t="s">
        <v>32</v>
      </c>
      <c r="AX436" s="15" t="s">
        <v>77</v>
      </c>
      <c r="AY436" s="171" t="s">
        <v>268</v>
      </c>
    </row>
    <row r="437" spans="2:65" s="13" customFormat="1">
      <c r="B437" s="157"/>
      <c r="D437" s="150" t="s">
        <v>276</v>
      </c>
      <c r="E437" s="158" t="s">
        <v>1</v>
      </c>
      <c r="F437" s="159" t="s">
        <v>278</v>
      </c>
      <c r="H437" s="160">
        <v>459.505</v>
      </c>
      <c r="I437" s="161"/>
      <c r="L437" s="157"/>
      <c r="M437" s="162"/>
      <c r="T437" s="163"/>
      <c r="AT437" s="158" t="s">
        <v>276</v>
      </c>
      <c r="AU437" s="158" t="s">
        <v>90</v>
      </c>
      <c r="AV437" s="13" t="s">
        <v>101</v>
      </c>
      <c r="AW437" s="13" t="s">
        <v>32</v>
      </c>
      <c r="AX437" s="13" t="s">
        <v>84</v>
      </c>
      <c r="AY437" s="158" t="s">
        <v>268</v>
      </c>
    </row>
    <row r="438" spans="2:65" s="12" customFormat="1">
      <c r="B438" s="149"/>
      <c r="D438" s="150" t="s">
        <v>276</v>
      </c>
      <c r="F438" s="152" t="s">
        <v>3209</v>
      </c>
      <c r="H438" s="153">
        <v>919.01</v>
      </c>
      <c r="I438" s="154"/>
      <c r="L438" s="149"/>
      <c r="M438" s="155"/>
      <c r="T438" s="156"/>
      <c r="AT438" s="151" t="s">
        <v>276</v>
      </c>
      <c r="AU438" s="151" t="s">
        <v>90</v>
      </c>
      <c r="AV438" s="12" t="s">
        <v>90</v>
      </c>
      <c r="AW438" s="12" t="s">
        <v>4</v>
      </c>
      <c r="AX438" s="12" t="s">
        <v>84</v>
      </c>
      <c r="AY438" s="151" t="s">
        <v>268</v>
      </c>
    </row>
    <row r="439" spans="2:65" s="1" customFormat="1" ht="44.25" customHeight="1">
      <c r="B439" s="32"/>
      <c r="C439" s="136" t="s">
        <v>502</v>
      </c>
      <c r="D439" s="136" t="s">
        <v>270</v>
      </c>
      <c r="E439" s="137" t="s">
        <v>991</v>
      </c>
      <c r="F439" s="138" t="s">
        <v>992</v>
      </c>
      <c r="G439" s="139" t="s">
        <v>273</v>
      </c>
      <c r="H439" s="140">
        <v>29.605</v>
      </c>
      <c r="I439" s="141"/>
      <c r="J439" s="142">
        <f>ROUND(I439*H439,2)</f>
        <v>0</v>
      </c>
      <c r="K439" s="138" t="s">
        <v>274</v>
      </c>
      <c r="L439" s="32"/>
      <c r="M439" s="143" t="s">
        <v>1</v>
      </c>
      <c r="N439" s="144" t="s">
        <v>43</v>
      </c>
      <c r="P439" s="145">
        <f>O439*H439</f>
        <v>0</v>
      </c>
      <c r="Q439" s="145">
        <v>8.6800000000000002E-3</v>
      </c>
      <c r="R439" s="145">
        <f>Q439*H439</f>
        <v>0.25697140000000002</v>
      </c>
      <c r="S439" s="145">
        <v>0</v>
      </c>
      <c r="T439" s="146">
        <f>S439*H439</f>
        <v>0</v>
      </c>
      <c r="AR439" s="147" t="s">
        <v>101</v>
      </c>
      <c r="AT439" s="147" t="s">
        <v>270</v>
      </c>
      <c r="AU439" s="147" t="s">
        <v>90</v>
      </c>
      <c r="AY439" s="17" t="s">
        <v>268</v>
      </c>
      <c r="BE439" s="148">
        <f>IF(N439="základní",J439,0)</f>
        <v>0</v>
      </c>
      <c r="BF439" s="148">
        <f>IF(N439="snížená",J439,0)</f>
        <v>0</v>
      </c>
      <c r="BG439" s="148">
        <f>IF(N439="zákl. přenesená",J439,0)</f>
        <v>0</v>
      </c>
      <c r="BH439" s="148">
        <f>IF(N439="sníž. přenesená",J439,0)</f>
        <v>0</v>
      </c>
      <c r="BI439" s="148">
        <f>IF(N439="nulová",J439,0)</f>
        <v>0</v>
      </c>
      <c r="BJ439" s="17" t="s">
        <v>90</v>
      </c>
      <c r="BK439" s="148">
        <f>ROUND(I439*H439,2)</f>
        <v>0</v>
      </c>
      <c r="BL439" s="17" t="s">
        <v>101</v>
      </c>
      <c r="BM439" s="147" t="s">
        <v>3210</v>
      </c>
    </row>
    <row r="440" spans="2:65" s="1" customFormat="1" ht="24.2" customHeight="1">
      <c r="B440" s="32"/>
      <c r="C440" s="186" t="s">
        <v>508</v>
      </c>
      <c r="D440" s="186" t="s">
        <v>982</v>
      </c>
      <c r="E440" s="187" t="s">
        <v>994</v>
      </c>
      <c r="F440" s="188" t="s">
        <v>995</v>
      </c>
      <c r="G440" s="189" t="s">
        <v>273</v>
      </c>
      <c r="H440" s="190">
        <v>31.085000000000001</v>
      </c>
      <c r="I440" s="191"/>
      <c r="J440" s="192">
        <f>ROUND(I440*H440,2)</f>
        <v>0</v>
      </c>
      <c r="K440" s="188" t="s">
        <v>1</v>
      </c>
      <c r="L440" s="193"/>
      <c r="M440" s="194" t="s">
        <v>1</v>
      </c>
      <c r="N440" s="195" t="s">
        <v>43</v>
      </c>
      <c r="P440" s="145">
        <f>O440*H440</f>
        <v>0</v>
      </c>
      <c r="Q440" s="145">
        <v>6.3E-3</v>
      </c>
      <c r="R440" s="145">
        <f>Q440*H440</f>
        <v>0.1958355</v>
      </c>
      <c r="S440" s="145">
        <v>0</v>
      </c>
      <c r="T440" s="146">
        <f>S440*H440</f>
        <v>0</v>
      </c>
      <c r="AR440" s="147" t="s">
        <v>309</v>
      </c>
      <c r="AT440" s="147" t="s">
        <v>982</v>
      </c>
      <c r="AU440" s="147" t="s">
        <v>90</v>
      </c>
      <c r="AY440" s="17" t="s">
        <v>268</v>
      </c>
      <c r="BE440" s="148">
        <f>IF(N440="základní",J440,0)</f>
        <v>0</v>
      </c>
      <c r="BF440" s="148">
        <f>IF(N440="snížená",J440,0)</f>
        <v>0</v>
      </c>
      <c r="BG440" s="148">
        <f>IF(N440="zákl. přenesená",J440,0)</f>
        <v>0</v>
      </c>
      <c r="BH440" s="148">
        <f>IF(N440="sníž. přenesená",J440,0)</f>
        <v>0</v>
      </c>
      <c r="BI440" s="148">
        <f>IF(N440="nulová",J440,0)</f>
        <v>0</v>
      </c>
      <c r="BJ440" s="17" t="s">
        <v>90</v>
      </c>
      <c r="BK440" s="148">
        <f>ROUND(I440*H440,2)</f>
        <v>0</v>
      </c>
      <c r="BL440" s="17" t="s">
        <v>101</v>
      </c>
      <c r="BM440" s="147" t="s">
        <v>996</v>
      </c>
    </row>
    <row r="441" spans="2:65" s="14" customFormat="1">
      <c r="B441" s="164"/>
      <c r="D441" s="150" t="s">
        <v>276</v>
      </c>
      <c r="E441" s="165" t="s">
        <v>1</v>
      </c>
      <c r="F441" s="166" t="s">
        <v>997</v>
      </c>
      <c r="H441" s="165" t="s">
        <v>1</v>
      </c>
      <c r="I441" s="167"/>
      <c r="L441" s="164"/>
      <c r="M441" s="168"/>
      <c r="T441" s="169"/>
      <c r="AT441" s="165" t="s">
        <v>276</v>
      </c>
      <c r="AU441" s="165" t="s">
        <v>90</v>
      </c>
      <c r="AV441" s="14" t="s">
        <v>84</v>
      </c>
      <c r="AW441" s="14" t="s">
        <v>32</v>
      </c>
      <c r="AX441" s="14" t="s">
        <v>77</v>
      </c>
      <c r="AY441" s="165" t="s">
        <v>268</v>
      </c>
    </row>
    <row r="442" spans="2:65" s="14" customFormat="1">
      <c r="B442" s="164"/>
      <c r="D442" s="150" t="s">
        <v>276</v>
      </c>
      <c r="E442" s="165" t="s">
        <v>1</v>
      </c>
      <c r="F442" s="166" t="s">
        <v>998</v>
      </c>
      <c r="H442" s="165" t="s">
        <v>1</v>
      </c>
      <c r="I442" s="167"/>
      <c r="L442" s="164"/>
      <c r="M442" s="168"/>
      <c r="T442" s="169"/>
      <c r="AT442" s="165" t="s">
        <v>276</v>
      </c>
      <c r="AU442" s="165" t="s">
        <v>90</v>
      </c>
      <c r="AV442" s="14" t="s">
        <v>84</v>
      </c>
      <c r="AW442" s="14" t="s">
        <v>32</v>
      </c>
      <c r="AX442" s="14" t="s">
        <v>77</v>
      </c>
      <c r="AY442" s="165" t="s">
        <v>268</v>
      </c>
    </row>
    <row r="443" spans="2:65" s="12" customFormat="1">
      <c r="B443" s="149"/>
      <c r="D443" s="150" t="s">
        <v>276</v>
      </c>
      <c r="E443" s="151" t="s">
        <v>1</v>
      </c>
      <c r="F443" s="152" t="s">
        <v>3211</v>
      </c>
      <c r="H443" s="153">
        <v>33.514000000000003</v>
      </c>
      <c r="I443" s="154"/>
      <c r="L443" s="149"/>
      <c r="M443" s="155"/>
      <c r="T443" s="156"/>
      <c r="AT443" s="151" t="s">
        <v>276</v>
      </c>
      <c r="AU443" s="151" t="s">
        <v>90</v>
      </c>
      <c r="AV443" s="12" t="s">
        <v>90</v>
      </c>
      <c r="AW443" s="12" t="s">
        <v>32</v>
      </c>
      <c r="AX443" s="12" t="s">
        <v>77</v>
      </c>
      <c r="AY443" s="151" t="s">
        <v>268</v>
      </c>
    </row>
    <row r="444" spans="2:65" s="12" customFormat="1">
      <c r="B444" s="149"/>
      <c r="D444" s="150" t="s">
        <v>276</v>
      </c>
      <c r="E444" s="151" t="s">
        <v>1</v>
      </c>
      <c r="F444" s="152" t="s">
        <v>3212</v>
      </c>
      <c r="H444" s="153">
        <v>-2.9249999999999998</v>
      </c>
      <c r="I444" s="154"/>
      <c r="L444" s="149"/>
      <c r="M444" s="155"/>
      <c r="T444" s="156"/>
      <c r="AT444" s="151" t="s">
        <v>276</v>
      </c>
      <c r="AU444" s="151" t="s">
        <v>90</v>
      </c>
      <c r="AV444" s="12" t="s">
        <v>90</v>
      </c>
      <c r="AW444" s="12" t="s">
        <v>32</v>
      </c>
      <c r="AX444" s="12" t="s">
        <v>77</v>
      </c>
      <c r="AY444" s="151" t="s">
        <v>268</v>
      </c>
    </row>
    <row r="445" spans="2:65" s="12" customFormat="1">
      <c r="B445" s="149"/>
      <c r="D445" s="150" t="s">
        <v>276</v>
      </c>
      <c r="E445" s="151" t="s">
        <v>1</v>
      </c>
      <c r="F445" s="152" t="s">
        <v>3213</v>
      </c>
      <c r="H445" s="153">
        <v>-0.98399999999999999</v>
      </c>
      <c r="I445" s="154"/>
      <c r="L445" s="149"/>
      <c r="M445" s="155"/>
      <c r="T445" s="156"/>
      <c r="AT445" s="151" t="s">
        <v>276</v>
      </c>
      <c r="AU445" s="151" t="s">
        <v>90</v>
      </c>
      <c r="AV445" s="12" t="s">
        <v>90</v>
      </c>
      <c r="AW445" s="12" t="s">
        <v>32</v>
      </c>
      <c r="AX445" s="12" t="s">
        <v>77</v>
      </c>
      <c r="AY445" s="151" t="s">
        <v>268</v>
      </c>
    </row>
    <row r="446" spans="2:65" s="15" customFormat="1">
      <c r="B446" s="170"/>
      <c r="D446" s="150" t="s">
        <v>276</v>
      </c>
      <c r="E446" s="171" t="s">
        <v>1</v>
      </c>
      <c r="F446" s="172" t="s">
        <v>325</v>
      </c>
      <c r="H446" s="173">
        <v>29.605</v>
      </c>
      <c r="I446" s="174"/>
      <c r="L446" s="170"/>
      <c r="M446" s="175"/>
      <c r="T446" s="176"/>
      <c r="AT446" s="171" t="s">
        <v>276</v>
      </c>
      <c r="AU446" s="171" t="s">
        <v>90</v>
      </c>
      <c r="AV446" s="15" t="s">
        <v>97</v>
      </c>
      <c r="AW446" s="15" t="s">
        <v>32</v>
      </c>
      <c r="AX446" s="15" t="s">
        <v>77</v>
      </c>
      <c r="AY446" s="171" t="s">
        <v>268</v>
      </c>
    </row>
    <row r="447" spans="2:65" s="13" customFormat="1">
      <c r="B447" s="157"/>
      <c r="D447" s="150" t="s">
        <v>276</v>
      </c>
      <c r="E447" s="158" t="s">
        <v>1</v>
      </c>
      <c r="F447" s="159" t="s">
        <v>278</v>
      </c>
      <c r="H447" s="160">
        <v>29.605</v>
      </c>
      <c r="I447" s="161"/>
      <c r="L447" s="157"/>
      <c r="M447" s="162"/>
      <c r="T447" s="163"/>
      <c r="AT447" s="158" t="s">
        <v>276</v>
      </c>
      <c r="AU447" s="158" t="s">
        <v>90</v>
      </c>
      <c r="AV447" s="13" t="s">
        <v>101</v>
      </c>
      <c r="AW447" s="13" t="s">
        <v>32</v>
      </c>
      <c r="AX447" s="13" t="s">
        <v>84</v>
      </c>
      <c r="AY447" s="158" t="s">
        <v>268</v>
      </c>
    </row>
    <row r="448" spans="2:65" s="12" customFormat="1">
      <c r="B448" s="149"/>
      <c r="D448" s="150" t="s">
        <v>276</v>
      </c>
      <c r="F448" s="152" t="s">
        <v>2728</v>
      </c>
      <c r="H448" s="153">
        <v>31.085000000000001</v>
      </c>
      <c r="I448" s="154"/>
      <c r="L448" s="149"/>
      <c r="M448" s="155"/>
      <c r="T448" s="156"/>
      <c r="AT448" s="151" t="s">
        <v>276</v>
      </c>
      <c r="AU448" s="151" t="s">
        <v>90</v>
      </c>
      <c r="AV448" s="12" t="s">
        <v>90</v>
      </c>
      <c r="AW448" s="12" t="s">
        <v>4</v>
      </c>
      <c r="AX448" s="12" t="s">
        <v>84</v>
      </c>
      <c r="AY448" s="151" t="s">
        <v>268</v>
      </c>
    </row>
    <row r="449" spans="2:65" s="1" customFormat="1" ht="24.2" customHeight="1">
      <c r="B449" s="32"/>
      <c r="C449" s="136" t="s">
        <v>513</v>
      </c>
      <c r="D449" s="136" t="s">
        <v>270</v>
      </c>
      <c r="E449" s="137" t="s">
        <v>1003</v>
      </c>
      <c r="F449" s="138" t="s">
        <v>1004</v>
      </c>
      <c r="G449" s="139" t="s">
        <v>273</v>
      </c>
      <c r="H449" s="140">
        <v>169.96799999999999</v>
      </c>
      <c r="I449" s="141"/>
      <c r="J449" s="142">
        <f>ROUND(I449*H449,2)</f>
        <v>0</v>
      </c>
      <c r="K449" s="138" t="s">
        <v>274</v>
      </c>
      <c r="L449" s="32"/>
      <c r="M449" s="143" t="s">
        <v>1</v>
      </c>
      <c r="N449" s="144" t="s">
        <v>43</v>
      </c>
      <c r="P449" s="145">
        <f>O449*H449</f>
        <v>0</v>
      </c>
      <c r="Q449" s="145">
        <v>7.3499999999999998E-3</v>
      </c>
      <c r="R449" s="145">
        <f>Q449*H449</f>
        <v>1.2492648</v>
      </c>
      <c r="S449" s="145">
        <v>0</v>
      </c>
      <c r="T449" s="146">
        <f>S449*H449</f>
        <v>0</v>
      </c>
      <c r="AR449" s="147" t="s">
        <v>101</v>
      </c>
      <c r="AT449" s="147" t="s">
        <v>270</v>
      </c>
      <c r="AU449" s="147" t="s">
        <v>90</v>
      </c>
      <c r="AY449" s="17" t="s">
        <v>268</v>
      </c>
      <c r="BE449" s="148">
        <f>IF(N449="základní",J449,0)</f>
        <v>0</v>
      </c>
      <c r="BF449" s="148">
        <f>IF(N449="snížená",J449,0)</f>
        <v>0</v>
      </c>
      <c r="BG449" s="148">
        <f>IF(N449="zákl. přenesená",J449,0)</f>
        <v>0</v>
      </c>
      <c r="BH449" s="148">
        <f>IF(N449="sníž. přenesená",J449,0)</f>
        <v>0</v>
      </c>
      <c r="BI449" s="148">
        <f>IF(N449="nulová",J449,0)</f>
        <v>0</v>
      </c>
      <c r="BJ449" s="17" t="s">
        <v>90</v>
      </c>
      <c r="BK449" s="148">
        <f>ROUND(I449*H449,2)</f>
        <v>0</v>
      </c>
      <c r="BL449" s="17" t="s">
        <v>101</v>
      </c>
      <c r="BM449" s="147" t="s">
        <v>1005</v>
      </c>
    </row>
    <row r="450" spans="2:65" s="14" customFormat="1">
      <c r="B450" s="164"/>
      <c r="D450" s="150" t="s">
        <v>276</v>
      </c>
      <c r="E450" s="165" t="s">
        <v>1</v>
      </c>
      <c r="F450" s="166" t="s">
        <v>1006</v>
      </c>
      <c r="H450" s="165" t="s">
        <v>1</v>
      </c>
      <c r="I450" s="167"/>
      <c r="L450" s="164"/>
      <c r="M450" s="168"/>
      <c r="T450" s="169"/>
      <c r="AT450" s="165" t="s">
        <v>276</v>
      </c>
      <c r="AU450" s="165" t="s">
        <v>90</v>
      </c>
      <c r="AV450" s="14" t="s">
        <v>84</v>
      </c>
      <c r="AW450" s="14" t="s">
        <v>32</v>
      </c>
      <c r="AX450" s="14" t="s">
        <v>77</v>
      </c>
      <c r="AY450" s="165" t="s">
        <v>268</v>
      </c>
    </row>
    <row r="451" spans="2:65" s="14" customFormat="1">
      <c r="B451" s="164"/>
      <c r="D451" s="150" t="s">
        <v>276</v>
      </c>
      <c r="E451" s="165" t="s">
        <v>1</v>
      </c>
      <c r="F451" s="166" t="s">
        <v>1007</v>
      </c>
      <c r="H451" s="165" t="s">
        <v>1</v>
      </c>
      <c r="I451" s="167"/>
      <c r="L451" s="164"/>
      <c r="M451" s="168"/>
      <c r="T451" s="169"/>
      <c r="AT451" s="165" t="s">
        <v>276</v>
      </c>
      <c r="AU451" s="165" t="s">
        <v>90</v>
      </c>
      <c r="AV451" s="14" t="s">
        <v>84</v>
      </c>
      <c r="AW451" s="14" t="s">
        <v>32</v>
      </c>
      <c r="AX451" s="14" t="s">
        <v>77</v>
      </c>
      <c r="AY451" s="165" t="s">
        <v>268</v>
      </c>
    </row>
    <row r="452" spans="2:65" s="14" customFormat="1">
      <c r="B452" s="164"/>
      <c r="D452" s="150" t="s">
        <v>276</v>
      </c>
      <c r="E452" s="165" t="s">
        <v>1</v>
      </c>
      <c r="F452" s="166" t="s">
        <v>998</v>
      </c>
      <c r="H452" s="165" t="s">
        <v>1</v>
      </c>
      <c r="I452" s="167"/>
      <c r="L452" s="164"/>
      <c r="M452" s="168"/>
      <c r="T452" s="169"/>
      <c r="AT452" s="165" t="s">
        <v>276</v>
      </c>
      <c r="AU452" s="165" t="s">
        <v>90</v>
      </c>
      <c r="AV452" s="14" t="s">
        <v>84</v>
      </c>
      <c r="AW452" s="14" t="s">
        <v>32</v>
      </c>
      <c r="AX452" s="14" t="s">
        <v>77</v>
      </c>
      <c r="AY452" s="165" t="s">
        <v>268</v>
      </c>
    </row>
    <row r="453" spans="2:65" s="12" customFormat="1">
      <c r="B453" s="149"/>
      <c r="D453" s="150" t="s">
        <v>276</v>
      </c>
      <c r="E453" s="151" t="s">
        <v>1</v>
      </c>
      <c r="F453" s="152" t="s">
        <v>3211</v>
      </c>
      <c r="H453" s="153">
        <v>33.514000000000003</v>
      </c>
      <c r="I453" s="154"/>
      <c r="L453" s="149"/>
      <c r="M453" s="155"/>
      <c r="T453" s="156"/>
      <c r="AT453" s="151" t="s">
        <v>276</v>
      </c>
      <c r="AU453" s="151" t="s">
        <v>90</v>
      </c>
      <c r="AV453" s="12" t="s">
        <v>90</v>
      </c>
      <c r="AW453" s="12" t="s">
        <v>32</v>
      </c>
      <c r="AX453" s="12" t="s">
        <v>77</v>
      </c>
      <c r="AY453" s="151" t="s">
        <v>268</v>
      </c>
    </row>
    <row r="454" spans="2:65" s="12" customFormat="1">
      <c r="B454" s="149"/>
      <c r="D454" s="150" t="s">
        <v>276</v>
      </c>
      <c r="E454" s="151" t="s">
        <v>1</v>
      </c>
      <c r="F454" s="152" t="s">
        <v>3212</v>
      </c>
      <c r="H454" s="153">
        <v>-2.9249999999999998</v>
      </c>
      <c r="I454" s="154"/>
      <c r="L454" s="149"/>
      <c r="M454" s="155"/>
      <c r="T454" s="156"/>
      <c r="AT454" s="151" t="s">
        <v>276</v>
      </c>
      <c r="AU454" s="151" t="s">
        <v>90</v>
      </c>
      <c r="AV454" s="12" t="s">
        <v>90</v>
      </c>
      <c r="AW454" s="12" t="s">
        <v>32</v>
      </c>
      <c r="AX454" s="12" t="s">
        <v>77</v>
      </c>
      <c r="AY454" s="151" t="s">
        <v>268</v>
      </c>
    </row>
    <row r="455" spans="2:65" s="15" customFormat="1">
      <c r="B455" s="170"/>
      <c r="D455" s="150" t="s">
        <v>276</v>
      </c>
      <c r="E455" s="171" t="s">
        <v>1</v>
      </c>
      <c r="F455" s="172" t="s">
        <v>325</v>
      </c>
      <c r="H455" s="173">
        <v>30.588999999999999</v>
      </c>
      <c r="I455" s="174"/>
      <c r="L455" s="170"/>
      <c r="M455" s="175"/>
      <c r="T455" s="176"/>
      <c r="AT455" s="171" t="s">
        <v>276</v>
      </c>
      <c r="AU455" s="171" t="s">
        <v>90</v>
      </c>
      <c r="AV455" s="15" t="s">
        <v>97</v>
      </c>
      <c r="AW455" s="15" t="s">
        <v>32</v>
      </c>
      <c r="AX455" s="15" t="s">
        <v>77</v>
      </c>
      <c r="AY455" s="171" t="s">
        <v>268</v>
      </c>
    </row>
    <row r="456" spans="2:65" s="14" customFormat="1">
      <c r="B456" s="164"/>
      <c r="D456" s="150" t="s">
        <v>276</v>
      </c>
      <c r="E456" s="165" t="s">
        <v>1</v>
      </c>
      <c r="F456" s="166" t="s">
        <v>1008</v>
      </c>
      <c r="H456" s="165" t="s">
        <v>1</v>
      </c>
      <c r="I456" s="167"/>
      <c r="L456" s="164"/>
      <c r="M456" s="168"/>
      <c r="T456" s="169"/>
      <c r="AT456" s="165" t="s">
        <v>276</v>
      </c>
      <c r="AU456" s="165" t="s">
        <v>90</v>
      </c>
      <c r="AV456" s="14" t="s">
        <v>84</v>
      </c>
      <c r="AW456" s="14" t="s">
        <v>32</v>
      </c>
      <c r="AX456" s="14" t="s">
        <v>77</v>
      </c>
      <c r="AY456" s="165" t="s">
        <v>268</v>
      </c>
    </row>
    <row r="457" spans="2:65" s="14" customFormat="1">
      <c r="B457" s="164"/>
      <c r="D457" s="150" t="s">
        <v>276</v>
      </c>
      <c r="E457" s="165" t="s">
        <v>1</v>
      </c>
      <c r="F457" s="166" t="s">
        <v>1009</v>
      </c>
      <c r="H457" s="165" t="s">
        <v>1</v>
      </c>
      <c r="I457" s="167"/>
      <c r="L457" s="164"/>
      <c r="M457" s="168"/>
      <c r="T457" s="169"/>
      <c r="AT457" s="165" t="s">
        <v>276</v>
      </c>
      <c r="AU457" s="165" t="s">
        <v>90</v>
      </c>
      <c r="AV457" s="14" t="s">
        <v>84</v>
      </c>
      <c r="AW457" s="14" t="s">
        <v>32</v>
      </c>
      <c r="AX457" s="14" t="s">
        <v>77</v>
      </c>
      <c r="AY457" s="165" t="s">
        <v>268</v>
      </c>
    </row>
    <row r="458" spans="2:65" s="12" customFormat="1">
      <c r="B458" s="149"/>
      <c r="D458" s="150" t="s">
        <v>276</v>
      </c>
      <c r="E458" s="151" t="s">
        <v>1</v>
      </c>
      <c r="F458" s="152" t="s">
        <v>3214</v>
      </c>
      <c r="H458" s="153">
        <v>142.30600000000001</v>
      </c>
      <c r="I458" s="154"/>
      <c r="L458" s="149"/>
      <c r="M458" s="155"/>
      <c r="T458" s="156"/>
      <c r="AT458" s="151" t="s">
        <v>276</v>
      </c>
      <c r="AU458" s="151" t="s">
        <v>90</v>
      </c>
      <c r="AV458" s="12" t="s">
        <v>90</v>
      </c>
      <c r="AW458" s="12" t="s">
        <v>32</v>
      </c>
      <c r="AX458" s="12" t="s">
        <v>77</v>
      </c>
      <c r="AY458" s="151" t="s">
        <v>268</v>
      </c>
    </row>
    <row r="459" spans="2:65" s="12" customFormat="1" ht="33.75">
      <c r="B459" s="149"/>
      <c r="D459" s="150" t="s">
        <v>276</v>
      </c>
      <c r="E459" s="151" t="s">
        <v>1</v>
      </c>
      <c r="F459" s="152" t="s">
        <v>3215</v>
      </c>
      <c r="H459" s="153">
        <v>-30.195</v>
      </c>
      <c r="I459" s="154"/>
      <c r="L459" s="149"/>
      <c r="M459" s="155"/>
      <c r="T459" s="156"/>
      <c r="AT459" s="151" t="s">
        <v>276</v>
      </c>
      <c r="AU459" s="151" t="s">
        <v>90</v>
      </c>
      <c r="AV459" s="12" t="s">
        <v>90</v>
      </c>
      <c r="AW459" s="12" t="s">
        <v>32</v>
      </c>
      <c r="AX459" s="12" t="s">
        <v>77</v>
      </c>
      <c r="AY459" s="151" t="s">
        <v>268</v>
      </c>
    </row>
    <row r="460" spans="2:65" s="15" customFormat="1">
      <c r="B460" s="170"/>
      <c r="D460" s="150" t="s">
        <v>276</v>
      </c>
      <c r="E460" s="171" t="s">
        <v>1</v>
      </c>
      <c r="F460" s="172" t="s">
        <v>325</v>
      </c>
      <c r="H460" s="173">
        <v>112.111</v>
      </c>
      <c r="I460" s="174"/>
      <c r="L460" s="170"/>
      <c r="M460" s="175"/>
      <c r="T460" s="176"/>
      <c r="AT460" s="171" t="s">
        <v>276</v>
      </c>
      <c r="AU460" s="171" t="s">
        <v>90</v>
      </c>
      <c r="AV460" s="15" t="s">
        <v>97</v>
      </c>
      <c r="AW460" s="15" t="s">
        <v>32</v>
      </c>
      <c r="AX460" s="15" t="s">
        <v>77</v>
      </c>
      <c r="AY460" s="171" t="s">
        <v>268</v>
      </c>
    </row>
    <row r="461" spans="2:65" s="14" customFormat="1">
      <c r="B461" s="164"/>
      <c r="D461" s="150" t="s">
        <v>276</v>
      </c>
      <c r="E461" s="165" t="s">
        <v>1</v>
      </c>
      <c r="F461" s="166" t="s">
        <v>1012</v>
      </c>
      <c r="H461" s="165" t="s">
        <v>1</v>
      </c>
      <c r="I461" s="167"/>
      <c r="L461" s="164"/>
      <c r="M461" s="168"/>
      <c r="T461" s="169"/>
      <c r="AT461" s="165" t="s">
        <v>276</v>
      </c>
      <c r="AU461" s="165" t="s">
        <v>90</v>
      </c>
      <c r="AV461" s="14" t="s">
        <v>84</v>
      </c>
      <c r="AW461" s="14" t="s">
        <v>32</v>
      </c>
      <c r="AX461" s="14" t="s">
        <v>77</v>
      </c>
      <c r="AY461" s="165" t="s">
        <v>268</v>
      </c>
    </row>
    <row r="462" spans="2:65" s="12" customFormat="1">
      <c r="B462" s="149"/>
      <c r="D462" s="150" t="s">
        <v>276</v>
      </c>
      <c r="E462" s="151" t="s">
        <v>1</v>
      </c>
      <c r="F462" s="152" t="s">
        <v>3216</v>
      </c>
      <c r="H462" s="153">
        <v>22.43</v>
      </c>
      <c r="I462" s="154"/>
      <c r="L462" s="149"/>
      <c r="M462" s="155"/>
      <c r="T462" s="156"/>
      <c r="AT462" s="151" t="s">
        <v>276</v>
      </c>
      <c r="AU462" s="151" t="s">
        <v>90</v>
      </c>
      <c r="AV462" s="12" t="s">
        <v>90</v>
      </c>
      <c r="AW462" s="12" t="s">
        <v>32</v>
      </c>
      <c r="AX462" s="12" t="s">
        <v>77</v>
      </c>
      <c r="AY462" s="151" t="s">
        <v>268</v>
      </c>
    </row>
    <row r="463" spans="2:65" s="15" customFormat="1">
      <c r="B463" s="170"/>
      <c r="D463" s="150" t="s">
        <v>276</v>
      </c>
      <c r="E463" s="171" t="s">
        <v>1</v>
      </c>
      <c r="F463" s="172" t="s">
        <v>325</v>
      </c>
      <c r="H463" s="173">
        <v>22.43</v>
      </c>
      <c r="I463" s="174"/>
      <c r="L463" s="170"/>
      <c r="M463" s="175"/>
      <c r="T463" s="176"/>
      <c r="AT463" s="171" t="s">
        <v>276</v>
      </c>
      <c r="AU463" s="171" t="s">
        <v>90</v>
      </c>
      <c r="AV463" s="15" t="s">
        <v>97</v>
      </c>
      <c r="AW463" s="15" t="s">
        <v>32</v>
      </c>
      <c r="AX463" s="15" t="s">
        <v>77</v>
      </c>
      <c r="AY463" s="171" t="s">
        <v>268</v>
      </c>
    </row>
    <row r="464" spans="2:65" s="14" customFormat="1">
      <c r="B464" s="164"/>
      <c r="D464" s="150" t="s">
        <v>276</v>
      </c>
      <c r="E464" s="165" t="s">
        <v>1</v>
      </c>
      <c r="F464" s="166" t="s">
        <v>1014</v>
      </c>
      <c r="H464" s="165" t="s">
        <v>1</v>
      </c>
      <c r="I464" s="167"/>
      <c r="L464" s="164"/>
      <c r="M464" s="168"/>
      <c r="T464" s="169"/>
      <c r="AT464" s="165" t="s">
        <v>276</v>
      </c>
      <c r="AU464" s="165" t="s">
        <v>90</v>
      </c>
      <c r="AV464" s="14" t="s">
        <v>84</v>
      </c>
      <c r="AW464" s="14" t="s">
        <v>32</v>
      </c>
      <c r="AX464" s="14" t="s">
        <v>77</v>
      </c>
      <c r="AY464" s="165" t="s">
        <v>268</v>
      </c>
    </row>
    <row r="465" spans="2:65" s="12" customFormat="1">
      <c r="B465" s="149"/>
      <c r="D465" s="150" t="s">
        <v>276</v>
      </c>
      <c r="E465" s="151" t="s">
        <v>1</v>
      </c>
      <c r="F465" s="152" t="s">
        <v>3217</v>
      </c>
      <c r="H465" s="153">
        <v>4.8380000000000001</v>
      </c>
      <c r="I465" s="154"/>
      <c r="L465" s="149"/>
      <c r="M465" s="155"/>
      <c r="T465" s="156"/>
      <c r="AT465" s="151" t="s">
        <v>276</v>
      </c>
      <c r="AU465" s="151" t="s">
        <v>90</v>
      </c>
      <c r="AV465" s="12" t="s">
        <v>90</v>
      </c>
      <c r="AW465" s="12" t="s">
        <v>32</v>
      </c>
      <c r="AX465" s="12" t="s">
        <v>77</v>
      </c>
      <c r="AY465" s="151" t="s">
        <v>268</v>
      </c>
    </row>
    <row r="466" spans="2:65" s="15" customFormat="1">
      <c r="B466" s="170"/>
      <c r="D466" s="150" t="s">
        <v>276</v>
      </c>
      <c r="E466" s="171" t="s">
        <v>1</v>
      </c>
      <c r="F466" s="172" t="s">
        <v>325</v>
      </c>
      <c r="H466" s="173">
        <v>4.8380000000000001</v>
      </c>
      <c r="I466" s="174"/>
      <c r="L466" s="170"/>
      <c r="M466" s="175"/>
      <c r="T466" s="176"/>
      <c r="AT466" s="171" t="s">
        <v>276</v>
      </c>
      <c r="AU466" s="171" t="s">
        <v>90</v>
      </c>
      <c r="AV466" s="15" t="s">
        <v>97</v>
      </c>
      <c r="AW466" s="15" t="s">
        <v>32</v>
      </c>
      <c r="AX466" s="15" t="s">
        <v>77</v>
      </c>
      <c r="AY466" s="171" t="s">
        <v>268</v>
      </c>
    </row>
    <row r="467" spans="2:65" s="13" customFormat="1">
      <c r="B467" s="157"/>
      <c r="D467" s="150" t="s">
        <v>276</v>
      </c>
      <c r="E467" s="158" t="s">
        <v>1</v>
      </c>
      <c r="F467" s="159" t="s">
        <v>278</v>
      </c>
      <c r="H467" s="160">
        <v>169.96799999999999</v>
      </c>
      <c r="I467" s="161"/>
      <c r="L467" s="157"/>
      <c r="M467" s="162"/>
      <c r="T467" s="163"/>
      <c r="AT467" s="158" t="s">
        <v>276</v>
      </c>
      <c r="AU467" s="158" t="s">
        <v>90</v>
      </c>
      <c r="AV467" s="13" t="s">
        <v>101</v>
      </c>
      <c r="AW467" s="13" t="s">
        <v>32</v>
      </c>
      <c r="AX467" s="13" t="s">
        <v>84</v>
      </c>
      <c r="AY467" s="158" t="s">
        <v>268</v>
      </c>
    </row>
    <row r="468" spans="2:65" s="1" customFormat="1" ht="24.2" customHeight="1">
      <c r="B468" s="32"/>
      <c r="C468" s="136" t="s">
        <v>518</v>
      </c>
      <c r="D468" s="136" t="s">
        <v>270</v>
      </c>
      <c r="E468" s="137" t="s">
        <v>1016</v>
      </c>
      <c r="F468" s="138" t="s">
        <v>1017</v>
      </c>
      <c r="G468" s="139" t="s">
        <v>273</v>
      </c>
      <c r="H468" s="140">
        <v>0.48</v>
      </c>
      <c r="I468" s="141"/>
      <c r="J468" s="142">
        <f>ROUND(I468*H468,2)</f>
        <v>0</v>
      </c>
      <c r="K468" s="138" t="s">
        <v>274</v>
      </c>
      <c r="L468" s="32"/>
      <c r="M468" s="143" t="s">
        <v>1</v>
      </c>
      <c r="N468" s="144" t="s">
        <v>43</v>
      </c>
      <c r="P468" s="145">
        <f>O468*H468</f>
        <v>0</v>
      </c>
      <c r="Q468" s="145">
        <v>4.3800000000000002E-3</v>
      </c>
      <c r="R468" s="145">
        <f>Q468*H468</f>
        <v>2.1023999999999999E-3</v>
      </c>
      <c r="S468" s="145">
        <v>0</v>
      </c>
      <c r="T468" s="146">
        <f>S468*H468</f>
        <v>0</v>
      </c>
      <c r="AR468" s="147" t="s">
        <v>101</v>
      </c>
      <c r="AT468" s="147" t="s">
        <v>270</v>
      </c>
      <c r="AU468" s="147" t="s">
        <v>90</v>
      </c>
      <c r="AY468" s="17" t="s">
        <v>268</v>
      </c>
      <c r="BE468" s="148">
        <f>IF(N468="základní",J468,0)</f>
        <v>0</v>
      </c>
      <c r="BF468" s="148">
        <f>IF(N468="snížená",J468,0)</f>
        <v>0</v>
      </c>
      <c r="BG468" s="148">
        <f>IF(N468="zákl. přenesená",J468,0)</f>
        <v>0</v>
      </c>
      <c r="BH468" s="148">
        <f>IF(N468="sníž. přenesená",J468,0)</f>
        <v>0</v>
      </c>
      <c r="BI468" s="148">
        <f>IF(N468="nulová",J468,0)</f>
        <v>0</v>
      </c>
      <c r="BJ468" s="17" t="s">
        <v>90</v>
      </c>
      <c r="BK468" s="148">
        <f>ROUND(I468*H468,2)</f>
        <v>0</v>
      </c>
      <c r="BL468" s="17" t="s">
        <v>101</v>
      </c>
      <c r="BM468" s="147" t="s">
        <v>3218</v>
      </c>
    </row>
    <row r="469" spans="2:65" s="12" customFormat="1">
      <c r="B469" s="149"/>
      <c r="D469" s="150" t="s">
        <v>276</v>
      </c>
      <c r="E469" s="151" t="s">
        <v>1</v>
      </c>
      <c r="F469" s="152" t="s">
        <v>1019</v>
      </c>
      <c r="H469" s="153">
        <v>0.48</v>
      </c>
      <c r="I469" s="154"/>
      <c r="L469" s="149"/>
      <c r="M469" s="155"/>
      <c r="T469" s="156"/>
      <c r="AT469" s="151" t="s">
        <v>276</v>
      </c>
      <c r="AU469" s="151" t="s">
        <v>90</v>
      </c>
      <c r="AV469" s="12" t="s">
        <v>90</v>
      </c>
      <c r="AW469" s="12" t="s">
        <v>32</v>
      </c>
      <c r="AX469" s="12" t="s">
        <v>77</v>
      </c>
      <c r="AY469" s="151" t="s">
        <v>268</v>
      </c>
    </row>
    <row r="470" spans="2:65" s="13" customFormat="1">
      <c r="B470" s="157"/>
      <c r="D470" s="150" t="s">
        <v>276</v>
      </c>
      <c r="E470" s="158" t="s">
        <v>1</v>
      </c>
      <c r="F470" s="159" t="s">
        <v>278</v>
      </c>
      <c r="H470" s="160">
        <v>0.48</v>
      </c>
      <c r="I470" s="161"/>
      <c r="L470" s="157"/>
      <c r="M470" s="162"/>
      <c r="T470" s="163"/>
      <c r="AT470" s="158" t="s">
        <v>276</v>
      </c>
      <c r="AU470" s="158" t="s">
        <v>90</v>
      </c>
      <c r="AV470" s="13" t="s">
        <v>101</v>
      </c>
      <c r="AW470" s="13" t="s">
        <v>32</v>
      </c>
      <c r="AX470" s="13" t="s">
        <v>84</v>
      </c>
      <c r="AY470" s="158" t="s">
        <v>268</v>
      </c>
    </row>
    <row r="471" spans="2:65" s="1" customFormat="1" ht="24.2" customHeight="1">
      <c r="B471" s="32"/>
      <c r="C471" s="136" t="s">
        <v>523</v>
      </c>
      <c r="D471" s="136" t="s">
        <v>270</v>
      </c>
      <c r="E471" s="137" t="s">
        <v>1020</v>
      </c>
      <c r="F471" s="138" t="s">
        <v>1021</v>
      </c>
      <c r="G471" s="139" t="s">
        <v>273</v>
      </c>
      <c r="H471" s="140">
        <v>165.13</v>
      </c>
      <c r="I471" s="141"/>
      <c r="J471" s="142">
        <f>ROUND(I471*H471,2)</f>
        <v>0</v>
      </c>
      <c r="K471" s="138" t="s">
        <v>274</v>
      </c>
      <c r="L471" s="32"/>
      <c r="M471" s="143" t="s">
        <v>1</v>
      </c>
      <c r="N471" s="144" t="s">
        <v>43</v>
      </c>
      <c r="P471" s="145">
        <f>O471*H471</f>
        <v>0</v>
      </c>
      <c r="Q471" s="145">
        <v>2.2000000000000001E-4</v>
      </c>
      <c r="R471" s="145">
        <f>Q471*H471</f>
        <v>3.6328600000000003E-2</v>
      </c>
      <c r="S471" s="145">
        <v>0</v>
      </c>
      <c r="T471" s="146">
        <f>S471*H471</f>
        <v>0</v>
      </c>
      <c r="AR471" s="147" t="s">
        <v>101</v>
      </c>
      <c r="AT471" s="147" t="s">
        <v>270</v>
      </c>
      <c r="AU471" s="147" t="s">
        <v>90</v>
      </c>
      <c r="AY471" s="17" t="s">
        <v>268</v>
      </c>
      <c r="BE471" s="148">
        <f>IF(N471="základní",J471,0)</f>
        <v>0</v>
      </c>
      <c r="BF471" s="148">
        <f>IF(N471="snížená",J471,0)</f>
        <v>0</v>
      </c>
      <c r="BG471" s="148">
        <f>IF(N471="zákl. přenesená",J471,0)</f>
        <v>0</v>
      </c>
      <c r="BH471" s="148">
        <f>IF(N471="sníž. přenesená",J471,0)</f>
        <v>0</v>
      </c>
      <c r="BI471" s="148">
        <f>IF(N471="nulová",J471,0)</f>
        <v>0</v>
      </c>
      <c r="BJ471" s="17" t="s">
        <v>90</v>
      </c>
      <c r="BK471" s="148">
        <f>ROUND(I471*H471,2)</f>
        <v>0</v>
      </c>
      <c r="BL471" s="17" t="s">
        <v>101</v>
      </c>
      <c r="BM471" s="147" t="s">
        <v>3219</v>
      </c>
    </row>
    <row r="472" spans="2:65" s="14" customFormat="1">
      <c r="B472" s="164"/>
      <c r="D472" s="150" t="s">
        <v>276</v>
      </c>
      <c r="E472" s="165" t="s">
        <v>1</v>
      </c>
      <c r="F472" s="166" t="s">
        <v>1006</v>
      </c>
      <c r="H472" s="165" t="s">
        <v>1</v>
      </c>
      <c r="I472" s="167"/>
      <c r="L472" s="164"/>
      <c r="M472" s="168"/>
      <c r="T472" s="169"/>
      <c r="AT472" s="165" t="s">
        <v>276</v>
      </c>
      <c r="AU472" s="165" t="s">
        <v>90</v>
      </c>
      <c r="AV472" s="14" t="s">
        <v>84</v>
      </c>
      <c r="AW472" s="14" t="s">
        <v>32</v>
      </c>
      <c r="AX472" s="14" t="s">
        <v>77</v>
      </c>
      <c r="AY472" s="165" t="s">
        <v>268</v>
      </c>
    </row>
    <row r="473" spans="2:65" s="14" customFormat="1">
      <c r="B473" s="164"/>
      <c r="D473" s="150" t="s">
        <v>276</v>
      </c>
      <c r="E473" s="165" t="s">
        <v>1</v>
      </c>
      <c r="F473" s="166" t="s">
        <v>1023</v>
      </c>
      <c r="H473" s="165" t="s">
        <v>1</v>
      </c>
      <c r="I473" s="167"/>
      <c r="L473" s="164"/>
      <c r="M473" s="168"/>
      <c r="T473" s="169"/>
      <c r="AT473" s="165" t="s">
        <v>276</v>
      </c>
      <c r="AU473" s="165" t="s">
        <v>90</v>
      </c>
      <c r="AV473" s="14" t="s">
        <v>84</v>
      </c>
      <c r="AW473" s="14" t="s">
        <v>32</v>
      </c>
      <c r="AX473" s="14" t="s">
        <v>77</v>
      </c>
      <c r="AY473" s="165" t="s">
        <v>268</v>
      </c>
    </row>
    <row r="474" spans="2:65" s="14" customFormat="1">
      <c r="B474" s="164"/>
      <c r="D474" s="150" t="s">
        <v>276</v>
      </c>
      <c r="E474" s="165" t="s">
        <v>1</v>
      </c>
      <c r="F474" s="166" t="s">
        <v>998</v>
      </c>
      <c r="H474" s="165" t="s">
        <v>1</v>
      </c>
      <c r="I474" s="167"/>
      <c r="L474" s="164"/>
      <c r="M474" s="168"/>
      <c r="T474" s="169"/>
      <c r="AT474" s="165" t="s">
        <v>276</v>
      </c>
      <c r="AU474" s="165" t="s">
        <v>90</v>
      </c>
      <c r="AV474" s="14" t="s">
        <v>84</v>
      </c>
      <c r="AW474" s="14" t="s">
        <v>32</v>
      </c>
      <c r="AX474" s="14" t="s">
        <v>77</v>
      </c>
      <c r="AY474" s="165" t="s">
        <v>268</v>
      </c>
    </row>
    <row r="475" spans="2:65" s="12" customFormat="1">
      <c r="B475" s="149"/>
      <c r="D475" s="150" t="s">
        <v>276</v>
      </c>
      <c r="E475" s="151" t="s">
        <v>1</v>
      </c>
      <c r="F475" s="152" t="s">
        <v>3211</v>
      </c>
      <c r="H475" s="153">
        <v>33.514000000000003</v>
      </c>
      <c r="I475" s="154"/>
      <c r="L475" s="149"/>
      <c r="M475" s="155"/>
      <c r="T475" s="156"/>
      <c r="AT475" s="151" t="s">
        <v>276</v>
      </c>
      <c r="AU475" s="151" t="s">
        <v>90</v>
      </c>
      <c r="AV475" s="12" t="s">
        <v>90</v>
      </c>
      <c r="AW475" s="12" t="s">
        <v>32</v>
      </c>
      <c r="AX475" s="12" t="s">
        <v>77</v>
      </c>
      <c r="AY475" s="151" t="s">
        <v>268</v>
      </c>
    </row>
    <row r="476" spans="2:65" s="12" customFormat="1">
      <c r="B476" s="149"/>
      <c r="D476" s="150" t="s">
        <v>276</v>
      </c>
      <c r="E476" s="151" t="s">
        <v>1</v>
      </c>
      <c r="F476" s="152" t="s">
        <v>3212</v>
      </c>
      <c r="H476" s="153">
        <v>-2.9249999999999998</v>
      </c>
      <c r="I476" s="154"/>
      <c r="L476" s="149"/>
      <c r="M476" s="155"/>
      <c r="T476" s="156"/>
      <c r="AT476" s="151" t="s">
        <v>276</v>
      </c>
      <c r="AU476" s="151" t="s">
        <v>90</v>
      </c>
      <c r="AV476" s="12" t="s">
        <v>90</v>
      </c>
      <c r="AW476" s="12" t="s">
        <v>32</v>
      </c>
      <c r="AX476" s="12" t="s">
        <v>77</v>
      </c>
      <c r="AY476" s="151" t="s">
        <v>268</v>
      </c>
    </row>
    <row r="477" spans="2:65" s="15" customFormat="1">
      <c r="B477" s="170"/>
      <c r="D477" s="150" t="s">
        <v>276</v>
      </c>
      <c r="E477" s="171" t="s">
        <v>1</v>
      </c>
      <c r="F477" s="172" t="s">
        <v>325</v>
      </c>
      <c r="H477" s="173">
        <v>30.588999999999999</v>
      </c>
      <c r="I477" s="174"/>
      <c r="L477" s="170"/>
      <c r="M477" s="175"/>
      <c r="T477" s="176"/>
      <c r="AT477" s="171" t="s">
        <v>276</v>
      </c>
      <c r="AU477" s="171" t="s">
        <v>90</v>
      </c>
      <c r="AV477" s="15" t="s">
        <v>97</v>
      </c>
      <c r="AW477" s="15" t="s">
        <v>32</v>
      </c>
      <c r="AX477" s="15" t="s">
        <v>77</v>
      </c>
      <c r="AY477" s="171" t="s">
        <v>268</v>
      </c>
    </row>
    <row r="478" spans="2:65" s="14" customFormat="1">
      <c r="B478" s="164"/>
      <c r="D478" s="150" t="s">
        <v>276</v>
      </c>
      <c r="E478" s="165" t="s">
        <v>1</v>
      </c>
      <c r="F478" s="166" t="s">
        <v>1024</v>
      </c>
      <c r="H478" s="165" t="s">
        <v>1</v>
      </c>
      <c r="I478" s="167"/>
      <c r="L478" s="164"/>
      <c r="M478" s="168"/>
      <c r="T478" s="169"/>
      <c r="AT478" s="165" t="s">
        <v>276</v>
      </c>
      <c r="AU478" s="165" t="s">
        <v>90</v>
      </c>
      <c r="AV478" s="14" t="s">
        <v>84</v>
      </c>
      <c r="AW478" s="14" t="s">
        <v>32</v>
      </c>
      <c r="AX478" s="14" t="s">
        <v>77</v>
      </c>
      <c r="AY478" s="165" t="s">
        <v>268</v>
      </c>
    </row>
    <row r="479" spans="2:65" s="14" customFormat="1">
      <c r="B479" s="164"/>
      <c r="D479" s="150" t="s">
        <v>276</v>
      </c>
      <c r="E479" s="165" t="s">
        <v>1</v>
      </c>
      <c r="F479" s="166" t="s">
        <v>1009</v>
      </c>
      <c r="H479" s="165" t="s">
        <v>1</v>
      </c>
      <c r="I479" s="167"/>
      <c r="L479" s="164"/>
      <c r="M479" s="168"/>
      <c r="T479" s="169"/>
      <c r="AT479" s="165" t="s">
        <v>276</v>
      </c>
      <c r="AU479" s="165" t="s">
        <v>90</v>
      </c>
      <c r="AV479" s="14" t="s">
        <v>84</v>
      </c>
      <c r="AW479" s="14" t="s">
        <v>32</v>
      </c>
      <c r="AX479" s="14" t="s">
        <v>77</v>
      </c>
      <c r="AY479" s="165" t="s">
        <v>268</v>
      </c>
    </row>
    <row r="480" spans="2:65" s="12" customFormat="1">
      <c r="B480" s="149"/>
      <c r="D480" s="150" t="s">
        <v>276</v>
      </c>
      <c r="E480" s="151" t="s">
        <v>1</v>
      </c>
      <c r="F480" s="152" t="s">
        <v>3214</v>
      </c>
      <c r="H480" s="153">
        <v>142.30600000000001</v>
      </c>
      <c r="I480" s="154"/>
      <c r="L480" s="149"/>
      <c r="M480" s="155"/>
      <c r="T480" s="156"/>
      <c r="AT480" s="151" t="s">
        <v>276</v>
      </c>
      <c r="AU480" s="151" t="s">
        <v>90</v>
      </c>
      <c r="AV480" s="12" t="s">
        <v>90</v>
      </c>
      <c r="AW480" s="12" t="s">
        <v>32</v>
      </c>
      <c r="AX480" s="12" t="s">
        <v>77</v>
      </c>
      <c r="AY480" s="151" t="s">
        <v>268</v>
      </c>
    </row>
    <row r="481" spans="2:65" s="12" customFormat="1" ht="33.75">
      <c r="B481" s="149"/>
      <c r="D481" s="150" t="s">
        <v>276</v>
      </c>
      <c r="E481" s="151" t="s">
        <v>1</v>
      </c>
      <c r="F481" s="152" t="s">
        <v>3215</v>
      </c>
      <c r="H481" s="153">
        <v>-30.195</v>
      </c>
      <c r="I481" s="154"/>
      <c r="L481" s="149"/>
      <c r="M481" s="155"/>
      <c r="T481" s="156"/>
      <c r="AT481" s="151" t="s">
        <v>276</v>
      </c>
      <c r="AU481" s="151" t="s">
        <v>90</v>
      </c>
      <c r="AV481" s="12" t="s">
        <v>90</v>
      </c>
      <c r="AW481" s="12" t="s">
        <v>32</v>
      </c>
      <c r="AX481" s="12" t="s">
        <v>77</v>
      </c>
      <c r="AY481" s="151" t="s">
        <v>268</v>
      </c>
    </row>
    <row r="482" spans="2:65" s="15" customFormat="1">
      <c r="B482" s="170"/>
      <c r="D482" s="150" t="s">
        <v>276</v>
      </c>
      <c r="E482" s="171" t="s">
        <v>1</v>
      </c>
      <c r="F482" s="172" t="s">
        <v>325</v>
      </c>
      <c r="H482" s="173">
        <v>112.111</v>
      </c>
      <c r="I482" s="174"/>
      <c r="L482" s="170"/>
      <c r="M482" s="175"/>
      <c r="T482" s="176"/>
      <c r="AT482" s="171" t="s">
        <v>276</v>
      </c>
      <c r="AU482" s="171" t="s">
        <v>90</v>
      </c>
      <c r="AV482" s="15" t="s">
        <v>97</v>
      </c>
      <c r="AW482" s="15" t="s">
        <v>32</v>
      </c>
      <c r="AX482" s="15" t="s">
        <v>77</v>
      </c>
      <c r="AY482" s="171" t="s">
        <v>268</v>
      </c>
    </row>
    <row r="483" spans="2:65" s="14" customFormat="1">
      <c r="B483" s="164"/>
      <c r="D483" s="150" t="s">
        <v>276</v>
      </c>
      <c r="E483" s="165" t="s">
        <v>1</v>
      </c>
      <c r="F483" s="166" t="s">
        <v>1012</v>
      </c>
      <c r="H483" s="165" t="s">
        <v>1</v>
      </c>
      <c r="I483" s="167"/>
      <c r="L483" s="164"/>
      <c r="M483" s="168"/>
      <c r="T483" s="169"/>
      <c r="AT483" s="165" t="s">
        <v>276</v>
      </c>
      <c r="AU483" s="165" t="s">
        <v>90</v>
      </c>
      <c r="AV483" s="14" t="s">
        <v>84</v>
      </c>
      <c r="AW483" s="14" t="s">
        <v>32</v>
      </c>
      <c r="AX483" s="14" t="s">
        <v>77</v>
      </c>
      <c r="AY483" s="165" t="s">
        <v>268</v>
      </c>
    </row>
    <row r="484" spans="2:65" s="12" customFormat="1">
      <c r="B484" s="149"/>
      <c r="D484" s="150" t="s">
        <v>276</v>
      </c>
      <c r="E484" s="151" t="s">
        <v>1</v>
      </c>
      <c r="F484" s="152" t="s">
        <v>3216</v>
      </c>
      <c r="H484" s="153">
        <v>22.43</v>
      </c>
      <c r="I484" s="154"/>
      <c r="L484" s="149"/>
      <c r="M484" s="155"/>
      <c r="T484" s="156"/>
      <c r="AT484" s="151" t="s">
        <v>276</v>
      </c>
      <c r="AU484" s="151" t="s">
        <v>90</v>
      </c>
      <c r="AV484" s="12" t="s">
        <v>90</v>
      </c>
      <c r="AW484" s="12" t="s">
        <v>32</v>
      </c>
      <c r="AX484" s="12" t="s">
        <v>77</v>
      </c>
      <c r="AY484" s="151" t="s">
        <v>268</v>
      </c>
    </row>
    <row r="485" spans="2:65" s="15" customFormat="1">
      <c r="B485" s="170"/>
      <c r="D485" s="150" t="s">
        <v>276</v>
      </c>
      <c r="E485" s="171" t="s">
        <v>1</v>
      </c>
      <c r="F485" s="172" t="s">
        <v>325</v>
      </c>
      <c r="H485" s="173">
        <v>22.43</v>
      </c>
      <c r="I485" s="174"/>
      <c r="L485" s="170"/>
      <c r="M485" s="175"/>
      <c r="T485" s="176"/>
      <c r="AT485" s="171" t="s">
        <v>276</v>
      </c>
      <c r="AU485" s="171" t="s">
        <v>90</v>
      </c>
      <c r="AV485" s="15" t="s">
        <v>97</v>
      </c>
      <c r="AW485" s="15" t="s">
        <v>32</v>
      </c>
      <c r="AX485" s="15" t="s">
        <v>77</v>
      </c>
      <c r="AY485" s="171" t="s">
        <v>268</v>
      </c>
    </row>
    <row r="486" spans="2:65" s="13" customFormat="1">
      <c r="B486" s="157"/>
      <c r="D486" s="150" t="s">
        <v>276</v>
      </c>
      <c r="E486" s="158" t="s">
        <v>1</v>
      </c>
      <c r="F486" s="159" t="s">
        <v>278</v>
      </c>
      <c r="H486" s="160">
        <v>165.13</v>
      </c>
      <c r="I486" s="161"/>
      <c r="L486" s="157"/>
      <c r="M486" s="162"/>
      <c r="T486" s="163"/>
      <c r="AT486" s="158" t="s">
        <v>276</v>
      </c>
      <c r="AU486" s="158" t="s">
        <v>90</v>
      </c>
      <c r="AV486" s="13" t="s">
        <v>101</v>
      </c>
      <c r="AW486" s="13" t="s">
        <v>32</v>
      </c>
      <c r="AX486" s="13" t="s">
        <v>84</v>
      </c>
      <c r="AY486" s="158" t="s">
        <v>268</v>
      </c>
    </row>
    <row r="487" spans="2:65" s="1" customFormat="1" ht="37.9" customHeight="1">
      <c r="B487" s="32"/>
      <c r="C487" s="136" t="s">
        <v>529</v>
      </c>
      <c r="D487" s="136" t="s">
        <v>270</v>
      </c>
      <c r="E487" s="137" t="s">
        <v>1025</v>
      </c>
      <c r="F487" s="138" t="s">
        <v>1026</v>
      </c>
      <c r="G487" s="139" t="s">
        <v>318</v>
      </c>
      <c r="H487" s="140">
        <v>2.4</v>
      </c>
      <c r="I487" s="141"/>
      <c r="J487" s="142">
        <f>ROUND(I487*H487,2)</f>
        <v>0</v>
      </c>
      <c r="K487" s="138" t="s">
        <v>274</v>
      </c>
      <c r="L487" s="32"/>
      <c r="M487" s="143" t="s">
        <v>1</v>
      </c>
      <c r="N487" s="144" t="s">
        <v>43</v>
      </c>
      <c r="P487" s="145">
        <f>O487*H487</f>
        <v>0</v>
      </c>
      <c r="Q487" s="145">
        <v>3.3899999999999998E-3</v>
      </c>
      <c r="R487" s="145">
        <f>Q487*H487</f>
        <v>8.1359999999999991E-3</v>
      </c>
      <c r="S487" s="145">
        <v>0</v>
      </c>
      <c r="T487" s="146">
        <f>S487*H487</f>
        <v>0</v>
      </c>
      <c r="AR487" s="147" t="s">
        <v>101</v>
      </c>
      <c r="AT487" s="147" t="s">
        <v>270</v>
      </c>
      <c r="AU487" s="147" t="s">
        <v>90</v>
      </c>
      <c r="AY487" s="17" t="s">
        <v>268</v>
      </c>
      <c r="BE487" s="148">
        <f>IF(N487="základní",J487,0)</f>
        <v>0</v>
      </c>
      <c r="BF487" s="148">
        <f>IF(N487="snížená",J487,0)</f>
        <v>0</v>
      </c>
      <c r="BG487" s="148">
        <f>IF(N487="zákl. přenesená",J487,0)</f>
        <v>0</v>
      </c>
      <c r="BH487" s="148">
        <f>IF(N487="sníž. přenesená",J487,0)</f>
        <v>0</v>
      </c>
      <c r="BI487" s="148">
        <f>IF(N487="nulová",J487,0)</f>
        <v>0</v>
      </c>
      <c r="BJ487" s="17" t="s">
        <v>90</v>
      </c>
      <c r="BK487" s="148">
        <f>ROUND(I487*H487,2)</f>
        <v>0</v>
      </c>
      <c r="BL487" s="17" t="s">
        <v>101</v>
      </c>
      <c r="BM487" s="147" t="s">
        <v>3220</v>
      </c>
    </row>
    <row r="488" spans="2:65" s="1" customFormat="1" ht="24.2" customHeight="1">
      <c r="B488" s="32"/>
      <c r="C488" s="186" t="s">
        <v>534</v>
      </c>
      <c r="D488" s="186" t="s">
        <v>982</v>
      </c>
      <c r="E488" s="187" t="s">
        <v>1028</v>
      </c>
      <c r="F488" s="188" t="s">
        <v>1029</v>
      </c>
      <c r="G488" s="189" t="s">
        <v>273</v>
      </c>
      <c r="H488" s="190">
        <v>2.88</v>
      </c>
      <c r="I488" s="191"/>
      <c r="J488" s="192">
        <f>ROUND(I488*H488,2)</f>
        <v>0</v>
      </c>
      <c r="K488" s="188" t="s">
        <v>274</v>
      </c>
      <c r="L488" s="193"/>
      <c r="M488" s="194" t="s">
        <v>1</v>
      </c>
      <c r="N488" s="195" t="s">
        <v>43</v>
      </c>
      <c r="P488" s="145">
        <f>O488*H488</f>
        <v>0</v>
      </c>
      <c r="Q488" s="145">
        <v>8.9999999999999998E-4</v>
      </c>
      <c r="R488" s="145">
        <f>Q488*H488</f>
        <v>2.5919999999999997E-3</v>
      </c>
      <c r="S488" s="145">
        <v>0</v>
      </c>
      <c r="T488" s="146">
        <f>S488*H488</f>
        <v>0</v>
      </c>
      <c r="AR488" s="147" t="s">
        <v>309</v>
      </c>
      <c r="AT488" s="147" t="s">
        <v>982</v>
      </c>
      <c r="AU488" s="147" t="s">
        <v>90</v>
      </c>
      <c r="AY488" s="17" t="s">
        <v>268</v>
      </c>
      <c r="BE488" s="148">
        <f>IF(N488="základní",J488,0)</f>
        <v>0</v>
      </c>
      <c r="BF488" s="148">
        <f>IF(N488="snížená",J488,0)</f>
        <v>0</v>
      </c>
      <c r="BG488" s="148">
        <f>IF(N488="zákl. přenesená",J488,0)</f>
        <v>0</v>
      </c>
      <c r="BH488" s="148">
        <f>IF(N488="sníž. přenesená",J488,0)</f>
        <v>0</v>
      </c>
      <c r="BI488" s="148">
        <f>IF(N488="nulová",J488,0)</f>
        <v>0</v>
      </c>
      <c r="BJ488" s="17" t="s">
        <v>90</v>
      </c>
      <c r="BK488" s="148">
        <f>ROUND(I488*H488,2)</f>
        <v>0</v>
      </c>
      <c r="BL488" s="17" t="s">
        <v>101</v>
      </c>
      <c r="BM488" s="147" t="s">
        <v>3221</v>
      </c>
    </row>
    <row r="489" spans="2:65" s="14" customFormat="1">
      <c r="B489" s="164"/>
      <c r="D489" s="150" t="s">
        <v>276</v>
      </c>
      <c r="E489" s="165" t="s">
        <v>1</v>
      </c>
      <c r="F489" s="166" t="s">
        <v>1031</v>
      </c>
      <c r="H489" s="165" t="s">
        <v>1</v>
      </c>
      <c r="I489" s="167"/>
      <c r="L489" s="164"/>
      <c r="M489" s="168"/>
      <c r="T489" s="169"/>
      <c r="AT489" s="165" t="s">
        <v>276</v>
      </c>
      <c r="AU489" s="165" t="s">
        <v>90</v>
      </c>
      <c r="AV489" s="14" t="s">
        <v>84</v>
      </c>
      <c r="AW489" s="14" t="s">
        <v>32</v>
      </c>
      <c r="AX489" s="14" t="s">
        <v>77</v>
      </c>
      <c r="AY489" s="165" t="s">
        <v>268</v>
      </c>
    </row>
    <row r="490" spans="2:65" s="12" customFormat="1">
      <c r="B490" s="149"/>
      <c r="D490" s="150" t="s">
        <v>276</v>
      </c>
      <c r="E490" s="151" t="s">
        <v>1</v>
      </c>
      <c r="F490" s="152" t="s">
        <v>1032</v>
      </c>
      <c r="H490" s="153">
        <v>2.4</v>
      </c>
      <c r="I490" s="154"/>
      <c r="L490" s="149"/>
      <c r="M490" s="155"/>
      <c r="T490" s="156"/>
      <c r="AT490" s="151" t="s">
        <v>276</v>
      </c>
      <c r="AU490" s="151" t="s">
        <v>90</v>
      </c>
      <c r="AV490" s="12" t="s">
        <v>90</v>
      </c>
      <c r="AW490" s="12" t="s">
        <v>32</v>
      </c>
      <c r="AX490" s="12" t="s">
        <v>77</v>
      </c>
      <c r="AY490" s="151" t="s">
        <v>268</v>
      </c>
    </row>
    <row r="491" spans="2:65" s="13" customFormat="1">
      <c r="B491" s="157"/>
      <c r="D491" s="150" t="s">
        <v>276</v>
      </c>
      <c r="E491" s="158" t="s">
        <v>1</v>
      </c>
      <c r="F491" s="159" t="s">
        <v>278</v>
      </c>
      <c r="H491" s="160">
        <v>2.4</v>
      </c>
      <c r="I491" s="161"/>
      <c r="L491" s="157"/>
      <c r="M491" s="162"/>
      <c r="T491" s="163"/>
      <c r="AT491" s="158" t="s">
        <v>276</v>
      </c>
      <c r="AU491" s="158" t="s">
        <v>90</v>
      </c>
      <c r="AV491" s="13" t="s">
        <v>101</v>
      </c>
      <c r="AW491" s="13" t="s">
        <v>32</v>
      </c>
      <c r="AX491" s="13" t="s">
        <v>84</v>
      </c>
      <c r="AY491" s="158" t="s">
        <v>268</v>
      </c>
    </row>
    <row r="492" spans="2:65" s="12" customFormat="1">
      <c r="B492" s="149"/>
      <c r="D492" s="150" t="s">
        <v>276</v>
      </c>
      <c r="F492" s="152" t="s">
        <v>1033</v>
      </c>
      <c r="H492" s="153">
        <v>2.88</v>
      </c>
      <c r="I492" s="154"/>
      <c r="L492" s="149"/>
      <c r="M492" s="155"/>
      <c r="T492" s="156"/>
      <c r="AT492" s="151" t="s">
        <v>276</v>
      </c>
      <c r="AU492" s="151" t="s">
        <v>90</v>
      </c>
      <c r="AV492" s="12" t="s">
        <v>90</v>
      </c>
      <c r="AW492" s="12" t="s">
        <v>4</v>
      </c>
      <c r="AX492" s="12" t="s">
        <v>84</v>
      </c>
      <c r="AY492" s="151" t="s">
        <v>268</v>
      </c>
    </row>
    <row r="493" spans="2:65" s="1" customFormat="1" ht="37.9" customHeight="1">
      <c r="B493" s="32"/>
      <c r="C493" s="136" t="s">
        <v>539</v>
      </c>
      <c r="D493" s="177" t="s">
        <v>270</v>
      </c>
      <c r="E493" s="137" t="s">
        <v>1034</v>
      </c>
      <c r="F493" s="138" t="s">
        <v>1035</v>
      </c>
      <c r="G493" s="139" t="s">
        <v>318</v>
      </c>
      <c r="H493" s="140">
        <v>100.047</v>
      </c>
      <c r="I493" s="141"/>
      <c r="J493" s="142">
        <f>ROUND(I493*H493,2)</f>
        <v>0</v>
      </c>
      <c r="K493" s="138" t="s">
        <v>274</v>
      </c>
      <c r="L493" s="32"/>
      <c r="M493" s="143" t="s">
        <v>1</v>
      </c>
      <c r="N493" s="144" t="s">
        <v>43</v>
      </c>
      <c r="P493" s="145">
        <f>O493*H493</f>
        <v>0</v>
      </c>
      <c r="Q493" s="145">
        <v>3.3899999999999998E-3</v>
      </c>
      <c r="R493" s="145">
        <f>Q493*H493</f>
        <v>0.33915932999999998</v>
      </c>
      <c r="S493" s="145">
        <v>0</v>
      </c>
      <c r="T493" s="146">
        <f>S493*H493</f>
        <v>0</v>
      </c>
      <c r="AR493" s="147" t="s">
        <v>101</v>
      </c>
      <c r="AT493" s="147" t="s">
        <v>270</v>
      </c>
      <c r="AU493" s="147" t="s">
        <v>90</v>
      </c>
      <c r="AY493" s="17" t="s">
        <v>268</v>
      </c>
      <c r="BE493" s="148">
        <f>IF(N493="základní",J493,0)</f>
        <v>0</v>
      </c>
      <c r="BF493" s="148">
        <f>IF(N493="snížená",J493,0)</f>
        <v>0</v>
      </c>
      <c r="BG493" s="148">
        <f>IF(N493="zákl. přenesená",J493,0)</f>
        <v>0</v>
      </c>
      <c r="BH493" s="148">
        <f>IF(N493="sníž. přenesená",J493,0)</f>
        <v>0</v>
      </c>
      <c r="BI493" s="148">
        <f>IF(N493="nulová",J493,0)</f>
        <v>0</v>
      </c>
      <c r="BJ493" s="17" t="s">
        <v>90</v>
      </c>
      <c r="BK493" s="148">
        <f>ROUND(I493*H493,2)</f>
        <v>0</v>
      </c>
      <c r="BL493" s="17" t="s">
        <v>101</v>
      </c>
      <c r="BM493" s="147" t="s">
        <v>3222</v>
      </c>
    </row>
    <row r="494" spans="2:65" s="1" customFormat="1" ht="24.2" customHeight="1">
      <c r="B494" s="32"/>
      <c r="C494" s="186" t="s">
        <v>543</v>
      </c>
      <c r="D494" s="186" t="s">
        <v>982</v>
      </c>
      <c r="E494" s="187" t="s">
        <v>1037</v>
      </c>
      <c r="F494" s="188" t="s">
        <v>1038</v>
      </c>
      <c r="G494" s="189" t="s">
        <v>273</v>
      </c>
      <c r="H494" s="190">
        <v>96.12</v>
      </c>
      <c r="I494" s="191"/>
      <c r="J494" s="192">
        <f>ROUND(I494*H494,2)</f>
        <v>0</v>
      </c>
      <c r="K494" s="188" t="s">
        <v>274</v>
      </c>
      <c r="L494" s="193"/>
      <c r="M494" s="194" t="s">
        <v>1</v>
      </c>
      <c r="N494" s="195" t="s">
        <v>43</v>
      </c>
      <c r="P494" s="145">
        <f>O494*H494</f>
        <v>0</v>
      </c>
      <c r="Q494" s="145">
        <v>1.5E-3</v>
      </c>
      <c r="R494" s="145">
        <f>Q494*H494</f>
        <v>0.14418</v>
      </c>
      <c r="S494" s="145">
        <v>0</v>
      </c>
      <c r="T494" s="146">
        <f>S494*H494</f>
        <v>0</v>
      </c>
      <c r="AR494" s="147" t="s">
        <v>309</v>
      </c>
      <c r="AT494" s="147" t="s">
        <v>982</v>
      </c>
      <c r="AU494" s="147" t="s">
        <v>90</v>
      </c>
      <c r="AY494" s="17" t="s">
        <v>268</v>
      </c>
      <c r="BE494" s="148">
        <f>IF(N494="základní",J494,0)</f>
        <v>0</v>
      </c>
      <c r="BF494" s="148">
        <f>IF(N494="snížená",J494,0)</f>
        <v>0</v>
      </c>
      <c r="BG494" s="148">
        <f>IF(N494="zákl. přenesená",J494,0)</f>
        <v>0</v>
      </c>
      <c r="BH494" s="148">
        <f>IF(N494="sníž. přenesená",J494,0)</f>
        <v>0</v>
      </c>
      <c r="BI494" s="148">
        <f>IF(N494="nulová",J494,0)</f>
        <v>0</v>
      </c>
      <c r="BJ494" s="17" t="s">
        <v>90</v>
      </c>
      <c r="BK494" s="148">
        <f>ROUND(I494*H494,2)</f>
        <v>0</v>
      </c>
      <c r="BL494" s="17" t="s">
        <v>101</v>
      </c>
      <c r="BM494" s="147" t="s">
        <v>3223</v>
      </c>
    </row>
    <row r="495" spans="2:65" s="14" customFormat="1">
      <c r="B495" s="164"/>
      <c r="D495" s="150" t="s">
        <v>276</v>
      </c>
      <c r="E495" s="165" t="s">
        <v>1</v>
      </c>
      <c r="F495" s="166" t="s">
        <v>1040</v>
      </c>
      <c r="H495" s="165" t="s">
        <v>1</v>
      </c>
      <c r="I495" s="167"/>
      <c r="L495" s="164"/>
      <c r="M495" s="168"/>
      <c r="T495" s="169"/>
      <c r="AT495" s="165" t="s">
        <v>276</v>
      </c>
      <c r="AU495" s="165" t="s">
        <v>90</v>
      </c>
      <c r="AV495" s="14" t="s">
        <v>84</v>
      </c>
      <c r="AW495" s="14" t="s">
        <v>32</v>
      </c>
      <c r="AX495" s="14" t="s">
        <v>77</v>
      </c>
      <c r="AY495" s="165" t="s">
        <v>268</v>
      </c>
    </row>
    <row r="496" spans="2:65" s="12" customFormat="1">
      <c r="B496" s="149"/>
      <c r="D496" s="150" t="s">
        <v>276</v>
      </c>
      <c r="E496" s="151" t="s">
        <v>1</v>
      </c>
      <c r="F496" s="152" t="s">
        <v>1041</v>
      </c>
      <c r="H496" s="153">
        <v>3.4</v>
      </c>
      <c r="I496" s="154"/>
      <c r="L496" s="149"/>
      <c r="M496" s="155"/>
      <c r="T496" s="156"/>
      <c r="AT496" s="151" t="s">
        <v>276</v>
      </c>
      <c r="AU496" s="151" t="s">
        <v>90</v>
      </c>
      <c r="AV496" s="12" t="s">
        <v>90</v>
      </c>
      <c r="AW496" s="12" t="s">
        <v>32</v>
      </c>
      <c r="AX496" s="12" t="s">
        <v>77</v>
      </c>
      <c r="AY496" s="151" t="s">
        <v>268</v>
      </c>
    </row>
    <row r="497" spans="2:65" s="12" customFormat="1">
      <c r="B497" s="149"/>
      <c r="D497" s="150" t="s">
        <v>276</v>
      </c>
      <c r="E497" s="151" t="s">
        <v>1</v>
      </c>
      <c r="F497" s="152" t="s">
        <v>2739</v>
      </c>
      <c r="H497" s="153">
        <v>3</v>
      </c>
      <c r="I497" s="154"/>
      <c r="L497" s="149"/>
      <c r="M497" s="155"/>
      <c r="T497" s="156"/>
      <c r="AT497" s="151" t="s">
        <v>276</v>
      </c>
      <c r="AU497" s="151" t="s">
        <v>90</v>
      </c>
      <c r="AV497" s="12" t="s">
        <v>90</v>
      </c>
      <c r="AW497" s="12" t="s">
        <v>32</v>
      </c>
      <c r="AX497" s="12" t="s">
        <v>77</v>
      </c>
      <c r="AY497" s="151" t="s">
        <v>268</v>
      </c>
    </row>
    <row r="498" spans="2:65" s="12" customFormat="1">
      <c r="B498" s="149"/>
      <c r="D498" s="150" t="s">
        <v>276</v>
      </c>
      <c r="E498" s="151" t="s">
        <v>1</v>
      </c>
      <c r="F498" s="152" t="s">
        <v>1043</v>
      </c>
      <c r="H498" s="153">
        <v>2.4</v>
      </c>
      <c r="I498" s="154"/>
      <c r="L498" s="149"/>
      <c r="M498" s="155"/>
      <c r="T498" s="156"/>
      <c r="AT498" s="151" t="s">
        <v>276</v>
      </c>
      <c r="AU498" s="151" t="s">
        <v>90</v>
      </c>
      <c r="AV498" s="12" t="s">
        <v>90</v>
      </c>
      <c r="AW498" s="12" t="s">
        <v>32</v>
      </c>
      <c r="AX498" s="12" t="s">
        <v>77</v>
      </c>
      <c r="AY498" s="151" t="s">
        <v>268</v>
      </c>
    </row>
    <row r="499" spans="2:65" s="12" customFormat="1">
      <c r="B499" s="149"/>
      <c r="D499" s="150" t="s">
        <v>276</v>
      </c>
      <c r="E499" s="151" t="s">
        <v>1</v>
      </c>
      <c r="F499" s="152" t="s">
        <v>1044</v>
      </c>
      <c r="H499" s="153">
        <v>0.6</v>
      </c>
      <c r="I499" s="154"/>
      <c r="L499" s="149"/>
      <c r="M499" s="155"/>
      <c r="T499" s="156"/>
      <c r="AT499" s="151" t="s">
        <v>276</v>
      </c>
      <c r="AU499" s="151" t="s">
        <v>90</v>
      </c>
      <c r="AV499" s="12" t="s">
        <v>90</v>
      </c>
      <c r="AW499" s="12" t="s">
        <v>32</v>
      </c>
      <c r="AX499" s="12" t="s">
        <v>77</v>
      </c>
      <c r="AY499" s="151" t="s">
        <v>268</v>
      </c>
    </row>
    <row r="500" spans="2:65" s="12" customFormat="1">
      <c r="B500" s="149"/>
      <c r="D500" s="150" t="s">
        <v>276</v>
      </c>
      <c r="E500" s="151" t="s">
        <v>1</v>
      </c>
      <c r="F500" s="152" t="s">
        <v>1045</v>
      </c>
      <c r="H500" s="153">
        <v>2.4</v>
      </c>
      <c r="I500" s="154"/>
      <c r="L500" s="149"/>
      <c r="M500" s="155"/>
      <c r="T500" s="156"/>
      <c r="AT500" s="151" t="s">
        <v>276</v>
      </c>
      <c r="AU500" s="151" t="s">
        <v>90</v>
      </c>
      <c r="AV500" s="12" t="s">
        <v>90</v>
      </c>
      <c r="AW500" s="12" t="s">
        <v>32</v>
      </c>
      <c r="AX500" s="12" t="s">
        <v>77</v>
      </c>
      <c r="AY500" s="151" t="s">
        <v>268</v>
      </c>
    </row>
    <row r="501" spans="2:65" s="15" customFormat="1">
      <c r="B501" s="170"/>
      <c r="D501" s="150" t="s">
        <v>276</v>
      </c>
      <c r="E501" s="171" t="s">
        <v>1</v>
      </c>
      <c r="F501" s="172" t="s">
        <v>325</v>
      </c>
      <c r="H501" s="173">
        <v>11.8</v>
      </c>
      <c r="I501" s="174"/>
      <c r="L501" s="170"/>
      <c r="M501" s="175"/>
      <c r="T501" s="176"/>
      <c r="AT501" s="171" t="s">
        <v>276</v>
      </c>
      <c r="AU501" s="171" t="s">
        <v>90</v>
      </c>
      <c r="AV501" s="15" t="s">
        <v>97</v>
      </c>
      <c r="AW501" s="15" t="s">
        <v>32</v>
      </c>
      <c r="AX501" s="15" t="s">
        <v>77</v>
      </c>
      <c r="AY501" s="171" t="s">
        <v>268</v>
      </c>
    </row>
    <row r="502" spans="2:65" s="12" customFormat="1" ht="33.75">
      <c r="B502" s="149"/>
      <c r="D502" s="150" t="s">
        <v>276</v>
      </c>
      <c r="E502" s="151" t="s">
        <v>1</v>
      </c>
      <c r="F502" s="152" t="s">
        <v>1046</v>
      </c>
      <c r="H502" s="153">
        <v>51</v>
      </c>
      <c r="I502" s="154"/>
      <c r="L502" s="149"/>
      <c r="M502" s="155"/>
      <c r="T502" s="156"/>
      <c r="AT502" s="151" t="s">
        <v>276</v>
      </c>
      <c r="AU502" s="151" t="s">
        <v>90</v>
      </c>
      <c r="AV502" s="12" t="s">
        <v>90</v>
      </c>
      <c r="AW502" s="12" t="s">
        <v>32</v>
      </c>
      <c r="AX502" s="12" t="s">
        <v>77</v>
      </c>
      <c r="AY502" s="151" t="s">
        <v>268</v>
      </c>
    </row>
    <row r="503" spans="2:65" s="12" customFormat="1">
      <c r="B503" s="149"/>
      <c r="D503" s="150" t="s">
        <v>276</v>
      </c>
      <c r="E503" s="151" t="s">
        <v>1</v>
      </c>
      <c r="F503" s="152" t="s">
        <v>2740</v>
      </c>
      <c r="H503" s="153">
        <v>17.3</v>
      </c>
      <c r="I503" s="154"/>
      <c r="L503" s="149"/>
      <c r="M503" s="155"/>
      <c r="T503" s="156"/>
      <c r="AT503" s="151" t="s">
        <v>276</v>
      </c>
      <c r="AU503" s="151" t="s">
        <v>90</v>
      </c>
      <c r="AV503" s="12" t="s">
        <v>90</v>
      </c>
      <c r="AW503" s="12" t="s">
        <v>32</v>
      </c>
      <c r="AX503" s="12" t="s">
        <v>77</v>
      </c>
      <c r="AY503" s="151" t="s">
        <v>268</v>
      </c>
    </row>
    <row r="504" spans="2:65" s="15" customFormat="1">
      <c r="B504" s="170"/>
      <c r="D504" s="150" t="s">
        <v>276</v>
      </c>
      <c r="E504" s="171" t="s">
        <v>1</v>
      </c>
      <c r="F504" s="172" t="s">
        <v>325</v>
      </c>
      <c r="H504" s="173">
        <v>68.3</v>
      </c>
      <c r="I504" s="174"/>
      <c r="L504" s="170"/>
      <c r="M504" s="175"/>
      <c r="T504" s="176"/>
      <c r="AT504" s="171" t="s">
        <v>276</v>
      </c>
      <c r="AU504" s="171" t="s">
        <v>90</v>
      </c>
      <c r="AV504" s="15" t="s">
        <v>97</v>
      </c>
      <c r="AW504" s="15" t="s">
        <v>32</v>
      </c>
      <c r="AX504" s="15" t="s">
        <v>77</v>
      </c>
      <c r="AY504" s="171" t="s">
        <v>268</v>
      </c>
    </row>
    <row r="505" spans="2:65" s="13" customFormat="1">
      <c r="B505" s="157"/>
      <c r="D505" s="150" t="s">
        <v>276</v>
      </c>
      <c r="E505" s="158" t="s">
        <v>1</v>
      </c>
      <c r="F505" s="159" t="s">
        <v>278</v>
      </c>
      <c r="H505" s="160">
        <v>80.099999999999994</v>
      </c>
      <c r="I505" s="161"/>
      <c r="L505" s="157"/>
      <c r="M505" s="162"/>
      <c r="T505" s="163"/>
      <c r="AT505" s="158" t="s">
        <v>276</v>
      </c>
      <c r="AU505" s="158" t="s">
        <v>90</v>
      </c>
      <c r="AV505" s="13" t="s">
        <v>101</v>
      </c>
      <c r="AW505" s="13" t="s">
        <v>32</v>
      </c>
      <c r="AX505" s="13" t="s">
        <v>84</v>
      </c>
      <c r="AY505" s="158" t="s">
        <v>268</v>
      </c>
    </row>
    <row r="506" spans="2:65" s="12" customFormat="1">
      <c r="B506" s="149"/>
      <c r="D506" s="150" t="s">
        <v>276</v>
      </c>
      <c r="F506" s="152" t="s">
        <v>2741</v>
      </c>
      <c r="H506" s="153">
        <v>96.12</v>
      </c>
      <c r="I506" s="154"/>
      <c r="L506" s="149"/>
      <c r="M506" s="155"/>
      <c r="T506" s="156"/>
      <c r="AT506" s="151" t="s">
        <v>276</v>
      </c>
      <c r="AU506" s="151" t="s">
        <v>90</v>
      </c>
      <c r="AV506" s="12" t="s">
        <v>90</v>
      </c>
      <c r="AW506" s="12" t="s">
        <v>4</v>
      </c>
      <c r="AX506" s="12" t="s">
        <v>84</v>
      </c>
      <c r="AY506" s="151" t="s">
        <v>268</v>
      </c>
    </row>
    <row r="507" spans="2:65" s="1" customFormat="1" ht="24.2" customHeight="1">
      <c r="B507" s="32"/>
      <c r="C507" s="186" t="s">
        <v>304</v>
      </c>
      <c r="D507" s="196" t="s">
        <v>982</v>
      </c>
      <c r="E507" s="187" t="s">
        <v>1049</v>
      </c>
      <c r="F507" s="188" t="s">
        <v>1050</v>
      </c>
      <c r="G507" s="189" t="s">
        <v>273</v>
      </c>
      <c r="H507" s="190">
        <v>20.943999999999999</v>
      </c>
      <c r="I507" s="191"/>
      <c r="J507" s="192">
        <f>ROUND(I507*H507,2)</f>
        <v>0</v>
      </c>
      <c r="K507" s="188" t="s">
        <v>274</v>
      </c>
      <c r="L507" s="193"/>
      <c r="M507" s="194" t="s">
        <v>1</v>
      </c>
      <c r="N507" s="195" t="s">
        <v>43</v>
      </c>
      <c r="P507" s="145">
        <f>O507*H507</f>
        <v>0</v>
      </c>
      <c r="Q507" s="145">
        <v>2.3999999999999998E-3</v>
      </c>
      <c r="R507" s="145">
        <f>Q507*H507</f>
        <v>5.0265599999999994E-2</v>
      </c>
      <c r="S507" s="145">
        <v>0</v>
      </c>
      <c r="T507" s="146">
        <f>S507*H507</f>
        <v>0</v>
      </c>
      <c r="AR507" s="147" t="s">
        <v>309</v>
      </c>
      <c r="AT507" s="147" t="s">
        <v>982</v>
      </c>
      <c r="AU507" s="147" t="s">
        <v>90</v>
      </c>
      <c r="AY507" s="17" t="s">
        <v>268</v>
      </c>
      <c r="BE507" s="148">
        <f>IF(N507="základní",J507,0)</f>
        <v>0</v>
      </c>
      <c r="BF507" s="148">
        <f>IF(N507="snížená",J507,0)</f>
        <v>0</v>
      </c>
      <c r="BG507" s="148">
        <f>IF(N507="zákl. přenesená",J507,0)</f>
        <v>0</v>
      </c>
      <c r="BH507" s="148">
        <f>IF(N507="sníž. přenesená",J507,0)</f>
        <v>0</v>
      </c>
      <c r="BI507" s="148">
        <f>IF(N507="nulová",J507,0)</f>
        <v>0</v>
      </c>
      <c r="BJ507" s="17" t="s">
        <v>90</v>
      </c>
      <c r="BK507" s="148">
        <f>ROUND(I507*H507,2)</f>
        <v>0</v>
      </c>
      <c r="BL507" s="17" t="s">
        <v>101</v>
      </c>
      <c r="BM507" s="147" t="s">
        <v>3224</v>
      </c>
    </row>
    <row r="508" spans="2:65" s="12" customFormat="1">
      <c r="B508" s="149"/>
      <c r="D508" s="150" t="s">
        <v>276</v>
      </c>
      <c r="E508" s="151" t="s">
        <v>1</v>
      </c>
      <c r="F508" s="152" t="s">
        <v>1052</v>
      </c>
      <c r="H508" s="153">
        <v>0.35699999999999998</v>
      </c>
      <c r="I508" s="154"/>
      <c r="L508" s="149"/>
      <c r="M508" s="155"/>
      <c r="T508" s="156"/>
      <c r="AT508" s="151" t="s">
        <v>276</v>
      </c>
      <c r="AU508" s="151" t="s">
        <v>90</v>
      </c>
      <c r="AV508" s="12" t="s">
        <v>90</v>
      </c>
      <c r="AW508" s="12" t="s">
        <v>32</v>
      </c>
      <c r="AX508" s="12" t="s">
        <v>77</v>
      </c>
      <c r="AY508" s="151" t="s">
        <v>268</v>
      </c>
    </row>
    <row r="509" spans="2:65" s="12" customFormat="1" ht="22.5">
      <c r="B509" s="149"/>
      <c r="D509" s="150" t="s">
        <v>276</v>
      </c>
      <c r="E509" s="151" t="s">
        <v>1</v>
      </c>
      <c r="F509" s="152" t="s">
        <v>1053</v>
      </c>
      <c r="H509" s="153">
        <v>19.59</v>
      </c>
      <c r="I509" s="154"/>
      <c r="L509" s="149"/>
      <c r="M509" s="155"/>
      <c r="T509" s="156"/>
      <c r="AT509" s="151" t="s">
        <v>276</v>
      </c>
      <c r="AU509" s="151" t="s">
        <v>90</v>
      </c>
      <c r="AV509" s="12" t="s">
        <v>90</v>
      </c>
      <c r="AW509" s="12" t="s">
        <v>32</v>
      </c>
      <c r="AX509" s="12" t="s">
        <v>77</v>
      </c>
      <c r="AY509" s="151" t="s">
        <v>268</v>
      </c>
    </row>
    <row r="510" spans="2:65" s="13" customFormat="1">
      <c r="B510" s="157"/>
      <c r="D510" s="150" t="s">
        <v>276</v>
      </c>
      <c r="E510" s="158" t="s">
        <v>1</v>
      </c>
      <c r="F510" s="159" t="s">
        <v>278</v>
      </c>
      <c r="H510" s="160">
        <v>19.946999999999999</v>
      </c>
      <c r="I510" s="161"/>
      <c r="L510" s="157"/>
      <c r="M510" s="162"/>
      <c r="T510" s="163"/>
      <c r="AT510" s="158" t="s">
        <v>276</v>
      </c>
      <c r="AU510" s="158" t="s">
        <v>90</v>
      </c>
      <c r="AV510" s="13" t="s">
        <v>101</v>
      </c>
      <c r="AW510" s="13" t="s">
        <v>32</v>
      </c>
      <c r="AX510" s="13" t="s">
        <v>84</v>
      </c>
      <c r="AY510" s="158" t="s">
        <v>268</v>
      </c>
    </row>
    <row r="511" spans="2:65" s="12" customFormat="1">
      <c r="B511" s="149"/>
      <c r="D511" s="150" t="s">
        <v>276</v>
      </c>
      <c r="F511" s="152" t="s">
        <v>1054</v>
      </c>
      <c r="H511" s="153">
        <v>20.943999999999999</v>
      </c>
      <c r="I511" s="154"/>
      <c r="L511" s="149"/>
      <c r="M511" s="155"/>
      <c r="T511" s="156"/>
      <c r="AT511" s="151" t="s">
        <v>276</v>
      </c>
      <c r="AU511" s="151" t="s">
        <v>90</v>
      </c>
      <c r="AV511" s="12" t="s">
        <v>90</v>
      </c>
      <c r="AW511" s="12" t="s">
        <v>4</v>
      </c>
      <c r="AX511" s="12" t="s">
        <v>84</v>
      </c>
      <c r="AY511" s="151" t="s">
        <v>268</v>
      </c>
    </row>
    <row r="512" spans="2:65" s="1" customFormat="1" ht="37.9" customHeight="1">
      <c r="B512" s="32"/>
      <c r="C512" s="136" t="s">
        <v>550</v>
      </c>
      <c r="D512" s="136" t="s">
        <v>270</v>
      </c>
      <c r="E512" s="137" t="s">
        <v>1055</v>
      </c>
      <c r="F512" s="138" t="s">
        <v>1056</v>
      </c>
      <c r="G512" s="139" t="s">
        <v>318</v>
      </c>
      <c r="H512" s="140">
        <v>1.4</v>
      </c>
      <c r="I512" s="141"/>
      <c r="J512" s="142">
        <f>ROUND(I512*H512,2)</f>
        <v>0</v>
      </c>
      <c r="K512" s="138" t="s">
        <v>274</v>
      </c>
      <c r="L512" s="32"/>
      <c r="M512" s="143" t="s">
        <v>1</v>
      </c>
      <c r="N512" s="144" t="s">
        <v>43</v>
      </c>
      <c r="P512" s="145">
        <f>O512*H512</f>
        <v>0</v>
      </c>
      <c r="Q512" s="145">
        <v>3.3899999999999998E-3</v>
      </c>
      <c r="R512" s="145">
        <f>Q512*H512</f>
        <v>4.7459999999999994E-3</v>
      </c>
      <c r="S512" s="145">
        <v>0</v>
      </c>
      <c r="T512" s="146">
        <f>S512*H512</f>
        <v>0</v>
      </c>
      <c r="AR512" s="147" t="s">
        <v>101</v>
      </c>
      <c r="AT512" s="147" t="s">
        <v>270</v>
      </c>
      <c r="AU512" s="147" t="s">
        <v>90</v>
      </c>
      <c r="AY512" s="17" t="s">
        <v>268</v>
      </c>
      <c r="BE512" s="148">
        <f>IF(N512="základní",J512,0)</f>
        <v>0</v>
      </c>
      <c r="BF512" s="148">
        <f>IF(N512="snížená",J512,0)</f>
        <v>0</v>
      </c>
      <c r="BG512" s="148">
        <f>IF(N512="zákl. přenesená",J512,0)</f>
        <v>0</v>
      </c>
      <c r="BH512" s="148">
        <f>IF(N512="sníž. přenesená",J512,0)</f>
        <v>0</v>
      </c>
      <c r="BI512" s="148">
        <f>IF(N512="nulová",J512,0)</f>
        <v>0</v>
      </c>
      <c r="BJ512" s="17" t="s">
        <v>90</v>
      </c>
      <c r="BK512" s="148">
        <f>ROUND(I512*H512,2)</f>
        <v>0</v>
      </c>
      <c r="BL512" s="17" t="s">
        <v>101</v>
      </c>
      <c r="BM512" s="147" t="s">
        <v>3225</v>
      </c>
    </row>
    <row r="513" spans="2:65" s="1" customFormat="1" ht="24.2" customHeight="1">
      <c r="B513" s="32"/>
      <c r="C513" s="186" t="s">
        <v>554</v>
      </c>
      <c r="D513" s="186" t="s">
        <v>982</v>
      </c>
      <c r="E513" s="187" t="s">
        <v>1058</v>
      </c>
      <c r="F513" s="188" t="s">
        <v>1059</v>
      </c>
      <c r="G513" s="189" t="s">
        <v>273</v>
      </c>
      <c r="H513" s="190">
        <v>2.1</v>
      </c>
      <c r="I513" s="191"/>
      <c r="J513" s="192">
        <f>ROUND(I513*H513,2)</f>
        <v>0</v>
      </c>
      <c r="K513" s="188" t="s">
        <v>274</v>
      </c>
      <c r="L513" s="193"/>
      <c r="M513" s="194" t="s">
        <v>1</v>
      </c>
      <c r="N513" s="195" t="s">
        <v>43</v>
      </c>
      <c r="P513" s="145">
        <f>O513*H513</f>
        <v>0</v>
      </c>
      <c r="Q513" s="145">
        <v>6.0000000000000001E-3</v>
      </c>
      <c r="R513" s="145">
        <f>Q513*H513</f>
        <v>1.26E-2</v>
      </c>
      <c r="S513" s="145">
        <v>0</v>
      </c>
      <c r="T513" s="146">
        <f>S513*H513</f>
        <v>0</v>
      </c>
      <c r="AR513" s="147" t="s">
        <v>309</v>
      </c>
      <c r="AT513" s="147" t="s">
        <v>982</v>
      </c>
      <c r="AU513" s="147" t="s">
        <v>90</v>
      </c>
      <c r="AY513" s="17" t="s">
        <v>268</v>
      </c>
      <c r="BE513" s="148">
        <f>IF(N513="základní",J513,0)</f>
        <v>0</v>
      </c>
      <c r="BF513" s="148">
        <f>IF(N513="snížená",J513,0)</f>
        <v>0</v>
      </c>
      <c r="BG513" s="148">
        <f>IF(N513="zákl. přenesená",J513,0)</f>
        <v>0</v>
      </c>
      <c r="BH513" s="148">
        <f>IF(N513="sníž. přenesená",J513,0)</f>
        <v>0</v>
      </c>
      <c r="BI513" s="148">
        <f>IF(N513="nulová",J513,0)</f>
        <v>0</v>
      </c>
      <c r="BJ513" s="17" t="s">
        <v>90</v>
      </c>
      <c r="BK513" s="148">
        <f>ROUND(I513*H513,2)</f>
        <v>0</v>
      </c>
      <c r="BL513" s="17" t="s">
        <v>101</v>
      </c>
      <c r="BM513" s="147" t="s">
        <v>3226</v>
      </c>
    </row>
    <row r="514" spans="2:65" s="12" customFormat="1">
      <c r="B514" s="149"/>
      <c r="D514" s="150" t="s">
        <v>276</v>
      </c>
      <c r="E514" s="151" t="s">
        <v>1</v>
      </c>
      <c r="F514" s="152" t="s">
        <v>1061</v>
      </c>
      <c r="H514" s="153">
        <v>1.4</v>
      </c>
      <c r="I514" s="154"/>
      <c r="L514" s="149"/>
      <c r="M514" s="155"/>
      <c r="T514" s="156"/>
      <c r="AT514" s="151" t="s">
        <v>276</v>
      </c>
      <c r="AU514" s="151" t="s">
        <v>90</v>
      </c>
      <c r="AV514" s="12" t="s">
        <v>90</v>
      </c>
      <c r="AW514" s="12" t="s">
        <v>32</v>
      </c>
      <c r="AX514" s="12" t="s">
        <v>77</v>
      </c>
      <c r="AY514" s="151" t="s">
        <v>268</v>
      </c>
    </row>
    <row r="515" spans="2:65" s="13" customFormat="1">
      <c r="B515" s="157"/>
      <c r="D515" s="150" t="s">
        <v>276</v>
      </c>
      <c r="E515" s="158" t="s">
        <v>1</v>
      </c>
      <c r="F515" s="159" t="s">
        <v>278</v>
      </c>
      <c r="H515" s="160">
        <v>1.4</v>
      </c>
      <c r="I515" s="161"/>
      <c r="L515" s="157"/>
      <c r="M515" s="162"/>
      <c r="T515" s="163"/>
      <c r="AT515" s="158" t="s">
        <v>276</v>
      </c>
      <c r="AU515" s="158" t="s">
        <v>90</v>
      </c>
      <c r="AV515" s="13" t="s">
        <v>101</v>
      </c>
      <c r="AW515" s="13" t="s">
        <v>32</v>
      </c>
      <c r="AX515" s="13" t="s">
        <v>84</v>
      </c>
      <c r="AY515" s="158" t="s">
        <v>268</v>
      </c>
    </row>
    <row r="516" spans="2:65" s="12" customFormat="1">
      <c r="B516" s="149"/>
      <c r="D516" s="150" t="s">
        <v>276</v>
      </c>
      <c r="F516" s="152" t="s">
        <v>1062</v>
      </c>
      <c r="H516" s="153">
        <v>2.1</v>
      </c>
      <c r="I516" s="154"/>
      <c r="L516" s="149"/>
      <c r="M516" s="155"/>
      <c r="T516" s="156"/>
      <c r="AT516" s="151" t="s">
        <v>276</v>
      </c>
      <c r="AU516" s="151" t="s">
        <v>90</v>
      </c>
      <c r="AV516" s="12" t="s">
        <v>90</v>
      </c>
      <c r="AW516" s="12" t="s">
        <v>4</v>
      </c>
      <c r="AX516" s="12" t="s">
        <v>84</v>
      </c>
      <c r="AY516" s="151" t="s">
        <v>268</v>
      </c>
    </row>
    <row r="517" spans="2:65" s="1" customFormat="1" ht="44.25" customHeight="1">
      <c r="B517" s="32"/>
      <c r="C517" s="136" t="s">
        <v>558</v>
      </c>
      <c r="D517" s="136" t="s">
        <v>270</v>
      </c>
      <c r="E517" s="137" t="s">
        <v>1063</v>
      </c>
      <c r="F517" s="138" t="s">
        <v>1064</v>
      </c>
      <c r="G517" s="139" t="s">
        <v>273</v>
      </c>
      <c r="H517" s="140">
        <v>11.875999999999999</v>
      </c>
      <c r="I517" s="141"/>
      <c r="J517" s="142">
        <f>ROUND(I517*H517,2)</f>
        <v>0</v>
      </c>
      <c r="K517" s="138" t="s">
        <v>274</v>
      </c>
      <c r="L517" s="32"/>
      <c r="M517" s="143" t="s">
        <v>1</v>
      </c>
      <c r="N517" s="144" t="s">
        <v>43</v>
      </c>
      <c r="P517" s="145">
        <f>O517*H517</f>
        <v>0</v>
      </c>
      <c r="Q517" s="145">
        <v>1.1350000000000001E-2</v>
      </c>
      <c r="R517" s="145">
        <f>Q517*H517</f>
        <v>0.13479260000000001</v>
      </c>
      <c r="S517" s="145">
        <v>0</v>
      </c>
      <c r="T517" s="146">
        <f>S517*H517</f>
        <v>0</v>
      </c>
      <c r="AR517" s="147" t="s">
        <v>101</v>
      </c>
      <c r="AT517" s="147" t="s">
        <v>270</v>
      </c>
      <c r="AU517" s="147" t="s">
        <v>90</v>
      </c>
      <c r="AY517" s="17" t="s">
        <v>268</v>
      </c>
      <c r="BE517" s="148">
        <f>IF(N517="základní",J517,0)</f>
        <v>0</v>
      </c>
      <c r="BF517" s="148">
        <f>IF(N517="snížená",J517,0)</f>
        <v>0</v>
      </c>
      <c r="BG517" s="148">
        <f>IF(N517="zákl. přenesená",J517,0)</f>
        <v>0</v>
      </c>
      <c r="BH517" s="148">
        <f>IF(N517="sníž. přenesená",J517,0)</f>
        <v>0</v>
      </c>
      <c r="BI517" s="148">
        <f>IF(N517="nulová",J517,0)</f>
        <v>0</v>
      </c>
      <c r="BJ517" s="17" t="s">
        <v>90</v>
      </c>
      <c r="BK517" s="148">
        <f>ROUND(I517*H517,2)</f>
        <v>0</v>
      </c>
      <c r="BL517" s="17" t="s">
        <v>101</v>
      </c>
      <c r="BM517" s="147" t="s">
        <v>3227</v>
      </c>
    </row>
    <row r="518" spans="2:65" s="1" customFormat="1" ht="24.2" customHeight="1">
      <c r="B518" s="32"/>
      <c r="C518" s="186" t="s">
        <v>562</v>
      </c>
      <c r="D518" s="186" t="s">
        <v>982</v>
      </c>
      <c r="E518" s="187" t="s">
        <v>1066</v>
      </c>
      <c r="F518" s="188" t="s">
        <v>1067</v>
      </c>
      <c r="G518" s="189" t="s">
        <v>273</v>
      </c>
      <c r="H518" s="190">
        <v>12.47</v>
      </c>
      <c r="I518" s="191"/>
      <c r="J518" s="192">
        <f>ROUND(I518*H518,2)</f>
        <v>0</v>
      </c>
      <c r="K518" s="188" t="s">
        <v>274</v>
      </c>
      <c r="L518" s="193"/>
      <c r="M518" s="194" t="s">
        <v>1</v>
      </c>
      <c r="N518" s="195" t="s">
        <v>43</v>
      </c>
      <c r="P518" s="145">
        <f>O518*H518</f>
        <v>0</v>
      </c>
      <c r="Q518" s="145">
        <v>4.7999999999999996E-3</v>
      </c>
      <c r="R518" s="145">
        <f>Q518*H518</f>
        <v>5.9855999999999999E-2</v>
      </c>
      <c r="S518" s="145">
        <v>0</v>
      </c>
      <c r="T518" s="146">
        <f>S518*H518</f>
        <v>0</v>
      </c>
      <c r="AR518" s="147" t="s">
        <v>309</v>
      </c>
      <c r="AT518" s="147" t="s">
        <v>982</v>
      </c>
      <c r="AU518" s="147" t="s">
        <v>90</v>
      </c>
      <c r="AY518" s="17" t="s">
        <v>268</v>
      </c>
      <c r="BE518" s="148">
        <f>IF(N518="základní",J518,0)</f>
        <v>0</v>
      </c>
      <c r="BF518" s="148">
        <f>IF(N518="snížená",J518,0)</f>
        <v>0</v>
      </c>
      <c r="BG518" s="148">
        <f>IF(N518="zákl. přenesená",J518,0)</f>
        <v>0</v>
      </c>
      <c r="BH518" s="148">
        <f>IF(N518="sníž. přenesená",J518,0)</f>
        <v>0</v>
      </c>
      <c r="BI518" s="148">
        <f>IF(N518="nulová",J518,0)</f>
        <v>0</v>
      </c>
      <c r="BJ518" s="17" t="s">
        <v>90</v>
      </c>
      <c r="BK518" s="148">
        <f>ROUND(I518*H518,2)</f>
        <v>0</v>
      </c>
      <c r="BL518" s="17" t="s">
        <v>101</v>
      </c>
      <c r="BM518" s="147" t="s">
        <v>1068</v>
      </c>
    </row>
    <row r="519" spans="2:65" s="14" customFormat="1">
      <c r="B519" s="164"/>
      <c r="D519" s="150" t="s">
        <v>276</v>
      </c>
      <c r="E519" s="165" t="s">
        <v>1</v>
      </c>
      <c r="F519" s="166" t="s">
        <v>1069</v>
      </c>
      <c r="H519" s="165" t="s">
        <v>1</v>
      </c>
      <c r="I519" s="167"/>
      <c r="L519" s="164"/>
      <c r="M519" s="168"/>
      <c r="T519" s="169"/>
      <c r="AT519" s="165" t="s">
        <v>276</v>
      </c>
      <c r="AU519" s="165" t="s">
        <v>90</v>
      </c>
      <c r="AV519" s="14" t="s">
        <v>84</v>
      </c>
      <c r="AW519" s="14" t="s">
        <v>32</v>
      </c>
      <c r="AX519" s="14" t="s">
        <v>77</v>
      </c>
      <c r="AY519" s="165" t="s">
        <v>268</v>
      </c>
    </row>
    <row r="520" spans="2:65" s="12" customFormat="1">
      <c r="B520" s="149"/>
      <c r="D520" s="150" t="s">
        <v>276</v>
      </c>
      <c r="E520" s="151" t="s">
        <v>1</v>
      </c>
      <c r="F520" s="152" t="s">
        <v>3228</v>
      </c>
      <c r="H520" s="153">
        <v>11.875999999999999</v>
      </c>
      <c r="I520" s="154"/>
      <c r="L520" s="149"/>
      <c r="M520" s="155"/>
      <c r="T520" s="156"/>
      <c r="AT520" s="151" t="s">
        <v>276</v>
      </c>
      <c r="AU520" s="151" t="s">
        <v>90</v>
      </c>
      <c r="AV520" s="12" t="s">
        <v>90</v>
      </c>
      <c r="AW520" s="12" t="s">
        <v>32</v>
      </c>
      <c r="AX520" s="12" t="s">
        <v>77</v>
      </c>
      <c r="AY520" s="151" t="s">
        <v>268</v>
      </c>
    </row>
    <row r="521" spans="2:65" s="13" customFormat="1">
      <c r="B521" s="157"/>
      <c r="D521" s="150" t="s">
        <v>276</v>
      </c>
      <c r="E521" s="158" t="s">
        <v>1</v>
      </c>
      <c r="F521" s="159" t="s">
        <v>278</v>
      </c>
      <c r="H521" s="160">
        <v>11.875999999999999</v>
      </c>
      <c r="I521" s="161"/>
      <c r="L521" s="157"/>
      <c r="M521" s="162"/>
      <c r="T521" s="163"/>
      <c r="AT521" s="158" t="s">
        <v>276</v>
      </c>
      <c r="AU521" s="158" t="s">
        <v>90</v>
      </c>
      <c r="AV521" s="13" t="s">
        <v>101</v>
      </c>
      <c r="AW521" s="13" t="s">
        <v>32</v>
      </c>
      <c r="AX521" s="13" t="s">
        <v>84</v>
      </c>
      <c r="AY521" s="158" t="s">
        <v>268</v>
      </c>
    </row>
    <row r="522" spans="2:65" s="12" customFormat="1">
      <c r="B522" s="149"/>
      <c r="D522" s="150" t="s">
        <v>276</v>
      </c>
      <c r="F522" s="152" t="s">
        <v>3229</v>
      </c>
      <c r="H522" s="153">
        <v>12.47</v>
      </c>
      <c r="I522" s="154"/>
      <c r="L522" s="149"/>
      <c r="M522" s="155"/>
      <c r="T522" s="156"/>
      <c r="AT522" s="151" t="s">
        <v>276</v>
      </c>
      <c r="AU522" s="151" t="s">
        <v>90</v>
      </c>
      <c r="AV522" s="12" t="s">
        <v>90</v>
      </c>
      <c r="AW522" s="12" t="s">
        <v>4</v>
      </c>
      <c r="AX522" s="12" t="s">
        <v>84</v>
      </c>
      <c r="AY522" s="151" t="s">
        <v>268</v>
      </c>
    </row>
    <row r="523" spans="2:65" s="1" customFormat="1" ht="44.25" customHeight="1">
      <c r="B523" s="32"/>
      <c r="C523" s="136" t="s">
        <v>566</v>
      </c>
      <c r="D523" s="136" t="s">
        <v>270</v>
      </c>
      <c r="E523" s="137" t="s">
        <v>1072</v>
      </c>
      <c r="F523" s="138" t="s">
        <v>1073</v>
      </c>
      <c r="G523" s="139" t="s">
        <v>273</v>
      </c>
      <c r="H523" s="140">
        <v>11.536</v>
      </c>
      <c r="I523" s="141"/>
      <c r="J523" s="142">
        <f>ROUND(I523*H523,2)</f>
        <v>0</v>
      </c>
      <c r="K523" s="138" t="s">
        <v>274</v>
      </c>
      <c r="L523" s="32"/>
      <c r="M523" s="143" t="s">
        <v>1</v>
      </c>
      <c r="N523" s="144" t="s">
        <v>43</v>
      </c>
      <c r="P523" s="145">
        <f>O523*H523</f>
        <v>0</v>
      </c>
      <c r="Q523" s="145">
        <v>1.1350000000000001E-2</v>
      </c>
      <c r="R523" s="145">
        <f>Q523*H523</f>
        <v>0.13093360000000001</v>
      </c>
      <c r="S523" s="145">
        <v>0</v>
      </c>
      <c r="T523" s="146">
        <f>S523*H523</f>
        <v>0</v>
      </c>
      <c r="AR523" s="147" t="s">
        <v>101</v>
      </c>
      <c r="AT523" s="147" t="s">
        <v>270</v>
      </c>
      <c r="AU523" s="147" t="s">
        <v>90</v>
      </c>
      <c r="AY523" s="17" t="s">
        <v>268</v>
      </c>
      <c r="BE523" s="148">
        <f>IF(N523="základní",J523,0)</f>
        <v>0</v>
      </c>
      <c r="BF523" s="148">
        <f>IF(N523="snížená",J523,0)</f>
        <v>0</v>
      </c>
      <c r="BG523" s="148">
        <f>IF(N523="zákl. přenesená",J523,0)</f>
        <v>0</v>
      </c>
      <c r="BH523" s="148">
        <f>IF(N523="sníž. přenesená",J523,0)</f>
        <v>0</v>
      </c>
      <c r="BI523" s="148">
        <f>IF(N523="nulová",J523,0)</f>
        <v>0</v>
      </c>
      <c r="BJ523" s="17" t="s">
        <v>90</v>
      </c>
      <c r="BK523" s="148">
        <f>ROUND(I523*H523,2)</f>
        <v>0</v>
      </c>
      <c r="BL523" s="17" t="s">
        <v>101</v>
      </c>
      <c r="BM523" s="147" t="s">
        <v>3230</v>
      </c>
    </row>
    <row r="524" spans="2:65" s="1" customFormat="1" ht="24.2" customHeight="1">
      <c r="B524" s="32"/>
      <c r="C524" s="186" t="s">
        <v>570</v>
      </c>
      <c r="D524" s="186" t="s">
        <v>982</v>
      </c>
      <c r="E524" s="187" t="s">
        <v>1075</v>
      </c>
      <c r="F524" s="188" t="s">
        <v>1076</v>
      </c>
      <c r="G524" s="189" t="s">
        <v>273</v>
      </c>
      <c r="H524" s="190">
        <v>12.113</v>
      </c>
      <c r="I524" s="191"/>
      <c r="J524" s="192">
        <f>ROUND(I524*H524,2)</f>
        <v>0</v>
      </c>
      <c r="K524" s="188" t="s">
        <v>274</v>
      </c>
      <c r="L524" s="193"/>
      <c r="M524" s="194" t="s">
        <v>1</v>
      </c>
      <c r="N524" s="195" t="s">
        <v>43</v>
      </c>
      <c r="P524" s="145">
        <f>O524*H524</f>
        <v>0</v>
      </c>
      <c r="Q524" s="145">
        <v>7.1999999999999998E-3</v>
      </c>
      <c r="R524" s="145">
        <f>Q524*H524</f>
        <v>8.7213599999999988E-2</v>
      </c>
      <c r="S524" s="145">
        <v>0</v>
      </c>
      <c r="T524" s="146">
        <f>S524*H524</f>
        <v>0</v>
      </c>
      <c r="AR524" s="147" t="s">
        <v>309</v>
      </c>
      <c r="AT524" s="147" t="s">
        <v>982</v>
      </c>
      <c r="AU524" s="147" t="s">
        <v>90</v>
      </c>
      <c r="AY524" s="17" t="s">
        <v>268</v>
      </c>
      <c r="BE524" s="148">
        <f>IF(N524="základní",J524,0)</f>
        <v>0</v>
      </c>
      <c r="BF524" s="148">
        <f>IF(N524="snížená",J524,0)</f>
        <v>0</v>
      </c>
      <c r="BG524" s="148">
        <f>IF(N524="zákl. přenesená",J524,0)</f>
        <v>0</v>
      </c>
      <c r="BH524" s="148">
        <f>IF(N524="sníž. přenesená",J524,0)</f>
        <v>0</v>
      </c>
      <c r="BI524" s="148">
        <f>IF(N524="nulová",J524,0)</f>
        <v>0</v>
      </c>
      <c r="BJ524" s="17" t="s">
        <v>90</v>
      </c>
      <c r="BK524" s="148">
        <f>ROUND(I524*H524,2)</f>
        <v>0</v>
      </c>
      <c r="BL524" s="17" t="s">
        <v>101</v>
      </c>
      <c r="BM524" s="147" t="s">
        <v>1077</v>
      </c>
    </row>
    <row r="525" spans="2:65" s="14" customFormat="1">
      <c r="B525" s="164"/>
      <c r="D525" s="150" t="s">
        <v>276</v>
      </c>
      <c r="E525" s="165" t="s">
        <v>1</v>
      </c>
      <c r="F525" s="166" t="s">
        <v>1069</v>
      </c>
      <c r="H525" s="165" t="s">
        <v>1</v>
      </c>
      <c r="I525" s="167"/>
      <c r="L525" s="164"/>
      <c r="M525" s="168"/>
      <c r="T525" s="169"/>
      <c r="AT525" s="165" t="s">
        <v>276</v>
      </c>
      <c r="AU525" s="165" t="s">
        <v>90</v>
      </c>
      <c r="AV525" s="14" t="s">
        <v>84</v>
      </c>
      <c r="AW525" s="14" t="s">
        <v>32</v>
      </c>
      <c r="AX525" s="14" t="s">
        <v>77</v>
      </c>
      <c r="AY525" s="165" t="s">
        <v>268</v>
      </c>
    </row>
    <row r="526" spans="2:65" s="12" customFormat="1">
      <c r="B526" s="149"/>
      <c r="D526" s="150" t="s">
        <v>276</v>
      </c>
      <c r="E526" s="151" t="s">
        <v>1</v>
      </c>
      <c r="F526" s="152" t="s">
        <v>3231</v>
      </c>
      <c r="H526" s="153">
        <v>11.536</v>
      </c>
      <c r="I526" s="154"/>
      <c r="L526" s="149"/>
      <c r="M526" s="155"/>
      <c r="T526" s="156"/>
      <c r="AT526" s="151" t="s">
        <v>276</v>
      </c>
      <c r="AU526" s="151" t="s">
        <v>90</v>
      </c>
      <c r="AV526" s="12" t="s">
        <v>90</v>
      </c>
      <c r="AW526" s="12" t="s">
        <v>32</v>
      </c>
      <c r="AX526" s="12" t="s">
        <v>77</v>
      </c>
      <c r="AY526" s="151" t="s">
        <v>268</v>
      </c>
    </row>
    <row r="527" spans="2:65" s="13" customFormat="1">
      <c r="B527" s="157"/>
      <c r="D527" s="150" t="s">
        <v>276</v>
      </c>
      <c r="E527" s="158" t="s">
        <v>1</v>
      </c>
      <c r="F527" s="159" t="s">
        <v>278</v>
      </c>
      <c r="H527" s="160">
        <v>11.536</v>
      </c>
      <c r="I527" s="161"/>
      <c r="L527" s="157"/>
      <c r="M527" s="162"/>
      <c r="T527" s="163"/>
      <c r="AT527" s="158" t="s">
        <v>276</v>
      </c>
      <c r="AU527" s="158" t="s">
        <v>90</v>
      </c>
      <c r="AV527" s="13" t="s">
        <v>101</v>
      </c>
      <c r="AW527" s="13" t="s">
        <v>32</v>
      </c>
      <c r="AX527" s="13" t="s">
        <v>84</v>
      </c>
      <c r="AY527" s="158" t="s">
        <v>268</v>
      </c>
    </row>
    <row r="528" spans="2:65" s="12" customFormat="1">
      <c r="B528" s="149"/>
      <c r="D528" s="150" t="s">
        <v>276</v>
      </c>
      <c r="F528" s="152" t="s">
        <v>3232</v>
      </c>
      <c r="H528" s="153">
        <v>12.113</v>
      </c>
      <c r="I528" s="154"/>
      <c r="L528" s="149"/>
      <c r="M528" s="155"/>
      <c r="T528" s="156"/>
      <c r="AT528" s="151" t="s">
        <v>276</v>
      </c>
      <c r="AU528" s="151" t="s">
        <v>90</v>
      </c>
      <c r="AV528" s="12" t="s">
        <v>90</v>
      </c>
      <c r="AW528" s="12" t="s">
        <v>4</v>
      </c>
      <c r="AX528" s="12" t="s">
        <v>84</v>
      </c>
      <c r="AY528" s="151" t="s">
        <v>268</v>
      </c>
    </row>
    <row r="529" spans="2:65" s="1" customFormat="1" ht="44.25" customHeight="1">
      <c r="B529" s="32"/>
      <c r="C529" s="136" t="s">
        <v>575</v>
      </c>
      <c r="D529" s="136" t="s">
        <v>270</v>
      </c>
      <c r="E529" s="137" t="s">
        <v>1080</v>
      </c>
      <c r="F529" s="138" t="s">
        <v>1081</v>
      </c>
      <c r="G529" s="139" t="s">
        <v>273</v>
      </c>
      <c r="H529" s="140">
        <v>9.1609999999999996</v>
      </c>
      <c r="I529" s="141"/>
      <c r="J529" s="142">
        <f>ROUND(I529*H529,2)</f>
        <v>0</v>
      </c>
      <c r="K529" s="138" t="s">
        <v>274</v>
      </c>
      <c r="L529" s="32"/>
      <c r="M529" s="143" t="s">
        <v>1</v>
      </c>
      <c r="N529" s="144" t="s">
        <v>43</v>
      </c>
      <c r="P529" s="145">
        <f>O529*H529</f>
        <v>0</v>
      </c>
      <c r="Q529" s="145">
        <v>1.1520000000000001E-2</v>
      </c>
      <c r="R529" s="145">
        <f>Q529*H529</f>
        <v>0.10553472</v>
      </c>
      <c r="S529" s="145">
        <v>0</v>
      </c>
      <c r="T529" s="146">
        <f>S529*H529</f>
        <v>0</v>
      </c>
      <c r="AR529" s="147" t="s">
        <v>101</v>
      </c>
      <c r="AT529" s="147" t="s">
        <v>270</v>
      </c>
      <c r="AU529" s="147" t="s">
        <v>90</v>
      </c>
      <c r="AY529" s="17" t="s">
        <v>268</v>
      </c>
      <c r="BE529" s="148">
        <f>IF(N529="základní",J529,0)</f>
        <v>0</v>
      </c>
      <c r="BF529" s="148">
        <f>IF(N529="snížená",J529,0)</f>
        <v>0</v>
      </c>
      <c r="BG529" s="148">
        <f>IF(N529="zákl. přenesená",J529,0)</f>
        <v>0</v>
      </c>
      <c r="BH529" s="148">
        <f>IF(N529="sníž. přenesená",J529,0)</f>
        <v>0</v>
      </c>
      <c r="BI529" s="148">
        <f>IF(N529="nulová",J529,0)</f>
        <v>0</v>
      </c>
      <c r="BJ529" s="17" t="s">
        <v>90</v>
      </c>
      <c r="BK529" s="148">
        <f>ROUND(I529*H529,2)</f>
        <v>0</v>
      </c>
      <c r="BL529" s="17" t="s">
        <v>101</v>
      </c>
      <c r="BM529" s="147" t="s">
        <v>3233</v>
      </c>
    </row>
    <row r="530" spans="2:65" s="1" customFormat="1" ht="24.2" customHeight="1">
      <c r="B530" s="32"/>
      <c r="C530" s="186" t="s">
        <v>580</v>
      </c>
      <c r="D530" s="186" t="s">
        <v>982</v>
      </c>
      <c r="E530" s="187" t="s">
        <v>1083</v>
      </c>
      <c r="F530" s="188" t="s">
        <v>1084</v>
      </c>
      <c r="G530" s="189" t="s">
        <v>273</v>
      </c>
      <c r="H530" s="190">
        <v>9.6189999999999998</v>
      </c>
      <c r="I530" s="191"/>
      <c r="J530" s="192">
        <f>ROUND(I530*H530,2)</f>
        <v>0</v>
      </c>
      <c r="K530" s="188" t="s">
        <v>1</v>
      </c>
      <c r="L530" s="193"/>
      <c r="M530" s="194" t="s">
        <v>1</v>
      </c>
      <c r="N530" s="195" t="s">
        <v>43</v>
      </c>
      <c r="P530" s="145">
        <f>O530*H530</f>
        <v>0</v>
      </c>
      <c r="Q530" s="145">
        <v>1.55E-2</v>
      </c>
      <c r="R530" s="145">
        <f>Q530*H530</f>
        <v>0.14909449999999999</v>
      </c>
      <c r="S530" s="145">
        <v>0</v>
      </c>
      <c r="T530" s="146">
        <f>S530*H530</f>
        <v>0</v>
      </c>
      <c r="AR530" s="147" t="s">
        <v>309</v>
      </c>
      <c r="AT530" s="147" t="s">
        <v>982</v>
      </c>
      <c r="AU530" s="147" t="s">
        <v>90</v>
      </c>
      <c r="AY530" s="17" t="s">
        <v>268</v>
      </c>
      <c r="BE530" s="148">
        <f>IF(N530="základní",J530,0)</f>
        <v>0</v>
      </c>
      <c r="BF530" s="148">
        <f>IF(N530="snížená",J530,0)</f>
        <v>0</v>
      </c>
      <c r="BG530" s="148">
        <f>IF(N530="zákl. přenesená",J530,0)</f>
        <v>0</v>
      </c>
      <c r="BH530" s="148">
        <f>IF(N530="sníž. přenesená",J530,0)</f>
        <v>0</v>
      </c>
      <c r="BI530" s="148">
        <f>IF(N530="nulová",J530,0)</f>
        <v>0</v>
      </c>
      <c r="BJ530" s="17" t="s">
        <v>90</v>
      </c>
      <c r="BK530" s="148">
        <f>ROUND(I530*H530,2)</f>
        <v>0</v>
      </c>
      <c r="BL530" s="17" t="s">
        <v>101</v>
      </c>
      <c r="BM530" s="147" t="s">
        <v>1085</v>
      </c>
    </row>
    <row r="531" spans="2:65" s="14" customFormat="1">
      <c r="B531" s="164"/>
      <c r="D531" s="150" t="s">
        <v>276</v>
      </c>
      <c r="E531" s="165" t="s">
        <v>1</v>
      </c>
      <c r="F531" s="166" t="s">
        <v>1069</v>
      </c>
      <c r="H531" s="165" t="s">
        <v>1</v>
      </c>
      <c r="I531" s="167"/>
      <c r="L531" s="164"/>
      <c r="M531" s="168"/>
      <c r="T531" s="169"/>
      <c r="AT531" s="165" t="s">
        <v>276</v>
      </c>
      <c r="AU531" s="165" t="s">
        <v>90</v>
      </c>
      <c r="AV531" s="14" t="s">
        <v>84</v>
      </c>
      <c r="AW531" s="14" t="s">
        <v>32</v>
      </c>
      <c r="AX531" s="14" t="s">
        <v>77</v>
      </c>
      <c r="AY531" s="165" t="s">
        <v>268</v>
      </c>
    </row>
    <row r="532" spans="2:65" s="12" customFormat="1">
      <c r="B532" s="149"/>
      <c r="D532" s="150" t="s">
        <v>276</v>
      </c>
      <c r="E532" s="151" t="s">
        <v>1</v>
      </c>
      <c r="F532" s="152" t="s">
        <v>3234</v>
      </c>
      <c r="H532" s="153">
        <v>9.1609999999999996</v>
      </c>
      <c r="I532" s="154"/>
      <c r="L532" s="149"/>
      <c r="M532" s="155"/>
      <c r="T532" s="156"/>
      <c r="AT532" s="151" t="s">
        <v>276</v>
      </c>
      <c r="AU532" s="151" t="s">
        <v>90</v>
      </c>
      <c r="AV532" s="12" t="s">
        <v>90</v>
      </c>
      <c r="AW532" s="12" t="s">
        <v>32</v>
      </c>
      <c r="AX532" s="12" t="s">
        <v>77</v>
      </c>
      <c r="AY532" s="151" t="s">
        <v>268</v>
      </c>
    </row>
    <row r="533" spans="2:65" s="13" customFormat="1">
      <c r="B533" s="157"/>
      <c r="D533" s="150" t="s">
        <v>276</v>
      </c>
      <c r="E533" s="158" t="s">
        <v>1</v>
      </c>
      <c r="F533" s="159" t="s">
        <v>278</v>
      </c>
      <c r="H533" s="160">
        <v>9.1609999999999996</v>
      </c>
      <c r="I533" s="161"/>
      <c r="L533" s="157"/>
      <c r="M533" s="162"/>
      <c r="T533" s="163"/>
      <c r="AT533" s="158" t="s">
        <v>276</v>
      </c>
      <c r="AU533" s="158" t="s">
        <v>90</v>
      </c>
      <c r="AV533" s="13" t="s">
        <v>101</v>
      </c>
      <c r="AW533" s="13" t="s">
        <v>32</v>
      </c>
      <c r="AX533" s="13" t="s">
        <v>84</v>
      </c>
      <c r="AY533" s="158" t="s">
        <v>268</v>
      </c>
    </row>
    <row r="534" spans="2:65" s="12" customFormat="1">
      <c r="B534" s="149"/>
      <c r="D534" s="150" t="s">
        <v>276</v>
      </c>
      <c r="F534" s="152" t="s">
        <v>3235</v>
      </c>
      <c r="H534" s="153">
        <v>9.6189999999999998</v>
      </c>
      <c r="I534" s="154"/>
      <c r="L534" s="149"/>
      <c r="M534" s="155"/>
      <c r="T534" s="156"/>
      <c r="AT534" s="151" t="s">
        <v>276</v>
      </c>
      <c r="AU534" s="151" t="s">
        <v>90</v>
      </c>
      <c r="AV534" s="12" t="s">
        <v>90</v>
      </c>
      <c r="AW534" s="12" t="s">
        <v>4</v>
      </c>
      <c r="AX534" s="12" t="s">
        <v>84</v>
      </c>
      <c r="AY534" s="151" t="s">
        <v>268</v>
      </c>
    </row>
    <row r="535" spans="2:65" s="1" customFormat="1" ht="49.15" customHeight="1">
      <c r="B535" s="32"/>
      <c r="C535" s="136" t="s">
        <v>589</v>
      </c>
      <c r="D535" s="136" t="s">
        <v>270</v>
      </c>
      <c r="E535" s="137" t="s">
        <v>1088</v>
      </c>
      <c r="F535" s="138" t="s">
        <v>1089</v>
      </c>
      <c r="G535" s="139" t="s">
        <v>273</v>
      </c>
      <c r="H535" s="140">
        <v>134.541</v>
      </c>
      <c r="I535" s="141"/>
      <c r="J535" s="142">
        <f>ROUND(I535*H535,2)</f>
        <v>0</v>
      </c>
      <c r="K535" s="138" t="s">
        <v>274</v>
      </c>
      <c r="L535" s="32"/>
      <c r="M535" s="143" t="s">
        <v>1</v>
      </c>
      <c r="N535" s="144" t="s">
        <v>43</v>
      </c>
      <c r="P535" s="145">
        <f>O535*H535</f>
        <v>0</v>
      </c>
      <c r="Q535" s="145">
        <v>1.1679999999999999E-2</v>
      </c>
      <c r="R535" s="145">
        <f>Q535*H535</f>
        <v>1.5714388799999999</v>
      </c>
      <c r="S535" s="145">
        <v>0</v>
      </c>
      <c r="T535" s="146">
        <f>S535*H535</f>
        <v>0</v>
      </c>
      <c r="AR535" s="147" t="s">
        <v>101</v>
      </c>
      <c r="AT535" s="147" t="s">
        <v>270</v>
      </c>
      <c r="AU535" s="147" t="s">
        <v>90</v>
      </c>
      <c r="AY535" s="17" t="s">
        <v>268</v>
      </c>
      <c r="BE535" s="148">
        <f>IF(N535="základní",J535,0)</f>
        <v>0</v>
      </c>
      <c r="BF535" s="148">
        <f>IF(N535="snížená",J535,0)</f>
        <v>0</v>
      </c>
      <c r="BG535" s="148">
        <f>IF(N535="zákl. přenesená",J535,0)</f>
        <v>0</v>
      </c>
      <c r="BH535" s="148">
        <f>IF(N535="sníž. přenesená",J535,0)</f>
        <v>0</v>
      </c>
      <c r="BI535" s="148">
        <f>IF(N535="nulová",J535,0)</f>
        <v>0</v>
      </c>
      <c r="BJ535" s="17" t="s">
        <v>90</v>
      </c>
      <c r="BK535" s="148">
        <f>ROUND(I535*H535,2)</f>
        <v>0</v>
      </c>
      <c r="BL535" s="17" t="s">
        <v>101</v>
      </c>
      <c r="BM535" s="147" t="s">
        <v>1090</v>
      </c>
    </row>
    <row r="536" spans="2:65" s="1" customFormat="1" ht="24.2" customHeight="1">
      <c r="B536" s="32"/>
      <c r="C536" s="186" t="s">
        <v>593</v>
      </c>
      <c r="D536" s="186" t="s">
        <v>982</v>
      </c>
      <c r="E536" s="187" t="s">
        <v>1091</v>
      </c>
      <c r="F536" s="188" t="s">
        <v>1092</v>
      </c>
      <c r="G536" s="189" t="s">
        <v>273</v>
      </c>
      <c r="H536" s="190">
        <v>141.268</v>
      </c>
      <c r="I536" s="191"/>
      <c r="J536" s="192">
        <f>ROUND(I536*H536,2)</f>
        <v>0</v>
      </c>
      <c r="K536" s="188" t="s">
        <v>274</v>
      </c>
      <c r="L536" s="193"/>
      <c r="M536" s="194" t="s">
        <v>1</v>
      </c>
      <c r="N536" s="195" t="s">
        <v>43</v>
      </c>
      <c r="P536" s="145">
        <f>O536*H536</f>
        <v>0</v>
      </c>
      <c r="Q536" s="145">
        <v>2.8000000000000001E-2</v>
      </c>
      <c r="R536" s="145">
        <f>Q536*H536</f>
        <v>3.9555039999999999</v>
      </c>
      <c r="S536" s="145">
        <v>0</v>
      </c>
      <c r="T536" s="146">
        <f>S536*H536</f>
        <v>0</v>
      </c>
      <c r="AR536" s="147" t="s">
        <v>309</v>
      </c>
      <c r="AT536" s="147" t="s">
        <v>982</v>
      </c>
      <c r="AU536" s="147" t="s">
        <v>90</v>
      </c>
      <c r="AY536" s="17" t="s">
        <v>268</v>
      </c>
      <c r="BE536" s="148">
        <f>IF(N536="základní",J536,0)</f>
        <v>0</v>
      </c>
      <c r="BF536" s="148">
        <f>IF(N536="snížená",J536,0)</f>
        <v>0</v>
      </c>
      <c r="BG536" s="148">
        <f>IF(N536="zákl. přenesená",J536,0)</f>
        <v>0</v>
      </c>
      <c r="BH536" s="148">
        <f>IF(N536="sníž. přenesená",J536,0)</f>
        <v>0</v>
      </c>
      <c r="BI536" s="148">
        <f>IF(N536="nulová",J536,0)</f>
        <v>0</v>
      </c>
      <c r="BJ536" s="17" t="s">
        <v>90</v>
      </c>
      <c r="BK536" s="148">
        <f>ROUND(I536*H536,2)</f>
        <v>0</v>
      </c>
      <c r="BL536" s="17" t="s">
        <v>101</v>
      </c>
      <c r="BM536" s="147" t="s">
        <v>1093</v>
      </c>
    </row>
    <row r="537" spans="2:65" s="14" customFormat="1">
      <c r="B537" s="164"/>
      <c r="D537" s="150" t="s">
        <v>276</v>
      </c>
      <c r="E537" s="165" t="s">
        <v>1</v>
      </c>
      <c r="F537" s="166" t="s">
        <v>1094</v>
      </c>
      <c r="H537" s="165" t="s">
        <v>1</v>
      </c>
      <c r="I537" s="167"/>
      <c r="L537" s="164"/>
      <c r="M537" s="168"/>
      <c r="T537" s="169"/>
      <c r="AT537" s="165" t="s">
        <v>276</v>
      </c>
      <c r="AU537" s="165" t="s">
        <v>90</v>
      </c>
      <c r="AV537" s="14" t="s">
        <v>84</v>
      </c>
      <c r="AW537" s="14" t="s">
        <v>32</v>
      </c>
      <c r="AX537" s="14" t="s">
        <v>77</v>
      </c>
      <c r="AY537" s="165" t="s">
        <v>268</v>
      </c>
    </row>
    <row r="538" spans="2:65" s="14" customFormat="1">
      <c r="B538" s="164"/>
      <c r="D538" s="150" t="s">
        <v>276</v>
      </c>
      <c r="E538" s="165" t="s">
        <v>1</v>
      </c>
      <c r="F538" s="166" t="s">
        <v>1009</v>
      </c>
      <c r="H538" s="165" t="s">
        <v>1</v>
      </c>
      <c r="I538" s="167"/>
      <c r="L538" s="164"/>
      <c r="M538" s="168"/>
      <c r="T538" s="169"/>
      <c r="AT538" s="165" t="s">
        <v>276</v>
      </c>
      <c r="AU538" s="165" t="s">
        <v>90</v>
      </c>
      <c r="AV538" s="14" t="s">
        <v>84</v>
      </c>
      <c r="AW538" s="14" t="s">
        <v>32</v>
      </c>
      <c r="AX538" s="14" t="s">
        <v>77</v>
      </c>
      <c r="AY538" s="165" t="s">
        <v>268</v>
      </c>
    </row>
    <row r="539" spans="2:65" s="12" customFormat="1">
      <c r="B539" s="149"/>
      <c r="D539" s="150" t="s">
        <v>276</v>
      </c>
      <c r="E539" s="151" t="s">
        <v>1</v>
      </c>
      <c r="F539" s="152" t="s">
        <v>3214</v>
      </c>
      <c r="H539" s="153">
        <v>142.30600000000001</v>
      </c>
      <c r="I539" s="154"/>
      <c r="L539" s="149"/>
      <c r="M539" s="155"/>
      <c r="T539" s="156"/>
      <c r="AT539" s="151" t="s">
        <v>276</v>
      </c>
      <c r="AU539" s="151" t="s">
        <v>90</v>
      </c>
      <c r="AV539" s="12" t="s">
        <v>90</v>
      </c>
      <c r="AW539" s="12" t="s">
        <v>32</v>
      </c>
      <c r="AX539" s="12" t="s">
        <v>77</v>
      </c>
      <c r="AY539" s="151" t="s">
        <v>268</v>
      </c>
    </row>
    <row r="540" spans="2:65" s="12" customFormat="1" ht="33.75">
      <c r="B540" s="149"/>
      <c r="D540" s="150" t="s">
        <v>276</v>
      </c>
      <c r="E540" s="151" t="s">
        <v>1</v>
      </c>
      <c r="F540" s="152" t="s">
        <v>3215</v>
      </c>
      <c r="H540" s="153">
        <v>-30.195</v>
      </c>
      <c r="I540" s="154"/>
      <c r="L540" s="149"/>
      <c r="M540" s="155"/>
      <c r="T540" s="156"/>
      <c r="AT540" s="151" t="s">
        <v>276</v>
      </c>
      <c r="AU540" s="151" t="s">
        <v>90</v>
      </c>
      <c r="AV540" s="12" t="s">
        <v>90</v>
      </c>
      <c r="AW540" s="12" t="s">
        <v>32</v>
      </c>
      <c r="AX540" s="12" t="s">
        <v>77</v>
      </c>
      <c r="AY540" s="151" t="s">
        <v>268</v>
      </c>
    </row>
    <row r="541" spans="2:65" s="15" customFormat="1">
      <c r="B541" s="170"/>
      <c r="D541" s="150" t="s">
        <v>276</v>
      </c>
      <c r="E541" s="171" t="s">
        <v>1</v>
      </c>
      <c r="F541" s="172" t="s">
        <v>325</v>
      </c>
      <c r="H541" s="173">
        <v>112.111</v>
      </c>
      <c r="I541" s="174"/>
      <c r="L541" s="170"/>
      <c r="M541" s="175"/>
      <c r="T541" s="176"/>
      <c r="AT541" s="171" t="s">
        <v>276</v>
      </c>
      <c r="AU541" s="171" t="s">
        <v>90</v>
      </c>
      <c r="AV541" s="15" t="s">
        <v>97</v>
      </c>
      <c r="AW541" s="15" t="s">
        <v>32</v>
      </c>
      <c r="AX541" s="15" t="s">
        <v>77</v>
      </c>
      <c r="AY541" s="171" t="s">
        <v>268</v>
      </c>
    </row>
    <row r="542" spans="2:65" s="14" customFormat="1">
      <c r="B542" s="164"/>
      <c r="D542" s="150" t="s">
        <v>276</v>
      </c>
      <c r="E542" s="165" t="s">
        <v>1</v>
      </c>
      <c r="F542" s="166" t="s">
        <v>1012</v>
      </c>
      <c r="H542" s="165" t="s">
        <v>1</v>
      </c>
      <c r="I542" s="167"/>
      <c r="L542" s="164"/>
      <c r="M542" s="168"/>
      <c r="T542" s="169"/>
      <c r="AT542" s="165" t="s">
        <v>276</v>
      </c>
      <c r="AU542" s="165" t="s">
        <v>90</v>
      </c>
      <c r="AV542" s="14" t="s">
        <v>84</v>
      </c>
      <c r="AW542" s="14" t="s">
        <v>32</v>
      </c>
      <c r="AX542" s="14" t="s">
        <v>77</v>
      </c>
      <c r="AY542" s="165" t="s">
        <v>268</v>
      </c>
    </row>
    <row r="543" spans="2:65" s="12" customFormat="1">
      <c r="B543" s="149"/>
      <c r="D543" s="150" t="s">
        <v>276</v>
      </c>
      <c r="E543" s="151" t="s">
        <v>1</v>
      </c>
      <c r="F543" s="152" t="s">
        <v>3216</v>
      </c>
      <c r="H543" s="153">
        <v>22.43</v>
      </c>
      <c r="I543" s="154"/>
      <c r="L543" s="149"/>
      <c r="M543" s="155"/>
      <c r="T543" s="156"/>
      <c r="AT543" s="151" t="s">
        <v>276</v>
      </c>
      <c r="AU543" s="151" t="s">
        <v>90</v>
      </c>
      <c r="AV543" s="12" t="s">
        <v>90</v>
      </c>
      <c r="AW543" s="12" t="s">
        <v>32</v>
      </c>
      <c r="AX543" s="12" t="s">
        <v>77</v>
      </c>
      <c r="AY543" s="151" t="s">
        <v>268</v>
      </c>
    </row>
    <row r="544" spans="2:65" s="15" customFormat="1">
      <c r="B544" s="170"/>
      <c r="D544" s="150" t="s">
        <v>276</v>
      </c>
      <c r="E544" s="171" t="s">
        <v>1</v>
      </c>
      <c r="F544" s="172" t="s">
        <v>325</v>
      </c>
      <c r="H544" s="173">
        <v>22.43</v>
      </c>
      <c r="I544" s="174"/>
      <c r="L544" s="170"/>
      <c r="M544" s="175"/>
      <c r="T544" s="176"/>
      <c r="AT544" s="171" t="s">
        <v>276</v>
      </c>
      <c r="AU544" s="171" t="s">
        <v>90</v>
      </c>
      <c r="AV544" s="15" t="s">
        <v>97</v>
      </c>
      <c r="AW544" s="15" t="s">
        <v>32</v>
      </c>
      <c r="AX544" s="15" t="s">
        <v>77</v>
      </c>
      <c r="AY544" s="171" t="s">
        <v>268</v>
      </c>
    </row>
    <row r="545" spans="2:65" s="13" customFormat="1">
      <c r="B545" s="157"/>
      <c r="D545" s="150" t="s">
        <v>276</v>
      </c>
      <c r="E545" s="158" t="s">
        <v>1</v>
      </c>
      <c r="F545" s="159" t="s">
        <v>278</v>
      </c>
      <c r="H545" s="160">
        <v>134.541</v>
      </c>
      <c r="I545" s="161"/>
      <c r="L545" s="157"/>
      <c r="M545" s="162"/>
      <c r="T545" s="163"/>
      <c r="AT545" s="158" t="s">
        <v>276</v>
      </c>
      <c r="AU545" s="158" t="s">
        <v>90</v>
      </c>
      <c r="AV545" s="13" t="s">
        <v>101</v>
      </c>
      <c r="AW545" s="13" t="s">
        <v>32</v>
      </c>
      <c r="AX545" s="13" t="s">
        <v>84</v>
      </c>
      <c r="AY545" s="158" t="s">
        <v>268</v>
      </c>
    </row>
    <row r="546" spans="2:65" s="12" customFormat="1">
      <c r="B546" s="149"/>
      <c r="D546" s="150" t="s">
        <v>276</v>
      </c>
      <c r="F546" s="152" t="s">
        <v>3236</v>
      </c>
      <c r="H546" s="153">
        <v>141.268</v>
      </c>
      <c r="I546" s="154"/>
      <c r="L546" s="149"/>
      <c r="M546" s="155"/>
      <c r="T546" s="156"/>
      <c r="AT546" s="151" t="s">
        <v>276</v>
      </c>
      <c r="AU546" s="151" t="s">
        <v>90</v>
      </c>
      <c r="AV546" s="12" t="s">
        <v>90</v>
      </c>
      <c r="AW546" s="12" t="s">
        <v>4</v>
      </c>
      <c r="AX546" s="12" t="s">
        <v>84</v>
      </c>
      <c r="AY546" s="151" t="s">
        <v>268</v>
      </c>
    </row>
    <row r="547" spans="2:65" s="1" customFormat="1" ht="37.9" customHeight="1">
      <c r="B547" s="32"/>
      <c r="C547" s="136" t="s">
        <v>597</v>
      </c>
      <c r="D547" s="136" t="s">
        <v>270</v>
      </c>
      <c r="E547" s="137" t="s">
        <v>1096</v>
      </c>
      <c r="F547" s="138" t="s">
        <v>1097</v>
      </c>
      <c r="G547" s="139" t="s">
        <v>273</v>
      </c>
      <c r="H547" s="140">
        <v>29.605</v>
      </c>
      <c r="I547" s="141"/>
      <c r="J547" s="142">
        <f>ROUND(I547*H547,2)</f>
        <v>0</v>
      </c>
      <c r="K547" s="138" t="s">
        <v>274</v>
      </c>
      <c r="L547" s="32"/>
      <c r="M547" s="143" t="s">
        <v>1</v>
      </c>
      <c r="N547" s="144" t="s">
        <v>43</v>
      </c>
      <c r="P547" s="145">
        <f>O547*H547</f>
        <v>0</v>
      </c>
      <c r="Q547" s="145">
        <v>8.0000000000000007E-5</v>
      </c>
      <c r="R547" s="145">
        <f>Q547*H547</f>
        <v>2.3684000000000001E-3</v>
      </c>
      <c r="S547" s="145">
        <v>0</v>
      </c>
      <c r="T547" s="146">
        <f>S547*H547</f>
        <v>0</v>
      </c>
      <c r="AR547" s="147" t="s">
        <v>101</v>
      </c>
      <c r="AT547" s="147" t="s">
        <v>270</v>
      </c>
      <c r="AU547" s="147" t="s">
        <v>90</v>
      </c>
      <c r="AY547" s="17" t="s">
        <v>268</v>
      </c>
      <c r="BE547" s="148">
        <f>IF(N547="základní",J547,0)</f>
        <v>0</v>
      </c>
      <c r="BF547" s="148">
        <f>IF(N547="snížená",J547,0)</f>
        <v>0</v>
      </c>
      <c r="BG547" s="148">
        <f>IF(N547="zákl. přenesená",J547,0)</f>
        <v>0</v>
      </c>
      <c r="BH547" s="148">
        <f>IF(N547="sníž. přenesená",J547,0)</f>
        <v>0</v>
      </c>
      <c r="BI547" s="148">
        <f>IF(N547="nulová",J547,0)</f>
        <v>0</v>
      </c>
      <c r="BJ547" s="17" t="s">
        <v>90</v>
      </c>
      <c r="BK547" s="148">
        <f>ROUND(I547*H547,2)</f>
        <v>0</v>
      </c>
      <c r="BL547" s="17" t="s">
        <v>101</v>
      </c>
      <c r="BM547" s="147" t="s">
        <v>3237</v>
      </c>
    </row>
    <row r="548" spans="2:65" s="14" customFormat="1">
      <c r="B548" s="164"/>
      <c r="D548" s="150" t="s">
        <v>276</v>
      </c>
      <c r="E548" s="165" t="s">
        <v>1</v>
      </c>
      <c r="F548" s="166" t="s">
        <v>997</v>
      </c>
      <c r="H548" s="165" t="s">
        <v>1</v>
      </c>
      <c r="I548" s="167"/>
      <c r="L548" s="164"/>
      <c r="M548" s="168"/>
      <c r="T548" s="169"/>
      <c r="AT548" s="165" t="s">
        <v>276</v>
      </c>
      <c r="AU548" s="165" t="s">
        <v>90</v>
      </c>
      <c r="AV548" s="14" t="s">
        <v>84</v>
      </c>
      <c r="AW548" s="14" t="s">
        <v>32</v>
      </c>
      <c r="AX548" s="14" t="s">
        <v>77</v>
      </c>
      <c r="AY548" s="165" t="s">
        <v>268</v>
      </c>
    </row>
    <row r="549" spans="2:65" s="14" customFormat="1">
      <c r="B549" s="164"/>
      <c r="D549" s="150" t="s">
        <v>276</v>
      </c>
      <c r="E549" s="165" t="s">
        <v>1</v>
      </c>
      <c r="F549" s="166" t="s">
        <v>998</v>
      </c>
      <c r="H549" s="165" t="s">
        <v>1</v>
      </c>
      <c r="I549" s="167"/>
      <c r="L549" s="164"/>
      <c r="M549" s="168"/>
      <c r="T549" s="169"/>
      <c r="AT549" s="165" t="s">
        <v>276</v>
      </c>
      <c r="AU549" s="165" t="s">
        <v>90</v>
      </c>
      <c r="AV549" s="14" t="s">
        <v>84</v>
      </c>
      <c r="AW549" s="14" t="s">
        <v>32</v>
      </c>
      <c r="AX549" s="14" t="s">
        <v>77</v>
      </c>
      <c r="AY549" s="165" t="s">
        <v>268</v>
      </c>
    </row>
    <row r="550" spans="2:65" s="12" customFormat="1">
      <c r="B550" s="149"/>
      <c r="D550" s="150" t="s">
        <v>276</v>
      </c>
      <c r="E550" s="151" t="s">
        <v>1</v>
      </c>
      <c r="F550" s="152" t="s">
        <v>3211</v>
      </c>
      <c r="H550" s="153">
        <v>33.514000000000003</v>
      </c>
      <c r="I550" s="154"/>
      <c r="L550" s="149"/>
      <c r="M550" s="155"/>
      <c r="T550" s="156"/>
      <c r="AT550" s="151" t="s">
        <v>276</v>
      </c>
      <c r="AU550" s="151" t="s">
        <v>90</v>
      </c>
      <c r="AV550" s="12" t="s">
        <v>90</v>
      </c>
      <c r="AW550" s="12" t="s">
        <v>32</v>
      </c>
      <c r="AX550" s="12" t="s">
        <v>77</v>
      </c>
      <c r="AY550" s="151" t="s">
        <v>268</v>
      </c>
    </row>
    <row r="551" spans="2:65" s="12" customFormat="1">
      <c r="B551" s="149"/>
      <c r="D551" s="150" t="s">
        <v>276</v>
      </c>
      <c r="E551" s="151" t="s">
        <v>1</v>
      </c>
      <c r="F551" s="152" t="s">
        <v>3212</v>
      </c>
      <c r="H551" s="153">
        <v>-2.9249999999999998</v>
      </c>
      <c r="I551" s="154"/>
      <c r="L551" s="149"/>
      <c r="M551" s="155"/>
      <c r="T551" s="156"/>
      <c r="AT551" s="151" t="s">
        <v>276</v>
      </c>
      <c r="AU551" s="151" t="s">
        <v>90</v>
      </c>
      <c r="AV551" s="12" t="s">
        <v>90</v>
      </c>
      <c r="AW551" s="12" t="s">
        <v>32</v>
      </c>
      <c r="AX551" s="12" t="s">
        <v>77</v>
      </c>
      <c r="AY551" s="151" t="s">
        <v>268</v>
      </c>
    </row>
    <row r="552" spans="2:65" s="12" customFormat="1">
      <c r="B552" s="149"/>
      <c r="D552" s="150" t="s">
        <v>276</v>
      </c>
      <c r="E552" s="151" t="s">
        <v>1</v>
      </c>
      <c r="F552" s="152" t="s">
        <v>3213</v>
      </c>
      <c r="H552" s="153">
        <v>-0.98399999999999999</v>
      </c>
      <c r="I552" s="154"/>
      <c r="L552" s="149"/>
      <c r="M552" s="155"/>
      <c r="T552" s="156"/>
      <c r="AT552" s="151" t="s">
        <v>276</v>
      </c>
      <c r="AU552" s="151" t="s">
        <v>90</v>
      </c>
      <c r="AV552" s="12" t="s">
        <v>90</v>
      </c>
      <c r="AW552" s="12" t="s">
        <v>32</v>
      </c>
      <c r="AX552" s="12" t="s">
        <v>77</v>
      </c>
      <c r="AY552" s="151" t="s">
        <v>268</v>
      </c>
    </row>
    <row r="553" spans="2:65" s="15" customFormat="1">
      <c r="B553" s="170"/>
      <c r="D553" s="150" t="s">
        <v>276</v>
      </c>
      <c r="E553" s="171" t="s">
        <v>1</v>
      </c>
      <c r="F553" s="172" t="s">
        <v>325</v>
      </c>
      <c r="H553" s="173">
        <v>29.605</v>
      </c>
      <c r="I553" s="174"/>
      <c r="L553" s="170"/>
      <c r="M553" s="175"/>
      <c r="T553" s="176"/>
      <c r="AT553" s="171" t="s">
        <v>276</v>
      </c>
      <c r="AU553" s="171" t="s">
        <v>90</v>
      </c>
      <c r="AV553" s="15" t="s">
        <v>97</v>
      </c>
      <c r="AW553" s="15" t="s">
        <v>32</v>
      </c>
      <c r="AX553" s="15" t="s">
        <v>77</v>
      </c>
      <c r="AY553" s="171" t="s">
        <v>268</v>
      </c>
    </row>
    <row r="554" spans="2:65" s="13" customFormat="1">
      <c r="B554" s="157"/>
      <c r="D554" s="150" t="s">
        <v>276</v>
      </c>
      <c r="E554" s="158" t="s">
        <v>1</v>
      </c>
      <c r="F554" s="159" t="s">
        <v>278</v>
      </c>
      <c r="H554" s="160">
        <v>29.605</v>
      </c>
      <c r="I554" s="161"/>
      <c r="L554" s="157"/>
      <c r="M554" s="162"/>
      <c r="T554" s="163"/>
      <c r="AT554" s="158" t="s">
        <v>276</v>
      </c>
      <c r="AU554" s="158" t="s">
        <v>90</v>
      </c>
      <c r="AV554" s="13" t="s">
        <v>101</v>
      </c>
      <c r="AW554" s="13" t="s">
        <v>32</v>
      </c>
      <c r="AX554" s="13" t="s">
        <v>84</v>
      </c>
      <c r="AY554" s="158" t="s">
        <v>268</v>
      </c>
    </row>
    <row r="555" spans="2:65" s="1" customFormat="1" ht="37.9" customHeight="1">
      <c r="B555" s="32"/>
      <c r="C555" s="136" t="s">
        <v>601</v>
      </c>
      <c r="D555" s="136" t="s">
        <v>270</v>
      </c>
      <c r="E555" s="137" t="s">
        <v>1099</v>
      </c>
      <c r="F555" s="138" t="s">
        <v>1100</v>
      </c>
      <c r="G555" s="139" t="s">
        <v>273</v>
      </c>
      <c r="H555" s="140">
        <v>167.114</v>
      </c>
      <c r="I555" s="141"/>
      <c r="J555" s="142">
        <f>ROUND(I555*H555,2)</f>
        <v>0</v>
      </c>
      <c r="K555" s="138" t="s">
        <v>274</v>
      </c>
      <c r="L555" s="32"/>
      <c r="M555" s="143" t="s">
        <v>1</v>
      </c>
      <c r="N555" s="144" t="s">
        <v>43</v>
      </c>
      <c r="P555" s="145">
        <f>O555*H555</f>
        <v>0</v>
      </c>
      <c r="Q555" s="145">
        <v>8.0000000000000007E-5</v>
      </c>
      <c r="R555" s="145">
        <f>Q555*H555</f>
        <v>1.3369120000000002E-2</v>
      </c>
      <c r="S555" s="145">
        <v>0</v>
      </c>
      <c r="T555" s="146">
        <f>S555*H555</f>
        <v>0</v>
      </c>
      <c r="AR555" s="147" t="s">
        <v>101</v>
      </c>
      <c r="AT555" s="147" t="s">
        <v>270</v>
      </c>
      <c r="AU555" s="147" t="s">
        <v>90</v>
      </c>
      <c r="AY555" s="17" t="s">
        <v>268</v>
      </c>
      <c r="BE555" s="148">
        <f>IF(N555="základní",J555,0)</f>
        <v>0</v>
      </c>
      <c r="BF555" s="148">
        <f>IF(N555="snížená",J555,0)</f>
        <v>0</v>
      </c>
      <c r="BG555" s="148">
        <f>IF(N555="zákl. přenesená",J555,0)</f>
        <v>0</v>
      </c>
      <c r="BH555" s="148">
        <f>IF(N555="sníž. přenesená",J555,0)</f>
        <v>0</v>
      </c>
      <c r="BI555" s="148">
        <f>IF(N555="nulová",J555,0)</f>
        <v>0</v>
      </c>
      <c r="BJ555" s="17" t="s">
        <v>90</v>
      </c>
      <c r="BK555" s="148">
        <f>ROUND(I555*H555,2)</f>
        <v>0</v>
      </c>
      <c r="BL555" s="17" t="s">
        <v>101</v>
      </c>
      <c r="BM555" s="147" t="s">
        <v>3238</v>
      </c>
    </row>
    <row r="556" spans="2:65" s="14" customFormat="1">
      <c r="B556" s="164"/>
      <c r="D556" s="150" t="s">
        <v>276</v>
      </c>
      <c r="E556" s="165" t="s">
        <v>1</v>
      </c>
      <c r="F556" s="166" t="s">
        <v>1069</v>
      </c>
      <c r="H556" s="165" t="s">
        <v>1</v>
      </c>
      <c r="I556" s="167"/>
      <c r="L556" s="164"/>
      <c r="M556" s="168"/>
      <c r="T556" s="169"/>
      <c r="AT556" s="165" t="s">
        <v>276</v>
      </c>
      <c r="AU556" s="165" t="s">
        <v>90</v>
      </c>
      <c r="AV556" s="14" t="s">
        <v>84</v>
      </c>
      <c r="AW556" s="14" t="s">
        <v>32</v>
      </c>
      <c r="AX556" s="14" t="s">
        <v>77</v>
      </c>
      <c r="AY556" s="165" t="s">
        <v>268</v>
      </c>
    </row>
    <row r="557" spans="2:65" s="12" customFormat="1">
      <c r="B557" s="149"/>
      <c r="D557" s="150" t="s">
        <v>276</v>
      </c>
      <c r="E557" s="151" t="s">
        <v>1</v>
      </c>
      <c r="F557" s="152" t="s">
        <v>3228</v>
      </c>
      <c r="H557" s="153">
        <v>11.875999999999999</v>
      </c>
      <c r="I557" s="154"/>
      <c r="L557" s="149"/>
      <c r="M557" s="155"/>
      <c r="T557" s="156"/>
      <c r="AT557" s="151" t="s">
        <v>276</v>
      </c>
      <c r="AU557" s="151" t="s">
        <v>90</v>
      </c>
      <c r="AV557" s="12" t="s">
        <v>90</v>
      </c>
      <c r="AW557" s="12" t="s">
        <v>32</v>
      </c>
      <c r="AX557" s="12" t="s">
        <v>77</v>
      </c>
      <c r="AY557" s="151" t="s">
        <v>268</v>
      </c>
    </row>
    <row r="558" spans="2:65" s="15" customFormat="1">
      <c r="B558" s="170"/>
      <c r="D558" s="150" t="s">
        <v>276</v>
      </c>
      <c r="E558" s="171" t="s">
        <v>1</v>
      </c>
      <c r="F558" s="172" t="s">
        <v>325</v>
      </c>
      <c r="H558" s="173">
        <v>11.875999999999999</v>
      </c>
      <c r="I558" s="174"/>
      <c r="L558" s="170"/>
      <c r="M558" s="175"/>
      <c r="T558" s="176"/>
      <c r="AT558" s="171" t="s">
        <v>276</v>
      </c>
      <c r="AU558" s="171" t="s">
        <v>90</v>
      </c>
      <c r="AV558" s="15" t="s">
        <v>97</v>
      </c>
      <c r="AW558" s="15" t="s">
        <v>32</v>
      </c>
      <c r="AX558" s="15" t="s">
        <v>77</v>
      </c>
      <c r="AY558" s="171" t="s">
        <v>268</v>
      </c>
    </row>
    <row r="559" spans="2:65" s="14" customFormat="1">
      <c r="B559" s="164"/>
      <c r="D559" s="150" t="s">
        <v>276</v>
      </c>
      <c r="E559" s="165" t="s">
        <v>1</v>
      </c>
      <c r="F559" s="166" t="s">
        <v>1069</v>
      </c>
      <c r="H559" s="165" t="s">
        <v>1</v>
      </c>
      <c r="I559" s="167"/>
      <c r="L559" s="164"/>
      <c r="M559" s="168"/>
      <c r="T559" s="169"/>
      <c r="AT559" s="165" t="s">
        <v>276</v>
      </c>
      <c r="AU559" s="165" t="s">
        <v>90</v>
      </c>
      <c r="AV559" s="14" t="s">
        <v>84</v>
      </c>
      <c r="AW559" s="14" t="s">
        <v>32</v>
      </c>
      <c r="AX559" s="14" t="s">
        <v>77</v>
      </c>
      <c r="AY559" s="165" t="s">
        <v>268</v>
      </c>
    </row>
    <row r="560" spans="2:65" s="12" customFormat="1">
      <c r="B560" s="149"/>
      <c r="D560" s="150" t="s">
        <v>276</v>
      </c>
      <c r="E560" s="151" t="s">
        <v>1</v>
      </c>
      <c r="F560" s="152" t="s">
        <v>3231</v>
      </c>
      <c r="H560" s="153">
        <v>11.536</v>
      </c>
      <c r="I560" s="154"/>
      <c r="L560" s="149"/>
      <c r="M560" s="155"/>
      <c r="T560" s="156"/>
      <c r="AT560" s="151" t="s">
        <v>276</v>
      </c>
      <c r="AU560" s="151" t="s">
        <v>90</v>
      </c>
      <c r="AV560" s="12" t="s">
        <v>90</v>
      </c>
      <c r="AW560" s="12" t="s">
        <v>32</v>
      </c>
      <c r="AX560" s="12" t="s">
        <v>77</v>
      </c>
      <c r="AY560" s="151" t="s">
        <v>268</v>
      </c>
    </row>
    <row r="561" spans="2:65" s="15" customFormat="1">
      <c r="B561" s="170"/>
      <c r="D561" s="150" t="s">
        <v>276</v>
      </c>
      <c r="E561" s="171" t="s">
        <v>1</v>
      </c>
      <c r="F561" s="172" t="s">
        <v>325</v>
      </c>
      <c r="H561" s="173">
        <v>11.536</v>
      </c>
      <c r="I561" s="174"/>
      <c r="L561" s="170"/>
      <c r="M561" s="175"/>
      <c r="T561" s="176"/>
      <c r="AT561" s="171" t="s">
        <v>276</v>
      </c>
      <c r="AU561" s="171" t="s">
        <v>90</v>
      </c>
      <c r="AV561" s="15" t="s">
        <v>97</v>
      </c>
      <c r="AW561" s="15" t="s">
        <v>32</v>
      </c>
      <c r="AX561" s="15" t="s">
        <v>77</v>
      </c>
      <c r="AY561" s="171" t="s">
        <v>268</v>
      </c>
    </row>
    <row r="562" spans="2:65" s="14" customFormat="1">
      <c r="B562" s="164"/>
      <c r="D562" s="150" t="s">
        <v>276</v>
      </c>
      <c r="E562" s="165" t="s">
        <v>1</v>
      </c>
      <c r="F562" s="166" t="s">
        <v>1069</v>
      </c>
      <c r="H562" s="165" t="s">
        <v>1</v>
      </c>
      <c r="I562" s="167"/>
      <c r="L562" s="164"/>
      <c r="M562" s="168"/>
      <c r="T562" s="169"/>
      <c r="AT562" s="165" t="s">
        <v>276</v>
      </c>
      <c r="AU562" s="165" t="s">
        <v>90</v>
      </c>
      <c r="AV562" s="14" t="s">
        <v>84</v>
      </c>
      <c r="AW562" s="14" t="s">
        <v>32</v>
      </c>
      <c r="AX562" s="14" t="s">
        <v>77</v>
      </c>
      <c r="AY562" s="165" t="s">
        <v>268</v>
      </c>
    </row>
    <row r="563" spans="2:65" s="12" customFormat="1">
      <c r="B563" s="149"/>
      <c r="D563" s="150" t="s">
        <v>276</v>
      </c>
      <c r="E563" s="151" t="s">
        <v>1</v>
      </c>
      <c r="F563" s="152" t="s">
        <v>3234</v>
      </c>
      <c r="H563" s="153">
        <v>9.1609999999999996</v>
      </c>
      <c r="I563" s="154"/>
      <c r="L563" s="149"/>
      <c r="M563" s="155"/>
      <c r="T563" s="156"/>
      <c r="AT563" s="151" t="s">
        <v>276</v>
      </c>
      <c r="AU563" s="151" t="s">
        <v>90</v>
      </c>
      <c r="AV563" s="12" t="s">
        <v>90</v>
      </c>
      <c r="AW563" s="12" t="s">
        <v>32</v>
      </c>
      <c r="AX563" s="12" t="s">
        <v>77</v>
      </c>
      <c r="AY563" s="151" t="s">
        <v>268</v>
      </c>
    </row>
    <row r="564" spans="2:65" s="15" customFormat="1">
      <c r="B564" s="170"/>
      <c r="D564" s="150" t="s">
        <v>276</v>
      </c>
      <c r="E564" s="171" t="s">
        <v>1</v>
      </c>
      <c r="F564" s="172" t="s">
        <v>325</v>
      </c>
      <c r="H564" s="173">
        <v>9.1609999999999996</v>
      </c>
      <c r="I564" s="174"/>
      <c r="L564" s="170"/>
      <c r="M564" s="175"/>
      <c r="T564" s="176"/>
      <c r="AT564" s="171" t="s">
        <v>276</v>
      </c>
      <c r="AU564" s="171" t="s">
        <v>90</v>
      </c>
      <c r="AV564" s="15" t="s">
        <v>97</v>
      </c>
      <c r="AW564" s="15" t="s">
        <v>32</v>
      </c>
      <c r="AX564" s="15" t="s">
        <v>77</v>
      </c>
      <c r="AY564" s="171" t="s">
        <v>268</v>
      </c>
    </row>
    <row r="565" spans="2:65" s="14" customFormat="1">
      <c r="B565" s="164"/>
      <c r="D565" s="150" t="s">
        <v>276</v>
      </c>
      <c r="E565" s="165" t="s">
        <v>1</v>
      </c>
      <c r="F565" s="166" t="s">
        <v>1094</v>
      </c>
      <c r="H565" s="165" t="s">
        <v>1</v>
      </c>
      <c r="I565" s="167"/>
      <c r="L565" s="164"/>
      <c r="M565" s="168"/>
      <c r="T565" s="169"/>
      <c r="AT565" s="165" t="s">
        <v>276</v>
      </c>
      <c r="AU565" s="165" t="s">
        <v>90</v>
      </c>
      <c r="AV565" s="14" t="s">
        <v>84</v>
      </c>
      <c r="AW565" s="14" t="s">
        <v>32</v>
      </c>
      <c r="AX565" s="14" t="s">
        <v>77</v>
      </c>
      <c r="AY565" s="165" t="s">
        <v>268</v>
      </c>
    </row>
    <row r="566" spans="2:65" s="14" customFormat="1">
      <c r="B566" s="164"/>
      <c r="D566" s="150" t="s">
        <v>276</v>
      </c>
      <c r="E566" s="165" t="s">
        <v>1</v>
      </c>
      <c r="F566" s="166" t="s">
        <v>1009</v>
      </c>
      <c r="H566" s="165" t="s">
        <v>1</v>
      </c>
      <c r="I566" s="167"/>
      <c r="L566" s="164"/>
      <c r="M566" s="168"/>
      <c r="T566" s="169"/>
      <c r="AT566" s="165" t="s">
        <v>276</v>
      </c>
      <c r="AU566" s="165" t="s">
        <v>90</v>
      </c>
      <c r="AV566" s="14" t="s">
        <v>84</v>
      </c>
      <c r="AW566" s="14" t="s">
        <v>32</v>
      </c>
      <c r="AX566" s="14" t="s">
        <v>77</v>
      </c>
      <c r="AY566" s="165" t="s">
        <v>268</v>
      </c>
    </row>
    <row r="567" spans="2:65" s="12" customFormat="1">
      <c r="B567" s="149"/>
      <c r="D567" s="150" t="s">
        <v>276</v>
      </c>
      <c r="E567" s="151" t="s">
        <v>1</v>
      </c>
      <c r="F567" s="152" t="s">
        <v>3214</v>
      </c>
      <c r="H567" s="153">
        <v>142.30600000000001</v>
      </c>
      <c r="I567" s="154"/>
      <c r="L567" s="149"/>
      <c r="M567" s="155"/>
      <c r="T567" s="156"/>
      <c r="AT567" s="151" t="s">
        <v>276</v>
      </c>
      <c r="AU567" s="151" t="s">
        <v>90</v>
      </c>
      <c r="AV567" s="12" t="s">
        <v>90</v>
      </c>
      <c r="AW567" s="12" t="s">
        <v>32</v>
      </c>
      <c r="AX567" s="12" t="s">
        <v>77</v>
      </c>
      <c r="AY567" s="151" t="s">
        <v>268</v>
      </c>
    </row>
    <row r="568" spans="2:65" s="12" customFormat="1" ht="33.75">
      <c r="B568" s="149"/>
      <c r="D568" s="150" t="s">
        <v>276</v>
      </c>
      <c r="E568" s="151" t="s">
        <v>1</v>
      </c>
      <c r="F568" s="152" t="s">
        <v>3215</v>
      </c>
      <c r="H568" s="153">
        <v>-30.195</v>
      </c>
      <c r="I568" s="154"/>
      <c r="L568" s="149"/>
      <c r="M568" s="155"/>
      <c r="T568" s="156"/>
      <c r="AT568" s="151" t="s">
        <v>276</v>
      </c>
      <c r="AU568" s="151" t="s">
        <v>90</v>
      </c>
      <c r="AV568" s="12" t="s">
        <v>90</v>
      </c>
      <c r="AW568" s="12" t="s">
        <v>32</v>
      </c>
      <c r="AX568" s="12" t="s">
        <v>77</v>
      </c>
      <c r="AY568" s="151" t="s">
        <v>268</v>
      </c>
    </row>
    <row r="569" spans="2:65" s="15" customFormat="1">
      <c r="B569" s="170"/>
      <c r="D569" s="150" t="s">
        <v>276</v>
      </c>
      <c r="E569" s="171" t="s">
        <v>1</v>
      </c>
      <c r="F569" s="172" t="s">
        <v>325</v>
      </c>
      <c r="H569" s="173">
        <v>112.111</v>
      </c>
      <c r="I569" s="174"/>
      <c r="L569" s="170"/>
      <c r="M569" s="175"/>
      <c r="T569" s="176"/>
      <c r="AT569" s="171" t="s">
        <v>276</v>
      </c>
      <c r="AU569" s="171" t="s">
        <v>90</v>
      </c>
      <c r="AV569" s="15" t="s">
        <v>97</v>
      </c>
      <c r="AW569" s="15" t="s">
        <v>32</v>
      </c>
      <c r="AX569" s="15" t="s">
        <v>77</v>
      </c>
      <c r="AY569" s="171" t="s">
        <v>268</v>
      </c>
    </row>
    <row r="570" spans="2:65" s="14" customFormat="1">
      <c r="B570" s="164"/>
      <c r="D570" s="150" t="s">
        <v>276</v>
      </c>
      <c r="E570" s="165" t="s">
        <v>1</v>
      </c>
      <c r="F570" s="166" t="s">
        <v>1012</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3216</v>
      </c>
      <c r="H571" s="153">
        <v>22.43</v>
      </c>
      <c r="I571" s="154"/>
      <c r="L571" s="149"/>
      <c r="M571" s="155"/>
      <c r="T571" s="156"/>
      <c r="AT571" s="151" t="s">
        <v>276</v>
      </c>
      <c r="AU571" s="151" t="s">
        <v>90</v>
      </c>
      <c r="AV571" s="12" t="s">
        <v>90</v>
      </c>
      <c r="AW571" s="12" t="s">
        <v>32</v>
      </c>
      <c r="AX571" s="12" t="s">
        <v>77</v>
      </c>
      <c r="AY571" s="151" t="s">
        <v>268</v>
      </c>
    </row>
    <row r="572" spans="2:65" s="15" customFormat="1">
      <c r="B572" s="170"/>
      <c r="D572" s="150" t="s">
        <v>276</v>
      </c>
      <c r="E572" s="171" t="s">
        <v>1</v>
      </c>
      <c r="F572" s="172" t="s">
        <v>325</v>
      </c>
      <c r="H572" s="173">
        <v>22.43</v>
      </c>
      <c r="I572" s="174"/>
      <c r="L572" s="170"/>
      <c r="M572" s="175"/>
      <c r="T572" s="176"/>
      <c r="AT572" s="171" t="s">
        <v>276</v>
      </c>
      <c r="AU572" s="171" t="s">
        <v>90</v>
      </c>
      <c r="AV572" s="15" t="s">
        <v>97</v>
      </c>
      <c r="AW572" s="15" t="s">
        <v>32</v>
      </c>
      <c r="AX572" s="15" t="s">
        <v>77</v>
      </c>
      <c r="AY572" s="171" t="s">
        <v>268</v>
      </c>
    </row>
    <row r="573" spans="2:65" s="13" customFormat="1">
      <c r="B573" s="157"/>
      <c r="D573" s="150" t="s">
        <v>276</v>
      </c>
      <c r="E573" s="158" t="s">
        <v>1</v>
      </c>
      <c r="F573" s="159" t="s">
        <v>278</v>
      </c>
      <c r="H573" s="160">
        <v>167.114</v>
      </c>
      <c r="I573" s="161"/>
      <c r="L573" s="157"/>
      <c r="M573" s="162"/>
      <c r="T573" s="163"/>
      <c r="AT573" s="158" t="s">
        <v>276</v>
      </c>
      <c r="AU573" s="158" t="s">
        <v>90</v>
      </c>
      <c r="AV573" s="13" t="s">
        <v>101</v>
      </c>
      <c r="AW573" s="13" t="s">
        <v>32</v>
      </c>
      <c r="AX573" s="13" t="s">
        <v>84</v>
      </c>
      <c r="AY573" s="158" t="s">
        <v>268</v>
      </c>
    </row>
    <row r="574" spans="2:65" s="1" customFormat="1" ht="24.2" customHeight="1">
      <c r="B574" s="32"/>
      <c r="C574" s="136" t="s">
        <v>605</v>
      </c>
      <c r="D574" s="177" t="s">
        <v>270</v>
      </c>
      <c r="E574" s="137" t="s">
        <v>1102</v>
      </c>
      <c r="F574" s="138" t="s">
        <v>1103</v>
      </c>
      <c r="G574" s="139" t="s">
        <v>273</v>
      </c>
      <c r="H574" s="140">
        <v>125.2</v>
      </c>
      <c r="I574" s="141"/>
      <c r="J574" s="142">
        <f>ROUND(I574*H574,2)</f>
        <v>0</v>
      </c>
      <c r="K574" s="138" t="s">
        <v>274</v>
      </c>
      <c r="L574" s="32"/>
      <c r="M574" s="143" t="s">
        <v>1</v>
      </c>
      <c r="N574" s="144" t="s">
        <v>43</v>
      </c>
      <c r="P574" s="145">
        <f>O574*H574</f>
        <v>0</v>
      </c>
      <c r="Q574" s="145">
        <v>3.7799999999999999E-3</v>
      </c>
      <c r="R574" s="145">
        <f>Q574*H574</f>
        <v>0.47325600000000001</v>
      </c>
      <c r="S574" s="145">
        <v>0</v>
      </c>
      <c r="T574" s="146">
        <f>S574*H574</f>
        <v>0</v>
      </c>
      <c r="AR574" s="147" t="s">
        <v>101</v>
      </c>
      <c r="AT574" s="147" t="s">
        <v>270</v>
      </c>
      <c r="AU574" s="147" t="s">
        <v>90</v>
      </c>
      <c r="AY574" s="17" t="s">
        <v>268</v>
      </c>
      <c r="BE574" s="148">
        <f>IF(N574="základní",J574,0)</f>
        <v>0</v>
      </c>
      <c r="BF574" s="148">
        <f>IF(N574="snížená",J574,0)</f>
        <v>0</v>
      </c>
      <c r="BG574" s="148">
        <f>IF(N574="zákl. přenesená",J574,0)</f>
        <v>0</v>
      </c>
      <c r="BH574" s="148">
        <f>IF(N574="sníž. přenesená",J574,0)</f>
        <v>0</v>
      </c>
      <c r="BI574" s="148">
        <f>IF(N574="nulová",J574,0)</f>
        <v>0</v>
      </c>
      <c r="BJ574" s="17" t="s">
        <v>90</v>
      </c>
      <c r="BK574" s="148">
        <f>ROUND(I574*H574,2)</f>
        <v>0</v>
      </c>
      <c r="BL574" s="17" t="s">
        <v>101</v>
      </c>
      <c r="BM574" s="147" t="s">
        <v>3239</v>
      </c>
    </row>
    <row r="575" spans="2:65" s="12" customFormat="1">
      <c r="B575" s="149"/>
      <c r="D575" s="150" t="s">
        <v>276</v>
      </c>
      <c r="E575" s="151" t="s">
        <v>1</v>
      </c>
      <c r="F575" s="152" t="s">
        <v>1105</v>
      </c>
      <c r="H575" s="153">
        <v>55</v>
      </c>
      <c r="I575" s="154"/>
      <c r="L575" s="149"/>
      <c r="M575" s="155"/>
      <c r="T575" s="156"/>
      <c r="AT575" s="151" t="s">
        <v>276</v>
      </c>
      <c r="AU575" s="151" t="s">
        <v>90</v>
      </c>
      <c r="AV575" s="12" t="s">
        <v>90</v>
      </c>
      <c r="AW575" s="12" t="s">
        <v>32</v>
      </c>
      <c r="AX575" s="12" t="s">
        <v>77</v>
      </c>
      <c r="AY575" s="151" t="s">
        <v>268</v>
      </c>
    </row>
    <row r="576" spans="2:65" s="12" customFormat="1" ht="22.5">
      <c r="B576" s="149"/>
      <c r="D576" s="150" t="s">
        <v>276</v>
      </c>
      <c r="E576" s="151" t="s">
        <v>1</v>
      </c>
      <c r="F576" s="152" t="s">
        <v>1106</v>
      </c>
      <c r="H576" s="153">
        <v>70.2</v>
      </c>
      <c r="I576" s="154"/>
      <c r="L576" s="149"/>
      <c r="M576" s="155"/>
      <c r="T576" s="156"/>
      <c r="AT576" s="151" t="s">
        <v>276</v>
      </c>
      <c r="AU576" s="151" t="s">
        <v>90</v>
      </c>
      <c r="AV576" s="12" t="s">
        <v>90</v>
      </c>
      <c r="AW576" s="12" t="s">
        <v>32</v>
      </c>
      <c r="AX576" s="12" t="s">
        <v>77</v>
      </c>
      <c r="AY576" s="151" t="s">
        <v>268</v>
      </c>
    </row>
    <row r="577" spans="2:65" s="13" customFormat="1">
      <c r="B577" s="157"/>
      <c r="D577" s="150" t="s">
        <v>276</v>
      </c>
      <c r="E577" s="158" t="s">
        <v>1</v>
      </c>
      <c r="F577" s="159" t="s">
        <v>278</v>
      </c>
      <c r="H577" s="160">
        <v>125.2</v>
      </c>
      <c r="I577" s="161"/>
      <c r="L577" s="157"/>
      <c r="M577" s="162"/>
      <c r="T577" s="163"/>
      <c r="AT577" s="158" t="s">
        <v>276</v>
      </c>
      <c r="AU577" s="158" t="s">
        <v>90</v>
      </c>
      <c r="AV577" s="13" t="s">
        <v>101</v>
      </c>
      <c r="AW577" s="13" t="s">
        <v>32</v>
      </c>
      <c r="AX577" s="13" t="s">
        <v>84</v>
      </c>
      <c r="AY577" s="158" t="s">
        <v>268</v>
      </c>
    </row>
    <row r="578" spans="2:65" s="1" customFormat="1" ht="24.2" customHeight="1">
      <c r="B578" s="32"/>
      <c r="C578" s="136" t="s">
        <v>611</v>
      </c>
      <c r="D578" s="136" t="s">
        <v>270</v>
      </c>
      <c r="E578" s="137" t="s">
        <v>1107</v>
      </c>
      <c r="F578" s="138" t="s">
        <v>1108</v>
      </c>
      <c r="G578" s="139" t="s">
        <v>318</v>
      </c>
      <c r="H578" s="140">
        <v>50.73</v>
      </c>
      <c r="I578" s="141"/>
      <c r="J578" s="142">
        <f>ROUND(I578*H578,2)</f>
        <v>0</v>
      </c>
      <c r="K578" s="138" t="s">
        <v>274</v>
      </c>
      <c r="L578" s="32"/>
      <c r="M578" s="143" t="s">
        <v>1</v>
      </c>
      <c r="N578" s="144" t="s">
        <v>43</v>
      </c>
      <c r="P578" s="145">
        <f>O578*H578</f>
        <v>0</v>
      </c>
      <c r="Q578" s="145">
        <v>3.0000000000000001E-5</v>
      </c>
      <c r="R578" s="145">
        <f>Q578*H578</f>
        <v>1.5218999999999999E-3</v>
      </c>
      <c r="S578" s="145">
        <v>0</v>
      </c>
      <c r="T578" s="146">
        <f>S578*H578</f>
        <v>0</v>
      </c>
      <c r="AR578" s="147" t="s">
        <v>101</v>
      </c>
      <c r="AT578" s="147" t="s">
        <v>270</v>
      </c>
      <c r="AU578" s="147" t="s">
        <v>90</v>
      </c>
      <c r="AY578" s="17" t="s">
        <v>268</v>
      </c>
      <c r="BE578" s="148">
        <f>IF(N578="základní",J578,0)</f>
        <v>0</v>
      </c>
      <c r="BF578" s="148">
        <f>IF(N578="snížená",J578,0)</f>
        <v>0</v>
      </c>
      <c r="BG578" s="148">
        <f>IF(N578="zákl. přenesená",J578,0)</f>
        <v>0</v>
      </c>
      <c r="BH578" s="148">
        <f>IF(N578="sníž. přenesená",J578,0)</f>
        <v>0</v>
      </c>
      <c r="BI578" s="148">
        <f>IF(N578="nulová",J578,0)</f>
        <v>0</v>
      </c>
      <c r="BJ578" s="17" t="s">
        <v>90</v>
      </c>
      <c r="BK578" s="148">
        <f>ROUND(I578*H578,2)</f>
        <v>0</v>
      </c>
      <c r="BL578" s="17" t="s">
        <v>101</v>
      </c>
      <c r="BM578" s="147" t="s">
        <v>1109</v>
      </c>
    </row>
    <row r="579" spans="2:65" s="1" customFormat="1" ht="24.2" customHeight="1">
      <c r="B579" s="32"/>
      <c r="C579" s="186" t="s">
        <v>615</v>
      </c>
      <c r="D579" s="186" t="s">
        <v>982</v>
      </c>
      <c r="E579" s="187" t="s">
        <v>1110</v>
      </c>
      <c r="F579" s="188" t="s">
        <v>1111</v>
      </c>
      <c r="G579" s="189" t="s">
        <v>318</v>
      </c>
      <c r="H579" s="190">
        <v>53.267000000000003</v>
      </c>
      <c r="I579" s="191"/>
      <c r="J579" s="192">
        <f>ROUND(I579*H579,2)</f>
        <v>0</v>
      </c>
      <c r="K579" s="188" t="s">
        <v>274</v>
      </c>
      <c r="L579" s="193"/>
      <c r="M579" s="194" t="s">
        <v>1</v>
      </c>
      <c r="N579" s="195" t="s">
        <v>43</v>
      </c>
      <c r="P579" s="145">
        <f>O579*H579</f>
        <v>0</v>
      </c>
      <c r="Q579" s="145">
        <v>1.6000000000000001E-4</v>
      </c>
      <c r="R579" s="145">
        <f>Q579*H579</f>
        <v>8.522720000000001E-3</v>
      </c>
      <c r="S579" s="145">
        <v>0</v>
      </c>
      <c r="T579" s="146">
        <f>S579*H579</f>
        <v>0</v>
      </c>
      <c r="AR579" s="147" t="s">
        <v>309</v>
      </c>
      <c r="AT579" s="147" t="s">
        <v>982</v>
      </c>
      <c r="AU579" s="147" t="s">
        <v>90</v>
      </c>
      <c r="AY579" s="17" t="s">
        <v>268</v>
      </c>
      <c r="BE579" s="148">
        <f>IF(N579="základní",J579,0)</f>
        <v>0</v>
      </c>
      <c r="BF579" s="148">
        <f>IF(N579="snížená",J579,0)</f>
        <v>0</v>
      </c>
      <c r="BG579" s="148">
        <f>IF(N579="zákl. přenesená",J579,0)</f>
        <v>0</v>
      </c>
      <c r="BH579" s="148">
        <f>IF(N579="sníž. přenesená",J579,0)</f>
        <v>0</v>
      </c>
      <c r="BI579" s="148">
        <f>IF(N579="nulová",J579,0)</f>
        <v>0</v>
      </c>
      <c r="BJ579" s="17" t="s">
        <v>90</v>
      </c>
      <c r="BK579" s="148">
        <f>ROUND(I579*H579,2)</f>
        <v>0</v>
      </c>
      <c r="BL579" s="17" t="s">
        <v>101</v>
      </c>
      <c r="BM579" s="147" t="s">
        <v>1112</v>
      </c>
    </row>
    <row r="580" spans="2:65" s="12" customFormat="1">
      <c r="B580" s="149"/>
      <c r="D580" s="150" t="s">
        <v>276</v>
      </c>
      <c r="E580" s="151" t="s">
        <v>1</v>
      </c>
      <c r="F580" s="152" t="s">
        <v>1113</v>
      </c>
      <c r="H580" s="153">
        <v>50.73</v>
      </c>
      <c r="I580" s="154"/>
      <c r="L580" s="149"/>
      <c r="M580" s="155"/>
      <c r="T580" s="156"/>
      <c r="AT580" s="151" t="s">
        <v>276</v>
      </c>
      <c r="AU580" s="151" t="s">
        <v>90</v>
      </c>
      <c r="AV580" s="12" t="s">
        <v>90</v>
      </c>
      <c r="AW580" s="12" t="s">
        <v>32</v>
      </c>
      <c r="AX580" s="12" t="s">
        <v>77</v>
      </c>
      <c r="AY580" s="151" t="s">
        <v>268</v>
      </c>
    </row>
    <row r="581" spans="2:65" s="13" customFormat="1">
      <c r="B581" s="157"/>
      <c r="D581" s="150" t="s">
        <v>276</v>
      </c>
      <c r="E581" s="158" t="s">
        <v>1</v>
      </c>
      <c r="F581" s="159" t="s">
        <v>278</v>
      </c>
      <c r="H581" s="160">
        <v>50.73</v>
      </c>
      <c r="I581" s="161"/>
      <c r="L581" s="157"/>
      <c r="M581" s="162"/>
      <c r="T581" s="163"/>
      <c r="AT581" s="158" t="s">
        <v>276</v>
      </c>
      <c r="AU581" s="158" t="s">
        <v>90</v>
      </c>
      <c r="AV581" s="13" t="s">
        <v>101</v>
      </c>
      <c r="AW581" s="13" t="s">
        <v>32</v>
      </c>
      <c r="AX581" s="13" t="s">
        <v>84</v>
      </c>
      <c r="AY581" s="158" t="s">
        <v>268</v>
      </c>
    </row>
    <row r="582" spans="2:65" s="12" customFormat="1">
      <c r="B582" s="149"/>
      <c r="D582" s="150" t="s">
        <v>276</v>
      </c>
      <c r="F582" s="152" t="s">
        <v>1114</v>
      </c>
      <c r="H582" s="153">
        <v>53.267000000000003</v>
      </c>
      <c r="I582" s="154"/>
      <c r="L582" s="149"/>
      <c r="M582" s="155"/>
      <c r="T582" s="156"/>
      <c r="AT582" s="151" t="s">
        <v>276</v>
      </c>
      <c r="AU582" s="151" t="s">
        <v>90</v>
      </c>
      <c r="AV582" s="12" t="s">
        <v>90</v>
      </c>
      <c r="AW582" s="12" t="s">
        <v>4</v>
      </c>
      <c r="AX582" s="12" t="s">
        <v>84</v>
      </c>
      <c r="AY582" s="151" t="s">
        <v>268</v>
      </c>
    </row>
    <row r="583" spans="2:65" s="1" customFormat="1" ht="16.5" customHeight="1">
      <c r="B583" s="32"/>
      <c r="C583" s="136" t="s">
        <v>619</v>
      </c>
      <c r="D583" s="136" t="s">
        <v>270</v>
      </c>
      <c r="E583" s="137" t="s">
        <v>1115</v>
      </c>
      <c r="F583" s="138" t="s">
        <v>1116</v>
      </c>
      <c r="G583" s="139" t="s">
        <v>318</v>
      </c>
      <c r="H583" s="140">
        <v>162.94999999999999</v>
      </c>
      <c r="I583" s="141"/>
      <c r="J583" s="142">
        <f>ROUND(I583*H583,2)</f>
        <v>0</v>
      </c>
      <c r="K583" s="138" t="s">
        <v>274</v>
      </c>
      <c r="L583" s="32"/>
      <c r="M583" s="143" t="s">
        <v>1</v>
      </c>
      <c r="N583" s="144" t="s">
        <v>43</v>
      </c>
      <c r="P583" s="145">
        <f>O583*H583</f>
        <v>0</v>
      </c>
      <c r="Q583" s="145">
        <v>0</v>
      </c>
      <c r="R583" s="145">
        <f>Q583*H583</f>
        <v>0</v>
      </c>
      <c r="S583" s="145">
        <v>0</v>
      </c>
      <c r="T583" s="146">
        <f>S583*H583</f>
        <v>0</v>
      </c>
      <c r="AR583" s="147" t="s">
        <v>101</v>
      </c>
      <c r="AT583" s="147" t="s">
        <v>270</v>
      </c>
      <c r="AU583" s="147" t="s">
        <v>90</v>
      </c>
      <c r="AY583" s="17" t="s">
        <v>268</v>
      </c>
      <c r="BE583" s="148">
        <f>IF(N583="základní",J583,0)</f>
        <v>0</v>
      </c>
      <c r="BF583" s="148">
        <f>IF(N583="snížená",J583,0)</f>
        <v>0</v>
      </c>
      <c r="BG583" s="148">
        <f>IF(N583="zákl. přenesená",J583,0)</f>
        <v>0</v>
      </c>
      <c r="BH583" s="148">
        <f>IF(N583="sníž. přenesená",J583,0)</f>
        <v>0</v>
      </c>
      <c r="BI583" s="148">
        <f>IF(N583="nulová",J583,0)</f>
        <v>0</v>
      </c>
      <c r="BJ583" s="17" t="s">
        <v>90</v>
      </c>
      <c r="BK583" s="148">
        <f>ROUND(I583*H583,2)</f>
        <v>0</v>
      </c>
      <c r="BL583" s="17" t="s">
        <v>101</v>
      </c>
      <c r="BM583" s="147" t="s">
        <v>1117</v>
      </c>
    </row>
    <row r="584" spans="2:65" s="1" customFormat="1" ht="24.2" customHeight="1">
      <c r="B584" s="32"/>
      <c r="C584" s="186" t="s">
        <v>623</v>
      </c>
      <c r="D584" s="186" t="s">
        <v>982</v>
      </c>
      <c r="E584" s="187" t="s">
        <v>1118</v>
      </c>
      <c r="F584" s="188" t="s">
        <v>1119</v>
      </c>
      <c r="G584" s="189" t="s">
        <v>318</v>
      </c>
      <c r="H584" s="190">
        <v>75.39</v>
      </c>
      <c r="I584" s="191"/>
      <c r="J584" s="192">
        <f>ROUND(I584*H584,2)</f>
        <v>0</v>
      </c>
      <c r="K584" s="188" t="s">
        <v>274</v>
      </c>
      <c r="L584" s="193"/>
      <c r="M584" s="194" t="s">
        <v>1</v>
      </c>
      <c r="N584" s="195" t="s">
        <v>43</v>
      </c>
      <c r="P584" s="145">
        <f>O584*H584</f>
        <v>0</v>
      </c>
      <c r="Q584" s="145">
        <v>1E-4</v>
      </c>
      <c r="R584" s="145">
        <f>Q584*H584</f>
        <v>7.5390000000000006E-3</v>
      </c>
      <c r="S584" s="145">
        <v>0</v>
      </c>
      <c r="T584" s="146">
        <f>S584*H584</f>
        <v>0</v>
      </c>
      <c r="AR584" s="147" t="s">
        <v>309</v>
      </c>
      <c r="AT584" s="147" t="s">
        <v>982</v>
      </c>
      <c r="AU584" s="147" t="s">
        <v>90</v>
      </c>
      <c r="AY584" s="17" t="s">
        <v>268</v>
      </c>
      <c r="BE584" s="148">
        <f>IF(N584="základní",J584,0)</f>
        <v>0</v>
      </c>
      <c r="BF584" s="148">
        <f>IF(N584="snížená",J584,0)</f>
        <v>0</v>
      </c>
      <c r="BG584" s="148">
        <f>IF(N584="zákl. přenesená",J584,0)</f>
        <v>0</v>
      </c>
      <c r="BH584" s="148">
        <f>IF(N584="sníž. přenesená",J584,0)</f>
        <v>0</v>
      </c>
      <c r="BI584" s="148">
        <f>IF(N584="nulová",J584,0)</f>
        <v>0</v>
      </c>
      <c r="BJ584" s="17" t="s">
        <v>90</v>
      </c>
      <c r="BK584" s="148">
        <f>ROUND(I584*H584,2)</f>
        <v>0</v>
      </c>
      <c r="BL584" s="17" t="s">
        <v>101</v>
      </c>
      <c r="BM584" s="147" t="s">
        <v>1120</v>
      </c>
    </row>
    <row r="585" spans="2:65" s="12" customFormat="1" ht="33.75">
      <c r="B585" s="149"/>
      <c r="D585" s="150" t="s">
        <v>276</v>
      </c>
      <c r="E585" s="151" t="s">
        <v>1</v>
      </c>
      <c r="F585" s="152" t="s">
        <v>2758</v>
      </c>
      <c r="H585" s="153">
        <v>53.15</v>
      </c>
      <c r="I585" s="154"/>
      <c r="L585" s="149"/>
      <c r="M585" s="155"/>
      <c r="T585" s="156"/>
      <c r="AT585" s="151" t="s">
        <v>276</v>
      </c>
      <c r="AU585" s="151" t="s">
        <v>90</v>
      </c>
      <c r="AV585" s="12" t="s">
        <v>90</v>
      </c>
      <c r="AW585" s="12" t="s">
        <v>32</v>
      </c>
      <c r="AX585" s="12" t="s">
        <v>77</v>
      </c>
      <c r="AY585" s="151" t="s">
        <v>268</v>
      </c>
    </row>
    <row r="586" spans="2:65" s="12" customFormat="1">
      <c r="B586" s="149"/>
      <c r="D586" s="150" t="s">
        <v>276</v>
      </c>
      <c r="E586" s="151" t="s">
        <v>1</v>
      </c>
      <c r="F586" s="152" t="s">
        <v>2759</v>
      </c>
      <c r="H586" s="153">
        <v>18.649999999999999</v>
      </c>
      <c r="I586" s="154"/>
      <c r="L586" s="149"/>
      <c r="M586" s="155"/>
      <c r="T586" s="156"/>
      <c r="AT586" s="151" t="s">
        <v>276</v>
      </c>
      <c r="AU586" s="151" t="s">
        <v>90</v>
      </c>
      <c r="AV586" s="12" t="s">
        <v>90</v>
      </c>
      <c r="AW586" s="12" t="s">
        <v>32</v>
      </c>
      <c r="AX586" s="12" t="s">
        <v>77</v>
      </c>
      <c r="AY586" s="151" t="s">
        <v>268</v>
      </c>
    </row>
    <row r="587" spans="2:65" s="13" customFormat="1">
      <c r="B587" s="157"/>
      <c r="D587" s="150" t="s">
        <v>276</v>
      </c>
      <c r="E587" s="158" t="s">
        <v>1</v>
      </c>
      <c r="F587" s="159" t="s">
        <v>278</v>
      </c>
      <c r="H587" s="160">
        <v>71.8</v>
      </c>
      <c r="I587" s="161"/>
      <c r="L587" s="157"/>
      <c r="M587" s="162"/>
      <c r="T587" s="163"/>
      <c r="AT587" s="158" t="s">
        <v>276</v>
      </c>
      <c r="AU587" s="158" t="s">
        <v>90</v>
      </c>
      <c r="AV587" s="13" t="s">
        <v>101</v>
      </c>
      <c r="AW587" s="13" t="s">
        <v>32</v>
      </c>
      <c r="AX587" s="13" t="s">
        <v>84</v>
      </c>
      <c r="AY587" s="158" t="s">
        <v>268</v>
      </c>
    </row>
    <row r="588" spans="2:65" s="12" customFormat="1">
      <c r="B588" s="149"/>
      <c r="D588" s="150" t="s">
        <v>276</v>
      </c>
      <c r="F588" s="152" t="s">
        <v>2760</v>
      </c>
      <c r="H588" s="153">
        <v>75.39</v>
      </c>
      <c r="I588" s="154"/>
      <c r="L588" s="149"/>
      <c r="M588" s="155"/>
      <c r="T588" s="156"/>
      <c r="AT588" s="151" t="s">
        <v>276</v>
      </c>
      <c r="AU588" s="151" t="s">
        <v>90</v>
      </c>
      <c r="AV588" s="12" t="s">
        <v>90</v>
      </c>
      <c r="AW588" s="12" t="s">
        <v>4</v>
      </c>
      <c r="AX588" s="12" t="s">
        <v>84</v>
      </c>
      <c r="AY588" s="151" t="s">
        <v>268</v>
      </c>
    </row>
    <row r="589" spans="2:65" s="1" customFormat="1" ht="24.2" customHeight="1">
      <c r="B589" s="32"/>
      <c r="C589" s="186" t="s">
        <v>632</v>
      </c>
      <c r="D589" s="186" t="s">
        <v>982</v>
      </c>
      <c r="E589" s="187" t="s">
        <v>1124</v>
      </c>
      <c r="F589" s="188" t="s">
        <v>1125</v>
      </c>
      <c r="G589" s="189" t="s">
        <v>318</v>
      </c>
      <c r="H589" s="190">
        <v>43.784999999999997</v>
      </c>
      <c r="I589" s="191"/>
      <c r="J589" s="192">
        <f>ROUND(I589*H589,2)</f>
        <v>0</v>
      </c>
      <c r="K589" s="188" t="s">
        <v>274</v>
      </c>
      <c r="L589" s="193"/>
      <c r="M589" s="194" t="s">
        <v>1</v>
      </c>
      <c r="N589" s="195" t="s">
        <v>43</v>
      </c>
      <c r="P589" s="145">
        <f>O589*H589</f>
        <v>0</v>
      </c>
      <c r="Q589" s="145">
        <v>4.0000000000000003E-5</v>
      </c>
      <c r="R589" s="145">
        <f>Q589*H589</f>
        <v>1.7514E-3</v>
      </c>
      <c r="S589" s="145">
        <v>0</v>
      </c>
      <c r="T589" s="146">
        <f>S589*H589</f>
        <v>0</v>
      </c>
      <c r="AR589" s="147" t="s">
        <v>309</v>
      </c>
      <c r="AT589" s="147" t="s">
        <v>982</v>
      </c>
      <c r="AU589" s="147" t="s">
        <v>90</v>
      </c>
      <c r="AY589" s="17" t="s">
        <v>268</v>
      </c>
      <c r="BE589" s="148">
        <f>IF(N589="základní",J589,0)</f>
        <v>0</v>
      </c>
      <c r="BF589" s="148">
        <f>IF(N589="snížená",J589,0)</f>
        <v>0</v>
      </c>
      <c r="BG589" s="148">
        <f>IF(N589="zákl. přenesená",J589,0)</f>
        <v>0</v>
      </c>
      <c r="BH589" s="148">
        <f>IF(N589="sníž. přenesená",J589,0)</f>
        <v>0</v>
      </c>
      <c r="BI589" s="148">
        <f>IF(N589="nulová",J589,0)</f>
        <v>0</v>
      </c>
      <c r="BJ589" s="17" t="s">
        <v>90</v>
      </c>
      <c r="BK589" s="148">
        <f>ROUND(I589*H589,2)</f>
        <v>0</v>
      </c>
      <c r="BL589" s="17" t="s">
        <v>101</v>
      </c>
      <c r="BM589" s="147" t="s">
        <v>1126</v>
      </c>
    </row>
    <row r="590" spans="2:65" s="14" customFormat="1">
      <c r="B590" s="164"/>
      <c r="D590" s="150" t="s">
        <v>276</v>
      </c>
      <c r="E590" s="165" t="s">
        <v>1</v>
      </c>
      <c r="F590" s="166" t="s">
        <v>1127</v>
      </c>
      <c r="H590" s="165" t="s">
        <v>1</v>
      </c>
      <c r="I590" s="167"/>
      <c r="L590" s="164"/>
      <c r="M590" s="168"/>
      <c r="T590" s="169"/>
      <c r="AT590" s="165" t="s">
        <v>276</v>
      </c>
      <c r="AU590" s="165" t="s">
        <v>90</v>
      </c>
      <c r="AV590" s="14" t="s">
        <v>84</v>
      </c>
      <c r="AW590" s="14" t="s">
        <v>32</v>
      </c>
      <c r="AX590" s="14" t="s">
        <v>77</v>
      </c>
      <c r="AY590" s="165" t="s">
        <v>268</v>
      </c>
    </row>
    <row r="591" spans="2:65" s="12" customFormat="1" ht="22.5">
      <c r="B591" s="149"/>
      <c r="D591" s="150" t="s">
        <v>276</v>
      </c>
      <c r="E591" s="151" t="s">
        <v>1</v>
      </c>
      <c r="F591" s="152" t="s">
        <v>3240</v>
      </c>
      <c r="H591" s="153">
        <v>41.7</v>
      </c>
      <c r="I591" s="154"/>
      <c r="L591" s="149"/>
      <c r="M591" s="155"/>
      <c r="T591" s="156"/>
      <c r="AT591" s="151" t="s">
        <v>276</v>
      </c>
      <c r="AU591" s="151" t="s">
        <v>90</v>
      </c>
      <c r="AV591" s="12" t="s">
        <v>90</v>
      </c>
      <c r="AW591" s="12" t="s">
        <v>32</v>
      </c>
      <c r="AX591" s="12" t="s">
        <v>77</v>
      </c>
      <c r="AY591" s="151" t="s">
        <v>268</v>
      </c>
    </row>
    <row r="592" spans="2:65" s="13" customFormat="1">
      <c r="B592" s="157"/>
      <c r="D592" s="150" t="s">
        <v>276</v>
      </c>
      <c r="E592" s="158" t="s">
        <v>1</v>
      </c>
      <c r="F592" s="159" t="s">
        <v>278</v>
      </c>
      <c r="H592" s="160">
        <v>41.7</v>
      </c>
      <c r="I592" s="161"/>
      <c r="L592" s="157"/>
      <c r="M592" s="162"/>
      <c r="T592" s="163"/>
      <c r="AT592" s="158" t="s">
        <v>276</v>
      </c>
      <c r="AU592" s="158" t="s">
        <v>90</v>
      </c>
      <c r="AV592" s="13" t="s">
        <v>101</v>
      </c>
      <c r="AW592" s="13" t="s">
        <v>32</v>
      </c>
      <c r="AX592" s="13" t="s">
        <v>84</v>
      </c>
      <c r="AY592" s="158" t="s">
        <v>268</v>
      </c>
    </row>
    <row r="593" spans="2:65" s="12" customFormat="1">
      <c r="B593" s="149"/>
      <c r="D593" s="150" t="s">
        <v>276</v>
      </c>
      <c r="F593" s="152" t="s">
        <v>2762</v>
      </c>
      <c r="H593" s="153">
        <v>43.784999999999997</v>
      </c>
      <c r="I593" s="154"/>
      <c r="L593" s="149"/>
      <c r="M593" s="155"/>
      <c r="T593" s="156"/>
      <c r="AT593" s="151" t="s">
        <v>276</v>
      </c>
      <c r="AU593" s="151" t="s">
        <v>90</v>
      </c>
      <c r="AV593" s="12" t="s">
        <v>90</v>
      </c>
      <c r="AW593" s="12" t="s">
        <v>4</v>
      </c>
      <c r="AX593" s="12" t="s">
        <v>84</v>
      </c>
      <c r="AY593" s="151" t="s">
        <v>268</v>
      </c>
    </row>
    <row r="594" spans="2:65" s="1" customFormat="1" ht="24.2" customHeight="1">
      <c r="B594" s="32"/>
      <c r="C594" s="186" t="s">
        <v>638</v>
      </c>
      <c r="D594" s="186" t="s">
        <v>982</v>
      </c>
      <c r="E594" s="187" t="s">
        <v>1130</v>
      </c>
      <c r="F594" s="188" t="s">
        <v>1131</v>
      </c>
      <c r="G594" s="189" t="s">
        <v>318</v>
      </c>
      <c r="H594" s="190">
        <v>19.215</v>
      </c>
      <c r="I594" s="191"/>
      <c r="J594" s="192">
        <f>ROUND(I594*H594,2)</f>
        <v>0</v>
      </c>
      <c r="K594" s="188" t="s">
        <v>274</v>
      </c>
      <c r="L594" s="193"/>
      <c r="M594" s="194" t="s">
        <v>1</v>
      </c>
      <c r="N594" s="195" t="s">
        <v>43</v>
      </c>
      <c r="P594" s="145">
        <f>O594*H594</f>
        <v>0</v>
      </c>
      <c r="Q594" s="145">
        <v>2.9999999999999997E-4</v>
      </c>
      <c r="R594" s="145">
        <f>Q594*H594</f>
        <v>5.7644999999999997E-3</v>
      </c>
      <c r="S594" s="145">
        <v>0</v>
      </c>
      <c r="T594" s="146">
        <f>S594*H594</f>
        <v>0</v>
      </c>
      <c r="AR594" s="147" t="s">
        <v>309</v>
      </c>
      <c r="AT594" s="147" t="s">
        <v>982</v>
      </c>
      <c r="AU594" s="147" t="s">
        <v>90</v>
      </c>
      <c r="AY594" s="17" t="s">
        <v>268</v>
      </c>
      <c r="BE594" s="148">
        <f>IF(N594="základní",J594,0)</f>
        <v>0</v>
      </c>
      <c r="BF594" s="148">
        <f>IF(N594="snížená",J594,0)</f>
        <v>0</v>
      </c>
      <c r="BG594" s="148">
        <f>IF(N594="zákl. přenesená",J594,0)</f>
        <v>0</v>
      </c>
      <c r="BH594" s="148">
        <f>IF(N594="sníž. přenesená",J594,0)</f>
        <v>0</v>
      </c>
      <c r="BI594" s="148">
        <f>IF(N594="nulová",J594,0)</f>
        <v>0</v>
      </c>
      <c r="BJ594" s="17" t="s">
        <v>90</v>
      </c>
      <c r="BK594" s="148">
        <f>ROUND(I594*H594,2)</f>
        <v>0</v>
      </c>
      <c r="BL594" s="17" t="s">
        <v>101</v>
      </c>
      <c r="BM594" s="147" t="s">
        <v>1132</v>
      </c>
    </row>
    <row r="595" spans="2:65" s="14" customFormat="1">
      <c r="B595" s="164"/>
      <c r="D595" s="150" t="s">
        <v>276</v>
      </c>
      <c r="E595" s="165" t="s">
        <v>1</v>
      </c>
      <c r="F595" s="166" t="s">
        <v>1133</v>
      </c>
      <c r="H595" s="165" t="s">
        <v>1</v>
      </c>
      <c r="I595" s="167"/>
      <c r="L595" s="164"/>
      <c r="M595" s="168"/>
      <c r="T595" s="169"/>
      <c r="AT595" s="165" t="s">
        <v>276</v>
      </c>
      <c r="AU595" s="165" t="s">
        <v>90</v>
      </c>
      <c r="AV595" s="14" t="s">
        <v>84</v>
      </c>
      <c r="AW595" s="14" t="s">
        <v>32</v>
      </c>
      <c r="AX595" s="14" t="s">
        <v>77</v>
      </c>
      <c r="AY595" s="165" t="s">
        <v>268</v>
      </c>
    </row>
    <row r="596" spans="2:65" s="12" customFormat="1">
      <c r="B596" s="149"/>
      <c r="D596" s="150" t="s">
        <v>276</v>
      </c>
      <c r="E596" s="151" t="s">
        <v>1</v>
      </c>
      <c r="F596" s="152" t="s">
        <v>3241</v>
      </c>
      <c r="H596" s="153">
        <v>18.3</v>
      </c>
      <c r="I596" s="154"/>
      <c r="L596" s="149"/>
      <c r="M596" s="155"/>
      <c r="T596" s="156"/>
      <c r="AT596" s="151" t="s">
        <v>276</v>
      </c>
      <c r="AU596" s="151" t="s">
        <v>90</v>
      </c>
      <c r="AV596" s="12" t="s">
        <v>90</v>
      </c>
      <c r="AW596" s="12" t="s">
        <v>32</v>
      </c>
      <c r="AX596" s="12" t="s">
        <v>77</v>
      </c>
      <c r="AY596" s="151" t="s">
        <v>268</v>
      </c>
    </row>
    <row r="597" spans="2:65" s="13" customFormat="1">
      <c r="B597" s="157"/>
      <c r="D597" s="150" t="s">
        <v>276</v>
      </c>
      <c r="E597" s="158" t="s">
        <v>1</v>
      </c>
      <c r="F597" s="159" t="s">
        <v>278</v>
      </c>
      <c r="H597" s="160">
        <v>18.3</v>
      </c>
      <c r="I597" s="161"/>
      <c r="L597" s="157"/>
      <c r="M597" s="162"/>
      <c r="T597" s="163"/>
      <c r="AT597" s="158" t="s">
        <v>276</v>
      </c>
      <c r="AU597" s="158" t="s">
        <v>90</v>
      </c>
      <c r="AV597" s="13" t="s">
        <v>101</v>
      </c>
      <c r="AW597" s="13" t="s">
        <v>32</v>
      </c>
      <c r="AX597" s="13" t="s">
        <v>84</v>
      </c>
      <c r="AY597" s="158" t="s">
        <v>268</v>
      </c>
    </row>
    <row r="598" spans="2:65" s="12" customFormat="1">
      <c r="B598" s="149"/>
      <c r="D598" s="150" t="s">
        <v>276</v>
      </c>
      <c r="F598" s="152" t="s">
        <v>2764</v>
      </c>
      <c r="H598" s="153">
        <v>19.215</v>
      </c>
      <c r="I598" s="154"/>
      <c r="L598" s="149"/>
      <c r="M598" s="155"/>
      <c r="T598" s="156"/>
      <c r="AT598" s="151" t="s">
        <v>276</v>
      </c>
      <c r="AU598" s="151" t="s">
        <v>90</v>
      </c>
      <c r="AV598" s="12" t="s">
        <v>90</v>
      </c>
      <c r="AW598" s="12" t="s">
        <v>4</v>
      </c>
      <c r="AX598" s="12" t="s">
        <v>84</v>
      </c>
      <c r="AY598" s="151" t="s">
        <v>268</v>
      </c>
    </row>
    <row r="599" spans="2:65" s="1" customFormat="1" ht="24.2" customHeight="1">
      <c r="B599" s="32"/>
      <c r="C599" s="186" t="s">
        <v>642</v>
      </c>
      <c r="D599" s="186" t="s">
        <v>982</v>
      </c>
      <c r="E599" s="187" t="s">
        <v>1136</v>
      </c>
      <c r="F599" s="188" t="s">
        <v>1137</v>
      </c>
      <c r="G599" s="189" t="s">
        <v>318</v>
      </c>
      <c r="H599" s="190">
        <v>12.39</v>
      </c>
      <c r="I599" s="191"/>
      <c r="J599" s="192">
        <f>ROUND(I599*H599,2)</f>
        <v>0</v>
      </c>
      <c r="K599" s="188" t="s">
        <v>274</v>
      </c>
      <c r="L599" s="193"/>
      <c r="M599" s="194" t="s">
        <v>1</v>
      </c>
      <c r="N599" s="195" t="s">
        <v>43</v>
      </c>
      <c r="P599" s="145">
        <f>O599*H599</f>
        <v>0</v>
      </c>
      <c r="Q599" s="145">
        <v>2.0000000000000001E-4</v>
      </c>
      <c r="R599" s="145">
        <f>Q599*H599</f>
        <v>2.4780000000000002E-3</v>
      </c>
      <c r="S599" s="145">
        <v>0</v>
      </c>
      <c r="T599" s="146">
        <f>S599*H599</f>
        <v>0</v>
      </c>
      <c r="AR599" s="147" t="s">
        <v>309</v>
      </c>
      <c r="AT599" s="147" t="s">
        <v>982</v>
      </c>
      <c r="AU599" s="147" t="s">
        <v>90</v>
      </c>
      <c r="AY599" s="17" t="s">
        <v>268</v>
      </c>
      <c r="BE599" s="148">
        <f>IF(N599="základní",J599,0)</f>
        <v>0</v>
      </c>
      <c r="BF599" s="148">
        <f>IF(N599="snížená",J599,0)</f>
        <v>0</v>
      </c>
      <c r="BG599" s="148">
        <f>IF(N599="zákl. přenesená",J599,0)</f>
        <v>0</v>
      </c>
      <c r="BH599" s="148">
        <f>IF(N599="sníž. přenesená",J599,0)</f>
        <v>0</v>
      </c>
      <c r="BI599" s="148">
        <f>IF(N599="nulová",J599,0)</f>
        <v>0</v>
      </c>
      <c r="BJ599" s="17" t="s">
        <v>90</v>
      </c>
      <c r="BK599" s="148">
        <f>ROUND(I599*H599,2)</f>
        <v>0</v>
      </c>
      <c r="BL599" s="17" t="s">
        <v>101</v>
      </c>
      <c r="BM599" s="147" t="s">
        <v>1138</v>
      </c>
    </row>
    <row r="600" spans="2:65" s="14" customFormat="1">
      <c r="B600" s="164"/>
      <c r="D600" s="150" t="s">
        <v>276</v>
      </c>
      <c r="E600" s="165" t="s">
        <v>1</v>
      </c>
      <c r="F600" s="166" t="s">
        <v>1139</v>
      </c>
      <c r="H600" s="165" t="s">
        <v>1</v>
      </c>
      <c r="I600" s="167"/>
      <c r="L600" s="164"/>
      <c r="M600" s="168"/>
      <c r="T600" s="169"/>
      <c r="AT600" s="165" t="s">
        <v>276</v>
      </c>
      <c r="AU600" s="165" t="s">
        <v>90</v>
      </c>
      <c r="AV600" s="14" t="s">
        <v>84</v>
      </c>
      <c r="AW600" s="14" t="s">
        <v>32</v>
      </c>
      <c r="AX600" s="14" t="s">
        <v>77</v>
      </c>
      <c r="AY600" s="165" t="s">
        <v>268</v>
      </c>
    </row>
    <row r="601" spans="2:65" s="12" customFormat="1">
      <c r="B601" s="149"/>
      <c r="D601" s="150" t="s">
        <v>276</v>
      </c>
      <c r="E601" s="151" t="s">
        <v>1</v>
      </c>
      <c r="F601" s="152" t="s">
        <v>3242</v>
      </c>
      <c r="H601" s="153">
        <v>11.8</v>
      </c>
      <c r="I601" s="154"/>
      <c r="L601" s="149"/>
      <c r="M601" s="155"/>
      <c r="T601" s="156"/>
      <c r="AT601" s="151" t="s">
        <v>276</v>
      </c>
      <c r="AU601" s="151" t="s">
        <v>90</v>
      </c>
      <c r="AV601" s="12" t="s">
        <v>90</v>
      </c>
      <c r="AW601" s="12" t="s">
        <v>32</v>
      </c>
      <c r="AX601" s="12" t="s">
        <v>77</v>
      </c>
      <c r="AY601" s="151" t="s">
        <v>268</v>
      </c>
    </row>
    <row r="602" spans="2:65" s="13" customFormat="1">
      <c r="B602" s="157"/>
      <c r="D602" s="150" t="s">
        <v>276</v>
      </c>
      <c r="E602" s="158" t="s">
        <v>1</v>
      </c>
      <c r="F602" s="159" t="s">
        <v>278</v>
      </c>
      <c r="H602" s="160">
        <v>11.8</v>
      </c>
      <c r="I602" s="161"/>
      <c r="L602" s="157"/>
      <c r="M602" s="162"/>
      <c r="T602" s="163"/>
      <c r="AT602" s="158" t="s">
        <v>276</v>
      </c>
      <c r="AU602" s="158" t="s">
        <v>90</v>
      </c>
      <c r="AV602" s="13" t="s">
        <v>101</v>
      </c>
      <c r="AW602" s="13" t="s">
        <v>32</v>
      </c>
      <c r="AX602" s="13" t="s">
        <v>84</v>
      </c>
      <c r="AY602" s="158" t="s">
        <v>268</v>
      </c>
    </row>
    <row r="603" spans="2:65" s="12" customFormat="1">
      <c r="B603" s="149"/>
      <c r="D603" s="150" t="s">
        <v>276</v>
      </c>
      <c r="F603" s="152" t="s">
        <v>2766</v>
      </c>
      <c r="H603" s="153">
        <v>12.39</v>
      </c>
      <c r="I603" s="154"/>
      <c r="L603" s="149"/>
      <c r="M603" s="155"/>
      <c r="T603" s="156"/>
      <c r="AT603" s="151" t="s">
        <v>276</v>
      </c>
      <c r="AU603" s="151" t="s">
        <v>90</v>
      </c>
      <c r="AV603" s="12" t="s">
        <v>90</v>
      </c>
      <c r="AW603" s="12" t="s">
        <v>4</v>
      </c>
      <c r="AX603" s="12" t="s">
        <v>84</v>
      </c>
      <c r="AY603" s="151" t="s">
        <v>268</v>
      </c>
    </row>
    <row r="604" spans="2:65" s="1" customFormat="1" ht="24.2" customHeight="1">
      <c r="B604" s="32"/>
      <c r="C604" s="186" t="s">
        <v>649</v>
      </c>
      <c r="D604" s="186" t="s">
        <v>982</v>
      </c>
      <c r="E604" s="187" t="s">
        <v>1142</v>
      </c>
      <c r="F604" s="188" t="s">
        <v>1143</v>
      </c>
      <c r="G604" s="189" t="s">
        <v>318</v>
      </c>
      <c r="H604" s="190">
        <v>19.350000000000001</v>
      </c>
      <c r="I604" s="191"/>
      <c r="J604" s="192">
        <f>ROUND(I604*H604,2)</f>
        <v>0</v>
      </c>
      <c r="K604" s="188" t="s">
        <v>274</v>
      </c>
      <c r="L604" s="193"/>
      <c r="M604" s="194" t="s">
        <v>1</v>
      </c>
      <c r="N604" s="195" t="s">
        <v>43</v>
      </c>
      <c r="P604" s="145">
        <f>O604*H604</f>
        <v>0</v>
      </c>
      <c r="Q604" s="145">
        <v>1E-4</v>
      </c>
      <c r="R604" s="145">
        <f>Q604*H604</f>
        <v>1.9350000000000003E-3</v>
      </c>
      <c r="S604" s="145">
        <v>0</v>
      </c>
      <c r="T604" s="146">
        <f>S604*H604</f>
        <v>0</v>
      </c>
      <c r="AR604" s="147" t="s">
        <v>309</v>
      </c>
      <c r="AT604" s="147" t="s">
        <v>982</v>
      </c>
      <c r="AU604" s="147" t="s">
        <v>90</v>
      </c>
      <c r="AY604" s="17" t="s">
        <v>268</v>
      </c>
      <c r="BE604" s="148">
        <f>IF(N604="základní",J604,0)</f>
        <v>0</v>
      </c>
      <c r="BF604" s="148">
        <f>IF(N604="snížená",J604,0)</f>
        <v>0</v>
      </c>
      <c r="BG604" s="148">
        <f>IF(N604="zákl. přenesená",J604,0)</f>
        <v>0</v>
      </c>
      <c r="BH604" s="148">
        <f>IF(N604="sníž. přenesená",J604,0)</f>
        <v>0</v>
      </c>
      <c r="BI604" s="148">
        <f>IF(N604="nulová",J604,0)</f>
        <v>0</v>
      </c>
      <c r="BJ604" s="17" t="s">
        <v>90</v>
      </c>
      <c r="BK604" s="148">
        <f>ROUND(I604*H604,2)</f>
        <v>0</v>
      </c>
      <c r="BL604" s="17" t="s">
        <v>101</v>
      </c>
      <c r="BM604" s="147" t="s">
        <v>3243</v>
      </c>
    </row>
    <row r="605" spans="2:65" s="14" customFormat="1">
      <c r="B605" s="164"/>
      <c r="D605" s="150" t="s">
        <v>276</v>
      </c>
      <c r="E605" s="165" t="s">
        <v>1</v>
      </c>
      <c r="F605" s="166" t="s">
        <v>1145</v>
      </c>
      <c r="H605" s="165" t="s">
        <v>1</v>
      </c>
      <c r="I605" s="167"/>
      <c r="L605" s="164"/>
      <c r="M605" s="168"/>
      <c r="T605" s="169"/>
      <c r="AT605" s="165" t="s">
        <v>276</v>
      </c>
      <c r="AU605" s="165" t="s">
        <v>90</v>
      </c>
      <c r="AV605" s="14" t="s">
        <v>84</v>
      </c>
      <c r="AW605" s="14" t="s">
        <v>32</v>
      </c>
      <c r="AX605" s="14" t="s">
        <v>77</v>
      </c>
      <c r="AY605" s="165" t="s">
        <v>268</v>
      </c>
    </row>
    <row r="606" spans="2:65" s="12" customFormat="1">
      <c r="B606" s="149"/>
      <c r="D606" s="150" t="s">
        <v>276</v>
      </c>
      <c r="E606" s="151" t="s">
        <v>1</v>
      </c>
      <c r="F606" s="152" t="s">
        <v>3244</v>
      </c>
      <c r="H606" s="153">
        <v>19.350000000000001</v>
      </c>
      <c r="I606" s="154"/>
      <c r="L606" s="149"/>
      <c r="M606" s="155"/>
      <c r="T606" s="156"/>
      <c r="AT606" s="151" t="s">
        <v>276</v>
      </c>
      <c r="AU606" s="151" t="s">
        <v>90</v>
      </c>
      <c r="AV606" s="12" t="s">
        <v>90</v>
      </c>
      <c r="AW606" s="12" t="s">
        <v>32</v>
      </c>
      <c r="AX606" s="12" t="s">
        <v>77</v>
      </c>
      <c r="AY606" s="151" t="s">
        <v>268</v>
      </c>
    </row>
    <row r="607" spans="2:65" s="13" customFormat="1">
      <c r="B607" s="157"/>
      <c r="D607" s="150" t="s">
        <v>276</v>
      </c>
      <c r="E607" s="158" t="s">
        <v>1</v>
      </c>
      <c r="F607" s="159" t="s">
        <v>278</v>
      </c>
      <c r="H607" s="160">
        <v>19.350000000000001</v>
      </c>
      <c r="I607" s="161"/>
      <c r="L607" s="157"/>
      <c r="M607" s="162"/>
      <c r="T607" s="163"/>
      <c r="AT607" s="158" t="s">
        <v>276</v>
      </c>
      <c r="AU607" s="158" t="s">
        <v>90</v>
      </c>
      <c r="AV607" s="13" t="s">
        <v>101</v>
      </c>
      <c r="AW607" s="13" t="s">
        <v>32</v>
      </c>
      <c r="AX607" s="13" t="s">
        <v>84</v>
      </c>
      <c r="AY607" s="158" t="s">
        <v>268</v>
      </c>
    </row>
    <row r="608" spans="2:65" s="1" customFormat="1" ht="24.2" customHeight="1">
      <c r="B608" s="32"/>
      <c r="C608" s="136" t="s">
        <v>653</v>
      </c>
      <c r="D608" s="136" t="s">
        <v>270</v>
      </c>
      <c r="E608" s="137" t="s">
        <v>1147</v>
      </c>
      <c r="F608" s="138" t="s">
        <v>1148</v>
      </c>
      <c r="G608" s="139" t="s">
        <v>273</v>
      </c>
      <c r="H608" s="140">
        <v>169.96799999999999</v>
      </c>
      <c r="I608" s="141"/>
      <c r="J608" s="142">
        <f>ROUND(I608*H608,2)</f>
        <v>0</v>
      </c>
      <c r="K608" s="138" t="s">
        <v>274</v>
      </c>
      <c r="L608" s="32"/>
      <c r="M608" s="143" t="s">
        <v>1</v>
      </c>
      <c r="N608" s="144" t="s">
        <v>43</v>
      </c>
      <c r="P608" s="145">
        <f>O608*H608</f>
        <v>0</v>
      </c>
      <c r="Q608" s="145">
        <v>2.0500000000000001E-2</v>
      </c>
      <c r="R608" s="145">
        <f>Q608*H608</f>
        <v>3.4843440000000001</v>
      </c>
      <c r="S608" s="145">
        <v>0</v>
      </c>
      <c r="T608" s="146">
        <f>S608*H608</f>
        <v>0</v>
      </c>
      <c r="AR608" s="147" t="s">
        <v>101</v>
      </c>
      <c r="AT608" s="147" t="s">
        <v>270</v>
      </c>
      <c r="AU608" s="147" t="s">
        <v>90</v>
      </c>
      <c r="AY608" s="17" t="s">
        <v>268</v>
      </c>
      <c r="BE608" s="148">
        <f>IF(N608="základní",J608,0)</f>
        <v>0</v>
      </c>
      <c r="BF608" s="148">
        <f>IF(N608="snížená",J608,0)</f>
        <v>0</v>
      </c>
      <c r="BG608" s="148">
        <f>IF(N608="zákl. přenesená",J608,0)</f>
        <v>0</v>
      </c>
      <c r="BH608" s="148">
        <f>IF(N608="sníž. přenesená",J608,0)</f>
        <v>0</v>
      </c>
      <c r="BI608" s="148">
        <f>IF(N608="nulová",J608,0)</f>
        <v>0</v>
      </c>
      <c r="BJ608" s="17" t="s">
        <v>90</v>
      </c>
      <c r="BK608" s="148">
        <f>ROUND(I608*H608,2)</f>
        <v>0</v>
      </c>
      <c r="BL608" s="17" t="s">
        <v>101</v>
      </c>
      <c r="BM608" s="147" t="s">
        <v>1149</v>
      </c>
    </row>
    <row r="609" spans="2:51" s="14" customFormat="1">
      <c r="B609" s="164"/>
      <c r="D609" s="150" t="s">
        <v>276</v>
      </c>
      <c r="E609" s="165" t="s">
        <v>1</v>
      </c>
      <c r="F609" s="166" t="s">
        <v>1006</v>
      </c>
      <c r="H609" s="165" t="s">
        <v>1</v>
      </c>
      <c r="I609" s="167"/>
      <c r="L609" s="164"/>
      <c r="M609" s="168"/>
      <c r="T609" s="169"/>
      <c r="AT609" s="165" t="s">
        <v>276</v>
      </c>
      <c r="AU609" s="165" t="s">
        <v>90</v>
      </c>
      <c r="AV609" s="14" t="s">
        <v>84</v>
      </c>
      <c r="AW609" s="14" t="s">
        <v>32</v>
      </c>
      <c r="AX609" s="14" t="s">
        <v>77</v>
      </c>
      <c r="AY609" s="165" t="s">
        <v>268</v>
      </c>
    </row>
    <row r="610" spans="2:51" s="14" customFormat="1">
      <c r="B610" s="164"/>
      <c r="D610" s="150" t="s">
        <v>276</v>
      </c>
      <c r="E610" s="165" t="s">
        <v>1</v>
      </c>
      <c r="F610" s="166" t="s">
        <v>1007</v>
      </c>
      <c r="H610" s="165" t="s">
        <v>1</v>
      </c>
      <c r="I610" s="167"/>
      <c r="L610" s="164"/>
      <c r="M610" s="168"/>
      <c r="T610" s="169"/>
      <c r="AT610" s="165" t="s">
        <v>276</v>
      </c>
      <c r="AU610" s="165" t="s">
        <v>90</v>
      </c>
      <c r="AV610" s="14" t="s">
        <v>84</v>
      </c>
      <c r="AW610" s="14" t="s">
        <v>32</v>
      </c>
      <c r="AX610" s="14" t="s">
        <v>77</v>
      </c>
      <c r="AY610" s="165" t="s">
        <v>268</v>
      </c>
    </row>
    <row r="611" spans="2:51" s="14" customFormat="1">
      <c r="B611" s="164"/>
      <c r="D611" s="150" t="s">
        <v>276</v>
      </c>
      <c r="E611" s="165" t="s">
        <v>1</v>
      </c>
      <c r="F611" s="166" t="s">
        <v>998</v>
      </c>
      <c r="H611" s="165" t="s">
        <v>1</v>
      </c>
      <c r="I611" s="167"/>
      <c r="L611" s="164"/>
      <c r="M611" s="168"/>
      <c r="T611" s="169"/>
      <c r="AT611" s="165" t="s">
        <v>276</v>
      </c>
      <c r="AU611" s="165" t="s">
        <v>90</v>
      </c>
      <c r="AV611" s="14" t="s">
        <v>84</v>
      </c>
      <c r="AW611" s="14" t="s">
        <v>32</v>
      </c>
      <c r="AX611" s="14" t="s">
        <v>77</v>
      </c>
      <c r="AY611" s="165" t="s">
        <v>268</v>
      </c>
    </row>
    <row r="612" spans="2:51" s="12" customFormat="1">
      <c r="B612" s="149"/>
      <c r="D612" s="150" t="s">
        <v>276</v>
      </c>
      <c r="E612" s="151" t="s">
        <v>1</v>
      </c>
      <c r="F612" s="152" t="s">
        <v>3211</v>
      </c>
      <c r="H612" s="153">
        <v>33.514000000000003</v>
      </c>
      <c r="I612" s="154"/>
      <c r="L612" s="149"/>
      <c r="M612" s="155"/>
      <c r="T612" s="156"/>
      <c r="AT612" s="151" t="s">
        <v>276</v>
      </c>
      <c r="AU612" s="151" t="s">
        <v>90</v>
      </c>
      <c r="AV612" s="12" t="s">
        <v>90</v>
      </c>
      <c r="AW612" s="12" t="s">
        <v>32</v>
      </c>
      <c r="AX612" s="12" t="s">
        <v>77</v>
      </c>
      <c r="AY612" s="151" t="s">
        <v>268</v>
      </c>
    </row>
    <row r="613" spans="2:51" s="12" customFormat="1">
      <c r="B613" s="149"/>
      <c r="D613" s="150" t="s">
        <v>276</v>
      </c>
      <c r="E613" s="151" t="s">
        <v>1</v>
      </c>
      <c r="F613" s="152" t="s">
        <v>3212</v>
      </c>
      <c r="H613" s="153">
        <v>-2.9249999999999998</v>
      </c>
      <c r="I613" s="154"/>
      <c r="L613" s="149"/>
      <c r="M613" s="155"/>
      <c r="T613" s="156"/>
      <c r="AT613" s="151" t="s">
        <v>276</v>
      </c>
      <c r="AU613" s="151" t="s">
        <v>90</v>
      </c>
      <c r="AV613" s="12" t="s">
        <v>90</v>
      </c>
      <c r="AW613" s="12" t="s">
        <v>32</v>
      </c>
      <c r="AX613" s="12" t="s">
        <v>77</v>
      </c>
      <c r="AY613" s="151" t="s">
        <v>268</v>
      </c>
    </row>
    <row r="614" spans="2:51" s="15" customFormat="1">
      <c r="B614" s="170"/>
      <c r="D614" s="150" t="s">
        <v>276</v>
      </c>
      <c r="E614" s="171" t="s">
        <v>1</v>
      </c>
      <c r="F614" s="172" t="s">
        <v>325</v>
      </c>
      <c r="H614" s="173">
        <v>30.588999999999999</v>
      </c>
      <c r="I614" s="174"/>
      <c r="L614" s="170"/>
      <c r="M614" s="175"/>
      <c r="T614" s="176"/>
      <c r="AT614" s="171" t="s">
        <v>276</v>
      </c>
      <c r="AU614" s="171" t="s">
        <v>90</v>
      </c>
      <c r="AV614" s="15" t="s">
        <v>97</v>
      </c>
      <c r="AW614" s="15" t="s">
        <v>32</v>
      </c>
      <c r="AX614" s="15" t="s">
        <v>77</v>
      </c>
      <c r="AY614" s="171" t="s">
        <v>268</v>
      </c>
    </row>
    <row r="615" spans="2:51" s="14" customFormat="1">
      <c r="B615" s="164"/>
      <c r="D615" s="150" t="s">
        <v>276</v>
      </c>
      <c r="E615" s="165" t="s">
        <v>1</v>
      </c>
      <c r="F615" s="166" t="s">
        <v>1150</v>
      </c>
      <c r="H615" s="165" t="s">
        <v>1</v>
      </c>
      <c r="I615" s="167"/>
      <c r="L615" s="164"/>
      <c r="M615" s="168"/>
      <c r="T615" s="169"/>
      <c r="AT615" s="165" t="s">
        <v>276</v>
      </c>
      <c r="AU615" s="165" t="s">
        <v>90</v>
      </c>
      <c r="AV615" s="14" t="s">
        <v>84</v>
      </c>
      <c r="AW615" s="14" t="s">
        <v>32</v>
      </c>
      <c r="AX615" s="14" t="s">
        <v>77</v>
      </c>
      <c r="AY615" s="165" t="s">
        <v>268</v>
      </c>
    </row>
    <row r="616" spans="2:51" s="14" customFormat="1">
      <c r="B616" s="164"/>
      <c r="D616" s="150" t="s">
        <v>276</v>
      </c>
      <c r="E616" s="165" t="s">
        <v>1</v>
      </c>
      <c r="F616" s="166" t="s">
        <v>1009</v>
      </c>
      <c r="H616" s="165" t="s">
        <v>1</v>
      </c>
      <c r="I616" s="167"/>
      <c r="L616" s="164"/>
      <c r="M616" s="168"/>
      <c r="T616" s="169"/>
      <c r="AT616" s="165" t="s">
        <v>276</v>
      </c>
      <c r="AU616" s="165" t="s">
        <v>90</v>
      </c>
      <c r="AV616" s="14" t="s">
        <v>84</v>
      </c>
      <c r="AW616" s="14" t="s">
        <v>32</v>
      </c>
      <c r="AX616" s="14" t="s">
        <v>77</v>
      </c>
      <c r="AY616" s="165" t="s">
        <v>268</v>
      </c>
    </row>
    <row r="617" spans="2:51" s="12" customFormat="1">
      <c r="B617" s="149"/>
      <c r="D617" s="150" t="s">
        <v>276</v>
      </c>
      <c r="E617" s="151" t="s">
        <v>1</v>
      </c>
      <c r="F617" s="152" t="s">
        <v>3214</v>
      </c>
      <c r="H617" s="153">
        <v>142.30600000000001</v>
      </c>
      <c r="I617" s="154"/>
      <c r="L617" s="149"/>
      <c r="M617" s="155"/>
      <c r="T617" s="156"/>
      <c r="AT617" s="151" t="s">
        <v>276</v>
      </c>
      <c r="AU617" s="151" t="s">
        <v>90</v>
      </c>
      <c r="AV617" s="12" t="s">
        <v>90</v>
      </c>
      <c r="AW617" s="12" t="s">
        <v>32</v>
      </c>
      <c r="AX617" s="12" t="s">
        <v>77</v>
      </c>
      <c r="AY617" s="151" t="s">
        <v>268</v>
      </c>
    </row>
    <row r="618" spans="2:51" s="12" customFormat="1" ht="33.75">
      <c r="B618" s="149"/>
      <c r="D618" s="150" t="s">
        <v>276</v>
      </c>
      <c r="E618" s="151" t="s">
        <v>1</v>
      </c>
      <c r="F618" s="152" t="s">
        <v>3215</v>
      </c>
      <c r="H618" s="153">
        <v>-30.195</v>
      </c>
      <c r="I618" s="154"/>
      <c r="L618" s="149"/>
      <c r="M618" s="155"/>
      <c r="T618" s="156"/>
      <c r="AT618" s="151" t="s">
        <v>276</v>
      </c>
      <c r="AU618" s="151" t="s">
        <v>90</v>
      </c>
      <c r="AV618" s="12" t="s">
        <v>90</v>
      </c>
      <c r="AW618" s="12" t="s">
        <v>32</v>
      </c>
      <c r="AX618" s="12" t="s">
        <v>77</v>
      </c>
      <c r="AY618" s="151" t="s">
        <v>268</v>
      </c>
    </row>
    <row r="619" spans="2:51" s="15" customFormat="1">
      <c r="B619" s="170"/>
      <c r="D619" s="150" t="s">
        <v>276</v>
      </c>
      <c r="E619" s="171" t="s">
        <v>1</v>
      </c>
      <c r="F619" s="172" t="s">
        <v>325</v>
      </c>
      <c r="H619" s="173">
        <v>112.111</v>
      </c>
      <c r="I619" s="174"/>
      <c r="L619" s="170"/>
      <c r="M619" s="175"/>
      <c r="T619" s="176"/>
      <c r="AT619" s="171" t="s">
        <v>276</v>
      </c>
      <c r="AU619" s="171" t="s">
        <v>90</v>
      </c>
      <c r="AV619" s="15" t="s">
        <v>97</v>
      </c>
      <c r="AW619" s="15" t="s">
        <v>32</v>
      </c>
      <c r="AX619" s="15" t="s">
        <v>77</v>
      </c>
      <c r="AY619" s="171" t="s">
        <v>268</v>
      </c>
    </row>
    <row r="620" spans="2:51" s="14" customFormat="1">
      <c r="B620" s="164"/>
      <c r="D620" s="150" t="s">
        <v>276</v>
      </c>
      <c r="E620" s="165" t="s">
        <v>1</v>
      </c>
      <c r="F620" s="166" t="s">
        <v>1012</v>
      </c>
      <c r="H620" s="165" t="s">
        <v>1</v>
      </c>
      <c r="I620" s="167"/>
      <c r="L620" s="164"/>
      <c r="M620" s="168"/>
      <c r="T620" s="169"/>
      <c r="AT620" s="165" t="s">
        <v>276</v>
      </c>
      <c r="AU620" s="165" t="s">
        <v>90</v>
      </c>
      <c r="AV620" s="14" t="s">
        <v>84</v>
      </c>
      <c r="AW620" s="14" t="s">
        <v>32</v>
      </c>
      <c r="AX620" s="14" t="s">
        <v>77</v>
      </c>
      <c r="AY620" s="165" t="s">
        <v>268</v>
      </c>
    </row>
    <row r="621" spans="2:51" s="12" customFormat="1">
      <c r="B621" s="149"/>
      <c r="D621" s="150" t="s">
        <v>276</v>
      </c>
      <c r="E621" s="151" t="s">
        <v>1</v>
      </c>
      <c r="F621" s="152" t="s">
        <v>3216</v>
      </c>
      <c r="H621" s="153">
        <v>22.43</v>
      </c>
      <c r="I621" s="154"/>
      <c r="L621" s="149"/>
      <c r="M621" s="155"/>
      <c r="T621" s="156"/>
      <c r="AT621" s="151" t="s">
        <v>276</v>
      </c>
      <c r="AU621" s="151" t="s">
        <v>90</v>
      </c>
      <c r="AV621" s="12" t="s">
        <v>90</v>
      </c>
      <c r="AW621" s="12" t="s">
        <v>32</v>
      </c>
      <c r="AX621" s="12" t="s">
        <v>77</v>
      </c>
      <c r="AY621" s="151" t="s">
        <v>268</v>
      </c>
    </row>
    <row r="622" spans="2:51" s="15" customFormat="1">
      <c r="B622" s="170"/>
      <c r="D622" s="150" t="s">
        <v>276</v>
      </c>
      <c r="E622" s="171" t="s">
        <v>1</v>
      </c>
      <c r="F622" s="172" t="s">
        <v>325</v>
      </c>
      <c r="H622" s="173">
        <v>22.43</v>
      </c>
      <c r="I622" s="174"/>
      <c r="L622" s="170"/>
      <c r="M622" s="175"/>
      <c r="T622" s="176"/>
      <c r="AT622" s="171" t="s">
        <v>276</v>
      </c>
      <c r="AU622" s="171" t="s">
        <v>90</v>
      </c>
      <c r="AV622" s="15" t="s">
        <v>97</v>
      </c>
      <c r="AW622" s="15" t="s">
        <v>32</v>
      </c>
      <c r="AX622" s="15" t="s">
        <v>77</v>
      </c>
      <c r="AY622" s="171" t="s">
        <v>268</v>
      </c>
    </row>
    <row r="623" spans="2:51" s="14" customFormat="1">
      <c r="B623" s="164"/>
      <c r="D623" s="150" t="s">
        <v>276</v>
      </c>
      <c r="E623" s="165" t="s">
        <v>1</v>
      </c>
      <c r="F623" s="166" t="s">
        <v>1014</v>
      </c>
      <c r="H623" s="165" t="s">
        <v>1</v>
      </c>
      <c r="I623" s="167"/>
      <c r="L623" s="164"/>
      <c r="M623" s="168"/>
      <c r="T623" s="169"/>
      <c r="AT623" s="165" t="s">
        <v>276</v>
      </c>
      <c r="AU623" s="165" t="s">
        <v>90</v>
      </c>
      <c r="AV623" s="14" t="s">
        <v>84</v>
      </c>
      <c r="AW623" s="14" t="s">
        <v>32</v>
      </c>
      <c r="AX623" s="14" t="s">
        <v>77</v>
      </c>
      <c r="AY623" s="165" t="s">
        <v>268</v>
      </c>
    </row>
    <row r="624" spans="2:51" s="12" customFormat="1">
      <c r="B624" s="149"/>
      <c r="D624" s="150" t="s">
        <v>276</v>
      </c>
      <c r="E624" s="151" t="s">
        <v>1</v>
      </c>
      <c r="F624" s="152" t="s">
        <v>3217</v>
      </c>
      <c r="H624" s="153">
        <v>4.8380000000000001</v>
      </c>
      <c r="I624" s="154"/>
      <c r="L624" s="149"/>
      <c r="M624" s="155"/>
      <c r="T624" s="156"/>
      <c r="AT624" s="151" t="s">
        <v>276</v>
      </c>
      <c r="AU624" s="151" t="s">
        <v>90</v>
      </c>
      <c r="AV624" s="12" t="s">
        <v>90</v>
      </c>
      <c r="AW624" s="12" t="s">
        <v>32</v>
      </c>
      <c r="AX624" s="12" t="s">
        <v>77</v>
      </c>
      <c r="AY624" s="151" t="s">
        <v>268</v>
      </c>
    </row>
    <row r="625" spans="2:65" s="15" customFormat="1">
      <c r="B625" s="170"/>
      <c r="D625" s="150" t="s">
        <v>276</v>
      </c>
      <c r="E625" s="171" t="s">
        <v>1</v>
      </c>
      <c r="F625" s="172" t="s">
        <v>325</v>
      </c>
      <c r="H625" s="173">
        <v>4.8380000000000001</v>
      </c>
      <c r="I625" s="174"/>
      <c r="L625" s="170"/>
      <c r="M625" s="175"/>
      <c r="T625" s="176"/>
      <c r="AT625" s="171" t="s">
        <v>276</v>
      </c>
      <c r="AU625" s="171" t="s">
        <v>90</v>
      </c>
      <c r="AV625" s="15" t="s">
        <v>97</v>
      </c>
      <c r="AW625" s="15" t="s">
        <v>32</v>
      </c>
      <c r="AX625" s="15" t="s">
        <v>77</v>
      </c>
      <c r="AY625" s="171" t="s">
        <v>268</v>
      </c>
    </row>
    <row r="626" spans="2:65" s="13" customFormat="1">
      <c r="B626" s="157"/>
      <c r="D626" s="150" t="s">
        <v>276</v>
      </c>
      <c r="E626" s="158" t="s">
        <v>1</v>
      </c>
      <c r="F626" s="159" t="s">
        <v>278</v>
      </c>
      <c r="H626" s="160">
        <v>169.96799999999999</v>
      </c>
      <c r="I626" s="161"/>
      <c r="L626" s="157"/>
      <c r="M626" s="162"/>
      <c r="T626" s="163"/>
      <c r="AT626" s="158" t="s">
        <v>276</v>
      </c>
      <c r="AU626" s="158" t="s">
        <v>90</v>
      </c>
      <c r="AV626" s="13" t="s">
        <v>101</v>
      </c>
      <c r="AW626" s="13" t="s">
        <v>32</v>
      </c>
      <c r="AX626" s="13" t="s">
        <v>84</v>
      </c>
      <c r="AY626" s="158" t="s">
        <v>268</v>
      </c>
    </row>
    <row r="627" spans="2:65" s="1" customFormat="1" ht="33" customHeight="1">
      <c r="B627" s="32"/>
      <c r="C627" s="136" t="s">
        <v>658</v>
      </c>
      <c r="D627" s="136" t="s">
        <v>270</v>
      </c>
      <c r="E627" s="137" t="s">
        <v>1151</v>
      </c>
      <c r="F627" s="138" t="s">
        <v>1152</v>
      </c>
      <c r="G627" s="139" t="s">
        <v>273</v>
      </c>
      <c r="H627" s="140">
        <v>165.13</v>
      </c>
      <c r="I627" s="141"/>
      <c r="J627" s="142">
        <f>ROUND(I627*H627,2)</f>
        <v>0</v>
      </c>
      <c r="K627" s="138" t="s">
        <v>1</v>
      </c>
      <c r="L627" s="32"/>
      <c r="M627" s="143" t="s">
        <v>1</v>
      </c>
      <c r="N627" s="144" t="s">
        <v>43</v>
      </c>
      <c r="P627" s="145">
        <f>O627*H627</f>
        <v>0</v>
      </c>
      <c r="Q627" s="145">
        <v>1.9E-3</v>
      </c>
      <c r="R627" s="145">
        <f>Q627*H627</f>
        <v>0.313747</v>
      </c>
      <c r="S627" s="145">
        <v>0</v>
      </c>
      <c r="T627" s="146">
        <f>S627*H627</f>
        <v>0</v>
      </c>
      <c r="AR627" s="147" t="s">
        <v>101</v>
      </c>
      <c r="AT627" s="147" t="s">
        <v>270</v>
      </c>
      <c r="AU627" s="147" t="s">
        <v>90</v>
      </c>
      <c r="AY627" s="17" t="s">
        <v>268</v>
      </c>
      <c r="BE627" s="148">
        <f>IF(N627="základní",J627,0)</f>
        <v>0</v>
      </c>
      <c r="BF627" s="148">
        <f>IF(N627="snížená",J627,0)</f>
        <v>0</v>
      </c>
      <c r="BG627" s="148">
        <f>IF(N627="zákl. přenesená",J627,0)</f>
        <v>0</v>
      </c>
      <c r="BH627" s="148">
        <f>IF(N627="sníž. přenesená",J627,0)</f>
        <v>0</v>
      </c>
      <c r="BI627" s="148">
        <f>IF(N627="nulová",J627,0)</f>
        <v>0</v>
      </c>
      <c r="BJ627" s="17" t="s">
        <v>90</v>
      </c>
      <c r="BK627" s="148">
        <f>ROUND(I627*H627,2)</f>
        <v>0</v>
      </c>
      <c r="BL627" s="17" t="s">
        <v>101</v>
      </c>
      <c r="BM627" s="147" t="s">
        <v>1153</v>
      </c>
    </row>
    <row r="628" spans="2:65" s="14" customFormat="1">
      <c r="B628" s="164"/>
      <c r="D628" s="150" t="s">
        <v>276</v>
      </c>
      <c r="E628" s="165" t="s">
        <v>1</v>
      </c>
      <c r="F628" s="166" t="s">
        <v>1006</v>
      </c>
      <c r="H628" s="165" t="s">
        <v>1</v>
      </c>
      <c r="I628" s="167"/>
      <c r="L628" s="164"/>
      <c r="M628" s="168"/>
      <c r="T628" s="169"/>
      <c r="AT628" s="165" t="s">
        <v>276</v>
      </c>
      <c r="AU628" s="165" t="s">
        <v>90</v>
      </c>
      <c r="AV628" s="14" t="s">
        <v>84</v>
      </c>
      <c r="AW628" s="14" t="s">
        <v>32</v>
      </c>
      <c r="AX628" s="14" t="s">
        <v>77</v>
      </c>
      <c r="AY628" s="165" t="s">
        <v>268</v>
      </c>
    </row>
    <row r="629" spans="2:65" s="14" customFormat="1">
      <c r="B629" s="164"/>
      <c r="D629" s="150" t="s">
        <v>276</v>
      </c>
      <c r="E629" s="165" t="s">
        <v>1</v>
      </c>
      <c r="F629" s="166" t="s">
        <v>1023</v>
      </c>
      <c r="H629" s="165" t="s">
        <v>1</v>
      </c>
      <c r="I629" s="167"/>
      <c r="L629" s="164"/>
      <c r="M629" s="168"/>
      <c r="T629" s="169"/>
      <c r="AT629" s="165" t="s">
        <v>276</v>
      </c>
      <c r="AU629" s="165" t="s">
        <v>90</v>
      </c>
      <c r="AV629" s="14" t="s">
        <v>84</v>
      </c>
      <c r="AW629" s="14" t="s">
        <v>32</v>
      </c>
      <c r="AX629" s="14" t="s">
        <v>77</v>
      </c>
      <c r="AY629" s="165" t="s">
        <v>268</v>
      </c>
    </row>
    <row r="630" spans="2:65" s="14" customFormat="1">
      <c r="B630" s="164"/>
      <c r="D630" s="150" t="s">
        <v>276</v>
      </c>
      <c r="E630" s="165" t="s">
        <v>1</v>
      </c>
      <c r="F630" s="166" t="s">
        <v>998</v>
      </c>
      <c r="H630" s="165" t="s">
        <v>1</v>
      </c>
      <c r="I630" s="167"/>
      <c r="L630" s="164"/>
      <c r="M630" s="168"/>
      <c r="T630" s="169"/>
      <c r="AT630" s="165" t="s">
        <v>276</v>
      </c>
      <c r="AU630" s="165" t="s">
        <v>90</v>
      </c>
      <c r="AV630" s="14" t="s">
        <v>84</v>
      </c>
      <c r="AW630" s="14" t="s">
        <v>32</v>
      </c>
      <c r="AX630" s="14" t="s">
        <v>77</v>
      </c>
      <c r="AY630" s="165" t="s">
        <v>268</v>
      </c>
    </row>
    <row r="631" spans="2:65" s="12" customFormat="1">
      <c r="B631" s="149"/>
      <c r="D631" s="150" t="s">
        <v>276</v>
      </c>
      <c r="E631" s="151" t="s">
        <v>1</v>
      </c>
      <c r="F631" s="152" t="s">
        <v>3211</v>
      </c>
      <c r="H631" s="153">
        <v>33.514000000000003</v>
      </c>
      <c r="I631" s="154"/>
      <c r="L631" s="149"/>
      <c r="M631" s="155"/>
      <c r="T631" s="156"/>
      <c r="AT631" s="151" t="s">
        <v>276</v>
      </c>
      <c r="AU631" s="151" t="s">
        <v>90</v>
      </c>
      <c r="AV631" s="12" t="s">
        <v>90</v>
      </c>
      <c r="AW631" s="12" t="s">
        <v>32</v>
      </c>
      <c r="AX631" s="12" t="s">
        <v>77</v>
      </c>
      <c r="AY631" s="151" t="s">
        <v>268</v>
      </c>
    </row>
    <row r="632" spans="2:65" s="12" customFormat="1">
      <c r="B632" s="149"/>
      <c r="D632" s="150" t="s">
        <v>276</v>
      </c>
      <c r="E632" s="151" t="s">
        <v>1</v>
      </c>
      <c r="F632" s="152" t="s">
        <v>3212</v>
      </c>
      <c r="H632" s="153">
        <v>-2.9249999999999998</v>
      </c>
      <c r="I632" s="154"/>
      <c r="L632" s="149"/>
      <c r="M632" s="155"/>
      <c r="T632" s="156"/>
      <c r="AT632" s="151" t="s">
        <v>276</v>
      </c>
      <c r="AU632" s="151" t="s">
        <v>90</v>
      </c>
      <c r="AV632" s="12" t="s">
        <v>90</v>
      </c>
      <c r="AW632" s="12" t="s">
        <v>32</v>
      </c>
      <c r="AX632" s="12" t="s">
        <v>77</v>
      </c>
      <c r="AY632" s="151" t="s">
        <v>268</v>
      </c>
    </row>
    <row r="633" spans="2:65" s="15" customFormat="1">
      <c r="B633" s="170"/>
      <c r="D633" s="150" t="s">
        <v>276</v>
      </c>
      <c r="E633" s="171" t="s">
        <v>1</v>
      </c>
      <c r="F633" s="172" t="s">
        <v>325</v>
      </c>
      <c r="H633" s="173">
        <v>30.588999999999999</v>
      </c>
      <c r="I633" s="174"/>
      <c r="L633" s="170"/>
      <c r="M633" s="175"/>
      <c r="T633" s="176"/>
      <c r="AT633" s="171" t="s">
        <v>276</v>
      </c>
      <c r="AU633" s="171" t="s">
        <v>90</v>
      </c>
      <c r="AV633" s="15" t="s">
        <v>97</v>
      </c>
      <c r="AW633" s="15" t="s">
        <v>32</v>
      </c>
      <c r="AX633" s="15" t="s">
        <v>77</v>
      </c>
      <c r="AY633" s="171" t="s">
        <v>268</v>
      </c>
    </row>
    <row r="634" spans="2:65" s="14" customFormat="1">
      <c r="B634" s="164"/>
      <c r="D634" s="150" t="s">
        <v>276</v>
      </c>
      <c r="E634" s="165" t="s">
        <v>1</v>
      </c>
      <c r="F634" s="166" t="s">
        <v>1024</v>
      </c>
      <c r="H634" s="165" t="s">
        <v>1</v>
      </c>
      <c r="I634" s="167"/>
      <c r="L634" s="164"/>
      <c r="M634" s="168"/>
      <c r="T634" s="169"/>
      <c r="AT634" s="165" t="s">
        <v>276</v>
      </c>
      <c r="AU634" s="165" t="s">
        <v>90</v>
      </c>
      <c r="AV634" s="14" t="s">
        <v>84</v>
      </c>
      <c r="AW634" s="14" t="s">
        <v>32</v>
      </c>
      <c r="AX634" s="14" t="s">
        <v>77</v>
      </c>
      <c r="AY634" s="165" t="s">
        <v>268</v>
      </c>
    </row>
    <row r="635" spans="2:65" s="14" customFormat="1">
      <c r="B635" s="164"/>
      <c r="D635" s="150" t="s">
        <v>276</v>
      </c>
      <c r="E635" s="165" t="s">
        <v>1</v>
      </c>
      <c r="F635" s="166" t="s">
        <v>1009</v>
      </c>
      <c r="H635" s="165" t="s">
        <v>1</v>
      </c>
      <c r="I635" s="167"/>
      <c r="L635" s="164"/>
      <c r="M635" s="168"/>
      <c r="T635" s="169"/>
      <c r="AT635" s="165" t="s">
        <v>276</v>
      </c>
      <c r="AU635" s="165" t="s">
        <v>90</v>
      </c>
      <c r="AV635" s="14" t="s">
        <v>84</v>
      </c>
      <c r="AW635" s="14" t="s">
        <v>32</v>
      </c>
      <c r="AX635" s="14" t="s">
        <v>77</v>
      </c>
      <c r="AY635" s="165" t="s">
        <v>268</v>
      </c>
    </row>
    <row r="636" spans="2:65" s="12" customFormat="1">
      <c r="B636" s="149"/>
      <c r="D636" s="150" t="s">
        <v>276</v>
      </c>
      <c r="E636" s="151" t="s">
        <v>1</v>
      </c>
      <c r="F636" s="152" t="s">
        <v>3214</v>
      </c>
      <c r="H636" s="153">
        <v>142.30600000000001</v>
      </c>
      <c r="I636" s="154"/>
      <c r="L636" s="149"/>
      <c r="M636" s="155"/>
      <c r="T636" s="156"/>
      <c r="AT636" s="151" t="s">
        <v>276</v>
      </c>
      <c r="AU636" s="151" t="s">
        <v>90</v>
      </c>
      <c r="AV636" s="12" t="s">
        <v>90</v>
      </c>
      <c r="AW636" s="12" t="s">
        <v>32</v>
      </c>
      <c r="AX636" s="12" t="s">
        <v>77</v>
      </c>
      <c r="AY636" s="151" t="s">
        <v>268</v>
      </c>
    </row>
    <row r="637" spans="2:65" s="12" customFormat="1" ht="33.75">
      <c r="B637" s="149"/>
      <c r="D637" s="150" t="s">
        <v>276</v>
      </c>
      <c r="E637" s="151" t="s">
        <v>1</v>
      </c>
      <c r="F637" s="152" t="s">
        <v>3215</v>
      </c>
      <c r="H637" s="153">
        <v>-30.195</v>
      </c>
      <c r="I637" s="154"/>
      <c r="L637" s="149"/>
      <c r="M637" s="155"/>
      <c r="T637" s="156"/>
      <c r="AT637" s="151" t="s">
        <v>276</v>
      </c>
      <c r="AU637" s="151" t="s">
        <v>90</v>
      </c>
      <c r="AV637" s="12" t="s">
        <v>90</v>
      </c>
      <c r="AW637" s="12" t="s">
        <v>32</v>
      </c>
      <c r="AX637" s="12" t="s">
        <v>77</v>
      </c>
      <c r="AY637" s="151" t="s">
        <v>268</v>
      </c>
    </row>
    <row r="638" spans="2:65" s="15" customFormat="1">
      <c r="B638" s="170"/>
      <c r="D638" s="150" t="s">
        <v>276</v>
      </c>
      <c r="E638" s="171" t="s">
        <v>1</v>
      </c>
      <c r="F638" s="172" t="s">
        <v>325</v>
      </c>
      <c r="H638" s="173">
        <v>112.111</v>
      </c>
      <c r="I638" s="174"/>
      <c r="L638" s="170"/>
      <c r="M638" s="175"/>
      <c r="T638" s="176"/>
      <c r="AT638" s="171" t="s">
        <v>276</v>
      </c>
      <c r="AU638" s="171" t="s">
        <v>90</v>
      </c>
      <c r="AV638" s="15" t="s">
        <v>97</v>
      </c>
      <c r="AW638" s="15" t="s">
        <v>32</v>
      </c>
      <c r="AX638" s="15" t="s">
        <v>77</v>
      </c>
      <c r="AY638" s="171" t="s">
        <v>268</v>
      </c>
    </row>
    <row r="639" spans="2:65" s="14" customFormat="1">
      <c r="B639" s="164"/>
      <c r="D639" s="150" t="s">
        <v>276</v>
      </c>
      <c r="E639" s="165" t="s">
        <v>1</v>
      </c>
      <c r="F639" s="166" t="s">
        <v>1012</v>
      </c>
      <c r="H639" s="165" t="s">
        <v>1</v>
      </c>
      <c r="I639" s="167"/>
      <c r="L639" s="164"/>
      <c r="M639" s="168"/>
      <c r="T639" s="169"/>
      <c r="AT639" s="165" t="s">
        <v>276</v>
      </c>
      <c r="AU639" s="165" t="s">
        <v>90</v>
      </c>
      <c r="AV639" s="14" t="s">
        <v>84</v>
      </c>
      <c r="AW639" s="14" t="s">
        <v>32</v>
      </c>
      <c r="AX639" s="14" t="s">
        <v>77</v>
      </c>
      <c r="AY639" s="165" t="s">
        <v>268</v>
      </c>
    </row>
    <row r="640" spans="2:65" s="12" customFormat="1">
      <c r="B640" s="149"/>
      <c r="D640" s="150" t="s">
        <v>276</v>
      </c>
      <c r="E640" s="151" t="s">
        <v>1</v>
      </c>
      <c r="F640" s="152" t="s">
        <v>3216</v>
      </c>
      <c r="H640" s="153">
        <v>22.43</v>
      </c>
      <c r="I640" s="154"/>
      <c r="L640" s="149"/>
      <c r="M640" s="155"/>
      <c r="T640" s="156"/>
      <c r="AT640" s="151" t="s">
        <v>276</v>
      </c>
      <c r="AU640" s="151" t="s">
        <v>90</v>
      </c>
      <c r="AV640" s="12" t="s">
        <v>90</v>
      </c>
      <c r="AW640" s="12" t="s">
        <v>32</v>
      </c>
      <c r="AX640" s="12" t="s">
        <v>77</v>
      </c>
      <c r="AY640" s="151" t="s">
        <v>268</v>
      </c>
    </row>
    <row r="641" spans="2:65" s="15" customFormat="1">
      <c r="B641" s="170"/>
      <c r="D641" s="150" t="s">
        <v>276</v>
      </c>
      <c r="E641" s="171" t="s">
        <v>1</v>
      </c>
      <c r="F641" s="172" t="s">
        <v>325</v>
      </c>
      <c r="H641" s="173">
        <v>22.43</v>
      </c>
      <c r="I641" s="174"/>
      <c r="L641" s="170"/>
      <c r="M641" s="175"/>
      <c r="T641" s="176"/>
      <c r="AT641" s="171" t="s">
        <v>276</v>
      </c>
      <c r="AU641" s="171" t="s">
        <v>90</v>
      </c>
      <c r="AV641" s="15" t="s">
        <v>97</v>
      </c>
      <c r="AW641" s="15" t="s">
        <v>32</v>
      </c>
      <c r="AX641" s="15" t="s">
        <v>77</v>
      </c>
      <c r="AY641" s="171" t="s">
        <v>268</v>
      </c>
    </row>
    <row r="642" spans="2:65" s="13" customFormat="1">
      <c r="B642" s="157"/>
      <c r="D642" s="150" t="s">
        <v>276</v>
      </c>
      <c r="E642" s="158" t="s">
        <v>1</v>
      </c>
      <c r="F642" s="159" t="s">
        <v>278</v>
      </c>
      <c r="H642" s="160">
        <v>165.13</v>
      </c>
      <c r="I642" s="161"/>
      <c r="L642" s="157"/>
      <c r="M642" s="162"/>
      <c r="T642" s="163"/>
      <c r="AT642" s="158" t="s">
        <v>276</v>
      </c>
      <c r="AU642" s="158" t="s">
        <v>90</v>
      </c>
      <c r="AV642" s="13" t="s">
        <v>101</v>
      </c>
      <c r="AW642" s="13" t="s">
        <v>32</v>
      </c>
      <c r="AX642" s="13" t="s">
        <v>84</v>
      </c>
      <c r="AY642" s="158" t="s">
        <v>268</v>
      </c>
    </row>
    <row r="643" spans="2:65" s="1" customFormat="1" ht="24.2" customHeight="1">
      <c r="B643" s="32"/>
      <c r="C643" s="136" t="s">
        <v>662</v>
      </c>
      <c r="D643" s="136" t="s">
        <v>270</v>
      </c>
      <c r="E643" s="137" t="s">
        <v>1154</v>
      </c>
      <c r="F643" s="138" t="s">
        <v>1155</v>
      </c>
      <c r="G643" s="139" t="s">
        <v>318</v>
      </c>
      <c r="H643" s="140">
        <v>21.324999999999999</v>
      </c>
      <c r="I643" s="141"/>
      <c r="J643" s="142">
        <f>ROUND(I643*H643,2)</f>
        <v>0</v>
      </c>
      <c r="K643" s="138" t="s">
        <v>274</v>
      </c>
      <c r="L643" s="32"/>
      <c r="M643" s="143" t="s">
        <v>1</v>
      </c>
      <c r="N643" s="144" t="s">
        <v>43</v>
      </c>
      <c r="P643" s="145">
        <f>O643*H643</f>
        <v>0</v>
      </c>
      <c r="Q643" s="145">
        <v>2.0650000000000002E-2</v>
      </c>
      <c r="R643" s="145">
        <f>Q643*H643</f>
        <v>0.44036125000000004</v>
      </c>
      <c r="S643" s="145">
        <v>0</v>
      </c>
      <c r="T643" s="146">
        <f>S643*H643</f>
        <v>0</v>
      </c>
      <c r="AR643" s="147" t="s">
        <v>101</v>
      </c>
      <c r="AT643" s="147" t="s">
        <v>270</v>
      </c>
      <c r="AU643" s="147" t="s">
        <v>90</v>
      </c>
      <c r="AY643" s="17" t="s">
        <v>268</v>
      </c>
      <c r="BE643" s="148">
        <f>IF(N643="základní",J643,0)</f>
        <v>0</v>
      </c>
      <c r="BF643" s="148">
        <f>IF(N643="snížená",J643,0)</f>
        <v>0</v>
      </c>
      <c r="BG643" s="148">
        <f>IF(N643="zákl. přenesená",J643,0)</f>
        <v>0</v>
      </c>
      <c r="BH643" s="148">
        <f>IF(N643="sníž. přenesená",J643,0)</f>
        <v>0</v>
      </c>
      <c r="BI643" s="148">
        <f>IF(N643="nulová",J643,0)</f>
        <v>0</v>
      </c>
      <c r="BJ643" s="17" t="s">
        <v>90</v>
      </c>
      <c r="BK643" s="148">
        <f>ROUND(I643*H643,2)</f>
        <v>0</v>
      </c>
      <c r="BL643" s="17" t="s">
        <v>101</v>
      </c>
      <c r="BM643" s="147" t="s">
        <v>3245</v>
      </c>
    </row>
    <row r="644" spans="2:65" s="14" customFormat="1">
      <c r="B644" s="164"/>
      <c r="D644" s="150" t="s">
        <v>276</v>
      </c>
      <c r="E644" s="165" t="s">
        <v>1</v>
      </c>
      <c r="F644" s="166" t="s">
        <v>1157</v>
      </c>
      <c r="H644" s="165" t="s">
        <v>1</v>
      </c>
      <c r="I644" s="167"/>
      <c r="L644" s="164"/>
      <c r="M644" s="168"/>
      <c r="T644" s="169"/>
      <c r="AT644" s="165" t="s">
        <v>276</v>
      </c>
      <c r="AU644" s="165" t="s">
        <v>90</v>
      </c>
      <c r="AV644" s="14" t="s">
        <v>84</v>
      </c>
      <c r="AW644" s="14" t="s">
        <v>32</v>
      </c>
      <c r="AX644" s="14" t="s">
        <v>77</v>
      </c>
      <c r="AY644" s="165" t="s">
        <v>268</v>
      </c>
    </row>
    <row r="645" spans="2:65" s="12" customFormat="1">
      <c r="B645" s="149"/>
      <c r="D645" s="150" t="s">
        <v>276</v>
      </c>
      <c r="E645" s="151" t="s">
        <v>1</v>
      </c>
      <c r="F645" s="152" t="s">
        <v>3246</v>
      </c>
      <c r="H645" s="153">
        <v>21.324999999999999</v>
      </c>
      <c r="I645" s="154"/>
      <c r="L645" s="149"/>
      <c r="M645" s="155"/>
      <c r="T645" s="156"/>
      <c r="AT645" s="151" t="s">
        <v>276</v>
      </c>
      <c r="AU645" s="151" t="s">
        <v>90</v>
      </c>
      <c r="AV645" s="12" t="s">
        <v>90</v>
      </c>
      <c r="AW645" s="12" t="s">
        <v>32</v>
      </c>
      <c r="AX645" s="12" t="s">
        <v>77</v>
      </c>
      <c r="AY645" s="151" t="s">
        <v>268</v>
      </c>
    </row>
    <row r="646" spans="2:65" s="13" customFormat="1">
      <c r="B646" s="157"/>
      <c r="D646" s="150" t="s">
        <v>276</v>
      </c>
      <c r="E646" s="158" t="s">
        <v>1</v>
      </c>
      <c r="F646" s="159" t="s">
        <v>278</v>
      </c>
      <c r="H646" s="160">
        <v>21.324999999999999</v>
      </c>
      <c r="I646" s="161"/>
      <c r="L646" s="157"/>
      <c r="M646" s="162"/>
      <c r="T646" s="163"/>
      <c r="AT646" s="158" t="s">
        <v>276</v>
      </c>
      <c r="AU646" s="158" t="s">
        <v>90</v>
      </c>
      <c r="AV646" s="13" t="s">
        <v>101</v>
      </c>
      <c r="AW646" s="13" t="s">
        <v>32</v>
      </c>
      <c r="AX646" s="13" t="s">
        <v>84</v>
      </c>
      <c r="AY646" s="158" t="s">
        <v>268</v>
      </c>
    </row>
    <row r="647" spans="2:65" s="1" customFormat="1" ht="33" customHeight="1">
      <c r="B647" s="32"/>
      <c r="C647" s="136" t="s">
        <v>667</v>
      </c>
      <c r="D647" s="136" t="s">
        <v>270</v>
      </c>
      <c r="E647" s="137" t="s">
        <v>1159</v>
      </c>
      <c r="F647" s="138" t="s">
        <v>1160</v>
      </c>
      <c r="G647" s="139" t="s">
        <v>215</v>
      </c>
      <c r="H647" s="140">
        <v>5.2350000000000003</v>
      </c>
      <c r="I647" s="141"/>
      <c r="J647" s="142">
        <f>ROUND(I647*H647,2)</f>
        <v>0</v>
      </c>
      <c r="K647" s="138" t="s">
        <v>274</v>
      </c>
      <c r="L647" s="32"/>
      <c r="M647" s="143" t="s">
        <v>1</v>
      </c>
      <c r="N647" s="144" t="s">
        <v>43</v>
      </c>
      <c r="P647" s="145">
        <f>O647*H647</f>
        <v>0</v>
      </c>
      <c r="Q647" s="145">
        <v>2.3010199999999998</v>
      </c>
      <c r="R647" s="145">
        <f>Q647*H647</f>
        <v>12.0458397</v>
      </c>
      <c r="S647" s="145">
        <v>0</v>
      </c>
      <c r="T647" s="146">
        <f>S647*H647</f>
        <v>0</v>
      </c>
      <c r="AR647" s="147" t="s">
        <v>101</v>
      </c>
      <c r="AT647" s="147" t="s">
        <v>270</v>
      </c>
      <c r="AU647" s="147" t="s">
        <v>90</v>
      </c>
      <c r="AY647" s="17" t="s">
        <v>268</v>
      </c>
      <c r="BE647" s="148">
        <f>IF(N647="základní",J647,0)</f>
        <v>0</v>
      </c>
      <c r="BF647" s="148">
        <f>IF(N647="snížená",J647,0)</f>
        <v>0</v>
      </c>
      <c r="BG647" s="148">
        <f>IF(N647="zákl. přenesená",J647,0)</f>
        <v>0</v>
      </c>
      <c r="BH647" s="148">
        <f>IF(N647="sníž. přenesená",J647,0)</f>
        <v>0</v>
      </c>
      <c r="BI647" s="148">
        <f>IF(N647="nulová",J647,0)</f>
        <v>0</v>
      </c>
      <c r="BJ647" s="17" t="s">
        <v>90</v>
      </c>
      <c r="BK647" s="148">
        <f>ROUND(I647*H647,2)</f>
        <v>0</v>
      </c>
      <c r="BL647" s="17" t="s">
        <v>101</v>
      </c>
      <c r="BM647" s="147" t="s">
        <v>3247</v>
      </c>
    </row>
    <row r="648" spans="2:65" s="14" customFormat="1">
      <c r="B648" s="164"/>
      <c r="D648" s="150" t="s">
        <v>276</v>
      </c>
      <c r="E648" s="165" t="s">
        <v>1</v>
      </c>
      <c r="F648" s="166" t="s">
        <v>1162</v>
      </c>
      <c r="H648" s="165" t="s">
        <v>1</v>
      </c>
      <c r="I648" s="167"/>
      <c r="L648" s="164"/>
      <c r="M648" s="168"/>
      <c r="T648" s="169"/>
      <c r="AT648" s="165" t="s">
        <v>276</v>
      </c>
      <c r="AU648" s="165" t="s">
        <v>90</v>
      </c>
      <c r="AV648" s="14" t="s">
        <v>84</v>
      </c>
      <c r="AW648" s="14" t="s">
        <v>32</v>
      </c>
      <c r="AX648" s="14" t="s">
        <v>77</v>
      </c>
      <c r="AY648" s="165" t="s">
        <v>268</v>
      </c>
    </row>
    <row r="649" spans="2:65" s="14" customFormat="1">
      <c r="B649" s="164"/>
      <c r="D649" s="150" t="s">
        <v>276</v>
      </c>
      <c r="E649" s="165" t="s">
        <v>1</v>
      </c>
      <c r="F649" s="166" t="s">
        <v>833</v>
      </c>
      <c r="H649" s="165" t="s">
        <v>1</v>
      </c>
      <c r="I649" s="167"/>
      <c r="L649" s="164"/>
      <c r="M649" s="168"/>
      <c r="T649" s="169"/>
      <c r="AT649" s="165" t="s">
        <v>276</v>
      </c>
      <c r="AU649" s="165" t="s">
        <v>90</v>
      </c>
      <c r="AV649" s="14" t="s">
        <v>84</v>
      </c>
      <c r="AW649" s="14" t="s">
        <v>32</v>
      </c>
      <c r="AX649" s="14" t="s">
        <v>77</v>
      </c>
      <c r="AY649" s="165" t="s">
        <v>268</v>
      </c>
    </row>
    <row r="650" spans="2:65" s="12" customFormat="1">
      <c r="B650" s="149"/>
      <c r="D650" s="150" t="s">
        <v>276</v>
      </c>
      <c r="E650" s="151" t="s">
        <v>1</v>
      </c>
      <c r="F650" s="152" t="s">
        <v>3248</v>
      </c>
      <c r="H650" s="153">
        <v>5.2350000000000003</v>
      </c>
      <c r="I650" s="154"/>
      <c r="L650" s="149"/>
      <c r="M650" s="155"/>
      <c r="T650" s="156"/>
      <c r="AT650" s="151" t="s">
        <v>276</v>
      </c>
      <c r="AU650" s="151" t="s">
        <v>90</v>
      </c>
      <c r="AV650" s="12" t="s">
        <v>90</v>
      </c>
      <c r="AW650" s="12" t="s">
        <v>32</v>
      </c>
      <c r="AX650" s="12" t="s">
        <v>77</v>
      </c>
      <c r="AY650" s="151" t="s">
        <v>268</v>
      </c>
    </row>
    <row r="651" spans="2:65" s="13" customFormat="1">
      <c r="B651" s="157"/>
      <c r="D651" s="150" t="s">
        <v>276</v>
      </c>
      <c r="E651" s="158" t="s">
        <v>1</v>
      </c>
      <c r="F651" s="159" t="s">
        <v>278</v>
      </c>
      <c r="H651" s="160">
        <v>5.2350000000000003</v>
      </c>
      <c r="I651" s="161"/>
      <c r="L651" s="157"/>
      <c r="M651" s="162"/>
      <c r="T651" s="163"/>
      <c r="AT651" s="158" t="s">
        <v>276</v>
      </c>
      <c r="AU651" s="158" t="s">
        <v>90</v>
      </c>
      <c r="AV651" s="13" t="s">
        <v>101</v>
      </c>
      <c r="AW651" s="13" t="s">
        <v>32</v>
      </c>
      <c r="AX651" s="13" t="s">
        <v>84</v>
      </c>
      <c r="AY651" s="158" t="s">
        <v>268</v>
      </c>
    </row>
    <row r="652" spans="2:65" s="1" customFormat="1" ht="33" customHeight="1">
      <c r="B652" s="32"/>
      <c r="C652" s="136" t="s">
        <v>671</v>
      </c>
      <c r="D652" s="177" t="s">
        <v>270</v>
      </c>
      <c r="E652" s="137" t="s">
        <v>1164</v>
      </c>
      <c r="F652" s="138" t="s">
        <v>1165</v>
      </c>
      <c r="G652" s="139" t="s">
        <v>215</v>
      </c>
      <c r="H652" s="140">
        <v>0.75</v>
      </c>
      <c r="I652" s="141"/>
      <c r="J652" s="142">
        <f>ROUND(I652*H652,2)</f>
        <v>0</v>
      </c>
      <c r="K652" s="138" t="s">
        <v>274</v>
      </c>
      <c r="L652" s="32"/>
      <c r="M652" s="143" t="s">
        <v>1</v>
      </c>
      <c r="N652" s="144" t="s">
        <v>43</v>
      </c>
      <c r="P652" s="145">
        <f>O652*H652</f>
        <v>0</v>
      </c>
      <c r="Q652" s="145">
        <v>2.5018699999999998</v>
      </c>
      <c r="R652" s="145">
        <f>Q652*H652</f>
        <v>1.8764024999999998</v>
      </c>
      <c r="S652" s="145">
        <v>0</v>
      </c>
      <c r="T652" s="146">
        <f>S652*H652</f>
        <v>0</v>
      </c>
      <c r="AR652" s="147" t="s">
        <v>101</v>
      </c>
      <c r="AT652" s="147" t="s">
        <v>270</v>
      </c>
      <c r="AU652" s="147" t="s">
        <v>90</v>
      </c>
      <c r="AY652" s="17" t="s">
        <v>268</v>
      </c>
      <c r="BE652" s="148">
        <f>IF(N652="základní",J652,0)</f>
        <v>0</v>
      </c>
      <c r="BF652" s="148">
        <f>IF(N652="snížená",J652,0)</f>
        <v>0</v>
      </c>
      <c r="BG652" s="148">
        <f>IF(N652="zákl. přenesená",J652,0)</f>
        <v>0</v>
      </c>
      <c r="BH652" s="148">
        <f>IF(N652="sníž. přenesená",J652,0)</f>
        <v>0</v>
      </c>
      <c r="BI652" s="148">
        <f>IF(N652="nulová",J652,0)</f>
        <v>0</v>
      </c>
      <c r="BJ652" s="17" t="s">
        <v>90</v>
      </c>
      <c r="BK652" s="148">
        <f>ROUND(I652*H652,2)</f>
        <v>0</v>
      </c>
      <c r="BL652" s="17" t="s">
        <v>101</v>
      </c>
      <c r="BM652" s="147" t="s">
        <v>1166</v>
      </c>
    </row>
    <row r="653" spans="2:65" s="14" customFormat="1">
      <c r="B653" s="164"/>
      <c r="D653" s="150" t="s">
        <v>276</v>
      </c>
      <c r="E653" s="165" t="s">
        <v>1</v>
      </c>
      <c r="F653" s="166" t="s">
        <v>1167</v>
      </c>
      <c r="H653" s="165" t="s">
        <v>1</v>
      </c>
      <c r="I653" s="167"/>
      <c r="L653" s="164"/>
      <c r="M653" s="168"/>
      <c r="T653" s="169"/>
      <c r="AT653" s="165" t="s">
        <v>276</v>
      </c>
      <c r="AU653" s="165" t="s">
        <v>90</v>
      </c>
      <c r="AV653" s="14" t="s">
        <v>84</v>
      </c>
      <c r="AW653" s="14" t="s">
        <v>32</v>
      </c>
      <c r="AX653" s="14" t="s">
        <v>77</v>
      </c>
      <c r="AY653" s="165" t="s">
        <v>268</v>
      </c>
    </row>
    <row r="654" spans="2:65" s="14" customFormat="1">
      <c r="B654" s="164"/>
      <c r="D654" s="150" t="s">
        <v>276</v>
      </c>
      <c r="E654" s="165" t="s">
        <v>1</v>
      </c>
      <c r="F654" s="166" t="s">
        <v>3173</v>
      </c>
      <c r="H654" s="165" t="s">
        <v>1</v>
      </c>
      <c r="I654" s="167"/>
      <c r="L654" s="164"/>
      <c r="M654" s="168"/>
      <c r="T654" s="169"/>
      <c r="AT654" s="165" t="s">
        <v>276</v>
      </c>
      <c r="AU654" s="165" t="s">
        <v>90</v>
      </c>
      <c r="AV654" s="14" t="s">
        <v>84</v>
      </c>
      <c r="AW654" s="14" t="s">
        <v>32</v>
      </c>
      <c r="AX654" s="14" t="s">
        <v>77</v>
      </c>
      <c r="AY654" s="165" t="s">
        <v>268</v>
      </c>
    </row>
    <row r="655" spans="2:65" s="12" customFormat="1">
      <c r="B655" s="149"/>
      <c r="D655" s="150" t="s">
        <v>276</v>
      </c>
      <c r="E655" s="151" t="s">
        <v>1</v>
      </c>
      <c r="F655" s="152" t="s">
        <v>3249</v>
      </c>
      <c r="H655" s="153">
        <v>0.75</v>
      </c>
      <c r="I655" s="154"/>
      <c r="L655" s="149"/>
      <c r="M655" s="155"/>
      <c r="T655" s="156"/>
      <c r="AT655" s="151" t="s">
        <v>276</v>
      </c>
      <c r="AU655" s="151" t="s">
        <v>90</v>
      </c>
      <c r="AV655" s="12" t="s">
        <v>90</v>
      </c>
      <c r="AW655" s="12" t="s">
        <v>32</v>
      </c>
      <c r="AX655" s="12" t="s">
        <v>77</v>
      </c>
      <c r="AY655" s="151" t="s">
        <v>268</v>
      </c>
    </row>
    <row r="656" spans="2:65" s="13" customFormat="1">
      <c r="B656" s="157"/>
      <c r="D656" s="150" t="s">
        <v>276</v>
      </c>
      <c r="E656" s="158" t="s">
        <v>1</v>
      </c>
      <c r="F656" s="159" t="s">
        <v>278</v>
      </c>
      <c r="H656" s="160">
        <v>0.75</v>
      </c>
      <c r="I656" s="161"/>
      <c r="L656" s="157"/>
      <c r="M656" s="162"/>
      <c r="T656" s="163"/>
      <c r="AT656" s="158" t="s">
        <v>276</v>
      </c>
      <c r="AU656" s="158" t="s">
        <v>90</v>
      </c>
      <c r="AV656" s="13" t="s">
        <v>101</v>
      </c>
      <c r="AW656" s="13" t="s">
        <v>32</v>
      </c>
      <c r="AX656" s="13" t="s">
        <v>84</v>
      </c>
      <c r="AY656" s="158" t="s">
        <v>268</v>
      </c>
    </row>
    <row r="657" spans="2:65" s="1" customFormat="1" ht="33" customHeight="1">
      <c r="B657" s="32"/>
      <c r="C657" s="136" t="s">
        <v>675</v>
      </c>
      <c r="D657" s="136" t="s">
        <v>270</v>
      </c>
      <c r="E657" s="137" t="s">
        <v>1169</v>
      </c>
      <c r="F657" s="138" t="s">
        <v>1170</v>
      </c>
      <c r="G657" s="139" t="s">
        <v>215</v>
      </c>
      <c r="H657" s="140">
        <v>1.05</v>
      </c>
      <c r="I657" s="141"/>
      <c r="J657" s="142">
        <f>ROUND(I657*H657,2)</f>
        <v>0</v>
      </c>
      <c r="K657" s="138" t="s">
        <v>274</v>
      </c>
      <c r="L657" s="32"/>
      <c r="M657" s="143" t="s">
        <v>1</v>
      </c>
      <c r="N657" s="144" t="s">
        <v>43</v>
      </c>
      <c r="P657" s="145">
        <f>O657*H657</f>
        <v>0</v>
      </c>
      <c r="Q657" s="145">
        <v>2.5018699999999998</v>
      </c>
      <c r="R657" s="145">
        <f>Q657*H657</f>
        <v>2.6269635</v>
      </c>
      <c r="S657" s="145">
        <v>0</v>
      </c>
      <c r="T657" s="146">
        <f>S657*H657</f>
        <v>0</v>
      </c>
      <c r="AR657" s="147" t="s">
        <v>101</v>
      </c>
      <c r="AT657" s="147" t="s">
        <v>270</v>
      </c>
      <c r="AU657" s="147" t="s">
        <v>90</v>
      </c>
      <c r="AY657" s="17" t="s">
        <v>268</v>
      </c>
      <c r="BE657" s="148">
        <f>IF(N657="základní",J657,0)</f>
        <v>0</v>
      </c>
      <c r="BF657" s="148">
        <f>IF(N657="snížená",J657,0)</f>
        <v>0</v>
      </c>
      <c r="BG657" s="148">
        <f>IF(N657="zákl. přenesená",J657,0)</f>
        <v>0</v>
      </c>
      <c r="BH657" s="148">
        <f>IF(N657="sníž. přenesená",J657,0)</f>
        <v>0</v>
      </c>
      <c r="BI657" s="148">
        <f>IF(N657="nulová",J657,0)</f>
        <v>0</v>
      </c>
      <c r="BJ657" s="17" t="s">
        <v>90</v>
      </c>
      <c r="BK657" s="148">
        <f>ROUND(I657*H657,2)</f>
        <v>0</v>
      </c>
      <c r="BL657" s="17" t="s">
        <v>101</v>
      </c>
      <c r="BM657" s="147" t="s">
        <v>3250</v>
      </c>
    </row>
    <row r="658" spans="2:65" s="14" customFormat="1">
      <c r="B658" s="164"/>
      <c r="D658" s="150" t="s">
        <v>276</v>
      </c>
      <c r="E658" s="165" t="s">
        <v>1</v>
      </c>
      <c r="F658" s="166" t="s">
        <v>1172</v>
      </c>
      <c r="H658" s="165" t="s">
        <v>1</v>
      </c>
      <c r="I658" s="167"/>
      <c r="L658" s="164"/>
      <c r="M658" s="168"/>
      <c r="T658" s="169"/>
      <c r="AT658" s="165" t="s">
        <v>276</v>
      </c>
      <c r="AU658" s="165" t="s">
        <v>90</v>
      </c>
      <c r="AV658" s="14" t="s">
        <v>84</v>
      </c>
      <c r="AW658" s="14" t="s">
        <v>32</v>
      </c>
      <c r="AX658" s="14" t="s">
        <v>77</v>
      </c>
      <c r="AY658" s="165" t="s">
        <v>268</v>
      </c>
    </row>
    <row r="659" spans="2:65" s="12" customFormat="1">
      <c r="B659" s="149"/>
      <c r="D659" s="150" t="s">
        <v>276</v>
      </c>
      <c r="E659" s="151" t="s">
        <v>1</v>
      </c>
      <c r="F659" s="152" t="s">
        <v>3251</v>
      </c>
      <c r="H659" s="153">
        <v>0.63</v>
      </c>
      <c r="I659" s="154"/>
      <c r="L659" s="149"/>
      <c r="M659" s="155"/>
      <c r="T659" s="156"/>
      <c r="AT659" s="151" t="s">
        <v>276</v>
      </c>
      <c r="AU659" s="151" t="s">
        <v>90</v>
      </c>
      <c r="AV659" s="12" t="s">
        <v>90</v>
      </c>
      <c r="AW659" s="12" t="s">
        <v>32</v>
      </c>
      <c r="AX659" s="12" t="s">
        <v>77</v>
      </c>
      <c r="AY659" s="151" t="s">
        <v>268</v>
      </c>
    </row>
    <row r="660" spans="2:65" s="12" customFormat="1">
      <c r="B660" s="149"/>
      <c r="D660" s="150" t="s">
        <v>276</v>
      </c>
      <c r="E660" s="151" t="s">
        <v>1</v>
      </c>
      <c r="F660" s="152" t="s">
        <v>3252</v>
      </c>
      <c r="H660" s="153">
        <v>0.42</v>
      </c>
      <c r="I660" s="154"/>
      <c r="L660" s="149"/>
      <c r="M660" s="155"/>
      <c r="T660" s="156"/>
      <c r="AT660" s="151" t="s">
        <v>276</v>
      </c>
      <c r="AU660" s="151" t="s">
        <v>90</v>
      </c>
      <c r="AV660" s="12" t="s">
        <v>90</v>
      </c>
      <c r="AW660" s="12" t="s">
        <v>32</v>
      </c>
      <c r="AX660" s="12" t="s">
        <v>77</v>
      </c>
      <c r="AY660" s="151" t="s">
        <v>268</v>
      </c>
    </row>
    <row r="661" spans="2:65" s="13" customFormat="1">
      <c r="B661" s="157"/>
      <c r="D661" s="150" t="s">
        <v>276</v>
      </c>
      <c r="E661" s="158" t="s">
        <v>1</v>
      </c>
      <c r="F661" s="159" t="s">
        <v>278</v>
      </c>
      <c r="H661" s="160">
        <v>1.05</v>
      </c>
      <c r="I661" s="161"/>
      <c r="L661" s="157"/>
      <c r="M661" s="162"/>
      <c r="T661" s="163"/>
      <c r="AT661" s="158" t="s">
        <v>276</v>
      </c>
      <c r="AU661" s="158" t="s">
        <v>90</v>
      </c>
      <c r="AV661" s="13" t="s">
        <v>101</v>
      </c>
      <c r="AW661" s="13" t="s">
        <v>32</v>
      </c>
      <c r="AX661" s="13" t="s">
        <v>84</v>
      </c>
      <c r="AY661" s="158" t="s">
        <v>268</v>
      </c>
    </row>
    <row r="662" spans="2:65" s="1" customFormat="1" ht="24.2" customHeight="1">
      <c r="B662" s="32"/>
      <c r="C662" s="136" t="s">
        <v>679</v>
      </c>
      <c r="D662" s="177" t="s">
        <v>270</v>
      </c>
      <c r="E662" s="137" t="s">
        <v>1174</v>
      </c>
      <c r="F662" s="138" t="s">
        <v>1175</v>
      </c>
      <c r="G662" s="139" t="s">
        <v>215</v>
      </c>
      <c r="H662" s="140">
        <v>5.9850000000000003</v>
      </c>
      <c r="I662" s="141"/>
      <c r="J662" s="142">
        <f>ROUND(I662*H662,2)</f>
        <v>0</v>
      </c>
      <c r="K662" s="138" t="s">
        <v>274</v>
      </c>
      <c r="L662" s="32"/>
      <c r="M662" s="143" t="s">
        <v>1</v>
      </c>
      <c r="N662" s="144" t="s">
        <v>43</v>
      </c>
      <c r="P662" s="145">
        <f>O662*H662</f>
        <v>0</v>
      </c>
      <c r="Q662" s="145">
        <v>0</v>
      </c>
      <c r="R662" s="145">
        <f>Q662*H662</f>
        <v>0</v>
      </c>
      <c r="S662" s="145">
        <v>0</v>
      </c>
      <c r="T662" s="146">
        <f>S662*H662</f>
        <v>0</v>
      </c>
      <c r="AR662" s="147" t="s">
        <v>101</v>
      </c>
      <c r="AT662" s="147" t="s">
        <v>270</v>
      </c>
      <c r="AU662" s="147" t="s">
        <v>90</v>
      </c>
      <c r="AY662" s="17" t="s">
        <v>268</v>
      </c>
      <c r="BE662" s="148">
        <f>IF(N662="základní",J662,0)</f>
        <v>0</v>
      </c>
      <c r="BF662" s="148">
        <f>IF(N662="snížená",J662,0)</f>
        <v>0</v>
      </c>
      <c r="BG662" s="148">
        <f>IF(N662="zákl. přenesená",J662,0)</f>
        <v>0</v>
      </c>
      <c r="BH662" s="148">
        <f>IF(N662="sníž. přenesená",J662,0)</f>
        <v>0</v>
      </c>
      <c r="BI662" s="148">
        <f>IF(N662="nulová",J662,0)</f>
        <v>0</v>
      </c>
      <c r="BJ662" s="17" t="s">
        <v>90</v>
      </c>
      <c r="BK662" s="148">
        <f>ROUND(I662*H662,2)</f>
        <v>0</v>
      </c>
      <c r="BL662" s="17" t="s">
        <v>101</v>
      </c>
      <c r="BM662" s="147" t="s">
        <v>1176</v>
      </c>
    </row>
    <row r="663" spans="2:65" s="14" customFormat="1">
      <c r="B663" s="164"/>
      <c r="D663" s="150" t="s">
        <v>276</v>
      </c>
      <c r="E663" s="165" t="s">
        <v>1</v>
      </c>
      <c r="F663" s="166" t="s">
        <v>1162</v>
      </c>
      <c r="H663" s="165" t="s">
        <v>1</v>
      </c>
      <c r="I663" s="167"/>
      <c r="L663" s="164"/>
      <c r="M663" s="168"/>
      <c r="T663" s="169"/>
      <c r="AT663" s="165" t="s">
        <v>276</v>
      </c>
      <c r="AU663" s="165" t="s">
        <v>90</v>
      </c>
      <c r="AV663" s="14" t="s">
        <v>84</v>
      </c>
      <c r="AW663" s="14" t="s">
        <v>32</v>
      </c>
      <c r="AX663" s="14" t="s">
        <v>77</v>
      </c>
      <c r="AY663" s="165" t="s">
        <v>268</v>
      </c>
    </row>
    <row r="664" spans="2:65" s="14" customFormat="1">
      <c r="B664" s="164"/>
      <c r="D664" s="150" t="s">
        <v>276</v>
      </c>
      <c r="E664" s="165" t="s">
        <v>1</v>
      </c>
      <c r="F664" s="166" t="s">
        <v>833</v>
      </c>
      <c r="H664" s="165" t="s">
        <v>1</v>
      </c>
      <c r="I664" s="167"/>
      <c r="L664" s="164"/>
      <c r="M664" s="168"/>
      <c r="T664" s="169"/>
      <c r="AT664" s="165" t="s">
        <v>276</v>
      </c>
      <c r="AU664" s="165" t="s">
        <v>90</v>
      </c>
      <c r="AV664" s="14" t="s">
        <v>84</v>
      </c>
      <c r="AW664" s="14" t="s">
        <v>32</v>
      </c>
      <c r="AX664" s="14" t="s">
        <v>77</v>
      </c>
      <c r="AY664" s="165" t="s">
        <v>268</v>
      </c>
    </row>
    <row r="665" spans="2:65" s="12" customFormat="1">
      <c r="B665" s="149"/>
      <c r="D665" s="150" t="s">
        <v>276</v>
      </c>
      <c r="E665" s="151" t="s">
        <v>1</v>
      </c>
      <c r="F665" s="152" t="s">
        <v>3248</v>
      </c>
      <c r="H665" s="153">
        <v>5.2350000000000003</v>
      </c>
      <c r="I665" s="154"/>
      <c r="L665" s="149"/>
      <c r="M665" s="155"/>
      <c r="T665" s="156"/>
      <c r="AT665" s="151" t="s">
        <v>276</v>
      </c>
      <c r="AU665" s="151" t="s">
        <v>90</v>
      </c>
      <c r="AV665" s="12" t="s">
        <v>90</v>
      </c>
      <c r="AW665" s="12" t="s">
        <v>32</v>
      </c>
      <c r="AX665" s="12" t="s">
        <v>77</v>
      </c>
      <c r="AY665" s="151" t="s">
        <v>268</v>
      </c>
    </row>
    <row r="666" spans="2:65" s="15" customFormat="1">
      <c r="B666" s="170"/>
      <c r="D666" s="150" t="s">
        <v>276</v>
      </c>
      <c r="E666" s="171" t="s">
        <v>1</v>
      </c>
      <c r="F666" s="172" t="s">
        <v>325</v>
      </c>
      <c r="H666" s="173">
        <v>5.2350000000000003</v>
      </c>
      <c r="I666" s="174"/>
      <c r="L666" s="170"/>
      <c r="M666" s="175"/>
      <c r="T666" s="176"/>
      <c r="AT666" s="171" t="s">
        <v>276</v>
      </c>
      <c r="AU666" s="171" t="s">
        <v>90</v>
      </c>
      <c r="AV666" s="15" t="s">
        <v>97</v>
      </c>
      <c r="AW666" s="15" t="s">
        <v>32</v>
      </c>
      <c r="AX666" s="15" t="s">
        <v>77</v>
      </c>
      <c r="AY666" s="171" t="s">
        <v>268</v>
      </c>
    </row>
    <row r="667" spans="2:65" s="14" customFormat="1">
      <c r="B667" s="164"/>
      <c r="D667" s="150" t="s">
        <v>276</v>
      </c>
      <c r="E667" s="165" t="s">
        <v>1</v>
      </c>
      <c r="F667" s="166" t="s">
        <v>1167</v>
      </c>
      <c r="H667" s="165" t="s">
        <v>1</v>
      </c>
      <c r="I667" s="167"/>
      <c r="L667" s="164"/>
      <c r="M667" s="168"/>
      <c r="T667" s="169"/>
      <c r="AT667" s="165" t="s">
        <v>276</v>
      </c>
      <c r="AU667" s="165" t="s">
        <v>90</v>
      </c>
      <c r="AV667" s="14" t="s">
        <v>84</v>
      </c>
      <c r="AW667" s="14" t="s">
        <v>32</v>
      </c>
      <c r="AX667" s="14" t="s">
        <v>77</v>
      </c>
      <c r="AY667" s="165" t="s">
        <v>268</v>
      </c>
    </row>
    <row r="668" spans="2:65" s="14" customFormat="1">
      <c r="B668" s="164"/>
      <c r="D668" s="150" t="s">
        <v>276</v>
      </c>
      <c r="E668" s="165" t="s">
        <v>1</v>
      </c>
      <c r="F668" s="166" t="s">
        <v>3173</v>
      </c>
      <c r="H668" s="165" t="s">
        <v>1</v>
      </c>
      <c r="I668" s="167"/>
      <c r="L668" s="164"/>
      <c r="M668" s="168"/>
      <c r="T668" s="169"/>
      <c r="AT668" s="165" t="s">
        <v>276</v>
      </c>
      <c r="AU668" s="165" t="s">
        <v>90</v>
      </c>
      <c r="AV668" s="14" t="s">
        <v>84</v>
      </c>
      <c r="AW668" s="14" t="s">
        <v>32</v>
      </c>
      <c r="AX668" s="14" t="s">
        <v>77</v>
      </c>
      <c r="AY668" s="165" t="s">
        <v>268</v>
      </c>
    </row>
    <row r="669" spans="2:65" s="12" customFormat="1">
      <c r="B669" s="149"/>
      <c r="D669" s="150" t="s">
        <v>276</v>
      </c>
      <c r="E669" s="151" t="s">
        <v>1</v>
      </c>
      <c r="F669" s="152" t="s">
        <v>3249</v>
      </c>
      <c r="H669" s="153">
        <v>0.75</v>
      </c>
      <c r="I669" s="154"/>
      <c r="L669" s="149"/>
      <c r="M669" s="155"/>
      <c r="T669" s="156"/>
      <c r="AT669" s="151" t="s">
        <v>276</v>
      </c>
      <c r="AU669" s="151" t="s">
        <v>90</v>
      </c>
      <c r="AV669" s="12" t="s">
        <v>90</v>
      </c>
      <c r="AW669" s="12" t="s">
        <v>32</v>
      </c>
      <c r="AX669" s="12" t="s">
        <v>77</v>
      </c>
      <c r="AY669" s="151" t="s">
        <v>268</v>
      </c>
    </row>
    <row r="670" spans="2:65" s="15" customFormat="1">
      <c r="B670" s="170"/>
      <c r="D670" s="150" t="s">
        <v>276</v>
      </c>
      <c r="E670" s="171" t="s">
        <v>1</v>
      </c>
      <c r="F670" s="172" t="s">
        <v>325</v>
      </c>
      <c r="H670" s="173">
        <v>0.75</v>
      </c>
      <c r="I670" s="174"/>
      <c r="L670" s="170"/>
      <c r="M670" s="175"/>
      <c r="T670" s="176"/>
      <c r="AT670" s="171" t="s">
        <v>276</v>
      </c>
      <c r="AU670" s="171" t="s">
        <v>90</v>
      </c>
      <c r="AV670" s="15" t="s">
        <v>97</v>
      </c>
      <c r="AW670" s="15" t="s">
        <v>32</v>
      </c>
      <c r="AX670" s="15" t="s">
        <v>77</v>
      </c>
      <c r="AY670" s="171" t="s">
        <v>268</v>
      </c>
    </row>
    <row r="671" spans="2:65" s="13" customFormat="1">
      <c r="B671" s="157"/>
      <c r="D671" s="150" t="s">
        <v>276</v>
      </c>
      <c r="E671" s="158" t="s">
        <v>1</v>
      </c>
      <c r="F671" s="159" t="s">
        <v>278</v>
      </c>
      <c r="H671" s="160">
        <v>5.9850000000000003</v>
      </c>
      <c r="I671" s="161"/>
      <c r="L671" s="157"/>
      <c r="M671" s="162"/>
      <c r="T671" s="163"/>
      <c r="AT671" s="158" t="s">
        <v>276</v>
      </c>
      <c r="AU671" s="158" t="s">
        <v>90</v>
      </c>
      <c r="AV671" s="13" t="s">
        <v>101</v>
      </c>
      <c r="AW671" s="13" t="s">
        <v>32</v>
      </c>
      <c r="AX671" s="13" t="s">
        <v>84</v>
      </c>
      <c r="AY671" s="158" t="s">
        <v>268</v>
      </c>
    </row>
    <row r="672" spans="2:65" s="1" customFormat="1" ht="24.2" customHeight="1">
      <c r="B672" s="32"/>
      <c r="C672" s="136" t="s">
        <v>683</v>
      </c>
      <c r="D672" s="136" t="s">
        <v>270</v>
      </c>
      <c r="E672" s="137" t="s">
        <v>1177</v>
      </c>
      <c r="F672" s="138" t="s">
        <v>1178</v>
      </c>
      <c r="G672" s="139" t="s">
        <v>215</v>
      </c>
      <c r="H672" s="140">
        <v>1.05</v>
      </c>
      <c r="I672" s="141"/>
      <c r="J672" s="142">
        <f>ROUND(I672*H672,2)</f>
        <v>0</v>
      </c>
      <c r="K672" s="138" t="s">
        <v>274</v>
      </c>
      <c r="L672" s="32"/>
      <c r="M672" s="143" t="s">
        <v>1</v>
      </c>
      <c r="N672" s="144" t="s">
        <v>43</v>
      </c>
      <c r="P672" s="145">
        <f>O672*H672</f>
        <v>0</v>
      </c>
      <c r="Q672" s="145">
        <v>0</v>
      </c>
      <c r="R672" s="145">
        <f>Q672*H672</f>
        <v>0</v>
      </c>
      <c r="S672" s="145">
        <v>0</v>
      </c>
      <c r="T672" s="146">
        <f>S672*H672</f>
        <v>0</v>
      </c>
      <c r="AR672" s="147" t="s">
        <v>101</v>
      </c>
      <c r="AT672" s="147" t="s">
        <v>270</v>
      </c>
      <c r="AU672" s="147" t="s">
        <v>90</v>
      </c>
      <c r="AY672" s="17" t="s">
        <v>268</v>
      </c>
      <c r="BE672" s="148">
        <f>IF(N672="základní",J672,0)</f>
        <v>0</v>
      </c>
      <c r="BF672" s="148">
        <f>IF(N672="snížená",J672,0)</f>
        <v>0</v>
      </c>
      <c r="BG672" s="148">
        <f>IF(N672="zákl. přenesená",J672,0)</f>
        <v>0</v>
      </c>
      <c r="BH672" s="148">
        <f>IF(N672="sníž. přenesená",J672,0)</f>
        <v>0</v>
      </c>
      <c r="BI672" s="148">
        <f>IF(N672="nulová",J672,0)</f>
        <v>0</v>
      </c>
      <c r="BJ672" s="17" t="s">
        <v>90</v>
      </c>
      <c r="BK672" s="148">
        <f>ROUND(I672*H672,2)</f>
        <v>0</v>
      </c>
      <c r="BL672" s="17" t="s">
        <v>101</v>
      </c>
      <c r="BM672" s="147" t="s">
        <v>3253</v>
      </c>
    </row>
    <row r="673" spans="2:65" s="14" customFormat="1">
      <c r="B673" s="164"/>
      <c r="D673" s="150" t="s">
        <v>276</v>
      </c>
      <c r="E673" s="165" t="s">
        <v>1</v>
      </c>
      <c r="F673" s="166" t="s">
        <v>1172</v>
      </c>
      <c r="H673" s="165" t="s">
        <v>1</v>
      </c>
      <c r="I673" s="167"/>
      <c r="L673" s="164"/>
      <c r="M673" s="168"/>
      <c r="T673" s="169"/>
      <c r="AT673" s="165" t="s">
        <v>276</v>
      </c>
      <c r="AU673" s="165" t="s">
        <v>90</v>
      </c>
      <c r="AV673" s="14" t="s">
        <v>84</v>
      </c>
      <c r="AW673" s="14" t="s">
        <v>32</v>
      </c>
      <c r="AX673" s="14" t="s">
        <v>77</v>
      </c>
      <c r="AY673" s="165" t="s">
        <v>268</v>
      </c>
    </row>
    <row r="674" spans="2:65" s="12" customFormat="1">
      <c r="B674" s="149"/>
      <c r="D674" s="150" t="s">
        <v>276</v>
      </c>
      <c r="E674" s="151" t="s">
        <v>1</v>
      </c>
      <c r="F674" s="152" t="s">
        <v>3251</v>
      </c>
      <c r="H674" s="153">
        <v>0.63</v>
      </c>
      <c r="I674" s="154"/>
      <c r="L674" s="149"/>
      <c r="M674" s="155"/>
      <c r="T674" s="156"/>
      <c r="AT674" s="151" t="s">
        <v>276</v>
      </c>
      <c r="AU674" s="151" t="s">
        <v>90</v>
      </c>
      <c r="AV674" s="12" t="s">
        <v>90</v>
      </c>
      <c r="AW674" s="12" t="s">
        <v>32</v>
      </c>
      <c r="AX674" s="12" t="s">
        <v>77</v>
      </c>
      <c r="AY674" s="151" t="s">
        <v>268</v>
      </c>
    </row>
    <row r="675" spans="2:65" s="12" customFormat="1">
      <c r="B675" s="149"/>
      <c r="D675" s="150" t="s">
        <v>276</v>
      </c>
      <c r="E675" s="151" t="s">
        <v>1</v>
      </c>
      <c r="F675" s="152" t="s">
        <v>3252</v>
      </c>
      <c r="H675" s="153">
        <v>0.42</v>
      </c>
      <c r="I675" s="154"/>
      <c r="L675" s="149"/>
      <c r="M675" s="155"/>
      <c r="T675" s="156"/>
      <c r="AT675" s="151" t="s">
        <v>276</v>
      </c>
      <c r="AU675" s="151" t="s">
        <v>90</v>
      </c>
      <c r="AV675" s="12" t="s">
        <v>90</v>
      </c>
      <c r="AW675" s="12" t="s">
        <v>32</v>
      </c>
      <c r="AX675" s="12" t="s">
        <v>77</v>
      </c>
      <c r="AY675" s="151" t="s">
        <v>268</v>
      </c>
    </row>
    <row r="676" spans="2:65" s="13" customFormat="1">
      <c r="B676" s="157"/>
      <c r="D676" s="150" t="s">
        <v>276</v>
      </c>
      <c r="E676" s="158" t="s">
        <v>1</v>
      </c>
      <c r="F676" s="159" t="s">
        <v>278</v>
      </c>
      <c r="H676" s="160">
        <v>1.05</v>
      </c>
      <c r="I676" s="161"/>
      <c r="L676" s="157"/>
      <c r="M676" s="162"/>
      <c r="T676" s="163"/>
      <c r="AT676" s="158" t="s">
        <v>276</v>
      </c>
      <c r="AU676" s="158" t="s">
        <v>90</v>
      </c>
      <c r="AV676" s="13" t="s">
        <v>101</v>
      </c>
      <c r="AW676" s="13" t="s">
        <v>32</v>
      </c>
      <c r="AX676" s="13" t="s">
        <v>84</v>
      </c>
      <c r="AY676" s="158" t="s">
        <v>268</v>
      </c>
    </row>
    <row r="677" spans="2:65" s="1" customFormat="1" ht="16.5" customHeight="1">
      <c r="B677" s="32"/>
      <c r="C677" s="136" t="s">
        <v>687</v>
      </c>
      <c r="D677" s="136" t="s">
        <v>270</v>
      </c>
      <c r="E677" s="137" t="s">
        <v>1180</v>
      </c>
      <c r="F677" s="138" t="s">
        <v>1181</v>
      </c>
      <c r="G677" s="139" t="s">
        <v>413</v>
      </c>
      <c r="H677" s="140">
        <v>2.3E-2</v>
      </c>
      <c r="I677" s="141"/>
      <c r="J677" s="142">
        <f>ROUND(I677*H677,2)</f>
        <v>0</v>
      </c>
      <c r="K677" s="138" t="s">
        <v>274</v>
      </c>
      <c r="L677" s="32"/>
      <c r="M677" s="143" t="s">
        <v>1</v>
      </c>
      <c r="N677" s="144" t="s">
        <v>43</v>
      </c>
      <c r="P677" s="145">
        <f>O677*H677</f>
        <v>0</v>
      </c>
      <c r="Q677" s="145">
        <v>1.06277</v>
      </c>
      <c r="R677" s="145">
        <f>Q677*H677</f>
        <v>2.444371E-2</v>
      </c>
      <c r="S677" s="145">
        <v>0</v>
      </c>
      <c r="T677" s="146">
        <f>S677*H677</f>
        <v>0</v>
      </c>
      <c r="AR677" s="147" t="s">
        <v>101</v>
      </c>
      <c r="AT677" s="147" t="s">
        <v>270</v>
      </c>
      <c r="AU677" s="147" t="s">
        <v>90</v>
      </c>
      <c r="AY677" s="17" t="s">
        <v>268</v>
      </c>
      <c r="BE677" s="148">
        <f>IF(N677="základní",J677,0)</f>
        <v>0</v>
      </c>
      <c r="BF677" s="148">
        <f>IF(N677="snížená",J677,0)</f>
        <v>0</v>
      </c>
      <c r="BG677" s="148">
        <f>IF(N677="zákl. přenesená",J677,0)</f>
        <v>0</v>
      </c>
      <c r="BH677" s="148">
        <f>IF(N677="sníž. přenesená",J677,0)</f>
        <v>0</v>
      </c>
      <c r="BI677" s="148">
        <f>IF(N677="nulová",J677,0)</f>
        <v>0</v>
      </c>
      <c r="BJ677" s="17" t="s">
        <v>90</v>
      </c>
      <c r="BK677" s="148">
        <f>ROUND(I677*H677,2)</f>
        <v>0</v>
      </c>
      <c r="BL677" s="17" t="s">
        <v>101</v>
      </c>
      <c r="BM677" s="147" t="s">
        <v>1182</v>
      </c>
    </row>
    <row r="678" spans="2:65" s="14" customFormat="1">
      <c r="B678" s="164"/>
      <c r="D678" s="150" t="s">
        <v>276</v>
      </c>
      <c r="E678" s="165" t="s">
        <v>1</v>
      </c>
      <c r="F678" s="166" t="s">
        <v>1183</v>
      </c>
      <c r="H678" s="165" t="s">
        <v>1</v>
      </c>
      <c r="I678" s="167"/>
      <c r="L678" s="164"/>
      <c r="M678" s="168"/>
      <c r="T678" s="169"/>
      <c r="AT678" s="165" t="s">
        <v>276</v>
      </c>
      <c r="AU678" s="165" t="s">
        <v>90</v>
      </c>
      <c r="AV678" s="14" t="s">
        <v>84</v>
      </c>
      <c r="AW678" s="14" t="s">
        <v>32</v>
      </c>
      <c r="AX678" s="14" t="s">
        <v>77</v>
      </c>
      <c r="AY678" s="165" t="s">
        <v>268</v>
      </c>
    </row>
    <row r="679" spans="2:65" s="14" customFormat="1">
      <c r="B679" s="164"/>
      <c r="D679" s="150" t="s">
        <v>276</v>
      </c>
      <c r="E679" s="165" t="s">
        <v>1</v>
      </c>
      <c r="F679" s="166" t="s">
        <v>3173</v>
      </c>
      <c r="H679" s="165" t="s">
        <v>1</v>
      </c>
      <c r="I679" s="167"/>
      <c r="L679" s="164"/>
      <c r="M679" s="168"/>
      <c r="T679" s="169"/>
      <c r="AT679" s="165" t="s">
        <v>276</v>
      </c>
      <c r="AU679" s="165" t="s">
        <v>90</v>
      </c>
      <c r="AV679" s="14" t="s">
        <v>84</v>
      </c>
      <c r="AW679" s="14" t="s">
        <v>32</v>
      </c>
      <c r="AX679" s="14" t="s">
        <v>77</v>
      </c>
      <c r="AY679" s="165" t="s">
        <v>268</v>
      </c>
    </row>
    <row r="680" spans="2:65" s="12" customFormat="1">
      <c r="B680" s="149"/>
      <c r="D680" s="150" t="s">
        <v>276</v>
      </c>
      <c r="E680" s="151" t="s">
        <v>1</v>
      </c>
      <c r="F680" s="152" t="s">
        <v>3254</v>
      </c>
      <c r="H680" s="153">
        <v>2.3E-2</v>
      </c>
      <c r="I680" s="154"/>
      <c r="L680" s="149"/>
      <c r="M680" s="155"/>
      <c r="T680" s="156"/>
      <c r="AT680" s="151" t="s">
        <v>276</v>
      </c>
      <c r="AU680" s="151" t="s">
        <v>90</v>
      </c>
      <c r="AV680" s="12" t="s">
        <v>90</v>
      </c>
      <c r="AW680" s="12" t="s">
        <v>32</v>
      </c>
      <c r="AX680" s="12" t="s">
        <v>77</v>
      </c>
      <c r="AY680" s="151" t="s">
        <v>268</v>
      </c>
    </row>
    <row r="681" spans="2:65" s="13" customFormat="1">
      <c r="B681" s="157"/>
      <c r="D681" s="150" t="s">
        <v>276</v>
      </c>
      <c r="E681" s="158" t="s">
        <v>1</v>
      </c>
      <c r="F681" s="159" t="s">
        <v>278</v>
      </c>
      <c r="H681" s="160">
        <v>2.3E-2</v>
      </c>
      <c r="I681" s="161"/>
      <c r="L681" s="157"/>
      <c r="M681" s="162"/>
      <c r="T681" s="163"/>
      <c r="AT681" s="158" t="s">
        <v>276</v>
      </c>
      <c r="AU681" s="158" t="s">
        <v>90</v>
      </c>
      <c r="AV681" s="13" t="s">
        <v>101</v>
      </c>
      <c r="AW681" s="13" t="s">
        <v>32</v>
      </c>
      <c r="AX681" s="13" t="s">
        <v>84</v>
      </c>
      <c r="AY681" s="158" t="s">
        <v>268</v>
      </c>
    </row>
    <row r="682" spans="2:65" s="1" customFormat="1" ht="24.2" customHeight="1">
      <c r="B682" s="32"/>
      <c r="C682" s="136" t="s">
        <v>693</v>
      </c>
      <c r="D682" s="177" t="s">
        <v>270</v>
      </c>
      <c r="E682" s="137" t="s">
        <v>1185</v>
      </c>
      <c r="F682" s="138" t="s">
        <v>1186</v>
      </c>
      <c r="G682" s="139" t="s">
        <v>273</v>
      </c>
      <c r="H682" s="140">
        <v>122.6</v>
      </c>
      <c r="I682" s="141"/>
      <c r="J682" s="142">
        <f>ROUND(I682*H682,2)</f>
        <v>0</v>
      </c>
      <c r="K682" s="138" t="s">
        <v>274</v>
      </c>
      <c r="L682" s="32"/>
      <c r="M682" s="143" t="s">
        <v>1</v>
      </c>
      <c r="N682" s="144" t="s">
        <v>43</v>
      </c>
      <c r="P682" s="145">
        <f>O682*H682</f>
        <v>0</v>
      </c>
      <c r="Q682" s="145">
        <v>0.11</v>
      </c>
      <c r="R682" s="145">
        <f>Q682*H682</f>
        <v>13.485999999999999</v>
      </c>
      <c r="S682" s="145">
        <v>0</v>
      </c>
      <c r="T682" s="146">
        <f>S682*H682</f>
        <v>0</v>
      </c>
      <c r="AR682" s="147" t="s">
        <v>101</v>
      </c>
      <c r="AT682" s="147" t="s">
        <v>270</v>
      </c>
      <c r="AU682" s="147" t="s">
        <v>90</v>
      </c>
      <c r="AY682" s="17" t="s">
        <v>268</v>
      </c>
      <c r="BE682" s="148">
        <f>IF(N682="základní",J682,0)</f>
        <v>0</v>
      </c>
      <c r="BF682" s="148">
        <f>IF(N682="snížená",J682,0)</f>
        <v>0</v>
      </c>
      <c r="BG682" s="148">
        <f>IF(N682="zákl. přenesená",J682,0)</f>
        <v>0</v>
      </c>
      <c r="BH682" s="148">
        <f>IF(N682="sníž. přenesená",J682,0)</f>
        <v>0</v>
      </c>
      <c r="BI682" s="148">
        <f>IF(N682="nulová",J682,0)</f>
        <v>0</v>
      </c>
      <c r="BJ682" s="17" t="s">
        <v>90</v>
      </c>
      <c r="BK682" s="148">
        <f>ROUND(I682*H682,2)</f>
        <v>0</v>
      </c>
      <c r="BL682" s="17" t="s">
        <v>101</v>
      </c>
      <c r="BM682" s="147" t="s">
        <v>1187</v>
      </c>
    </row>
    <row r="683" spans="2:65" s="14" customFormat="1">
      <c r="B683" s="164"/>
      <c r="D683" s="150" t="s">
        <v>276</v>
      </c>
      <c r="E683" s="165" t="s">
        <v>1</v>
      </c>
      <c r="F683" s="166" t="s">
        <v>1188</v>
      </c>
      <c r="H683" s="165" t="s">
        <v>1</v>
      </c>
      <c r="I683" s="167"/>
      <c r="L683" s="164"/>
      <c r="M683" s="168"/>
      <c r="T683" s="169"/>
      <c r="AT683" s="165" t="s">
        <v>276</v>
      </c>
      <c r="AU683" s="165" t="s">
        <v>90</v>
      </c>
      <c r="AV683" s="14" t="s">
        <v>84</v>
      </c>
      <c r="AW683" s="14" t="s">
        <v>32</v>
      </c>
      <c r="AX683" s="14" t="s">
        <v>77</v>
      </c>
      <c r="AY683" s="165" t="s">
        <v>268</v>
      </c>
    </row>
    <row r="684" spans="2:65" s="14" customFormat="1">
      <c r="B684" s="164"/>
      <c r="D684" s="150" t="s">
        <v>276</v>
      </c>
      <c r="E684" s="165" t="s">
        <v>1</v>
      </c>
      <c r="F684" s="166" t="s">
        <v>3173</v>
      </c>
      <c r="H684" s="165" t="s">
        <v>1</v>
      </c>
      <c r="I684" s="167"/>
      <c r="L684" s="164"/>
      <c r="M684" s="168"/>
      <c r="T684" s="169"/>
      <c r="AT684" s="165" t="s">
        <v>276</v>
      </c>
      <c r="AU684" s="165" t="s">
        <v>90</v>
      </c>
      <c r="AV684" s="14" t="s">
        <v>84</v>
      </c>
      <c r="AW684" s="14" t="s">
        <v>32</v>
      </c>
      <c r="AX684" s="14" t="s">
        <v>77</v>
      </c>
      <c r="AY684" s="165" t="s">
        <v>268</v>
      </c>
    </row>
    <row r="685" spans="2:65" s="12" customFormat="1">
      <c r="B685" s="149"/>
      <c r="D685" s="150" t="s">
        <v>276</v>
      </c>
      <c r="E685" s="151" t="s">
        <v>1</v>
      </c>
      <c r="F685" s="152" t="s">
        <v>3255</v>
      </c>
      <c r="H685" s="153">
        <v>116</v>
      </c>
      <c r="I685" s="154"/>
      <c r="L685" s="149"/>
      <c r="M685" s="155"/>
      <c r="T685" s="156"/>
      <c r="AT685" s="151" t="s">
        <v>276</v>
      </c>
      <c r="AU685" s="151" t="s">
        <v>90</v>
      </c>
      <c r="AV685" s="12" t="s">
        <v>90</v>
      </c>
      <c r="AW685" s="12" t="s">
        <v>32</v>
      </c>
      <c r="AX685" s="12" t="s">
        <v>77</v>
      </c>
      <c r="AY685" s="151" t="s">
        <v>268</v>
      </c>
    </row>
    <row r="686" spans="2:65" s="12" customFormat="1">
      <c r="B686" s="149"/>
      <c r="D686" s="150" t="s">
        <v>276</v>
      </c>
      <c r="E686" s="151" t="s">
        <v>1</v>
      </c>
      <c r="F686" s="152" t="s">
        <v>2780</v>
      </c>
      <c r="H686" s="153">
        <v>6.3</v>
      </c>
      <c r="I686" s="154"/>
      <c r="L686" s="149"/>
      <c r="M686" s="155"/>
      <c r="T686" s="156"/>
      <c r="AT686" s="151" t="s">
        <v>276</v>
      </c>
      <c r="AU686" s="151" t="s">
        <v>90</v>
      </c>
      <c r="AV686" s="12" t="s">
        <v>90</v>
      </c>
      <c r="AW686" s="12" t="s">
        <v>32</v>
      </c>
      <c r="AX686" s="12" t="s">
        <v>77</v>
      </c>
      <c r="AY686" s="151" t="s">
        <v>268</v>
      </c>
    </row>
    <row r="687" spans="2:65" s="12" customFormat="1">
      <c r="B687" s="149"/>
      <c r="D687" s="150" t="s">
        <v>276</v>
      </c>
      <c r="E687" s="151" t="s">
        <v>1</v>
      </c>
      <c r="F687" s="152" t="s">
        <v>1191</v>
      </c>
      <c r="H687" s="153">
        <v>0.3</v>
      </c>
      <c r="I687" s="154"/>
      <c r="L687" s="149"/>
      <c r="M687" s="155"/>
      <c r="T687" s="156"/>
      <c r="AT687" s="151" t="s">
        <v>276</v>
      </c>
      <c r="AU687" s="151" t="s">
        <v>90</v>
      </c>
      <c r="AV687" s="12" t="s">
        <v>90</v>
      </c>
      <c r="AW687" s="12" t="s">
        <v>32</v>
      </c>
      <c r="AX687" s="12" t="s">
        <v>77</v>
      </c>
      <c r="AY687" s="151" t="s">
        <v>268</v>
      </c>
    </row>
    <row r="688" spans="2:65" s="13" customFormat="1">
      <c r="B688" s="157"/>
      <c r="D688" s="150" t="s">
        <v>276</v>
      </c>
      <c r="E688" s="158" t="s">
        <v>1</v>
      </c>
      <c r="F688" s="159" t="s">
        <v>278</v>
      </c>
      <c r="H688" s="160">
        <v>122.6</v>
      </c>
      <c r="I688" s="161"/>
      <c r="L688" s="157"/>
      <c r="M688" s="162"/>
      <c r="T688" s="163"/>
      <c r="AT688" s="158" t="s">
        <v>276</v>
      </c>
      <c r="AU688" s="158" t="s">
        <v>90</v>
      </c>
      <c r="AV688" s="13" t="s">
        <v>101</v>
      </c>
      <c r="AW688" s="13" t="s">
        <v>32</v>
      </c>
      <c r="AX688" s="13" t="s">
        <v>84</v>
      </c>
      <c r="AY688" s="158" t="s">
        <v>268</v>
      </c>
    </row>
    <row r="689" spans="2:65" s="1" customFormat="1" ht="24.2" customHeight="1">
      <c r="B689" s="32"/>
      <c r="C689" s="136" t="s">
        <v>1864</v>
      </c>
      <c r="D689" s="177" t="s">
        <v>270</v>
      </c>
      <c r="E689" s="137" t="s">
        <v>1193</v>
      </c>
      <c r="F689" s="138" t="s">
        <v>1194</v>
      </c>
      <c r="G689" s="139" t="s">
        <v>273</v>
      </c>
      <c r="H689" s="140">
        <v>245.2</v>
      </c>
      <c r="I689" s="141"/>
      <c r="J689" s="142">
        <f>ROUND(I689*H689,2)</f>
        <v>0</v>
      </c>
      <c r="K689" s="138" t="s">
        <v>274</v>
      </c>
      <c r="L689" s="32"/>
      <c r="M689" s="143" t="s">
        <v>1</v>
      </c>
      <c r="N689" s="144" t="s">
        <v>43</v>
      </c>
      <c r="P689" s="145">
        <f>O689*H689</f>
        <v>0</v>
      </c>
      <c r="Q689" s="145">
        <v>1.0999999999999999E-2</v>
      </c>
      <c r="R689" s="145">
        <f>Q689*H689</f>
        <v>2.6971999999999996</v>
      </c>
      <c r="S689" s="145">
        <v>0</v>
      </c>
      <c r="T689" s="146">
        <f>S689*H689</f>
        <v>0</v>
      </c>
      <c r="AR689" s="147" t="s">
        <v>101</v>
      </c>
      <c r="AT689" s="147" t="s">
        <v>270</v>
      </c>
      <c r="AU689" s="147" t="s">
        <v>90</v>
      </c>
      <c r="AY689" s="17" t="s">
        <v>268</v>
      </c>
      <c r="BE689" s="148">
        <f>IF(N689="základní",J689,0)</f>
        <v>0</v>
      </c>
      <c r="BF689" s="148">
        <f>IF(N689="snížená",J689,0)</f>
        <v>0</v>
      </c>
      <c r="BG689" s="148">
        <f>IF(N689="zákl. přenesená",J689,0)</f>
        <v>0</v>
      </c>
      <c r="BH689" s="148">
        <f>IF(N689="sníž. přenesená",J689,0)</f>
        <v>0</v>
      </c>
      <c r="BI689" s="148">
        <f>IF(N689="nulová",J689,0)</f>
        <v>0</v>
      </c>
      <c r="BJ689" s="17" t="s">
        <v>90</v>
      </c>
      <c r="BK689" s="148">
        <f>ROUND(I689*H689,2)</f>
        <v>0</v>
      </c>
      <c r="BL689" s="17" t="s">
        <v>101</v>
      </c>
      <c r="BM689" s="147" t="s">
        <v>3256</v>
      </c>
    </row>
    <row r="690" spans="2:65" s="14" customFormat="1">
      <c r="B690" s="164"/>
      <c r="D690" s="150" t="s">
        <v>276</v>
      </c>
      <c r="E690" s="165" t="s">
        <v>1</v>
      </c>
      <c r="F690" s="166" t="s">
        <v>1188</v>
      </c>
      <c r="H690" s="165" t="s">
        <v>1</v>
      </c>
      <c r="I690" s="167"/>
      <c r="L690" s="164"/>
      <c r="M690" s="168"/>
      <c r="T690" s="169"/>
      <c r="AT690" s="165" t="s">
        <v>276</v>
      </c>
      <c r="AU690" s="165" t="s">
        <v>90</v>
      </c>
      <c r="AV690" s="14" t="s">
        <v>84</v>
      </c>
      <c r="AW690" s="14" t="s">
        <v>32</v>
      </c>
      <c r="AX690" s="14" t="s">
        <v>77</v>
      </c>
      <c r="AY690" s="165" t="s">
        <v>268</v>
      </c>
    </row>
    <row r="691" spans="2:65" s="14" customFormat="1">
      <c r="B691" s="164"/>
      <c r="D691" s="150" t="s">
        <v>276</v>
      </c>
      <c r="E691" s="165" t="s">
        <v>1</v>
      </c>
      <c r="F691" s="166" t="s">
        <v>3173</v>
      </c>
      <c r="H691" s="165" t="s">
        <v>1</v>
      </c>
      <c r="I691" s="167"/>
      <c r="L691" s="164"/>
      <c r="M691" s="168"/>
      <c r="T691" s="169"/>
      <c r="AT691" s="165" t="s">
        <v>276</v>
      </c>
      <c r="AU691" s="165" t="s">
        <v>90</v>
      </c>
      <c r="AV691" s="14" t="s">
        <v>84</v>
      </c>
      <c r="AW691" s="14" t="s">
        <v>32</v>
      </c>
      <c r="AX691" s="14" t="s">
        <v>77</v>
      </c>
      <c r="AY691" s="165" t="s">
        <v>268</v>
      </c>
    </row>
    <row r="692" spans="2:65" s="12" customFormat="1">
      <c r="B692" s="149"/>
      <c r="D692" s="150" t="s">
        <v>276</v>
      </c>
      <c r="E692" s="151" t="s">
        <v>1</v>
      </c>
      <c r="F692" s="152" t="s">
        <v>3255</v>
      </c>
      <c r="H692" s="153">
        <v>116</v>
      </c>
      <c r="I692" s="154"/>
      <c r="L692" s="149"/>
      <c r="M692" s="155"/>
      <c r="T692" s="156"/>
      <c r="AT692" s="151" t="s">
        <v>276</v>
      </c>
      <c r="AU692" s="151" t="s">
        <v>90</v>
      </c>
      <c r="AV692" s="12" t="s">
        <v>90</v>
      </c>
      <c r="AW692" s="12" t="s">
        <v>32</v>
      </c>
      <c r="AX692" s="12" t="s">
        <v>77</v>
      </c>
      <c r="AY692" s="151" t="s">
        <v>268</v>
      </c>
    </row>
    <row r="693" spans="2:65" s="12" customFormat="1">
      <c r="B693" s="149"/>
      <c r="D693" s="150" t="s">
        <v>276</v>
      </c>
      <c r="E693" s="151" t="s">
        <v>1</v>
      </c>
      <c r="F693" s="152" t="s">
        <v>2780</v>
      </c>
      <c r="H693" s="153">
        <v>6.3</v>
      </c>
      <c r="I693" s="154"/>
      <c r="L693" s="149"/>
      <c r="M693" s="155"/>
      <c r="T693" s="156"/>
      <c r="AT693" s="151" t="s">
        <v>276</v>
      </c>
      <c r="AU693" s="151" t="s">
        <v>90</v>
      </c>
      <c r="AV693" s="12" t="s">
        <v>90</v>
      </c>
      <c r="AW693" s="12" t="s">
        <v>32</v>
      </c>
      <c r="AX693" s="12" t="s">
        <v>77</v>
      </c>
      <c r="AY693" s="151" t="s">
        <v>268</v>
      </c>
    </row>
    <row r="694" spans="2:65" s="12" customFormat="1">
      <c r="B694" s="149"/>
      <c r="D694" s="150" t="s">
        <v>276</v>
      </c>
      <c r="E694" s="151" t="s">
        <v>1</v>
      </c>
      <c r="F694" s="152" t="s">
        <v>1191</v>
      </c>
      <c r="H694" s="153">
        <v>0.3</v>
      </c>
      <c r="I694" s="154"/>
      <c r="L694" s="149"/>
      <c r="M694" s="155"/>
      <c r="T694" s="156"/>
      <c r="AT694" s="151" t="s">
        <v>276</v>
      </c>
      <c r="AU694" s="151" t="s">
        <v>90</v>
      </c>
      <c r="AV694" s="12" t="s">
        <v>90</v>
      </c>
      <c r="AW694" s="12" t="s">
        <v>32</v>
      </c>
      <c r="AX694" s="12" t="s">
        <v>77</v>
      </c>
      <c r="AY694" s="151" t="s">
        <v>268</v>
      </c>
    </row>
    <row r="695" spans="2:65" s="13" customFormat="1">
      <c r="B695" s="157"/>
      <c r="D695" s="150" t="s">
        <v>276</v>
      </c>
      <c r="E695" s="158" t="s">
        <v>1</v>
      </c>
      <c r="F695" s="159" t="s">
        <v>278</v>
      </c>
      <c r="H695" s="160">
        <v>122.6</v>
      </c>
      <c r="I695" s="161"/>
      <c r="L695" s="157"/>
      <c r="M695" s="162"/>
      <c r="T695" s="163"/>
      <c r="AT695" s="158" t="s">
        <v>276</v>
      </c>
      <c r="AU695" s="158" t="s">
        <v>90</v>
      </c>
      <c r="AV695" s="13" t="s">
        <v>101</v>
      </c>
      <c r="AW695" s="13" t="s">
        <v>32</v>
      </c>
      <c r="AX695" s="13" t="s">
        <v>84</v>
      </c>
      <c r="AY695" s="158" t="s">
        <v>268</v>
      </c>
    </row>
    <row r="696" spans="2:65" s="12" customFormat="1">
      <c r="B696" s="149"/>
      <c r="D696" s="150" t="s">
        <v>276</v>
      </c>
      <c r="F696" s="152" t="s">
        <v>3257</v>
      </c>
      <c r="H696" s="153">
        <v>245.2</v>
      </c>
      <c r="I696" s="154"/>
      <c r="L696" s="149"/>
      <c r="M696" s="155"/>
      <c r="T696" s="156"/>
      <c r="AT696" s="151" t="s">
        <v>276</v>
      </c>
      <c r="AU696" s="151" t="s">
        <v>90</v>
      </c>
      <c r="AV696" s="12" t="s">
        <v>90</v>
      </c>
      <c r="AW696" s="12" t="s">
        <v>4</v>
      </c>
      <c r="AX696" s="12" t="s">
        <v>84</v>
      </c>
      <c r="AY696" s="151" t="s">
        <v>268</v>
      </c>
    </row>
    <row r="697" spans="2:65" s="1" customFormat="1" ht="24.2" customHeight="1">
      <c r="B697" s="32"/>
      <c r="C697" s="136" t="s">
        <v>699</v>
      </c>
      <c r="D697" s="136" t="s">
        <v>270</v>
      </c>
      <c r="E697" s="137" t="s">
        <v>1197</v>
      </c>
      <c r="F697" s="138" t="s">
        <v>1198</v>
      </c>
      <c r="G697" s="139" t="s">
        <v>318</v>
      </c>
      <c r="H697" s="140">
        <v>9.4</v>
      </c>
      <c r="I697" s="141"/>
      <c r="J697" s="142">
        <f>ROUND(I697*H697,2)</f>
        <v>0</v>
      </c>
      <c r="K697" s="138" t="s">
        <v>274</v>
      </c>
      <c r="L697" s="32"/>
      <c r="M697" s="143" t="s">
        <v>1</v>
      </c>
      <c r="N697" s="144" t="s">
        <v>43</v>
      </c>
      <c r="P697" s="145">
        <f>O697*H697</f>
        <v>0</v>
      </c>
      <c r="Q697" s="145">
        <v>1.115E-2</v>
      </c>
      <c r="R697" s="145">
        <f>Q697*H697</f>
        <v>0.10481</v>
      </c>
      <c r="S697" s="145">
        <v>0</v>
      </c>
      <c r="T697" s="146">
        <f>S697*H697</f>
        <v>0</v>
      </c>
      <c r="AR697" s="147" t="s">
        <v>101</v>
      </c>
      <c r="AT697" s="147" t="s">
        <v>270</v>
      </c>
      <c r="AU697" s="147" t="s">
        <v>90</v>
      </c>
      <c r="AY697" s="17" t="s">
        <v>268</v>
      </c>
      <c r="BE697" s="148">
        <f>IF(N697="základní",J697,0)</f>
        <v>0</v>
      </c>
      <c r="BF697" s="148">
        <f>IF(N697="snížená",J697,0)</f>
        <v>0</v>
      </c>
      <c r="BG697" s="148">
        <f>IF(N697="zákl. přenesená",J697,0)</f>
        <v>0</v>
      </c>
      <c r="BH697" s="148">
        <f>IF(N697="sníž. přenesená",J697,0)</f>
        <v>0</v>
      </c>
      <c r="BI697" s="148">
        <f>IF(N697="nulová",J697,0)</f>
        <v>0</v>
      </c>
      <c r="BJ697" s="17" t="s">
        <v>90</v>
      </c>
      <c r="BK697" s="148">
        <f>ROUND(I697*H697,2)</f>
        <v>0</v>
      </c>
      <c r="BL697" s="17" t="s">
        <v>101</v>
      </c>
      <c r="BM697" s="147" t="s">
        <v>1199</v>
      </c>
    </row>
    <row r="698" spans="2:65" s="12" customFormat="1">
      <c r="B698" s="149"/>
      <c r="D698" s="150" t="s">
        <v>276</v>
      </c>
      <c r="E698" s="151" t="s">
        <v>1</v>
      </c>
      <c r="F698" s="152" t="s">
        <v>1200</v>
      </c>
      <c r="H698" s="153">
        <v>3.4</v>
      </c>
      <c r="I698" s="154"/>
      <c r="L698" s="149"/>
      <c r="M698" s="155"/>
      <c r="T698" s="156"/>
      <c r="AT698" s="151" t="s">
        <v>276</v>
      </c>
      <c r="AU698" s="151" t="s">
        <v>90</v>
      </c>
      <c r="AV698" s="12" t="s">
        <v>90</v>
      </c>
      <c r="AW698" s="12" t="s">
        <v>32</v>
      </c>
      <c r="AX698" s="12" t="s">
        <v>77</v>
      </c>
      <c r="AY698" s="151" t="s">
        <v>268</v>
      </c>
    </row>
    <row r="699" spans="2:65" s="12" customFormat="1">
      <c r="B699" s="149"/>
      <c r="D699" s="150" t="s">
        <v>276</v>
      </c>
      <c r="E699" s="151" t="s">
        <v>1</v>
      </c>
      <c r="F699" s="152" t="s">
        <v>2784</v>
      </c>
      <c r="H699" s="153">
        <v>3</v>
      </c>
      <c r="I699" s="154"/>
      <c r="L699" s="149"/>
      <c r="M699" s="155"/>
      <c r="T699" s="156"/>
      <c r="AT699" s="151" t="s">
        <v>276</v>
      </c>
      <c r="AU699" s="151" t="s">
        <v>90</v>
      </c>
      <c r="AV699" s="12" t="s">
        <v>90</v>
      </c>
      <c r="AW699" s="12" t="s">
        <v>32</v>
      </c>
      <c r="AX699" s="12" t="s">
        <v>77</v>
      </c>
      <c r="AY699" s="151" t="s">
        <v>268</v>
      </c>
    </row>
    <row r="700" spans="2:65" s="12" customFormat="1">
      <c r="B700" s="149"/>
      <c r="D700" s="150" t="s">
        <v>276</v>
      </c>
      <c r="E700" s="151" t="s">
        <v>1</v>
      </c>
      <c r="F700" s="152" t="s">
        <v>1202</v>
      </c>
      <c r="H700" s="153">
        <v>2.4</v>
      </c>
      <c r="I700" s="154"/>
      <c r="L700" s="149"/>
      <c r="M700" s="155"/>
      <c r="T700" s="156"/>
      <c r="AT700" s="151" t="s">
        <v>276</v>
      </c>
      <c r="AU700" s="151" t="s">
        <v>90</v>
      </c>
      <c r="AV700" s="12" t="s">
        <v>90</v>
      </c>
      <c r="AW700" s="12" t="s">
        <v>32</v>
      </c>
      <c r="AX700" s="12" t="s">
        <v>77</v>
      </c>
      <c r="AY700" s="151" t="s">
        <v>268</v>
      </c>
    </row>
    <row r="701" spans="2:65" s="12" customFormat="1">
      <c r="B701" s="149"/>
      <c r="D701" s="150" t="s">
        <v>276</v>
      </c>
      <c r="E701" s="151" t="s">
        <v>1</v>
      </c>
      <c r="F701" s="152" t="s">
        <v>1203</v>
      </c>
      <c r="H701" s="153">
        <v>0.6</v>
      </c>
      <c r="I701" s="154"/>
      <c r="L701" s="149"/>
      <c r="M701" s="155"/>
      <c r="T701" s="156"/>
      <c r="AT701" s="151" t="s">
        <v>276</v>
      </c>
      <c r="AU701" s="151" t="s">
        <v>90</v>
      </c>
      <c r="AV701" s="12" t="s">
        <v>90</v>
      </c>
      <c r="AW701" s="12" t="s">
        <v>32</v>
      </c>
      <c r="AX701" s="12" t="s">
        <v>77</v>
      </c>
      <c r="AY701" s="151" t="s">
        <v>268</v>
      </c>
    </row>
    <row r="702" spans="2:65" s="13" customFormat="1">
      <c r="B702" s="157"/>
      <c r="D702" s="150" t="s">
        <v>276</v>
      </c>
      <c r="E702" s="158" t="s">
        <v>1</v>
      </c>
      <c r="F702" s="159" t="s">
        <v>278</v>
      </c>
      <c r="H702" s="160">
        <v>9.4</v>
      </c>
      <c r="I702" s="161"/>
      <c r="L702" s="157"/>
      <c r="M702" s="162"/>
      <c r="T702" s="163"/>
      <c r="AT702" s="158" t="s">
        <v>276</v>
      </c>
      <c r="AU702" s="158" t="s">
        <v>90</v>
      </c>
      <c r="AV702" s="13" t="s">
        <v>101</v>
      </c>
      <c r="AW702" s="13" t="s">
        <v>32</v>
      </c>
      <c r="AX702" s="13" t="s">
        <v>84</v>
      </c>
      <c r="AY702" s="158" t="s">
        <v>268</v>
      </c>
    </row>
    <row r="703" spans="2:65" s="1" customFormat="1" ht="21.75" customHeight="1">
      <c r="B703" s="32"/>
      <c r="C703" s="186" t="s">
        <v>703</v>
      </c>
      <c r="D703" s="186" t="s">
        <v>982</v>
      </c>
      <c r="E703" s="187" t="s">
        <v>1204</v>
      </c>
      <c r="F703" s="188" t="s">
        <v>1205</v>
      </c>
      <c r="G703" s="189" t="s">
        <v>318</v>
      </c>
      <c r="H703" s="190">
        <v>9.4</v>
      </c>
      <c r="I703" s="191"/>
      <c r="J703" s="192">
        <f>ROUND(I703*H703,2)</f>
        <v>0</v>
      </c>
      <c r="K703" s="188" t="s">
        <v>1</v>
      </c>
      <c r="L703" s="193"/>
      <c r="M703" s="194" t="s">
        <v>1</v>
      </c>
      <c r="N703" s="195" t="s">
        <v>43</v>
      </c>
      <c r="P703" s="145">
        <f>O703*H703</f>
        <v>0</v>
      </c>
      <c r="Q703" s="145">
        <v>4.0000000000000001E-3</v>
      </c>
      <c r="R703" s="145">
        <f>Q703*H703</f>
        <v>3.7600000000000001E-2</v>
      </c>
      <c r="S703" s="145">
        <v>0</v>
      </c>
      <c r="T703" s="146">
        <f>S703*H703</f>
        <v>0</v>
      </c>
      <c r="AR703" s="147" t="s">
        <v>309</v>
      </c>
      <c r="AT703" s="147" t="s">
        <v>982</v>
      </c>
      <c r="AU703" s="147" t="s">
        <v>90</v>
      </c>
      <c r="AY703" s="17" t="s">
        <v>268</v>
      </c>
      <c r="BE703" s="148">
        <f>IF(N703="základní",J703,0)</f>
        <v>0</v>
      </c>
      <c r="BF703" s="148">
        <f>IF(N703="snížená",J703,0)</f>
        <v>0</v>
      </c>
      <c r="BG703" s="148">
        <f>IF(N703="zákl. přenesená",J703,0)</f>
        <v>0</v>
      </c>
      <c r="BH703" s="148">
        <f>IF(N703="sníž. přenesená",J703,0)</f>
        <v>0</v>
      </c>
      <c r="BI703" s="148">
        <f>IF(N703="nulová",J703,0)</f>
        <v>0</v>
      </c>
      <c r="BJ703" s="17" t="s">
        <v>90</v>
      </c>
      <c r="BK703" s="148">
        <f>ROUND(I703*H703,2)</f>
        <v>0</v>
      </c>
      <c r="BL703" s="17" t="s">
        <v>101</v>
      </c>
      <c r="BM703" s="147" t="s">
        <v>1206</v>
      </c>
    </row>
    <row r="704" spans="2:65" s="12" customFormat="1">
      <c r="B704" s="149"/>
      <c r="D704" s="150" t="s">
        <v>276</v>
      </c>
      <c r="E704" s="151" t="s">
        <v>1</v>
      </c>
      <c r="F704" s="152" t="s">
        <v>1200</v>
      </c>
      <c r="H704" s="153">
        <v>3.4</v>
      </c>
      <c r="I704" s="154"/>
      <c r="L704" s="149"/>
      <c r="M704" s="155"/>
      <c r="T704" s="156"/>
      <c r="AT704" s="151" t="s">
        <v>276</v>
      </c>
      <c r="AU704" s="151" t="s">
        <v>90</v>
      </c>
      <c r="AV704" s="12" t="s">
        <v>90</v>
      </c>
      <c r="AW704" s="12" t="s">
        <v>32</v>
      </c>
      <c r="AX704" s="12" t="s">
        <v>77</v>
      </c>
      <c r="AY704" s="151" t="s">
        <v>268</v>
      </c>
    </row>
    <row r="705" spans="2:65" s="12" customFormat="1">
      <c r="B705" s="149"/>
      <c r="D705" s="150" t="s">
        <v>276</v>
      </c>
      <c r="E705" s="151" t="s">
        <v>1</v>
      </c>
      <c r="F705" s="152" t="s">
        <v>2784</v>
      </c>
      <c r="H705" s="153">
        <v>3</v>
      </c>
      <c r="I705" s="154"/>
      <c r="L705" s="149"/>
      <c r="M705" s="155"/>
      <c r="T705" s="156"/>
      <c r="AT705" s="151" t="s">
        <v>276</v>
      </c>
      <c r="AU705" s="151" t="s">
        <v>90</v>
      </c>
      <c r="AV705" s="12" t="s">
        <v>90</v>
      </c>
      <c r="AW705" s="12" t="s">
        <v>32</v>
      </c>
      <c r="AX705" s="12" t="s">
        <v>77</v>
      </c>
      <c r="AY705" s="151" t="s">
        <v>268</v>
      </c>
    </row>
    <row r="706" spans="2:65" s="12" customFormat="1">
      <c r="B706" s="149"/>
      <c r="D706" s="150" t="s">
        <v>276</v>
      </c>
      <c r="E706" s="151" t="s">
        <v>1</v>
      </c>
      <c r="F706" s="152" t="s">
        <v>1202</v>
      </c>
      <c r="H706" s="153">
        <v>2.4</v>
      </c>
      <c r="I706" s="154"/>
      <c r="L706" s="149"/>
      <c r="M706" s="155"/>
      <c r="T706" s="156"/>
      <c r="AT706" s="151" t="s">
        <v>276</v>
      </c>
      <c r="AU706" s="151" t="s">
        <v>90</v>
      </c>
      <c r="AV706" s="12" t="s">
        <v>90</v>
      </c>
      <c r="AW706" s="12" t="s">
        <v>32</v>
      </c>
      <c r="AX706" s="12" t="s">
        <v>77</v>
      </c>
      <c r="AY706" s="151" t="s">
        <v>268</v>
      </c>
    </row>
    <row r="707" spans="2:65" s="12" customFormat="1">
      <c r="B707" s="149"/>
      <c r="D707" s="150" t="s">
        <v>276</v>
      </c>
      <c r="E707" s="151" t="s">
        <v>1</v>
      </c>
      <c r="F707" s="152" t="s">
        <v>1203</v>
      </c>
      <c r="H707" s="153">
        <v>0.6</v>
      </c>
      <c r="I707" s="154"/>
      <c r="L707" s="149"/>
      <c r="M707" s="155"/>
      <c r="T707" s="156"/>
      <c r="AT707" s="151" t="s">
        <v>276</v>
      </c>
      <c r="AU707" s="151" t="s">
        <v>90</v>
      </c>
      <c r="AV707" s="12" t="s">
        <v>90</v>
      </c>
      <c r="AW707" s="12" t="s">
        <v>32</v>
      </c>
      <c r="AX707" s="12" t="s">
        <v>77</v>
      </c>
      <c r="AY707" s="151" t="s">
        <v>268</v>
      </c>
    </row>
    <row r="708" spans="2:65" s="13" customFormat="1">
      <c r="B708" s="157"/>
      <c r="D708" s="150" t="s">
        <v>276</v>
      </c>
      <c r="E708" s="158" t="s">
        <v>1</v>
      </c>
      <c r="F708" s="159" t="s">
        <v>278</v>
      </c>
      <c r="H708" s="160">
        <v>9.4</v>
      </c>
      <c r="I708" s="161"/>
      <c r="L708" s="157"/>
      <c r="M708" s="162"/>
      <c r="T708" s="163"/>
      <c r="AT708" s="158" t="s">
        <v>276</v>
      </c>
      <c r="AU708" s="158" t="s">
        <v>90</v>
      </c>
      <c r="AV708" s="13" t="s">
        <v>101</v>
      </c>
      <c r="AW708" s="13" t="s">
        <v>32</v>
      </c>
      <c r="AX708" s="13" t="s">
        <v>84</v>
      </c>
      <c r="AY708" s="158" t="s">
        <v>268</v>
      </c>
    </row>
    <row r="709" spans="2:65" s="11" customFormat="1" ht="22.9" customHeight="1">
      <c r="B709" s="124"/>
      <c r="D709" s="125" t="s">
        <v>76</v>
      </c>
      <c r="E709" s="134" t="s">
        <v>315</v>
      </c>
      <c r="F709" s="134" t="s">
        <v>447</v>
      </c>
      <c r="I709" s="127"/>
      <c r="J709" s="135">
        <f>BK709</f>
        <v>0</v>
      </c>
      <c r="L709" s="124"/>
      <c r="M709" s="129"/>
      <c r="P709" s="130">
        <f>SUM(P710:P795)</f>
        <v>0</v>
      </c>
      <c r="R709" s="130">
        <f>SUM(R710:R795)</f>
        <v>6.4071500000000003E-2</v>
      </c>
      <c r="T709" s="131">
        <f>SUM(T710:T795)</f>
        <v>0</v>
      </c>
      <c r="AR709" s="125" t="s">
        <v>84</v>
      </c>
      <c r="AT709" s="132" t="s">
        <v>76</v>
      </c>
      <c r="AU709" s="132" t="s">
        <v>84</v>
      </c>
      <c r="AY709" s="125" t="s">
        <v>268</v>
      </c>
      <c r="BK709" s="133">
        <f>SUM(BK710:BK795)</f>
        <v>0</v>
      </c>
    </row>
    <row r="710" spans="2:65" s="1" customFormat="1" ht="37.9" customHeight="1">
      <c r="B710" s="32"/>
      <c r="C710" s="136" t="s">
        <v>707</v>
      </c>
      <c r="D710" s="136" t="s">
        <v>270</v>
      </c>
      <c r="E710" s="137" t="s">
        <v>1207</v>
      </c>
      <c r="F710" s="138" t="s">
        <v>1208</v>
      </c>
      <c r="G710" s="139" t="s">
        <v>273</v>
      </c>
      <c r="H710" s="140">
        <v>210.44800000000001</v>
      </c>
      <c r="I710" s="141"/>
      <c r="J710" s="142">
        <f>ROUND(I710*H710,2)</f>
        <v>0</v>
      </c>
      <c r="K710" s="138" t="s">
        <v>274</v>
      </c>
      <c r="L710" s="32"/>
      <c r="M710" s="143" t="s">
        <v>1</v>
      </c>
      <c r="N710" s="144" t="s">
        <v>43</v>
      </c>
      <c r="P710" s="145">
        <f>O710*H710</f>
        <v>0</v>
      </c>
      <c r="Q710" s="145">
        <v>0</v>
      </c>
      <c r="R710" s="145">
        <f>Q710*H710</f>
        <v>0</v>
      </c>
      <c r="S710" s="145">
        <v>0</v>
      </c>
      <c r="T710" s="146">
        <f>S710*H710</f>
        <v>0</v>
      </c>
      <c r="AR710" s="147" t="s">
        <v>101</v>
      </c>
      <c r="AT710" s="147" t="s">
        <v>270</v>
      </c>
      <c r="AU710" s="147" t="s">
        <v>90</v>
      </c>
      <c r="AY710" s="17" t="s">
        <v>268</v>
      </c>
      <c r="BE710" s="148">
        <f>IF(N710="základní",J710,0)</f>
        <v>0</v>
      </c>
      <c r="BF710" s="148">
        <f>IF(N710="snížená",J710,0)</f>
        <v>0</v>
      </c>
      <c r="BG710" s="148">
        <f>IF(N710="zákl. přenesená",J710,0)</f>
        <v>0</v>
      </c>
      <c r="BH710" s="148">
        <f>IF(N710="sníž. přenesená",J710,0)</f>
        <v>0</v>
      </c>
      <c r="BI710" s="148">
        <f>IF(N710="nulová",J710,0)</f>
        <v>0</v>
      </c>
      <c r="BJ710" s="17" t="s">
        <v>90</v>
      </c>
      <c r="BK710" s="148">
        <f>ROUND(I710*H710,2)</f>
        <v>0</v>
      </c>
      <c r="BL710" s="17" t="s">
        <v>101</v>
      </c>
      <c r="BM710" s="147" t="s">
        <v>1209</v>
      </c>
    </row>
    <row r="711" spans="2:65" s="12" customFormat="1">
      <c r="B711" s="149"/>
      <c r="D711" s="150" t="s">
        <v>276</v>
      </c>
      <c r="E711" s="151" t="s">
        <v>1</v>
      </c>
      <c r="F711" s="152" t="s">
        <v>3258</v>
      </c>
      <c r="H711" s="153">
        <v>210.44800000000001</v>
      </c>
      <c r="I711" s="154"/>
      <c r="L711" s="149"/>
      <c r="M711" s="155"/>
      <c r="T711" s="156"/>
      <c r="AT711" s="151" t="s">
        <v>276</v>
      </c>
      <c r="AU711" s="151" t="s">
        <v>90</v>
      </c>
      <c r="AV711" s="12" t="s">
        <v>90</v>
      </c>
      <c r="AW711" s="12" t="s">
        <v>32</v>
      </c>
      <c r="AX711" s="12" t="s">
        <v>77</v>
      </c>
      <c r="AY711" s="151" t="s">
        <v>268</v>
      </c>
    </row>
    <row r="712" spans="2:65" s="15" customFormat="1">
      <c r="B712" s="170"/>
      <c r="D712" s="150" t="s">
        <v>276</v>
      </c>
      <c r="E712" s="171" t="s">
        <v>743</v>
      </c>
      <c r="F712" s="172" t="s">
        <v>325</v>
      </c>
      <c r="H712" s="173">
        <v>210.44800000000001</v>
      </c>
      <c r="I712" s="174"/>
      <c r="L712" s="170"/>
      <c r="M712" s="175"/>
      <c r="T712" s="176"/>
      <c r="AT712" s="171" t="s">
        <v>276</v>
      </c>
      <c r="AU712" s="171" t="s">
        <v>90</v>
      </c>
      <c r="AV712" s="15" t="s">
        <v>97</v>
      </c>
      <c r="AW712" s="15" t="s">
        <v>32</v>
      </c>
      <c r="AX712" s="15" t="s">
        <v>77</v>
      </c>
      <c r="AY712" s="171" t="s">
        <v>268</v>
      </c>
    </row>
    <row r="713" spans="2:65" s="13" customFormat="1">
      <c r="B713" s="157"/>
      <c r="D713" s="150" t="s">
        <v>276</v>
      </c>
      <c r="E713" s="158" t="s">
        <v>1</v>
      </c>
      <c r="F713" s="159" t="s">
        <v>278</v>
      </c>
      <c r="H713" s="160">
        <v>210.44800000000001</v>
      </c>
      <c r="I713" s="161"/>
      <c r="L713" s="157"/>
      <c r="M713" s="162"/>
      <c r="T713" s="163"/>
      <c r="AT713" s="158" t="s">
        <v>276</v>
      </c>
      <c r="AU713" s="158" t="s">
        <v>90</v>
      </c>
      <c r="AV713" s="13" t="s">
        <v>101</v>
      </c>
      <c r="AW713" s="13" t="s">
        <v>32</v>
      </c>
      <c r="AX713" s="13" t="s">
        <v>84</v>
      </c>
      <c r="AY713" s="158" t="s">
        <v>268</v>
      </c>
    </row>
    <row r="714" spans="2:65" s="1" customFormat="1" ht="37.9" customHeight="1">
      <c r="B714" s="32"/>
      <c r="C714" s="136" t="s">
        <v>711</v>
      </c>
      <c r="D714" s="136" t="s">
        <v>270</v>
      </c>
      <c r="E714" s="137" t="s">
        <v>1211</v>
      </c>
      <c r="F714" s="138" t="s">
        <v>1212</v>
      </c>
      <c r="G714" s="139" t="s">
        <v>273</v>
      </c>
      <c r="H714" s="140">
        <v>19571.664000000001</v>
      </c>
      <c r="I714" s="141"/>
      <c r="J714" s="142">
        <f>ROUND(I714*H714,2)</f>
        <v>0</v>
      </c>
      <c r="K714" s="138" t="s">
        <v>274</v>
      </c>
      <c r="L714" s="32"/>
      <c r="M714" s="143" t="s">
        <v>1</v>
      </c>
      <c r="N714" s="144" t="s">
        <v>43</v>
      </c>
      <c r="P714" s="145">
        <f>O714*H714</f>
        <v>0</v>
      </c>
      <c r="Q714" s="145">
        <v>0</v>
      </c>
      <c r="R714" s="145">
        <f>Q714*H714</f>
        <v>0</v>
      </c>
      <c r="S714" s="145">
        <v>0</v>
      </c>
      <c r="T714" s="146">
        <f>S714*H714</f>
        <v>0</v>
      </c>
      <c r="AR714" s="147" t="s">
        <v>101</v>
      </c>
      <c r="AT714" s="147" t="s">
        <v>270</v>
      </c>
      <c r="AU714" s="147" t="s">
        <v>90</v>
      </c>
      <c r="AY714" s="17" t="s">
        <v>268</v>
      </c>
      <c r="BE714" s="148">
        <f>IF(N714="základní",J714,0)</f>
        <v>0</v>
      </c>
      <c r="BF714" s="148">
        <f>IF(N714="snížená",J714,0)</f>
        <v>0</v>
      </c>
      <c r="BG714" s="148">
        <f>IF(N714="zákl. přenesená",J714,0)</f>
        <v>0</v>
      </c>
      <c r="BH714" s="148">
        <f>IF(N714="sníž. přenesená",J714,0)</f>
        <v>0</v>
      </c>
      <c r="BI714" s="148">
        <f>IF(N714="nulová",J714,0)</f>
        <v>0</v>
      </c>
      <c r="BJ714" s="17" t="s">
        <v>90</v>
      </c>
      <c r="BK714" s="148">
        <f>ROUND(I714*H714,2)</f>
        <v>0</v>
      </c>
      <c r="BL714" s="17" t="s">
        <v>101</v>
      </c>
      <c r="BM714" s="147" t="s">
        <v>1213</v>
      </c>
    </row>
    <row r="715" spans="2:65" s="12" customFormat="1">
      <c r="B715" s="149"/>
      <c r="D715" s="150" t="s">
        <v>276</v>
      </c>
      <c r="E715" s="151" t="s">
        <v>1</v>
      </c>
      <c r="F715" s="152" t="s">
        <v>1214</v>
      </c>
      <c r="H715" s="153">
        <v>19571.664000000001</v>
      </c>
      <c r="I715" s="154"/>
      <c r="L715" s="149"/>
      <c r="M715" s="155"/>
      <c r="T715" s="156"/>
      <c r="AT715" s="151" t="s">
        <v>276</v>
      </c>
      <c r="AU715" s="151" t="s">
        <v>90</v>
      </c>
      <c r="AV715" s="12" t="s">
        <v>90</v>
      </c>
      <c r="AW715" s="12" t="s">
        <v>32</v>
      </c>
      <c r="AX715" s="12" t="s">
        <v>84</v>
      </c>
      <c r="AY715" s="151" t="s">
        <v>268</v>
      </c>
    </row>
    <row r="716" spans="2:65" s="1" customFormat="1" ht="44.25" customHeight="1">
      <c r="B716" s="32"/>
      <c r="C716" s="136" t="s">
        <v>715</v>
      </c>
      <c r="D716" s="136" t="s">
        <v>270</v>
      </c>
      <c r="E716" s="137" t="s">
        <v>1215</v>
      </c>
      <c r="F716" s="138" t="s">
        <v>1216</v>
      </c>
      <c r="G716" s="139" t="s">
        <v>281</v>
      </c>
      <c r="H716" s="140">
        <v>1</v>
      </c>
      <c r="I716" s="141"/>
      <c r="J716" s="142">
        <f>ROUND(I716*H716,2)</f>
        <v>0</v>
      </c>
      <c r="K716" s="138" t="s">
        <v>274</v>
      </c>
      <c r="L716" s="32"/>
      <c r="M716" s="143" t="s">
        <v>1</v>
      </c>
      <c r="N716" s="144" t="s">
        <v>43</v>
      </c>
      <c r="P716" s="145">
        <f>O716*H716</f>
        <v>0</v>
      </c>
      <c r="Q716" s="145">
        <v>0</v>
      </c>
      <c r="R716" s="145">
        <f>Q716*H716</f>
        <v>0</v>
      </c>
      <c r="S716" s="145">
        <v>0</v>
      </c>
      <c r="T716" s="146">
        <f>S716*H716</f>
        <v>0</v>
      </c>
      <c r="AR716" s="147" t="s">
        <v>101</v>
      </c>
      <c r="AT716" s="147" t="s">
        <v>270</v>
      </c>
      <c r="AU716" s="147" t="s">
        <v>90</v>
      </c>
      <c r="AY716" s="17" t="s">
        <v>268</v>
      </c>
      <c r="BE716" s="148">
        <f>IF(N716="základní",J716,0)</f>
        <v>0</v>
      </c>
      <c r="BF716" s="148">
        <f>IF(N716="snížená",J716,0)</f>
        <v>0</v>
      </c>
      <c r="BG716" s="148">
        <f>IF(N716="zákl. přenesená",J716,0)</f>
        <v>0</v>
      </c>
      <c r="BH716" s="148">
        <f>IF(N716="sníž. přenesená",J716,0)</f>
        <v>0</v>
      </c>
      <c r="BI716" s="148">
        <f>IF(N716="nulová",J716,0)</f>
        <v>0</v>
      </c>
      <c r="BJ716" s="17" t="s">
        <v>90</v>
      </c>
      <c r="BK716" s="148">
        <f>ROUND(I716*H716,2)</f>
        <v>0</v>
      </c>
      <c r="BL716" s="17" t="s">
        <v>101</v>
      </c>
      <c r="BM716" s="147" t="s">
        <v>3259</v>
      </c>
    </row>
    <row r="717" spans="2:65" s="1" customFormat="1" ht="37.9" customHeight="1">
      <c r="B717" s="32"/>
      <c r="C717" s="136" t="s">
        <v>719</v>
      </c>
      <c r="D717" s="136" t="s">
        <v>270</v>
      </c>
      <c r="E717" s="137" t="s">
        <v>1218</v>
      </c>
      <c r="F717" s="138" t="s">
        <v>1219</v>
      </c>
      <c r="G717" s="139" t="s">
        <v>273</v>
      </c>
      <c r="H717" s="140">
        <v>210.44800000000001</v>
      </c>
      <c r="I717" s="141"/>
      <c r="J717" s="142">
        <f>ROUND(I717*H717,2)</f>
        <v>0</v>
      </c>
      <c r="K717" s="138" t="s">
        <v>274</v>
      </c>
      <c r="L717" s="32"/>
      <c r="M717" s="143" t="s">
        <v>1</v>
      </c>
      <c r="N717" s="144" t="s">
        <v>43</v>
      </c>
      <c r="P717" s="145">
        <f>O717*H717</f>
        <v>0</v>
      </c>
      <c r="Q717" s="145">
        <v>0</v>
      </c>
      <c r="R717" s="145">
        <f>Q717*H717</f>
        <v>0</v>
      </c>
      <c r="S717" s="145">
        <v>0</v>
      </c>
      <c r="T717" s="146">
        <f>S717*H717</f>
        <v>0</v>
      </c>
      <c r="AR717" s="147" t="s">
        <v>101</v>
      </c>
      <c r="AT717" s="147" t="s">
        <v>270</v>
      </c>
      <c r="AU717" s="147" t="s">
        <v>90</v>
      </c>
      <c r="AY717" s="17" t="s">
        <v>268</v>
      </c>
      <c r="BE717" s="148">
        <f>IF(N717="základní",J717,0)</f>
        <v>0</v>
      </c>
      <c r="BF717" s="148">
        <f>IF(N717="snížená",J717,0)</f>
        <v>0</v>
      </c>
      <c r="BG717" s="148">
        <f>IF(N717="zákl. přenesená",J717,0)</f>
        <v>0</v>
      </c>
      <c r="BH717" s="148">
        <f>IF(N717="sníž. přenesená",J717,0)</f>
        <v>0</v>
      </c>
      <c r="BI717" s="148">
        <f>IF(N717="nulová",J717,0)</f>
        <v>0</v>
      </c>
      <c r="BJ717" s="17" t="s">
        <v>90</v>
      </c>
      <c r="BK717" s="148">
        <f>ROUND(I717*H717,2)</f>
        <v>0</v>
      </c>
      <c r="BL717" s="17" t="s">
        <v>101</v>
      </c>
      <c r="BM717" s="147" t="s">
        <v>1220</v>
      </c>
    </row>
    <row r="718" spans="2:65" s="12" customFormat="1">
      <c r="B718" s="149"/>
      <c r="D718" s="150" t="s">
        <v>276</v>
      </c>
      <c r="E718" s="151" t="s">
        <v>1</v>
      </c>
      <c r="F718" s="152" t="s">
        <v>743</v>
      </c>
      <c r="H718" s="153">
        <v>210.44800000000001</v>
      </c>
      <c r="I718" s="154"/>
      <c r="L718" s="149"/>
      <c r="M718" s="155"/>
      <c r="T718" s="156"/>
      <c r="AT718" s="151" t="s">
        <v>276</v>
      </c>
      <c r="AU718" s="151" t="s">
        <v>90</v>
      </c>
      <c r="AV718" s="12" t="s">
        <v>90</v>
      </c>
      <c r="AW718" s="12" t="s">
        <v>32</v>
      </c>
      <c r="AX718" s="12" t="s">
        <v>84</v>
      </c>
      <c r="AY718" s="151" t="s">
        <v>268</v>
      </c>
    </row>
    <row r="719" spans="2:65" s="1" customFormat="1" ht="16.5" customHeight="1">
      <c r="B719" s="32"/>
      <c r="C719" s="136" t="s">
        <v>723</v>
      </c>
      <c r="D719" s="136" t="s">
        <v>270</v>
      </c>
      <c r="E719" s="137" t="s">
        <v>1221</v>
      </c>
      <c r="F719" s="138" t="s">
        <v>1222</v>
      </c>
      <c r="G719" s="139" t="s">
        <v>273</v>
      </c>
      <c r="H719" s="140">
        <v>210.44800000000001</v>
      </c>
      <c r="I719" s="141"/>
      <c r="J719" s="142">
        <f>ROUND(I719*H719,2)</f>
        <v>0</v>
      </c>
      <c r="K719" s="138" t="s">
        <v>274</v>
      </c>
      <c r="L719" s="32"/>
      <c r="M719" s="143" t="s">
        <v>1</v>
      </c>
      <c r="N719" s="144" t="s">
        <v>43</v>
      </c>
      <c r="P719" s="145">
        <f>O719*H719</f>
        <v>0</v>
      </c>
      <c r="Q719" s="145">
        <v>0</v>
      </c>
      <c r="R719" s="145">
        <f>Q719*H719</f>
        <v>0</v>
      </c>
      <c r="S719" s="145">
        <v>0</v>
      </c>
      <c r="T719" s="146">
        <f>S719*H719</f>
        <v>0</v>
      </c>
      <c r="AR719" s="147" t="s">
        <v>101</v>
      </c>
      <c r="AT719" s="147" t="s">
        <v>270</v>
      </c>
      <c r="AU719" s="147" t="s">
        <v>90</v>
      </c>
      <c r="AY719" s="17" t="s">
        <v>268</v>
      </c>
      <c r="BE719" s="148">
        <f>IF(N719="základní",J719,0)</f>
        <v>0</v>
      </c>
      <c r="BF719" s="148">
        <f>IF(N719="snížená",J719,0)</f>
        <v>0</v>
      </c>
      <c r="BG719" s="148">
        <f>IF(N719="zákl. přenesená",J719,0)</f>
        <v>0</v>
      </c>
      <c r="BH719" s="148">
        <f>IF(N719="sníž. přenesená",J719,0)</f>
        <v>0</v>
      </c>
      <c r="BI719" s="148">
        <f>IF(N719="nulová",J719,0)</f>
        <v>0</v>
      </c>
      <c r="BJ719" s="17" t="s">
        <v>90</v>
      </c>
      <c r="BK719" s="148">
        <f>ROUND(I719*H719,2)</f>
        <v>0</v>
      </c>
      <c r="BL719" s="17" t="s">
        <v>101</v>
      </c>
      <c r="BM719" s="147" t="s">
        <v>3260</v>
      </c>
    </row>
    <row r="720" spans="2:65" s="12" customFormat="1">
      <c r="B720" s="149"/>
      <c r="D720" s="150" t="s">
        <v>276</v>
      </c>
      <c r="E720" s="151" t="s">
        <v>1</v>
      </c>
      <c r="F720" s="152" t="s">
        <v>743</v>
      </c>
      <c r="H720" s="153">
        <v>210.44800000000001</v>
      </c>
      <c r="I720" s="154"/>
      <c r="L720" s="149"/>
      <c r="M720" s="155"/>
      <c r="T720" s="156"/>
      <c r="AT720" s="151" t="s">
        <v>276</v>
      </c>
      <c r="AU720" s="151" t="s">
        <v>90</v>
      </c>
      <c r="AV720" s="12" t="s">
        <v>90</v>
      </c>
      <c r="AW720" s="12" t="s">
        <v>32</v>
      </c>
      <c r="AX720" s="12" t="s">
        <v>84</v>
      </c>
      <c r="AY720" s="151" t="s">
        <v>268</v>
      </c>
    </row>
    <row r="721" spans="2:65" s="1" customFormat="1" ht="16.5" customHeight="1">
      <c r="B721" s="32"/>
      <c r="C721" s="136" t="s">
        <v>727</v>
      </c>
      <c r="D721" s="136" t="s">
        <v>270</v>
      </c>
      <c r="E721" s="137" t="s">
        <v>1224</v>
      </c>
      <c r="F721" s="138" t="s">
        <v>1225</v>
      </c>
      <c r="G721" s="139" t="s">
        <v>273</v>
      </c>
      <c r="H721" s="140">
        <v>210.44800000000001</v>
      </c>
      <c r="I721" s="141"/>
      <c r="J721" s="142">
        <f>ROUND(I721*H721,2)</f>
        <v>0</v>
      </c>
      <c r="K721" s="138" t="s">
        <v>274</v>
      </c>
      <c r="L721" s="32"/>
      <c r="M721" s="143" t="s">
        <v>1</v>
      </c>
      <c r="N721" s="144" t="s">
        <v>43</v>
      </c>
      <c r="P721" s="145">
        <f>O721*H721</f>
        <v>0</v>
      </c>
      <c r="Q721" s="145">
        <v>0</v>
      </c>
      <c r="R721" s="145">
        <f>Q721*H721</f>
        <v>0</v>
      </c>
      <c r="S721" s="145">
        <v>0</v>
      </c>
      <c r="T721" s="146">
        <f>S721*H721</f>
        <v>0</v>
      </c>
      <c r="AR721" s="147" t="s">
        <v>101</v>
      </c>
      <c r="AT721" s="147" t="s">
        <v>270</v>
      </c>
      <c r="AU721" s="147" t="s">
        <v>90</v>
      </c>
      <c r="AY721" s="17" t="s">
        <v>268</v>
      </c>
      <c r="BE721" s="148">
        <f>IF(N721="základní",J721,0)</f>
        <v>0</v>
      </c>
      <c r="BF721" s="148">
        <f>IF(N721="snížená",J721,0)</f>
        <v>0</v>
      </c>
      <c r="BG721" s="148">
        <f>IF(N721="zákl. přenesená",J721,0)</f>
        <v>0</v>
      </c>
      <c r="BH721" s="148">
        <f>IF(N721="sníž. přenesená",J721,0)</f>
        <v>0</v>
      </c>
      <c r="BI721" s="148">
        <f>IF(N721="nulová",J721,0)</f>
        <v>0</v>
      </c>
      <c r="BJ721" s="17" t="s">
        <v>90</v>
      </c>
      <c r="BK721" s="148">
        <f>ROUND(I721*H721,2)</f>
        <v>0</v>
      </c>
      <c r="BL721" s="17" t="s">
        <v>101</v>
      </c>
      <c r="BM721" s="147" t="s">
        <v>3261</v>
      </c>
    </row>
    <row r="722" spans="2:65" s="12" customFormat="1">
      <c r="B722" s="149"/>
      <c r="D722" s="150" t="s">
        <v>276</v>
      </c>
      <c r="E722" s="151" t="s">
        <v>1</v>
      </c>
      <c r="F722" s="152" t="s">
        <v>743</v>
      </c>
      <c r="H722" s="153">
        <v>210.44800000000001</v>
      </c>
      <c r="I722" s="154"/>
      <c r="L722" s="149"/>
      <c r="M722" s="155"/>
      <c r="T722" s="156"/>
      <c r="AT722" s="151" t="s">
        <v>276</v>
      </c>
      <c r="AU722" s="151" t="s">
        <v>90</v>
      </c>
      <c r="AV722" s="12" t="s">
        <v>90</v>
      </c>
      <c r="AW722" s="12" t="s">
        <v>32</v>
      </c>
      <c r="AX722" s="12" t="s">
        <v>84</v>
      </c>
      <c r="AY722" s="151" t="s">
        <v>268</v>
      </c>
    </row>
    <row r="723" spans="2:65" s="1" customFormat="1" ht="21.75" customHeight="1">
      <c r="B723" s="32"/>
      <c r="C723" s="136" t="s">
        <v>731</v>
      </c>
      <c r="D723" s="136" t="s">
        <v>270</v>
      </c>
      <c r="E723" s="137" t="s">
        <v>1227</v>
      </c>
      <c r="F723" s="138" t="s">
        <v>1228</v>
      </c>
      <c r="G723" s="139" t="s">
        <v>273</v>
      </c>
      <c r="H723" s="140">
        <v>210.44800000000001</v>
      </c>
      <c r="I723" s="141"/>
      <c r="J723" s="142">
        <f>ROUND(I723*H723,2)</f>
        <v>0</v>
      </c>
      <c r="K723" s="138" t="s">
        <v>274</v>
      </c>
      <c r="L723" s="32"/>
      <c r="M723" s="143" t="s">
        <v>1</v>
      </c>
      <c r="N723" s="144" t="s">
        <v>43</v>
      </c>
      <c r="P723" s="145">
        <f>O723*H723</f>
        <v>0</v>
      </c>
      <c r="Q723" s="145">
        <v>0</v>
      </c>
      <c r="R723" s="145">
        <f>Q723*H723</f>
        <v>0</v>
      </c>
      <c r="S723" s="145">
        <v>0</v>
      </c>
      <c r="T723" s="146">
        <f>S723*H723</f>
        <v>0</v>
      </c>
      <c r="AR723" s="147" t="s">
        <v>101</v>
      </c>
      <c r="AT723" s="147" t="s">
        <v>270</v>
      </c>
      <c r="AU723" s="147" t="s">
        <v>90</v>
      </c>
      <c r="AY723" s="17" t="s">
        <v>268</v>
      </c>
      <c r="BE723" s="148">
        <f>IF(N723="základní",J723,0)</f>
        <v>0</v>
      </c>
      <c r="BF723" s="148">
        <f>IF(N723="snížená",J723,0)</f>
        <v>0</v>
      </c>
      <c r="BG723" s="148">
        <f>IF(N723="zákl. přenesená",J723,0)</f>
        <v>0</v>
      </c>
      <c r="BH723" s="148">
        <f>IF(N723="sníž. přenesená",J723,0)</f>
        <v>0</v>
      </c>
      <c r="BI723" s="148">
        <f>IF(N723="nulová",J723,0)</f>
        <v>0</v>
      </c>
      <c r="BJ723" s="17" t="s">
        <v>90</v>
      </c>
      <c r="BK723" s="148">
        <f>ROUND(I723*H723,2)</f>
        <v>0</v>
      </c>
      <c r="BL723" s="17" t="s">
        <v>101</v>
      </c>
      <c r="BM723" s="147" t="s">
        <v>3262</v>
      </c>
    </row>
    <row r="724" spans="2:65" s="12" customFormat="1">
      <c r="B724" s="149"/>
      <c r="D724" s="150" t="s">
        <v>276</v>
      </c>
      <c r="E724" s="151" t="s">
        <v>1</v>
      </c>
      <c r="F724" s="152" t="s">
        <v>743</v>
      </c>
      <c r="H724" s="153">
        <v>210.44800000000001</v>
      </c>
      <c r="I724" s="154"/>
      <c r="L724" s="149"/>
      <c r="M724" s="155"/>
      <c r="T724" s="156"/>
      <c r="AT724" s="151" t="s">
        <v>276</v>
      </c>
      <c r="AU724" s="151" t="s">
        <v>90</v>
      </c>
      <c r="AV724" s="12" t="s">
        <v>90</v>
      </c>
      <c r="AW724" s="12" t="s">
        <v>32</v>
      </c>
      <c r="AX724" s="12" t="s">
        <v>84</v>
      </c>
      <c r="AY724" s="151" t="s">
        <v>268</v>
      </c>
    </row>
    <row r="725" spans="2:65" s="1" customFormat="1" ht="37.9" customHeight="1">
      <c r="B725" s="32"/>
      <c r="C725" s="136" t="s">
        <v>735</v>
      </c>
      <c r="D725" s="136" t="s">
        <v>270</v>
      </c>
      <c r="E725" s="137" t="s">
        <v>1230</v>
      </c>
      <c r="F725" s="138" t="s">
        <v>1231</v>
      </c>
      <c r="G725" s="139" t="s">
        <v>273</v>
      </c>
      <c r="H725" s="140">
        <v>129.80000000000001</v>
      </c>
      <c r="I725" s="141"/>
      <c r="J725" s="142">
        <f>ROUND(I725*H725,2)</f>
        <v>0</v>
      </c>
      <c r="K725" s="138" t="s">
        <v>274</v>
      </c>
      <c r="L725" s="32"/>
      <c r="M725" s="143" t="s">
        <v>1</v>
      </c>
      <c r="N725" s="144" t="s">
        <v>43</v>
      </c>
      <c r="P725" s="145">
        <f>O725*H725</f>
        <v>0</v>
      </c>
      <c r="Q725" s="145">
        <v>2.1000000000000001E-4</v>
      </c>
      <c r="R725" s="145">
        <f>Q725*H725</f>
        <v>2.7258000000000004E-2</v>
      </c>
      <c r="S725" s="145">
        <v>0</v>
      </c>
      <c r="T725" s="146">
        <f>S725*H725</f>
        <v>0</v>
      </c>
      <c r="AR725" s="147" t="s">
        <v>101</v>
      </c>
      <c r="AT725" s="147" t="s">
        <v>270</v>
      </c>
      <c r="AU725" s="147" t="s">
        <v>90</v>
      </c>
      <c r="AY725" s="17" t="s">
        <v>268</v>
      </c>
      <c r="BE725" s="148">
        <f>IF(N725="základní",J725,0)</f>
        <v>0</v>
      </c>
      <c r="BF725" s="148">
        <f>IF(N725="snížená",J725,0)</f>
        <v>0</v>
      </c>
      <c r="BG725" s="148">
        <f>IF(N725="zákl. přenesená",J725,0)</f>
        <v>0</v>
      </c>
      <c r="BH725" s="148">
        <f>IF(N725="sníž. přenesená",J725,0)</f>
        <v>0</v>
      </c>
      <c r="BI725" s="148">
        <f>IF(N725="nulová",J725,0)</f>
        <v>0</v>
      </c>
      <c r="BJ725" s="17" t="s">
        <v>90</v>
      </c>
      <c r="BK725" s="148">
        <f>ROUND(I725*H725,2)</f>
        <v>0</v>
      </c>
      <c r="BL725" s="17" t="s">
        <v>101</v>
      </c>
      <c r="BM725" s="147" t="s">
        <v>1232</v>
      </c>
    </row>
    <row r="726" spans="2:65" s="12" customFormat="1">
      <c r="B726" s="149"/>
      <c r="D726" s="150" t="s">
        <v>276</v>
      </c>
      <c r="E726" s="151" t="s">
        <v>1</v>
      </c>
      <c r="F726" s="152" t="s">
        <v>3263</v>
      </c>
      <c r="H726" s="153">
        <v>129.80000000000001</v>
      </c>
      <c r="I726" s="154"/>
      <c r="L726" s="149"/>
      <c r="M726" s="155"/>
      <c r="T726" s="156"/>
      <c r="AT726" s="151" t="s">
        <v>276</v>
      </c>
      <c r="AU726" s="151" t="s">
        <v>90</v>
      </c>
      <c r="AV726" s="12" t="s">
        <v>90</v>
      </c>
      <c r="AW726" s="12" t="s">
        <v>32</v>
      </c>
      <c r="AX726" s="12" t="s">
        <v>77</v>
      </c>
      <c r="AY726" s="151" t="s">
        <v>268</v>
      </c>
    </row>
    <row r="727" spans="2:65" s="13" customFormat="1">
      <c r="B727" s="157"/>
      <c r="D727" s="150" t="s">
        <v>276</v>
      </c>
      <c r="E727" s="158" t="s">
        <v>1</v>
      </c>
      <c r="F727" s="159" t="s">
        <v>278</v>
      </c>
      <c r="H727" s="160">
        <v>129.80000000000001</v>
      </c>
      <c r="I727" s="161"/>
      <c r="L727" s="157"/>
      <c r="M727" s="162"/>
      <c r="T727" s="163"/>
      <c r="AT727" s="158" t="s">
        <v>276</v>
      </c>
      <c r="AU727" s="158" t="s">
        <v>90</v>
      </c>
      <c r="AV727" s="13" t="s">
        <v>101</v>
      </c>
      <c r="AW727" s="13" t="s">
        <v>32</v>
      </c>
      <c r="AX727" s="13" t="s">
        <v>84</v>
      </c>
      <c r="AY727" s="158" t="s">
        <v>268</v>
      </c>
    </row>
    <row r="728" spans="2:65" s="1" customFormat="1" ht="24.2" customHeight="1">
      <c r="B728" s="32"/>
      <c r="C728" s="136" t="s">
        <v>739</v>
      </c>
      <c r="D728" s="136" t="s">
        <v>270</v>
      </c>
      <c r="E728" s="137" t="s">
        <v>1234</v>
      </c>
      <c r="F728" s="138" t="s">
        <v>1235</v>
      </c>
      <c r="G728" s="139" t="s">
        <v>273</v>
      </c>
      <c r="H728" s="140">
        <v>129.80000000000001</v>
      </c>
      <c r="I728" s="141"/>
      <c r="J728" s="142">
        <f>ROUND(I728*H728,2)</f>
        <v>0</v>
      </c>
      <c r="K728" s="138" t="s">
        <v>274</v>
      </c>
      <c r="L728" s="32"/>
      <c r="M728" s="143" t="s">
        <v>1</v>
      </c>
      <c r="N728" s="144" t="s">
        <v>43</v>
      </c>
      <c r="P728" s="145">
        <f>O728*H728</f>
        <v>0</v>
      </c>
      <c r="Q728" s="145">
        <v>4.0000000000000003E-5</v>
      </c>
      <c r="R728" s="145">
        <f>Q728*H728</f>
        <v>5.1920000000000013E-3</v>
      </c>
      <c r="S728" s="145">
        <v>0</v>
      </c>
      <c r="T728" s="146">
        <f>S728*H728</f>
        <v>0</v>
      </c>
      <c r="AR728" s="147" t="s">
        <v>101</v>
      </c>
      <c r="AT728" s="147" t="s">
        <v>270</v>
      </c>
      <c r="AU728" s="147" t="s">
        <v>90</v>
      </c>
      <c r="AY728" s="17" t="s">
        <v>268</v>
      </c>
      <c r="BE728" s="148">
        <f>IF(N728="základní",J728,0)</f>
        <v>0</v>
      </c>
      <c r="BF728" s="148">
        <f>IF(N728="snížená",J728,0)</f>
        <v>0</v>
      </c>
      <c r="BG728" s="148">
        <f>IF(N728="zákl. přenesená",J728,0)</f>
        <v>0</v>
      </c>
      <c r="BH728" s="148">
        <f>IF(N728="sníž. přenesená",J728,0)</f>
        <v>0</v>
      </c>
      <c r="BI728" s="148">
        <f>IF(N728="nulová",J728,0)</f>
        <v>0</v>
      </c>
      <c r="BJ728" s="17" t="s">
        <v>90</v>
      </c>
      <c r="BK728" s="148">
        <f>ROUND(I728*H728,2)</f>
        <v>0</v>
      </c>
      <c r="BL728" s="17" t="s">
        <v>101</v>
      </c>
      <c r="BM728" s="147" t="s">
        <v>1236</v>
      </c>
    </row>
    <row r="729" spans="2:65" s="12" customFormat="1">
      <c r="B729" s="149"/>
      <c r="D729" s="150" t="s">
        <v>276</v>
      </c>
      <c r="E729" s="151" t="s">
        <v>1</v>
      </c>
      <c r="F729" s="152" t="s">
        <v>3263</v>
      </c>
      <c r="H729" s="153">
        <v>129.80000000000001</v>
      </c>
      <c r="I729" s="154"/>
      <c r="L729" s="149"/>
      <c r="M729" s="155"/>
      <c r="T729" s="156"/>
      <c r="AT729" s="151" t="s">
        <v>276</v>
      </c>
      <c r="AU729" s="151" t="s">
        <v>90</v>
      </c>
      <c r="AV729" s="12" t="s">
        <v>90</v>
      </c>
      <c r="AW729" s="12" t="s">
        <v>32</v>
      </c>
      <c r="AX729" s="12" t="s">
        <v>77</v>
      </c>
      <c r="AY729" s="151" t="s">
        <v>268</v>
      </c>
    </row>
    <row r="730" spans="2:65" s="13" customFormat="1">
      <c r="B730" s="157"/>
      <c r="D730" s="150" t="s">
        <v>276</v>
      </c>
      <c r="E730" s="158" t="s">
        <v>1</v>
      </c>
      <c r="F730" s="159" t="s">
        <v>278</v>
      </c>
      <c r="H730" s="160">
        <v>129.80000000000001</v>
      </c>
      <c r="I730" s="161"/>
      <c r="L730" s="157"/>
      <c r="M730" s="162"/>
      <c r="T730" s="163"/>
      <c r="AT730" s="158" t="s">
        <v>276</v>
      </c>
      <c r="AU730" s="158" t="s">
        <v>90</v>
      </c>
      <c r="AV730" s="13" t="s">
        <v>101</v>
      </c>
      <c r="AW730" s="13" t="s">
        <v>32</v>
      </c>
      <c r="AX730" s="13" t="s">
        <v>84</v>
      </c>
      <c r="AY730" s="158" t="s">
        <v>268</v>
      </c>
    </row>
    <row r="731" spans="2:65" s="1" customFormat="1" ht="55.5" customHeight="1">
      <c r="B731" s="32"/>
      <c r="C731" s="136" t="s">
        <v>1237</v>
      </c>
      <c r="D731" s="136" t="s">
        <v>270</v>
      </c>
      <c r="E731" s="137" t="s">
        <v>1238</v>
      </c>
      <c r="F731" s="138" t="s">
        <v>1239</v>
      </c>
      <c r="G731" s="139" t="s">
        <v>273</v>
      </c>
      <c r="H731" s="140">
        <v>1.05</v>
      </c>
      <c r="I731" s="141"/>
      <c r="J731" s="142">
        <f>ROUND(I731*H731,2)</f>
        <v>0</v>
      </c>
      <c r="K731" s="138" t="s">
        <v>1</v>
      </c>
      <c r="L731" s="32"/>
      <c r="M731" s="143" t="s">
        <v>1</v>
      </c>
      <c r="N731" s="144" t="s">
        <v>43</v>
      </c>
      <c r="P731" s="145">
        <f>O731*H731</f>
        <v>0</v>
      </c>
      <c r="Q731" s="145">
        <v>8.3000000000000001E-4</v>
      </c>
      <c r="R731" s="145">
        <f>Q731*H731</f>
        <v>8.715000000000001E-4</v>
      </c>
      <c r="S731" s="145">
        <v>0</v>
      </c>
      <c r="T731" s="146">
        <f>S731*H731</f>
        <v>0</v>
      </c>
      <c r="AR731" s="147" t="s">
        <v>370</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370</v>
      </c>
      <c r="BM731" s="147" t="s">
        <v>1240</v>
      </c>
    </row>
    <row r="732" spans="2:65" s="1" customFormat="1" ht="48.75">
      <c r="B732" s="32"/>
      <c r="D732" s="150" t="s">
        <v>475</v>
      </c>
      <c r="F732" s="178" t="s">
        <v>1241</v>
      </c>
      <c r="I732" s="179"/>
      <c r="L732" s="32"/>
      <c r="M732" s="180"/>
      <c r="T732" s="56"/>
      <c r="AT732" s="17" t="s">
        <v>475</v>
      </c>
      <c r="AU732" s="17" t="s">
        <v>90</v>
      </c>
    </row>
    <row r="733" spans="2:65" s="14" customFormat="1">
      <c r="B733" s="164"/>
      <c r="D733" s="150" t="s">
        <v>276</v>
      </c>
      <c r="E733" s="165" t="s">
        <v>1</v>
      </c>
      <c r="F733" s="166" t="s">
        <v>1242</v>
      </c>
      <c r="H733" s="165" t="s">
        <v>1</v>
      </c>
      <c r="I733" s="167"/>
      <c r="L733" s="164"/>
      <c r="M733" s="168"/>
      <c r="T733" s="169"/>
      <c r="AT733" s="165" t="s">
        <v>276</v>
      </c>
      <c r="AU733" s="165" t="s">
        <v>90</v>
      </c>
      <c r="AV733" s="14" t="s">
        <v>84</v>
      </c>
      <c r="AW733" s="14" t="s">
        <v>32</v>
      </c>
      <c r="AX733" s="14" t="s">
        <v>77</v>
      </c>
      <c r="AY733" s="165" t="s">
        <v>268</v>
      </c>
    </row>
    <row r="734" spans="2:65" s="12" customFormat="1">
      <c r="B734" s="149"/>
      <c r="D734" s="150" t="s">
        <v>276</v>
      </c>
      <c r="E734" s="151" t="s">
        <v>1</v>
      </c>
      <c r="F734" s="152" t="s">
        <v>3251</v>
      </c>
      <c r="H734" s="153">
        <v>0.63</v>
      </c>
      <c r="I734" s="154"/>
      <c r="L734" s="149"/>
      <c r="M734" s="155"/>
      <c r="T734" s="156"/>
      <c r="AT734" s="151" t="s">
        <v>276</v>
      </c>
      <c r="AU734" s="151" t="s">
        <v>90</v>
      </c>
      <c r="AV734" s="12" t="s">
        <v>90</v>
      </c>
      <c r="AW734" s="12" t="s">
        <v>32</v>
      </c>
      <c r="AX734" s="12" t="s">
        <v>77</v>
      </c>
      <c r="AY734" s="151" t="s">
        <v>268</v>
      </c>
    </row>
    <row r="735" spans="2:65" s="12" customFormat="1">
      <c r="B735" s="149"/>
      <c r="D735" s="150" t="s">
        <v>276</v>
      </c>
      <c r="E735" s="151" t="s">
        <v>1</v>
      </c>
      <c r="F735" s="152" t="s">
        <v>3252</v>
      </c>
      <c r="H735" s="153">
        <v>0.42</v>
      </c>
      <c r="I735" s="154"/>
      <c r="L735" s="149"/>
      <c r="M735" s="155"/>
      <c r="T735" s="156"/>
      <c r="AT735" s="151" t="s">
        <v>276</v>
      </c>
      <c r="AU735" s="151" t="s">
        <v>90</v>
      </c>
      <c r="AV735" s="12" t="s">
        <v>90</v>
      </c>
      <c r="AW735" s="12" t="s">
        <v>32</v>
      </c>
      <c r="AX735" s="12" t="s">
        <v>77</v>
      </c>
      <c r="AY735" s="151" t="s">
        <v>268</v>
      </c>
    </row>
    <row r="736" spans="2:65" s="13" customFormat="1">
      <c r="B736" s="157"/>
      <c r="D736" s="150" t="s">
        <v>276</v>
      </c>
      <c r="E736" s="158" t="s">
        <v>1</v>
      </c>
      <c r="F736" s="159" t="s">
        <v>278</v>
      </c>
      <c r="H736" s="160">
        <v>1.05</v>
      </c>
      <c r="I736" s="161"/>
      <c r="L736" s="157"/>
      <c r="M736" s="162"/>
      <c r="T736" s="163"/>
      <c r="AT736" s="158" t="s">
        <v>276</v>
      </c>
      <c r="AU736" s="158" t="s">
        <v>90</v>
      </c>
      <c r="AV736" s="13" t="s">
        <v>101</v>
      </c>
      <c r="AW736" s="13" t="s">
        <v>32</v>
      </c>
      <c r="AX736" s="13" t="s">
        <v>84</v>
      </c>
      <c r="AY736" s="158" t="s">
        <v>268</v>
      </c>
    </row>
    <row r="737" spans="2:65" s="1" customFormat="1" ht="66.75" customHeight="1">
      <c r="B737" s="32"/>
      <c r="C737" s="136" t="s">
        <v>1244</v>
      </c>
      <c r="D737" s="136" t="s">
        <v>270</v>
      </c>
      <c r="E737" s="137" t="s">
        <v>1245</v>
      </c>
      <c r="F737" s="138" t="s">
        <v>1246</v>
      </c>
      <c r="G737" s="139" t="s">
        <v>273</v>
      </c>
      <c r="H737" s="140">
        <v>3</v>
      </c>
      <c r="I737" s="141"/>
      <c r="J737" s="142">
        <f>ROUND(I737*H737,2)</f>
        <v>0</v>
      </c>
      <c r="K737" s="138" t="s">
        <v>1</v>
      </c>
      <c r="L737" s="32"/>
      <c r="M737" s="143" t="s">
        <v>1</v>
      </c>
      <c r="N737" s="144" t="s">
        <v>43</v>
      </c>
      <c r="P737" s="145">
        <f>O737*H737</f>
        <v>0</v>
      </c>
      <c r="Q737" s="145">
        <v>8.3000000000000001E-4</v>
      </c>
      <c r="R737" s="145">
        <f>Q737*H737</f>
        <v>2.49E-3</v>
      </c>
      <c r="S737" s="145">
        <v>0</v>
      </c>
      <c r="T737" s="146">
        <f>S737*H737</f>
        <v>0</v>
      </c>
      <c r="AR737" s="147" t="s">
        <v>370</v>
      </c>
      <c r="AT737" s="147" t="s">
        <v>270</v>
      </c>
      <c r="AU737" s="147" t="s">
        <v>90</v>
      </c>
      <c r="AY737" s="17" t="s">
        <v>268</v>
      </c>
      <c r="BE737" s="148">
        <f>IF(N737="základní",J737,0)</f>
        <v>0</v>
      </c>
      <c r="BF737" s="148">
        <f>IF(N737="snížená",J737,0)</f>
        <v>0</v>
      </c>
      <c r="BG737" s="148">
        <f>IF(N737="zákl. přenesená",J737,0)</f>
        <v>0</v>
      </c>
      <c r="BH737" s="148">
        <f>IF(N737="sníž. přenesená",J737,0)</f>
        <v>0</v>
      </c>
      <c r="BI737" s="148">
        <f>IF(N737="nulová",J737,0)</f>
        <v>0</v>
      </c>
      <c r="BJ737" s="17" t="s">
        <v>90</v>
      </c>
      <c r="BK737" s="148">
        <f>ROUND(I737*H737,2)</f>
        <v>0</v>
      </c>
      <c r="BL737" s="17" t="s">
        <v>370</v>
      </c>
      <c r="BM737" s="147" t="s">
        <v>1247</v>
      </c>
    </row>
    <row r="738" spans="2:65" s="1" customFormat="1" ht="48.75">
      <c r="B738" s="32"/>
      <c r="D738" s="150" t="s">
        <v>475</v>
      </c>
      <c r="F738" s="178" t="s">
        <v>1248</v>
      </c>
      <c r="I738" s="179"/>
      <c r="L738" s="32"/>
      <c r="M738" s="180"/>
      <c r="T738" s="56"/>
      <c r="AT738" s="17" t="s">
        <v>475</v>
      </c>
      <c r="AU738" s="17" t="s">
        <v>90</v>
      </c>
    </row>
    <row r="739" spans="2:65" s="14" customFormat="1">
      <c r="B739" s="164"/>
      <c r="D739" s="150" t="s">
        <v>276</v>
      </c>
      <c r="E739" s="165" t="s">
        <v>1</v>
      </c>
      <c r="F739" s="166" t="s">
        <v>1249</v>
      </c>
      <c r="H739" s="165" t="s">
        <v>1</v>
      </c>
      <c r="I739" s="167"/>
      <c r="L739" s="164"/>
      <c r="M739" s="168"/>
      <c r="T739" s="169"/>
      <c r="AT739" s="165" t="s">
        <v>276</v>
      </c>
      <c r="AU739" s="165" t="s">
        <v>90</v>
      </c>
      <c r="AV739" s="14" t="s">
        <v>84</v>
      </c>
      <c r="AW739" s="14" t="s">
        <v>32</v>
      </c>
      <c r="AX739" s="14" t="s">
        <v>77</v>
      </c>
      <c r="AY739" s="165" t="s">
        <v>268</v>
      </c>
    </row>
    <row r="740" spans="2:65" s="12" customFormat="1">
      <c r="B740" s="149"/>
      <c r="D740" s="150" t="s">
        <v>276</v>
      </c>
      <c r="E740" s="151" t="s">
        <v>1</v>
      </c>
      <c r="F740" s="152" t="s">
        <v>3264</v>
      </c>
      <c r="H740" s="153">
        <v>1.6</v>
      </c>
      <c r="I740" s="154"/>
      <c r="L740" s="149"/>
      <c r="M740" s="155"/>
      <c r="T740" s="156"/>
      <c r="AT740" s="151" t="s">
        <v>276</v>
      </c>
      <c r="AU740" s="151" t="s">
        <v>90</v>
      </c>
      <c r="AV740" s="12" t="s">
        <v>90</v>
      </c>
      <c r="AW740" s="12" t="s">
        <v>32</v>
      </c>
      <c r="AX740" s="12" t="s">
        <v>77</v>
      </c>
      <c r="AY740" s="151" t="s">
        <v>268</v>
      </c>
    </row>
    <row r="741" spans="2:65" s="12" customFormat="1">
      <c r="B741" s="149"/>
      <c r="D741" s="150" t="s">
        <v>276</v>
      </c>
      <c r="E741" s="151" t="s">
        <v>1</v>
      </c>
      <c r="F741" s="152" t="s">
        <v>3265</v>
      </c>
      <c r="H741" s="153">
        <v>1.4</v>
      </c>
      <c r="I741" s="154"/>
      <c r="L741" s="149"/>
      <c r="M741" s="155"/>
      <c r="T741" s="156"/>
      <c r="AT741" s="151" t="s">
        <v>276</v>
      </c>
      <c r="AU741" s="151" t="s">
        <v>90</v>
      </c>
      <c r="AV741" s="12" t="s">
        <v>90</v>
      </c>
      <c r="AW741" s="12" t="s">
        <v>32</v>
      </c>
      <c r="AX741" s="12" t="s">
        <v>77</v>
      </c>
      <c r="AY741" s="151" t="s">
        <v>268</v>
      </c>
    </row>
    <row r="742" spans="2:65" s="13" customFormat="1">
      <c r="B742" s="157"/>
      <c r="D742" s="150" t="s">
        <v>276</v>
      </c>
      <c r="E742" s="158" t="s">
        <v>1</v>
      </c>
      <c r="F742" s="159" t="s">
        <v>278</v>
      </c>
      <c r="H742" s="160">
        <v>3</v>
      </c>
      <c r="I742" s="161"/>
      <c r="L742" s="157"/>
      <c r="M742" s="162"/>
      <c r="T742" s="163"/>
      <c r="AT742" s="158" t="s">
        <v>276</v>
      </c>
      <c r="AU742" s="158" t="s">
        <v>90</v>
      </c>
      <c r="AV742" s="13" t="s">
        <v>101</v>
      </c>
      <c r="AW742" s="13" t="s">
        <v>32</v>
      </c>
      <c r="AX742" s="13" t="s">
        <v>84</v>
      </c>
      <c r="AY742" s="158" t="s">
        <v>268</v>
      </c>
    </row>
    <row r="743" spans="2:65" s="1" customFormat="1" ht="16.5" customHeight="1">
      <c r="B743" s="32"/>
      <c r="C743" s="136" t="s">
        <v>1252</v>
      </c>
      <c r="D743" s="136" t="s">
        <v>270</v>
      </c>
      <c r="E743" s="137" t="s">
        <v>1253</v>
      </c>
      <c r="F743" s="138" t="s">
        <v>1254</v>
      </c>
      <c r="G743" s="139" t="s">
        <v>281</v>
      </c>
      <c r="H743" s="140">
        <v>1</v>
      </c>
      <c r="I743" s="141"/>
      <c r="J743" s="142">
        <f>ROUND(I743*H743,2)</f>
        <v>0</v>
      </c>
      <c r="K743" s="138" t="s">
        <v>274</v>
      </c>
      <c r="L743" s="32"/>
      <c r="M743" s="143" t="s">
        <v>1</v>
      </c>
      <c r="N743" s="144" t="s">
        <v>43</v>
      </c>
      <c r="P743" s="145">
        <f>O743*H743</f>
        <v>0</v>
      </c>
      <c r="Q743" s="145">
        <v>1.8000000000000001E-4</v>
      </c>
      <c r="R743" s="145">
        <f>Q743*H743</f>
        <v>1.8000000000000001E-4</v>
      </c>
      <c r="S743" s="145">
        <v>0</v>
      </c>
      <c r="T743" s="146">
        <f>S743*H743</f>
        <v>0</v>
      </c>
      <c r="AR743" s="147" t="s">
        <v>101</v>
      </c>
      <c r="AT743" s="147" t="s">
        <v>270</v>
      </c>
      <c r="AU743" s="147" t="s">
        <v>90</v>
      </c>
      <c r="AY743" s="17" t="s">
        <v>268</v>
      </c>
      <c r="BE743" s="148">
        <f>IF(N743="základní",J743,0)</f>
        <v>0</v>
      </c>
      <c r="BF743" s="148">
        <f>IF(N743="snížená",J743,0)</f>
        <v>0</v>
      </c>
      <c r="BG743" s="148">
        <f>IF(N743="zákl. přenesená",J743,0)</f>
        <v>0</v>
      </c>
      <c r="BH743" s="148">
        <f>IF(N743="sníž. přenesená",J743,0)</f>
        <v>0</v>
      </c>
      <c r="BI743" s="148">
        <f>IF(N743="nulová",J743,0)</f>
        <v>0</v>
      </c>
      <c r="BJ743" s="17" t="s">
        <v>90</v>
      </c>
      <c r="BK743" s="148">
        <f>ROUND(I743*H743,2)</f>
        <v>0</v>
      </c>
      <c r="BL743" s="17" t="s">
        <v>101</v>
      </c>
      <c r="BM743" s="147" t="s">
        <v>1255</v>
      </c>
    </row>
    <row r="744" spans="2:65" s="1" customFormat="1" ht="16.5" customHeight="1">
      <c r="B744" s="32"/>
      <c r="C744" s="186" t="s">
        <v>1256</v>
      </c>
      <c r="D744" s="186" t="s">
        <v>982</v>
      </c>
      <c r="E744" s="187" t="s">
        <v>1257</v>
      </c>
      <c r="F744" s="188" t="s">
        <v>1258</v>
      </c>
      <c r="G744" s="189" t="s">
        <v>281</v>
      </c>
      <c r="H744" s="190">
        <v>1</v>
      </c>
      <c r="I744" s="191"/>
      <c r="J744" s="192">
        <f>ROUND(I744*H744,2)</f>
        <v>0</v>
      </c>
      <c r="K744" s="188" t="s">
        <v>1</v>
      </c>
      <c r="L744" s="193"/>
      <c r="M744" s="194" t="s">
        <v>1</v>
      </c>
      <c r="N744" s="195" t="s">
        <v>43</v>
      </c>
      <c r="P744" s="145">
        <f>O744*H744</f>
        <v>0</v>
      </c>
      <c r="Q744" s="145">
        <v>1.2E-2</v>
      </c>
      <c r="R744" s="145">
        <f>Q744*H744</f>
        <v>1.2E-2</v>
      </c>
      <c r="S744" s="145">
        <v>0</v>
      </c>
      <c r="T744" s="146">
        <f>S744*H744</f>
        <v>0</v>
      </c>
      <c r="AR744" s="147" t="s">
        <v>309</v>
      </c>
      <c r="AT744" s="147" t="s">
        <v>982</v>
      </c>
      <c r="AU744" s="147" t="s">
        <v>90</v>
      </c>
      <c r="AY744" s="17" t="s">
        <v>268</v>
      </c>
      <c r="BE744" s="148">
        <f>IF(N744="základní",J744,0)</f>
        <v>0</v>
      </c>
      <c r="BF744" s="148">
        <f>IF(N744="snížená",J744,0)</f>
        <v>0</v>
      </c>
      <c r="BG744" s="148">
        <f>IF(N744="zákl. přenesená",J744,0)</f>
        <v>0</v>
      </c>
      <c r="BH744" s="148">
        <f>IF(N744="sníž. přenesená",J744,0)</f>
        <v>0</v>
      </c>
      <c r="BI744" s="148">
        <f>IF(N744="nulová",J744,0)</f>
        <v>0</v>
      </c>
      <c r="BJ744" s="17" t="s">
        <v>90</v>
      </c>
      <c r="BK744" s="148">
        <f>ROUND(I744*H744,2)</f>
        <v>0</v>
      </c>
      <c r="BL744" s="17" t="s">
        <v>101</v>
      </c>
      <c r="BM744" s="147" t="s">
        <v>1259</v>
      </c>
    </row>
    <row r="745" spans="2:65" s="1" customFormat="1" ht="39">
      <c r="B745" s="32"/>
      <c r="D745" s="150" t="s">
        <v>475</v>
      </c>
      <c r="F745" s="178" t="s">
        <v>1260</v>
      </c>
      <c r="I745" s="179"/>
      <c r="L745" s="32"/>
      <c r="M745" s="180"/>
      <c r="T745" s="56"/>
      <c r="AT745" s="17" t="s">
        <v>475</v>
      </c>
      <c r="AU745" s="17" t="s">
        <v>90</v>
      </c>
    </row>
    <row r="746" spans="2:65" s="14" customFormat="1">
      <c r="B746" s="164"/>
      <c r="D746" s="150" t="s">
        <v>276</v>
      </c>
      <c r="E746" s="165" t="s">
        <v>1</v>
      </c>
      <c r="F746" s="166" t="s">
        <v>1261</v>
      </c>
      <c r="H746" s="165" t="s">
        <v>1</v>
      </c>
      <c r="I746" s="167"/>
      <c r="L746" s="164"/>
      <c r="M746" s="168"/>
      <c r="T746" s="169"/>
      <c r="AT746" s="165" t="s">
        <v>276</v>
      </c>
      <c r="AU746" s="165" t="s">
        <v>90</v>
      </c>
      <c r="AV746" s="14" t="s">
        <v>84</v>
      </c>
      <c r="AW746" s="14" t="s">
        <v>32</v>
      </c>
      <c r="AX746" s="14" t="s">
        <v>77</v>
      </c>
      <c r="AY746" s="165" t="s">
        <v>268</v>
      </c>
    </row>
    <row r="747" spans="2:65" s="12" customFormat="1">
      <c r="B747" s="149"/>
      <c r="D747" s="150" t="s">
        <v>276</v>
      </c>
      <c r="E747" s="151" t="s">
        <v>1</v>
      </c>
      <c r="F747" s="152" t="s">
        <v>1262</v>
      </c>
      <c r="H747" s="153">
        <v>1</v>
      </c>
      <c r="I747" s="154"/>
      <c r="L747" s="149"/>
      <c r="M747" s="155"/>
      <c r="T747" s="156"/>
      <c r="AT747" s="151" t="s">
        <v>276</v>
      </c>
      <c r="AU747" s="151" t="s">
        <v>90</v>
      </c>
      <c r="AV747" s="12" t="s">
        <v>90</v>
      </c>
      <c r="AW747" s="12" t="s">
        <v>32</v>
      </c>
      <c r="AX747" s="12" t="s">
        <v>77</v>
      </c>
      <c r="AY747" s="151" t="s">
        <v>268</v>
      </c>
    </row>
    <row r="748" spans="2:65" s="13" customFormat="1">
      <c r="B748" s="157"/>
      <c r="D748" s="150" t="s">
        <v>276</v>
      </c>
      <c r="E748" s="158" t="s">
        <v>1</v>
      </c>
      <c r="F748" s="159" t="s">
        <v>278</v>
      </c>
      <c r="H748" s="160">
        <v>1</v>
      </c>
      <c r="I748" s="161"/>
      <c r="L748" s="157"/>
      <c r="M748" s="162"/>
      <c r="T748" s="163"/>
      <c r="AT748" s="158" t="s">
        <v>276</v>
      </c>
      <c r="AU748" s="158" t="s">
        <v>90</v>
      </c>
      <c r="AV748" s="13" t="s">
        <v>101</v>
      </c>
      <c r="AW748" s="13" t="s">
        <v>32</v>
      </c>
      <c r="AX748" s="13" t="s">
        <v>84</v>
      </c>
      <c r="AY748" s="158" t="s">
        <v>268</v>
      </c>
    </row>
    <row r="749" spans="2:65" s="1" customFormat="1" ht="24.2" customHeight="1">
      <c r="B749" s="32"/>
      <c r="C749" s="136" t="s">
        <v>1263</v>
      </c>
      <c r="D749" s="136" t="s">
        <v>270</v>
      </c>
      <c r="E749" s="137" t="s">
        <v>1264</v>
      </c>
      <c r="F749" s="138" t="s">
        <v>1265</v>
      </c>
      <c r="G749" s="139" t="s">
        <v>281</v>
      </c>
      <c r="H749" s="140">
        <v>96</v>
      </c>
      <c r="I749" s="141"/>
      <c r="J749" s="142">
        <f>ROUND(I749*H749,2)</f>
        <v>0</v>
      </c>
      <c r="K749" s="138" t="s">
        <v>274</v>
      </c>
      <c r="L749" s="32"/>
      <c r="M749" s="143" t="s">
        <v>1</v>
      </c>
      <c r="N749" s="144" t="s">
        <v>43</v>
      </c>
      <c r="P749" s="145">
        <f>O749*H749</f>
        <v>0</v>
      </c>
      <c r="Q749" s="145">
        <v>1.0000000000000001E-5</v>
      </c>
      <c r="R749" s="145">
        <f>Q749*H749</f>
        <v>9.6000000000000013E-4</v>
      </c>
      <c r="S749" s="145">
        <v>0</v>
      </c>
      <c r="T749" s="146">
        <f>S749*H749</f>
        <v>0</v>
      </c>
      <c r="AR749" s="147" t="s">
        <v>101</v>
      </c>
      <c r="AT749" s="147" t="s">
        <v>270</v>
      </c>
      <c r="AU749" s="147" t="s">
        <v>90</v>
      </c>
      <c r="AY749" s="17" t="s">
        <v>268</v>
      </c>
      <c r="BE749" s="148">
        <f>IF(N749="základní",J749,0)</f>
        <v>0</v>
      </c>
      <c r="BF749" s="148">
        <f>IF(N749="snížená",J749,0)</f>
        <v>0</v>
      </c>
      <c r="BG749" s="148">
        <f>IF(N749="zákl. přenesená",J749,0)</f>
        <v>0</v>
      </c>
      <c r="BH749" s="148">
        <f>IF(N749="sníž. přenesená",J749,0)</f>
        <v>0</v>
      </c>
      <c r="BI749" s="148">
        <f>IF(N749="nulová",J749,0)</f>
        <v>0</v>
      </c>
      <c r="BJ749" s="17" t="s">
        <v>90</v>
      </c>
      <c r="BK749" s="148">
        <f>ROUND(I749*H749,2)</f>
        <v>0</v>
      </c>
      <c r="BL749" s="17" t="s">
        <v>101</v>
      </c>
      <c r="BM749" s="147" t="s">
        <v>3266</v>
      </c>
    </row>
    <row r="750" spans="2:65" s="12" customFormat="1">
      <c r="B750" s="149"/>
      <c r="D750" s="150" t="s">
        <v>276</v>
      </c>
      <c r="E750" s="151" t="s">
        <v>1</v>
      </c>
      <c r="F750" s="152" t="s">
        <v>1267</v>
      </c>
      <c r="H750" s="153">
        <v>60</v>
      </c>
      <c r="I750" s="154"/>
      <c r="L750" s="149"/>
      <c r="M750" s="155"/>
      <c r="T750" s="156"/>
      <c r="AT750" s="151" t="s">
        <v>276</v>
      </c>
      <c r="AU750" s="151" t="s">
        <v>90</v>
      </c>
      <c r="AV750" s="12" t="s">
        <v>90</v>
      </c>
      <c r="AW750" s="12" t="s">
        <v>32</v>
      </c>
      <c r="AX750" s="12" t="s">
        <v>77</v>
      </c>
      <c r="AY750" s="151" t="s">
        <v>268</v>
      </c>
    </row>
    <row r="751" spans="2:65" s="12" customFormat="1">
      <c r="B751" s="149"/>
      <c r="D751" s="150" t="s">
        <v>276</v>
      </c>
      <c r="E751" s="151" t="s">
        <v>1</v>
      </c>
      <c r="F751" s="152" t="s">
        <v>1268</v>
      </c>
      <c r="H751" s="153">
        <v>24</v>
      </c>
      <c r="I751" s="154"/>
      <c r="L751" s="149"/>
      <c r="M751" s="155"/>
      <c r="T751" s="156"/>
      <c r="AT751" s="151" t="s">
        <v>276</v>
      </c>
      <c r="AU751" s="151" t="s">
        <v>90</v>
      </c>
      <c r="AV751" s="12" t="s">
        <v>90</v>
      </c>
      <c r="AW751" s="12" t="s">
        <v>32</v>
      </c>
      <c r="AX751" s="12" t="s">
        <v>77</v>
      </c>
      <c r="AY751" s="151" t="s">
        <v>268</v>
      </c>
    </row>
    <row r="752" spans="2:65" s="12" customFormat="1">
      <c r="B752" s="149"/>
      <c r="D752" s="150" t="s">
        <v>276</v>
      </c>
      <c r="E752" s="151" t="s">
        <v>1</v>
      </c>
      <c r="F752" s="152" t="s">
        <v>1269</v>
      </c>
      <c r="H752" s="153">
        <v>8</v>
      </c>
      <c r="I752" s="154"/>
      <c r="L752" s="149"/>
      <c r="M752" s="155"/>
      <c r="T752" s="156"/>
      <c r="AT752" s="151" t="s">
        <v>276</v>
      </c>
      <c r="AU752" s="151" t="s">
        <v>90</v>
      </c>
      <c r="AV752" s="12" t="s">
        <v>90</v>
      </c>
      <c r="AW752" s="12" t="s">
        <v>32</v>
      </c>
      <c r="AX752" s="12" t="s">
        <v>77</v>
      </c>
      <c r="AY752" s="151" t="s">
        <v>268</v>
      </c>
    </row>
    <row r="753" spans="2:65" s="12" customFormat="1">
      <c r="B753" s="149"/>
      <c r="D753" s="150" t="s">
        <v>276</v>
      </c>
      <c r="E753" s="151" t="s">
        <v>1</v>
      </c>
      <c r="F753" s="152" t="s">
        <v>1270</v>
      </c>
      <c r="H753" s="153">
        <v>4</v>
      </c>
      <c r="I753" s="154"/>
      <c r="L753" s="149"/>
      <c r="M753" s="155"/>
      <c r="T753" s="156"/>
      <c r="AT753" s="151" t="s">
        <v>276</v>
      </c>
      <c r="AU753" s="151" t="s">
        <v>90</v>
      </c>
      <c r="AV753" s="12" t="s">
        <v>90</v>
      </c>
      <c r="AW753" s="12" t="s">
        <v>32</v>
      </c>
      <c r="AX753" s="12" t="s">
        <v>77</v>
      </c>
      <c r="AY753" s="151" t="s">
        <v>268</v>
      </c>
    </row>
    <row r="754" spans="2:65" s="13" customFormat="1">
      <c r="B754" s="157"/>
      <c r="D754" s="150" t="s">
        <v>276</v>
      </c>
      <c r="E754" s="158" t="s">
        <v>1</v>
      </c>
      <c r="F754" s="159" t="s">
        <v>278</v>
      </c>
      <c r="H754" s="160">
        <v>96</v>
      </c>
      <c r="I754" s="161"/>
      <c r="L754" s="157"/>
      <c r="M754" s="162"/>
      <c r="T754" s="163"/>
      <c r="AT754" s="158" t="s">
        <v>276</v>
      </c>
      <c r="AU754" s="158" t="s">
        <v>90</v>
      </c>
      <c r="AV754" s="13" t="s">
        <v>101</v>
      </c>
      <c r="AW754" s="13" t="s">
        <v>32</v>
      </c>
      <c r="AX754" s="13" t="s">
        <v>84</v>
      </c>
      <c r="AY754" s="158" t="s">
        <v>268</v>
      </c>
    </row>
    <row r="755" spans="2:65" s="1" customFormat="1" ht="24.2" customHeight="1">
      <c r="B755" s="32"/>
      <c r="C755" s="136" t="s">
        <v>1271</v>
      </c>
      <c r="D755" s="136" t="s">
        <v>270</v>
      </c>
      <c r="E755" s="137" t="s">
        <v>1272</v>
      </c>
      <c r="F755" s="138" t="s">
        <v>1273</v>
      </c>
      <c r="G755" s="139" t="s">
        <v>281</v>
      </c>
      <c r="H755" s="140">
        <v>60</v>
      </c>
      <c r="I755" s="141"/>
      <c r="J755" s="142">
        <f>ROUND(I755*H755,2)</f>
        <v>0</v>
      </c>
      <c r="K755" s="138" t="s">
        <v>274</v>
      </c>
      <c r="L755" s="32"/>
      <c r="M755" s="143" t="s">
        <v>1</v>
      </c>
      <c r="N755" s="144" t="s">
        <v>43</v>
      </c>
      <c r="P755" s="145">
        <f>O755*H755</f>
        <v>0</v>
      </c>
      <c r="Q755" s="145">
        <v>2.0000000000000002E-5</v>
      </c>
      <c r="R755" s="145">
        <f>Q755*H755</f>
        <v>1.2000000000000001E-3</v>
      </c>
      <c r="S755" s="145">
        <v>0</v>
      </c>
      <c r="T755" s="146">
        <f>S755*H755</f>
        <v>0</v>
      </c>
      <c r="AR755" s="147" t="s">
        <v>101</v>
      </c>
      <c r="AT755" s="147" t="s">
        <v>270</v>
      </c>
      <c r="AU755" s="147" t="s">
        <v>90</v>
      </c>
      <c r="AY755" s="17" t="s">
        <v>268</v>
      </c>
      <c r="BE755" s="148">
        <f>IF(N755="základní",J755,0)</f>
        <v>0</v>
      </c>
      <c r="BF755" s="148">
        <f>IF(N755="snížená",J755,0)</f>
        <v>0</v>
      </c>
      <c r="BG755" s="148">
        <f>IF(N755="zákl. přenesená",J755,0)</f>
        <v>0</v>
      </c>
      <c r="BH755" s="148">
        <f>IF(N755="sníž. přenesená",J755,0)</f>
        <v>0</v>
      </c>
      <c r="BI755" s="148">
        <f>IF(N755="nulová",J755,0)</f>
        <v>0</v>
      </c>
      <c r="BJ755" s="17" t="s">
        <v>90</v>
      </c>
      <c r="BK755" s="148">
        <f>ROUND(I755*H755,2)</f>
        <v>0</v>
      </c>
      <c r="BL755" s="17" t="s">
        <v>101</v>
      </c>
      <c r="BM755" s="147" t="s">
        <v>3267</v>
      </c>
    </row>
    <row r="756" spans="2:65" s="12" customFormat="1">
      <c r="B756" s="149"/>
      <c r="D756" s="150" t="s">
        <v>276</v>
      </c>
      <c r="E756" s="151" t="s">
        <v>1</v>
      </c>
      <c r="F756" s="152" t="s">
        <v>1275</v>
      </c>
      <c r="H756" s="153">
        <v>60</v>
      </c>
      <c r="I756" s="154"/>
      <c r="L756" s="149"/>
      <c r="M756" s="155"/>
      <c r="T756" s="156"/>
      <c r="AT756" s="151" t="s">
        <v>276</v>
      </c>
      <c r="AU756" s="151" t="s">
        <v>90</v>
      </c>
      <c r="AV756" s="12" t="s">
        <v>90</v>
      </c>
      <c r="AW756" s="12" t="s">
        <v>32</v>
      </c>
      <c r="AX756" s="12" t="s">
        <v>77</v>
      </c>
      <c r="AY756" s="151" t="s">
        <v>268</v>
      </c>
    </row>
    <row r="757" spans="2:65" s="13" customFormat="1">
      <c r="B757" s="157"/>
      <c r="D757" s="150" t="s">
        <v>276</v>
      </c>
      <c r="E757" s="158" t="s">
        <v>1</v>
      </c>
      <c r="F757" s="159" t="s">
        <v>278</v>
      </c>
      <c r="H757" s="160">
        <v>60</v>
      </c>
      <c r="I757" s="161"/>
      <c r="L757" s="157"/>
      <c r="M757" s="162"/>
      <c r="T757" s="163"/>
      <c r="AT757" s="158" t="s">
        <v>276</v>
      </c>
      <c r="AU757" s="158" t="s">
        <v>90</v>
      </c>
      <c r="AV757" s="13" t="s">
        <v>101</v>
      </c>
      <c r="AW757" s="13" t="s">
        <v>32</v>
      </c>
      <c r="AX757" s="13" t="s">
        <v>84</v>
      </c>
      <c r="AY757" s="158" t="s">
        <v>268</v>
      </c>
    </row>
    <row r="758" spans="2:65" s="1" customFormat="1" ht="21.75" customHeight="1">
      <c r="B758" s="32"/>
      <c r="C758" s="136" t="s">
        <v>1276</v>
      </c>
      <c r="D758" s="136" t="s">
        <v>270</v>
      </c>
      <c r="E758" s="137" t="s">
        <v>1277</v>
      </c>
      <c r="F758" s="138" t="s">
        <v>1278</v>
      </c>
      <c r="G758" s="139" t="s">
        <v>281</v>
      </c>
      <c r="H758" s="140">
        <v>60</v>
      </c>
      <c r="I758" s="141"/>
      <c r="J758" s="142">
        <f>ROUND(I758*H758,2)</f>
        <v>0</v>
      </c>
      <c r="K758" s="138" t="s">
        <v>274</v>
      </c>
      <c r="L758" s="32"/>
      <c r="M758" s="143" t="s">
        <v>1</v>
      </c>
      <c r="N758" s="144" t="s">
        <v>43</v>
      </c>
      <c r="P758" s="145">
        <f>O758*H758</f>
        <v>0</v>
      </c>
      <c r="Q758" s="145">
        <v>1.2999999999999999E-4</v>
      </c>
      <c r="R758" s="145">
        <f>Q758*H758</f>
        <v>7.7999999999999996E-3</v>
      </c>
      <c r="S758" s="145">
        <v>0</v>
      </c>
      <c r="T758" s="146">
        <f>S758*H758</f>
        <v>0</v>
      </c>
      <c r="AR758" s="147" t="s">
        <v>101</v>
      </c>
      <c r="AT758" s="147" t="s">
        <v>270</v>
      </c>
      <c r="AU758" s="147" t="s">
        <v>90</v>
      </c>
      <c r="AY758" s="17" t="s">
        <v>268</v>
      </c>
      <c r="BE758" s="148">
        <f>IF(N758="základní",J758,0)</f>
        <v>0</v>
      </c>
      <c r="BF758" s="148">
        <f>IF(N758="snížená",J758,0)</f>
        <v>0</v>
      </c>
      <c r="BG758" s="148">
        <f>IF(N758="zákl. přenesená",J758,0)</f>
        <v>0</v>
      </c>
      <c r="BH758" s="148">
        <f>IF(N758="sníž. přenesená",J758,0)</f>
        <v>0</v>
      </c>
      <c r="BI758" s="148">
        <f>IF(N758="nulová",J758,0)</f>
        <v>0</v>
      </c>
      <c r="BJ758" s="17" t="s">
        <v>90</v>
      </c>
      <c r="BK758" s="148">
        <f>ROUND(I758*H758,2)</f>
        <v>0</v>
      </c>
      <c r="BL758" s="17" t="s">
        <v>101</v>
      </c>
      <c r="BM758" s="147" t="s">
        <v>3268</v>
      </c>
    </row>
    <row r="759" spans="2:65" s="12" customFormat="1">
      <c r="B759" s="149"/>
      <c r="D759" s="150" t="s">
        <v>276</v>
      </c>
      <c r="E759" s="151" t="s">
        <v>1</v>
      </c>
      <c r="F759" s="152" t="s">
        <v>1280</v>
      </c>
      <c r="H759" s="153">
        <v>30</v>
      </c>
      <c r="I759" s="154"/>
      <c r="L759" s="149"/>
      <c r="M759" s="155"/>
      <c r="T759" s="156"/>
      <c r="AT759" s="151" t="s">
        <v>276</v>
      </c>
      <c r="AU759" s="151" t="s">
        <v>90</v>
      </c>
      <c r="AV759" s="12" t="s">
        <v>90</v>
      </c>
      <c r="AW759" s="12" t="s">
        <v>32</v>
      </c>
      <c r="AX759" s="12" t="s">
        <v>77</v>
      </c>
      <c r="AY759" s="151" t="s">
        <v>268</v>
      </c>
    </row>
    <row r="760" spans="2:65" s="12" customFormat="1">
      <c r="B760" s="149"/>
      <c r="D760" s="150" t="s">
        <v>276</v>
      </c>
      <c r="E760" s="151" t="s">
        <v>1</v>
      </c>
      <c r="F760" s="152" t="s">
        <v>1268</v>
      </c>
      <c r="H760" s="153">
        <v>24</v>
      </c>
      <c r="I760" s="154"/>
      <c r="L760" s="149"/>
      <c r="M760" s="155"/>
      <c r="T760" s="156"/>
      <c r="AT760" s="151" t="s">
        <v>276</v>
      </c>
      <c r="AU760" s="151" t="s">
        <v>90</v>
      </c>
      <c r="AV760" s="12" t="s">
        <v>90</v>
      </c>
      <c r="AW760" s="12" t="s">
        <v>32</v>
      </c>
      <c r="AX760" s="12" t="s">
        <v>77</v>
      </c>
      <c r="AY760" s="151" t="s">
        <v>268</v>
      </c>
    </row>
    <row r="761" spans="2:65" s="12" customFormat="1">
      <c r="B761" s="149"/>
      <c r="D761" s="150" t="s">
        <v>276</v>
      </c>
      <c r="E761" s="151" t="s">
        <v>1</v>
      </c>
      <c r="F761" s="152" t="s">
        <v>1281</v>
      </c>
      <c r="H761" s="153">
        <v>4</v>
      </c>
      <c r="I761" s="154"/>
      <c r="L761" s="149"/>
      <c r="M761" s="155"/>
      <c r="T761" s="156"/>
      <c r="AT761" s="151" t="s">
        <v>276</v>
      </c>
      <c r="AU761" s="151" t="s">
        <v>90</v>
      </c>
      <c r="AV761" s="12" t="s">
        <v>90</v>
      </c>
      <c r="AW761" s="12" t="s">
        <v>32</v>
      </c>
      <c r="AX761" s="12" t="s">
        <v>77</v>
      </c>
      <c r="AY761" s="151" t="s">
        <v>268</v>
      </c>
    </row>
    <row r="762" spans="2:65" s="12" customFormat="1">
      <c r="B762" s="149"/>
      <c r="D762" s="150" t="s">
        <v>276</v>
      </c>
      <c r="E762" s="151" t="s">
        <v>1</v>
      </c>
      <c r="F762" s="152" t="s">
        <v>1282</v>
      </c>
      <c r="H762" s="153">
        <v>2</v>
      </c>
      <c r="I762" s="154"/>
      <c r="L762" s="149"/>
      <c r="M762" s="155"/>
      <c r="T762" s="156"/>
      <c r="AT762" s="151" t="s">
        <v>276</v>
      </c>
      <c r="AU762" s="151" t="s">
        <v>90</v>
      </c>
      <c r="AV762" s="12" t="s">
        <v>90</v>
      </c>
      <c r="AW762" s="12" t="s">
        <v>32</v>
      </c>
      <c r="AX762" s="12" t="s">
        <v>77</v>
      </c>
      <c r="AY762" s="151" t="s">
        <v>268</v>
      </c>
    </row>
    <row r="763" spans="2:65" s="13" customFormat="1">
      <c r="B763" s="157"/>
      <c r="D763" s="150" t="s">
        <v>276</v>
      </c>
      <c r="E763" s="158" t="s">
        <v>1</v>
      </c>
      <c r="F763" s="159" t="s">
        <v>278</v>
      </c>
      <c r="H763" s="160">
        <v>60</v>
      </c>
      <c r="I763" s="161"/>
      <c r="L763" s="157"/>
      <c r="M763" s="162"/>
      <c r="T763" s="163"/>
      <c r="AT763" s="158" t="s">
        <v>276</v>
      </c>
      <c r="AU763" s="158" t="s">
        <v>90</v>
      </c>
      <c r="AV763" s="13" t="s">
        <v>101</v>
      </c>
      <c r="AW763" s="13" t="s">
        <v>32</v>
      </c>
      <c r="AX763" s="13" t="s">
        <v>84</v>
      </c>
      <c r="AY763" s="158" t="s">
        <v>268</v>
      </c>
    </row>
    <row r="764" spans="2:65" s="1" customFormat="1" ht="21.75" customHeight="1">
      <c r="B764" s="32"/>
      <c r="C764" s="136" t="s">
        <v>1283</v>
      </c>
      <c r="D764" s="136" t="s">
        <v>270</v>
      </c>
      <c r="E764" s="137" t="s">
        <v>1284</v>
      </c>
      <c r="F764" s="138" t="s">
        <v>1285</v>
      </c>
      <c r="G764" s="139" t="s">
        <v>281</v>
      </c>
      <c r="H764" s="140">
        <v>6</v>
      </c>
      <c r="I764" s="141"/>
      <c r="J764" s="142">
        <f>ROUND(I764*H764,2)</f>
        <v>0</v>
      </c>
      <c r="K764" s="138" t="s">
        <v>274</v>
      </c>
      <c r="L764" s="32"/>
      <c r="M764" s="143" t="s">
        <v>1</v>
      </c>
      <c r="N764" s="144" t="s">
        <v>43</v>
      </c>
      <c r="P764" s="145">
        <f>O764*H764</f>
        <v>0</v>
      </c>
      <c r="Q764" s="145">
        <v>2.0000000000000001E-4</v>
      </c>
      <c r="R764" s="145">
        <f>Q764*H764</f>
        <v>1.2000000000000001E-3</v>
      </c>
      <c r="S764" s="145">
        <v>0</v>
      </c>
      <c r="T764" s="146">
        <f>S764*H764</f>
        <v>0</v>
      </c>
      <c r="AR764" s="147" t="s">
        <v>101</v>
      </c>
      <c r="AT764" s="147" t="s">
        <v>270</v>
      </c>
      <c r="AU764" s="147" t="s">
        <v>90</v>
      </c>
      <c r="AY764" s="17" t="s">
        <v>268</v>
      </c>
      <c r="BE764" s="148">
        <f>IF(N764="základní",J764,0)</f>
        <v>0</v>
      </c>
      <c r="BF764" s="148">
        <f>IF(N764="snížená",J764,0)</f>
        <v>0</v>
      </c>
      <c r="BG764" s="148">
        <f>IF(N764="zákl. přenesená",J764,0)</f>
        <v>0</v>
      </c>
      <c r="BH764" s="148">
        <f>IF(N764="sníž. přenesená",J764,0)</f>
        <v>0</v>
      </c>
      <c r="BI764" s="148">
        <f>IF(N764="nulová",J764,0)</f>
        <v>0</v>
      </c>
      <c r="BJ764" s="17" t="s">
        <v>90</v>
      </c>
      <c r="BK764" s="148">
        <f>ROUND(I764*H764,2)</f>
        <v>0</v>
      </c>
      <c r="BL764" s="17" t="s">
        <v>101</v>
      </c>
      <c r="BM764" s="147" t="s">
        <v>3269</v>
      </c>
    </row>
    <row r="765" spans="2:65" s="12" customFormat="1">
      <c r="B765" s="149"/>
      <c r="D765" s="150" t="s">
        <v>276</v>
      </c>
      <c r="E765" s="151" t="s">
        <v>1</v>
      </c>
      <c r="F765" s="152" t="s">
        <v>1281</v>
      </c>
      <c r="H765" s="153">
        <v>4</v>
      </c>
      <c r="I765" s="154"/>
      <c r="L765" s="149"/>
      <c r="M765" s="155"/>
      <c r="T765" s="156"/>
      <c r="AT765" s="151" t="s">
        <v>276</v>
      </c>
      <c r="AU765" s="151" t="s">
        <v>90</v>
      </c>
      <c r="AV765" s="12" t="s">
        <v>90</v>
      </c>
      <c r="AW765" s="12" t="s">
        <v>32</v>
      </c>
      <c r="AX765" s="12" t="s">
        <v>77</v>
      </c>
      <c r="AY765" s="151" t="s">
        <v>268</v>
      </c>
    </row>
    <row r="766" spans="2:65" s="12" customFormat="1">
      <c r="B766" s="149"/>
      <c r="D766" s="150" t="s">
        <v>276</v>
      </c>
      <c r="E766" s="151" t="s">
        <v>1</v>
      </c>
      <c r="F766" s="152" t="s">
        <v>1282</v>
      </c>
      <c r="H766" s="153">
        <v>2</v>
      </c>
      <c r="I766" s="154"/>
      <c r="L766" s="149"/>
      <c r="M766" s="155"/>
      <c r="T766" s="156"/>
      <c r="AT766" s="151" t="s">
        <v>276</v>
      </c>
      <c r="AU766" s="151" t="s">
        <v>90</v>
      </c>
      <c r="AV766" s="12" t="s">
        <v>90</v>
      </c>
      <c r="AW766" s="12" t="s">
        <v>32</v>
      </c>
      <c r="AX766" s="12" t="s">
        <v>77</v>
      </c>
      <c r="AY766" s="151" t="s">
        <v>268</v>
      </c>
    </row>
    <row r="767" spans="2:65" s="13" customFormat="1">
      <c r="B767" s="157"/>
      <c r="D767" s="150" t="s">
        <v>276</v>
      </c>
      <c r="E767" s="158" t="s">
        <v>1</v>
      </c>
      <c r="F767" s="159" t="s">
        <v>278</v>
      </c>
      <c r="H767" s="160">
        <v>6</v>
      </c>
      <c r="I767" s="161"/>
      <c r="L767" s="157"/>
      <c r="M767" s="162"/>
      <c r="T767" s="163"/>
      <c r="AT767" s="158" t="s">
        <v>276</v>
      </c>
      <c r="AU767" s="158" t="s">
        <v>90</v>
      </c>
      <c r="AV767" s="13" t="s">
        <v>101</v>
      </c>
      <c r="AW767" s="13" t="s">
        <v>32</v>
      </c>
      <c r="AX767" s="13" t="s">
        <v>84</v>
      </c>
      <c r="AY767" s="158" t="s">
        <v>268</v>
      </c>
    </row>
    <row r="768" spans="2:65" s="1" customFormat="1" ht="21.75" customHeight="1">
      <c r="B768" s="32"/>
      <c r="C768" s="136" t="s">
        <v>1287</v>
      </c>
      <c r="D768" s="136" t="s">
        <v>270</v>
      </c>
      <c r="E768" s="137" t="s">
        <v>1288</v>
      </c>
      <c r="F768" s="138" t="s">
        <v>1289</v>
      </c>
      <c r="G768" s="139" t="s">
        <v>281</v>
      </c>
      <c r="H768" s="140">
        <v>15</v>
      </c>
      <c r="I768" s="141"/>
      <c r="J768" s="142">
        <f>ROUND(I768*H768,2)</f>
        <v>0</v>
      </c>
      <c r="K768" s="138" t="s">
        <v>274</v>
      </c>
      <c r="L768" s="32"/>
      <c r="M768" s="143" t="s">
        <v>1</v>
      </c>
      <c r="N768" s="144" t="s">
        <v>43</v>
      </c>
      <c r="P768" s="145">
        <f>O768*H768</f>
        <v>0</v>
      </c>
      <c r="Q768" s="145">
        <v>2.7999999999999998E-4</v>
      </c>
      <c r="R768" s="145">
        <f>Q768*H768</f>
        <v>4.1999999999999997E-3</v>
      </c>
      <c r="S768" s="145">
        <v>0</v>
      </c>
      <c r="T768" s="146">
        <f>S768*H768</f>
        <v>0</v>
      </c>
      <c r="AR768" s="147" t="s">
        <v>101</v>
      </c>
      <c r="AT768" s="147" t="s">
        <v>270</v>
      </c>
      <c r="AU768" s="147" t="s">
        <v>90</v>
      </c>
      <c r="AY768" s="17" t="s">
        <v>268</v>
      </c>
      <c r="BE768" s="148">
        <f>IF(N768="základní",J768,0)</f>
        <v>0</v>
      </c>
      <c r="BF768" s="148">
        <f>IF(N768="snížená",J768,0)</f>
        <v>0</v>
      </c>
      <c r="BG768" s="148">
        <f>IF(N768="zákl. přenesená",J768,0)</f>
        <v>0</v>
      </c>
      <c r="BH768" s="148">
        <f>IF(N768="sníž. přenesená",J768,0)</f>
        <v>0</v>
      </c>
      <c r="BI768" s="148">
        <f>IF(N768="nulová",J768,0)</f>
        <v>0</v>
      </c>
      <c r="BJ768" s="17" t="s">
        <v>90</v>
      </c>
      <c r="BK768" s="148">
        <f>ROUND(I768*H768,2)</f>
        <v>0</v>
      </c>
      <c r="BL768" s="17" t="s">
        <v>101</v>
      </c>
      <c r="BM768" s="147" t="s">
        <v>3270</v>
      </c>
    </row>
    <row r="769" spans="2:65" s="12" customFormat="1">
      <c r="B769" s="149"/>
      <c r="D769" s="150" t="s">
        <v>276</v>
      </c>
      <c r="E769" s="151" t="s">
        <v>1</v>
      </c>
      <c r="F769" s="152" t="s">
        <v>1291</v>
      </c>
      <c r="H769" s="153">
        <v>15</v>
      </c>
      <c r="I769" s="154"/>
      <c r="L769" s="149"/>
      <c r="M769" s="155"/>
      <c r="T769" s="156"/>
      <c r="AT769" s="151" t="s">
        <v>276</v>
      </c>
      <c r="AU769" s="151" t="s">
        <v>90</v>
      </c>
      <c r="AV769" s="12" t="s">
        <v>90</v>
      </c>
      <c r="AW769" s="12" t="s">
        <v>32</v>
      </c>
      <c r="AX769" s="12" t="s">
        <v>77</v>
      </c>
      <c r="AY769" s="151" t="s">
        <v>268</v>
      </c>
    </row>
    <row r="770" spans="2:65" s="13" customFormat="1">
      <c r="B770" s="157"/>
      <c r="D770" s="150" t="s">
        <v>276</v>
      </c>
      <c r="E770" s="158" t="s">
        <v>1</v>
      </c>
      <c r="F770" s="159" t="s">
        <v>278</v>
      </c>
      <c r="H770" s="160">
        <v>15</v>
      </c>
      <c r="I770" s="161"/>
      <c r="L770" s="157"/>
      <c r="M770" s="162"/>
      <c r="T770" s="163"/>
      <c r="AT770" s="158" t="s">
        <v>276</v>
      </c>
      <c r="AU770" s="158" t="s">
        <v>90</v>
      </c>
      <c r="AV770" s="13" t="s">
        <v>101</v>
      </c>
      <c r="AW770" s="13" t="s">
        <v>32</v>
      </c>
      <c r="AX770" s="13" t="s">
        <v>84</v>
      </c>
      <c r="AY770" s="158" t="s">
        <v>268</v>
      </c>
    </row>
    <row r="771" spans="2:65" s="1" customFormat="1" ht="24.2" customHeight="1">
      <c r="B771" s="32"/>
      <c r="C771" s="136" t="s">
        <v>2626</v>
      </c>
      <c r="D771" s="136" t="s">
        <v>270</v>
      </c>
      <c r="E771" s="137" t="s">
        <v>1303</v>
      </c>
      <c r="F771" s="138" t="s">
        <v>1304</v>
      </c>
      <c r="G771" s="139" t="s">
        <v>273</v>
      </c>
      <c r="H771" s="140">
        <v>210.44800000000001</v>
      </c>
      <c r="I771" s="141"/>
      <c r="J771" s="142">
        <f>ROUND(I771*H771,2)</f>
        <v>0</v>
      </c>
      <c r="K771" s="138" t="s">
        <v>274</v>
      </c>
      <c r="L771" s="32"/>
      <c r="M771" s="143" t="s">
        <v>1</v>
      </c>
      <c r="N771" s="144" t="s">
        <v>43</v>
      </c>
      <c r="P771" s="145">
        <f>O771*H771</f>
        <v>0</v>
      </c>
      <c r="Q771" s="145">
        <v>0</v>
      </c>
      <c r="R771" s="145">
        <f>Q771*H771</f>
        <v>0</v>
      </c>
      <c r="S771" s="145">
        <v>0</v>
      </c>
      <c r="T771" s="146">
        <f>S771*H771</f>
        <v>0</v>
      </c>
      <c r="AR771" s="147" t="s">
        <v>101</v>
      </c>
      <c r="AT771" s="147" t="s">
        <v>270</v>
      </c>
      <c r="AU771" s="147" t="s">
        <v>90</v>
      </c>
      <c r="AY771" s="17" t="s">
        <v>268</v>
      </c>
      <c r="BE771" s="148">
        <f>IF(N771="základní",J771,0)</f>
        <v>0</v>
      </c>
      <c r="BF771" s="148">
        <f>IF(N771="snížená",J771,0)</f>
        <v>0</v>
      </c>
      <c r="BG771" s="148">
        <f>IF(N771="zákl. přenesená",J771,0)</f>
        <v>0</v>
      </c>
      <c r="BH771" s="148">
        <f>IF(N771="sníž. přenesená",J771,0)</f>
        <v>0</v>
      </c>
      <c r="BI771" s="148">
        <f>IF(N771="nulová",J771,0)</f>
        <v>0</v>
      </c>
      <c r="BJ771" s="17" t="s">
        <v>90</v>
      </c>
      <c r="BK771" s="148">
        <f>ROUND(I771*H771,2)</f>
        <v>0</v>
      </c>
      <c r="BL771" s="17" t="s">
        <v>101</v>
      </c>
      <c r="BM771" s="147" t="s">
        <v>3271</v>
      </c>
    </row>
    <row r="772" spans="2:65" s="12" customFormat="1">
      <c r="B772" s="149"/>
      <c r="D772" s="150" t="s">
        <v>276</v>
      </c>
      <c r="E772" s="151" t="s">
        <v>1</v>
      </c>
      <c r="F772" s="152" t="s">
        <v>743</v>
      </c>
      <c r="H772" s="153">
        <v>210.44800000000001</v>
      </c>
      <c r="I772" s="154"/>
      <c r="L772" s="149"/>
      <c r="M772" s="155"/>
      <c r="T772" s="156"/>
      <c r="AT772" s="151" t="s">
        <v>276</v>
      </c>
      <c r="AU772" s="151" t="s">
        <v>90</v>
      </c>
      <c r="AV772" s="12" t="s">
        <v>90</v>
      </c>
      <c r="AW772" s="12" t="s">
        <v>32</v>
      </c>
      <c r="AX772" s="12" t="s">
        <v>84</v>
      </c>
      <c r="AY772" s="151" t="s">
        <v>268</v>
      </c>
    </row>
    <row r="773" spans="2:65" s="1" customFormat="1" ht="24.2" customHeight="1">
      <c r="B773" s="32"/>
      <c r="C773" s="136" t="s">
        <v>1302</v>
      </c>
      <c r="D773" s="136" t="s">
        <v>270</v>
      </c>
      <c r="E773" s="137" t="s">
        <v>1307</v>
      </c>
      <c r="F773" s="138" t="s">
        <v>1308</v>
      </c>
      <c r="G773" s="139" t="s">
        <v>273</v>
      </c>
      <c r="H773" s="140">
        <v>2104.48</v>
      </c>
      <c r="I773" s="141"/>
      <c r="J773" s="142">
        <f>ROUND(I773*H773,2)</f>
        <v>0</v>
      </c>
      <c r="K773" s="138" t="s">
        <v>274</v>
      </c>
      <c r="L773" s="32"/>
      <c r="M773" s="143" t="s">
        <v>1</v>
      </c>
      <c r="N773" s="144" t="s">
        <v>43</v>
      </c>
      <c r="P773" s="145">
        <f>O773*H773</f>
        <v>0</v>
      </c>
      <c r="Q773" s="145">
        <v>0</v>
      </c>
      <c r="R773" s="145">
        <f>Q773*H773</f>
        <v>0</v>
      </c>
      <c r="S773" s="145">
        <v>0</v>
      </c>
      <c r="T773" s="146">
        <f>S773*H773</f>
        <v>0</v>
      </c>
      <c r="AR773" s="147" t="s">
        <v>101</v>
      </c>
      <c r="AT773" s="147" t="s">
        <v>270</v>
      </c>
      <c r="AU773" s="147" t="s">
        <v>90</v>
      </c>
      <c r="AY773" s="17" t="s">
        <v>268</v>
      </c>
      <c r="BE773" s="148">
        <f>IF(N773="základní",J773,0)</f>
        <v>0</v>
      </c>
      <c r="BF773" s="148">
        <f>IF(N773="snížená",J773,0)</f>
        <v>0</v>
      </c>
      <c r="BG773" s="148">
        <f>IF(N773="zákl. přenesená",J773,0)</f>
        <v>0</v>
      </c>
      <c r="BH773" s="148">
        <f>IF(N773="sníž. přenesená",J773,0)</f>
        <v>0</v>
      </c>
      <c r="BI773" s="148">
        <f>IF(N773="nulová",J773,0)</f>
        <v>0</v>
      </c>
      <c r="BJ773" s="17" t="s">
        <v>90</v>
      </c>
      <c r="BK773" s="148">
        <f>ROUND(I773*H773,2)</f>
        <v>0</v>
      </c>
      <c r="BL773" s="17" t="s">
        <v>101</v>
      </c>
      <c r="BM773" s="147" t="s">
        <v>3272</v>
      </c>
    </row>
    <row r="774" spans="2:65" s="12" customFormat="1">
      <c r="B774" s="149"/>
      <c r="D774" s="150" t="s">
        <v>276</v>
      </c>
      <c r="E774" s="151" t="s">
        <v>1</v>
      </c>
      <c r="F774" s="152" t="s">
        <v>743</v>
      </c>
      <c r="H774" s="153">
        <v>210.44800000000001</v>
      </c>
      <c r="I774" s="154"/>
      <c r="L774" s="149"/>
      <c r="M774" s="155"/>
      <c r="T774" s="156"/>
      <c r="AT774" s="151" t="s">
        <v>276</v>
      </c>
      <c r="AU774" s="151" t="s">
        <v>90</v>
      </c>
      <c r="AV774" s="12" t="s">
        <v>90</v>
      </c>
      <c r="AW774" s="12" t="s">
        <v>32</v>
      </c>
      <c r="AX774" s="12" t="s">
        <v>84</v>
      </c>
      <c r="AY774" s="151" t="s">
        <v>268</v>
      </c>
    </row>
    <row r="775" spans="2:65" s="12" customFormat="1">
      <c r="B775" s="149"/>
      <c r="D775" s="150" t="s">
        <v>276</v>
      </c>
      <c r="F775" s="152" t="s">
        <v>3273</v>
      </c>
      <c r="H775" s="153">
        <v>2104.48</v>
      </c>
      <c r="I775" s="154"/>
      <c r="L775" s="149"/>
      <c r="M775" s="155"/>
      <c r="T775" s="156"/>
      <c r="AT775" s="151" t="s">
        <v>276</v>
      </c>
      <c r="AU775" s="151" t="s">
        <v>90</v>
      </c>
      <c r="AV775" s="12" t="s">
        <v>90</v>
      </c>
      <c r="AW775" s="12" t="s">
        <v>4</v>
      </c>
      <c r="AX775" s="12" t="s">
        <v>84</v>
      </c>
      <c r="AY775" s="151" t="s">
        <v>268</v>
      </c>
    </row>
    <row r="776" spans="2:65" s="1" customFormat="1" ht="44.25" customHeight="1">
      <c r="B776" s="32"/>
      <c r="C776" s="136" t="s">
        <v>1311</v>
      </c>
      <c r="D776" s="136" t="s">
        <v>270</v>
      </c>
      <c r="E776" s="137" t="s">
        <v>3274</v>
      </c>
      <c r="F776" s="138" t="s">
        <v>3275</v>
      </c>
      <c r="G776" s="139" t="s">
        <v>440</v>
      </c>
      <c r="H776" s="140">
        <v>1</v>
      </c>
      <c r="I776" s="141"/>
      <c r="J776" s="142">
        <f t="shared" ref="J776:J788" si="0">ROUND(I776*H776,2)</f>
        <v>0</v>
      </c>
      <c r="K776" s="138" t="s">
        <v>1</v>
      </c>
      <c r="L776" s="32"/>
      <c r="M776" s="143" t="s">
        <v>1</v>
      </c>
      <c r="N776" s="144" t="s">
        <v>43</v>
      </c>
      <c r="P776" s="145">
        <f t="shared" ref="P776:P788" si="1">O776*H776</f>
        <v>0</v>
      </c>
      <c r="Q776" s="145">
        <v>0</v>
      </c>
      <c r="R776" s="145">
        <f t="shared" ref="R776:R788" si="2">Q776*H776</f>
        <v>0</v>
      </c>
      <c r="S776" s="145">
        <v>0</v>
      </c>
      <c r="T776" s="146">
        <f t="shared" ref="T776:T788" si="3">S776*H776</f>
        <v>0</v>
      </c>
      <c r="AR776" s="147" t="s">
        <v>101</v>
      </c>
      <c r="AT776" s="147" t="s">
        <v>270</v>
      </c>
      <c r="AU776" s="147" t="s">
        <v>90</v>
      </c>
      <c r="AY776" s="17" t="s">
        <v>268</v>
      </c>
      <c r="BE776" s="148">
        <f t="shared" ref="BE776:BE788" si="4">IF(N776="základní",J776,0)</f>
        <v>0</v>
      </c>
      <c r="BF776" s="148">
        <f t="shared" ref="BF776:BF788" si="5">IF(N776="snížená",J776,0)</f>
        <v>0</v>
      </c>
      <c r="BG776" s="148">
        <f t="shared" ref="BG776:BG788" si="6">IF(N776="zákl. přenesená",J776,0)</f>
        <v>0</v>
      </c>
      <c r="BH776" s="148">
        <f t="shared" ref="BH776:BH788" si="7">IF(N776="sníž. přenesená",J776,0)</f>
        <v>0</v>
      </c>
      <c r="BI776" s="148">
        <f t="shared" ref="BI776:BI788" si="8">IF(N776="nulová",J776,0)</f>
        <v>0</v>
      </c>
      <c r="BJ776" s="17" t="s">
        <v>90</v>
      </c>
      <c r="BK776" s="148">
        <f t="shared" ref="BK776:BK788" si="9">ROUND(I776*H776,2)</f>
        <v>0</v>
      </c>
      <c r="BL776" s="17" t="s">
        <v>101</v>
      </c>
      <c r="BM776" s="147" t="s">
        <v>3276</v>
      </c>
    </row>
    <row r="777" spans="2:65" s="1" customFormat="1" ht="44.25" customHeight="1">
      <c r="B777" s="32"/>
      <c r="C777" s="136" t="s">
        <v>1315</v>
      </c>
      <c r="D777" s="136" t="s">
        <v>270</v>
      </c>
      <c r="E777" s="137" t="s">
        <v>3277</v>
      </c>
      <c r="F777" s="138" t="s">
        <v>3278</v>
      </c>
      <c r="G777" s="139" t="s">
        <v>440</v>
      </c>
      <c r="H777" s="140">
        <v>1</v>
      </c>
      <c r="I777" s="141"/>
      <c r="J777" s="142">
        <f t="shared" si="0"/>
        <v>0</v>
      </c>
      <c r="K777" s="138" t="s">
        <v>1</v>
      </c>
      <c r="L777" s="32"/>
      <c r="M777" s="143" t="s">
        <v>1</v>
      </c>
      <c r="N777" s="144" t="s">
        <v>43</v>
      </c>
      <c r="P777" s="145">
        <f t="shared" si="1"/>
        <v>0</v>
      </c>
      <c r="Q777" s="145">
        <v>0</v>
      </c>
      <c r="R777" s="145">
        <f t="shared" si="2"/>
        <v>0</v>
      </c>
      <c r="S777" s="145">
        <v>0</v>
      </c>
      <c r="T777" s="146">
        <f t="shared" si="3"/>
        <v>0</v>
      </c>
      <c r="AR777" s="147" t="s">
        <v>101</v>
      </c>
      <c r="AT777" s="147" t="s">
        <v>270</v>
      </c>
      <c r="AU777" s="147" t="s">
        <v>90</v>
      </c>
      <c r="AY777" s="17" t="s">
        <v>268</v>
      </c>
      <c r="BE777" s="148">
        <f t="shared" si="4"/>
        <v>0</v>
      </c>
      <c r="BF777" s="148">
        <f t="shared" si="5"/>
        <v>0</v>
      </c>
      <c r="BG777" s="148">
        <f t="shared" si="6"/>
        <v>0</v>
      </c>
      <c r="BH777" s="148">
        <f t="shared" si="7"/>
        <v>0</v>
      </c>
      <c r="BI777" s="148">
        <f t="shared" si="8"/>
        <v>0</v>
      </c>
      <c r="BJ777" s="17" t="s">
        <v>90</v>
      </c>
      <c r="BK777" s="148">
        <f t="shared" si="9"/>
        <v>0</v>
      </c>
      <c r="BL777" s="17" t="s">
        <v>101</v>
      </c>
      <c r="BM777" s="147" t="s">
        <v>3279</v>
      </c>
    </row>
    <row r="778" spans="2:65" s="1" customFormat="1" ht="44.25" customHeight="1">
      <c r="B778" s="32"/>
      <c r="C778" s="136" t="s">
        <v>1319</v>
      </c>
      <c r="D778" s="136" t="s">
        <v>270</v>
      </c>
      <c r="E778" s="137" t="s">
        <v>3280</v>
      </c>
      <c r="F778" s="138" t="s">
        <v>3281</v>
      </c>
      <c r="G778" s="139" t="s">
        <v>440</v>
      </c>
      <c r="H778" s="140">
        <v>1</v>
      </c>
      <c r="I778" s="141"/>
      <c r="J778" s="142">
        <f t="shared" si="0"/>
        <v>0</v>
      </c>
      <c r="K778" s="138" t="s">
        <v>1</v>
      </c>
      <c r="L778" s="32"/>
      <c r="M778" s="143" t="s">
        <v>1</v>
      </c>
      <c r="N778" s="144" t="s">
        <v>43</v>
      </c>
      <c r="P778" s="145">
        <f t="shared" si="1"/>
        <v>0</v>
      </c>
      <c r="Q778" s="145">
        <v>0</v>
      </c>
      <c r="R778" s="145">
        <f t="shared" si="2"/>
        <v>0</v>
      </c>
      <c r="S778" s="145">
        <v>0</v>
      </c>
      <c r="T778" s="146">
        <f t="shared" si="3"/>
        <v>0</v>
      </c>
      <c r="AR778" s="147" t="s">
        <v>101</v>
      </c>
      <c r="AT778" s="147" t="s">
        <v>270</v>
      </c>
      <c r="AU778" s="147" t="s">
        <v>90</v>
      </c>
      <c r="AY778" s="17" t="s">
        <v>268</v>
      </c>
      <c r="BE778" s="148">
        <f t="shared" si="4"/>
        <v>0</v>
      </c>
      <c r="BF778" s="148">
        <f t="shared" si="5"/>
        <v>0</v>
      </c>
      <c r="BG778" s="148">
        <f t="shared" si="6"/>
        <v>0</v>
      </c>
      <c r="BH778" s="148">
        <f t="shared" si="7"/>
        <v>0</v>
      </c>
      <c r="BI778" s="148">
        <f t="shared" si="8"/>
        <v>0</v>
      </c>
      <c r="BJ778" s="17" t="s">
        <v>90</v>
      </c>
      <c r="BK778" s="148">
        <f t="shared" si="9"/>
        <v>0</v>
      </c>
      <c r="BL778" s="17" t="s">
        <v>101</v>
      </c>
      <c r="BM778" s="147" t="s">
        <v>3282</v>
      </c>
    </row>
    <row r="779" spans="2:65" s="1" customFormat="1" ht="55.5" customHeight="1">
      <c r="B779" s="32"/>
      <c r="C779" s="136" t="s">
        <v>1323</v>
      </c>
      <c r="D779" s="136" t="s">
        <v>270</v>
      </c>
      <c r="E779" s="137" t="s">
        <v>3283</v>
      </c>
      <c r="F779" s="138" t="s">
        <v>3284</v>
      </c>
      <c r="G779" s="139" t="s">
        <v>440</v>
      </c>
      <c r="H779" s="140">
        <v>1</v>
      </c>
      <c r="I779" s="141"/>
      <c r="J779" s="142">
        <f t="shared" si="0"/>
        <v>0</v>
      </c>
      <c r="K779" s="138" t="s">
        <v>1</v>
      </c>
      <c r="L779" s="32"/>
      <c r="M779" s="143" t="s">
        <v>1</v>
      </c>
      <c r="N779" s="144" t="s">
        <v>43</v>
      </c>
      <c r="P779" s="145">
        <f t="shared" si="1"/>
        <v>0</v>
      </c>
      <c r="Q779" s="145">
        <v>0</v>
      </c>
      <c r="R779" s="145">
        <f t="shared" si="2"/>
        <v>0</v>
      </c>
      <c r="S779" s="145">
        <v>0</v>
      </c>
      <c r="T779" s="146">
        <f t="shared" si="3"/>
        <v>0</v>
      </c>
      <c r="AR779" s="147" t="s">
        <v>101</v>
      </c>
      <c r="AT779" s="147" t="s">
        <v>270</v>
      </c>
      <c r="AU779" s="147" t="s">
        <v>90</v>
      </c>
      <c r="AY779" s="17" t="s">
        <v>268</v>
      </c>
      <c r="BE779" s="148">
        <f t="shared" si="4"/>
        <v>0</v>
      </c>
      <c r="BF779" s="148">
        <f t="shared" si="5"/>
        <v>0</v>
      </c>
      <c r="BG779" s="148">
        <f t="shared" si="6"/>
        <v>0</v>
      </c>
      <c r="BH779" s="148">
        <f t="shared" si="7"/>
        <v>0</v>
      </c>
      <c r="BI779" s="148">
        <f t="shared" si="8"/>
        <v>0</v>
      </c>
      <c r="BJ779" s="17" t="s">
        <v>90</v>
      </c>
      <c r="BK779" s="148">
        <f t="shared" si="9"/>
        <v>0</v>
      </c>
      <c r="BL779" s="17" t="s">
        <v>101</v>
      </c>
      <c r="BM779" s="147" t="s">
        <v>3285</v>
      </c>
    </row>
    <row r="780" spans="2:65" s="1" customFormat="1" ht="55.5" customHeight="1">
      <c r="B780" s="32"/>
      <c r="C780" s="136" t="s">
        <v>1327</v>
      </c>
      <c r="D780" s="136" t="s">
        <v>270</v>
      </c>
      <c r="E780" s="137" t="s">
        <v>3286</v>
      </c>
      <c r="F780" s="138" t="s">
        <v>3287</v>
      </c>
      <c r="G780" s="139" t="s">
        <v>440</v>
      </c>
      <c r="H780" s="140">
        <v>1</v>
      </c>
      <c r="I780" s="141"/>
      <c r="J780" s="142">
        <f t="shared" si="0"/>
        <v>0</v>
      </c>
      <c r="K780" s="138" t="s">
        <v>1</v>
      </c>
      <c r="L780" s="32"/>
      <c r="M780" s="143" t="s">
        <v>1</v>
      </c>
      <c r="N780" s="144" t="s">
        <v>43</v>
      </c>
      <c r="P780" s="145">
        <f t="shared" si="1"/>
        <v>0</v>
      </c>
      <c r="Q780" s="145">
        <v>0</v>
      </c>
      <c r="R780" s="145">
        <f t="shared" si="2"/>
        <v>0</v>
      </c>
      <c r="S780" s="145">
        <v>0</v>
      </c>
      <c r="T780" s="146">
        <f t="shared" si="3"/>
        <v>0</v>
      </c>
      <c r="AR780" s="147" t="s">
        <v>101</v>
      </c>
      <c r="AT780" s="147" t="s">
        <v>270</v>
      </c>
      <c r="AU780" s="147" t="s">
        <v>90</v>
      </c>
      <c r="AY780" s="17" t="s">
        <v>268</v>
      </c>
      <c r="BE780" s="148">
        <f t="shared" si="4"/>
        <v>0</v>
      </c>
      <c r="BF780" s="148">
        <f t="shared" si="5"/>
        <v>0</v>
      </c>
      <c r="BG780" s="148">
        <f t="shared" si="6"/>
        <v>0</v>
      </c>
      <c r="BH780" s="148">
        <f t="shared" si="7"/>
        <v>0</v>
      </c>
      <c r="BI780" s="148">
        <f t="shared" si="8"/>
        <v>0</v>
      </c>
      <c r="BJ780" s="17" t="s">
        <v>90</v>
      </c>
      <c r="BK780" s="148">
        <f t="shared" si="9"/>
        <v>0</v>
      </c>
      <c r="BL780" s="17" t="s">
        <v>101</v>
      </c>
      <c r="BM780" s="147" t="s">
        <v>3288</v>
      </c>
    </row>
    <row r="781" spans="2:65" s="1" customFormat="1" ht="55.5" customHeight="1">
      <c r="B781" s="32"/>
      <c r="C781" s="136" t="s">
        <v>1331</v>
      </c>
      <c r="D781" s="136" t="s">
        <v>270</v>
      </c>
      <c r="E781" s="137" t="s">
        <v>3289</v>
      </c>
      <c r="F781" s="138" t="s">
        <v>3290</v>
      </c>
      <c r="G781" s="139" t="s">
        <v>440</v>
      </c>
      <c r="H781" s="140">
        <v>1</v>
      </c>
      <c r="I781" s="141"/>
      <c r="J781" s="142">
        <f t="shared" si="0"/>
        <v>0</v>
      </c>
      <c r="K781" s="138" t="s">
        <v>1</v>
      </c>
      <c r="L781" s="32"/>
      <c r="M781" s="143" t="s">
        <v>1</v>
      </c>
      <c r="N781" s="144" t="s">
        <v>43</v>
      </c>
      <c r="P781" s="145">
        <f t="shared" si="1"/>
        <v>0</v>
      </c>
      <c r="Q781" s="145">
        <v>0</v>
      </c>
      <c r="R781" s="145">
        <f t="shared" si="2"/>
        <v>0</v>
      </c>
      <c r="S781" s="145">
        <v>0</v>
      </c>
      <c r="T781" s="146">
        <f t="shared" si="3"/>
        <v>0</v>
      </c>
      <c r="AR781" s="147" t="s">
        <v>101</v>
      </c>
      <c r="AT781" s="147" t="s">
        <v>270</v>
      </c>
      <c r="AU781" s="147" t="s">
        <v>90</v>
      </c>
      <c r="AY781" s="17" t="s">
        <v>268</v>
      </c>
      <c r="BE781" s="148">
        <f t="shared" si="4"/>
        <v>0</v>
      </c>
      <c r="BF781" s="148">
        <f t="shared" si="5"/>
        <v>0</v>
      </c>
      <c r="BG781" s="148">
        <f t="shared" si="6"/>
        <v>0</v>
      </c>
      <c r="BH781" s="148">
        <f t="shared" si="7"/>
        <v>0</v>
      </c>
      <c r="BI781" s="148">
        <f t="shared" si="8"/>
        <v>0</v>
      </c>
      <c r="BJ781" s="17" t="s">
        <v>90</v>
      </c>
      <c r="BK781" s="148">
        <f t="shared" si="9"/>
        <v>0</v>
      </c>
      <c r="BL781" s="17" t="s">
        <v>101</v>
      </c>
      <c r="BM781" s="147" t="s">
        <v>3291</v>
      </c>
    </row>
    <row r="782" spans="2:65" s="1" customFormat="1" ht="55.5" customHeight="1">
      <c r="B782" s="32"/>
      <c r="C782" s="136" t="s">
        <v>1335</v>
      </c>
      <c r="D782" s="136" t="s">
        <v>270</v>
      </c>
      <c r="E782" s="137" t="s">
        <v>3292</v>
      </c>
      <c r="F782" s="138" t="s">
        <v>3293</v>
      </c>
      <c r="G782" s="139" t="s">
        <v>440</v>
      </c>
      <c r="H782" s="140">
        <v>1</v>
      </c>
      <c r="I782" s="141"/>
      <c r="J782" s="142">
        <f t="shared" si="0"/>
        <v>0</v>
      </c>
      <c r="K782" s="138" t="s">
        <v>1</v>
      </c>
      <c r="L782" s="32"/>
      <c r="M782" s="143" t="s">
        <v>1</v>
      </c>
      <c r="N782" s="144" t="s">
        <v>43</v>
      </c>
      <c r="P782" s="145">
        <f t="shared" si="1"/>
        <v>0</v>
      </c>
      <c r="Q782" s="145">
        <v>0</v>
      </c>
      <c r="R782" s="145">
        <f t="shared" si="2"/>
        <v>0</v>
      </c>
      <c r="S782" s="145">
        <v>0</v>
      </c>
      <c r="T782" s="146">
        <f t="shared" si="3"/>
        <v>0</v>
      </c>
      <c r="AR782" s="147" t="s">
        <v>101</v>
      </c>
      <c r="AT782" s="147" t="s">
        <v>270</v>
      </c>
      <c r="AU782" s="147" t="s">
        <v>90</v>
      </c>
      <c r="AY782" s="17" t="s">
        <v>268</v>
      </c>
      <c r="BE782" s="148">
        <f t="shared" si="4"/>
        <v>0</v>
      </c>
      <c r="BF782" s="148">
        <f t="shared" si="5"/>
        <v>0</v>
      </c>
      <c r="BG782" s="148">
        <f t="shared" si="6"/>
        <v>0</v>
      </c>
      <c r="BH782" s="148">
        <f t="shared" si="7"/>
        <v>0</v>
      </c>
      <c r="BI782" s="148">
        <f t="shared" si="8"/>
        <v>0</v>
      </c>
      <c r="BJ782" s="17" t="s">
        <v>90</v>
      </c>
      <c r="BK782" s="148">
        <f t="shared" si="9"/>
        <v>0</v>
      </c>
      <c r="BL782" s="17" t="s">
        <v>101</v>
      </c>
      <c r="BM782" s="147" t="s">
        <v>3294</v>
      </c>
    </row>
    <row r="783" spans="2:65" s="1" customFormat="1" ht="44.25" customHeight="1">
      <c r="B783" s="32"/>
      <c r="C783" s="136" t="s">
        <v>1339</v>
      </c>
      <c r="D783" s="136" t="s">
        <v>270</v>
      </c>
      <c r="E783" s="137" t="s">
        <v>3295</v>
      </c>
      <c r="F783" s="138" t="s">
        <v>3296</v>
      </c>
      <c r="G783" s="139" t="s">
        <v>440</v>
      </c>
      <c r="H783" s="140">
        <v>1</v>
      </c>
      <c r="I783" s="141"/>
      <c r="J783" s="142">
        <f t="shared" si="0"/>
        <v>0</v>
      </c>
      <c r="K783" s="138" t="s">
        <v>1</v>
      </c>
      <c r="L783" s="32"/>
      <c r="M783" s="143" t="s">
        <v>1</v>
      </c>
      <c r="N783" s="144" t="s">
        <v>43</v>
      </c>
      <c r="P783" s="145">
        <f t="shared" si="1"/>
        <v>0</v>
      </c>
      <c r="Q783" s="145">
        <v>0</v>
      </c>
      <c r="R783" s="145">
        <f t="shared" si="2"/>
        <v>0</v>
      </c>
      <c r="S783" s="145">
        <v>0</v>
      </c>
      <c r="T783" s="146">
        <f t="shared" si="3"/>
        <v>0</v>
      </c>
      <c r="AR783" s="147" t="s">
        <v>101</v>
      </c>
      <c r="AT783" s="147" t="s">
        <v>270</v>
      </c>
      <c r="AU783" s="147" t="s">
        <v>90</v>
      </c>
      <c r="AY783" s="17" t="s">
        <v>268</v>
      </c>
      <c r="BE783" s="148">
        <f t="shared" si="4"/>
        <v>0</v>
      </c>
      <c r="BF783" s="148">
        <f t="shared" si="5"/>
        <v>0</v>
      </c>
      <c r="BG783" s="148">
        <f t="shared" si="6"/>
        <v>0</v>
      </c>
      <c r="BH783" s="148">
        <f t="shared" si="7"/>
        <v>0</v>
      </c>
      <c r="BI783" s="148">
        <f t="shared" si="8"/>
        <v>0</v>
      </c>
      <c r="BJ783" s="17" t="s">
        <v>90</v>
      </c>
      <c r="BK783" s="148">
        <f t="shared" si="9"/>
        <v>0</v>
      </c>
      <c r="BL783" s="17" t="s">
        <v>101</v>
      </c>
      <c r="BM783" s="147" t="s">
        <v>3297</v>
      </c>
    </row>
    <row r="784" spans="2:65" s="1" customFormat="1" ht="44.25" customHeight="1">
      <c r="B784" s="32"/>
      <c r="C784" s="136" t="s">
        <v>1343</v>
      </c>
      <c r="D784" s="136" t="s">
        <v>270</v>
      </c>
      <c r="E784" s="137" t="s">
        <v>3298</v>
      </c>
      <c r="F784" s="138" t="s">
        <v>3299</v>
      </c>
      <c r="G784" s="139" t="s">
        <v>440</v>
      </c>
      <c r="H784" s="140">
        <v>1</v>
      </c>
      <c r="I784" s="141"/>
      <c r="J784" s="142">
        <f t="shared" si="0"/>
        <v>0</v>
      </c>
      <c r="K784" s="138" t="s">
        <v>1</v>
      </c>
      <c r="L784" s="32"/>
      <c r="M784" s="143" t="s">
        <v>1</v>
      </c>
      <c r="N784" s="144" t="s">
        <v>43</v>
      </c>
      <c r="P784" s="145">
        <f t="shared" si="1"/>
        <v>0</v>
      </c>
      <c r="Q784" s="145">
        <v>0</v>
      </c>
      <c r="R784" s="145">
        <f t="shared" si="2"/>
        <v>0</v>
      </c>
      <c r="S784" s="145">
        <v>0</v>
      </c>
      <c r="T784" s="146">
        <f t="shared" si="3"/>
        <v>0</v>
      </c>
      <c r="AR784" s="147" t="s">
        <v>101</v>
      </c>
      <c r="AT784" s="147" t="s">
        <v>270</v>
      </c>
      <c r="AU784" s="147" t="s">
        <v>90</v>
      </c>
      <c r="AY784" s="17" t="s">
        <v>268</v>
      </c>
      <c r="BE784" s="148">
        <f t="shared" si="4"/>
        <v>0</v>
      </c>
      <c r="BF784" s="148">
        <f t="shared" si="5"/>
        <v>0</v>
      </c>
      <c r="BG784" s="148">
        <f t="shared" si="6"/>
        <v>0</v>
      </c>
      <c r="BH784" s="148">
        <f t="shared" si="7"/>
        <v>0</v>
      </c>
      <c r="BI784" s="148">
        <f t="shared" si="8"/>
        <v>0</v>
      </c>
      <c r="BJ784" s="17" t="s">
        <v>90</v>
      </c>
      <c r="BK784" s="148">
        <f t="shared" si="9"/>
        <v>0</v>
      </c>
      <c r="BL784" s="17" t="s">
        <v>101</v>
      </c>
      <c r="BM784" s="147" t="s">
        <v>3300</v>
      </c>
    </row>
    <row r="785" spans="2:65" s="1" customFormat="1" ht="44.25" customHeight="1">
      <c r="B785" s="32"/>
      <c r="C785" s="136" t="s">
        <v>1347</v>
      </c>
      <c r="D785" s="136" t="s">
        <v>270</v>
      </c>
      <c r="E785" s="137" t="s">
        <v>3301</v>
      </c>
      <c r="F785" s="138" t="s">
        <v>3302</v>
      </c>
      <c r="G785" s="139" t="s">
        <v>440</v>
      </c>
      <c r="H785" s="140">
        <v>1</v>
      </c>
      <c r="I785" s="141"/>
      <c r="J785" s="142">
        <f t="shared" si="0"/>
        <v>0</v>
      </c>
      <c r="K785" s="138" t="s">
        <v>1</v>
      </c>
      <c r="L785" s="32"/>
      <c r="M785" s="143" t="s">
        <v>1</v>
      </c>
      <c r="N785" s="144" t="s">
        <v>43</v>
      </c>
      <c r="P785" s="145">
        <f t="shared" si="1"/>
        <v>0</v>
      </c>
      <c r="Q785" s="145">
        <v>0</v>
      </c>
      <c r="R785" s="145">
        <f t="shared" si="2"/>
        <v>0</v>
      </c>
      <c r="S785" s="145">
        <v>0</v>
      </c>
      <c r="T785" s="146">
        <f t="shared" si="3"/>
        <v>0</v>
      </c>
      <c r="AR785" s="147" t="s">
        <v>101</v>
      </c>
      <c r="AT785" s="147" t="s">
        <v>270</v>
      </c>
      <c r="AU785" s="147" t="s">
        <v>90</v>
      </c>
      <c r="AY785" s="17" t="s">
        <v>268</v>
      </c>
      <c r="BE785" s="148">
        <f t="shared" si="4"/>
        <v>0</v>
      </c>
      <c r="BF785" s="148">
        <f t="shared" si="5"/>
        <v>0</v>
      </c>
      <c r="BG785" s="148">
        <f t="shared" si="6"/>
        <v>0</v>
      </c>
      <c r="BH785" s="148">
        <f t="shared" si="7"/>
        <v>0</v>
      </c>
      <c r="BI785" s="148">
        <f t="shared" si="8"/>
        <v>0</v>
      </c>
      <c r="BJ785" s="17" t="s">
        <v>90</v>
      </c>
      <c r="BK785" s="148">
        <f t="shared" si="9"/>
        <v>0</v>
      </c>
      <c r="BL785" s="17" t="s">
        <v>101</v>
      </c>
      <c r="BM785" s="147" t="s">
        <v>3303</v>
      </c>
    </row>
    <row r="786" spans="2:65" s="1" customFormat="1" ht="44.25" customHeight="1">
      <c r="B786" s="32"/>
      <c r="C786" s="136" t="s">
        <v>1351</v>
      </c>
      <c r="D786" s="136" t="s">
        <v>270</v>
      </c>
      <c r="E786" s="137" t="s">
        <v>3304</v>
      </c>
      <c r="F786" s="138" t="s">
        <v>3305</v>
      </c>
      <c r="G786" s="139" t="s">
        <v>440</v>
      </c>
      <c r="H786" s="140">
        <v>1</v>
      </c>
      <c r="I786" s="141"/>
      <c r="J786" s="142">
        <f t="shared" si="0"/>
        <v>0</v>
      </c>
      <c r="K786" s="138" t="s">
        <v>1</v>
      </c>
      <c r="L786" s="32"/>
      <c r="M786" s="143" t="s">
        <v>1</v>
      </c>
      <c r="N786" s="144" t="s">
        <v>43</v>
      </c>
      <c r="P786" s="145">
        <f t="shared" si="1"/>
        <v>0</v>
      </c>
      <c r="Q786" s="145">
        <v>0</v>
      </c>
      <c r="R786" s="145">
        <f t="shared" si="2"/>
        <v>0</v>
      </c>
      <c r="S786" s="145">
        <v>0</v>
      </c>
      <c r="T786" s="146">
        <f t="shared" si="3"/>
        <v>0</v>
      </c>
      <c r="AR786" s="147" t="s">
        <v>101</v>
      </c>
      <c r="AT786" s="147" t="s">
        <v>270</v>
      </c>
      <c r="AU786" s="147" t="s">
        <v>90</v>
      </c>
      <c r="AY786" s="17" t="s">
        <v>268</v>
      </c>
      <c r="BE786" s="148">
        <f t="shared" si="4"/>
        <v>0</v>
      </c>
      <c r="BF786" s="148">
        <f t="shared" si="5"/>
        <v>0</v>
      </c>
      <c r="BG786" s="148">
        <f t="shared" si="6"/>
        <v>0</v>
      </c>
      <c r="BH786" s="148">
        <f t="shared" si="7"/>
        <v>0</v>
      </c>
      <c r="BI786" s="148">
        <f t="shared" si="8"/>
        <v>0</v>
      </c>
      <c r="BJ786" s="17" t="s">
        <v>90</v>
      </c>
      <c r="BK786" s="148">
        <f t="shared" si="9"/>
        <v>0</v>
      </c>
      <c r="BL786" s="17" t="s">
        <v>101</v>
      </c>
      <c r="BM786" s="147" t="s">
        <v>3306</v>
      </c>
    </row>
    <row r="787" spans="2:65" s="1" customFormat="1" ht="37.9" customHeight="1">
      <c r="B787" s="32"/>
      <c r="C787" s="136" t="s">
        <v>1355</v>
      </c>
      <c r="D787" s="136" t="s">
        <v>270</v>
      </c>
      <c r="E787" s="137" t="s">
        <v>3307</v>
      </c>
      <c r="F787" s="138" t="s">
        <v>3308</v>
      </c>
      <c r="G787" s="139" t="s">
        <v>273</v>
      </c>
      <c r="H787" s="140">
        <v>0.40400000000000003</v>
      </c>
      <c r="I787" s="141"/>
      <c r="J787" s="142">
        <f t="shared" si="0"/>
        <v>0</v>
      </c>
      <c r="K787" s="138" t="s">
        <v>1</v>
      </c>
      <c r="L787" s="32"/>
      <c r="M787" s="143" t="s">
        <v>1</v>
      </c>
      <c r="N787" s="144" t="s">
        <v>43</v>
      </c>
      <c r="P787" s="145">
        <f t="shared" si="1"/>
        <v>0</v>
      </c>
      <c r="Q787" s="145">
        <v>0</v>
      </c>
      <c r="R787" s="145">
        <f t="shared" si="2"/>
        <v>0</v>
      </c>
      <c r="S787" s="145">
        <v>0</v>
      </c>
      <c r="T787" s="146">
        <f t="shared" si="3"/>
        <v>0</v>
      </c>
      <c r="AR787" s="147" t="s">
        <v>101</v>
      </c>
      <c r="AT787" s="147" t="s">
        <v>270</v>
      </c>
      <c r="AU787" s="147" t="s">
        <v>90</v>
      </c>
      <c r="AY787" s="17" t="s">
        <v>268</v>
      </c>
      <c r="BE787" s="148">
        <f t="shared" si="4"/>
        <v>0</v>
      </c>
      <c r="BF787" s="148">
        <f t="shared" si="5"/>
        <v>0</v>
      </c>
      <c r="BG787" s="148">
        <f t="shared" si="6"/>
        <v>0</v>
      </c>
      <c r="BH787" s="148">
        <f t="shared" si="7"/>
        <v>0</v>
      </c>
      <c r="BI787" s="148">
        <f t="shared" si="8"/>
        <v>0</v>
      </c>
      <c r="BJ787" s="17" t="s">
        <v>90</v>
      </c>
      <c r="BK787" s="148">
        <f t="shared" si="9"/>
        <v>0</v>
      </c>
      <c r="BL787" s="17" t="s">
        <v>101</v>
      </c>
      <c r="BM787" s="147" t="s">
        <v>3309</v>
      </c>
    </row>
    <row r="788" spans="2:65" s="1" customFormat="1" ht="33" customHeight="1">
      <c r="B788" s="32"/>
      <c r="C788" s="136" t="s">
        <v>1359</v>
      </c>
      <c r="D788" s="136" t="s">
        <v>270</v>
      </c>
      <c r="E788" s="137" t="s">
        <v>1368</v>
      </c>
      <c r="F788" s="138" t="s">
        <v>1369</v>
      </c>
      <c r="G788" s="139" t="s">
        <v>281</v>
      </c>
      <c r="H788" s="140">
        <v>6</v>
      </c>
      <c r="I788" s="141"/>
      <c r="J788" s="142">
        <f t="shared" si="0"/>
        <v>0</v>
      </c>
      <c r="K788" s="138" t="s">
        <v>274</v>
      </c>
      <c r="L788" s="32"/>
      <c r="M788" s="143" t="s">
        <v>1</v>
      </c>
      <c r="N788" s="144" t="s">
        <v>43</v>
      </c>
      <c r="P788" s="145">
        <f t="shared" si="1"/>
        <v>0</v>
      </c>
      <c r="Q788" s="145">
        <v>9.0000000000000006E-5</v>
      </c>
      <c r="R788" s="145">
        <f t="shared" si="2"/>
        <v>5.4000000000000001E-4</v>
      </c>
      <c r="S788" s="145">
        <v>0</v>
      </c>
      <c r="T788" s="146">
        <f t="shared" si="3"/>
        <v>0</v>
      </c>
      <c r="AR788" s="147" t="s">
        <v>101</v>
      </c>
      <c r="AT788" s="147" t="s">
        <v>270</v>
      </c>
      <c r="AU788" s="147" t="s">
        <v>90</v>
      </c>
      <c r="AY788" s="17" t="s">
        <v>268</v>
      </c>
      <c r="BE788" s="148">
        <f t="shared" si="4"/>
        <v>0</v>
      </c>
      <c r="BF788" s="148">
        <f t="shared" si="5"/>
        <v>0</v>
      </c>
      <c r="BG788" s="148">
        <f t="shared" si="6"/>
        <v>0</v>
      </c>
      <c r="BH788" s="148">
        <f t="shared" si="7"/>
        <v>0</v>
      </c>
      <c r="BI788" s="148">
        <f t="shared" si="8"/>
        <v>0</v>
      </c>
      <c r="BJ788" s="17" t="s">
        <v>90</v>
      </c>
      <c r="BK788" s="148">
        <f t="shared" si="9"/>
        <v>0</v>
      </c>
      <c r="BL788" s="17" t="s">
        <v>101</v>
      </c>
      <c r="BM788" s="147" t="s">
        <v>3310</v>
      </c>
    </row>
    <row r="789" spans="2:65" s="12" customFormat="1">
      <c r="B789" s="149"/>
      <c r="D789" s="150" t="s">
        <v>276</v>
      </c>
      <c r="E789" s="151" t="s">
        <v>1</v>
      </c>
      <c r="F789" s="152" t="s">
        <v>1371</v>
      </c>
      <c r="H789" s="153">
        <v>2</v>
      </c>
      <c r="I789" s="154"/>
      <c r="L789" s="149"/>
      <c r="M789" s="155"/>
      <c r="T789" s="156"/>
      <c r="AT789" s="151" t="s">
        <v>276</v>
      </c>
      <c r="AU789" s="151" t="s">
        <v>90</v>
      </c>
      <c r="AV789" s="12" t="s">
        <v>90</v>
      </c>
      <c r="AW789" s="12" t="s">
        <v>32</v>
      </c>
      <c r="AX789" s="12" t="s">
        <v>77</v>
      </c>
      <c r="AY789" s="151" t="s">
        <v>268</v>
      </c>
    </row>
    <row r="790" spans="2:65" s="12" customFormat="1">
      <c r="B790" s="149"/>
      <c r="D790" s="150" t="s">
        <v>276</v>
      </c>
      <c r="E790" s="151" t="s">
        <v>1</v>
      </c>
      <c r="F790" s="152" t="s">
        <v>1372</v>
      </c>
      <c r="H790" s="153">
        <v>0</v>
      </c>
      <c r="I790" s="154"/>
      <c r="L790" s="149"/>
      <c r="M790" s="155"/>
      <c r="T790" s="156"/>
      <c r="AT790" s="151" t="s">
        <v>276</v>
      </c>
      <c r="AU790" s="151" t="s">
        <v>90</v>
      </c>
      <c r="AV790" s="12" t="s">
        <v>90</v>
      </c>
      <c r="AW790" s="12" t="s">
        <v>32</v>
      </c>
      <c r="AX790" s="12" t="s">
        <v>77</v>
      </c>
      <c r="AY790" s="151" t="s">
        <v>268</v>
      </c>
    </row>
    <row r="791" spans="2:65" s="12" customFormat="1">
      <c r="B791" s="149"/>
      <c r="D791" s="150" t="s">
        <v>276</v>
      </c>
      <c r="E791" s="151" t="s">
        <v>1</v>
      </c>
      <c r="F791" s="152" t="s">
        <v>1373</v>
      </c>
      <c r="H791" s="153">
        <v>2</v>
      </c>
      <c r="I791" s="154"/>
      <c r="L791" s="149"/>
      <c r="M791" s="155"/>
      <c r="T791" s="156"/>
      <c r="AT791" s="151" t="s">
        <v>276</v>
      </c>
      <c r="AU791" s="151" t="s">
        <v>90</v>
      </c>
      <c r="AV791" s="12" t="s">
        <v>90</v>
      </c>
      <c r="AW791" s="12" t="s">
        <v>32</v>
      </c>
      <c r="AX791" s="12" t="s">
        <v>77</v>
      </c>
      <c r="AY791" s="151" t="s">
        <v>268</v>
      </c>
    </row>
    <row r="792" spans="2:65" s="12" customFormat="1">
      <c r="B792" s="149"/>
      <c r="D792" s="150" t="s">
        <v>276</v>
      </c>
      <c r="E792" s="151" t="s">
        <v>1</v>
      </c>
      <c r="F792" s="152" t="s">
        <v>1374</v>
      </c>
      <c r="H792" s="153">
        <v>2</v>
      </c>
      <c r="I792" s="154"/>
      <c r="L792" s="149"/>
      <c r="M792" s="155"/>
      <c r="T792" s="156"/>
      <c r="AT792" s="151" t="s">
        <v>276</v>
      </c>
      <c r="AU792" s="151" t="s">
        <v>90</v>
      </c>
      <c r="AV792" s="12" t="s">
        <v>90</v>
      </c>
      <c r="AW792" s="12" t="s">
        <v>32</v>
      </c>
      <c r="AX792" s="12" t="s">
        <v>77</v>
      </c>
      <c r="AY792" s="151" t="s">
        <v>268</v>
      </c>
    </row>
    <row r="793" spans="2:65" s="12" customFormat="1">
      <c r="B793" s="149"/>
      <c r="D793" s="150" t="s">
        <v>276</v>
      </c>
      <c r="E793" s="151" t="s">
        <v>1</v>
      </c>
      <c r="F793" s="152" t="s">
        <v>1375</v>
      </c>
      <c r="H793" s="153">
        <v>0</v>
      </c>
      <c r="I793" s="154"/>
      <c r="L793" s="149"/>
      <c r="M793" s="155"/>
      <c r="T793" s="156"/>
      <c r="AT793" s="151" t="s">
        <v>276</v>
      </c>
      <c r="AU793" s="151" t="s">
        <v>90</v>
      </c>
      <c r="AV793" s="12" t="s">
        <v>90</v>
      </c>
      <c r="AW793" s="12" t="s">
        <v>32</v>
      </c>
      <c r="AX793" s="12" t="s">
        <v>77</v>
      </c>
      <c r="AY793" s="151" t="s">
        <v>268</v>
      </c>
    </row>
    <row r="794" spans="2:65" s="13" customFormat="1">
      <c r="B794" s="157"/>
      <c r="D794" s="150" t="s">
        <v>276</v>
      </c>
      <c r="E794" s="158" t="s">
        <v>1</v>
      </c>
      <c r="F794" s="159" t="s">
        <v>278</v>
      </c>
      <c r="H794" s="160">
        <v>6</v>
      </c>
      <c r="I794" s="161"/>
      <c r="L794" s="157"/>
      <c r="M794" s="162"/>
      <c r="T794" s="163"/>
      <c r="AT794" s="158" t="s">
        <v>276</v>
      </c>
      <c r="AU794" s="158" t="s">
        <v>90</v>
      </c>
      <c r="AV794" s="13" t="s">
        <v>101</v>
      </c>
      <c r="AW794" s="13" t="s">
        <v>32</v>
      </c>
      <c r="AX794" s="13" t="s">
        <v>84</v>
      </c>
      <c r="AY794" s="158" t="s">
        <v>268</v>
      </c>
    </row>
    <row r="795" spans="2:65" s="1" customFormat="1" ht="21.75" customHeight="1">
      <c r="B795" s="32"/>
      <c r="C795" s="136" t="s">
        <v>1363</v>
      </c>
      <c r="D795" s="136" t="s">
        <v>270</v>
      </c>
      <c r="E795" s="137" t="s">
        <v>1377</v>
      </c>
      <c r="F795" s="138" t="s">
        <v>1378</v>
      </c>
      <c r="G795" s="139" t="s">
        <v>281</v>
      </c>
      <c r="H795" s="140">
        <v>6</v>
      </c>
      <c r="I795" s="141"/>
      <c r="J795" s="142">
        <f>ROUND(I795*H795,2)</f>
        <v>0</v>
      </c>
      <c r="K795" s="138" t="s">
        <v>274</v>
      </c>
      <c r="L795" s="32"/>
      <c r="M795" s="143" t="s">
        <v>1</v>
      </c>
      <c r="N795" s="144" t="s">
        <v>43</v>
      </c>
      <c r="P795" s="145">
        <f>O795*H795</f>
        <v>0</v>
      </c>
      <c r="Q795" s="145">
        <v>3.0000000000000001E-5</v>
      </c>
      <c r="R795" s="145">
        <f>Q795*H795</f>
        <v>1.8000000000000001E-4</v>
      </c>
      <c r="S795" s="145">
        <v>0</v>
      </c>
      <c r="T795" s="146">
        <f>S795*H795</f>
        <v>0</v>
      </c>
      <c r="AR795" s="147" t="s">
        <v>101</v>
      </c>
      <c r="AT795" s="147" t="s">
        <v>270</v>
      </c>
      <c r="AU795" s="147" t="s">
        <v>90</v>
      </c>
      <c r="AY795" s="17" t="s">
        <v>268</v>
      </c>
      <c r="BE795" s="148">
        <f>IF(N795="základní",J795,0)</f>
        <v>0</v>
      </c>
      <c r="BF795" s="148">
        <f>IF(N795="snížená",J795,0)</f>
        <v>0</v>
      </c>
      <c r="BG795" s="148">
        <f>IF(N795="zákl. přenesená",J795,0)</f>
        <v>0</v>
      </c>
      <c r="BH795" s="148">
        <f>IF(N795="sníž. přenesená",J795,0)</f>
        <v>0</v>
      </c>
      <c r="BI795" s="148">
        <f>IF(N795="nulová",J795,0)</f>
        <v>0</v>
      </c>
      <c r="BJ795" s="17" t="s">
        <v>90</v>
      </c>
      <c r="BK795" s="148">
        <f>ROUND(I795*H795,2)</f>
        <v>0</v>
      </c>
      <c r="BL795" s="17" t="s">
        <v>101</v>
      </c>
      <c r="BM795" s="147" t="s">
        <v>3311</v>
      </c>
    </row>
    <row r="796" spans="2:65" s="11" customFormat="1" ht="22.9" customHeight="1">
      <c r="B796" s="124"/>
      <c r="D796" s="125" t="s">
        <v>76</v>
      </c>
      <c r="E796" s="134" t="s">
        <v>1380</v>
      </c>
      <c r="F796" s="134" t="s">
        <v>1381</v>
      </c>
      <c r="I796" s="127"/>
      <c r="J796" s="135">
        <f>BK796</f>
        <v>0</v>
      </c>
      <c r="L796" s="124"/>
      <c r="M796" s="129"/>
      <c r="P796" s="130">
        <f>P797</f>
        <v>0</v>
      </c>
      <c r="R796" s="130">
        <f>R797</f>
        <v>0</v>
      </c>
      <c r="T796" s="131">
        <f>T797</f>
        <v>0</v>
      </c>
      <c r="AR796" s="125" t="s">
        <v>84</v>
      </c>
      <c r="AT796" s="132" t="s">
        <v>76</v>
      </c>
      <c r="AU796" s="132" t="s">
        <v>84</v>
      </c>
      <c r="AY796" s="125" t="s">
        <v>268</v>
      </c>
      <c r="BK796" s="133">
        <f>BK797</f>
        <v>0</v>
      </c>
    </row>
    <row r="797" spans="2:65" s="1" customFormat="1" ht="16.5" customHeight="1">
      <c r="B797" s="32"/>
      <c r="C797" s="136" t="s">
        <v>1367</v>
      </c>
      <c r="D797" s="136" t="s">
        <v>270</v>
      </c>
      <c r="E797" s="137" t="s">
        <v>1383</v>
      </c>
      <c r="F797" s="138" t="s">
        <v>1384</v>
      </c>
      <c r="G797" s="139" t="s">
        <v>413</v>
      </c>
      <c r="H797" s="140">
        <v>204.48699999999999</v>
      </c>
      <c r="I797" s="141"/>
      <c r="J797" s="142">
        <f>ROUND(I797*H797,2)</f>
        <v>0</v>
      </c>
      <c r="K797" s="138" t="s">
        <v>274</v>
      </c>
      <c r="L797" s="32"/>
      <c r="M797" s="143" t="s">
        <v>1</v>
      </c>
      <c r="N797" s="144" t="s">
        <v>43</v>
      </c>
      <c r="P797" s="145">
        <f>O797*H797</f>
        <v>0</v>
      </c>
      <c r="Q797" s="145">
        <v>0</v>
      </c>
      <c r="R797" s="145">
        <f>Q797*H797</f>
        <v>0</v>
      </c>
      <c r="S797" s="145">
        <v>0</v>
      </c>
      <c r="T797" s="146">
        <f>S797*H797</f>
        <v>0</v>
      </c>
      <c r="AR797" s="147" t="s">
        <v>101</v>
      </c>
      <c r="AT797" s="147" t="s">
        <v>270</v>
      </c>
      <c r="AU797" s="147" t="s">
        <v>90</v>
      </c>
      <c r="AY797" s="17" t="s">
        <v>268</v>
      </c>
      <c r="BE797" s="148">
        <f>IF(N797="základní",J797,0)</f>
        <v>0</v>
      </c>
      <c r="BF797" s="148">
        <f>IF(N797="snížená",J797,0)</f>
        <v>0</v>
      </c>
      <c r="BG797" s="148">
        <f>IF(N797="zákl. přenesená",J797,0)</f>
        <v>0</v>
      </c>
      <c r="BH797" s="148">
        <f>IF(N797="sníž. přenesená",J797,0)</f>
        <v>0</v>
      </c>
      <c r="BI797" s="148">
        <f>IF(N797="nulová",J797,0)</f>
        <v>0</v>
      </c>
      <c r="BJ797" s="17" t="s">
        <v>90</v>
      </c>
      <c r="BK797" s="148">
        <f>ROUND(I797*H797,2)</f>
        <v>0</v>
      </c>
      <c r="BL797" s="17" t="s">
        <v>101</v>
      </c>
      <c r="BM797" s="147" t="s">
        <v>1385</v>
      </c>
    </row>
    <row r="798" spans="2:65" s="11" customFormat="1" ht="25.9" customHeight="1">
      <c r="B798" s="124"/>
      <c r="D798" s="125" t="s">
        <v>76</v>
      </c>
      <c r="E798" s="126" t="s">
        <v>585</v>
      </c>
      <c r="F798" s="126" t="s">
        <v>586</v>
      </c>
      <c r="I798" s="127"/>
      <c r="J798" s="128">
        <f>BK798</f>
        <v>0</v>
      </c>
      <c r="L798" s="124"/>
      <c r="M798" s="129"/>
      <c r="P798" s="130">
        <f>P799+P859+P943+P1011+P1033+P1043+P1050+P1338+P1393+P1447+P1476+P1544+P1556+P1576+P1639+P1677+P1727+P1777+P1850</f>
        <v>0</v>
      </c>
      <c r="R798" s="130">
        <f>R799+R859+R943+R1011+R1033+R1043+R1050+R1338+R1393+R1447+R1476+R1544+R1556+R1576+R1639+R1677+R1727+R1777+R1850</f>
        <v>25.91408126</v>
      </c>
      <c r="T798" s="131">
        <f>T799+T859+T943+T1011+T1033+T1043+T1050+T1338+T1393+T1447+T1476+T1544+T1556+T1576+T1639+T1677+T1727+T1777+T1850</f>
        <v>0</v>
      </c>
      <c r="AR798" s="125" t="s">
        <v>90</v>
      </c>
      <c r="AT798" s="132" t="s">
        <v>76</v>
      </c>
      <c r="AU798" s="132" t="s">
        <v>77</v>
      </c>
      <c r="AY798" s="125" t="s">
        <v>268</v>
      </c>
      <c r="BK798" s="133">
        <f>BK799+BK859+BK943+BK1011+BK1033+BK1043+BK1050+BK1338+BK1393+BK1447+BK1476+BK1544+BK1556+BK1576+BK1639+BK1677+BK1727+BK1777+BK1850</f>
        <v>0</v>
      </c>
    </row>
    <row r="799" spans="2:65" s="11" customFormat="1" ht="22.9" customHeight="1">
      <c r="B799" s="124"/>
      <c r="D799" s="125" t="s">
        <v>76</v>
      </c>
      <c r="E799" s="134" t="s">
        <v>1386</v>
      </c>
      <c r="F799" s="134" t="s">
        <v>1387</v>
      </c>
      <c r="I799" s="127"/>
      <c r="J799" s="135">
        <f>BK799</f>
        <v>0</v>
      </c>
      <c r="L799" s="124"/>
      <c r="M799" s="129"/>
      <c r="P799" s="130">
        <f>SUM(P800:P858)</f>
        <v>0</v>
      </c>
      <c r="R799" s="130">
        <f>SUM(R800:R858)</f>
        <v>2.5053404000000006</v>
      </c>
      <c r="T799" s="131">
        <f>SUM(T800:T858)</f>
        <v>0</v>
      </c>
      <c r="AR799" s="125" t="s">
        <v>90</v>
      </c>
      <c r="AT799" s="132" t="s">
        <v>76</v>
      </c>
      <c r="AU799" s="132" t="s">
        <v>84</v>
      </c>
      <c r="AY799" s="125" t="s">
        <v>268</v>
      </c>
      <c r="BK799" s="133">
        <f>SUM(BK800:BK858)</f>
        <v>0</v>
      </c>
    </row>
    <row r="800" spans="2:65" s="1" customFormat="1" ht="24.2" customHeight="1">
      <c r="B800" s="32"/>
      <c r="C800" s="136" t="s">
        <v>1376</v>
      </c>
      <c r="D800" s="136" t="s">
        <v>270</v>
      </c>
      <c r="E800" s="137" t="s">
        <v>1389</v>
      </c>
      <c r="F800" s="138" t="s">
        <v>1390</v>
      </c>
      <c r="G800" s="139" t="s">
        <v>273</v>
      </c>
      <c r="H800" s="140">
        <v>154.47</v>
      </c>
      <c r="I800" s="141"/>
      <c r="J800" s="142">
        <f>ROUND(I800*H800,2)</f>
        <v>0</v>
      </c>
      <c r="K800" s="138" t="s">
        <v>274</v>
      </c>
      <c r="L800" s="32"/>
      <c r="M800" s="143" t="s">
        <v>1</v>
      </c>
      <c r="N800" s="144" t="s">
        <v>43</v>
      </c>
      <c r="P800" s="145">
        <f>O800*H800</f>
        <v>0</v>
      </c>
      <c r="Q800" s="145">
        <v>0</v>
      </c>
      <c r="R800" s="145">
        <f>Q800*H800</f>
        <v>0</v>
      </c>
      <c r="S800" s="145">
        <v>0</v>
      </c>
      <c r="T800" s="146">
        <f>S800*H800</f>
        <v>0</v>
      </c>
      <c r="AR800" s="147" t="s">
        <v>370</v>
      </c>
      <c r="AT800" s="147" t="s">
        <v>270</v>
      </c>
      <c r="AU800" s="147" t="s">
        <v>90</v>
      </c>
      <c r="AY800" s="17" t="s">
        <v>268</v>
      </c>
      <c r="BE800" s="148">
        <f>IF(N800="základní",J800,0)</f>
        <v>0</v>
      </c>
      <c r="BF800" s="148">
        <f>IF(N800="snížená",J800,0)</f>
        <v>0</v>
      </c>
      <c r="BG800" s="148">
        <f>IF(N800="zákl. přenesená",J800,0)</f>
        <v>0</v>
      </c>
      <c r="BH800" s="148">
        <f>IF(N800="sníž. přenesená",J800,0)</f>
        <v>0</v>
      </c>
      <c r="BI800" s="148">
        <f>IF(N800="nulová",J800,0)</f>
        <v>0</v>
      </c>
      <c r="BJ800" s="17" t="s">
        <v>90</v>
      </c>
      <c r="BK800" s="148">
        <f>ROUND(I800*H800,2)</f>
        <v>0</v>
      </c>
      <c r="BL800" s="17" t="s">
        <v>370</v>
      </c>
      <c r="BM800" s="147" t="s">
        <v>1391</v>
      </c>
    </row>
    <row r="801" spans="2:65" s="1" customFormat="1" ht="16.5" customHeight="1">
      <c r="B801" s="32"/>
      <c r="C801" s="186" t="s">
        <v>1382</v>
      </c>
      <c r="D801" s="186" t="s">
        <v>982</v>
      </c>
      <c r="E801" s="187" t="s">
        <v>1393</v>
      </c>
      <c r="F801" s="188" t="s">
        <v>1394</v>
      </c>
      <c r="G801" s="189" t="s">
        <v>1395</v>
      </c>
      <c r="H801" s="190">
        <v>61.787999999999997</v>
      </c>
      <c r="I801" s="191"/>
      <c r="J801" s="192">
        <f>ROUND(I801*H801,2)</f>
        <v>0</v>
      </c>
      <c r="K801" s="188" t="s">
        <v>274</v>
      </c>
      <c r="L801" s="193"/>
      <c r="M801" s="194" t="s">
        <v>1</v>
      </c>
      <c r="N801" s="195" t="s">
        <v>43</v>
      </c>
      <c r="P801" s="145">
        <f>O801*H801</f>
        <v>0</v>
      </c>
      <c r="Q801" s="145">
        <v>1E-3</v>
      </c>
      <c r="R801" s="145">
        <f>Q801*H801</f>
        <v>6.1787999999999996E-2</v>
      </c>
      <c r="S801" s="145">
        <v>0</v>
      </c>
      <c r="T801" s="146">
        <f>S801*H801</f>
        <v>0</v>
      </c>
      <c r="AR801" s="147" t="s">
        <v>448</v>
      </c>
      <c r="AT801" s="147" t="s">
        <v>982</v>
      </c>
      <c r="AU801" s="147" t="s">
        <v>90</v>
      </c>
      <c r="AY801" s="17" t="s">
        <v>268</v>
      </c>
      <c r="BE801" s="148">
        <f>IF(N801="základní",J801,0)</f>
        <v>0</v>
      </c>
      <c r="BF801" s="148">
        <f>IF(N801="snížená",J801,0)</f>
        <v>0</v>
      </c>
      <c r="BG801" s="148">
        <f>IF(N801="zákl. přenesená",J801,0)</f>
        <v>0</v>
      </c>
      <c r="BH801" s="148">
        <f>IF(N801="sníž. přenesená",J801,0)</f>
        <v>0</v>
      </c>
      <c r="BI801" s="148">
        <f>IF(N801="nulová",J801,0)</f>
        <v>0</v>
      </c>
      <c r="BJ801" s="17" t="s">
        <v>90</v>
      </c>
      <c r="BK801" s="148">
        <f>ROUND(I801*H801,2)</f>
        <v>0</v>
      </c>
      <c r="BL801" s="17" t="s">
        <v>370</v>
      </c>
      <c r="BM801" s="147" t="s">
        <v>1396</v>
      </c>
    </row>
    <row r="802" spans="2:65" s="14" customFormat="1">
      <c r="B802" s="164"/>
      <c r="D802" s="150" t="s">
        <v>276</v>
      </c>
      <c r="E802" s="165" t="s">
        <v>1</v>
      </c>
      <c r="F802" s="166" t="s">
        <v>1397</v>
      </c>
      <c r="H802" s="165" t="s">
        <v>1</v>
      </c>
      <c r="I802" s="167"/>
      <c r="L802" s="164"/>
      <c r="M802" s="168"/>
      <c r="T802" s="169"/>
      <c r="AT802" s="165" t="s">
        <v>276</v>
      </c>
      <c r="AU802" s="165" t="s">
        <v>90</v>
      </c>
      <c r="AV802" s="14" t="s">
        <v>84</v>
      </c>
      <c r="AW802" s="14" t="s">
        <v>32</v>
      </c>
      <c r="AX802" s="14" t="s">
        <v>77</v>
      </c>
      <c r="AY802" s="165" t="s">
        <v>268</v>
      </c>
    </row>
    <row r="803" spans="2:65" s="12" customFormat="1">
      <c r="B803" s="149"/>
      <c r="D803" s="150" t="s">
        <v>276</v>
      </c>
      <c r="E803" s="151" t="s">
        <v>1</v>
      </c>
      <c r="F803" s="152" t="s">
        <v>3312</v>
      </c>
      <c r="H803" s="153">
        <v>154.47</v>
      </c>
      <c r="I803" s="154"/>
      <c r="L803" s="149"/>
      <c r="M803" s="155"/>
      <c r="T803" s="156"/>
      <c r="AT803" s="151" t="s">
        <v>276</v>
      </c>
      <c r="AU803" s="151" t="s">
        <v>90</v>
      </c>
      <c r="AV803" s="12" t="s">
        <v>90</v>
      </c>
      <c r="AW803" s="12" t="s">
        <v>32</v>
      </c>
      <c r="AX803" s="12" t="s">
        <v>77</v>
      </c>
      <c r="AY803" s="151" t="s">
        <v>268</v>
      </c>
    </row>
    <row r="804" spans="2:65" s="13" customFormat="1">
      <c r="B804" s="157"/>
      <c r="D804" s="150" t="s">
        <v>276</v>
      </c>
      <c r="E804" s="158" t="s">
        <v>1</v>
      </c>
      <c r="F804" s="159" t="s">
        <v>278</v>
      </c>
      <c r="H804" s="160">
        <v>154.47</v>
      </c>
      <c r="I804" s="161"/>
      <c r="L804" s="157"/>
      <c r="M804" s="162"/>
      <c r="T804" s="163"/>
      <c r="AT804" s="158" t="s">
        <v>276</v>
      </c>
      <c r="AU804" s="158" t="s">
        <v>90</v>
      </c>
      <c r="AV804" s="13" t="s">
        <v>101</v>
      </c>
      <c r="AW804" s="13" t="s">
        <v>32</v>
      </c>
      <c r="AX804" s="13" t="s">
        <v>84</v>
      </c>
      <c r="AY804" s="158" t="s">
        <v>268</v>
      </c>
    </row>
    <row r="805" spans="2:65" s="12" customFormat="1">
      <c r="B805" s="149"/>
      <c r="D805" s="150" t="s">
        <v>276</v>
      </c>
      <c r="F805" s="152" t="s">
        <v>1399</v>
      </c>
      <c r="H805" s="153">
        <v>61.787999999999997</v>
      </c>
      <c r="I805" s="154"/>
      <c r="L805" s="149"/>
      <c r="M805" s="155"/>
      <c r="T805" s="156"/>
      <c r="AT805" s="151" t="s">
        <v>276</v>
      </c>
      <c r="AU805" s="151" t="s">
        <v>90</v>
      </c>
      <c r="AV805" s="12" t="s">
        <v>90</v>
      </c>
      <c r="AW805" s="12" t="s">
        <v>4</v>
      </c>
      <c r="AX805" s="12" t="s">
        <v>84</v>
      </c>
      <c r="AY805" s="151" t="s">
        <v>268</v>
      </c>
    </row>
    <row r="806" spans="2:65" s="1" customFormat="1" ht="24.2" customHeight="1">
      <c r="B806" s="32"/>
      <c r="C806" s="136" t="s">
        <v>1388</v>
      </c>
      <c r="D806" s="136" t="s">
        <v>270</v>
      </c>
      <c r="E806" s="137" t="s">
        <v>1401</v>
      </c>
      <c r="F806" s="138" t="s">
        <v>1402</v>
      </c>
      <c r="G806" s="139" t="s">
        <v>273</v>
      </c>
      <c r="H806" s="140">
        <v>40.192999999999998</v>
      </c>
      <c r="I806" s="141"/>
      <c r="J806" s="142">
        <f>ROUND(I806*H806,2)</f>
        <v>0</v>
      </c>
      <c r="K806" s="138" t="s">
        <v>274</v>
      </c>
      <c r="L806" s="32"/>
      <c r="M806" s="143" t="s">
        <v>1</v>
      </c>
      <c r="N806" s="144" t="s">
        <v>43</v>
      </c>
      <c r="P806" s="145">
        <f>O806*H806</f>
        <v>0</v>
      </c>
      <c r="Q806" s="145">
        <v>0</v>
      </c>
      <c r="R806" s="145">
        <f>Q806*H806</f>
        <v>0</v>
      </c>
      <c r="S806" s="145">
        <v>0</v>
      </c>
      <c r="T806" s="146">
        <f>S806*H806</f>
        <v>0</v>
      </c>
      <c r="AR806" s="147" t="s">
        <v>370</v>
      </c>
      <c r="AT806" s="147" t="s">
        <v>270</v>
      </c>
      <c r="AU806" s="147" t="s">
        <v>90</v>
      </c>
      <c r="AY806" s="17" t="s">
        <v>268</v>
      </c>
      <c r="BE806" s="148">
        <f>IF(N806="základní",J806,0)</f>
        <v>0</v>
      </c>
      <c r="BF806" s="148">
        <f>IF(N806="snížená",J806,0)</f>
        <v>0</v>
      </c>
      <c r="BG806" s="148">
        <f>IF(N806="zákl. přenesená",J806,0)</f>
        <v>0</v>
      </c>
      <c r="BH806" s="148">
        <f>IF(N806="sníž. přenesená",J806,0)</f>
        <v>0</v>
      </c>
      <c r="BI806" s="148">
        <f>IF(N806="nulová",J806,0)</f>
        <v>0</v>
      </c>
      <c r="BJ806" s="17" t="s">
        <v>90</v>
      </c>
      <c r="BK806" s="148">
        <f>ROUND(I806*H806,2)</f>
        <v>0</v>
      </c>
      <c r="BL806" s="17" t="s">
        <v>370</v>
      </c>
      <c r="BM806" s="147" t="s">
        <v>1403</v>
      </c>
    </row>
    <row r="807" spans="2:65" s="1" customFormat="1" ht="16.5" customHeight="1">
      <c r="B807" s="32"/>
      <c r="C807" s="186" t="s">
        <v>1392</v>
      </c>
      <c r="D807" s="186" t="s">
        <v>982</v>
      </c>
      <c r="E807" s="187" t="s">
        <v>1393</v>
      </c>
      <c r="F807" s="188" t="s">
        <v>1394</v>
      </c>
      <c r="G807" s="189" t="s">
        <v>1395</v>
      </c>
      <c r="H807" s="190">
        <v>16.077000000000002</v>
      </c>
      <c r="I807" s="191"/>
      <c r="J807" s="192">
        <f>ROUND(I807*H807,2)</f>
        <v>0</v>
      </c>
      <c r="K807" s="188" t="s">
        <v>274</v>
      </c>
      <c r="L807" s="193"/>
      <c r="M807" s="194" t="s">
        <v>1</v>
      </c>
      <c r="N807" s="195" t="s">
        <v>43</v>
      </c>
      <c r="P807" s="145">
        <f>O807*H807</f>
        <v>0</v>
      </c>
      <c r="Q807" s="145">
        <v>1E-3</v>
      </c>
      <c r="R807" s="145">
        <f>Q807*H807</f>
        <v>1.6077000000000001E-2</v>
      </c>
      <c r="S807" s="145">
        <v>0</v>
      </c>
      <c r="T807" s="146">
        <f>S807*H807</f>
        <v>0</v>
      </c>
      <c r="AR807" s="147" t="s">
        <v>448</v>
      </c>
      <c r="AT807" s="147" t="s">
        <v>982</v>
      </c>
      <c r="AU807" s="147" t="s">
        <v>90</v>
      </c>
      <c r="AY807" s="17" t="s">
        <v>268</v>
      </c>
      <c r="BE807" s="148">
        <f>IF(N807="základní",J807,0)</f>
        <v>0</v>
      </c>
      <c r="BF807" s="148">
        <f>IF(N807="snížená",J807,0)</f>
        <v>0</v>
      </c>
      <c r="BG807" s="148">
        <f>IF(N807="zákl. přenesená",J807,0)</f>
        <v>0</v>
      </c>
      <c r="BH807" s="148">
        <f>IF(N807="sníž. přenesená",J807,0)</f>
        <v>0</v>
      </c>
      <c r="BI807" s="148">
        <f>IF(N807="nulová",J807,0)</f>
        <v>0</v>
      </c>
      <c r="BJ807" s="17" t="s">
        <v>90</v>
      </c>
      <c r="BK807" s="148">
        <f>ROUND(I807*H807,2)</f>
        <v>0</v>
      </c>
      <c r="BL807" s="17" t="s">
        <v>370</v>
      </c>
      <c r="BM807" s="147" t="s">
        <v>1405</v>
      </c>
    </row>
    <row r="808" spans="2:65" s="14" customFormat="1">
      <c r="B808" s="164"/>
      <c r="D808" s="150" t="s">
        <v>276</v>
      </c>
      <c r="E808" s="165" t="s">
        <v>1</v>
      </c>
      <c r="F808" s="166" t="s">
        <v>1406</v>
      </c>
      <c r="H808" s="165" t="s">
        <v>1</v>
      </c>
      <c r="I808" s="167"/>
      <c r="L808" s="164"/>
      <c r="M808" s="168"/>
      <c r="T808" s="169"/>
      <c r="AT808" s="165" t="s">
        <v>276</v>
      </c>
      <c r="AU808" s="165" t="s">
        <v>90</v>
      </c>
      <c r="AV808" s="14" t="s">
        <v>84</v>
      </c>
      <c r="AW808" s="14" t="s">
        <v>32</v>
      </c>
      <c r="AX808" s="14" t="s">
        <v>77</v>
      </c>
      <c r="AY808" s="165" t="s">
        <v>268</v>
      </c>
    </row>
    <row r="809" spans="2:65" s="14" customFormat="1">
      <c r="B809" s="164"/>
      <c r="D809" s="150" t="s">
        <v>276</v>
      </c>
      <c r="E809" s="165" t="s">
        <v>1</v>
      </c>
      <c r="F809" s="166" t="s">
        <v>1407</v>
      </c>
      <c r="H809" s="165" t="s">
        <v>1</v>
      </c>
      <c r="I809" s="167"/>
      <c r="L809" s="164"/>
      <c r="M809" s="168"/>
      <c r="T809" s="169"/>
      <c r="AT809" s="165" t="s">
        <v>276</v>
      </c>
      <c r="AU809" s="165" t="s">
        <v>90</v>
      </c>
      <c r="AV809" s="14" t="s">
        <v>84</v>
      </c>
      <c r="AW809" s="14" t="s">
        <v>32</v>
      </c>
      <c r="AX809" s="14" t="s">
        <v>77</v>
      </c>
      <c r="AY809" s="165" t="s">
        <v>268</v>
      </c>
    </row>
    <row r="810" spans="2:65" s="12" customFormat="1">
      <c r="B810" s="149"/>
      <c r="D810" s="150" t="s">
        <v>276</v>
      </c>
      <c r="E810" s="151" t="s">
        <v>1</v>
      </c>
      <c r="F810" s="152" t="s">
        <v>3313</v>
      </c>
      <c r="H810" s="153">
        <v>10.206</v>
      </c>
      <c r="I810" s="154"/>
      <c r="L810" s="149"/>
      <c r="M810" s="155"/>
      <c r="T810" s="156"/>
      <c r="AT810" s="151" t="s">
        <v>276</v>
      </c>
      <c r="AU810" s="151" t="s">
        <v>90</v>
      </c>
      <c r="AV810" s="12" t="s">
        <v>90</v>
      </c>
      <c r="AW810" s="12" t="s">
        <v>32</v>
      </c>
      <c r="AX810" s="12" t="s">
        <v>77</v>
      </c>
      <c r="AY810" s="151" t="s">
        <v>268</v>
      </c>
    </row>
    <row r="811" spans="2:65" s="15" customFormat="1">
      <c r="B811" s="170"/>
      <c r="D811" s="150" t="s">
        <v>276</v>
      </c>
      <c r="E811" s="171" t="s">
        <v>1</v>
      </c>
      <c r="F811" s="172" t="s">
        <v>325</v>
      </c>
      <c r="H811" s="173">
        <v>10.206</v>
      </c>
      <c r="I811" s="174"/>
      <c r="L811" s="170"/>
      <c r="M811" s="175"/>
      <c r="T811" s="176"/>
      <c r="AT811" s="171" t="s">
        <v>276</v>
      </c>
      <c r="AU811" s="171" t="s">
        <v>90</v>
      </c>
      <c r="AV811" s="15" t="s">
        <v>97</v>
      </c>
      <c r="AW811" s="15" t="s">
        <v>32</v>
      </c>
      <c r="AX811" s="15" t="s">
        <v>77</v>
      </c>
      <c r="AY811" s="171" t="s">
        <v>268</v>
      </c>
    </row>
    <row r="812" spans="2:65" s="14" customFormat="1">
      <c r="B812" s="164"/>
      <c r="D812" s="150" t="s">
        <v>276</v>
      </c>
      <c r="E812" s="165" t="s">
        <v>1</v>
      </c>
      <c r="F812" s="166" t="s">
        <v>1406</v>
      </c>
      <c r="H812" s="165" t="s">
        <v>1</v>
      </c>
      <c r="I812" s="167"/>
      <c r="L812" s="164"/>
      <c r="M812" s="168"/>
      <c r="T812" s="169"/>
      <c r="AT812" s="165" t="s">
        <v>276</v>
      </c>
      <c r="AU812" s="165" t="s">
        <v>90</v>
      </c>
      <c r="AV812" s="14" t="s">
        <v>84</v>
      </c>
      <c r="AW812" s="14" t="s">
        <v>32</v>
      </c>
      <c r="AX812" s="14" t="s">
        <v>77</v>
      </c>
      <c r="AY812" s="165" t="s">
        <v>268</v>
      </c>
    </row>
    <row r="813" spans="2:65" s="14" customFormat="1">
      <c r="B813" s="164"/>
      <c r="D813" s="150" t="s">
        <v>276</v>
      </c>
      <c r="E813" s="165" t="s">
        <v>1</v>
      </c>
      <c r="F813" s="166" t="s">
        <v>1409</v>
      </c>
      <c r="H813" s="165" t="s">
        <v>1</v>
      </c>
      <c r="I813" s="167"/>
      <c r="L813" s="164"/>
      <c r="M813" s="168"/>
      <c r="T813" s="169"/>
      <c r="AT813" s="165" t="s">
        <v>276</v>
      </c>
      <c r="AU813" s="165" t="s">
        <v>90</v>
      </c>
      <c r="AV813" s="14" t="s">
        <v>84</v>
      </c>
      <c r="AW813" s="14" t="s">
        <v>32</v>
      </c>
      <c r="AX813" s="14" t="s">
        <v>77</v>
      </c>
      <c r="AY813" s="165" t="s">
        <v>268</v>
      </c>
    </row>
    <row r="814" spans="2:65" s="12" customFormat="1" ht="33.75">
      <c r="B814" s="149"/>
      <c r="D814" s="150" t="s">
        <v>276</v>
      </c>
      <c r="E814" s="151" t="s">
        <v>1</v>
      </c>
      <c r="F814" s="152" t="s">
        <v>3314</v>
      </c>
      <c r="H814" s="153">
        <v>29.986999999999998</v>
      </c>
      <c r="I814" s="154"/>
      <c r="L814" s="149"/>
      <c r="M814" s="155"/>
      <c r="T814" s="156"/>
      <c r="AT814" s="151" t="s">
        <v>276</v>
      </c>
      <c r="AU814" s="151" t="s">
        <v>90</v>
      </c>
      <c r="AV814" s="12" t="s">
        <v>90</v>
      </c>
      <c r="AW814" s="12" t="s">
        <v>32</v>
      </c>
      <c r="AX814" s="12" t="s">
        <v>77</v>
      </c>
      <c r="AY814" s="151" t="s">
        <v>268</v>
      </c>
    </row>
    <row r="815" spans="2:65" s="15" customFormat="1">
      <c r="B815" s="170"/>
      <c r="D815" s="150" t="s">
        <v>276</v>
      </c>
      <c r="E815" s="171" t="s">
        <v>1</v>
      </c>
      <c r="F815" s="172" t="s">
        <v>325</v>
      </c>
      <c r="H815" s="173">
        <v>29.986999999999998</v>
      </c>
      <c r="I815" s="174"/>
      <c r="L815" s="170"/>
      <c r="M815" s="175"/>
      <c r="T815" s="176"/>
      <c r="AT815" s="171" t="s">
        <v>276</v>
      </c>
      <c r="AU815" s="171" t="s">
        <v>90</v>
      </c>
      <c r="AV815" s="15" t="s">
        <v>97</v>
      </c>
      <c r="AW815" s="15" t="s">
        <v>32</v>
      </c>
      <c r="AX815" s="15" t="s">
        <v>77</v>
      </c>
      <c r="AY815" s="171" t="s">
        <v>268</v>
      </c>
    </row>
    <row r="816" spans="2:65" s="13" customFormat="1">
      <c r="B816" s="157"/>
      <c r="D816" s="150" t="s">
        <v>276</v>
      </c>
      <c r="E816" s="158" t="s">
        <v>1</v>
      </c>
      <c r="F816" s="159" t="s">
        <v>278</v>
      </c>
      <c r="H816" s="160">
        <v>40.192999999999998</v>
      </c>
      <c r="I816" s="161"/>
      <c r="L816" s="157"/>
      <c r="M816" s="162"/>
      <c r="T816" s="163"/>
      <c r="AT816" s="158" t="s">
        <v>276</v>
      </c>
      <c r="AU816" s="158" t="s">
        <v>90</v>
      </c>
      <c r="AV816" s="13" t="s">
        <v>101</v>
      </c>
      <c r="AW816" s="13" t="s">
        <v>32</v>
      </c>
      <c r="AX816" s="13" t="s">
        <v>84</v>
      </c>
      <c r="AY816" s="158" t="s">
        <v>268</v>
      </c>
    </row>
    <row r="817" spans="2:65" s="12" customFormat="1">
      <c r="B817" s="149"/>
      <c r="D817" s="150" t="s">
        <v>276</v>
      </c>
      <c r="F817" s="152" t="s">
        <v>3315</v>
      </c>
      <c r="H817" s="153">
        <v>16.077000000000002</v>
      </c>
      <c r="I817" s="154"/>
      <c r="L817" s="149"/>
      <c r="M817" s="155"/>
      <c r="T817" s="156"/>
      <c r="AT817" s="151" t="s">
        <v>276</v>
      </c>
      <c r="AU817" s="151" t="s">
        <v>90</v>
      </c>
      <c r="AV817" s="12" t="s">
        <v>90</v>
      </c>
      <c r="AW817" s="12" t="s">
        <v>4</v>
      </c>
      <c r="AX817" s="12" t="s">
        <v>84</v>
      </c>
      <c r="AY817" s="151" t="s">
        <v>268</v>
      </c>
    </row>
    <row r="818" spans="2:65" s="1" customFormat="1" ht="24.2" customHeight="1">
      <c r="B818" s="32"/>
      <c r="C818" s="136" t="s">
        <v>1400</v>
      </c>
      <c r="D818" s="136" t="s">
        <v>270</v>
      </c>
      <c r="E818" s="137" t="s">
        <v>1413</v>
      </c>
      <c r="F818" s="138" t="s">
        <v>1414</v>
      </c>
      <c r="G818" s="139" t="s">
        <v>273</v>
      </c>
      <c r="H818" s="140">
        <v>312.94</v>
      </c>
      <c r="I818" s="141"/>
      <c r="J818" s="142">
        <f>ROUND(I818*H818,2)</f>
        <v>0</v>
      </c>
      <c r="K818" s="138" t="s">
        <v>274</v>
      </c>
      <c r="L818" s="32"/>
      <c r="M818" s="143" t="s">
        <v>1</v>
      </c>
      <c r="N818" s="144" t="s">
        <v>43</v>
      </c>
      <c r="P818" s="145">
        <f>O818*H818</f>
        <v>0</v>
      </c>
      <c r="Q818" s="145">
        <v>4.0000000000000002E-4</v>
      </c>
      <c r="R818" s="145">
        <f>Q818*H818</f>
        <v>0.12517600000000001</v>
      </c>
      <c r="S818" s="145">
        <v>0</v>
      </c>
      <c r="T818" s="146">
        <f>S818*H818</f>
        <v>0</v>
      </c>
      <c r="AR818" s="147" t="s">
        <v>370</v>
      </c>
      <c r="AT818" s="147" t="s">
        <v>270</v>
      </c>
      <c r="AU818" s="147" t="s">
        <v>90</v>
      </c>
      <c r="AY818" s="17" t="s">
        <v>268</v>
      </c>
      <c r="BE818" s="148">
        <f>IF(N818="základní",J818,0)</f>
        <v>0</v>
      </c>
      <c r="BF818" s="148">
        <f>IF(N818="snížená",J818,0)</f>
        <v>0</v>
      </c>
      <c r="BG818" s="148">
        <f>IF(N818="zákl. přenesená",J818,0)</f>
        <v>0</v>
      </c>
      <c r="BH818" s="148">
        <f>IF(N818="sníž. přenesená",J818,0)</f>
        <v>0</v>
      </c>
      <c r="BI818" s="148">
        <f>IF(N818="nulová",J818,0)</f>
        <v>0</v>
      </c>
      <c r="BJ818" s="17" t="s">
        <v>90</v>
      </c>
      <c r="BK818" s="148">
        <f>ROUND(I818*H818,2)</f>
        <v>0</v>
      </c>
      <c r="BL818" s="17" t="s">
        <v>370</v>
      </c>
      <c r="BM818" s="147" t="s">
        <v>1415</v>
      </c>
    </row>
    <row r="819" spans="2:65" s="1" customFormat="1" ht="49.15" customHeight="1">
      <c r="B819" s="32"/>
      <c r="C819" s="186" t="s">
        <v>1404</v>
      </c>
      <c r="D819" s="186" t="s">
        <v>982</v>
      </c>
      <c r="E819" s="187" t="s">
        <v>1417</v>
      </c>
      <c r="F819" s="188" t="s">
        <v>1418</v>
      </c>
      <c r="G819" s="189" t="s">
        <v>273</v>
      </c>
      <c r="H819" s="190">
        <v>364.73200000000003</v>
      </c>
      <c r="I819" s="191"/>
      <c r="J819" s="192">
        <f>ROUND(I819*H819,2)</f>
        <v>0</v>
      </c>
      <c r="K819" s="188" t="s">
        <v>274</v>
      </c>
      <c r="L819" s="193"/>
      <c r="M819" s="194" t="s">
        <v>1</v>
      </c>
      <c r="N819" s="195" t="s">
        <v>43</v>
      </c>
      <c r="P819" s="145">
        <f>O819*H819</f>
        <v>0</v>
      </c>
      <c r="Q819" s="145">
        <v>4.7000000000000002E-3</v>
      </c>
      <c r="R819" s="145">
        <f>Q819*H819</f>
        <v>1.7142404000000002</v>
      </c>
      <c r="S819" s="145">
        <v>0</v>
      </c>
      <c r="T819" s="146">
        <f>S819*H819</f>
        <v>0</v>
      </c>
      <c r="AR819" s="147" t="s">
        <v>448</v>
      </c>
      <c r="AT819" s="147" t="s">
        <v>982</v>
      </c>
      <c r="AU819" s="147" t="s">
        <v>90</v>
      </c>
      <c r="AY819" s="17" t="s">
        <v>268</v>
      </c>
      <c r="BE819" s="148">
        <f>IF(N819="základní",J819,0)</f>
        <v>0</v>
      </c>
      <c r="BF819" s="148">
        <f>IF(N819="snížená",J819,0)</f>
        <v>0</v>
      </c>
      <c r="BG819" s="148">
        <f>IF(N819="zákl. přenesená",J819,0)</f>
        <v>0</v>
      </c>
      <c r="BH819" s="148">
        <f>IF(N819="sníž. přenesená",J819,0)</f>
        <v>0</v>
      </c>
      <c r="BI819" s="148">
        <f>IF(N819="nulová",J819,0)</f>
        <v>0</v>
      </c>
      <c r="BJ819" s="17" t="s">
        <v>90</v>
      </c>
      <c r="BK819" s="148">
        <f>ROUND(I819*H819,2)</f>
        <v>0</v>
      </c>
      <c r="BL819" s="17" t="s">
        <v>370</v>
      </c>
      <c r="BM819" s="147" t="s">
        <v>3316</v>
      </c>
    </row>
    <row r="820" spans="2:65" s="14" customFormat="1">
      <c r="B820" s="164"/>
      <c r="D820" s="150" t="s">
        <v>276</v>
      </c>
      <c r="E820" s="165" t="s">
        <v>1</v>
      </c>
      <c r="F820" s="166" t="s">
        <v>1420</v>
      </c>
      <c r="H820" s="165" t="s">
        <v>1</v>
      </c>
      <c r="I820" s="167"/>
      <c r="L820" s="164"/>
      <c r="M820" s="168"/>
      <c r="T820" s="169"/>
      <c r="AT820" s="165" t="s">
        <v>276</v>
      </c>
      <c r="AU820" s="165" t="s">
        <v>90</v>
      </c>
      <c r="AV820" s="14" t="s">
        <v>84</v>
      </c>
      <c r="AW820" s="14" t="s">
        <v>32</v>
      </c>
      <c r="AX820" s="14" t="s">
        <v>77</v>
      </c>
      <c r="AY820" s="165" t="s">
        <v>268</v>
      </c>
    </row>
    <row r="821" spans="2:65" s="12" customFormat="1">
      <c r="B821" s="149"/>
      <c r="D821" s="150" t="s">
        <v>276</v>
      </c>
      <c r="E821" s="151" t="s">
        <v>1</v>
      </c>
      <c r="F821" s="152" t="s">
        <v>3317</v>
      </c>
      <c r="H821" s="153">
        <v>308.94</v>
      </c>
      <c r="I821" s="154"/>
      <c r="L821" s="149"/>
      <c r="M821" s="155"/>
      <c r="T821" s="156"/>
      <c r="AT821" s="151" t="s">
        <v>276</v>
      </c>
      <c r="AU821" s="151" t="s">
        <v>90</v>
      </c>
      <c r="AV821" s="12" t="s">
        <v>90</v>
      </c>
      <c r="AW821" s="12" t="s">
        <v>32</v>
      </c>
      <c r="AX821" s="12" t="s">
        <v>77</v>
      </c>
      <c r="AY821" s="151" t="s">
        <v>268</v>
      </c>
    </row>
    <row r="822" spans="2:65" s="12" customFormat="1">
      <c r="B822" s="149"/>
      <c r="D822" s="150" t="s">
        <v>276</v>
      </c>
      <c r="E822" s="151" t="s">
        <v>1</v>
      </c>
      <c r="F822" s="152" t="s">
        <v>1422</v>
      </c>
      <c r="H822" s="153">
        <v>4</v>
      </c>
      <c r="I822" s="154"/>
      <c r="L822" s="149"/>
      <c r="M822" s="155"/>
      <c r="T822" s="156"/>
      <c r="AT822" s="151" t="s">
        <v>276</v>
      </c>
      <c r="AU822" s="151" t="s">
        <v>90</v>
      </c>
      <c r="AV822" s="12" t="s">
        <v>90</v>
      </c>
      <c r="AW822" s="12" t="s">
        <v>32</v>
      </c>
      <c r="AX822" s="12" t="s">
        <v>77</v>
      </c>
      <c r="AY822" s="151" t="s">
        <v>268</v>
      </c>
    </row>
    <row r="823" spans="2:65" s="13" customFormat="1">
      <c r="B823" s="157"/>
      <c r="D823" s="150" t="s">
        <v>276</v>
      </c>
      <c r="E823" s="158" t="s">
        <v>1</v>
      </c>
      <c r="F823" s="159" t="s">
        <v>278</v>
      </c>
      <c r="H823" s="160">
        <v>312.94</v>
      </c>
      <c r="I823" s="161"/>
      <c r="L823" s="157"/>
      <c r="M823" s="162"/>
      <c r="T823" s="163"/>
      <c r="AT823" s="158" t="s">
        <v>276</v>
      </c>
      <c r="AU823" s="158" t="s">
        <v>90</v>
      </c>
      <c r="AV823" s="13" t="s">
        <v>101</v>
      </c>
      <c r="AW823" s="13" t="s">
        <v>32</v>
      </c>
      <c r="AX823" s="13" t="s">
        <v>84</v>
      </c>
      <c r="AY823" s="158" t="s">
        <v>268</v>
      </c>
    </row>
    <row r="824" spans="2:65" s="12" customFormat="1">
      <c r="B824" s="149"/>
      <c r="D824" s="150" t="s">
        <v>276</v>
      </c>
      <c r="F824" s="152" t="s">
        <v>1423</v>
      </c>
      <c r="H824" s="153">
        <v>364.73200000000003</v>
      </c>
      <c r="I824" s="154"/>
      <c r="L824" s="149"/>
      <c r="M824" s="155"/>
      <c r="T824" s="156"/>
      <c r="AT824" s="151" t="s">
        <v>276</v>
      </c>
      <c r="AU824" s="151" t="s">
        <v>90</v>
      </c>
      <c r="AV824" s="12" t="s">
        <v>90</v>
      </c>
      <c r="AW824" s="12" t="s">
        <v>4</v>
      </c>
      <c r="AX824" s="12" t="s">
        <v>84</v>
      </c>
      <c r="AY824" s="151" t="s">
        <v>268</v>
      </c>
    </row>
    <row r="825" spans="2:65" s="1" customFormat="1" ht="24.2" customHeight="1">
      <c r="B825" s="32"/>
      <c r="C825" s="136" t="s">
        <v>1412</v>
      </c>
      <c r="D825" s="136" t="s">
        <v>270</v>
      </c>
      <c r="E825" s="137" t="s">
        <v>1425</v>
      </c>
      <c r="F825" s="138" t="s">
        <v>1426</v>
      </c>
      <c r="G825" s="139" t="s">
        <v>273</v>
      </c>
      <c r="H825" s="140">
        <v>80.387</v>
      </c>
      <c r="I825" s="141"/>
      <c r="J825" s="142">
        <f>ROUND(I825*H825,2)</f>
        <v>0</v>
      </c>
      <c r="K825" s="138" t="s">
        <v>274</v>
      </c>
      <c r="L825" s="32"/>
      <c r="M825" s="143" t="s">
        <v>1</v>
      </c>
      <c r="N825" s="144" t="s">
        <v>43</v>
      </c>
      <c r="P825" s="145">
        <f>O825*H825</f>
        <v>0</v>
      </c>
      <c r="Q825" s="145">
        <v>4.0000000000000002E-4</v>
      </c>
      <c r="R825" s="145">
        <f>Q825*H825</f>
        <v>3.2154800000000004E-2</v>
      </c>
      <c r="S825" s="145">
        <v>0</v>
      </c>
      <c r="T825" s="146">
        <f>S825*H825</f>
        <v>0</v>
      </c>
      <c r="AR825" s="147" t="s">
        <v>370</v>
      </c>
      <c r="AT825" s="147" t="s">
        <v>270</v>
      </c>
      <c r="AU825" s="147" t="s">
        <v>90</v>
      </c>
      <c r="AY825" s="17" t="s">
        <v>268</v>
      </c>
      <c r="BE825" s="148">
        <f>IF(N825="základní",J825,0)</f>
        <v>0</v>
      </c>
      <c r="BF825" s="148">
        <f>IF(N825="snížená",J825,0)</f>
        <v>0</v>
      </c>
      <c r="BG825" s="148">
        <f>IF(N825="zákl. přenesená",J825,0)</f>
        <v>0</v>
      </c>
      <c r="BH825" s="148">
        <f>IF(N825="sníž. přenesená",J825,0)</f>
        <v>0</v>
      </c>
      <c r="BI825" s="148">
        <f>IF(N825="nulová",J825,0)</f>
        <v>0</v>
      </c>
      <c r="BJ825" s="17" t="s">
        <v>90</v>
      </c>
      <c r="BK825" s="148">
        <f>ROUND(I825*H825,2)</f>
        <v>0</v>
      </c>
      <c r="BL825" s="17" t="s">
        <v>370</v>
      </c>
      <c r="BM825" s="147" t="s">
        <v>1427</v>
      </c>
    </row>
    <row r="826" spans="2:65" s="1" customFormat="1" ht="49.15" customHeight="1">
      <c r="B826" s="32"/>
      <c r="C826" s="186" t="s">
        <v>1416</v>
      </c>
      <c r="D826" s="186" t="s">
        <v>982</v>
      </c>
      <c r="E826" s="187" t="s">
        <v>1417</v>
      </c>
      <c r="F826" s="188" t="s">
        <v>1418</v>
      </c>
      <c r="G826" s="189" t="s">
        <v>273</v>
      </c>
      <c r="H826" s="190">
        <v>98.153000000000006</v>
      </c>
      <c r="I826" s="191"/>
      <c r="J826" s="192">
        <f>ROUND(I826*H826,2)</f>
        <v>0</v>
      </c>
      <c r="K826" s="188" t="s">
        <v>274</v>
      </c>
      <c r="L826" s="193"/>
      <c r="M826" s="194" t="s">
        <v>1</v>
      </c>
      <c r="N826" s="195" t="s">
        <v>43</v>
      </c>
      <c r="P826" s="145">
        <f>O826*H826</f>
        <v>0</v>
      </c>
      <c r="Q826" s="145">
        <v>4.7000000000000002E-3</v>
      </c>
      <c r="R826" s="145">
        <f>Q826*H826</f>
        <v>0.46131910000000004</v>
      </c>
      <c r="S826" s="145">
        <v>0</v>
      </c>
      <c r="T826" s="146">
        <f>S826*H826</f>
        <v>0</v>
      </c>
      <c r="AR826" s="147" t="s">
        <v>448</v>
      </c>
      <c r="AT826" s="147" t="s">
        <v>982</v>
      </c>
      <c r="AU826" s="147" t="s">
        <v>90</v>
      </c>
      <c r="AY826" s="17" t="s">
        <v>268</v>
      </c>
      <c r="BE826" s="148">
        <f>IF(N826="základní",J826,0)</f>
        <v>0</v>
      </c>
      <c r="BF826" s="148">
        <f>IF(N826="snížená",J826,0)</f>
        <v>0</v>
      </c>
      <c r="BG826" s="148">
        <f>IF(N826="zákl. přenesená",J826,0)</f>
        <v>0</v>
      </c>
      <c r="BH826" s="148">
        <f>IF(N826="sníž. přenesená",J826,0)</f>
        <v>0</v>
      </c>
      <c r="BI826" s="148">
        <f>IF(N826="nulová",J826,0)</f>
        <v>0</v>
      </c>
      <c r="BJ826" s="17" t="s">
        <v>90</v>
      </c>
      <c r="BK826" s="148">
        <f>ROUND(I826*H826,2)</f>
        <v>0</v>
      </c>
      <c r="BL826" s="17" t="s">
        <v>370</v>
      </c>
      <c r="BM826" s="147" t="s">
        <v>3318</v>
      </c>
    </row>
    <row r="827" spans="2:65" s="14" customFormat="1">
      <c r="B827" s="164"/>
      <c r="D827" s="150" t="s">
        <v>276</v>
      </c>
      <c r="E827" s="165" t="s">
        <v>1</v>
      </c>
      <c r="F827" s="166" t="s">
        <v>1430</v>
      </c>
      <c r="H827" s="165" t="s">
        <v>1</v>
      </c>
      <c r="I827" s="167"/>
      <c r="L827" s="164"/>
      <c r="M827" s="168"/>
      <c r="T827" s="169"/>
      <c r="AT827" s="165" t="s">
        <v>276</v>
      </c>
      <c r="AU827" s="165" t="s">
        <v>90</v>
      </c>
      <c r="AV827" s="14" t="s">
        <v>84</v>
      </c>
      <c r="AW827" s="14" t="s">
        <v>32</v>
      </c>
      <c r="AX827" s="14" t="s">
        <v>77</v>
      </c>
      <c r="AY827" s="165" t="s">
        <v>268</v>
      </c>
    </row>
    <row r="828" spans="2:65" s="14" customFormat="1">
      <c r="B828" s="164"/>
      <c r="D828" s="150" t="s">
        <v>276</v>
      </c>
      <c r="E828" s="165" t="s">
        <v>1</v>
      </c>
      <c r="F828" s="166" t="s">
        <v>1407</v>
      </c>
      <c r="H828" s="165" t="s">
        <v>1</v>
      </c>
      <c r="I828" s="167"/>
      <c r="L828" s="164"/>
      <c r="M828" s="168"/>
      <c r="T828" s="169"/>
      <c r="AT828" s="165" t="s">
        <v>276</v>
      </c>
      <c r="AU828" s="165" t="s">
        <v>90</v>
      </c>
      <c r="AV828" s="14" t="s">
        <v>84</v>
      </c>
      <c r="AW828" s="14" t="s">
        <v>32</v>
      </c>
      <c r="AX828" s="14" t="s">
        <v>77</v>
      </c>
      <c r="AY828" s="165" t="s">
        <v>268</v>
      </c>
    </row>
    <row r="829" spans="2:65" s="12" customFormat="1">
      <c r="B829" s="149"/>
      <c r="D829" s="150" t="s">
        <v>276</v>
      </c>
      <c r="E829" s="151" t="s">
        <v>1</v>
      </c>
      <c r="F829" s="152" t="s">
        <v>3319</v>
      </c>
      <c r="H829" s="153">
        <v>20.411999999999999</v>
      </c>
      <c r="I829" s="154"/>
      <c r="L829" s="149"/>
      <c r="M829" s="155"/>
      <c r="T829" s="156"/>
      <c r="AT829" s="151" t="s">
        <v>276</v>
      </c>
      <c r="AU829" s="151" t="s">
        <v>90</v>
      </c>
      <c r="AV829" s="12" t="s">
        <v>90</v>
      </c>
      <c r="AW829" s="12" t="s">
        <v>32</v>
      </c>
      <c r="AX829" s="12" t="s">
        <v>77</v>
      </c>
      <c r="AY829" s="151" t="s">
        <v>268</v>
      </c>
    </row>
    <row r="830" spans="2:65" s="15" customFormat="1">
      <c r="B830" s="170"/>
      <c r="D830" s="150" t="s">
        <v>276</v>
      </c>
      <c r="E830" s="171" t="s">
        <v>1</v>
      </c>
      <c r="F830" s="172" t="s">
        <v>325</v>
      </c>
      <c r="H830" s="173">
        <v>20.411999999999999</v>
      </c>
      <c r="I830" s="174"/>
      <c r="L830" s="170"/>
      <c r="M830" s="175"/>
      <c r="T830" s="176"/>
      <c r="AT830" s="171" t="s">
        <v>276</v>
      </c>
      <c r="AU830" s="171" t="s">
        <v>90</v>
      </c>
      <c r="AV830" s="15" t="s">
        <v>97</v>
      </c>
      <c r="AW830" s="15" t="s">
        <v>32</v>
      </c>
      <c r="AX830" s="15" t="s">
        <v>77</v>
      </c>
      <c r="AY830" s="171" t="s">
        <v>268</v>
      </c>
    </row>
    <row r="831" spans="2:65" s="14" customFormat="1">
      <c r="B831" s="164"/>
      <c r="D831" s="150" t="s">
        <v>276</v>
      </c>
      <c r="E831" s="165" t="s">
        <v>1</v>
      </c>
      <c r="F831" s="166" t="s">
        <v>1432</v>
      </c>
      <c r="H831" s="165" t="s">
        <v>1</v>
      </c>
      <c r="I831" s="167"/>
      <c r="L831" s="164"/>
      <c r="M831" s="168"/>
      <c r="T831" s="169"/>
      <c r="AT831" s="165" t="s">
        <v>276</v>
      </c>
      <c r="AU831" s="165" t="s">
        <v>90</v>
      </c>
      <c r="AV831" s="14" t="s">
        <v>84</v>
      </c>
      <c r="AW831" s="14" t="s">
        <v>32</v>
      </c>
      <c r="AX831" s="14" t="s">
        <v>77</v>
      </c>
      <c r="AY831" s="165" t="s">
        <v>268</v>
      </c>
    </row>
    <row r="832" spans="2:65" s="14" customFormat="1">
      <c r="B832" s="164"/>
      <c r="D832" s="150" t="s">
        <v>276</v>
      </c>
      <c r="E832" s="165" t="s">
        <v>1</v>
      </c>
      <c r="F832" s="166" t="s">
        <v>1409</v>
      </c>
      <c r="H832" s="165" t="s">
        <v>1</v>
      </c>
      <c r="I832" s="167"/>
      <c r="L832" s="164"/>
      <c r="M832" s="168"/>
      <c r="T832" s="169"/>
      <c r="AT832" s="165" t="s">
        <v>276</v>
      </c>
      <c r="AU832" s="165" t="s">
        <v>90</v>
      </c>
      <c r="AV832" s="14" t="s">
        <v>84</v>
      </c>
      <c r="AW832" s="14" t="s">
        <v>32</v>
      </c>
      <c r="AX832" s="14" t="s">
        <v>77</v>
      </c>
      <c r="AY832" s="165" t="s">
        <v>268</v>
      </c>
    </row>
    <row r="833" spans="2:65" s="12" customFormat="1" ht="33.75">
      <c r="B833" s="149"/>
      <c r="D833" s="150" t="s">
        <v>276</v>
      </c>
      <c r="E833" s="151" t="s">
        <v>1</v>
      </c>
      <c r="F833" s="152" t="s">
        <v>3320</v>
      </c>
      <c r="H833" s="153">
        <v>59.975000000000001</v>
      </c>
      <c r="I833" s="154"/>
      <c r="L833" s="149"/>
      <c r="M833" s="155"/>
      <c r="T833" s="156"/>
      <c r="AT833" s="151" t="s">
        <v>276</v>
      </c>
      <c r="AU833" s="151" t="s">
        <v>90</v>
      </c>
      <c r="AV833" s="12" t="s">
        <v>90</v>
      </c>
      <c r="AW833" s="12" t="s">
        <v>32</v>
      </c>
      <c r="AX833" s="12" t="s">
        <v>77</v>
      </c>
      <c r="AY833" s="151" t="s">
        <v>268</v>
      </c>
    </row>
    <row r="834" spans="2:65" s="15" customFormat="1">
      <c r="B834" s="170"/>
      <c r="D834" s="150" t="s">
        <v>276</v>
      </c>
      <c r="E834" s="171" t="s">
        <v>1</v>
      </c>
      <c r="F834" s="172" t="s">
        <v>325</v>
      </c>
      <c r="H834" s="173">
        <v>59.975000000000001</v>
      </c>
      <c r="I834" s="174"/>
      <c r="L834" s="170"/>
      <c r="M834" s="175"/>
      <c r="T834" s="176"/>
      <c r="AT834" s="171" t="s">
        <v>276</v>
      </c>
      <c r="AU834" s="171" t="s">
        <v>90</v>
      </c>
      <c r="AV834" s="15" t="s">
        <v>97</v>
      </c>
      <c r="AW834" s="15" t="s">
        <v>32</v>
      </c>
      <c r="AX834" s="15" t="s">
        <v>77</v>
      </c>
      <c r="AY834" s="171" t="s">
        <v>268</v>
      </c>
    </row>
    <row r="835" spans="2:65" s="13" customFormat="1">
      <c r="B835" s="157"/>
      <c r="D835" s="150" t="s">
        <v>276</v>
      </c>
      <c r="E835" s="158" t="s">
        <v>1</v>
      </c>
      <c r="F835" s="159" t="s">
        <v>278</v>
      </c>
      <c r="H835" s="160">
        <v>80.387</v>
      </c>
      <c r="I835" s="161"/>
      <c r="L835" s="157"/>
      <c r="M835" s="162"/>
      <c r="T835" s="163"/>
      <c r="AT835" s="158" t="s">
        <v>276</v>
      </c>
      <c r="AU835" s="158" t="s">
        <v>90</v>
      </c>
      <c r="AV835" s="13" t="s">
        <v>101</v>
      </c>
      <c r="AW835" s="13" t="s">
        <v>32</v>
      </c>
      <c r="AX835" s="13" t="s">
        <v>84</v>
      </c>
      <c r="AY835" s="158" t="s">
        <v>268</v>
      </c>
    </row>
    <row r="836" spans="2:65" s="12" customFormat="1">
      <c r="B836" s="149"/>
      <c r="D836" s="150" t="s">
        <v>276</v>
      </c>
      <c r="F836" s="152" t="s">
        <v>3321</v>
      </c>
      <c r="H836" s="153">
        <v>98.153000000000006</v>
      </c>
      <c r="I836" s="154"/>
      <c r="L836" s="149"/>
      <c r="M836" s="155"/>
      <c r="T836" s="156"/>
      <c r="AT836" s="151" t="s">
        <v>276</v>
      </c>
      <c r="AU836" s="151" t="s">
        <v>90</v>
      </c>
      <c r="AV836" s="12" t="s">
        <v>90</v>
      </c>
      <c r="AW836" s="12" t="s">
        <v>4</v>
      </c>
      <c r="AX836" s="12" t="s">
        <v>84</v>
      </c>
      <c r="AY836" s="151" t="s">
        <v>268</v>
      </c>
    </row>
    <row r="837" spans="2:65" s="1" customFormat="1" ht="33" customHeight="1">
      <c r="B837" s="32"/>
      <c r="C837" s="136" t="s">
        <v>1424</v>
      </c>
      <c r="D837" s="136" t="s">
        <v>270</v>
      </c>
      <c r="E837" s="137" t="s">
        <v>1436</v>
      </c>
      <c r="F837" s="138" t="s">
        <v>1437</v>
      </c>
      <c r="G837" s="139" t="s">
        <v>273</v>
      </c>
      <c r="H837" s="140">
        <v>10</v>
      </c>
      <c r="I837" s="141"/>
      <c r="J837" s="142">
        <f>ROUND(I837*H837,2)</f>
        <v>0</v>
      </c>
      <c r="K837" s="138" t="s">
        <v>274</v>
      </c>
      <c r="L837" s="32"/>
      <c r="M837" s="143" t="s">
        <v>1</v>
      </c>
      <c r="N837" s="144" t="s">
        <v>43</v>
      </c>
      <c r="P837" s="145">
        <f>O837*H837</f>
        <v>0</v>
      </c>
      <c r="Q837" s="145">
        <v>0</v>
      </c>
      <c r="R837" s="145">
        <f>Q837*H837</f>
        <v>0</v>
      </c>
      <c r="S837" s="145">
        <v>0</v>
      </c>
      <c r="T837" s="146">
        <f>S837*H837</f>
        <v>0</v>
      </c>
      <c r="AR837" s="147" t="s">
        <v>370</v>
      </c>
      <c r="AT837" s="147" t="s">
        <v>270</v>
      </c>
      <c r="AU837" s="147" t="s">
        <v>90</v>
      </c>
      <c r="AY837" s="17" t="s">
        <v>268</v>
      </c>
      <c r="BE837" s="148">
        <f>IF(N837="základní",J837,0)</f>
        <v>0</v>
      </c>
      <c r="BF837" s="148">
        <f>IF(N837="snížená",J837,0)</f>
        <v>0</v>
      </c>
      <c r="BG837" s="148">
        <f>IF(N837="zákl. přenesená",J837,0)</f>
        <v>0</v>
      </c>
      <c r="BH837" s="148">
        <f>IF(N837="sníž. přenesená",J837,0)</f>
        <v>0</v>
      </c>
      <c r="BI837" s="148">
        <f>IF(N837="nulová",J837,0)</f>
        <v>0</v>
      </c>
      <c r="BJ837" s="17" t="s">
        <v>90</v>
      </c>
      <c r="BK837" s="148">
        <f>ROUND(I837*H837,2)</f>
        <v>0</v>
      </c>
      <c r="BL837" s="17" t="s">
        <v>370</v>
      </c>
      <c r="BM837" s="147" t="s">
        <v>3322</v>
      </c>
    </row>
    <row r="838" spans="2:65" s="1" customFormat="1" ht="24.2" customHeight="1">
      <c r="B838" s="32"/>
      <c r="C838" s="186" t="s">
        <v>1428</v>
      </c>
      <c r="D838" s="186" t="s">
        <v>982</v>
      </c>
      <c r="E838" s="187" t="s">
        <v>1440</v>
      </c>
      <c r="F838" s="188" t="s">
        <v>1441</v>
      </c>
      <c r="G838" s="189" t="s">
        <v>1442</v>
      </c>
      <c r="H838" s="190">
        <v>35</v>
      </c>
      <c r="I838" s="191"/>
      <c r="J838" s="192">
        <f>ROUND(I838*H838,2)</f>
        <v>0</v>
      </c>
      <c r="K838" s="188" t="s">
        <v>274</v>
      </c>
      <c r="L838" s="193"/>
      <c r="M838" s="194" t="s">
        <v>1</v>
      </c>
      <c r="N838" s="195" t="s">
        <v>43</v>
      </c>
      <c r="P838" s="145">
        <f>O838*H838</f>
        <v>0</v>
      </c>
      <c r="Q838" s="145">
        <v>1E-3</v>
      </c>
      <c r="R838" s="145">
        <f>Q838*H838</f>
        <v>3.5000000000000003E-2</v>
      </c>
      <c r="S838" s="145">
        <v>0</v>
      </c>
      <c r="T838" s="146">
        <f>S838*H838</f>
        <v>0</v>
      </c>
      <c r="AR838" s="147" t="s">
        <v>448</v>
      </c>
      <c r="AT838" s="147" t="s">
        <v>982</v>
      </c>
      <c r="AU838" s="147" t="s">
        <v>90</v>
      </c>
      <c r="AY838" s="17" t="s">
        <v>268</v>
      </c>
      <c r="BE838" s="148">
        <f>IF(N838="základní",J838,0)</f>
        <v>0</v>
      </c>
      <c r="BF838" s="148">
        <f>IF(N838="snížená",J838,0)</f>
        <v>0</v>
      </c>
      <c r="BG838" s="148">
        <f>IF(N838="zákl. přenesená",J838,0)</f>
        <v>0</v>
      </c>
      <c r="BH838" s="148">
        <f>IF(N838="sníž. přenesená",J838,0)</f>
        <v>0</v>
      </c>
      <c r="BI838" s="148">
        <f>IF(N838="nulová",J838,0)</f>
        <v>0</v>
      </c>
      <c r="BJ838" s="17" t="s">
        <v>90</v>
      </c>
      <c r="BK838" s="148">
        <f>ROUND(I838*H838,2)</f>
        <v>0</v>
      </c>
      <c r="BL838" s="17" t="s">
        <v>370</v>
      </c>
      <c r="BM838" s="147" t="s">
        <v>3323</v>
      </c>
    </row>
    <row r="839" spans="2:65" s="12" customFormat="1">
      <c r="B839" s="149"/>
      <c r="D839" s="150" t="s">
        <v>276</v>
      </c>
      <c r="E839" s="151" t="s">
        <v>1</v>
      </c>
      <c r="F839" s="152" t="s">
        <v>321</v>
      </c>
      <c r="H839" s="153">
        <v>10</v>
      </c>
      <c r="I839" s="154"/>
      <c r="L839" s="149"/>
      <c r="M839" s="155"/>
      <c r="T839" s="156"/>
      <c r="AT839" s="151" t="s">
        <v>276</v>
      </c>
      <c r="AU839" s="151" t="s">
        <v>90</v>
      </c>
      <c r="AV839" s="12" t="s">
        <v>90</v>
      </c>
      <c r="AW839" s="12" t="s">
        <v>32</v>
      </c>
      <c r="AX839" s="12" t="s">
        <v>84</v>
      </c>
      <c r="AY839" s="151" t="s">
        <v>268</v>
      </c>
    </row>
    <row r="840" spans="2:65" s="12" customFormat="1">
      <c r="B840" s="149"/>
      <c r="D840" s="150" t="s">
        <v>276</v>
      </c>
      <c r="F840" s="152" t="s">
        <v>1444</v>
      </c>
      <c r="H840" s="153">
        <v>35</v>
      </c>
      <c r="I840" s="154"/>
      <c r="L840" s="149"/>
      <c r="M840" s="155"/>
      <c r="T840" s="156"/>
      <c r="AT840" s="151" t="s">
        <v>276</v>
      </c>
      <c r="AU840" s="151" t="s">
        <v>90</v>
      </c>
      <c r="AV840" s="12" t="s">
        <v>90</v>
      </c>
      <c r="AW840" s="12" t="s">
        <v>4</v>
      </c>
      <c r="AX840" s="12" t="s">
        <v>84</v>
      </c>
      <c r="AY840" s="151" t="s">
        <v>268</v>
      </c>
    </row>
    <row r="841" spans="2:65" s="1" customFormat="1" ht="24.2" customHeight="1">
      <c r="B841" s="32"/>
      <c r="C841" s="136" t="s">
        <v>1435</v>
      </c>
      <c r="D841" s="136" t="s">
        <v>270</v>
      </c>
      <c r="E841" s="137" t="s">
        <v>1446</v>
      </c>
      <c r="F841" s="138" t="s">
        <v>1447</v>
      </c>
      <c r="G841" s="139" t="s">
        <v>273</v>
      </c>
      <c r="H841" s="140">
        <v>130.88</v>
      </c>
      <c r="I841" s="141"/>
      <c r="J841" s="142">
        <f>ROUND(I841*H841,2)</f>
        <v>0</v>
      </c>
      <c r="K841" s="138" t="s">
        <v>274</v>
      </c>
      <c r="L841" s="32"/>
      <c r="M841" s="143" t="s">
        <v>1</v>
      </c>
      <c r="N841" s="144" t="s">
        <v>43</v>
      </c>
      <c r="P841" s="145">
        <f>O841*H841</f>
        <v>0</v>
      </c>
      <c r="Q841" s="145">
        <v>0</v>
      </c>
      <c r="R841" s="145">
        <f>Q841*H841</f>
        <v>0</v>
      </c>
      <c r="S841" s="145">
        <v>0</v>
      </c>
      <c r="T841" s="146">
        <f>S841*H841</f>
        <v>0</v>
      </c>
      <c r="AR841" s="147" t="s">
        <v>370</v>
      </c>
      <c r="AT841" s="147" t="s">
        <v>270</v>
      </c>
      <c r="AU841" s="147" t="s">
        <v>90</v>
      </c>
      <c r="AY841" s="17" t="s">
        <v>268</v>
      </c>
      <c r="BE841" s="148">
        <f>IF(N841="základní",J841,0)</f>
        <v>0</v>
      </c>
      <c r="BF841" s="148">
        <f>IF(N841="snížená",J841,0)</f>
        <v>0</v>
      </c>
      <c r="BG841" s="148">
        <f>IF(N841="zákl. přenesená",J841,0)</f>
        <v>0</v>
      </c>
      <c r="BH841" s="148">
        <f>IF(N841="sníž. přenesená",J841,0)</f>
        <v>0</v>
      </c>
      <c r="BI841" s="148">
        <f>IF(N841="nulová",J841,0)</f>
        <v>0</v>
      </c>
      <c r="BJ841" s="17" t="s">
        <v>90</v>
      </c>
      <c r="BK841" s="148">
        <f>ROUND(I841*H841,2)</f>
        <v>0</v>
      </c>
      <c r="BL841" s="17" t="s">
        <v>370</v>
      </c>
      <c r="BM841" s="147" t="s">
        <v>1448</v>
      </c>
    </row>
    <row r="842" spans="2:65" s="1" customFormat="1" ht="16.5" customHeight="1">
      <c r="B842" s="32"/>
      <c r="C842" s="186" t="s">
        <v>1439</v>
      </c>
      <c r="D842" s="186" t="s">
        <v>982</v>
      </c>
      <c r="E842" s="187" t="s">
        <v>1450</v>
      </c>
      <c r="F842" s="188" t="s">
        <v>1451</v>
      </c>
      <c r="G842" s="189" t="s">
        <v>273</v>
      </c>
      <c r="H842" s="190">
        <v>137.42400000000001</v>
      </c>
      <c r="I842" s="191"/>
      <c r="J842" s="192">
        <f>ROUND(I842*H842,2)</f>
        <v>0</v>
      </c>
      <c r="K842" s="188" t="s">
        <v>274</v>
      </c>
      <c r="L842" s="193"/>
      <c r="M842" s="194" t="s">
        <v>1</v>
      </c>
      <c r="N842" s="195" t="s">
        <v>43</v>
      </c>
      <c r="P842" s="145">
        <f>O842*H842</f>
        <v>0</v>
      </c>
      <c r="Q842" s="145">
        <v>2.9999999999999997E-4</v>
      </c>
      <c r="R842" s="145">
        <f>Q842*H842</f>
        <v>4.1227199999999999E-2</v>
      </c>
      <c r="S842" s="145">
        <v>0</v>
      </c>
      <c r="T842" s="146">
        <f>S842*H842</f>
        <v>0</v>
      </c>
      <c r="AR842" s="147" t="s">
        <v>448</v>
      </c>
      <c r="AT842" s="147" t="s">
        <v>982</v>
      </c>
      <c r="AU842" s="147" t="s">
        <v>90</v>
      </c>
      <c r="AY842" s="17" t="s">
        <v>268</v>
      </c>
      <c r="BE842" s="148">
        <f>IF(N842="základní",J842,0)</f>
        <v>0</v>
      </c>
      <c r="BF842" s="148">
        <f>IF(N842="snížená",J842,0)</f>
        <v>0</v>
      </c>
      <c r="BG842" s="148">
        <f>IF(N842="zákl. přenesená",J842,0)</f>
        <v>0</v>
      </c>
      <c r="BH842" s="148">
        <f>IF(N842="sníž. přenesená",J842,0)</f>
        <v>0</v>
      </c>
      <c r="BI842" s="148">
        <f>IF(N842="nulová",J842,0)</f>
        <v>0</v>
      </c>
      <c r="BJ842" s="17" t="s">
        <v>90</v>
      </c>
      <c r="BK842" s="148">
        <f>ROUND(I842*H842,2)</f>
        <v>0</v>
      </c>
      <c r="BL842" s="17" t="s">
        <v>370</v>
      </c>
      <c r="BM842" s="147" t="s">
        <v>1452</v>
      </c>
    </row>
    <row r="843" spans="2:65" s="14" customFormat="1">
      <c r="B843" s="164"/>
      <c r="D843" s="150" t="s">
        <v>276</v>
      </c>
      <c r="E843" s="165" t="s">
        <v>1</v>
      </c>
      <c r="F843" s="166" t="s">
        <v>1453</v>
      </c>
      <c r="H843" s="165" t="s">
        <v>1</v>
      </c>
      <c r="I843" s="167"/>
      <c r="L843" s="164"/>
      <c r="M843" s="168"/>
      <c r="T843" s="169"/>
      <c r="AT843" s="165" t="s">
        <v>276</v>
      </c>
      <c r="AU843" s="165" t="s">
        <v>90</v>
      </c>
      <c r="AV843" s="14" t="s">
        <v>84</v>
      </c>
      <c r="AW843" s="14" t="s">
        <v>32</v>
      </c>
      <c r="AX843" s="14" t="s">
        <v>77</v>
      </c>
      <c r="AY843" s="165" t="s">
        <v>268</v>
      </c>
    </row>
    <row r="844" spans="2:65" s="14" customFormat="1">
      <c r="B844" s="164"/>
      <c r="D844" s="150" t="s">
        <v>276</v>
      </c>
      <c r="E844" s="165" t="s">
        <v>1</v>
      </c>
      <c r="F844" s="166" t="s">
        <v>833</v>
      </c>
      <c r="H844" s="165" t="s">
        <v>1</v>
      </c>
      <c r="I844" s="167"/>
      <c r="L844" s="164"/>
      <c r="M844" s="168"/>
      <c r="T844" s="169"/>
      <c r="AT844" s="165" t="s">
        <v>276</v>
      </c>
      <c r="AU844" s="165" t="s">
        <v>90</v>
      </c>
      <c r="AV844" s="14" t="s">
        <v>84</v>
      </c>
      <c r="AW844" s="14" t="s">
        <v>32</v>
      </c>
      <c r="AX844" s="14" t="s">
        <v>77</v>
      </c>
      <c r="AY844" s="165" t="s">
        <v>268</v>
      </c>
    </row>
    <row r="845" spans="2:65" s="12" customFormat="1">
      <c r="B845" s="149"/>
      <c r="D845" s="150" t="s">
        <v>276</v>
      </c>
      <c r="E845" s="151" t="s">
        <v>1</v>
      </c>
      <c r="F845" s="152" t="s">
        <v>3324</v>
      </c>
      <c r="H845" s="153">
        <v>130.88</v>
      </c>
      <c r="I845" s="154"/>
      <c r="L845" s="149"/>
      <c r="M845" s="155"/>
      <c r="T845" s="156"/>
      <c r="AT845" s="151" t="s">
        <v>276</v>
      </c>
      <c r="AU845" s="151" t="s">
        <v>90</v>
      </c>
      <c r="AV845" s="12" t="s">
        <v>90</v>
      </c>
      <c r="AW845" s="12" t="s">
        <v>32</v>
      </c>
      <c r="AX845" s="12" t="s">
        <v>77</v>
      </c>
      <c r="AY845" s="151" t="s">
        <v>268</v>
      </c>
    </row>
    <row r="846" spans="2:65" s="13" customFormat="1">
      <c r="B846" s="157"/>
      <c r="D846" s="150" t="s">
        <v>276</v>
      </c>
      <c r="E846" s="158" t="s">
        <v>1</v>
      </c>
      <c r="F846" s="159" t="s">
        <v>278</v>
      </c>
      <c r="H846" s="160">
        <v>130.88</v>
      </c>
      <c r="I846" s="161"/>
      <c r="L846" s="157"/>
      <c r="M846" s="162"/>
      <c r="T846" s="163"/>
      <c r="AT846" s="158" t="s">
        <v>276</v>
      </c>
      <c r="AU846" s="158" t="s">
        <v>90</v>
      </c>
      <c r="AV846" s="13" t="s">
        <v>101</v>
      </c>
      <c r="AW846" s="13" t="s">
        <v>32</v>
      </c>
      <c r="AX846" s="13" t="s">
        <v>84</v>
      </c>
      <c r="AY846" s="158" t="s">
        <v>268</v>
      </c>
    </row>
    <row r="847" spans="2:65" s="12" customFormat="1">
      <c r="B847" s="149"/>
      <c r="D847" s="150" t="s">
        <v>276</v>
      </c>
      <c r="F847" s="152" t="s">
        <v>3325</v>
      </c>
      <c r="H847" s="153">
        <v>137.42400000000001</v>
      </c>
      <c r="I847" s="154"/>
      <c r="L847" s="149"/>
      <c r="M847" s="155"/>
      <c r="T847" s="156"/>
      <c r="AT847" s="151" t="s">
        <v>276</v>
      </c>
      <c r="AU847" s="151" t="s">
        <v>90</v>
      </c>
      <c r="AV847" s="12" t="s">
        <v>90</v>
      </c>
      <c r="AW847" s="12" t="s">
        <v>4</v>
      </c>
      <c r="AX847" s="12" t="s">
        <v>84</v>
      </c>
      <c r="AY847" s="151" t="s">
        <v>268</v>
      </c>
    </row>
    <row r="848" spans="2:65" s="1" customFormat="1" ht="24.2" customHeight="1">
      <c r="B848" s="32"/>
      <c r="C848" s="136" t="s">
        <v>1445</v>
      </c>
      <c r="D848" s="136" t="s">
        <v>270</v>
      </c>
      <c r="E848" s="137" t="s">
        <v>1456</v>
      </c>
      <c r="F848" s="138" t="s">
        <v>1457</v>
      </c>
      <c r="G848" s="139" t="s">
        <v>273</v>
      </c>
      <c r="H848" s="140">
        <v>50.66</v>
      </c>
      <c r="I848" s="141"/>
      <c r="J848" s="142">
        <f>ROUND(I848*H848,2)</f>
        <v>0</v>
      </c>
      <c r="K848" s="138" t="s">
        <v>274</v>
      </c>
      <c r="L848" s="32"/>
      <c r="M848" s="143" t="s">
        <v>1</v>
      </c>
      <c r="N848" s="144" t="s">
        <v>43</v>
      </c>
      <c r="P848" s="145">
        <f>O848*H848</f>
        <v>0</v>
      </c>
      <c r="Q848" s="145">
        <v>0</v>
      </c>
      <c r="R848" s="145">
        <f>Q848*H848</f>
        <v>0</v>
      </c>
      <c r="S848" s="145">
        <v>0</v>
      </c>
      <c r="T848" s="146">
        <f>S848*H848</f>
        <v>0</v>
      </c>
      <c r="AR848" s="147" t="s">
        <v>370</v>
      </c>
      <c r="AT848" s="147" t="s">
        <v>270</v>
      </c>
      <c r="AU848" s="147" t="s">
        <v>90</v>
      </c>
      <c r="AY848" s="17" t="s">
        <v>268</v>
      </c>
      <c r="BE848" s="148">
        <f>IF(N848="základní",J848,0)</f>
        <v>0</v>
      </c>
      <c r="BF848" s="148">
        <f>IF(N848="snížená",J848,0)</f>
        <v>0</v>
      </c>
      <c r="BG848" s="148">
        <f>IF(N848="zákl. přenesená",J848,0)</f>
        <v>0</v>
      </c>
      <c r="BH848" s="148">
        <f>IF(N848="sníž. přenesená",J848,0)</f>
        <v>0</v>
      </c>
      <c r="BI848" s="148">
        <f>IF(N848="nulová",J848,0)</f>
        <v>0</v>
      </c>
      <c r="BJ848" s="17" t="s">
        <v>90</v>
      </c>
      <c r="BK848" s="148">
        <f>ROUND(I848*H848,2)</f>
        <v>0</v>
      </c>
      <c r="BL848" s="17" t="s">
        <v>370</v>
      </c>
      <c r="BM848" s="147" t="s">
        <v>1458</v>
      </c>
    </row>
    <row r="849" spans="2:65" s="1" customFormat="1" ht="16.5" customHeight="1">
      <c r="B849" s="32"/>
      <c r="C849" s="186" t="s">
        <v>1449</v>
      </c>
      <c r="D849" s="186" t="s">
        <v>982</v>
      </c>
      <c r="E849" s="187" t="s">
        <v>1450</v>
      </c>
      <c r="F849" s="188" t="s">
        <v>1451</v>
      </c>
      <c r="G849" s="189" t="s">
        <v>273</v>
      </c>
      <c r="H849" s="190">
        <v>53.192999999999998</v>
      </c>
      <c r="I849" s="191"/>
      <c r="J849" s="192">
        <f>ROUND(I849*H849,2)</f>
        <v>0</v>
      </c>
      <c r="K849" s="188" t="s">
        <v>274</v>
      </c>
      <c r="L849" s="193"/>
      <c r="M849" s="194" t="s">
        <v>1</v>
      </c>
      <c r="N849" s="195" t="s">
        <v>43</v>
      </c>
      <c r="P849" s="145">
        <f>O849*H849</f>
        <v>0</v>
      </c>
      <c r="Q849" s="145">
        <v>2.9999999999999997E-4</v>
      </c>
      <c r="R849" s="145">
        <f>Q849*H849</f>
        <v>1.5957899999999997E-2</v>
      </c>
      <c r="S849" s="145">
        <v>0</v>
      </c>
      <c r="T849" s="146">
        <f>S849*H849</f>
        <v>0</v>
      </c>
      <c r="AR849" s="147" t="s">
        <v>448</v>
      </c>
      <c r="AT849" s="147" t="s">
        <v>982</v>
      </c>
      <c r="AU849" s="147" t="s">
        <v>90</v>
      </c>
      <c r="AY849" s="17" t="s">
        <v>268</v>
      </c>
      <c r="BE849" s="148">
        <f>IF(N849="základní",J849,0)</f>
        <v>0</v>
      </c>
      <c r="BF849" s="148">
        <f>IF(N849="snížená",J849,0)</f>
        <v>0</v>
      </c>
      <c r="BG849" s="148">
        <f>IF(N849="zákl. přenesená",J849,0)</f>
        <v>0</v>
      </c>
      <c r="BH849" s="148">
        <f>IF(N849="sníž. přenesená",J849,0)</f>
        <v>0</v>
      </c>
      <c r="BI849" s="148">
        <f>IF(N849="nulová",J849,0)</f>
        <v>0</v>
      </c>
      <c r="BJ849" s="17" t="s">
        <v>90</v>
      </c>
      <c r="BK849" s="148">
        <f>ROUND(I849*H849,2)</f>
        <v>0</v>
      </c>
      <c r="BL849" s="17" t="s">
        <v>370</v>
      </c>
      <c r="BM849" s="147" t="s">
        <v>1460</v>
      </c>
    </row>
    <row r="850" spans="2:65" s="14" customFormat="1">
      <c r="B850" s="164"/>
      <c r="D850" s="150" t="s">
        <v>276</v>
      </c>
      <c r="E850" s="165" t="s">
        <v>1</v>
      </c>
      <c r="F850" s="166" t="s">
        <v>1461</v>
      </c>
      <c r="H850" s="165" t="s">
        <v>1</v>
      </c>
      <c r="I850" s="167"/>
      <c r="L850" s="164"/>
      <c r="M850" s="168"/>
      <c r="T850" s="169"/>
      <c r="AT850" s="165" t="s">
        <v>276</v>
      </c>
      <c r="AU850" s="165" t="s">
        <v>90</v>
      </c>
      <c r="AV850" s="14" t="s">
        <v>84</v>
      </c>
      <c r="AW850" s="14" t="s">
        <v>32</v>
      </c>
      <c r="AX850" s="14" t="s">
        <v>77</v>
      </c>
      <c r="AY850" s="165" t="s">
        <v>268</v>
      </c>
    </row>
    <row r="851" spans="2:65" s="14" customFormat="1">
      <c r="B851" s="164"/>
      <c r="D851" s="150" t="s">
        <v>276</v>
      </c>
      <c r="E851" s="165" t="s">
        <v>1</v>
      </c>
      <c r="F851" s="166" t="s">
        <v>1009</v>
      </c>
      <c r="H851" s="165" t="s">
        <v>1</v>
      </c>
      <c r="I851" s="167"/>
      <c r="L851" s="164"/>
      <c r="M851" s="168"/>
      <c r="T851" s="169"/>
      <c r="AT851" s="165" t="s">
        <v>276</v>
      </c>
      <c r="AU851" s="165" t="s">
        <v>90</v>
      </c>
      <c r="AV851" s="14" t="s">
        <v>84</v>
      </c>
      <c r="AW851" s="14" t="s">
        <v>32</v>
      </c>
      <c r="AX851" s="14" t="s">
        <v>77</v>
      </c>
      <c r="AY851" s="165" t="s">
        <v>268</v>
      </c>
    </row>
    <row r="852" spans="2:65" s="12" customFormat="1" ht="33.75">
      <c r="B852" s="149"/>
      <c r="D852" s="150" t="s">
        <v>276</v>
      </c>
      <c r="E852" s="151" t="s">
        <v>1</v>
      </c>
      <c r="F852" s="152" t="s">
        <v>3326</v>
      </c>
      <c r="H852" s="153">
        <v>44.94</v>
      </c>
      <c r="I852" s="154"/>
      <c r="L852" s="149"/>
      <c r="M852" s="155"/>
      <c r="T852" s="156"/>
      <c r="AT852" s="151" t="s">
        <v>276</v>
      </c>
      <c r="AU852" s="151" t="s">
        <v>90</v>
      </c>
      <c r="AV852" s="12" t="s">
        <v>90</v>
      </c>
      <c r="AW852" s="12" t="s">
        <v>32</v>
      </c>
      <c r="AX852" s="12" t="s">
        <v>77</v>
      </c>
      <c r="AY852" s="151" t="s">
        <v>268</v>
      </c>
    </row>
    <row r="853" spans="2:65" s="12" customFormat="1">
      <c r="B853" s="149"/>
      <c r="D853" s="150" t="s">
        <v>276</v>
      </c>
      <c r="E853" s="151" t="s">
        <v>1</v>
      </c>
      <c r="F853" s="152" t="s">
        <v>2860</v>
      </c>
      <c r="H853" s="153">
        <v>5.72</v>
      </c>
      <c r="I853" s="154"/>
      <c r="L853" s="149"/>
      <c r="M853" s="155"/>
      <c r="T853" s="156"/>
      <c r="AT853" s="151" t="s">
        <v>276</v>
      </c>
      <c r="AU853" s="151" t="s">
        <v>90</v>
      </c>
      <c r="AV853" s="12" t="s">
        <v>90</v>
      </c>
      <c r="AW853" s="12" t="s">
        <v>32</v>
      </c>
      <c r="AX853" s="12" t="s">
        <v>77</v>
      </c>
      <c r="AY853" s="151" t="s">
        <v>268</v>
      </c>
    </row>
    <row r="854" spans="2:65" s="15" customFormat="1">
      <c r="B854" s="170"/>
      <c r="D854" s="150" t="s">
        <v>276</v>
      </c>
      <c r="E854" s="171" t="s">
        <v>1</v>
      </c>
      <c r="F854" s="172" t="s">
        <v>325</v>
      </c>
      <c r="H854" s="173">
        <v>50.66</v>
      </c>
      <c r="I854" s="174"/>
      <c r="L854" s="170"/>
      <c r="M854" s="175"/>
      <c r="T854" s="176"/>
      <c r="AT854" s="171" t="s">
        <v>276</v>
      </c>
      <c r="AU854" s="171" t="s">
        <v>90</v>
      </c>
      <c r="AV854" s="15" t="s">
        <v>97</v>
      </c>
      <c r="AW854" s="15" t="s">
        <v>32</v>
      </c>
      <c r="AX854" s="15" t="s">
        <v>77</v>
      </c>
      <c r="AY854" s="171" t="s">
        <v>268</v>
      </c>
    </row>
    <row r="855" spans="2:65" s="13" customFormat="1">
      <c r="B855" s="157"/>
      <c r="D855" s="150" t="s">
        <v>276</v>
      </c>
      <c r="E855" s="158" t="s">
        <v>1</v>
      </c>
      <c r="F855" s="159" t="s">
        <v>278</v>
      </c>
      <c r="H855" s="160">
        <v>50.66</v>
      </c>
      <c r="I855" s="161"/>
      <c r="L855" s="157"/>
      <c r="M855" s="162"/>
      <c r="T855" s="163"/>
      <c r="AT855" s="158" t="s">
        <v>276</v>
      </c>
      <c r="AU855" s="158" t="s">
        <v>90</v>
      </c>
      <c r="AV855" s="13" t="s">
        <v>101</v>
      </c>
      <c r="AW855" s="13" t="s">
        <v>32</v>
      </c>
      <c r="AX855" s="13" t="s">
        <v>84</v>
      </c>
      <c r="AY855" s="158" t="s">
        <v>268</v>
      </c>
    </row>
    <row r="856" spans="2:65" s="12" customFormat="1">
      <c r="B856" s="149"/>
      <c r="D856" s="150" t="s">
        <v>276</v>
      </c>
      <c r="F856" s="152" t="s">
        <v>3327</v>
      </c>
      <c r="H856" s="153">
        <v>53.192999999999998</v>
      </c>
      <c r="I856" s="154"/>
      <c r="L856" s="149"/>
      <c r="M856" s="155"/>
      <c r="T856" s="156"/>
      <c r="AT856" s="151" t="s">
        <v>276</v>
      </c>
      <c r="AU856" s="151" t="s">
        <v>90</v>
      </c>
      <c r="AV856" s="12" t="s">
        <v>90</v>
      </c>
      <c r="AW856" s="12" t="s">
        <v>4</v>
      </c>
      <c r="AX856" s="12" t="s">
        <v>84</v>
      </c>
      <c r="AY856" s="151" t="s">
        <v>268</v>
      </c>
    </row>
    <row r="857" spans="2:65" s="1" customFormat="1" ht="24.2" customHeight="1">
      <c r="B857" s="32"/>
      <c r="C857" s="136" t="s">
        <v>1455</v>
      </c>
      <c r="D857" s="136" t="s">
        <v>270</v>
      </c>
      <c r="E857" s="137" t="s">
        <v>1466</v>
      </c>
      <c r="F857" s="138" t="s">
        <v>1467</v>
      </c>
      <c r="G857" s="139" t="s">
        <v>281</v>
      </c>
      <c r="H857" s="140">
        <v>8</v>
      </c>
      <c r="I857" s="141"/>
      <c r="J857" s="142">
        <f>ROUND(I857*H857,2)</f>
        <v>0</v>
      </c>
      <c r="K857" s="138" t="s">
        <v>274</v>
      </c>
      <c r="L857" s="32"/>
      <c r="M857" s="143" t="s">
        <v>1</v>
      </c>
      <c r="N857" s="144" t="s">
        <v>43</v>
      </c>
      <c r="P857" s="145">
        <f>O857*H857</f>
        <v>0</v>
      </c>
      <c r="Q857" s="145">
        <v>2.9999999999999997E-4</v>
      </c>
      <c r="R857" s="145">
        <f>Q857*H857</f>
        <v>2.3999999999999998E-3</v>
      </c>
      <c r="S857" s="145">
        <v>0</v>
      </c>
      <c r="T857" s="146">
        <f>S857*H857</f>
        <v>0</v>
      </c>
      <c r="AR857" s="147" t="s">
        <v>370</v>
      </c>
      <c r="AT857" s="147" t="s">
        <v>270</v>
      </c>
      <c r="AU857" s="147" t="s">
        <v>90</v>
      </c>
      <c r="AY857" s="17" t="s">
        <v>268</v>
      </c>
      <c r="BE857" s="148">
        <f>IF(N857="základní",J857,0)</f>
        <v>0</v>
      </c>
      <c r="BF857" s="148">
        <f>IF(N857="snížená",J857,0)</f>
        <v>0</v>
      </c>
      <c r="BG857" s="148">
        <f>IF(N857="zákl. přenesená",J857,0)</f>
        <v>0</v>
      </c>
      <c r="BH857" s="148">
        <f>IF(N857="sníž. přenesená",J857,0)</f>
        <v>0</v>
      </c>
      <c r="BI857" s="148">
        <f>IF(N857="nulová",J857,0)</f>
        <v>0</v>
      </c>
      <c r="BJ857" s="17" t="s">
        <v>90</v>
      </c>
      <c r="BK857" s="148">
        <f>ROUND(I857*H857,2)</f>
        <v>0</v>
      </c>
      <c r="BL857" s="17" t="s">
        <v>370</v>
      </c>
      <c r="BM857" s="147" t="s">
        <v>3328</v>
      </c>
    </row>
    <row r="858" spans="2:65" s="1" customFormat="1" ht="24.2" customHeight="1">
      <c r="B858" s="32"/>
      <c r="C858" s="136" t="s">
        <v>1459</v>
      </c>
      <c r="D858" s="136" t="s">
        <v>270</v>
      </c>
      <c r="E858" s="137" t="s">
        <v>1470</v>
      </c>
      <c r="F858" s="138" t="s">
        <v>1471</v>
      </c>
      <c r="G858" s="139" t="s">
        <v>1472</v>
      </c>
      <c r="H858" s="197"/>
      <c r="I858" s="141"/>
      <c r="J858" s="142">
        <f>ROUND(I858*H858,2)</f>
        <v>0</v>
      </c>
      <c r="K858" s="138" t="s">
        <v>274</v>
      </c>
      <c r="L858" s="32"/>
      <c r="M858" s="143" t="s">
        <v>1</v>
      </c>
      <c r="N858" s="144" t="s">
        <v>43</v>
      </c>
      <c r="P858" s="145">
        <f>O858*H858</f>
        <v>0</v>
      </c>
      <c r="Q858" s="145">
        <v>0</v>
      </c>
      <c r="R858" s="145">
        <f>Q858*H858</f>
        <v>0</v>
      </c>
      <c r="S858" s="145">
        <v>0</v>
      </c>
      <c r="T858" s="146">
        <f>S858*H858</f>
        <v>0</v>
      </c>
      <c r="AR858" s="147" t="s">
        <v>370</v>
      </c>
      <c r="AT858" s="147" t="s">
        <v>270</v>
      </c>
      <c r="AU858" s="147" t="s">
        <v>90</v>
      </c>
      <c r="AY858" s="17" t="s">
        <v>268</v>
      </c>
      <c r="BE858" s="148">
        <f>IF(N858="základní",J858,0)</f>
        <v>0</v>
      </c>
      <c r="BF858" s="148">
        <f>IF(N858="snížená",J858,0)</f>
        <v>0</v>
      </c>
      <c r="BG858" s="148">
        <f>IF(N858="zákl. přenesená",J858,0)</f>
        <v>0</v>
      </c>
      <c r="BH858" s="148">
        <f>IF(N858="sníž. přenesená",J858,0)</f>
        <v>0</v>
      </c>
      <c r="BI858" s="148">
        <f>IF(N858="nulová",J858,0)</f>
        <v>0</v>
      </c>
      <c r="BJ858" s="17" t="s">
        <v>90</v>
      </c>
      <c r="BK858" s="148">
        <f>ROUND(I858*H858,2)</f>
        <v>0</v>
      </c>
      <c r="BL858" s="17" t="s">
        <v>370</v>
      </c>
      <c r="BM858" s="147" t="s">
        <v>1473</v>
      </c>
    </row>
    <row r="859" spans="2:65" s="11" customFormat="1" ht="22.9" customHeight="1">
      <c r="B859" s="124"/>
      <c r="D859" s="125" t="s">
        <v>76</v>
      </c>
      <c r="E859" s="134" t="s">
        <v>1474</v>
      </c>
      <c r="F859" s="134" t="s">
        <v>1475</v>
      </c>
      <c r="I859" s="127"/>
      <c r="J859" s="135">
        <f>BK859</f>
        <v>0</v>
      </c>
      <c r="L859" s="124"/>
      <c r="M859" s="129"/>
      <c r="P859" s="130">
        <f>SUM(P860:P942)</f>
        <v>0</v>
      </c>
      <c r="R859" s="130">
        <f>SUM(R860:R942)</f>
        <v>1.2428661299999999</v>
      </c>
      <c r="T859" s="131">
        <f>SUM(T860:T942)</f>
        <v>0</v>
      </c>
      <c r="AR859" s="125" t="s">
        <v>90</v>
      </c>
      <c r="AT859" s="132" t="s">
        <v>76</v>
      </c>
      <c r="AU859" s="132" t="s">
        <v>84</v>
      </c>
      <c r="AY859" s="125" t="s">
        <v>268</v>
      </c>
      <c r="BK859" s="133">
        <f>SUM(BK860:BK942)</f>
        <v>0</v>
      </c>
    </row>
    <row r="860" spans="2:65" s="1" customFormat="1" ht="24.2" customHeight="1">
      <c r="B860" s="32"/>
      <c r="C860" s="136" t="s">
        <v>1465</v>
      </c>
      <c r="D860" s="177" t="s">
        <v>270</v>
      </c>
      <c r="E860" s="137" t="s">
        <v>1477</v>
      </c>
      <c r="F860" s="138" t="s">
        <v>1478</v>
      </c>
      <c r="G860" s="139" t="s">
        <v>273</v>
      </c>
      <c r="H860" s="140">
        <v>23.167000000000002</v>
      </c>
      <c r="I860" s="141"/>
      <c r="J860" s="142">
        <f>ROUND(I860*H860,2)</f>
        <v>0</v>
      </c>
      <c r="K860" s="138" t="s">
        <v>274</v>
      </c>
      <c r="L860" s="32"/>
      <c r="M860" s="143" t="s">
        <v>1</v>
      </c>
      <c r="N860" s="144" t="s">
        <v>43</v>
      </c>
      <c r="P860" s="145">
        <f>O860*H860</f>
        <v>0</v>
      </c>
      <c r="Q860" s="145">
        <v>0</v>
      </c>
      <c r="R860" s="145">
        <f>Q860*H860</f>
        <v>0</v>
      </c>
      <c r="S860" s="145">
        <v>0</v>
      </c>
      <c r="T860" s="146">
        <f>S860*H860</f>
        <v>0</v>
      </c>
      <c r="AR860" s="147" t="s">
        <v>370</v>
      </c>
      <c r="AT860" s="147" t="s">
        <v>270</v>
      </c>
      <c r="AU860" s="147" t="s">
        <v>90</v>
      </c>
      <c r="AY860" s="17" t="s">
        <v>268</v>
      </c>
      <c r="BE860" s="148">
        <f>IF(N860="základní",J860,0)</f>
        <v>0</v>
      </c>
      <c r="BF860" s="148">
        <f>IF(N860="snížená",J860,0)</f>
        <v>0</v>
      </c>
      <c r="BG860" s="148">
        <f>IF(N860="zákl. přenesená",J860,0)</f>
        <v>0</v>
      </c>
      <c r="BH860" s="148">
        <f>IF(N860="sníž. přenesená",J860,0)</f>
        <v>0</v>
      </c>
      <c r="BI860" s="148">
        <f>IF(N860="nulová",J860,0)</f>
        <v>0</v>
      </c>
      <c r="BJ860" s="17" t="s">
        <v>90</v>
      </c>
      <c r="BK860" s="148">
        <f>ROUND(I860*H860,2)</f>
        <v>0</v>
      </c>
      <c r="BL860" s="17" t="s">
        <v>370</v>
      </c>
      <c r="BM860" s="147" t="s">
        <v>3329</v>
      </c>
    </row>
    <row r="861" spans="2:65" s="1" customFormat="1" ht="16.5" customHeight="1">
      <c r="B861" s="32"/>
      <c r="C861" s="186" t="s">
        <v>1469</v>
      </c>
      <c r="D861" s="186" t="s">
        <v>982</v>
      </c>
      <c r="E861" s="187" t="s">
        <v>1393</v>
      </c>
      <c r="F861" s="188" t="s">
        <v>1394</v>
      </c>
      <c r="G861" s="189" t="s">
        <v>1395</v>
      </c>
      <c r="H861" s="190">
        <v>9.2669999999999995</v>
      </c>
      <c r="I861" s="191"/>
      <c r="J861" s="192">
        <f>ROUND(I861*H861,2)</f>
        <v>0</v>
      </c>
      <c r="K861" s="188" t="s">
        <v>274</v>
      </c>
      <c r="L861" s="193"/>
      <c r="M861" s="194" t="s">
        <v>1</v>
      </c>
      <c r="N861" s="195" t="s">
        <v>43</v>
      </c>
      <c r="P861" s="145">
        <f>O861*H861</f>
        <v>0</v>
      </c>
      <c r="Q861" s="145">
        <v>1E-3</v>
      </c>
      <c r="R861" s="145">
        <f>Q861*H861</f>
        <v>9.2669999999999992E-3</v>
      </c>
      <c r="S861" s="145">
        <v>0</v>
      </c>
      <c r="T861" s="146">
        <f>S861*H861</f>
        <v>0</v>
      </c>
      <c r="AR861" s="147" t="s">
        <v>448</v>
      </c>
      <c r="AT861" s="147" t="s">
        <v>982</v>
      </c>
      <c r="AU861" s="147" t="s">
        <v>90</v>
      </c>
      <c r="AY861" s="17" t="s">
        <v>268</v>
      </c>
      <c r="BE861" s="148">
        <f>IF(N861="základní",J861,0)</f>
        <v>0</v>
      </c>
      <c r="BF861" s="148">
        <f>IF(N861="snížená",J861,0)</f>
        <v>0</v>
      </c>
      <c r="BG861" s="148">
        <f>IF(N861="zákl. přenesená",J861,0)</f>
        <v>0</v>
      </c>
      <c r="BH861" s="148">
        <f>IF(N861="sníž. přenesená",J861,0)</f>
        <v>0</v>
      </c>
      <c r="BI861" s="148">
        <f>IF(N861="nulová",J861,0)</f>
        <v>0</v>
      </c>
      <c r="BJ861" s="17" t="s">
        <v>90</v>
      </c>
      <c r="BK861" s="148">
        <f>ROUND(I861*H861,2)</f>
        <v>0</v>
      </c>
      <c r="BL861" s="17" t="s">
        <v>370</v>
      </c>
      <c r="BM861" s="147" t="s">
        <v>3330</v>
      </c>
    </row>
    <row r="862" spans="2:65" s="14" customFormat="1">
      <c r="B862" s="164"/>
      <c r="D862" s="150" t="s">
        <v>276</v>
      </c>
      <c r="E862" s="165" t="s">
        <v>1</v>
      </c>
      <c r="F862" s="166" t="s">
        <v>1482</v>
      </c>
      <c r="H862" s="165" t="s">
        <v>1</v>
      </c>
      <c r="I862" s="167"/>
      <c r="L862" s="164"/>
      <c r="M862" s="168"/>
      <c r="T862" s="169"/>
      <c r="AT862" s="165" t="s">
        <v>276</v>
      </c>
      <c r="AU862" s="165" t="s">
        <v>90</v>
      </c>
      <c r="AV862" s="14" t="s">
        <v>84</v>
      </c>
      <c r="AW862" s="14" t="s">
        <v>32</v>
      </c>
      <c r="AX862" s="14" t="s">
        <v>77</v>
      </c>
      <c r="AY862" s="165" t="s">
        <v>268</v>
      </c>
    </row>
    <row r="863" spans="2:65" s="12" customFormat="1">
      <c r="B863" s="149"/>
      <c r="D863" s="150" t="s">
        <v>276</v>
      </c>
      <c r="E863" s="151" t="s">
        <v>1</v>
      </c>
      <c r="F863" s="152" t="s">
        <v>1483</v>
      </c>
      <c r="H863" s="153">
        <v>12.321999999999999</v>
      </c>
      <c r="I863" s="154"/>
      <c r="L863" s="149"/>
      <c r="M863" s="155"/>
      <c r="T863" s="156"/>
      <c r="AT863" s="151" t="s">
        <v>276</v>
      </c>
      <c r="AU863" s="151" t="s">
        <v>90</v>
      </c>
      <c r="AV863" s="12" t="s">
        <v>90</v>
      </c>
      <c r="AW863" s="12" t="s">
        <v>32</v>
      </c>
      <c r="AX863" s="12" t="s">
        <v>77</v>
      </c>
      <c r="AY863" s="151" t="s">
        <v>268</v>
      </c>
    </row>
    <row r="864" spans="2:65" s="12" customFormat="1">
      <c r="B864" s="149"/>
      <c r="D864" s="150" t="s">
        <v>276</v>
      </c>
      <c r="E864" s="151" t="s">
        <v>1</v>
      </c>
      <c r="F864" s="152" t="s">
        <v>1484</v>
      </c>
      <c r="H864" s="153">
        <v>10.845000000000001</v>
      </c>
      <c r="I864" s="154"/>
      <c r="L864" s="149"/>
      <c r="M864" s="155"/>
      <c r="T864" s="156"/>
      <c r="AT864" s="151" t="s">
        <v>276</v>
      </c>
      <c r="AU864" s="151" t="s">
        <v>90</v>
      </c>
      <c r="AV864" s="12" t="s">
        <v>90</v>
      </c>
      <c r="AW864" s="12" t="s">
        <v>32</v>
      </c>
      <c r="AX864" s="12" t="s">
        <v>77</v>
      </c>
      <c r="AY864" s="151" t="s">
        <v>268</v>
      </c>
    </row>
    <row r="865" spans="2:65" s="13" customFormat="1">
      <c r="B865" s="157"/>
      <c r="D865" s="150" t="s">
        <v>276</v>
      </c>
      <c r="E865" s="158" t="s">
        <v>1</v>
      </c>
      <c r="F865" s="159" t="s">
        <v>278</v>
      </c>
      <c r="H865" s="160">
        <v>23.167000000000002</v>
      </c>
      <c r="I865" s="161"/>
      <c r="L865" s="157"/>
      <c r="M865" s="162"/>
      <c r="T865" s="163"/>
      <c r="AT865" s="158" t="s">
        <v>276</v>
      </c>
      <c r="AU865" s="158" t="s">
        <v>90</v>
      </c>
      <c r="AV865" s="13" t="s">
        <v>101</v>
      </c>
      <c r="AW865" s="13" t="s">
        <v>32</v>
      </c>
      <c r="AX865" s="13" t="s">
        <v>84</v>
      </c>
      <c r="AY865" s="158" t="s">
        <v>268</v>
      </c>
    </row>
    <row r="866" spans="2:65" s="12" customFormat="1">
      <c r="B866" s="149"/>
      <c r="D866" s="150" t="s">
        <v>276</v>
      </c>
      <c r="F866" s="152" t="s">
        <v>1485</v>
      </c>
      <c r="H866" s="153">
        <v>9.2669999999999995</v>
      </c>
      <c r="I866" s="154"/>
      <c r="L866" s="149"/>
      <c r="M866" s="155"/>
      <c r="T866" s="156"/>
      <c r="AT866" s="151" t="s">
        <v>276</v>
      </c>
      <c r="AU866" s="151" t="s">
        <v>90</v>
      </c>
      <c r="AV866" s="12" t="s">
        <v>90</v>
      </c>
      <c r="AW866" s="12" t="s">
        <v>4</v>
      </c>
      <c r="AX866" s="12" t="s">
        <v>84</v>
      </c>
      <c r="AY866" s="151" t="s">
        <v>268</v>
      </c>
    </row>
    <row r="867" spans="2:65" s="1" customFormat="1" ht="24.2" customHeight="1">
      <c r="B867" s="32"/>
      <c r="C867" s="136" t="s">
        <v>1476</v>
      </c>
      <c r="D867" s="177" t="s">
        <v>270</v>
      </c>
      <c r="E867" s="137" t="s">
        <v>1487</v>
      </c>
      <c r="F867" s="138" t="s">
        <v>1488</v>
      </c>
      <c r="G867" s="139" t="s">
        <v>273</v>
      </c>
      <c r="H867" s="140">
        <v>173.49299999999999</v>
      </c>
      <c r="I867" s="141"/>
      <c r="J867" s="142">
        <f>ROUND(I867*H867,2)</f>
        <v>0</v>
      </c>
      <c r="K867" s="138" t="s">
        <v>274</v>
      </c>
      <c r="L867" s="32"/>
      <c r="M867" s="143" t="s">
        <v>1</v>
      </c>
      <c r="N867" s="144" t="s">
        <v>43</v>
      </c>
      <c r="P867" s="145">
        <f>O867*H867</f>
        <v>0</v>
      </c>
      <c r="Q867" s="145">
        <v>0</v>
      </c>
      <c r="R867" s="145">
        <f>Q867*H867</f>
        <v>0</v>
      </c>
      <c r="S867" s="145">
        <v>0</v>
      </c>
      <c r="T867" s="146">
        <f>S867*H867</f>
        <v>0</v>
      </c>
      <c r="AR867" s="147" t="s">
        <v>370</v>
      </c>
      <c r="AT867" s="147" t="s">
        <v>270</v>
      </c>
      <c r="AU867" s="147" t="s">
        <v>90</v>
      </c>
      <c r="AY867" s="17" t="s">
        <v>268</v>
      </c>
      <c r="BE867" s="148">
        <f>IF(N867="základní",J867,0)</f>
        <v>0</v>
      </c>
      <c r="BF867" s="148">
        <f>IF(N867="snížená",J867,0)</f>
        <v>0</v>
      </c>
      <c r="BG867" s="148">
        <f>IF(N867="zákl. přenesená",J867,0)</f>
        <v>0</v>
      </c>
      <c r="BH867" s="148">
        <f>IF(N867="sníž. přenesená",J867,0)</f>
        <v>0</v>
      </c>
      <c r="BI867" s="148">
        <f>IF(N867="nulová",J867,0)</f>
        <v>0</v>
      </c>
      <c r="BJ867" s="17" t="s">
        <v>90</v>
      </c>
      <c r="BK867" s="148">
        <f>ROUND(I867*H867,2)</f>
        <v>0</v>
      </c>
      <c r="BL867" s="17" t="s">
        <v>370</v>
      </c>
      <c r="BM867" s="147" t="s">
        <v>3331</v>
      </c>
    </row>
    <row r="868" spans="2:65" s="1" customFormat="1" ht="49.15" customHeight="1">
      <c r="B868" s="32"/>
      <c r="C868" s="186" t="s">
        <v>1480</v>
      </c>
      <c r="D868" s="186" t="s">
        <v>982</v>
      </c>
      <c r="E868" s="187" t="s">
        <v>1491</v>
      </c>
      <c r="F868" s="188" t="s">
        <v>1492</v>
      </c>
      <c r="G868" s="189" t="s">
        <v>273</v>
      </c>
      <c r="H868" s="190">
        <v>202.20599999999999</v>
      </c>
      <c r="I868" s="191"/>
      <c r="J868" s="192">
        <f>ROUND(I868*H868,2)</f>
        <v>0</v>
      </c>
      <c r="K868" s="188" t="s">
        <v>274</v>
      </c>
      <c r="L868" s="193"/>
      <c r="M868" s="194" t="s">
        <v>1</v>
      </c>
      <c r="N868" s="195" t="s">
        <v>43</v>
      </c>
      <c r="P868" s="145">
        <f>O868*H868</f>
        <v>0</v>
      </c>
      <c r="Q868" s="145">
        <v>4.0000000000000001E-3</v>
      </c>
      <c r="R868" s="145">
        <f>Q868*H868</f>
        <v>0.80882399999999999</v>
      </c>
      <c r="S868" s="145">
        <v>0</v>
      </c>
      <c r="T868" s="146">
        <f>S868*H868</f>
        <v>0</v>
      </c>
      <c r="AR868" s="147" t="s">
        <v>448</v>
      </c>
      <c r="AT868" s="147" t="s">
        <v>982</v>
      </c>
      <c r="AU868" s="147" t="s">
        <v>90</v>
      </c>
      <c r="AY868" s="17" t="s">
        <v>268</v>
      </c>
      <c r="BE868" s="148">
        <f>IF(N868="základní",J868,0)</f>
        <v>0</v>
      </c>
      <c r="BF868" s="148">
        <f>IF(N868="snížená",J868,0)</f>
        <v>0</v>
      </c>
      <c r="BG868" s="148">
        <f>IF(N868="zákl. přenesená",J868,0)</f>
        <v>0</v>
      </c>
      <c r="BH868" s="148">
        <f>IF(N868="sníž. přenesená",J868,0)</f>
        <v>0</v>
      </c>
      <c r="BI868" s="148">
        <f>IF(N868="nulová",J868,0)</f>
        <v>0</v>
      </c>
      <c r="BJ868" s="17" t="s">
        <v>90</v>
      </c>
      <c r="BK868" s="148">
        <f>ROUND(I868*H868,2)</f>
        <v>0</v>
      </c>
      <c r="BL868" s="17" t="s">
        <v>370</v>
      </c>
      <c r="BM868" s="147" t="s">
        <v>1493</v>
      </c>
    </row>
    <row r="869" spans="2:65" s="14" customFormat="1">
      <c r="B869" s="164"/>
      <c r="D869" s="150" t="s">
        <v>276</v>
      </c>
      <c r="E869" s="165" t="s">
        <v>1</v>
      </c>
      <c r="F869" s="166" t="s">
        <v>1494</v>
      </c>
      <c r="H869" s="165" t="s">
        <v>1</v>
      </c>
      <c r="I869" s="167"/>
      <c r="L869" s="164"/>
      <c r="M869" s="168"/>
      <c r="T869" s="169"/>
      <c r="AT869" s="165" t="s">
        <v>276</v>
      </c>
      <c r="AU869" s="165" t="s">
        <v>90</v>
      </c>
      <c r="AV869" s="14" t="s">
        <v>84</v>
      </c>
      <c r="AW869" s="14" t="s">
        <v>32</v>
      </c>
      <c r="AX869" s="14" t="s">
        <v>77</v>
      </c>
      <c r="AY869" s="165" t="s">
        <v>268</v>
      </c>
    </row>
    <row r="870" spans="2:65" s="12" customFormat="1">
      <c r="B870" s="149"/>
      <c r="D870" s="150" t="s">
        <v>276</v>
      </c>
      <c r="E870" s="151" t="s">
        <v>1</v>
      </c>
      <c r="F870" s="152" t="s">
        <v>3332</v>
      </c>
      <c r="H870" s="153">
        <v>154.37299999999999</v>
      </c>
      <c r="I870" s="154"/>
      <c r="L870" s="149"/>
      <c r="M870" s="155"/>
      <c r="T870" s="156"/>
      <c r="AT870" s="151" t="s">
        <v>276</v>
      </c>
      <c r="AU870" s="151" t="s">
        <v>90</v>
      </c>
      <c r="AV870" s="12" t="s">
        <v>90</v>
      </c>
      <c r="AW870" s="12" t="s">
        <v>32</v>
      </c>
      <c r="AX870" s="12" t="s">
        <v>77</v>
      </c>
      <c r="AY870" s="151" t="s">
        <v>268</v>
      </c>
    </row>
    <row r="871" spans="2:65" s="15" customFormat="1">
      <c r="B871" s="170"/>
      <c r="D871" s="150" t="s">
        <v>276</v>
      </c>
      <c r="E871" s="171" t="s">
        <v>1</v>
      </c>
      <c r="F871" s="172" t="s">
        <v>325</v>
      </c>
      <c r="H871" s="173">
        <v>154.37299999999999</v>
      </c>
      <c r="I871" s="174"/>
      <c r="L871" s="170"/>
      <c r="M871" s="175"/>
      <c r="T871" s="176"/>
      <c r="AT871" s="171" t="s">
        <v>276</v>
      </c>
      <c r="AU871" s="171" t="s">
        <v>90</v>
      </c>
      <c r="AV871" s="15" t="s">
        <v>97</v>
      </c>
      <c r="AW871" s="15" t="s">
        <v>32</v>
      </c>
      <c r="AX871" s="15" t="s">
        <v>77</v>
      </c>
      <c r="AY871" s="171" t="s">
        <v>268</v>
      </c>
    </row>
    <row r="872" spans="2:65" s="12" customFormat="1">
      <c r="B872" s="149"/>
      <c r="D872" s="150" t="s">
        <v>276</v>
      </c>
      <c r="E872" s="151" t="s">
        <v>1</v>
      </c>
      <c r="F872" s="152" t="s">
        <v>3333</v>
      </c>
      <c r="H872" s="153">
        <v>19.12</v>
      </c>
      <c r="I872" s="154"/>
      <c r="L872" s="149"/>
      <c r="M872" s="155"/>
      <c r="T872" s="156"/>
      <c r="AT872" s="151" t="s">
        <v>276</v>
      </c>
      <c r="AU872" s="151" t="s">
        <v>90</v>
      </c>
      <c r="AV872" s="12" t="s">
        <v>90</v>
      </c>
      <c r="AW872" s="12" t="s">
        <v>32</v>
      </c>
      <c r="AX872" s="12" t="s">
        <v>77</v>
      </c>
      <c r="AY872" s="151" t="s">
        <v>268</v>
      </c>
    </row>
    <row r="873" spans="2:65" s="15" customFormat="1">
      <c r="B873" s="170"/>
      <c r="D873" s="150" t="s">
        <v>276</v>
      </c>
      <c r="E873" s="171" t="s">
        <v>1</v>
      </c>
      <c r="F873" s="172" t="s">
        <v>325</v>
      </c>
      <c r="H873" s="173">
        <v>19.12</v>
      </c>
      <c r="I873" s="174"/>
      <c r="L873" s="170"/>
      <c r="M873" s="175"/>
      <c r="T873" s="176"/>
      <c r="AT873" s="171" t="s">
        <v>276</v>
      </c>
      <c r="AU873" s="171" t="s">
        <v>90</v>
      </c>
      <c r="AV873" s="15" t="s">
        <v>97</v>
      </c>
      <c r="AW873" s="15" t="s">
        <v>32</v>
      </c>
      <c r="AX873" s="15" t="s">
        <v>77</v>
      </c>
      <c r="AY873" s="171" t="s">
        <v>268</v>
      </c>
    </row>
    <row r="874" spans="2:65" s="13" customFormat="1">
      <c r="B874" s="157"/>
      <c r="D874" s="150" t="s">
        <v>276</v>
      </c>
      <c r="E874" s="158" t="s">
        <v>1</v>
      </c>
      <c r="F874" s="159" t="s">
        <v>278</v>
      </c>
      <c r="H874" s="160">
        <v>173.49299999999999</v>
      </c>
      <c r="I874" s="161"/>
      <c r="L874" s="157"/>
      <c r="M874" s="162"/>
      <c r="T874" s="163"/>
      <c r="AT874" s="158" t="s">
        <v>276</v>
      </c>
      <c r="AU874" s="158" t="s">
        <v>90</v>
      </c>
      <c r="AV874" s="13" t="s">
        <v>101</v>
      </c>
      <c r="AW874" s="13" t="s">
        <v>32</v>
      </c>
      <c r="AX874" s="13" t="s">
        <v>84</v>
      </c>
      <c r="AY874" s="158" t="s">
        <v>268</v>
      </c>
    </row>
    <row r="875" spans="2:65" s="12" customFormat="1">
      <c r="B875" s="149"/>
      <c r="D875" s="150" t="s">
        <v>276</v>
      </c>
      <c r="F875" s="152" t="s">
        <v>3334</v>
      </c>
      <c r="H875" s="153">
        <v>202.20599999999999</v>
      </c>
      <c r="I875" s="154"/>
      <c r="L875" s="149"/>
      <c r="M875" s="155"/>
      <c r="T875" s="156"/>
      <c r="AT875" s="151" t="s">
        <v>276</v>
      </c>
      <c r="AU875" s="151" t="s">
        <v>90</v>
      </c>
      <c r="AV875" s="12" t="s">
        <v>90</v>
      </c>
      <c r="AW875" s="12" t="s">
        <v>4</v>
      </c>
      <c r="AX875" s="12" t="s">
        <v>84</v>
      </c>
      <c r="AY875" s="151" t="s">
        <v>268</v>
      </c>
    </row>
    <row r="876" spans="2:65" s="1" customFormat="1" ht="24.2" customHeight="1">
      <c r="B876" s="32"/>
      <c r="C876" s="136" t="s">
        <v>1486</v>
      </c>
      <c r="D876" s="177" t="s">
        <v>270</v>
      </c>
      <c r="E876" s="137" t="s">
        <v>1499</v>
      </c>
      <c r="F876" s="138" t="s">
        <v>1500</v>
      </c>
      <c r="G876" s="139" t="s">
        <v>273</v>
      </c>
      <c r="H876" s="140">
        <v>23.167000000000002</v>
      </c>
      <c r="I876" s="141"/>
      <c r="J876" s="142">
        <f>ROUND(I876*H876,2)</f>
        <v>0</v>
      </c>
      <c r="K876" s="138" t="s">
        <v>274</v>
      </c>
      <c r="L876" s="32"/>
      <c r="M876" s="143" t="s">
        <v>1</v>
      </c>
      <c r="N876" s="144" t="s">
        <v>43</v>
      </c>
      <c r="P876" s="145">
        <f>O876*H876</f>
        <v>0</v>
      </c>
      <c r="Q876" s="145">
        <v>9.3999999999999997E-4</v>
      </c>
      <c r="R876" s="145">
        <f>Q876*H876</f>
        <v>2.1776980000000001E-2</v>
      </c>
      <c r="S876" s="145">
        <v>0</v>
      </c>
      <c r="T876" s="146">
        <f>S876*H876</f>
        <v>0</v>
      </c>
      <c r="AR876" s="147" t="s">
        <v>370</v>
      </c>
      <c r="AT876" s="147" t="s">
        <v>270</v>
      </c>
      <c r="AU876" s="147" t="s">
        <v>90</v>
      </c>
      <c r="AY876" s="17" t="s">
        <v>268</v>
      </c>
      <c r="BE876" s="148">
        <f>IF(N876="základní",J876,0)</f>
        <v>0</v>
      </c>
      <c r="BF876" s="148">
        <f>IF(N876="snížená",J876,0)</f>
        <v>0</v>
      </c>
      <c r="BG876" s="148">
        <f>IF(N876="zákl. přenesená",J876,0)</f>
        <v>0</v>
      </c>
      <c r="BH876" s="148">
        <f>IF(N876="sníž. přenesená",J876,0)</f>
        <v>0</v>
      </c>
      <c r="BI876" s="148">
        <f>IF(N876="nulová",J876,0)</f>
        <v>0</v>
      </c>
      <c r="BJ876" s="17" t="s">
        <v>90</v>
      </c>
      <c r="BK876" s="148">
        <f>ROUND(I876*H876,2)</f>
        <v>0</v>
      </c>
      <c r="BL876" s="17" t="s">
        <v>370</v>
      </c>
      <c r="BM876" s="147" t="s">
        <v>3335</v>
      </c>
    </row>
    <row r="877" spans="2:65" s="1" customFormat="1" ht="49.15" customHeight="1">
      <c r="B877" s="32"/>
      <c r="C877" s="186" t="s">
        <v>1490</v>
      </c>
      <c r="D877" s="186" t="s">
        <v>982</v>
      </c>
      <c r="E877" s="187" t="s">
        <v>1503</v>
      </c>
      <c r="F877" s="188" t="s">
        <v>1504</v>
      </c>
      <c r="G877" s="189" t="s">
        <v>273</v>
      </c>
      <c r="H877" s="190">
        <v>27.001000000000001</v>
      </c>
      <c r="I877" s="191"/>
      <c r="J877" s="192">
        <f>ROUND(I877*H877,2)</f>
        <v>0</v>
      </c>
      <c r="K877" s="188" t="s">
        <v>274</v>
      </c>
      <c r="L877" s="193"/>
      <c r="M877" s="194" t="s">
        <v>1</v>
      </c>
      <c r="N877" s="195" t="s">
        <v>43</v>
      </c>
      <c r="P877" s="145">
        <f>O877*H877</f>
        <v>0</v>
      </c>
      <c r="Q877" s="145">
        <v>5.4000000000000003E-3</v>
      </c>
      <c r="R877" s="145">
        <f>Q877*H877</f>
        <v>0.1458054</v>
      </c>
      <c r="S877" s="145">
        <v>0</v>
      </c>
      <c r="T877" s="146">
        <f>S877*H877</f>
        <v>0</v>
      </c>
      <c r="AR877" s="147" t="s">
        <v>448</v>
      </c>
      <c r="AT877" s="147" t="s">
        <v>982</v>
      </c>
      <c r="AU877" s="147" t="s">
        <v>90</v>
      </c>
      <c r="AY877" s="17" t="s">
        <v>268</v>
      </c>
      <c r="BE877" s="148">
        <f>IF(N877="základní",J877,0)</f>
        <v>0</v>
      </c>
      <c r="BF877" s="148">
        <f>IF(N877="snížená",J877,0)</f>
        <v>0</v>
      </c>
      <c r="BG877" s="148">
        <f>IF(N877="zákl. přenesená",J877,0)</f>
        <v>0</v>
      </c>
      <c r="BH877" s="148">
        <f>IF(N877="sníž. přenesená",J877,0)</f>
        <v>0</v>
      </c>
      <c r="BI877" s="148">
        <f>IF(N877="nulová",J877,0)</f>
        <v>0</v>
      </c>
      <c r="BJ877" s="17" t="s">
        <v>90</v>
      </c>
      <c r="BK877" s="148">
        <f>ROUND(I877*H877,2)</f>
        <v>0</v>
      </c>
      <c r="BL877" s="17" t="s">
        <v>370</v>
      </c>
      <c r="BM877" s="147" t="s">
        <v>3336</v>
      </c>
    </row>
    <row r="878" spans="2:65" s="14" customFormat="1">
      <c r="B878" s="164"/>
      <c r="D878" s="150" t="s">
        <v>276</v>
      </c>
      <c r="E878" s="165" t="s">
        <v>1</v>
      </c>
      <c r="F878" s="166" t="s">
        <v>1482</v>
      </c>
      <c r="H878" s="165" t="s">
        <v>1</v>
      </c>
      <c r="I878" s="167"/>
      <c r="L878" s="164"/>
      <c r="M878" s="168"/>
      <c r="T878" s="169"/>
      <c r="AT878" s="165" t="s">
        <v>276</v>
      </c>
      <c r="AU878" s="165" t="s">
        <v>90</v>
      </c>
      <c r="AV878" s="14" t="s">
        <v>84</v>
      </c>
      <c r="AW878" s="14" t="s">
        <v>32</v>
      </c>
      <c r="AX878" s="14" t="s">
        <v>77</v>
      </c>
      <c r="AY878" s="165" t="s">
        <v>268</v>
      </c>
    </row>
    <row r="879" spans="2:65" s="12" customFormat="1">
      <c r="B879" s="149"/>
      <c r="D879" s="150" t="s">
        <v>276</v>
      </c>
      <c r="E879" s="151" t="s">
        <v>1</v>
      </c>
      <c r="F879" s="152" t="s">
        <v>1483</v>
      </c>
      <c r="H879" s="153">
        <v>12.321999999999999</v>
      </c>
      <c r="I879" s="154"/>
      <c r="L879" s="149"/>
      <c r="M879" s="155"/>
      <c r="T879" s="156"/>
      <c r="AT879" s="151" t="s">
        <v>276</v>
      </c>
      <c r="AU879" s="151" t="s">
        <v>90</v>
      </c>
      <c r="AV879" s="12" t="s">
        <v>90</v>
      </c>
      <c r="AW879" s="12" t="s">
        <v>32</v>
      </c>
      <c r="AX879" s="12" t="s">
        <v>77</v>
      </c>
      <c r="AY879" s="151" t="s">
        <v>268</v>
      </c>
    </row>
    <row r="880" spans="2:65" s="12" customFormat="1">
      <c r="B880" s="149"/>
      <c r="D880" s="150" t="s">
        <v>276</v>
      </c>
      <c r="E880" s="151" t="s">
        <v>1</v>
      </c>
      <c r="F880" s="152" t="s">
        <v>1484</v>
      </c>
      <c r="H880" s="153">
        <v>10.845000000000001</v>
      </c>
      <c r="I880" s="154"/>
      <c r="L880" s="149"/>
      <c r="M880" s="155"/>
      <c r="T880" s="156"/>
      <c r="AT880" s="151" t="s">
        <v>276</v>
      </c>
      <c r="AU880" s="151" t="s">
        <v>90</v>
      </c>
      <c r="AV880" s="12" t="s">
        <v>90</v>
      </c>
      <c r="AW880" s="12" t="s">
        <v>32</v>
      </c>
      <c r="AX880" s="12" t="s">
        <v>77</v>
      </c>
      <c r="AY880" s="151" t="s">
        <v>268</v>
      </c>
    </row>
    <row r="881" spans="2:65" s="13" customFormat="1">
      <c r="B881" s="157"/>
      <c r="D881" s="150" t="s">
        <v>276</v>
      </c>
      <c r="E881" s="158" t="s">
        <v>1</v>
      </c>
      <c r="F881" s="159" t="s">
        <v>278</v>
      </c>
      <c r="H881" s="160">
        <v>23.167000000000002</v>
      </c>
      <c r="I881" s="161"/>
      <c r="L881" s="157"/>
      <c r="M881" s="162"/>
      <c r="T881" s="163"/>
      <c r="AT881" s="158" t="s">
        <v>276</v>
      </c>
      <c r="AU881" s="158" t="s">
        <v>90</v>
      </c>
      <c r="AV881" s="13" t="s">
        <v>101</v>
      </c>
      <c r="AW881" s="13" t="s">
        <v>32</v>
      </c>
      <c r="AX881" s="13" t="s">
        <v>84</v>
      </c>
      <c r="AY881" s="158" t="s">
        <v>268</v>
      </c>
    </row>
    <row r="882" spans="2:65" s="12" customFormat="1">
      <c r="B882" s="149"/>
      <c r="D882" s="150" t="s">
        <v>276</v>
      </c>
      <c r="F882" s="152" t="s">
        <v>1506</v>
      </c>
      <c r="H882" s="153">
        <v>27.001000000000001</v>
      </c>
      <c r="I882" s="154"/>
      <c r="L882" s="149"/>
      <c r="M882" s="155"/>
      <c r="T882" s="156"/>
      <c r="AT882" s="151" t="s">
        <v>276</v>
      </c>
      <c r="AU882" s="151" t="s">
        <v>90</v>
      </c>
      <c r="AV882" s="12" t="s">
        <v>90</v>
      </c>
      <c r="AW882" s="12" t="s">
        <v>4</v>
      </c>
      <c r="AX882" s="12" t="s">
        <v>84</v>
      </c>
      <c r="AY882" s="151" t="s">
        <v>268</v>
      </c>
    </row>
    <row r="883" spans="2:65" s="1" customFormat="1" ht="49.15" customHeight="1">
      <c r="B883" s="32"/>
      <c r="C883" s="136" t="s">
        <v>1498</v>
      </c>
      <c r="D883" s="136" t="s">
        <v>270</v>
      </c>
      <c r="E883" s="137" t="s">
        <v>1508</v>
      </c>
      <c r="F883" s="138" t="s">
        <v>1509</v>
      </c>
      <c r="G883" s="139" t="s">
        <v>440</v>
      </c>
      <c r="H883" s="140">
        <v>18</v>
      </c>
      <c r="I883" s="141"/>
      <c r="J883" s="142">
        <f>ROUND(I883*H883,2)</f>
        <v>0</v>
      </c>
      <c r="K883" s="138" t="s">
        <v>1</v>
      </c>
      <c r="L883" s="32"/>
      <c r="M883" s="143" t="s">
        <v>1</v>
      </c>
      <c r="N883" s="144" t="s">
        <v>43</v>
      </c>
      <c r="P883" s="145">
        <f>O883*H883</f>
        <v>0</v>
      </c>
      <c r="Q883" s="145">
        <v>8.3000000000000001E-4</v>
      </c>
      <c r="R883" s="145">
        <f>Q883*H883</f>
        <v>1.494E-2</v>
      </c>
      <c r="S883" s="145">
        <v>0</v>
      </c>
      <c r="T883" s="146">
        <f>S883*H883</f>
        <v>0</v>
      </c>
      <c r="AR883" s="147" t="s">
        <v>370</v>
      </c>
      <c r="AT883" s="147" t="s">
        <v>270</v>
      </c>
      <c r="AU883" s="147" t="s">
        <v>90</v>
      </c>
      <c r="AY883" s="17" t="s">
        <v>268</v>
      </c>
      <c r="BE883" s="148">
        <f>IF(N883="základní",J883,0)</f>
        <v>0</v>
      </c>
      <c r="BF883" s="148">
        <f>IF(N883="snížená",J883,0)</f>
        <v>0</v>
      </c>
      <c r="BG883" s="148">
        <f>IF(N883="zákl. přenesená",J883,0)</f>
        <v>0</v>
      </c>
      <c r="BH883" s="148">
        <f>IF(N883="sníž. přenesená",J883,0)</f>
        <v>0</v>
      </c>
      <c r="BI883" s="148">
        <f>IF(N883="nulová",J883,0)</f>
        <v>0</v>
      </c>
      <c r="BJ883" s="17" t="s">
        <v>90</v>
      </c>
      <c r="BK883" s="148">
        <f>ROUND(I883*H883,2)</f>
        <v>0</v>
      </c>
      <c r="BL883" s="17" t="s">
        <v>370</v>
      </c>
      <c r="BM883" s="147" t="s">
        <v>1510</v>
      </c>
    </row>
    <row r="884" spans="2:65" s="1" customFormat="1" ht="68.25">
      <c r="B884" s="32"/>
      <c r="D884" s="150" t="s">
        <v>475</v>
      </c>
      <c r="F884" s="178" t="s">
        <v>1511</v>
      </c>
      <c r="I884" s="179"/>
      <c r="L884" s="32"/>
      <c r="M884" s="180"/>
      <c r="T884" s="56"/>
      <c r="AT884" s="17" t="s">
        <v>475</v>
      </c>
      <c r="AU884" s="17" t="s">
        <v>90</v>
      </c>
    </row>
    <row r="885" spans="2:65" s="14" customFormat="1">
      <c r="B885" s="164"/>
      <c r="D885" s="150" t="s">
        <v>276</v>
      </c>
      <c r="E885" s="165" t="s">
        <v>1</v>
      </c>
      <c r="F885" s="166" t="s">
        <v>1512</v>
      </c>
      <c r="H885" s="165" t="s">
        <v>1</v>
      </c>
      <c r="I885" s="167"/>
      <c r="L885" s="164"/>
      <c r="M885" s="168"/>
      <c r="T885" s="169"/>
      <c r="AT885" s="165" t="s">
        <v>276</v>
      </c>
      <c r="AU885" s="165" t="s">
        <v>90</v>
      </c>
      <c r="AV885" s="14" t="s">
        <v>84</v>
      </c>
      <c r="AW885" s="14" t="s">
        <v>32</v>
      </c>
      <c r="AX885" s="14" t="s">
        <v>77</v>
      </c>
      <c r="AY885" s="165" t="s">
        <v>268</v>
      </c>
    </row>
    <row r="886" spans="2:65" s="12" customFormat="1">
      <c r="B886" s="149"/>
      <c r="D886" s="150" t="s">
        <v>276</v>
      </c>
      <c r="E886" s="151" t="s">
        <v>1</v>
      </c>
      <c r="F886" s="152" t="s">
        <v>3337</v>
      </c>
      <c r="H886" s="153">
        <v>18</v>
      </c>
      <c r="I886" s="154"/>
      <c r="L886" s="149"/>
      <c r="M886" s="155"/>
      <c r="T886" s="156"/>
      <c r="AT886" s="151" t="s">
        <v>276</v>
      </c>
      <c r="AU886" s="151" t="s">
        <v>90</v>
      </c>
      <c r="AV886" s="12" t="s">
        <v>90</v>
      </c>
      <c r="AW886" s="12" t="s">
        <v>32</v>
      </c>
      <c r="AX886" s="12" t="s">
        <v>77</v>
      </c>
      <c r="AY886" s="151" t="s">
        <v>268</v>
      </c>
    </row>
    <row r="887" spans="2:65" s="13" customFormat="1">
      <c r="B887" s="157"/>
      <c r="D887" s="150" t="s">
        <v>276</v>
      </c>
      <c r="E887" s="158" t="s">
        <v>1</v>
      </c>
      <c r="F887" s="159" t="s">
        <v>278</v>
      </c>
      <c r="H887" s="160">
        <v>18</v>
      </c>
      <c r="I887" s="161"/>
      <c r="L887" s="157"/>
      <c r="M887" s="162"/>
      <c r="T887" s="163"/>
      <c r="AT887" s="158" t="s">
        <v>276</v>
      </c>
      <c r="AU887" s="158" t="s">
        <v>90</v>
      </c>
      <c r="AV887" s="13" t="s">
        <v>101</v>
      </c>
      <c r="AW887" s="13" t="s">
        <v>32</v>
      </c>
      <c r="AX887" s="13" t="s">
        <v>84</v>
      </c>
      <c r="AY887" s="158" t="s">
        <v>268</v>
      </c>
    </row>
    <row r="888" spans="2:65" s="1" customFormat="1" ht="37.9" customHeight="1">
      <c r="B888" s="32"/>
      <c r="C888" s="136" t="s">
        <v>1502</v>
      </c>
      <c r="D888" s="136" t="s">
        <v>270</v>
      </c>
      <c r="E888" s="137" t="s">
        <v>1515</v>
      </c>
      <c r="F888" s="138" t="s">
        <v>1516</v>
      </c>
      <c r="G888" s="139" t="s">
        <v>318</v>
      </c>
      <c r="H888" s="140">
        <v>21</v>
      </c>
      <c r="I888" s="141"/>
      <c r="J888" s="142">
        <f>ROUND(I888*H888,2)</f>
        <v>0</v>
      </c>
      <c r="K888" s="138" t="s">
        <v>1</v>
      </c>
      <c r="L888" s="32"/>
      <c r="M888" s="143" t="s">
        <v>1</v>
      </c>
      <c r="N888" s="144" t="s">
        <v>43</v>
      </c>
      <c r="P888" s="145">
        <f>O888*H888</f>
        <v>0</v>
      </c>
      <c r="Q888" s="145">
        <v>8.3000000000000001E-4</v>
      </c>
      <c r="R888" s="145">
        <f>Q888*H888</f>
        <v>1.7430000000000001E-2</v>
      </c>
      <c r="S888" s="145">
        <v>0</v>
      </c>
      <c r="T888" s="146">
        <f>S888*H888</f>
        <v>0</v>
      </c>
      <c r="AR888" s="147" t="s">
        <v>370</v>
      </c>
      <c r="AT888" s="147" t="s">
        <v>270</v>
      </c>
      <c r="AU888" s="147" t="s">
        <v>90</v>
      </c>
      <c r="AY888" s="17" t="s">
        <v>268</v>
      </c>
      <c r="BE888" s="148">
        <f>IF(N888="základní",J888,0)</f>
        <v>0</v>
      </c>
      <c r="BF888" s="148">
        <f>IF(N888="snížená",J888,0)</f>
        <v>0</v>
      </c>
      <c r="BG888" s="148">
        <f>IF(N888="zákl. přenesená",J888,0)</f>
        <v>0</v>
      </c>
      <c r="BH888" s="148">
        <f>IF(N888="sníž. přenesená",J888,0)</f>
        <v>0</v>
      </c>
      <c r="BI888" s="148">
        <f>IF(N888="nulová",J888,0)</f>
        <v>0</v>
      </c>
      <c r="BJ888" s="17" t="s">
        <v>90</v>
      </c>
      <c r="BK888" s="148">
        <f>ROUND(I888*H888,2)</f>
        <v>0</v>
      </c>
      <c r="BL888" s="17" t="s">
        <v>370</v>
      </c>
      <c r="BM888" s="147" t="s">
        <v>1517</v>
      </c>
    </row>
    <row r="889" spans="2:65" s="1" customFormat="1" ht="68.25">
      <c r="B889" s="32"/>
      <c r="D889" s="150" t="s">
        <v>475</v>
      </c>
      <c r="F889" s="178" t="s">
        <v>1518</v>
      </c>
      <c r="I889" s="179"/>
      <c r="L889" s="32"/>
      <c r="M889" s="180"/>
      <c r="T889" s="56"/>
      <c r="AT889" s="17" t="s">
        <v>475</v>
      </c>
      <c r="AU889" s="17" t="s">
        <v>90</v>
      </c>
    </row>
    <row r="890" spans="2:65" s="14" customFormat="1" ht="33.75">
      <c r="B890" s="164"/>
      <c r="D890" s="150" t="s">
        <v>276</v>
      </c>
      <c r="E890" s="165" t="s">
        <v>1</v>
      </c>
      <c r="F890" s="166" t="s">
        <v>1519</v>
      </c>
      <c r="H890" s="165" t="s">
        <v>1</v>
      </c>
      <c r="I890" s="167"/>
      <c r="L890" s="164"/>
      <c r="M890" s="168"/>
      <c r="T890" s="169"/>
      <c r="AT890" s="165" t="s">
        <v>276</v>
      </c>
      <c r="AU890" s="165" t="s">
        <v>90</v>
      </c>
      <c r="AV890" s="14" t="s">
        <v>84</v>
      </c>
      <c r="AW890" s="14" t="s">
        <v>32</v>
      </c>
      <c r="AX890" s="14" t="s">
        <v>77</v>
      </c>
      <c r="AY890" s="165" t="s">
        <v>268</v>
      </c>
    </row>
    <row r="891" spans="2:65" s="12" customFormat="1">
      <c r="B891" s="149"/>
      <c r="D891" s="150" t="s">
        <v>276</v>
      </c>
      <c r="E891" s="151" t="s">
        <v>1</v>
      </c>
      <c r="F891" s="152" t="s">
        <v>3338</v>
      </c>
      <c r="H891" s="153">
        <v>21</v>
      </c>
      <c r="I891" s="154"/>
      <c r="L891" s="149"/>
      <c r="M891" s="155"/>
      <c r="T891" s="156"/>
      <c r="AT891" s="151" t="s">
        <v>276</v>
      </c>
      <c r="AU891" s="151" t="s">
        <v>90</v>
      </c>
      <c r="AV891" s="12" t="s">
        <v>90</v>
      </c>
      <c r="AW891" s="12" t="s">
        <v>32</v>
      </c>
      <c r="AX891" s="12" t="s">
        <v>77</v>
      </c>
      <c r="AY891" s="151" t="s">
        <v>268</v>
      </c>
    </row>
    <row r="892" spans="2:65" s="13" customFormat="1">
      <c r="B892" s="157"/>
      <c r="D892" s="150" t="s">
        <v>276</v>
      </c>
      <c r="E892" s="158" t="s">
        <v>1</v>
      </c>
      <c r="F892" s="159" t="s">
        <v>278</v>
      </c>
      <c r="H892" s="160">
        <v>21</v>
      </c>
      <c r="I892" s="161"/>
      <c r="L892" s="157"/>
      <c r="M892" s="162"/>
      <c r="T892" s="163"/>
      <c r="AT892" s="158" t="s">
        <v>276</v>
      </c>
      <c r="AU892" s="158" t="s">
        <v>90</v>
      </c>
      <c r="AV892" s="13" t="s">
        <v>101</v>
      </c>
      <c r="AW892" s="13" t="s">
        <v>32</v>
      </c>
      <c r="AX892" s="13" t="s">
        <v>84</v>
      </c>
      <c r="AY892" s="158" t="s">
        <v>268</v>
      </c>
    </row>
    <row r="893" spans="2:65" s="1" customFormat="1" ht="24.2" customHeight="1">
      <c r="B893" s="32"/>
      <c r="C893" s="136" t="s">
        <v>1507</v>
      </c>
      <c r="D893" s="136" t="s">
        <v>270</v>
      </c>
      <c r="E893" s="137" t="s">
        <v>1522</v>
      </c>
      <c r="F893" s="138" t="s">
        <v>1523</v>
      </c>
      <c r="G893" s="139" t="s">
        <v>318</v>
      </c>
      <c r="H893" s="140">
        <v>10</v>
      </c>
      <c r="I893" s="141"/>
      <c r="J893" s="142">
        <f>ROUND(I893*H893,2)</f>
        <v>0</v>
      </c>
      <c r="K893" s="138" t="s">
        <v>1</v>
      </c>
      <c r="L893" s="32"/>
      <c r="M893" s="143" t="s">
        <v>1</v>
      </c>
      <c r="N893" s="144" t="s">
        <v>43</v>
      </c>
      <c r="P893" s="145">
        <f>O893*H893</f>
        <v>0</v>
      </c>
      <c r="Q893" s="145">
        <v>8.3000000000000001E-4</v>
      </c>
      <c r="R893" s="145">
        <f>Q893*H893</f>
        <v>8.3000000000000001E-3</v>
      </c>
      <c r="S893" s="145">
        <v>0</v>
      </c>
      <c r="T893" s="146">
        <f>S893*H893</f>
        <v>0</v>
      </c>
      <c r="AR893" s="147" t="s">
        <v>370</v>
      </c>
      <c r="AT893" s="147" t="s">
        <v>270</v>
      </c>
      <c r="AU893" s="147" t="s">
        <v>90</v>
      </c>
      <c r="AY893" s="17" t="s">
        <v>268</v>
      </c>
      <c r="BE893" s="148">
        <f>IF(N893="základní",J893,0)</f>
        <v>0</v>
      </c>
      <c r="BF893" s="148">
        <f>IF(N893="snížená",J893,0)</f>
        <v>0</v>
      </c>
      <c r="BG893" s="148">
        <f>IF(N893="zákl. přenesená",J893,0)</f>
        <v>0</v>
      </c>
      <c r="BH893" s="148">
        <f>IF(N893="sníž. přenesená",J893,0)</f>
        <v>0</v>
      </c>
      <c r="BI893" s="148">
        <f>IF(N893="nulová",J893,0)</f>
        <v>0</v>
      </c>
      <c r="BJ893" s="17" t="s">
        <v>90</v>
      </c>
      <c r="BK893" s="148">
        <f>ROUND(I893*H893,2)</f>
        <v>0</v>
      </c>
      <c r="BL893" s="17" t="s">
        <v>370</v>
      </c>
      <c r="BM893" s="147" t="s">
        <v>1524</v>
      </c>
    </row>
    <row r="894" spans="2:65" s="1" customFormat="1" ht="78">
      <c r="B894" s="32"/>
      <c r="D894" s="150" t="s">
        <v>475</v>
      </c>
      <c r="F894" s="178" t="s">
        <v>1525</v>
      </c>
      <c r="I894" s="179"/>
      <c r="L894" s="32"/>
      <c r="M894" s="180"/>
      <c r="T894" s="56"/>
      <c r="AT894" s="17" t="s">
        <v>475</v>
      </c>
      <c r="AU894" s="17" t="s">
        <v>90</v>
      </c>
    </row>
    <row r="895" spans="2:65" s="14" customFormat="1" ht="33.75">
      <c r="B895" s="164"/>
      <c r="D895" s="150" t="s">
        <v>276</v>
      </c>
      <c r="E895" s="165" t="s">
        <v>1</v>
      </c>
      <c r="F895" s="166" t="s">
        <v>1526</v>
      </c>
      <c r="H895" s="165" t="s">
        <v>1</v>
      </c>
      <c r="I895" s="167"/>
      <c r="L895" s="164"/>
      <c r="M895" s="168"/>
      <c r="T895" s="169"/>
      <c r="AT895" s="165" t="s">
        <v>276</v>
      </c>
      <c r="AU895" s="165" t="s">
        <v>90</v>
      </c>
      <c r="AV895" s="14" t="s">
        <v>84</v>
      </c>
      <c r="AW895" s="14" t="s">
        <v>32</v>
      </c>
      <c r="AX895" s="14" t="s">
        <v>77</v>
      </c>
      <c r="AY895" s="165" t="s">
        <v>268</v>
      </c>
    </row>
    <row r="896" spans="2:65" s="12" customFormat="1">
      <c r="B896" s="149"/>
      <c r="D896" s="150" t="s">
        <v>276</v>
      </c>
      <c r="E896" s="151" t="s">
        <v>1</v>
      </c>
      <c r="F896" s="152" t="s">
        <v>3339</v>
      </c>
      <c r="H896" s="153">
        <v>10</v>
      </c>
      <c r="I896" s="154"/>
      <c r="L896" s="149"/>
      <c r="M896" s="155"/>
      <c r="T896" s="156"/>
      <c r="AT896" s="151" t="s">
        <v>276</v>
      </c>
      <c r="AU896" s="151" t="s">
        <v>90</v>
      </c>
      <c r="AV896" s="12" t="s">
        <v>90</v>
      </c>
      <c r="AW896" s="12" t="s">
        <v>32</v>
      </c>
      <c r="AX896" s="12" t="s">
        <v>77</v>
      </c>
      <c r="AY896" s="151" t="s">
        <v>268</v>
      </c>
    </row>
    <row r="897" spans="2:65" s="13" customFormat="1">
      <c r="B897" s="157"/>
      <c r="D897" s="150" t="s">
        <v>276</v>
      </c>
      <c r="E897" s="158" t="s">
        <v>1</v>
      </c>
      <c r="F897" s="159" t="s">
        <v>278</v>
      </c>
      <c r="H897" s="160">
        <v>10</v>
      </c>
      <c r="I897" s="161"/>
      <c r="L897" s="157"/>
      <c r="M897" s="162"/>
      <c r="T897" s="163"/>
      <c r="AT897" s="158" t="s">
        <v>276</v>
      </c>
      <c r="AU897" s="158" t="s">
        <v>90</v>
      </c>
      <c r="AV897" s="13" t="s">
        <v>101</v>
      </c>
      <c r="AW897" s="13" t="s">
        <v>32</v>
      </c>
      <c r="AX897" s="13" t="s">
        <v>84</v>
      </c>
      <c r="AY897" s="158" t="s">
        <v>268</v>
      </c>
    </row>
    <row r="898" spans="2:65" s="1" customFormat="1" ht="37.9" customHeight="1">
      <c r="B898" s="32"/>
      <c r="C898" s="136" t="s">
        <v>1514</v>
      </c>
      <c r="D898" s="136" t="s">
        <v>270</v>
      </c>
      <c r="E898" s="137" t="s">
        <v>1529</v>
      </c>
      <c r="F898" s="138" t="s">
        <v>1530</v>
      </c>
      <c r="G898" s="139" t="s">
        <v>318</v>
      </c>
      <c r="H898" s="140">
        <v>4</v>
      </c>
      <c r="I898" s="141"/>
      <c r="J898" s="142">
        <f>ROUND(I898*H898,2)</f>
        <v>0</v>
      </c>
      <c r="K898" s="138" t="s">
        <v>1</v>
      </c>
      <c r="L898" s="32"/>
      <c r="M898" s="143" t="s">
        <v>1</v>
      </c>
      <c r="N898" s="144" t="s">
        <v>43</v>
      </c>
      <c r="P898" s="145">
        <f>O898*H898</f>
        <v>0</v>
      </c>
      <c r="Q898" s="145">
        <v>8.3000000000000001E-4</v>
      </c>
      <c r="R898" s="145">
        <f>Q898*H898</f>
        <v>3.32E-3</v>
      </c>
      <c r="S898" s="145">
        <v>0</v>
      </c>
      <c r="T898" s="146">
        <f>S898*H898</f>
        <v>0</v>
      </c>
      <c r="AR898" s="147" t="s">
        <v>370</v>
      </c>
      <c r="AT898" s="147" t="s">
        <v>270</v>
      </c>
      <c r="AU898" s="147" t="s">
        <v>90</v>
      </c>
      <c r="AY898" s="17" t="s">
        <v>268</v>
      </c>
      <c r="BE898" s="148">
        <f>IF(N898="základní",J898,0)</f>
        <v>0</v>
      </c>
      <c r="BF898" s="148">
        <f>IF(N898="snížená",J898,0)</f>
        <v>0</v>
      </c>
      <c r="BG898" s="148">
        <f>IF(N898="zákl. přenesená",J898,0)</f>
        <v>0</v>
      </c>
      <c r="BH898" s="148">
        <f>IF(N898="sníž. přenesená",J898,0)</f>
        <v>0</v>
      </c>
      <c r="BI898" s="148">
        <f>IF(N898="nulová",J898,0)</f>
        <v>0</v>
      </c>
      <c r="BJ898" s="17" t="s">
        <v>90</v>
      </c>
      <c r="BK898" s="148">
        <f>ROUND(I898*H898,2)</f>
        <v>0</v>
      </c>
      <c r="BL898" s="17" t="s">
        <v>370</v>
      </c>
      <c r="BM898" s="147" t="s">
        <v>1531</v>
      </c>
    </row>
    <row r="899" spans="2:65" s="1" customFormat="1" ht="48.75">
      <c r="B899" s="32"/>
      <c r="D899" s="150" t="s">
        <v>475</v>
      </c>
      <c r="F899" s="178" t="s">
        <v>1532</v>
      </c>
      <c r="I899" s="179"/>
      <c r="L899" s="32"/>
      <c r="M899" s="180"/>
      <c r="T899" s="56"/>
      <c r="AT899" s="17" t="s">
        <v>475</v>
      </c>
      <c r="AU899" s="17" t="s">
        <v>90</v>
      </c>
    </row>
    <row r="900" spans="2:65" s="12" customFormat="1">
      <c r="B900" s="149"/>
      <c r="D900" s="150" t="s">
        <v>276</v>
      </c>
      <c r="E900" s="151" t="s">
        <v>1</v>
      </c>
      <c r="F900" s="152" t="s">
        <v>1533</v>
      </c>
      <c r="H900" s="153">
        <v>4</v>
      </c>
      <c r="I900" s="154"/>
      <c r="L900" s="149"/>
      <c r="M900" s="155"/>
      <c r="T900" s="156"/>
      <c r="AT900" s="151" t="s">
        <v>276</v>
      </c>
      <c r="AU900" s="151" t="s">
        <v>90</v>
      </c>
      <c r="AV900" s="12" t="s">
        <v>90</v>
      </c>
      <c r="AW900" s="12" t="s">
        <v>32</v>
      </c>
      <c r="AX900" s="12" t="s">
        <v>77</v>
      </c>
      <c r="AY900" s="151" t="s">
        <v>268</v>
      </c>
    </row>
    <row r="901" spans="2:65" s="13" customFormat="1">
      <c r="B901" s="157"/>
      <c r="D901" s="150" t="s">
        <v>276</v>
      </c>
      <c r="E901" s="158" t="s">
        <v>1</v>
      </c>
      <c r="F901" s="159" t="s">
        <v>278</v>
      </c>
      <c r="H901" s="160">
        <v>4</v>
      </c>
      <c r="I901" s="161"/>
      <c r="L901" s="157"/>
      <c r="M901" s="162"/>
      <c r="T901" s="163"/>
      <c r="AT901" s="158" t="s">
        <v>276</v>
      </c>
      <c r="AU901" s="158" t="s">
        <v>90</v>
      </c>
      <c r="AV901" s="13" t="s">
        <v>101</v>
      </c>
      <c r="AW901" s="13" t="s">
        <v>32</v>
      </c>
      <c r="AX901" s="13" t="s">
        <v>84</v>
      </c>
      <c r="AY901" s="158" t="s">
        <v>268</v>
      </c>
    </row>
    <row r="902" spans="2:65" s="1" customFormat="1" ht="37.9" customHeight="1">
      <c r="B902" s="32"/>
      <c r="C902" s="136" t="s">
        <v>1521</v>
      </c>
      <c r="D902" s="136" t="s">
        <v>270</v>
      </c>
      <c r="E902" s="137" t="s">
        <v>1535</v>
      </c>
      <c r="F902" s="138" t="s">
        <v>1536</v>
      </c>
      <c r="G902" s="139" t="s">
        <v>318</v>
      </c>
      <c r="H902" s="140">
        <v>22</v>
      </c>
      <c r="I902" s="141"/>
      <c r="J902" s="142">
        <f>ROUND(I902*H902,2)</f>
        <v>0</v>
      </c>
      <c r="K902" s="138" t="s">
        <v>1</v>
      </c>
      <c r="L902" s="32"/>
      <c r="M902" s="143" t="s">
        <v>1</v>
      </c>
      <c r="N902" s="144" t="s">
        <v>43</v>
      </c>
      <c r="P902" s="145">
        <f>O902*H902</f>
        <v>0</v>
      </c>
      <c r="Q902" s="145">
        <v>8.3000000000000001E-4</v>
      </c>
      <c r="R902" s="145">
        <f>Q902*H902</f>
        <v>1.8259999999999998E-2</v>
      </c>
      <c r="S902" s="145">
        <v>0</v>
      </c>
      <c r="T902" s="146">
        <f>S902*H902</f>
        <v>0</v>
      </c>
      <c r="AR902" s="147" t="s">
        <v>370</v>
      </c>
      <c r="AT902" s="147" t="s">
        <v>270</v>
      </c>
      <c r="AU902" s="147" t="s">
        <v>90</v>
      </c>
      <c r="AY902" s="17" t="s">
        <v>268</v>
      </c>
      <c r="BE902" s="148">
        <f>IF(N902="základní",J902,0)</f>
        <v>0</v>
      </c>
      <c r="BF902" s="148">
        <f>IF(N902="snížená",J902,0)</f>
        <v>0</v>
      </c>
      <c r="BG902" s="148">
        <f>IF(N902="zákl. přenesená",J902,0)</f>
        <v>0</v>
      </c>
      <c r="BH902" s="148">
        <f>IF(N902="sníž. přenesená",J902,0)</f>
        <v>0</v>
      </c>
      <c r="BI902" s="148">
        <f>IF(N902="nulová",J902,0)</f>
        <v>0</v>
      </c>
      <c r="BJ902" s="17" t="s">
        <v>90</v>
      </c>
      <c r="BK902" s="148">
        <f>ROUND(I902*H902,2)</f>
        <v>0</v>
      </c>
      <c r="BL902" s="17" t="s">
        <v>370</v>
      </c>
      <c r="BM902" s="147" t="s">
        <v>1537</v>
      </c>
    </row>
    <row r="903" spans="2:65" s="1" customFormat="1" ht="68.25">
      <c r="B903" s="32"/>
      <c r="D903" s="150" t="s">
        <v>475</v>
      </c>
      <c r="F903" s="178" t="s">
        <v>1538</v>
      </c>
      <c r="I903" s="179"/>
      <c r="L903" s="32"/>
      <c r="M903" s="180"/>
      <c r="T903" s="56"/>
      <c r="AT903" s="17" t="s">
        <v>475</v>
      </c>
      <c r="AU903" s="17" t="s">
        <v>90</v>
      </c>
    </row>
    <row r="904" spans="2:65" s="14" customFormat="1" ht="33.75">
      <c r="B904" s="164"/>
      <c r="D904" s="150" t="s">
        <v>276</v>
      </c>
      <c r="E904" s="165" t="s">
        <v>1</v>
      </c>
      <c r="F904" s="166" t="s">
        <v>1539</v>
      </c>
      <c r="H904" s="165" t="s">
        <v>1</v>
      </c>
      <c r="I904" s="167"/>
      <c r="L904" s="164"/>
      <c r="M904" s="168"/>
      <c r="T904" s="169"/>
      <c r="AT904" s="165" t="s">
        <v>276</v>
      </c>
      <c r="AU904" s="165" t="s">
        <v>90</v>
      </c>
      <c r="AV904" s="14" t="s">
        <v>84</v>
      </c>
      <c r="AW904" s="14" t="s">
        <v>32</v>
      </c>
      <c r="AX904" s="14" t="s">
        <v>77</v>
      </c>
      <c r="AY904" s="165" t="s">
        <v>268</v>
      </c>
    </row>
    <row r="905" spans="2:65" s="12" customFormat="1">
      <c r="B905" s="149"/>
      <c r="D905" s="150" t="s">
        <v>276</v>
      </c>
      <c r="E905" s="151" t="s">
        <v>1</v>
      </c>
      <c r="F905" s="152" t="s">
        <v>3340</v>
      </c>
      <c r="H905" s="153">
        <v>22</v>
      </c>
      <c r="I905" s="154"/>
      <c r="L905" s="149"/>
      <c r="M905" s="155"/>
      <c r="T905" s="156"/>
      <c r="AT905" s="151" t="s">
        <v>276</v>
      </c>
      <c r="AU905" s="151" t="s">
        <v>90</v>
      </c>
      <c r="AV905" s="12" t="s">
        <v>90</v>
      </c>
      <c r="AW905" s="12" t="s">
        <v>32</v>
      </c>
      <c r="AX905" s="12" t="s">
        <v>77</v>
      </c>
      <c r="AY905" s="151" t="s">
        <v>268</v>
      </c>
    </row>
    <row r="906" spans="2:65" s="13" customFormat="1">
      <c r="B906" s="157"/>
      <c r="D906" s="150" t="s">
        <v>276</v>
      </c>
      <c r="E906" s="158" t="s">
        <v>1</v>
      </c>
      <c r="F906" s="159" t="s">
        <v>278</v>
      </c>
      <c r="H906" s="160">
        <v>22</v>
      </c>
      <c r="I906" s="161"/>
      <c r="L906" s="157"/>
      <c r="M906" s="162"/>
      <c r="T906" s="163"/>
      <c r="AT906" s="158" t="s">
        <v>276</v>
      </c>
      <c r="AU906" s="158" t="s">
        <v>90</v>
      </c>
      <c r="AV906" s="13" t="s">
        <v>101</v>
      </c>
      <c r="AW906" s="13" t="s">
        <v>32</v>
      </c>
      <c r="AX906" s="13" t="s">
        <v>84</v>
      </c>
      <c r="AY906" s="158" t="s">
        <v>268</v>
      </c>
    </row>
    <row r="907" spans="2:65" s="1" customFormat="1" ht="24.2" customHeight="1">
      <c r="B907" s="32"/>
      <c r="C907" s="136" t="s">
        <v>1528</v>
      </c>
      <c r="D907" s="136" t="s">
        <v>270</v>
      </c>
      <c r="E907" s="137" t="s">
        <v>1542</v>
      </c>
      <c r="F907" s="138" t="s">
        <v>1543</v>
      </c>
      <c r="G907" s="139" t="s">
        <v>440</v>
      </c>
      <c r="H907" s="140">
        <v>2</v>
      </c>
      <c r="I907" s="141"/>
      <c r="J907" s="142">
        <f>ROUND(I907*H907,2)</f>
        <v>0</v>
      </c>
      <c r="K907" s="138" t="s">
        <v>1</v>
      </c>
      <c r="L907" s="32"/>
      <c r="M907" s="143" t="s">
        <v>1</v>
      </c>
      <c r="N907" s="144" t="s">
        <v>43</v>
      </c>
      <c r="P907" s="145">
        <f>O907*H907</f>
        <v>0</v>
      </c>
      <c r="Q907" s="145">
        <v>8.3000000000000001E-4</v>
      </c>
      <c r="R907" s="145">
        <f>Q907*H907</f>
        <v>1.66E-3</v>
      </c>
      <c r="S907" s="145">
        <v>0</v>
      </c>
      <c r="T907" s="146">
        <f>S907*H907</f>
        <v>0</v>
      </c>
      <c r="AR907" s="147" t="s">
        <v>370</v>
      </c>
      <c r="AT907" s="147" t="s">
        <v>270</v>
      </c>
      <c r="AU907" s="147" t="s">
        <v>90</v>
      </c>
      <c r="AY907" s="17" t="s">
        <v>268</v>
      </c>
      <c r="BE907" s="148">
        <f>IF(N907="základní",J907,0)</f>
        <v>0</v>
      </c>
      <c r="BF907" s="148">
        <f>IF(N907="snížená",J907,0)</f>
        <v>0</v>
      </c>
      <c r="BG907" s="148">
        <f>IF(N907="zákl. přenesená",J907,0)</f>
        <v>0</v>
      </c>
      <c r="BH907" s="148">
        <f>IF(N907="sníž. přenesená",J907,0)</f>
        <v>0</v>
      </c>
      <c r="BI907" s="148">
        <f>IF(N907="nulová",J907,0)</f>
        <v>0</v>
      </c>
      <c r="BJ907" s="17" t="s">
        <v>90</v>
      </c>
      <c r="BK907" s="148">
        <f>ROUND(I907*H907,2)</f>
        <v>0</v>
      </c>
      <c r="BL907" s="17" t="s">
        <v>370</v>
      </c>
      <c r="BM907" s="147" t="s">
        <v>1544</v>
      </c>
    </row>
    <row r="908" spans="2:65" s="1" customFormat="1" ht="48.75">
      <c r="B908" s="32"/>
      <c r="D908" s="150" t="s">
        <v>475</v>
      </c>
      <c r="F908" s="178" t="s">
        <v>1545</v>
      </c>
      <c r="I908" s="179"/>
      <c r="L908" s="32"/>
      <c r="M908" s="180"/>
      <c r="T908" s="56"/>
      <c r="AT908" s="17" t="s">
        <v>475</v>
      </c>
      <c r="AU908" s="17" t="s">
        <v>90</v>
      </c>
    </row>
    <row r="909" spans="2:65" s="14" customFormat="1">
      <c r="B909" s="164"/>
      <c r="D909" s="150" t="s">
        <v>276</v>
      </c>
      <c r="E909" s="165" t="s">
        <v>1</v>
      </c>
      <c r="F909" s="166" t="s">
        <v>1546</v>
      </c>
      <c r="H909" s="165" t="s">
        <v>1</v>
      </c>
      <c r="I909" s="167"/>
      <c r="L909" s="164"/>
      <c r="M909" s="168"/>
      <c r="T909" s="169"/>
      <c r="AT909" s="165" t="s">
        <v>276</v>
      </c>
      <c r="AU909" s="165" t="s">
        <v>90</v>
      </c>
      <c r="AV909" s="14" t="s">
        <v>84</v>
      </c>
      <c r="AW909" s="14" t="s">
        <v>32</v>
      </c>
      <c r="AX909" s="14" t="s">
        <v>77</v>
      </c>
      <c r="AY909" s="165" t="s">
        <v>268</v>
      </c>
    </row>
    <row r="910" spans="2:65" s="12" customFormat="1" ht="22.5">
      <c r="B910" s="149"/>
      <c r="D910" s="150" t="s">
        <v>276</v>
      </c>
      <c r="E910" s="151" t="s">
        <v>1</v>
      </c>
      <c r="F910" s="152" t="s">
        <v>3341</v>
      </c>
      <c r="H910" s="153">
        <v>1</v>
      </c>
      <c r="I910" s="154"/>
      <c r="L910" s="149"/>
      <c r="M910" s="155"/>
      <c r="T910" s="156"/>
      <c r="AT910" s="151" t="s">
        <v>276</v>
      </c>
      <c r="AU910" s="151" t="s">
        <v>90</v>
      </c>
      <c r="AV910" s="12" t="s">
        <v>90</v>
      </c>
      <c r="AW910" s="12" t="s">
        <v>32</v>
      </c>
      <c r="AX910" s="12" t="s">
        <v>77</v>
      </c>
      <c r="AY910" s="151" t="s">
        <v>268</v>
      </c>
    </row>
    <row r="911" spans="2:65" s="15" customFormat="1">
      <c r="B911" s="170"/>
      <c r="D911" s="150" t="s">
        <v>276</v>
      </c>
      <c r="E911" s="171" t="s">
        <v>1</v>
      </c>
      <c r="F911" s="172" t="s">
        <v>325</v>
      </c>
      <c r="H911" s="173">
        <v>1</v>
      </c>
      <c r="I911" s="174"/>
      <c r="L911" s="170"/>
      <c r="M911" s="175"/>
      <c r="T911" s="176"/>
      <c r="AT911" s="171" t="s">
        <v>276</v>
      </c>
      <c r="AU911" s="171" t="s">
        <v>90</v>
      </c>
      <c r="AV911" s="15" t="s">
        <v>97</v>
      </c>
      <c r="AW911" s="15" t="s">
        <v>32</v>
      </c>
      <c r="AX911" s="15" t="s">
        <v>77</v>
      </c>
      <c r="AY911" s="171" t="s">
        <v>268</v>
      </c>
    </row>
    <row r="912" spans="2:65" s="12" customFormat="1" ht="22.5">
      <c r="B912" s="149"/>
      <c r="D912" s="150" t="s">
        <v>276</v>
      </c>
      <c r="E912" s="151" t="s">
        <v>1</v>
      </c>
      <c r="F912" s="152" t="s">
        <v>3342</v>
      </c>
      <c r="H912" s="153">
        <v>1</v>
      </c>
      <c r="I912" s="154"/>
      <c r="L912" s="149"/>
      <c r="M912" s="155"/>
      <c r="T912" s="156"/>
      <c r="AT912" s="151" t="s">
        <v>276</v>
      </c>
      <c r="AU912" s="151" t="s">
        <v>90</v>
      </c>
      <c r="AV912" s="12" t="s">
        <v>90</v>
      </c>
      <c r="AW912" s="12" t="s">
        <v>32</v>
      </c>
      <c r="AX912" s="12" t="s">
        <v>77</v>
      </c>
      <c r="AY912" s="151" t="s">
        <v>268</v>
      </c>
    </row>
    <row r="913" spans="2:65" s="15" customFormat="1">
      <c r="B913" s="170"/>
      <c r="D913" s="150" t="s">
        <v>276</v>
      </c>
      <c r="E913" s="171" t="s">
        <v>1</v>
      </c>
      <c r="F913" s="172" t="s">
        <v>325</v>
      </c>
      <c r="H913" s="173">
        <v>1</v>
      </c>
      <c r="I913" s="174"/>
      <c r="L913" s="170"/>
      <c r="M913" s="175"/>
      <c r="T913" s="176"/>
      <c r="AT913" s="171" t="s">
        <v>276</v>
      </c>
      <c r="AU913" s="171" t="s">
        <v>90</v>
      </c>
      <c r="AV913" s="15" t="s">
        <v>97</v>
      </c>
      <c r="AW913" s="15" t="s">
        <v>32</v>
      </c>
      <c r="AX913" s="15" t="s">
        <v>77</v>
      </c>
      <c r="AY913" s="171" t="s">
        <v>268</v>
      </c>
    </row>
    <row r="914" spans="2:65" s="13" customFormat="1">
      <c r="B914" s="157"/>
      <c r="D914" s="150" t="s">
        <v>276</v>
      </c>
      <c r="E914" s="158" t="s">
        <v>1</v>
      </c>
      <c r="F914" s="159" t="s">
        <v>278</v>
      </c>
      <c r="H914" s="160">
        <v>2</v>
      </c>
      <c r="I914" s="161"/>
      <c r="L914" s="157"/>
      <c r="M914" s="162"/>
      <c r="T914" s="163"/>
      <c r="AT914" s="158" t="s">
        <v>276</v>
      </c>
      <c r="AU914" s="158" t="s">
        <v>90</v>
      </c>
      <c r="AV914" s="13" t="s">
        <v>101</v>
      </c>
      <c r="AW914" s="13" t="s">
        <v>32</v>
      </c>
      <c r="AX914" s="13" t="s">
        <v>84</v>
      </c>
      <c r="AY914" s="158" t="s">
        <v>268</v>
      </c>
    </row>
    <row r="915" spans="2:65" s="1" customFormat="1" ht="55.5" customHeight="1">
      <c r="B915" s="32"/>
      <c r="C915" s="136" t="s">
        <v>1534</v>
      </c>
      <c r="D915" s="136" t="s">
        <v>270</v>
      </c>
      <c r="E915" s="137" t="s">
        <v>1550</v>
      </c>
      <c r="F915" s="138" t="s">
        <v>1551</v>
      </c>
      <c r="G915" s="139" t="s">
        <v>440</v>
      </c>
      <c r="H915" s="140">
        <v>1</v>
      </c>
      <c r="I915" s="141"/>
      <c r="J915" s="142">
        <f>ROUND(I915*H915,2)</f>
        <v>0</v>
      </c>
      <c r="K915" s="138" t="s">
        <v>1</v>
      </c>
      <c r="L915" s="32"/>
      <c r="M915" s="143" t="s">
        <v>1</v>
      </c>
      <c r="N915" s="144" t="s">
        <v>43</v>
      </c>
      <c r="P915" s="145">
        <f>O915*H915</f>
        <v>0</v>
      </c>
      <c r="Q915" s="145">
        <v>8.3000000000000001E-4</v>
      </c>
      <c r="R915" s="145">
        <f>Q915*H915</f>
        <v>8.3000000000000001E-4</v>
      </c>
      <c r="S915" s="145">
        <v>0</v>
      </c>
      <c r="T915" s="146">
        <f>S915*H915</f>
        <v>0</v>
      </c>
      <c r="AR915" s="147" t="s">
        <v>370</v>
      </c>
      <c r="AT915" s="147" t="s">
        <v>270</v>
      </c>
      <c r="AU915" s="147" t="s">
        <v>90</v>
      </c>
      <c r="AY915" s="17" t="s">
        <v>268</v>
      </c>
      <c r="BE915" s="148">
        <f>IF(N915="základní",J915,0)</f>
        <v>0</v>
      </c>
      <c r="BF915" s="148">
        <f>IF(N915="snížená",J915,0)</f>
        <v>0</v>
      </c>
      <c r="BG915" s="148">
        <f>IF(N915="zákl. přenesená",J915,0)</f>
        <v>0</v>
      </c>
      <c r="BH915" s="148">
        <f>IF(N915="sníž. přenesená",J915,0)</f>
        <v>0</v>
      </c>
      <c r="BI915" s="148">
        <f>IF(N915="nulová",J915,0)</f>
        <v>0</v>
      </c>
      <c r="BJ915" s="17" t="s">
        <v>90</v>
      </c>
      <c r="BK915" s="148">
        <f>ROUND(I915*H915,2)</f>
        <v>0</v>
      </c>
      <c r="BL915" s="17" t="s">
        <v>370</v>
      </c>
      <c r="BM915" s="147" t="s">
        <v>1552</v>
      </c>
    </row>
    <row r="916" spans="2:65" s="1" customFormat="1" ht="48.75">
      <c r="B916" s="32"/>
      <c r="D916" s="150" t="s">
        <v>475</v>
      </c>
      <c r="F916" s="178" t="s">
        <v>1553</v>
      </c>
      <c r="I916" s="179"/>
      <c r="L916" s="32"/>
      <c r="M916" s="180"/>
      <c r="T916" s="56"/>
      <c r="AT916" s="17" t="s">
        <v>475</v>
      </c>
      <c r="AU916" s="17" t="s">
        <v>90</v>
      </c>
    </row>
    <row r="917" spans="2:65" s="12" customFormat="1">
      <c r="B917" s="149"/>
      <c r="D917" s="150" t="s">
        <v>276</v>
      </c>
      <c r="E917" s="151" t="s">
        <v>1</v>
      </c>
      <c r="F917" s="152" t="s">
        <v>1554</v>
      </c>
      <c r="H917" s="153">
        <v>1</v>
      </c>
      <c r="I917" s="154"/>
      <c r="L917" s="149"/>
      <c r="M917" s="155"/>
      <c r="T917" s="156"/>
      <c r="AT917" s="151" t="s">
        <v>276</v>
      </c>
      <c r="AU917" s="151" t="s">
        <v>90</v>
      </c>
      <c r="AV917" s="12" t="s">
        <v>90</v>
      </c>
      <c r="AW917" s="12" t="s">
        <v>32</v>
      </c>
      <c r="AX917" s="12" t="s">
        <v>77</v>
      </c>
      <c r="AY917" s="151" t="s">
        <v>268</v>
      </c>
    </row>
    <row r="918" spans="2:65" s="13" customFormat="1">
      <c r="B918" s="157"/>
      <c r="D918" s="150" t="s">
        <v>276</v>
      </c>
      <c r="E918" s="158" t="s">
        <v>1</v>
      </c>
      <c r="F918" s="159" t="s">
        <v>278</v>
      </c>
      <c r="H918" s="160">
        <v>1</v>
      </c>
      <c r="I918" s="161"/>
      <c r="L918" s="157"/>
      <c r="M918" s="162"/>
      <c r="T918" s="163"/>
      <c r="AT918" s="158" t="s">
        <v>276</v>
      </c>
      <c r="AU918" s="158" t="s">
        <v>90</v>
      </c>
      <c r="AV918" s="13" t="s">
        <v>101</v>
      </c>
      <c r="AW918" s="13" t="s">
        <v>32</v>
      </c>
      <c r="AX918" s="13" t="s">
        <v>84</v>
      </c>
      <c r="AY918" s="158" t="s">
        <v>268</v>
      </c>
    </row>
    <row r="919" spans="2:65" s="1" customFormat="1" ht="66.75" customHeight="1">
      <c r="B919" s="32"/>
      <c r="C919" s="136" t="s">
        <v>1541</v>
      </c>
      <c r="D919" s="136" t="s">
        <v>270</v>
      </c>
      <c r="E919" s="137" t="s">
        <v>1556</v>
      </c>
      <c r="F919" s="138" t="s">
        <v>1557</v>
      </c>
      <c r="G919" s="139" t="s">
        <v>273</v>
      </c>
      <c r="H919" s="140">
        <v>177.505</v>
      </c>
      <c r="I919" s="141"/>
      <c r="J919" s="142">
        <f>ROUND(I919*H919,2)</f>
        <v>0</v>
      </c>
      <c r="K919" s="138" t="s">
        <v>1</v>
      </c>
      <c r="L919" s="32"/>
      <c r="M919" s="143" t="s">
        <v>1</v>
      </c>
      <c r="N919" s="144" t="s">
        <v>43</v>
      </c>
      <c r="P919" s="145">
        <f>O919*H919</f>
        <v>0</v>
      </c>
      <c r="Q919" s="145">
        <v>8.3000000000000001E-4</v>
      </c>
      <c r="R919" s="145">
        <f>Q919*H919</f>
        <v>0.14732914999999999</v>
      </c>
      <c r="S919" s="145">
        <v>0</v>
      </c>
      <c r="T919" s="146">
        <f>S919*H919</f>
        <v>0</v>
      </c>
      <c r="AR919" s="147" t="s">
        <v>370</v>
      </c>
      <c r="AT919" s="147" t="s">
        <v>270</v>
      </c>
      <c r="AU919" s="147" t="s">
        <v>90</v>
      </c>
      <c r="AY919" s="17" t="s">
        <v>268</v>
      </c>
      <c r="BE919" s="148">
        <f>IF(N919="základní",J919,0)</f>
        <v>0</v>
      </c>
      <c r="BF919" s="148">
        <f>IF(N919="snížená",J919,0)</f>
        <v>0</v>
      </c>
      <c r="BG919" s="148">
        <f>IF(N919="zákl. přenesená",J919,0)</f>
        <v>0</v>
      </c>
      <c r="BH919" s="148">
        <f>IF(N919="sníž. přenesená",J919,0)</f>
        <v>0</v>
      </c>
      <c r="BI919" s="148">
        <f>IF(N919="nulová",J919,0)</f>
        <v>0</v>
      </c>
      <c r="BJ919" s="17" t="s">
        <v>90</v>
      </c>
      <c r="BK919" s="148">
        <f>ROUND(I919*H919,2)</f>
        <v>0</v>
      </c>
      <c r="BL919" s="17" t="s">
        <v>370</v>
      </c>
      <c r="BM919" s="147" t="s">
        <v>3343</v>
      </c>
    </row>
    <row r="920" spans="2:65" s="1" customFormat="1" ht="29.25">
      <c r="B920" s="32"/>
      <c r="D920" s="150" t="s">
        <v>475</v>
      </c>
      <c r="F920" s="178" t="s">
        <v>1559</v>
      </c>
      <c r="I920" s="179"/>
      <c r="L920" s="32"/>
      <c r="M920" s="180"/>
      <c r="T920" s="56"/>
      <c r="AT920" s="17" t="s">
        <v>475</v>
      </c>
      <c r="AU920" s="17" t="s">
        <v>90</v>
      </c>
    </row>
    <row r="921" spans="2:65" s="14" customFormat="1">
      <c r="B921" s="164"/>
      <c r="D921" s="150" t="s">
        <v>276</v>
      </c>
      <c r="E921" s="165" t="s">
        <v>1</v>
      </c>
      <c r="F921" s="166" t="s">
        <v>1560</v>
      </c>
      <c r="H921" s="165" t="s">
        <v>1</v>
      </c>
      <c r="I921" s="167"/>
      <c r="L921" s="164"/>
      <c r="M921" s="168"/>
      <c r="T921" s="169"/>
      <c r="AT921" s="165" t="s">
        <v>276</v>
      </c>
      <c r="AU921" s="165" t="s">
        <v>90</v>
      </c>
      <c r="AV921" s="14" t="s">
        <v>84</v>
      </c>
      <c r="AW921" s="14" t="s">
        <v>32</v>
      </c>
      <c r="AX921" s="14" t="s">
        <v>77</v>
      </c>
      <c r="AY921" s="165" t="s">
        <v>268</v>
      </c>
    </row>
    <row r="922" spans="2:65" s="14" customFormat="1">
      <c r="B922" s="164"/>
      <c r="D922" s="150" t="s">
        <v>276</v>
      </c>
      <c r="E922" s="165" t="s">
        <v>1</v>
      </c>
      <c r="F922" s="166" t="s">
        <v>1561</v>
      </c>
      <c r="H922" s="165" t="s">
        <v>1</v>
      </c>
      <c r="I922" s="167"/>
      <c r="L922" s="164"/>
      <c r="M922" s="168"/>
      <c r="T922" s="169"/>
      <c r="AT922" s="165" t="s">
        <v>276</v>
      </c>
      <c r="AU922" s="165" t="s">
        <v>90</v>
      </c>
      <c r="AV922" s="14" t="s">
        <v>84</v>
      </c>
      <c r="AW922" s="14" t="s">
        <v>32</v>
      </c>
      <c r="AX922" s="14" t="s">
        <v>77</v>
      </c>
      <c r="AY922" s="165" t="s">
        <v>268</v>
      </c>
    </row>
    <row r="923" spans="2:65" s="12" customFormat="1">
      <c r="B923" s="149"/>
      <c r="D923" s="150" t="s">
        <v>276</v>
      </c>
      <c r="E923" s="151" t="s">
        <v>1</v>
      </c>
      <c r="F923" s="152" t="s">
        <v>3332</v>
      </c>
      <c r="H923" s="153">
        <v>154.37299999999999</v>
      </c>
      <c r="I923" s="154"/>
      <c r="L923" s="149"/>
      <c r="M923" s="155"/>
      <c r="T923" s="156"/>
      <c r="AT923" s="151" t="s">
        <v>276</v>
      </c>
      <c r="AU923" s="151" t="s">
        <v>90</v>
      </c>
      <c r="AV923" s="12" t="s">
        <v>90</v>
      </c>
      <c r="AW923" s="12" t="s">
        <v>32</v>
      </c>
      <c r="AX923" s="12" t="s">
        <v>77</v>
      </c>
      <c r="AY923" s="151" t="s">
        <v>268</v>
      </c>
    </row>
    <row r="924" spans="2:65" s="15" customFormat="1">
      <c r="B924" s="170"/>
      <c r="D924" s="150" t="s">
        <v>276</v>
      </c>
      <c r="E924" s="171" t="s">
        <v>1</v>
      </c>
      <c r="F924" s="172" t="s">
        <v>325</v>
      </c>
      <c r="H924" s="173">
        <v>154.37299999999999</v>
      </c>
      <c r="I924" s="174"/>
      <c r="L924" s="170"/>
      <c r="M924" s="175"/>
      <c r="T924" s="176"/>
      <c r="AT924" s="171" t="s">
        <v>276</v>
      </c>
      <c r="AU924" s="171" t="s">
        <v>90</v>
      </c>
      <c r="AV924" s="15" t="s">
        <v>97</v>
      </c>
      <c r="AW924" s="15" t="s">
        <v>32</v>
      </c>
      <c r="AX924" s="15" t="s">
        <v>77</v>
      </c>
      <c r="AY924" s="171" t="s">
        <v>268</v>
      </c>
    </row>
    <row r="925" spans="2:65" s="12" customFormat="1">
      <c r="B925" s="149"/>
      <c r="D925" s="150" t="s">
        <v>276</v>
      </c>
      <c r="E925" s="151" t="s">
        <v>1</v>
      </c>
      <c r="F925" s="152" t="s">
        <v>3344</v>
      </c>
      <c r="H925" s="153">
        <v>23.132000000000001</v>
      </c>
      <c r="I925" s="154"/>
      <c r="L925" s="149"/>
      <c r="M925" s="155"/>
      <c r="T925" s="156"/>
      <c r="AT925" s="151" t="s">
        <v>276</v>
      </c>
      <c r="AU925" s="151" t="s">
        <v>90</v>
      </c>
      <c r="AV925" s="12" t="s">
        <v>90</v>
      </c>
      <c r="AW925" s="12" t="s">
        <v>32</v>
      </c>
      <c r="AX925" s="12" t="s">
        <v>77</v>
      </c>
      <c r="AY925" s="151" t="s">
        <v>268</v>
      </c>
    </row>
    <row r="926" spans="2:65" s="15" customFormat="1">
      <c r="B926" s="170"/>
      <c r="D926" s="150" t="s">
        <v>276</v>
      </c>
      <c r="E926" s="171" t="s">
        <v>1</v>
      </c>
      <c r="F926" s="172" t="s">
        <v>325</v>
      </c>
      <c r="H926" s="173">
        <v>23.132000000000001</v>
      </c>
      <c r="I926" s="174"/>
      <c r="L926" s="170"/>
      <c r="M926" s="175"/>
      <c r="T926" s="176"/>
      <c r="AT926" s="171" t="s">
        <v>276</v>
      </c>
      <c r="AU926" s="171" t="s">
        <v>90</v>
      </c>
      <c r="AV926" s="15" t="s">
        <v>97</v>
      </c>
      <c r="AW926" s="15" t="s">
        <v>32</v>
      </c>
      <c r="AX926" s="15" t="s">
        <v>77</v>
      </c>
      <c r="AY926" s="171" t="s">
        <v>268</v>
      </c>
    </row>
    <row r="927" spans="2:65" s="13" customFormat="1">
      <c r="B927" s="157"/>
      <c r="D927" s="150" t="s">
        <v>276</v>
      </c>
      <c r="E927" s="158" t="s">
        <v>1</v>
      </c>
      <c r="F927" s="159" t="s">
        <v>278</v>
      </c>
      <c r="H927" s="160">
        <v>177.505</v>
      </c>
      <c r="I927" s="161"/>
      <c r="L927" s="157"/>
      <c r="M927" s="162"/>
      <c r="T927" s="163"/>
      <c r="AT927" s="158" t="s">
        <v>276</v>
      </c>
      <c r="AU927" s="158" t="s">
        <v>90</v>
      </c>
      <c r="AV927" s="13" t="s">
        <v>101</v>
      </c>
      <c r="AW927" s="13" t="s">
        <v>32</v>
      </c>
      <c r="AX927" s="13" t="s">
        <v>84</v>
      </c>
      <c r="AY927" s="158" t="s">
        <v>268</v>
      </c>
    </row>
    <row r="928" spans="2:65" s="1" customFormat="1" ht="24.2" customHeight="1">
      <c r="B928" s="32"/>
      <c r="C928" s="136" t="s">
        <v>1549</v>
      </c>
      <c r="D928" s="136" t="s">
        <v>270</v>
      </c>
      <c r="E928" s="137" t="s">
        <v>2875</v>
      </c>
      <c r="F928" s="138" t="s">
        <v>2876</v>
      </c>
      <c r="G928" s="139" t="s">
        <v>273</v>
      </c>
      <c r="H928" s="140">
        <v>186.547</v>
      </c>
      <c r="I928" s="141"/>
      <c r="J928" s="142">
        <f>ROUND(I928*H928,2)</f>
        <v>0</v>
      </c>
      <c r="K928" s="138" t="s">
        <v>274</v>
      </c>
      <c r="L928" s="32"/>
      <c r="M928" s="143" t="s">
        <v>1</v>
      </c>
      <c r="N928" s="144" t="s">
        <v>43</v>
      </c>
      <c r="P928" s="145">
        <f>O928*H928</f>
        <v>0</v>
      </c>
      <c r="Q928" s="145">
        <v>0</v>
      </c>
      <c r="R928" s="145">
        <f>Q928*H928</f>
        <v>0</v>
      </c>
      <c r="S928" s="145">
        <v>0</v>
      </c>
      <c r="T928" s="146">
        <f>S928*H928</f>
        <v>0</v>
      </c>
      <c r="AR928" s="147" t="s">
        <v>370</v>
      </c>
      <c r="AT928" s="147" t="s">
        <v>270</v>
      </c>
      <c r="AU928" s="147" t="s">
        <v>90</v>
      </c>
      <c r="AY928" s="17" t="s">
        <v>268</v>
      </c>
      <c r="BE928" s="148">
        <f>IF(N928="základní",J928,0)</f>
        <v>0</v>
      </c>
      <c r="BF928" s="148">
        <f>IF(N928="snížená",J928,0)</f>
        <v>0</v>
      </c>
      <c r="BG928" s="148">
        <f>IF(N928="zákl. přenesená",J928,0)</f>
        <v>0</v>
      </c>
      <c r="BH928" s="148">
        <f>IF(N928="sníž. přenesená",J928,0)</f>
        <v>0</v>
      </c>
      <c r="BI928" s="148">
        <f>IF(N928="nulová",J928,0)</f>
        <v>0</v>
      </c>
      <c r="BJ928" s="17" t="s">
        <v>90</v>
      </c>
      <c r="BK928" s="148">
        <f>ROUND(I928*H928,2)</f>
        <v>0</v>
      </c>
      <c r="BL928" s="17" t="s">
        <v>370</v>
      </c>
      <c r="BM928" s="147" t="s">
        <v>2877</v>
      </c>
    </row>
    <row r="929" spans="2:65" s="1" customFormat="1" ht="16.5" customHeight="1">
      <c r="B929" s="32"/>
      <c r="C929" s="186" t="s">
        <v>1555</v>
      </c>
      <c r="D929" s="186" t="s">
        <v>982</v>
      </c>
      <c r="E929" s="187" t="s">
        <v>1568</v>
      </c>
      <c r="F929" s="188" t="s">
        <v>1569</v>
      </c>
      <c r="G929" s="189" t="s">
        <v>273</v>
      </c>
      <c r="H929" s="190">
        <v>195.15</v>
      </c>
      <c r="I929" s="191"/>
      <c r="J929" s="192">
        <f>ROUND(I929*H929,2)</f>
        <v>0</v>
      </c>
      <c r="K929" s="188" t="s">
        <v>274</v>
      </c>
      <c r="L929" s="193"/>
      <c r="M929" s="194" t="s">
        <v>1</v>
      </c>
      <c r="N929" s="195" t="s">
        <v>43</v>
      </c>
      <c r="P929" s="145">
        <f>O929*H929</f>
        <v>0</v>
      </c>
      <c r="Q929" s="145">
        <v>2.0000000000000001E-4</v>
      </c>
      <c r="R929" s="145">
        <f>Q929*H929</f>
        <v>3.9030000000000002E-2</v>
      </c>
      <c r="S929" s="145">
        <v>0</v>
      </c>
      <c r="T929" s="146">
        <f>S929*H929</f>
        <v>0</v>
      </c>
      <c r="AR929" s="147" t="s">
        <v>448</v>
      </c>
      <c r="AT929" s="147" t="s">
        <v>982</v>
      </c>
      <c r="AU929" s="147" t="s">
        <v>90</v>
      </c>
      <c r="AY929" s="17" t="s">
        <v>268</v>
      </c>
      <c r="BE929" s="148">
        <f>IF(N929="základní",J929,0)</f>
        <v>0</v>
      </c>
      <c r="BF929" s="148">
        <f>IF(N929="snížená",J929,0)</f>
        <v>0</v>
      </c>
      <c r="BG929" s="148">
        <f>IF(N929="zákl. přenesená",J929,0)</f>
        <v>0</v>
      </c>
      <c r="BH929" s="148">
        <f>IF(N929="sníž. přenesená",J929,0)</f>
        <v>0</v>
      </c>
      <c r="BI929" s="148">
        <f>IF(N929="nulová",J929,0)</f>
        <v>0</v>
      </c>
      <c r="BJ929" s="17" t="s">
        <v>90</v>
      </c>
      <c r="BK929" s="148">
        <f>ROUND(I929*H929,2)</f>
        <v>0</v>
      </c>
      <c r="BL929" s="17" t="s">
        <v>370</v>
      </c>
      <c r="BM929" s="147" t="s">
        <v>1570</v>
      </c>
    </row>
    <row r="930" spans="2:65" s="14" customFormat="1">
      <c r="B930" s="164"/>
      <c r="D930" s="150" t="s">
        <v>276</v>
      </c>
      <c r="E930" s="165" t="s">
        <v>1</v>
      </c>
      <c r="F930" s="166" t="s">
        <v>1560</v>
      </c>
      <c r="H930" s="165" t="s">
        <v>1</v>
      </c>
      <c r="I930" s="167"/>
      <c r="L930" s="164"/>
      <c r="M930" s="168"/>
      <c r="T930" s="169"/>
      <c r="AT930" s="165" t="s">
        <v>276</v>
      </c>
      <c r="AU930" s="165" t="s">
        <v>90</v>
      </c>
      <c r="AV930" s="14" t="s">
        <v>84</v>
      </c>
      <c r="AW930" s="14" t="s">
        <v>32</v>
      </c>
      <c r="AX930" s="14" t="s">
        <v>77</v>
      </c>
      <c r="AY930" s="165" t="s">
        <v>268</v>
      </c>
    </row>
    <row r="931" spans="2:65" s="14" customFormat="1">
      <c r="B931" s="164"/>
      <c r="D931" s="150" t="s">
        <v>276</v>
      </c>
      <c r="E931" s="165" t="s">
        <v>1</v>
      </c>
      <c r="F931" s="166" t="s">
        <v>1571</v>
      </c>
      <c r="H931" s="165" t="s">
        <v>1</v>
      </c>
      <c r="I931" s="167"/>
      <c r="L931" s="164"/>
      <c r="M931" s="168"/>
      <c r="T931" s="169"/>
      <c r="AT931" s="165" t="s">
        <v>276</v>
      </c>
      <c r="AU931" s="165" t="s">
        <v>90</v>
      </c>
      <c r="AV931" s="14" t="s">
        <v>84</v>
      </c>
      <c r="AW931" s="14" t="s">
        <v>32</v>
      </c>
      <c r="AX931" s="14" t="s">
        <v>77</v>
      </c>
      <c r="AY931" s="165" t="s">
        <v>268</v>
      </c>
    </row>
    <row r="932" spans="2:65" s="12" customFormat="1">
      <c r="B932" s="149"/>
      <c r="D932" s="150" t="s">
        <v>276</v>
      </c>
      <c r="E932" s="151" t="s">
        <v>1</v>
      </c>
      <c r="F932" s="152" t="s">
        <v>3332</v>
      </c>
      <c r="H932" s="153">
        <v>154.37299999999999</v>
      </c>
      <c r="I932" s="154"/>
      <c r="L932" s="149"/>
      <c r="M932" s="155"/>
      <c r="T932" s="156"/>
      <c r="AT932" s="151" t="s">
        <v>276</v>
      </c>
      <c r="AU932" s="151" t="s">
        <v>90</v>
      </c>
      <c r="AV932" s="12" t="s">
        <v>90</v>
      </c>
      <c r="AW932" s="12" t="s">
        <v>32</v>
      </c>
      <c r="AX932" s="12" t="s">
        <v>77</v>
      </c>
      <c r="AY932" s="151" t="s">
        <v>268</v>
      </c>
    </row>
    <row r="933" spans="2:65" s="15" customFormat="1">
      <c r="B933" s="170"/>
      <c r="D933" s="150" t="s">
        <v>276</v>
      </c>
      <c r="E933" s="171" t="s">
        <v>1</v>
      </c>
      <c r="F933" s="172" t="s">
        <v>325</v>
      </c>
      <c r="H933" s="173">
        <v>154.37299999999999</v>
      </c>
      <c r="I933" s="174"/>
      <c r="L933" s="170"/>
      <c r="M933" s="175"/>
      <c r="T933" s="176"/>
      <c r="AT933" s="171" t="s">
        <v>276</v>
      </c>
      <c r="AU933" s="171" t="s">
        <v>90</v>
      </c>
      <c r="AV933" s="15" t="s">
        <v>97</v>
      </c>
      <c r="AW933" s="15" t="s">
        <v>32</v>
      </c>
      <c r="AX933" s="15" t="s">
        <v>77</v>
      </c>
      <c r="AY933" s="171" t="s">
        <v>268</v>
      </c>
    </row>
    <row r="934" spans="2:65" s="12" customFormat="1">
      <c r="B934" s="149"/>
      <c r="D934" s="150" t="s">
        <v>276</v>
      </c>
      <c r="E934" s="151" t="s">
        <v>1</v>
      </c>
      <c r="F934" s="152" t="s">
        <v>3345</v>
      </c>
      <c r="H934" s="153">
        <v>14.587999999999999</v>
      </c>
      <c r="I934" s="154"/>
      <c r="L934" s="149"/>
      <c r="M934" s="155"/>
      <c r="T934" s="156"/>
      <c r="AT934" s="151" t="s">
        <v>276</v>
      </c>
      <c r="AU934" s="151" t="s">
        <v>90</v>
      </c>
      <c r="AV934" s="12" t="s">
        <v>90</v>
      </c>
      <c r="AW934" s="12" t="s">
        <v>32</v>
      </c>
      <c r="AX934" s="12" t="s">
        <v>77</v>
      </c>
      <c r="AY934" s="151" t="s">
        <v>268</v>
      </c>
    </row>
    <row r="935" spans="2:65" s="15" customFormat="1">
      <c r="B935" s="170"/>
      <c r="D935" s="150" t="s">
        <v>276</v>
      </c>
      <c r="E935" s="171" t="s">
        <v>1</v>
      </c>
      <c r="F935" s="172" t="s">
        <v>325</v>
      </c>
      <c r="H935" s="173">
        <v>14.587999999999999</v>
      </c>
      <c r="I935" s="174"/>
      <c r="L935" s="170"/>
      <c r="M935" s="175"/>
      <c r="T935" s="176"/>
      <c r="AT935" s="171" t="s">
        <v>276</v>
      </c>
      <c r="AU935" s="171" t="s">
        <v>90</v>
      </c>
      <c r="AV935" s="15" t="s">
        <v>97</v>
      </c>
      <c r="AW935" s="15" t="s">
        <v>32</v>
      </c>
      <c r="AX935" s="15" t="s">
        <v>77</v>
      </c>
      <c r="AY935" s="171" t="s">
        <v>268</v>
      </c>
    </row>
    <row r="936" spans="2:65" s="13" customFormat="1">
      <c r="B936" s="157"/>
      <c r="D936" s="150" t="s">
        <v>276</v>
      </c>
      <c r="E936" s="158" t="s">
        <v>1</v>
      </c>
      <c r="F936" s="159" t="s">
        <v>278</v>
      </c>
      <c r="H936" s="160">
        <v>168.96100000000001</v>
      </c>
      <c r="I936" s="161"/>
      <c r="L936" s="157"/>
      <c r="M936" s="162"/>
      <c r="T936" s="163"/>
      <c r="AT936" s="158" t="s">
        <v>276</v>
      </c>
      <c r="AU936" s="158" t="s">
        <v>90</v>
      </c>
      <c r="AV936" s="13" t="s">
        <v>101</v>
      </c>
      <c r="AW936" s="13" t="s">
        <v>32</v>
      </c>
      <c r="AX936" s="13" t="s">
        <v>84</v>
      </c>
      <c r="AY936" s="158" t="s">
        <v>268</v>
      </c>
    </row>
    <row r="937" spans="2:65" s="12" customFormat="1">
      <c r="B937" s="149"/>
      <c r="D937" s="150" t="s">
        <v>276</v>
      </c>
      <c r="F937" s="152" t="s">
        <v>3346</v>
      </c>
      <c r="H937" s="153">
        <v>195.15</v>
      </c>
      <c r="I937" s="154"/>
      <c r="L937" s="149"/>
      <c r="M937" s="155"/>
      <c r="T937" s="156"/>
      <c r="AT937" s="151" t="s">
        <v>276</v>
      </c>
      <c r="AU937" s="151" t="s">
        <v>90</v>
      </c>
      <c r="AV937" s="12" t="s">
        <v>90</v>
      </c>
      <c r="AW937" s="12" t="s">
        <v>4</v>
      </c>
      <c r="AX937" s="12" t="s">
        <v>84</v>
      </c>
      <c r="AY937" s="151" t="s">
        <v>268</v>
      </c>
    </row>
    <row r="938" spans="2:65" s="1" customFormat="1" ht="16.5" customHeight="1">
      <c r="B938" s="32"/>
      <c r="C938" s="186" t="s">
        <v>1563</v>
      </c>
      <c r="D938" s="186" t="s">
        <v>982</v>
      </c>
      <c r="E938" s="187" t="s">
        <v>1450</v>
      </c>
      <c r="F938" s="188" t="s">
        <v>1451</v>
      </c>
      <c r="G938" s="189" t="s">
        <v>273</v>
      </c>
      <c r="H938" s="190">
        <v>20.312000000000001</v>
      </c>
      <c r="I938" s="191"/>
      <c r="J938" s="192">
        <f>ROUND(I938*H938,2)</f>
        <v>0</v>
      </c>
      <c r="K938" s="188" t="s">
        <v>274</v>
      </c>
      <c r="L938" s="193"/>
      <c r="M938" s="194" t="s">
        <v>1</v>
      </c>
      <c r="N938" s="195" t="s">
        <v>43</v>
      </c>
      <c r="P938" s="145">
        <f>O938*H938</f>
        <v>0</v>
      </c>
      <c r="Q938" s="145">
        <v>2.9999999999999997E-4</v>
      </c>
      <c r="R938" s="145">
        <f>Q938*H938</f>
        <v>6.0936000000000002E-3</v>
      </c>
      <c r="S938" s="145">
        <v>0</v>
      </c>
      <c r="T938" s="146">
        <f>S938*H938</f>
        <v>0</v>
      </c>
      <c r="AR938" s="147" t="s">
        <v>448</v>
      </c>
      <c r="AT938" s="147" t="s">
        <v>982</v>
      </c>
      <c r="AU938" s="147" t="s">
        <v>90</v>
      </c>
      <c r="AY938" s="17" t="s">
        <v>268</v>
      </c>
      <c r="BE938" s="148">
        <f>IF(N938="základní",J938,0)</f>
        <v>0</v>
      </c>
      <c r="BF938" s="148">
        <f>IF(N938="snížená",J938,0)</f>
        <v>0</v>
      </c>
      <c r="BG938" s="148">
        <f>IF(N938="zákl. přenesená",J938,0)</f>
        <v>0</v>
      </c>
      <c r="BH938" s="148">
        <f>IF(N938="sníž. přenesená",J938,0)</f>
        <v>0</v>
      </c>
      <c r="BI938" s="148">
        <f>IF(N938="nulová",J938,0)</f>
        <v>0</v>
      </c>
      <c r="BJ938" s="17" t="s">
        <v>90</v>
      </c>
      <c r="BK938" s="148">
        <f>ROUND(I938*H938,2)</f>
        <v>0</v>
      </c>
      <c r="BL938" s="17" t="s">
        <v>370</v>
      </c>
      <c r="BM938" s="147" t="s">
        <v>3347</v>
      </c>
    </row>
    <row r="939" spans="2:65" s="12" customFormat="1" ht="22.5">
      <c r="B939" s="149"/>
      <c r="D939" s="150" t="s">
        <v>276</v>
      </c>
      <c r="E939" s="151" t="s">
        <v>1</v>
      </c>
      <c r="F939" s="152" t="s">
        <v>1575</v>
      </c>
      <c r="H939" s="153">
        <v>17.585999999999999</v>
      </c>
      <c r="I939" s="154"/>
      <c r="L939" s="149"/>
      <c r="M939" s="155"/>
      <c r="T939" s="156"/>
      <c r="AT939" s="151" t="s">
        <v>276</v>
      </c>
      <c r="AU939" s="151" t="s">
        <v>90</v>
      </c>
      <c r="AV939" s="12" t="s">
        <v>90</v>
      </c>
      <c r="AW939" s="12" t="s">
        <v>32</v>
      </c>
      <c r="AX939" s="12" t="s">
        <v>77</v>
      </c>
      <c r="AY939" s="151" t="s">
        <v>268</v>
      </c>
    </row>
    <row r="940" spans="2:65" s="13" customFormat="1">
      <c r="B940" s="157"/>
      <c r="D940" s="150" t="s">
        <v>276</v>
      </c>
      <c r="E940" s="158" t="s">
        <v>1</v>
      </c>
      <c r="F940" s="159" t="s">
        <v>278</v>
      </c>
      <c r="H940" s="160">
        <v>17.585999999999999</v>
      </c>
      <c r="I940" s="161"/>
      <c r="L940" s="157"/>
      <c r="M940" s="162"/>
      <c r="T940" s="163"/>
      <c r="AT940" s="158" t="s">
        <v>276</v>
      </c>
      <c r="AU940" s="158" t="s">
        <v>90</v>
      </c>
      <c r="AV940" s="13" t="s">
        <v>101</v>
      </c>
      <c r="AW940" s="13" t="s">
        <v>32</v>
      </c>
      <c r="AX940" s="13" t="s">
        <v>84</v>
      </c>
      <c r="AY940" s="158" t="s">
        <v>268</v>
      </c>
    </row>
    <row r="941" spans="2:65" s="12" customFormat="1">
      <c r="B941" s="149"/>
      <c r="D941" s="150" t="s">
        <v>276</v>
      </c>
      <c r="F941" s="152" t="s">
        <v>1576</v>
      </c>
      <c r="H941" s="153">
        <v>20.312000000000001</v>
      </c>
      <c r="I941" s="154"/>
      <c r="L941" s="149"/>
      <c r="M941" s="155"/>
      <c r="T941" s="156"/>
      <c r="AT941" s="151" t="s">
        <v>276</v>
      </c>
      <c r="AU941" s="151" t="s">
        <v>90</v>
      </c>
      <c r="AV941" s="12" t="s">
        <v>90</v>
      </c>
      <c r="AW941" s="12" t="s">
        <v>4</v>
      </c>
      <c r="AX941" s="12" t="s">
        <v>84</v>
      </c>
      <c r="AY941" s="151" t="s">
        <v>268</v>
      </c>
    </row>
    <row r="942" spans="2:65" s="1" customFormat="1" ht="24.2" customHeight="1">
      <c r="B942" s="32"/>
      <c r="C942" s="136" t="s">
        <v>1567</v>
      </c>
      <c r="D942" s="136" t="s">
        <v>270</v>
      </c>
      <c r="E942" s="137" t="s">
        <v>1578</v>
      </c>
      <c r="F942" s="138" t="s">
        <v>1579</v>
      </c>
      <c r="G942" s="139" t="s">
        <v>1472</v>
      </c>
      <c r="H942" s="197"/>
      <c r="I942" s="141"/>
      <c r="J942" s="142">
        <f>ROUND(I942*H942,2)</f>
        <v>0</v>
      </c>
      <c r="K942" s="138" t="s">
        <v>274</v>
      </c>
      <c r="L942" s="32"/>
      <c r="M942" s="143" t="s">
        <v>1</v>
      </c>
      <c r="N942" s="144" t="s">
        <v>43</v>
      </c>
      <c r="P942" s="145">
        <f>O942*H942</f>
        <v>0</v>
      </c>
      <c r="Q942" s="145">
        <v>0</v>
      </c>
      <c r="R942" s="145">
        <f>Q942*H942</f>
        <v>0</v>
      </c>
      <c r="S942" s="145">
        <v>0</v>
      </c>
      <c r="T942" s="146">
        <f>S942*H942</f>
        <v>0</v>
      </c>
      <c r="AR942" s="147" t="s">
        <v>370</v>
      </c>
      <c r="AT942" s="147" t="s">
        <v>270</v>
      </c>
      <c r="AU942" s="147" t="s">
        <v>90</v>
      </c>
      <c r="AY942" s="17" t="s">
        <v>268</v>
      </c>
      <c r="BE942" s="148">
        <f>IF(N942="základní",J942,0)</f>
        <v>0</v>
      </c>
      <c r="BF942" s="148">
        <f>IF(N942="snížená",J942,0)</f>
        <v>0</v>
      </c>
      <c r="BG942" s="148">
        <f>IF(N942="zákl. přenesená",J942,0)</f>
        <v>0</v>
      </c>
      <c r="BH942" s="148">
        <f>IF(N942="sníž. přenesená",J942,0)</f>
        <v>0</v>
      </c>
      <c r="BI942" s="148">
        <f>IF(N942="nulová",J942,0)</f>
        <v>0</v>
      </c>
      <c r="BJ942" s="17" t="s">
        <v>90</v>
      </c>
      <c r="BK942" s="148">
        <f>ROUND(I942*H942,2)</f>
        <v>0</v>
      </c>
      <c r="BL942" s="17" t="s">
        <v>370</v>
      </c>
      <c r="BM942" s="147" t="s">
        <v>1580</v>
      </c>
    </row>
    <row r="943" spans="2:65" s="11" customFormat="1" ht="22.9" customHeight="1">
      <c r="B943" s="124"/>
      <c r="D943" s="125" t="s">
        <v>76</v>
      </c>
      <c r="E943" s="134" t="s">
        <v>1581</v>
      </c>
      <c r="F943" s="134" t="s">
        <v>1582</v>
      </c>
      <c r="I943" s="127"/>
      <c r="J943" s="135">
        <f>BK943</f>
        <v>0</v>
      </c>
      <c r="L943" s="124"/>
      <c r="M943" s="129"/>
      <c r="P943" s="130">
        <f>SUM(P944:P1010)</f>
        <v>0</v>
      </c>
      <c r="R943" s="130">
        <f>SUM(R944:R1010)</f>
        <v>2.3261267499999998</v>
      </c>
      <c r="T943" s="131">
        <f>SUM(T944:T1010)</f>
        <v>0</v>
      </c>
      <c r="AR943" s="125" t="s">
        <v>90</v>
      </c>
      <c r="AT943" s="132" t="s">
        <v>76</v>
      </c>
      <c r="AU943" s="132" t="s">
        <v>84</v>
      </c>
      <c r="AY943" s="125" t="s">
        <v>268</v>
      </c>
      <c r="BK943" s="133">
        <f>SUM(BK944:BK1010)</f>
        <v>0</v>
      </c>
    </row>
    <row r="944" spans="2:65" s="1" customFormat="1" ht="24.2" customHeight="1">
      <c r="B944" s="32"/>
      <c r="C944" s="136" t="s">
        <v>584</v>
      </c>
      <c r="D944" s="177" t="s">
        <v>270</v>
      </c>
      <c r="E944" s="137" t="s">
        <v>1584</v>
      </c>
      <c r="F944" s="138" t="s">
        <v>1585</v>
      </c>
      <c r="G944" s="139" t="s">
        <v>273</v>
      </c>
      <c r="H944" s="140">
        <v>130.1</v>
      </c>
      <c r="I944" s="141"/>
      <c r="J944" s="142">
        <f>ROUND(I944*H944,2)</f>
        <v>0</v>
      </c>
      <c r="K944" s="138" t="s">
        <v>274</v>
      </c>
      <c r="L944" s="32"/>
      <c r="M944" s="143" t="s">
        <v>1</v>
      </c>
      <c r="N944" s="144" t="s">
        <v>43</v>
      </c>
      <c r="P944" s="145">
        <f>O944*H944</f>
        <v>0</v>
      </c>
      <c r="Q944" s="145">
        <v>0</v>
      </c>
      <c r="R944" s="145">
        <f>Q944*H944</f>
        <v>0</v>
      </c>
      <c r="S944" s="145">
        <v>0</v>
      </c>
      <c r="T944" s="146">
        <f>S944*H944</f>
        <v>0</v>
      </c>
      <c r="AR944" s="147" t="s">
        <v>370</v>
      </c>
      <c r="AT944" s="147" t="s">
        <v>270</v>
      </c>
      <c r="AU944" s="147" t="s">
        <v>90</v>
      </c>
      <c r="AY944" s="17" t="s">
        <v>268</v>
      </c>
      <c r="BE944" s="148">
        <f>IF(N944="základní",J944,0)</f>
        <v>0</v>
      </c>
      <c r="BF944" s="148">
        <f>IF(N944="snížená",J944,0)</f>
        <v>0</v>
      </c>
      <c r="BG944" s="148">
        <f>IF(N944="zákl. přenesená",J944,0)</f>
        <v>0</v>
      </c>
      <c r="BH944" s="148">
        <f>IF(N944="sníž. přenesená",J944,0)</f>
        <v>0</v>
      </c>
      <c r="BI944" s="148">
        <f>IF(N944="nulová",J944,0)</f>
        <v>0</v>
      </c>
      <c r="BJ944" s="17" t="s">
        <v>90</v>
      </c>
      <c r="BK944" s="148">
        <f>ROUND(I944*H944,2)</f>
        <v>0</v>
      </c>
      <c r="BL944" s="17" t="s">
        <v>370</v>
      </c>
      <c r="BM944" s="147" t="s">
        <v>1586</v>
      </c>
    </row>
    <row r="945" spans="2:65" s="1" customFormat="1" ht="24.2" customHeight="1">
      <c r="B945" s="32"/>
      <c r="C945" s="186" t="s">
        <v>1583</v>
      </c>
      <c r="D945" s="186" t="s">
        <v>982</v>
      </c>
      <c r="E945" s="187" t="s">
        <v>1588</v>
      </c>
      <c r="F945" s="188" t="s">
        <v>1589</v>
      </c>
      <c r="G945" s="189" t="s">
        <v>273</v>
      </c>
      <c r="H945" s="190">
        <v>128.72999999999999</v>
      </c>
      <c r="I945" s="191"/>
      <c r="J945" s="192">
        <f>ROUND(I945*H945,2)</f>
        <v>0</v>
      </c>
      <c r="K945" s="188" t="s">
        <v>274</v>
      </c>
      <c r="L945" s="193"/>
      <c r="M945" s="194" t="s">
        <v>1</v>
      </c>
      <c r="N945" s="195" t="s">
        <v>43</v>
      </c>
      <c r="P945" s="145">
        <f>O945*H945</f>
        <v>0</v>
      </c>
      <c r="Q945" s="145">
        <v>4.5500000000000002E-3</v>
      </c>
      <c r="R945" s="145">
        <f>Q945*H945</f>
        <v>0.58572150000000001</v>
      </c>
      <c r="S945" s="145">
        <v>0</v>
      </c>
      <c r="T945" s="146">
        <f>S945*H945</f>
        <v>0</v>
      </c>
      <c r="AR945" s="147" t="s">
        <v>448</v>
      </c>
      <c r="AT945" s="147" t="s">
        <v>982</v>
      </c>
      <c r="AU945" s="147" t="s">
        <v>90</v>
      </c>
      <c r="AY945" s="17" t="s">
        <v>268</v>
      </c>
      <c r="BE945" s="148">
        <f>IF(N945="základní",J945,0)</f>
        <v>0</v>
      </c>
      <c r="BF945" s="148">
        <f>IF(N945="snížená",J945,0)</f>
        <v>0</v>
      </c>
      <c r="BG945" s="148">
        <f>IF(N945="zákl. přenesená",J945,0)</f>
        <v>0</v>
      </c>
      <c r="BH945" s="148">
        <f>IF(N945="sníž. přenesená",J945,0)</f>
        <v>0</v>
      </c>
      <c r="BI945" s="148">
        <f>IF(N945="nulová",J945,0)</f>
        <v>0</v>
      </c>
      <c r="BJ945" s="17" t="s">
        <v>90</v>
      </c>
      <c r="BK945" s="148">
        <f>ROUND(I945*H945,2)</f>
        <v>0</v>
      </c>
      <c r="BL945" s="17" t="s">
        <v>370</v>
      </c>
      <c r="BM945" s="147" t="s">
        <v>1590</v>
      </c>
    </row>
    <row r="946" spans="2:65" s="14" customFormat="1">
      <c r="B946" s="164"/>
      <c r="D946" s="150" t="s">
        <v>276</v>
      </c>
      <c r="E946" s="165" t="s">
        <v>1</v>
      </c>
      <c r="F946" s="166" t="s">
        <v>1591</v>
      </c>
      <c r="H946" s="165" t="s">
        <v>1</v>
      </c>
      <c r="I946" s="167"/>
      <c r="L946" s="164"/>
      <c r="M946" s="168"/>
      <c r="T946" s="169"/>
      <c r="AT946" s="165" t="s">
        <v>276</v>
      </c>
      <c r="AU946" s="165" t="s">
        <v>90</v>
      </c>
      <c r="AV946" s="14" t="s">
        <v>84</v>
      </c>
      <c r="AW946" s="14" t="s">
        <v>32</v>
      </c>
      <c r="AX946" s="14" t="s">
        <v>77</v>
      </c>
      <c r="AY946" s="165" t="s">
        <v>268</v>
      </c>
    </row>
    <row r="947" spans="2:65" s="14" customFormat="1">
      <c r="B947" s="164"/>
      <c r="D947" s="150" t="s">
        <v>276</v>
      </c>
      <c r="E947" s="165" t="s">
        <v>1</v>
      </c>
      <c r="F947" s="166" t="s">
        <v>3173</v>
      </c>
      <c r="H947" s="165" t="s">
        <v>1</v>
      </c>
      <c r="I947" s="167"/>
      <c r="L947" s="164"/>
      <c r="M947" s="168"/>
      <c r="T947" s="169"/>
      <c r="AT947" s="165" t="s">
        <v>276</v>
      </c>
      <c r="AU947" s="165" t="s">
        <v>90</v>
      </c>
      <c r="AV947" s="14" t="s">
        <v>84</v>
      </c>
      <c r="AW947" s="14" t="s">
        <v>32</v>
      </c>
      <c r="AX947" s="14" t="s">
        <v>77</v>
      </c>
      <c r="AY947" s="165" t="s">
        <v>268</v>
      </c>
    </row>
    <row r="948" spans="2:65" s="12" customFormat="1">
      <c r="B948" s="149"/>
      <c r="D948" s="150" t="s">
        <v>276</v>
      </c>
      <c r="E948" s="151" t="s">
        <v>1</v>
      </c>
      <c r="F948" s="152" t="s">
        <v>3348</v>
      </c>
      <c r="H948" s="153">
        <v>116</v>
      </c>
      <c r="I948" s="154"/>
      <c r="L948" s="149"/>
      <c r="M948" s="155"/>
      <c r="T948" s="156"/>
      <c r="AT948" s="151" t="s">
        <v>276</v>
      </c>
      <c r="AU948" s="151" t="s">
        <v>90</v>
      </c>
      <c r="AV948" s="12" t="s">
        <v>90</v>
      </c>
      <c r="AW948" s="12" t="s">
        <v>32</v>
      </c>
      <c r="AX948" s="12" t="s">
        <v>77</v>
      </c>
      <c r="AY948" s="151" t="s">
        <v>268</v>
      </c>
    </row>
    <row r="949" spans="2:65" s="12" customFormat="1">
      <c r="B949" s="149"/>
      <c r="D949" s="150" t="s">
        <v>276</v>
      </c>
      <c r="E949" s="151" t="s">
        <v>1</v>
      </c>
      <c r="F949" s="152" t="s">
        <v>2780</v>
      </c>
      <c r="H949" s="153">
        <v>6.3</v>
      </c>
      <c r="I949" s="154"/>
      <c r="L949" s="149"/>
      <c r="M949" s="155"/>
      <c r="T949" s="156"/>
      <c r="AT949" s="151" t="s">
        <v>276</v>
      </c>
      <c r="AU949" s="151" t="s">
        <v>90</v>
      </c>
      <c r="AV949" s="12" t="s">
        <v>90</v>
      </c>
      <c r="AW949" s="12" t="s">
        <v>32</v>
      </c>
      <c r="AX949" s="12" t="s">
        <v>77</v>
      </c>
      <c r="AY949" s="151" t="s">
        <v>268</v>
      </c>
    </row>
    <row r="950" spans="2:65" s="12" customFormat="1">
      <c r="B950" s="149"/>
      <c r="D950" s="150" t="s">
        <v>276</v>
      </c>
      <c r="E950" s="151" t="s">
        <v>1</v>
      </c>
      <c r="F950" s="152" t="s">
        <v>1191</v>
      </c>
      <c r="H950" s="153">
        <v>0.3</v>
      </c>
      <c r="I950" s="154"/>
      <c r="L950" s="149"/>
      <c r="M950" s="155"/>
      <c r="T950" s="156"/>
      <c r="AT950" s="151" t="s">
        <v>276</v>
      </c>
      <c r="AU950" s="151" t="s">
        <v>90</v>
      </c>
      <c r="AV950" s="12" t="s">
        <v>90</v>
      </c>
      <c r="AW950" s="12" t="s">
        <v>32</v>
      </c>
      <c r="AX950" s="12" t="s">
        <v>77</v>
      </c>
      <c r="AY950" s="151" t="s">
        <v>268</v>
      </c>
    </row>
    <row r="951" spans="2:65" s="13" customFormat="1">
      <c r="B951" s="157"/>
      <c r="D951" s="150" t="s">
        <v>276</v>
      </c>
      <c r="E951" s="158" t="s">
        <v>1</v>
      </c>
      <c r="F951" s="159" t="s">
        <v>278</v>
      </c>
      <c r="H951" s="160">
        <v>122.6</v>
      </c>
      <c r="I951" s="161"/>
      <c r="L951" s="157"/>
      <c r="M951" s="162"/>
      <c r="T951" s="163"/>
      <c r="AT951" s="158" t="s">
        <v>276</v>
      </c>
      <c r="AU951" s="158" t="s">
        <v>90</v>
      </c>
      <c r="AV951" s="13" t="s">
        <v>101</v>
      </c>
      <c r="AW951" s="13" t="s">
        <v>32</v>
      </c>
      <c r="AX951" s="13" t="s">
        <v>84</v>
      </c>
      <c r="AY951" s="158" t="s">
        <v>268</v>
      </c>
    </row>
    <row r="952" spans="2:65" s="12" customFormat="1">
      <c r="B952" s="149"/>
      <c r="D952" s="150" t="s">
        <v>276</v>
      </c>
      <c r="F952" s="152" t="s">
        <v>3349</v>
      </c>
      <c r="H952" s="153">
        <v>128.72999999999999</v>
      </c>
      <c r="I952" s="154"/>
      <c r="L952" s="149"/>
      <c r="M952" s="155"/>
      <c r="T952" s="156"/>
      <c r="AT952" s="151" t="s">
        <v>276</v>
      </c>
      <c r="AU952" s="151" t="s">
        <v>90</v>
      </c>
      <c r="AV952" s="12" t="s">
        <v>90</v>
      </c>
      <c r="AW952" s="12" t="s">
        <v>4</v>
      </c>
      <c r="AX952" s="12" t="s">
        <v>84</v>
      </c>
      <c r="AY952" s="151" t="s">
        <v>268</v>
      </c>
    </row>
    <row r="953" spans="2:65" s="1" customFormat="1" ht="24.2" customHeight="1">
      <c r="B953" s="32"/>
      <c r="C953" s="186" t="s">
        <v>2885</v>
      </c>
      <c r="D953" s="186" t="s">
        <v>982</v>
      </c>
      <c r="E953" s="187" t="s">
        <v>1595</v>
      </c>
      <c r="F953" s="188" t="s">
        <v>1596</v>
      </c>
      <c r="G953" s="189" t="s">
        <v>273</v>
      </c>
      <c r="H953" s="190">
        <v>7.875</v>
      </c>
      <c r="I953" s="191"/>
      <c r="J953" s="192">
        <f>ROUND(I953*H953,2)</f>
        <v>0</v>
      </c>
      <c r="K953" s="188" t="s">
        <v>274</v>
      </c>
      <c r="L953" s="193"/>
      <c r="M953" s="194" t="s">
        <v>1</v>
      </c>
      <c r="N953" s="195" t="s">
        <v>43</v>
      </c>
      <c r="P953" s="145">
        <f>O953*H953</f>
        <v>0</v>
      </c>
      <c r="Q953" s="145">
        <v>3.8500000000000001E-3</v>
      </c>
      <c r="R953" s="145">
        <f>Q953*H953</f>
        <v>3.0318750000000002E-2</v>
      </c>
      <c r="S953" s="145">
        <v>0</v>
      </c>
      <c r="T953" s="146">
        <f>S953*H953</f>
        <v>0</v>
      </c>
      <c r="AR953" s="147" t="s">
        <v>448</v>
      </c>
      <c r="AT953" s="147" t="s">
        <v>982</v>
      </c>
      <c r="AU953" s="147" t="s">
        <v>90</v>
      </c>
      <c r="AY953" s="17" t="s">
        <v>268</v>
      </c>
      <c r="BE953" s="148">
        <f>IF(N953="základní",J953,0)</f>
        <v>0</v>
      </c>
      <c r="BF953" s="148">
        <f>IF(N953="snížená",J953,0)</f>
        <v>0</v>
      </c>
      <c r="BG953" s="148">
        <f>IF(N953="zákl. přenesená",J953,0)</f>
        <v>0</v>
      </c>
      <c r="BH953" s="148">
        <f>IF(N953="sníž. přenesená",J953,0)</f>
        <v>0</v>
      </c>
      <c r="BI953" s="148">
        <f>IF(N953="nulová",J953,0)</f>
        <v>0</v>
      </c>
      <c r="BJ953" s="17" t="s">
        <v>90</v>
      </c>
      <c r="BK953" s="148">
        <f>ROUND(I953*H953,2)</f>
        <v>0</v>
      </c>
      <c r="BL953" s="17" t="s">
        <v>370</v>
      </c>
      <c r="BM953" s="147" t="s">
        <v>1597</v>
      </c>
    </row>
    <row r="954" spans="2:65" s="14" customFormat="1">
      <c r="B954" s="164"/>
      <c r="D954" s="150" t="s">
        <v>276</v>
      </c>
      <c r="E954" s="165" t="s">
        <v>1</v>
      </c>
      <c r="F954" s="166" t="s">
        <v>1591</v>
      </c>
      <c r="H954" s="165" t="s">
        <v>1</v>
      </c>
      <c r="I954" s="167"/>
      <c r="L954" s="164"/>
      <c r="M954" s="168"/>
      <c r="T954" s="169"/>
      <c r="AT954" s="165" t="s">
        <v>276</v>
      </c>
      <c r="AU954" s="165" t="s">
        <v>90</v>
      </c>
      <c r="AV954" s="14" t="s">
        <v>84</v>
      </c>
      <c r="AW954" s="14" t="s">
        <v>32</v>
      </c>
      <c r="AX954" s="14" t="s">
        <v>77</v>
      </c>
      <c r="AY954" s="165" t="s">
        <v>268</v>
      </c>
    </row>
    <row r="955" spans="2:65" s="14" customFormat="1">
      <c r="B955" s="164"/>
      <c r="D955" s="150" t="s">
        <v>276</v>
      </c>
      <c r="E955" s="165" t="s">
        <v>1</v>
      </c>
      <c r="F955" s="166" t="s">
        <v>3173</v>
      </c>
      <c r="H955" s="165" t="s">
        <v>1</v>
      </c>
      <c r="I955" s="167"/>
      <c r="L955" s="164"/>
      <c r="M955" s="168"/>
      <c r="T955" s="169"/>
      <c r="AT955" s="165" t="s">
        <v>276</v>
      </c>
      <c r="AU955" s="165" t="s">
        <v>90</v>
      </c>
      <c r="AV955" s="14" t="s">
        <v>84</v>
      </c>
      <c r="AW955" s="14" t="s">
        <v>32</v>
      </c>
      <c r="AX955" s="14" t="s">
        <v>77</v>
      </c>
      <c r="AY955" s="165" t="s">
        <v>268</v>
      </c>
    </row>
    <row r="956" spans="2:65" s="12" customFormat="1">
      <c r="B956" s="149"/>
      <c r="D956" s="150" t="s">
        <v>276</v>
      </c>
      <c r="E956" s="151" t="s">
        <v>1</v>
      </c>
      <c r="F956" s="152" t="s">
        <v>3350</v>
      </c>
      <c r="H956" s="153">
        <v>7.5</v>
      </c>
      <c r="I956" s="154"/>
      <c r="L956" s="149"/>
      <c r="M956" s="155"/>
      <c r="T956" s="156"/>
      <c r="AT956" s="151" t="s">
        <v>276</v>
      </c>
      <c r="AU956" s="151" t="s">
        <v>90</v>
      </c>
      <c r="AV956" s="12" t="s">
        <v>90</v>
      </c>
      <c r="AW956" s="12" t="s">
        <v>32</v>
      </c>
      <c r="AX956" s="12" t="s">
        <v>77</v>
      </c>
      <c r="AY956" s="151" t="s">
        <v>268</v>
      </c>
    </row>
    <row r="957" spans="2:65" s="13" customFormat="1">
      <c r="B957" s="157"/>
      <c r="D957" s="150" t="s">
        <v>276</v>
      </c>
      <c r="E957" s="158" t="s">
        <v>1</v>
      </c>
      <c r="F957" s="159" t="s">
        <v>278</v>
      </c>
      <c r="H957" s="160">
        <v>7.5</v>
      </c>
      <c r="I957" s="161"/>
      <c r="L957" s="157"/>
      <c r="M957" s="162"/>
      <c r="T957" s="163"/>
      <c r="AT957" s="158" t="s">
        <v>276</v>
      </c>
      <c r="AU957" s="158" t="s">
        <v>90</v>
      </c>
      <c r="AV957" s="13" t="s">
        <v>101</v>
      </c>
      <c r="AW957" s="13" t="s">
        <v>32</v>
      </c>
      <c r="AX957" s="13" t="s">
        <v>84</v>
      </c>
      <c r="AY957" s="158" t="s">
        <v>268</v>
      </c>
    </row>
    <row r="958" spans="2:65" s="12" customFormat="1">
      <c r="B958" s="149"/>
      <c r="D958" s="150" t="s">
        <v>276</v>
      </c>
      <c r="F958" s="152" t="s">
        <v>3351</v>
      </c>
      <c r="H958" s="153">
        <v>7.875</v>
      </c>
      <c r="I958" s="154"/>
      <c r="L958" s="149"/>
      <c r="M958" s="155"/>
      <c r="T958" s="156"/>
      <c r="AT958" s="151" t="s">
        <v>276</v>
      </c>
      <c r="AU958" s="151" t="s">
        <v>90</v>
      </c>
      <c r="AV958" s="12" t="s">
        <v>90</v>
      </c>
      <c r="AW958" s="12" t="s">
        <v>4</v>
      </c>
      <c r="AX958" s="12" t="s">
        <v>84</v>
      </c>
      <c r="AY958" s="151" t="s">
        <v>268</v>
      </c>
    </row>
    <row r="959" spans="2:65" s="1" customFormat="1" ht="24.2" customHeight="1">
      <c r="B959" s="32"/>
      <c r="C959" s="136" t="s">
        <v>1587</v>
      </c>
      <c r="D959" s="136" t="s">
        <v>270</v>
      </c>
      <c r="E959" s="137" t="s">
        <v>1601</v>
      </c>
      <c r="F959" s="138" t="s">
        <v>1602</v>
      </c>
      <c r="G959" s="139" t="s">
        <v>273</v>
      </c>
      <c r="H959" s="140">
        <v>57.448</v>
      </c>
      <c r="I959" s="141"/>
      <c r="J959" s="142">
        <f>ROUND(I959*H959,2)</f>
        <v>0</v>
      </c>
      <c r="K959" s="138" t="s">
        <v>274</v>
      </c>
      <c r="L959" s="32"/>
      <c r="M959" s="143" t="s">
        <v>1</v>
      </c>
      <c r="N959" s="144" t="s">
        <v>43</v>
      </c>
      <c r="P959" s="145">
        <f>O959*H959</f>
        <v>0</v>
      </c>
      <c r="Q959" s="145">
        <v>6.0000000000000001E-3</v>
      </c>
      <c r="R959" s="145">
        <f>Q959*H959</f>
        <v>0.34468799999999999</v>
      </c>
      <c r="S959" s="145">
        <v>0</v>
      </c>
      <c r="T959" s="146">
        <f>S959*H959</f>
        <v>0</v>
      </c>
      <c r="AR959" s="147" t="s">
        <v>370</v>
      </c>
      <c r="AT959" s="147" t="s">
        <v>270</v>
      </c>
      <c r="AU959" s="147" t="s">
        <v>90</v>
      </c>
      <c r="AY959" s="17" t="s">
        <v>268</v>
      </c>
      <c r="BE959" s="148">
        <f>IF(N959="základní",J959,0)</f>
        <v>0</v>
      </c>
      <c r="BF959" s="148">
        <f>IF(N959="snížená",J959,0)</f>
        <v>0</v>
      </c>
      <c r="BG959" s="148">
        <f>IF(N959="zákl. přenesená",J959,0)</f>
        <v>0</v>
      </c>
      <c r="BH959" s="148">
        <f>IF(N959="sníž. přenesená",J959,0)</f>
        <v>0</v>
      </c>
      <c r="BI959" s="148">
        <f>IF(N959="nulová",J959,0)</f>
        <v>0</v>
      </c>
      <c r="BJ959" s="17" t="s">
        <v>90</v>
      </c>
      <c r="BK959" s="148">
        <f>ROUND(I959*H959,2)</f>
        <v>0</v>
      </c>
      <c r="BL959" s="17" t="s">
        <v>370</v>
      </c>
      <c r="BM959" s="147" t="s">
        <v>1603</v>
      </c>
    </row>
    <row r="960" spans="2:65" s="1" customFormat="1" ht="24.2" customHeight="1">
      <c r="B960" s="32"/>
      <c r="C960" s="186" t="s">
        <v>1594</v>
      </c>
      <c r="D960" s="186" t="s">
        <v>982</v>
      </c>
      <c r="E960" s="187" t="s">
        <v>1605</v>
      </c>
      <c r="F960" s="188" t="s">
        <v>995</v>
      </c>
      <c r="G960" s="189" t="s">
        <v>273</v>
      </c>
      <c r="H960" s="190">
        <v>55.241</v>
      </c>
      <c r="I960" s="191"/>
      <c r="J960" s="192">
        <f>ROUND(I960*H960,2)</f>
        <v>0</v>
      </c>
      <c r="K960" s="188" t="s">
        <v>1</v>
      </c>
      <c r="L960" s="193"/>
      <c r="M960" s="194" t="s">
        <v>1</v>
      </c>
      <c r="N960" s="195" t="s">
        <v>43</v>
      </c>
      <c r="P960" s="145">
        <f>O960*H960</f>
        <v>0</v>
      </c>
      <c r="Q960" s="145">
        <v>6.3E-3</v>
      </c>
      <c r="R960" s="145">
        <f>Q960*H960</f>
        <v>0.3480183</v>
      </c>
      <c r="S960" s="145">
        <v>0</v>
      </c>
      <c r="T960" s="146">
        <f>S960*H960</f>
        <v>0</v>
      </c>
      <c r="AR960" s="147" t="s">
        <v>448</v>
      </c>
      <c r="AT960" s="147" t="s">
        <v>982</v>
      </c>
      <c r="AU960" s="147" t="s">
        <v>90</v>
      </c>
      <c r="AY960" s="17" t="s">
        <v>268</v>
      </c>
      <c r="BE960" s="148">
        <f>IF(N960="základní",J960,0)</f>
        <v>0</v>
      </c>
      <c r="BF960" s="148">
        <f>IF(N960="snížená",J960,0)</f>
        <v>0</v>
      </c>
      <c r="BG960" s="148">
        <f>IF(N960="zákl. přenesená",J960,0)</f>
        <v>0</v>
      </c>
      <c r="BH960" s="148">
        <f>IF(N960="sníž. přenesená",J960,0)</f>
        <v>0</v>
      </c>
      <c r="BI960" s="148">
        <f>IF(N960="nulová",J960,0)</f>
        <v>0</v>
      </c>
      <c r="BJ960" s="17" t="s">
        <v>90</v>
      </c>
      <c r="BK960" s="148">
        <f>ROUND(I960*H960,2)</f>
        <v>0</v>
      </c>
      <c r="BL960" s="17" t="s">
        <v>370</v>
      </c>
      <c r="BM960" s="147" t="s">
        <v>1606</v>
      </c>
    </row>
    <row r="961" spans="2:65" s="14" customFormat="1">
      <c r="B961" s="164"/>
      <c r="D961" s="150" t="s">
        <v>276</v>
      </c>
      <c r="E961" s="165" t="s">
        <v>1</v>
      </c>
      <c r="F961" s="166" t="s">
        <v>1461</v>
      </c>
      <c r="H961" s="165" t="s">
        <v>1</v>
      </c>
      <c r="I961" s="167"/>
      <c r="L961" s="164"/>
      <c r="M961" s="168"/>
      <c r="T961" s="169"/>
      <c r="AT961" s="165" t="s">
        <v>276</v>
      </c>
      <c r="AU961" s="165" t="s">
        <v>90</v>
      </c>
      <c r="AV961" s="14" t="s">
        <v>84</v>
      </c>
      <c r="AW961" s="14" t="s">
        <v>32</v>
      </c>
      <c r="AX961" s="14" t="s">
        <v>77</v>
      </c>
      <c r="AY961" s="165" t="s">
        <v>268</v>
      </c>
    </row>
    <row r="962" spans="2:65" s="12" customFormat="1" ht="33.75">
      <c r="B962" s="149"/>
      <c r="D962" s="150" t="s">
        <v>276</v>
      </c>
      <c r="E962" s="151" t="s">
        <v>1</v>
      </c>
      <c r="F962" s="152" t="s">
        <v>3326</v>
      </c>
      <c r="H962" s="153">
        <v>44.94</v>
      </c>
      <c r="I962" s="154"/>
      <c r="L962" s="149"/>
      <c r="M962" s="155"/>
      <c r="T962" s="156"/>
      <c r="AT962" s="151" t="s">
        <v>276</v>
      </c>
      <c r="AU962" s="151" t="s">
        <v>90</v>
      </c>
      <c r="AV962" s="12" t="s">
        <v>90</v>
      </c>
      <c r="AW962" s="12" t="s">
        <v>32</v>
      </c>
      <c r="AX962" s="12" t="s">
        <v>77</v>
      </c>
      <c r="AY962" s="151" t="s">
        <v>268</v>
      </c>
    </row>
    <row r="963" spans="2:65" s="12" customFormat="1">
      <c r="B963" s="149"/>
      <c r="D963" s="150" t="s">
        <v>276</v>
      </c>
      <c r="E963" s="151" t="s">
        <v>1</v>
      </c>
      <c r="F963" s="152" t="s">
        <v>2860</v>
      </c>
      <c r="H963" s="153">
        <v>5.72</v>
      </c>
      <c r="I963" s="154"/>
      <c r="L963" s="149"/>
      <c r="M963" s="155"/>
      <c r="T963" s="156"/>
      <c r="AT963" s="151" t="s">
        <v>276</v>
      </c>
      <c r="AU963" s="151" t="s">
        <v>90</v>
      </c>
      <c r="AV963" s="12" t="s">
        <v>90</v>
      </c>
      <c r="AW963" s="12" t="s">
        <v>32</v>
      </c>
      <c r="AX963" s="12" t="s">
        <v>77</v>
      </c>
      <c r="AY963" s="151" t="s">
        <v>268</v>
      </c>
    </row>
    <row r="964" spans="2:65" s="12" customFormat="1">
      <c r="B964" s="149"/>
      <c r="D964" s="150" t="s">
        <v>276</v>
      </c>
      <c r="E964" s="151" t="s">
        <v>1</v>
      </c>
      <c r="F964" s="152" t="s">
        <v>2886</v>
      </c>
      <c r="H964" s="153">
        <v>1.95</v>
      </c>
      <c r="I964" s="154"/>
      <c r="L964" s="149"/>
      <c r="M964" s="155"/>
      <c r="T964" s="156"/>
      <c r="AT964" s="151" t="s">
        <v>276</v>
      </c>
      <c r="AU964" s="151" t="s">
        <v>90</v>
      </c>
      <c r="AV964" s="12" t="s">
        <v>90</v>
      </c>
      <c r="AW964" s="12" t="s">
        <v>32</v>
      </c>
      <c r="AX964" s="12" t="s">
        <v>77</v>
      </c>
      <c r="AY964" s="151" t="s">
        <v>268</v>
      </c>
    </row>
    <row r="965" spans="2:65" s="13" customFormat="1">
      <c r="B965" s="157"/>
      <c r="D965" s="150" t="s">
        <v>276</v>
      </c>
      <c r="E965" s="158" t="s">
        <v>1</v>
      </c>
      <c r="F965" s="159" t="s">
        <v>278</v>
      </c>
      <c r="H965" s="160">
        <v>52.61</v>
      </c>
      <c r="I965" s="161"/>
      <c r="L965" s="157"/>
      <c r="M965" s="162"/>
      <c r="T965" s="163"/>
      <c r="AT965" s="158" t="s">
        <v>276</v>
      </c>
      <c r="AU965" s="158" t="s">
        <v>90</v>
      </c>
      <c r="AV965" s="13" t="s">
        <v>101</v>
      </c>
      <c r="AW965" s="13" t="s">
        <v>32</v>
      </c>
      <c r="AX965" s="13" t="s">
        <v>84</v>
      </c>
      <c r="AY965" s="158" t="s">
        <v>268</v>
      </c>
    </row>
    <row r="966" spans="2:65" s="12" customFormat="1">
      <c r="B966" s="149"/>
      <c r="D966" s="150" t="s">
        <v>276</v>
      </c>
      <c r="F966" s="152" t="s">
        <v>3352</v>
      </c>
      <c r="H966" s="153">
        <v>55.241</v>
      </c>
      <c r="I966" s="154"/>
      <c r="L966" s="149"/>
      <c r="M966" s="155"/>
      <c r="T966" s="156"/>
      <c r="AT966" s="151" t="s">
        <v>276</v>
      </c>
      <c r="AU966" s="151" t="s">
        <v>90</v>
      </c>
      <c r="AV966" s="12" t="s">
        <v>90</v>
      </c>
      <c r="AW966" s="12" t="s">
        <v>4</v>
      </c>
      <c r="AX966" s="12" t="s">
        <v>84</v>
      </c>
      <c r="AY966" s="151" t="s">
        <v>268</v>
      </c>
    </row>
    <row r="967" spans="2:65" s="1" customFormat="1" ht="24.2" customHeight="1">
      <c r="B967" s="32"/>
      <c r="C967" s="186" t="s">
        <v>1600</v>
      </c>
      <c r="D967" s="186" t="s">
        <v>982</v>
      </c>
      <c r="E967" s="187" t="s">
        <v>1610</v>
      </c>
      <c r="F967" s="188" t="s">
        <v>1611</v>
      </c>
      <c r="G967" s="189" t="s">
        <v>273</v>
      </c>
      <c r="H967" s="190">
        <v>5.08</v>
      </c>
      <c r="I967" s="191"/>
      <c r="J967" s="192">
        <f>ROUND(I967*H967,2)</f>
        <v>0</v>
      </c>
      <c r="K967" s="188" t="s">
        <v>1612</v>
      </c>
      <c r="L967" s="193"/>
      <c r="M967" s="194" t="s">
        <v>1</v>
      </c>
      <c r="N967" s="195" t="s">
        <v>43</v>
      </c>
      <c r="P967" s="145">
        <f>O967*H967</f>
        <v>0</v>
      </c>
      <c r="Q967" s="145">
        <v>6.9999999999999999E-4</v>
      </c>
      <c r="R967" s="145">
        <f>Q967*H967</f>
        <v>3.5560000000000001E-3</v>
      </c>
      <c r="S967" s="145">
        <v>0</v>
      </c>
      <c r="T967" s="146">
        <f>S967*H967</f>
        <v>0</v>
      </c>
      <c r="AR967" s="147" t="s">
        <v>448</v>
      </c>
      <c r="AT967" s="147" t="s">
        <v>982</v>
      </c>
      <c r="AU967" s="147" t="s">
        <v>90</v>
      </c>
      <c r="AY967" s="17" t="s">
        <v>268</v>
      </c>
      <c r="BE967" s="148">
        <f>IF(N967="základní",J967,0)</f>
        <v>0</v>
      </c>
      <c r="BF967" s="148">
        <f>IF(N967="snížená",J967,0)</f>
        <v>0</v>
      </c>
      <c r="BG967" s="148">
        <f>IF(N967="zákl. přenesená",J967,0)</f>
        <v>0</v>
      </c>
      <c r="BH967" s="148">
        <f>IF(N967="sníž. přenesená",J967,0)</f>
        <v>0</v>
      </c>
      <c r="BI967" s="148">
        <f>IF(N967="nulová",J967,0)</f>
        <v>0</v>
      </c>
      <c r="BJ967" s="17" t="s">
        <v>90</v>
      </c>
      <c r="BK967" s="148">
        <f>ROUND(I967*H967,2)</f>
        <v>0</v>
      </c>
      <c r="BL967" s="17" t="s">
        <v>370</v>
      </c>
      <c r="BM967" s="147" t="s">
        <v>1613</v>
      </c>
    </row>
    <row r="968" spans="2:65" s="14" customFormat="1">
      <c r="B968" s="164"/>
      <c r="D968" s="150" t="s">
        <v>276</v>
      </c>
      <c r="E968" s="165" t="s">
        <v>1</v>
      </c>
      <c r="F968" s="166" t="s">
        <v>1014</v>
      </c>
      <c r="H968" s="165" t="s">
        <v>1</v>
      </c>
      <c r="I968" s="167"/>
      <c r="L968" s="164"/>
      <c r="M968" s="168"/>
      <c r="T968" s="169"/>
      <c r="AT968" s="165" t="s">
        <v>276</v>
      </c>
      <c r="AU968" s="165" t="s">
        <v>90</v>
      </c>
      <c r="AV968" s="14" t="s">
        <v>84</v>
      </c>
      <c r="AW968" s="14" t="s">
        <v>32</v>
      </c>
      <c r="AX968" s="14" t="s">
        <v>77</v>
      </c>
      <c r="AY968" s="165" t="s">
        <v>268</v>
      </c>
    </row>
    <row r="969" spans="2:65" s="12" customFormat="1">
      <c r="B969" s="149"/>
      <c r="D969" s="150" t="s">
        <v>276</v>
      </c>
      <c r="E969" s="151" t="s">
        <v>1</v>
      </c>
      <c r="F969" s="152" t="s">
        <v>3217</v>
      </c>
      <c r="H969" s="153">
        <v>4.8380000000000001</v>
      </c>
      <c r="I969" s="154"/>
      <c r="L969" s="149"/>
      <c r="M969" s="155"/>
      <c r="T969" s="156"/>
      <c r="AT969" s="151" t="s">
        <v>276</v>
      </c>
      <c r="AU969" s="151" t="s">
        <v>90</v>
      </c>
      <c r="AV969" s="12" t="s">
        <v>90</v>
      </c>
      <c r="AW969" s="12" t="s">
        <v>32</v>
      </c>
      <c r="AX969" s="12" t="s">
        <v>77</v>
      </c>
      <c r="AY969" s="151" t="s">
        <v>268</v>
      </c>
    </row>
    <row r="970" spans="2:65" s="13" customFormat="1">
      <c r="B970" s="157"/>
      <c r="D970" s="150" t="s">
        <v>276</v>
      </c>
      <c r="E970" s="158" t="s">
        <v>1</v>
      </c>
      <c r="F970" s="159" t="s">
        <v>278</v>
      </c>
      <c r="H970" s="160">
        <v>4.8380000000000001</v>
      </c>
      <c r="I970" s="161"/>
      <c r="L970" s="157"/>
      <c r="M970" s="162"/>
      <c r="T970" s="163"/>
      <c r="AT970" s="158" t="s">
        <v>276</v>
      </c>
      <c r="AU970" s="158" t="s">
        <v>90</v>
      </c>
      <c r="AV970" s="13" t="s">
        <v>101</v>
      </c>
      <c r="AW970" s="13" t="s">
        <v>32</v>
      </c>
      <c r="AX970" s="13" t="s">
        <v>84</v>
      </c>
      <c r="AY970" s="158" t="s">
        <v>268</v>
      </c>
    </row>
    <row r="971" spans="2:65" s="12" customFormat="1">
      <c r="B971" s="149"/>
      <c r="D971" s="150" t="s">
        <v>276</v>
      </c>
      <c r="F971" s="152" t="s">
        <v>2888</v>
      </c>
      <c r="H971" s="153">
        <v>5.08</v>
      </c>
      <c r="I971" s="154"/>
      <c r="L971" s="149"/>
      <c r="M971" s="155"/>
      <c r="T971" s="156"/>
      <c r="AT971" s="151" t="s">
        <v>276</v>
      </c>
      <c r="AU971" s="151" t="s">
        <v>90</v>
      </c>
      <c r="AV971" s="12" t="s">
        <v>90</v>
      </c>
      <c r="AW971" s="12" t="s">
        <v>4</v>
      </c>
      <c r="AX971" s="12" t="s">
        <v>84</v>
      </c>
      <c r="AY971" s="151" t="s">
        <v>268</v>
      </c>
    </row>
    <row r="972" spans="2:65" s="1" customFormat="1" ht="24.2" customHeight="1">
      <c r="B972" s="32"/>
      <c r="C972" s="136" t="s">
        <v>1604</v>
      </c>
      <c r="D972" s="136" t="s">
        <v>270</v>
      </c>
      <c r="E972" s="137" t="s">
        <v>1616</v>
      </c>
      <c r="F972" s="138" t="s">
        <v>1617</v>
      </c>
      <c r="G972" s="139" t="s">
        <v>318</v>
      </c>
      <c r="H972" s="140">
        <v>21.324999999999999</v>
      </c>
      <c r="I972" s="141"/>
      <c r="J972" s="142">
        <f>ROUND(I972*H972,2)</f>
        <v>0</v>
      </c>
      <c r="K972" s="138" t="s">
        <v>274</v>
      </c>
      <c r="L972" s="32"/>
      <c r="M972" s="143" t="s">
        <v>1</v>
      </c>
      <c r="N972" s="144" t="s">
        <v>43</v>
      </c>
      <c r="P972" s="145">
        <f>O972*H972</f>
        <v>0</v>
      </c>
      <c r="Q972" s="145">
        <v>1.6000000000000001E-4</v>
      </c>
      <c r="R972" s="145">
        <f>Q972*H972</f>
        <v>3.4120000000000001E-3</v>
      </c>
      <c r="S972" s="145">
        <v>0</v>
      </c>
      <c r="T972" s="146">
        <f>S972*H972</f>
        <v>0</v>
      </c>
      <c r="AR972" s="147" t="s">
        <v>370</v>
      </c>
      <c r="AT972" s="147" t="s">
        <v>270</v>
      </c>
      <c r="AU972" s="147" t="s">
        <v>90</v>
      </c>
      <c r="AY972" s="17" t="s">
        <v>268</v>
      </c>
      <c r="BE972" s="148">
        <f>IF(N972="základní",J972,0)</f>
        <v>0</v>
      </c>
      <c r="BF972" s="148">
        <f>IF(N972="snížená",J972,0)</f>
        <v>0</v>
      </c>
      <c r="BG972" s="148">
        <f>IF(N972="zákl. přenesená",J972,0)</f>
        <v>0</v>
      </c>
      <c r="BH972" s="148">
        <f>IF(N972="sníž. přenesená",J972,0)</f>
        <v>0</v>
      </c>
      <c r="BI972" s="148">
        <f>IF(N972="nulová",J972,0)</f>
        <v>0</v>
      </c>
      <c r="BJ972" s="17" t="s">
        <v>90</v>
      </c>
      <c r="BK972" s="148">
        <f>ROUND(I972*H972,2)</f>
        <v>0</v>
      </c>
      <c r="BL972" s="17" t="s">
        <v>370</v>
      </c>
      <c r="BM972" s="147" t="s">
        <v>1618</v>
      </c>
    </row>
    <row r="973" spans="2:65" s="14" customFormat="1">
      <c r="B973" s="164"/>
      <c r="D973" s="150" t="s">
        <v>276</v>
      </c>
      <c r="E973" s="165" t="s">
        <v>1</v>
      </c>
      <c r="F973" s="166" t="s">
        <v>1619</v>
      </c>
      <c r="H973" s="165" t="s">
        <v>1</v>
      </c>
      <c r="I973" s="167"/>
      <c r="L973" s="164"/>
      <c r="M973" s="168"/>
      <c r="T973" s="169"/>
      <c r="AT973" s="165" t="s">
        <v>276</v>
      </c>
      <c r="AU973" s="165" t="s">
        <v>90</v>
      </c>
      <c r="AV973" s="14" t="s">
        <v>84</v>
      </c>
      <c r="AW973" s="14" t="s">
        <v>32</v>
      </c>
      <c r="AX973" s="14" t="s">
        <v>77</v>
      </c>
      <c r="AY973" s="165" t="s">
        <v>268</v>
      </c>
    </row>
    <row r="974" spans="2:65" s="12" customFormat="1">
      <c r="B974" s="149"/>
      <c r="D974" s="150" t="s">
        <v>276</v>
      </c>
      <c r="E974" s="151" t="s">
        <v>1</v>
      </c>
      <c r="F974" s="152" t="s">
        <v>3246</v>
      </c>
      <c r="H974" s="153">
        <v>21.324999999999999</v>
      </c>
      <c r="I974" s="154"/>
      <c r="L974" s="149"/>
      <c r="M974" s="155"/>
      <c r="T974" s="156"/>
      <c r="AT974" s="151" t="s">
        <v>276</v>
      </c>
      <c r="AU974" s="151" t="s">
        <v>90</v>
      </c>
      <c r="AV974" s="12" t="s">
        <v>90</v>
      </c>
      <c r="AW974" s="12" t="s">
        <v>32</v>
      </c>
      <c r="AX974" s="12" t="s">
        <v>77</v>
      </c>
      <c r="AY974" s="151" t="s">
        <v>268</v>
      </c>
    </row>
    <row r="975" spans="2:65" s="13" customFormat="1">
      <c r="B975" s="157"/>
      <c r="D975" s="150" t="s">
        <v>276</v>
      </c>
      <c r="E975" s="158" t="s">
        <v>1</v>
      </c>
      <c r="F975" s="159" t="s">
        <v>278</v>
      </c>
      <c r="H975" s="160">
        <v>21.324999999999999</v>
      </c>
      <c r="I975" s="161"/>
      <c r="L975" s="157"/>
      <c r="M975" s="162"/>
      <c r="T975" s="163"/>
      <c r="AT975" s="158" t="s">
        <v>276</v>
      </c>
      <c r="AU975" s="158" t="s">
        <v>90</v>
      </c>
      <c r="AV975" s="13" t="s">
        <v>101</v>
      </c>
      <c r="AW975" s="13" t="s">
        <v>32</v>
      </c>
      <c r="AX975" s="13" t="s">
        <v>84</v>
      </c>
      <c r="AY975" s="158" t="s">
        <v>268</v>
      </c>
    </row>
    <row r="976" spans="2:65" s="1" customFormat="1" ht="24.2" customHeight="1">
      <c r="B976" s="32"/>
      <c r="C976" s="186" t="s">
        <v>1609</v>
      </c>
      <c r="D976" s="186" t="s">
        <v>982</v>
      </c>
      <c r="E976" s="187" t="s">
        <v>1621</v>
      </c>
      <c r="F976" s="188" t="s">
        <v>1622</v>
      </c>
      <c r="G976" s="189" t="s">
        <v>273</v>
      </c>
      <c r="H976" s="190">
        <v>4.4779999999999998</v>
      </c>
      <c r="I976" s="191"/>
      <c r="J976" s="192">
        <f>ROUND(I976*H976,2)</f>
        <v>0</v>
      </c>
      <c r="K976" s="188" t="s">
        <v>274</v>
      </c>
      <c r="L976" s="193"/>
      <c r="M976" s="194" t="s">
        <v>1</v>
      </c>
      <c r="N976" s="195" t="s">
        <v>43</v>
      </c>
      <c r="P976" s="145">
        <f>O976*H976</f>
        <v>0</v>
      </c>
      <c r="Q976" s="145">
        <v>5.1999999999999998E-3</v>
      </c>
      <c r="R976" s="145">
        <f>Q976*H976</f>
        <v>2.3285599999999997E-2</v>
      </c>
      <c r="S976" s="145">
        <v>0</v>
      </c>
      <c r="T976" s="146">
        <f>S976*H976</f>
        <v>0</v>
      </c>
      <c r="AR976" s="147" t="s">
        <v>448</v>
      </c>
      <c r="AT976" s="147" t="s">
        <v>982</v>
      </c>
      <c r="AU976" s="147" t="s">
        <v>90</v>
      </c>
      <c r="AY976" s="17" t="s">
        <v>268</v>
      </c>
      <c r="BE976" s="148">
        <f>IF(N976="základní",J976,0)</f>
        <v>0</v>
      </c>
      <c r="BF976" s="148">
        <f>IF(N976="snížená",J976,0)</f>
        <v>0</v>
      </c>
      <c r="BG976" s="148">
        <f>IF(N976="zákl. přenesená",J976,0)</f>
        <v>0</v>
      </c>
      <c r="BH976" s="148">
        <f>IF(N976="sníž. přenesená",J976,0)</f>
        <v>0</v>
      </c>
      <c r="BI976" s="148">
        <f>IF(N976="nulová",J976,0)</f>
        <v>0</v>
      </c>
      <c r="BJ976" s="17" t="s">
        <v>90</v>
      </c>
      <c r="BK976" s="148">
        <f>ROUND(I976*H976,2)</f>
        <v>0</v>
      </c>
      <c r="BL976" s="17" t="s">
        <v>370</v>
      </c>
      <c r="BM976" s="147" t="s">
        <v>1623</v>
      </c>
    </row>
    <row r="977" spans="2:65" s="14" customFormat="1">
      <c r="B977" s="164"/>
      <c r="D977" s="150" t="s">
        <v>276</v>
      </c>
      <c r="E977" s="165" t="s">
        <v>1</v>
      </c>
      <c r="F977" s="166" t="s">
        <v>1619</v>
      </c>
      <c r="H977" s="165" t="s">
        <v>1</v>
      </c>
      <c r="I977" s="167"/>
      <c r="L977" s="164"/>
      <c r="M977" s="168"/>
      <c r="T977" s="169"/>
      <c r="AT977" s="165" t="s">
        <v>276</v>
      </c>
      <c r="AU977" s="165" t="s">
        <v>90</v>
      </c>
      <c r="AV977" s="14" t="s">
        <v>84</v>
      </c>
      <c r="AW977" s="14" t="s">
        <v>32</v>
      </c>
      <c r="AX977" s="14" t="s">
        <v>77</v>
      </c>
      <c r="AY977" s="165" t="s">
        <v>268</v>
      </c>
    </row>
    <row r="978" spans="2:65" s="12" customFormat="1">
      <c r="B978" s="149"/>
      <c r="D978" s="150" t="s">
        <v>276</v>
      </c>
      <c r="E978" s="151" t="s">
        <v>1</v>
      </c>
      <c r="F978" s="152" t="s">
        <v>3353</v>
      </c>
      <c r="H978" s="153">
        <v>4.2649999999999997</v>
      </c>
      <c r="I978" s="154"/>
      <c r="L978" s="149"/>
      <c r="M978" s="155"/>
      <c r="T978" s="156"/>
      <c r="AT978" s="151" t="s">
        <v>276</v>
      </c>
      <c r="AU978" s="151" t="s">
        <v>90</v>
      </c>
      <c r="AV978" s="12" t="s">
        <v>90</v>
      </c>
      <c r="AW978" s="12" t="s">
        <v>32</v>
      </c>
      <c r="AX978" s="12" t="s">
        <v>77</v>
      </c>
      <c r="AY978" s="151" t="s">
        <v>268</v>
      </c>
    </row>
    <row r="979" spans="2:65" s="13" customFormat="1">
      <c r="B979" s="157"/>
      <c r="D979" s="150" t="s">
        <v>276</v>
      </c>
      <c r="E979" s="158" t="s">
        <v>1</v>
      </c>
      <c r="F979" s="159" t="s">
        <v>278</v>
      </c>
      <c r="H979" s="160">
        <v>4.2649999999999997</v>
      </c>
      <c r="I979" s="161"/>
      <c r="L979" s="157"/>
      <c r="M979" s="162"/>
      <c r="T979" s="163"/>
      <c r="AT979" s="158" t="s">
        <v>276</v>
      </c>
      <c r="AU979" s="158" t="s">
        <v>90</v>
      </c>
      <c r="AV979" s="13" t="s">
        <v>101</v>
      </c>
      <c r="AW979" s="13" t="s">
        <v>32</v>
      </c>
      <c r="AX979" s="13" t="s">
        <v>84</v>
      </c>
      <c r="AY979" s="158" t="s">
        <v>268</v>
      </c>
    </row>
    <row r="980" spans="2:65" s="12" customFormat="1">
      <c r="B980" s="149"/>
      <c r="D980" s="150" t="s">
        <v>276</v>
      </c>
      <c r="F980" s="152" t="s">
        <v>1625</v>
      </c>
      <c r="H980" s="153">
        <v>4.4779999999999998</v>
      </c>
      <c r="I980" s="154"/>
      <c r="L980" s="149"/>
      <c r="M980" s="155"/>
      <c r="T980" s="156"/>
      <c r="AT980" s="151" t="s">
        <v>276</v>
      </c>
      <c r="AU980" s="151" t="s">
        <v>90</v>
      </c>
      <c r="AV980" s="12" t="s">
        <v>90</v>
      </c>
      <c r="AW980" s="12" t="s">
        <v>4</v>
      </c>
      <c r="AX980" s="12" t="s">
        <v>84</v>
      </c>
      <c r="AY980" s="151" t="s">
        <v>268</v>
      </c>
    </row>
    <row r="981" spans="2:65" s="1" customFormat="1" ht="33" customHeight="1">
      <c r="B981" s="32"/>
      <c r="C981" s="136" t="s">
        <v>1615</v>
      </c>
      <c r="D981" s="136" t="s">
        <v>270</v>
      </c>
      <c r="E981" s="137" t="s">
        <v>1627</v>
      </c>
      <c r="F981" s="138" t="s">
        <v>1628</v>
      </c>
      <c r="G981" s="139" t="s">
        <v>273</v>
      </c>
      <c r="H981" s="140">
        <v>4.2649999999999997</v>
      </c>
      <c r="I981" s="141"/>
      <c r="J981" s="142">
        <f>ROUND(I981*H981,2)</f>
        <v>0</v>
      </c>
      <c r="K981" s="138" t="s">
        <v>274</v>
      </c>
      <c r="L981" s="32"/>
      <c r="M981" s="143" t="s">
        <v>1</v>
      </c>
      <c r="N981" s="144" t="s">
        <v>43</v>
      </c>
      <c r="P981" s="145">
        <f>O981*H981</f>
        <v>0</v>
      </c>
      <c r="Q981" s="145">
        <v>1.9000000000000001E-4</v>
      </c>
      <c r="R981" s="145">
        <f>Q981*H981</f>
        <v>8.1034999999999994E-4</v>
      </c>
      <c r="S981" s="145">
        <v>0</v>
      </c>
      <c r="T981" s="146">
        <f>S981*H981</f>
        <v>0</v>
      </c>
      <c r="AR981" s="147" t="s">
        <v>370</v>
      </c>
      <c r="AT981" s="147" t="s">
        <v>270</v>
      </c>
      <c r="AU981" s="147" t="s">
        <v>90</v>
      </c>
      <c r="AY981" s="17" t="s">
        <v>268</v>
      </c>
      <c r="BE981" s="148">
        <f>IF(N981="základní",J981,0)</f>
        <v>0</v>
      </c>
      <c r="BF981" s="148">
        <f>IF(N981="snížená",J981,0)</f>
        <v>0</v>
      </c>
      <c r="BG981" s="148">
        <f>IF(N981="zákl. přenesená",J981,0)</f>
        <v>0</v>
      </c>
      <c r="BH981" s="148">
        <f>IF(N981="sníž. přenesená",J981,0)</f>
        <v>0</v>
      </c>
      <c r="BI981" s="148">
        <f>IF(N981="nulová",J981,0)</f>
        <v>0</v>
      </c>
      <c r="BJ981" s="17" t="s">
        <v>90</v>
      </c>
      <c r="BK981" s="148">
        <f>ROUND(I981*H981,2)</f>
        <v>0</v>
      </c>
      <c r="BL981" s="17" t="s">
        <v>370</v>
      </c>
      <c r="BM981" s="147" t="s">
        <v>1629</v>
      </c>
    </row>
    <row r="982" spans="2:65" s="1" customFormat="1" ht="24.2" customHeight="1">
      <c r="B982" s="32"/>
      <c r="C982" s="186" t="s">
        <v>1620</v>
      </c>
      <c r="D982" s="186" t="s">
        <v>982</v>
      </c>
      <c r="E982" s="187" t="s">
        <v>1631</v>
      </c>
      <c r="F982" s="188" t="s">
        <v>1632</v>
      </c>
      <c r="G982" s="189" t="s">
        <v>273</v>
      </c>
      <c r="H982" s="190">
        <v>4.4779999999999998</v>
      </c>
      <c r="I982" s="191"/>
      <c r="J982" s="192">
        <f>ROUND(I982*H982,2)</f>
        <v>0</v>
      </c>
      <c r="K982" s="188" t="s">
        <v>274</v>
      </c>
      <c r="L982" s="193"/>
      <c r="M982" s="194" t="s">
        <v>1</v>
      </c>
      <c r="N982" s="195" t="s">
        <v>43</v>
      </c>
      <c r="P982" s="145">
        <f>O982*H982</f>
        <v>0</v>
      </c>
      <c r="Q982" s="145">
        <v>4.1000000000000003E-3</v>
      </c>
      <c r="R982" s="145">
        <f>Q982*H982</f>
        <v>1.8359799999999999E-2</v>
      </c>
      <c r="S982" s="145">
        <v>0</v>
      </c>
      <c r="T982" s="146">
        <f>S982*H982</f>
        <v>0</v>
      </c>
      <c r="AR982" s="147" t="s">
        <v>448</v>
      </c>
      <c r="AT982" s="147" t="s">
        <v>982</v>
      </c>
      <c r="AU982" s="147" t="s">
        <v>90</v>
      </c>
      <c r="AY982" s="17" t="s">
        <v>268</v>
      </c>
      <c r="BE982" s="148">
        <f>IF(N982="základní",J982,0)</f>
        <v>0</v>
      </c>
      <c r="BF982" s="148">
        <f>IF(N982="snížená",J982,0)</f>
        <v>0</v>
      </c>
      <c r="BG982" s="148">
        <f>IF(N982="zákl. přenesená",J982,0)</f>
        <v>0</v>
      </c>
      <c r="BH982" s="148">
        <f>IF(N982="sníž. přenesená",J982,0)</f>
        <v>0</v>
      </c>
      <c r="BI982" s="148">
        <f>IF(N982="nulová",J982,0)</f>
        <v>0</v>
      </c>
      <c r="BJ982" s="17" t="s">
        <v>90</v>
      </c>
      <c r="BK982" s="148">
        <f>ROUND(I982*H982,2)</f>
        <v>0</v>
      </c>
      <c r="BL982" s="17" t="s">
        <v>370</v>
      </c>
      <c r="BM982" s="147" t="s">
        <v>1633</v>
      </c>
    </row>
    <row r="983" spans="2:65" s="14" customFormat="1">
      <c r="B983" s="164"/>
      <c r="D983" s="150" t="s">
        <v>276</v>
      </c>
      <c r="E983" s="165" t="s">
        <v>1</v>
      </c>
      <c r="F983" s="166" t="s">
        <v>1619</v>
      </c>
      <c r="H983" s="165" t="s">
        <v>1</v>
      </c>
      <c r="I983" s="167"/>
      <c r="L983" s="164"/>
      <c r="M983" s="168"/>
      <c r="T983" s="169"/>
      <c r="AT983" s="165" t="s">
        <v>276</v>
      </c>
      <c r="AU983" s="165" t="s">
        <v>90</v>
      </c>
      <c r="AV983" s="14" t="s">
        <v>84</v>
      </c>
      <c r="AW983" s="14" t="s">
        <v>32</v>
      </c>
      <c r="AX983" s="14" t="s">
        <v>77</v>
      </c>
      <c r="AY983" s="165" t="s">
        <v>268</v>
      </c>
    </row>
    <row r="984" spans="2:65" s="12" customFormat="1">
      <c r="B984" s="149"/>
      <c r="D984" s="150" t="s">
        <v>276</v>
      </c>
      <c r="E984" s="151" t="s">
        <v>1</v>
      </c>
      <c r="F984" s="152" t="s">
        <v>3353</v>
      </c>
      <c r="H984" s="153">
        <v>4.2649999999999997</v>
      </c>
      <c r="I984" s="154"/>
      <c r="L984" s="149"/>
      <c r="M984" s="155"/>
      <c r="T984" s="156"/>
      <c r="AT984" s="151" t="s">
        <v>276</v>
      </c>
      <c r="AU984" s="151" t="s">
        <v>90</v>
      </c>
      <c r="AV984" s="12" t="s">
        <v>90</v>
      </c>
      <c r="AW984" s="12" t="s">
        <v>32</v>
      </c>
      <c r="AX984" s="12" t="s">
        <v>77</v>
      </c>
      <c r="AY984" s="151" t="s">
        <v>268</v>
      </c>
    </row>
    <row r="985" spans="2:65" s="13" customFormat="1">
      <c r="B985" s="157"/>
      <c r="D985" s="150" t="s">
        <v>276</v>
      </c>
      <c r="E985" s="158" t="s">
        <v>1</v>
      </c>
      <c r="F985" s="159" t="s">
        <v>278</v>
      </c>
      <c r="H985" s="160">
        <v>4.2649999999999997</v>
      </c>
      <c r="I985" s="161"/>
      <c r="L985" s="157"/>
      <c r="M985" s="162"/>
      <c r="T985" s="163"/>
      <c r="AT985" s="158" t="s">
        <v>276</v>
      </c>
      <c r="AU985" s="158" t="s">
        <v>90</v>
      </c>
      <c r="AV985" s="13" t="s">
        <v>101</v>
      </c>
      <c r="AW985" s="13" t="s">
        <v>32</v>
      </c>
      <c r="AX985" s="13" t="s">
        <v>84</v>
      </c>
      <c r="AY985" s="158" t="s">
        <v>268</v>
      </c>
    </row>
    <row r="986" spans="2:65" s="12" customFormat="1">
      <c r="B986" s="149"/>
      <c r="D986" s="150" t="s">
        <v>276</v>
      </c>
      <c r="F986" s="152" t="s">
        <v>1625</v>
      </c>
      <c r="H986" s="153">
        <v>4.4779999999999998</v>
      </c>
      <c r="I986" s="154"/>
      <c r="L986" s="149"/>
      <c r="M986" s="155"/>
      <c r="T986" s="156"/>
      <c r="AT986" s="151" t="s">
        <v>276</v>
      </c>
      <c r="AU986" s="151" t="s">
        <v>90</v>
      </c>
      <c r="AV986" s="12" t="s">
        <v>90</v>
      </c>
      <c r="AW986" s="12" t="s">
        <v>4</v>
      </c>
      <c r="AX986" s="12" t="s">
        <v>84</v>
      </c>
      <c r="AY986" s="151" t="s">
        <v>268</v>
      </c>
    </row>
    <row r="987" spans="2:65" s="1" customFormat="1" ht="33" customHeight="1">
      <c r="B987" s="32"/>
      <c r="C987" s="136" t="s">
        <v>1626</v>
      </c>
      <c r="D987" s="177" t="s">
        <v>270</v>
      </c>
      <c r="E987" s="137" t="s">
        <v>1635</v>
      </c>
      <c r="F987" s="138" t="s">
        <v>1636</v>
      </c>
      <c r="G987" s="139" t="s">
        <v>273</v>
      </c>
      <c r="H987" s="140">
        <v>308.78800000000001</v>
      </c>
      <c r="I987" s="141"/>
      <c r="J987" s="142">
        <f>ROUND(I987*H987,2)</f>
        <v>0</v>
      </c>
      <c r="K987" s="138" t="s">
        <v>274</v>
      </c>
      <c r="L987" s="32"/>
      <c r="M987" s="143" t="s">
        <v>1</v>
      </c>
      <c r="N987" s="144" t="s">
        <v>43</v>
      </c>
      <c r="P987" s="145">
        <f>O987*H987</f>
        <v>0</v>
      </c>
      <c r="Q987" s="145">
        <v>0</v>
      </c>
      <c r="R987" s="145">
        <f>Q987*H987</f>
        <v>0</v>
      </c>
      <c r="S987" s="145">
        <v>0</v>
      </c>
      <c r="T987" s="146">
        <f>S987*H987</f>
        <v>0</v>
      </c>
      <c r="AR987" s="147" t="s">
        <v>370</v>
      </c>
      <c r="AT987" s="147" t="s">
        <v>270</v>
      </c>
      <c r="AU987" s="147" t="s">
        <v>90</v>
      </c>
      <c r="AY987" s="17" t="s">
        <v>268</v>
      </c>
      <c r="BE987" s="148">
        <f>IF(N987="základní",J987,0)</f>
        <v>0</v>
      </c>
      <c r="BF987" s="148">
        <f>IF(N987="snížená",J987,0)</f>
        <v>0</v>
      </c>
      <c r="BG987" s="148">
        <f>IF(N987="zákl. přenesená",J987,0)</f>
        <v>0</v>
      </c>
      <c r="BH987" s="148">
        <f>IF(N987="sníž. přenesená",J987,0)</f>
        <v>0</v>
      </c>
      <c r="BI987" s="148">
        <f>IF(N987="nulová",J987,0)</f>
        <v>0</v>
      </c>
      <c r="BJ987" s="17" t="s">
        <v>90</v>
      </c>
      <c r="BK987" s="148">
        <f>ROUND(I987*H987,2)</f>
        <v>0</v>
      </c>
      <c r="BL987" s="17" t="s">
        <v>370</v>
      </c>
      <c r="BM987" s="147" t="s">
        <v>1637</v>
      </c>
    </row>
    <row r="988" spans="2:65" s="1" customFormat="1" ht="37.9" customHeight="1">
      <c r="B988" s="32"/>
      <c r="C988" s="186" t="s">
        <v>1292</v>
      </c>
      <c r="D988" s="196" t="s">
        <v>982</v>
      </c>
      <c r="E988" s="187" t="s">
        <v>1639</v>
      </c>
      <c r="F988" s="188" t="s">
        <v>1640</v>
      </c>
      <c r="G988" s="189" t="s">
        <v>273</v>
      </c>
      <c r="H988" s="190">
        <v>300.96800000000002</v>
      </c>
      <c r="I988" s="191"/>
      <c r="J988" s="192">
        <f>ROUND(I988*H988,2)</f>
        <v>0</v>
      </c>
      <c r="K988" s="188" t="s">
        <v>274</v>
      </c>
      <c r="L988" s="193"/>
      <c r="M988" s="194" t="s">
        <v>1</v>
      </c>
      <c r="N988" s="195" t="s">
        <v>43</v>
      </c>
      <c r="P988" s="145">
        <f>O988*H988</f>
        <v>0</v>
      </c>
      <c r="Q988" s="145">
        <v>3.0000000000000001E-3</v>
      </c>
      <c r="R988" s="145">
        <f>Q988*H988</f>
        <v>0.90290400000000004</v>
      </c>
      <c r="S988" s="145">
        <v>0</v>
      </c>
      <c r="T988" s="146">
        <f>S988*H988</f>
        <v>0</v>
      </c>
      <c r="AR988" s="147" t="s">
        <v>448</v>
      </c>
      <c r="AT988" s="147" t="s">
        <v>982</v>
      </c>
      <c r="AU988" s="147" t="s">
        <v>90</v>
      </c>
      <c r="AY988" s="17" t="s">
        <v>268</v>
      </c>
      <c r="BE988" s="148">
        <f>IF(N988="základní",J988,0)</f>
        <v>0</v>
      </c>
      <c r="BF988" s="148">
        <f>IF(N988="snížená",J988,0)</f>
        <v>0</v>
      </c>
      <c r="BG988" s="148">
        <f>IF(N988="zákl. přenesená",J988,0)</f>
        <v>0</v>
      </c>
      <c r="BH988" s="148">
        <f>IF(N988="sníž. přenesená",J988,0)</f>
        <v>0</v>
      </c>
      <c r="BI988" s="148">
        <f>IF(N988="nulová",J988,0)</f>
        <v>0</v>
      </c>
      <c r="BJ988" s="17" t="s">
        <v>90</v>
      </c>
      <c r="BK988" s="148">
        <f>ROUND(I988*H988,2)</f>
        <v>0</v>
      </c>
      <c r="BL988" s="17" t="s">
        <v>370</v>
      </c>
      <c r="BM988" s="147" t="s">
        <v>3354</v>
      </c>
    </row>
    <row r="989" spans="2:65" s="14" customFormat="1">
      <c r="B989" s="164"/>
      <c r="D989" s="150" t="s">
        <v>276</v>
      </c>
      <c r="E989" s="165" t="s">
        <v>1</v>
      </c>
      <c r="F989" s="166" t="s">
        <v>1561</v>
      </c>
      <c r="H989" s="165" t="s">
        <v>1</v>
      </c>
      <c r="I989" s="167"/>
      <c r="L989" s="164"/>
      <c r="M989" s="168"/>
      <c r="T989" s="169"/>
      <c r="AT989" s="165" t="s">
        <v>276</v>
      </c>
      <c r="AU989" s="165" t="s">
        <v>90</v>
      </c>
      <c r="AV989" s="14" t="s">
        <v>84</v>
      </c>
      <c r="AW989" s="14" t="s">
        <v>32</v>
      </c>
      <c r="AX989" s="14" t="s">
        <v>77</v>
      </c>
      <c r="AY989" s="165" t="s">
        <v>268</v>
      </c>
    </row>
    <row r="990" spans="2:65" s="12" customFormat="1">
      <c r="B990" s="149"/>
      <c r="D990" s="150" t="s">
        <v>276</v>
      </c>
      <c r="E990" s="151" t="s">
        <v>1</v>
      </c>
      <c r="F990" s="152" t="s">
        <v>3355</v>
      </c>
      <c r="H990" s="153">
        <v>308.78800000000001</v>
      </c>
      <c r="I990" s="154"/>
      <c r="L990" s="149"/>
      <c r="M990" s="155"/>
      <c r="T990" s="156"/>
      <c r="AT990" s="151" t="s">
        <v>276</v>
      </c>
      <c r="AU990" s="151" t="s">
        <v>90</v>
      </c>
      <c r="AV990" s="12" t="s">
        <v>90</v>
      </c>
      <c r="AW990" s="12" t="s">
        <v>32</v>
      </c>
      <c r="AX990" s="12" t="s">
        <v>77</v>
      </c>
      <c r="AY990" s="151" t="s">
        <v>268</v>
      </c>
    </row>
    <row r="991" spans="2:65" s="14" customFormat="1">
      <c r="B991" s="164"/>
      <c r="D991" s="150" t="s">
        <v>276</v>
      </c>
      <c r="E991" s="165" t="s">
        <v>1</v>
      </c>
      <c r="F991" s="166" t="s">
        <v>1643</v>
      </c>
      <c r="H991" s="165" t="s">
        <v>1</v>
      </c>
      <c r="I991" s="167"/>
      <c r="L991" s="164"/>
      <c r="M991" s="168"/>
      <c r="T991" s="169"/>
      <c r="AT991" s="165" t="s">
        <v>276</v>
      </c>
      <c r="AU991" s="165" t="s">
        <v>90</v>
      </c>
      <c r="AV991" s="14" t="s">
        <v>84</v>
      </c>
      <c r="AW991" s="14" t="s">
        <v>32</v>
      </c>
      <c r="AX991" s="14" t="s">
        <v>77</v>
      </c>
      <c r="AY991" s="165" t="s">
        <v>268</v>
      </c>
    </row>
    <row r="992" spans="2:65" s="12" customFormat="1" ht="22.5">
      <c r="B992" s="149"/>
      <c r="D992" s="150" t="s">
        <v>276</v>
      </c>
      <c r="E992" s="151" t="s">
        <v>1</v>
      </c>
      <c r="F992" s="152" t="s">
        <v>3356</v>
      </c>
      <c r="H992" s="153">
        <v>-44.304000000000002</v>
      </c>
      <c r="I992" s="154"/>
      <c r="L992" s="149"/>
      <c r="M992" s="155"/>
      <c r="T992" s="156"/>
      <c r="AT992" s="151" t="s">
        <v>276</v>
      </c>
      <c r="AU992" s="151" t="s">
        <v>90</v>
      </c>
      <c r="AV992" s="12" t="s">
        <v>90</v>
      </c>
      <c r="AW992" s="12" t="s">
        <v>32</v>
      </c>
      <c r="AX992" s="12" t="s">
        <v>77</v>
      </c>
      <c r="AY992" s="151" t="s">
        <v>268</v>
      </c>
    </row>
    <row r="993" spans="2:65" s="15" customFormat="1">
      <c r="B993" s="170"/>
      <c r="D993" s="150" t="s">
        <v>276</v>
      </c>
      <c r="E993" s="171" t="s">
        <v>1</v>
      </c>
      <c r="F993" s="172" t="s">
        <v>325</v>
      </c>
      <c r="H993" s="173">
        <v>264.48399999999998</v>
      </c>
      <c r="I993" s="174"/>
      <c r="L993" s="170"/>
      <c r="M993" s="175"/>
      <c r="T993" s="176"/>
      <c r="AT993" s="171" t="s">
        <v>276</v>
      </c>
      <c r="AU993" s="171" t="s">
        <v>90</v>
      </c>
      <c r="AV993" s="15" t="s">
        <v>97</v>
      </c>
      <c r="AW993" s="15" t="s">
        <v>32</v>
      </c>
      <c r="AX993" s="15" t="s">
        <v>77</v>
      </c>
      <c r="AY993" s="171" t="s">
        <v>268</v>
      </c>
    </row>
    <row r="994" spans="2:65" s="14" customFormat="1">
      <c r="B994" s="164"/>
      <c r="D994" s="150" t="s">
        <v>276</v>
      </c>
      <c r="E994" s="165" t="s">
        <v>1</v>
      </c>
      <c r="F994" s="166" t="s">
        <v>1643</v>
      </c>
      <c r="H994" s="165" t="s">
        <v>1</v>
      </c>
      <c r="I994" s="167"/>
      <c r="L994" s="164"/>
      <c r="M994" s="168"/>
      <c r="T994" s="169"/>
      <c r="AT994" s="165" t="s">
        <v>276</v>
      </c>
      <c r="AU994" s="165" t="s">
        <v>90</v>
      </c>
      <c r="AV994" s="14" t="s">
        <v>84</v>
      </c>
      <c r="AW994" s="14" t="s">
        <v>32</v>
      </c>
      <c r="AX994" s="14" t="s">
        <v>77</v>
      </c>
      <c r="AY994" s="165" t="s">
        <v>268</v>
      </c>
    </row>
    <row r="995" spans="2:65" s="12" customFormat="1" ht="22.5">
      <c r="B995" s="149"/>
      <c r="D995" s="150" t="s">
        <v>276</v>
      </c>
      <c r="E995" s="151" t="s">
        <v>1</v>
      </c>
      <c r="F995" s="152" t="s">
        <v>3357</v>
      </c>
      <c r="H995" s="153">
        <v>22.152000000000001</v>
      </c>
      <c r="I995" s="154"/>
      <c r="L995" s="149"/>
      <c r="M995" s="155"/>
      <c r="T995" s="156"/>
      <c r="AT995" s="151" t="s">
        <v>276</v>
      </c>
      <c r="AU995" s="151" t="s">
        <v>90</v>
      </c>
      <c r="AV995" s="12" t="s">
        <v>90</v>
      </c>
      <c r="AW995" s="12" t="s">
        <v>32</v>
      </c>
      <c r="AX995" s="12" t="s">
        <v>77</v>
      </c>
      <c r="AY995" s="151" t="s">
        <v>268</v>
      </c>
    </row>
    <row r="996" spans="2:65" s="15" customFormat="1">
      <c r="B996" s="170"/>
      <c r="D996" s="150" t="s">
        <v>276</v>
      </c>
      <c r="E996" s="171" t="s">
        <v>1</v>
      </c>
      <c r="F996" s="172" t="s">
        <v>325</v>
      </c>
      <c r="H996" s="173">
        <v>22.152000000000001</v>
      </c>
      <c r="I996" s="174"/>
      <c r="L996" s="170"/>
      <c r="M996" s="175"/>
      <c r="T996" s="176"/>
      <c r="AT996" s="171" t="s">
        <v>276</v>
      </c>
      <c r="AU996" s="171" t="s">
        <v>90</v>
      </c>
      <c r="AV996" s="15" t="s">
        <v>97</v>
      </c>
      <c r="AW996" s="15" t="s">
        <v>32</v>
      </c>
      <c r="AX996" s="15" t="s">
        <v>77</v>
      </c>
      <c r="AY996" s="171" t="s">
        <v>268</v>
      </c>
    </row>
    <row r="997" spans="2:65" s="13" customFormat="1">
      <c r="B997" s="157"/>
      <c r="D997" s="150" t="s">
        <v>276</v>
      </c>
      <c r="E997" s="158" t="s">
        <v>1</v>
      </c>
      <c r="F997" s="159" t="s">
        <v>278</v>
      </c>
      <c r="H997" s="160">
        <v>286.63600000000002</v>
      </c>
      <c r="I997" s="161"/>
      <c r="L997" s="157"/>
      <c r="M997" s="162"/>
      <c r="T997" s="163"/>
      <c r="AT997" s="158" t="s">
        <v>276</v>
      </c>
      <c r="AU997" s="158" t="s">
        <v>90</v>
      </c>
      <c r="AV997" s="13" t="s">
        <v>101</v>
      </c>
      <c r="AW997" s="13" t="s">
        <v>32</v>
      </c>
      <c r="AX997" s="13" t="s">
        <v>84</v>
      </c>
      <c r="AY997" s="158" t="s">
        <v>268</v>
      </c>
    </row>
    <row r="998" spans="2:65" s="12" customFormat="1">
      <c r="B998" s="149"/>
      <c r="D998" s="150" t="s">
        <v>276</v>
      </c>
      <c r="F998" s="152" t="s">
        <v>2894</v>
      </c>
      <c r="H998" s="153">
        <v>300.96800000000002</v>
      </c>
      <c r="I998" s="154"/>
      <c r="L998" s="149"/>
      <c r="M998" s="155"/>
      <c r="T998" s="156"/>
      <c r="AT998" s="151" t="s">
        <v>276</v>
      </c>
      <c r="AU998" s="151" t="s">
        <v>90</v>
      </c>
      <c r="AV998" s="12" t="s">
        <v>90</v>
      </c>
      <c r="AW998" s="12" t="s">
        <v>4</v>
      </c>
      <c r="AX998" s="12" t="s">
        <v>84</v>
      </c>
      <c r="AY998" s="151" t="s">
        <v>268</v>
      </c>
    </row>
    <row r="999" spans="2:65" s="1" customFormat="1" ht="33" customHeight="1">
      <c r="B999" s="32"/>
      <c r="C999" s="186" t="s">
        <v>1297</v>
      </c>
      <c r="D999" s="196" t="s">
        <v>982</v>
      </c>
      <c r="E999" s="187" t="s">
        <v>1649</v>
      </c>
      <c r="F999" s="188" t="s">
        <v>1650</v>
      </c>
      <c r="G999" s="189" t="s">
        <v>273</v>
      </c>
      <c r="H999" s="190">
        <v>23.26</v>
      </c>
      <c r="I999" s="191"/>
      <c r="J999" s="192">
        <f>ROUND(I999*H999,2)</f>
        <v>0</v>
      </c>
      <c r="K999" s="188" t="s">
        <v>274</v>
      </c>
      <c r="L999" s="193"/>
      <c r="M999" s="194" t="s">
        <v>1</v>
      </c>
      <c r="N999" s="195" t="s">
        <v>43</v>
      </c>
      <c r="P999" s="145">
        <f>O999*H999</f>
        <v>0</v>
      </c>
      <c r="Q999" s="145">
        <v>2.3999999999999998E-3</v>
      </c>
      <c r="R999" s="145">
        <f>Q999*H999</f>
        <v>5.5823999999999999E-2</v>
      </c>
      <c r="S999" s="145">
        <v>0</v>
      </c>
      <c r="T999" s="146">
        <f>S999*H999</f>
        <v>0</v>
      </c>
      <c r="AR999" s="147" t="s">
        <v>448</v>
      </c>
      <c r="AT999" s="147" t="s">
        <v>982</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3358</v>
      </c>
    </row>
    <row r="1000" spans="2:65" s="14" customFormat="1">
      <c r="B1000" s="164"/>
      <c r="D1000" s="150" t="s">
        <v>276</v>
      </c>
      <c r="E1000" s="165" t="s">
        <v>1</v>
      </c>
      <c r="F1000" s="166" t="s">
        <v>1643</v>
      </c>
      <c r="H1000" s="165" t="s">
        <v>1</v>
      </c>
      <c r="I1000" s="167"/>
      <c r="L1000" s="164"/>
      <c r="M1000" s="168"/>
      <c r="T1000" s="169"/>
      <c r="AT1000" s="165" t="s">
        <v>276</v>
      </c>
      <c r="AU1000" s="165" t="s">
        <v>90</v>
      </c>
      <c r="AV1000" s="14" t="s">
        <v>84</v>
      </c>
      <c r="AW1000" s="14" t="s">
        <v>32</v>
      </c>
      <c r="AX1000" s="14" t="s">
        <v>77</v>
      </c>
      <c r="AY1000" s="165" t="s">
        <v>268</v>
      </c>
    </row>
    <row r="1001" spans="2:65" s="12" customFormat="1" ht="22.5">
      <c r="B1001" s="149"/>
      <c r="D1001" s="150" t="s">
        <v>276</v>
      </c>
      <c r="E1001" s="151" t="s">
        <v>1</v>
      </c>
      <c r="F1001" s="152" t="s">
        <v>3357</v>
      </c>
      <c r="H1001" s="153">
        <v>22.152000000000001</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22.152000000000001</v>
      </c>
      <c r="I1002" s="161"/>
      <c r="L1002" s="157"/>
      <c r="M1002" s="162"/>
      <c r="T1002" s="163"/>
      <c r="AT1002" s="158" t="s">
        <v>276</v>
      </c>
      <c r="AU1002" s="158" t="s">
        <v>90</v>
      </c>
      <c r="AV1002" s="13" t="s">
        <v>101</v>
      </c>
      <c r="AW1002" s="13" t="s">
        <v>32</v>
      </c>
      <c r="AX1002" s="13" t="s">
        <v>84</v>
      </c>
      <c r="AY1002" s="158" t="s">
        <v>268</v>
      </c>
    </row>
    <row r="1003" spans="2:65" s="12" customFormat="1">
      <c r="B1003" s="149"/>
      <c r="D1003" s="150" t="s">
        <v>276</v>
      </c>
      <c r="F1003" s="152" t="s">
        <v>1652</v>
      </c>
      <c r="H1003" s="153">
        <v>23.26</v>
      </c>
      <c r="I1003" s="154"/>
      <c r="L1003" s="149"/>
      <c r="M1003" s="155"/>
      <c r="T1003" s="156"/>
      <c r="AT1003" s="151" t="s">
        <v>276</v>
      </c>
      <c r="AU1003" s="151" t="s">
        <v>90</v>
      </c>
      <c r="AV1003" s="12" t="s">
        <v>90</v>
      </c>
      <c r="AW1003" s="12" t="s">
        <v>4</v>
      </c>
      <c r="AX1003" s="12" t="s">
        <v>84</v>
      </c>
      <c r="AY1003" s="151" t="s">
        <v>268</v>
      </c>
    </row>
    <row r="1004" spans="2:65" s="1" customFormat="1" ht="24.2" customHeight="1">
      <c r="B1004" s="32"/>
      <c r="C1004" s="136" t="s">
        <v>1634</v>
      </c>
      <c r="D1004" s="136" t="s">
        <v>270</v>
      </c>
      <c r="E1004" s="137" t="s">
        <v>1654</v>
      </c>
      <c r="F1004" s="138" t="s">
        <v>1655</v>
      </c>
      <c r="G1004" s="139" t="s">
        <v>273</v>
      </c>
      <c r="H1004" s="140">
        <v>7.1980000000000004</v>
      </c>
      <c r="I1004" s="141"/>
      <c r="J1004" s="142">
        <f>ROUND(I1004*H1004,2)</f>
        <v>0</v>
      </c>
      <c r="K1004" s="138" t="s">
        <v>274</v>
      </c>
      <c r="L1004" s="32"/>
      <c r="M1004" s="143" t="s">
        <v>1</v>
      </c>
      <c r="N1004" s="144" t="s">
        <v>43</v>
      </c>
      <c r="P1004" s="145">
        <f>O1004*H1004</f>
        <v>0</v>
      </c>
      <c r="Q1004" s="145">
        <v>0</v>
      </c>
      <c r="R1004" s="145">
        <f>Q1004*H1004</f>
        <v>0</v>
      </c>
      <c r="S1004" s="145">
        <v>0</v>
      </c>
      <c r="T1004" s="146">
        <f>S1004*H1004</f>
        <v>0</v>
      </c>
      <c r="AR1004" s="147" t="s">
        <v>370</v>
      </c>
      <c r="AT1004" s="147" t="s">
        <v>270</v>
      </c>
      <c r="AU1004" s="147" t="s">
        <v>90</v>
      </c>
      <c r="AY1004" s="17" t="s">
        <v>268</v>
      </c>
      <c r="BE1004" s="148">
        <f>IF(N1004="základní",J1004,0)</f>
        <v>0</v>
      </c>
      <c r="BF1004" s="148">
        <f>IF(N1004="snížená",J1004,0)</f>
        <v>0</v>
      </c>
      <c r="BG1004" s="148">
        <f>IF(N1004="zákl. přenesená",J1004,0)</f>
        <v>0</v>
      </c>
      <c r="BH1004" s="148">
        <f>IF(N1004="sníž. přenesená",J1004,0)</f>
        <v>0</v>
      </c>
      <c r="BI1004" s="148">
        <f>IF(N1004="nulová",J1004,0)</f>
        <v>0</v>
      </c>
      <c r="BJ1004" s="17" t="s">
        <v>90</v>
      </c>
      <c r="BK1004" s="148">
        <f>ROUND(I1004*H1004,2)</f>
        <v>0</v>
      </c>
      <c r="BL1004" s="17" t="s">
        <v>370</v>
      </c>
      <c r="BM1004" s="147" t="s">
        <v>3359</v>
      </c>
    </row>
    <row r="1005" spans="2:65" s="1" customFormat="1" ht="37.9" customHeight="1">
      <c r="B1005" s="32"/>
      <c r="C1005" s="186" t="s">
        <v>2901</v>
      </c>
      <c r="D1005" s="186" t="s">
        <v>982</v>
      </c>
      <c r="E1005" s="187" t="s">
        <v>1658</v>
      </c>
      <c r="F1005" s="188" t="s">
        <v>1659</v>
      </c>
      <c r="G1005" s="189" t="s">
        <v>273</v>
      </c>
      <c r="H1005" s="190">
        <v>8.7889999999999997</v>
      </c>
      <c r="I1005" s="191"/>
      <c r="J1005" s="192">
        <f>ROUND(I1005*H1005,2)</f>
        <v>0</v>
      </c>
      <c r="K1005" s="188" t="s">
        <v>1</v>
      </c>
      <c r="L1005" s="193"/>
      <c r="M1005" s="194" t="s">
        <v>1</v>
      </c>
      <c r="N1005" s="195" t="s">
        <v>43</v>
      </c>
      <c r="P1005" s="145">
        <f>O1005*H1005</f>
        <v>0</v>
      </c>
      <c r="Q1005" s="145">
        <v>1.0499999999999999E-3</v>
      </c>
      <c r="R1005" s="145">
        <f>Q1005*H1005</f>
        <v>9.2284499999999992E-3</v>
      </c>
      <c r="S1005" s="145">
        <v>0</v>
      </c>
      <c r="T1005" s="146">
        <f>S1005*H1005</f>
        <v>0</v>
      </c>
      <c r="AR1005" s="147" t="s">
        <v>448</v>
      </c>
      <c r="AT1005" s="147" t="s">
        <v>982</v>
      </c>
      <c r="AU1005" s="147" t="s">
        <v>90</v>
      </c>
      <c r="AY1005" s="17" t="s">
        <v>268</v>
      </c>
      <c r="BE1005" s="148">
        <f>IF(N1005="základní",J1005,0)</f>
        <v>0</v>
      </c>
      <c r="BF1005" s="148">
        <f>IF(N1005="snížená",J1005,0)</f>
        <v>0</v>
      </c>
      <c r="BG1005" s="148">
        <f>IF(N1005="zákl. přenesená",J1005,0)</f>
        <v>0</v>
      </c>
      <c r="BH1005" s="148">
        <f>IF(N1005="sníž. přenesená",J1005,0)</f>
        <v>0</v>
      </c>
      <c r="BI1005" s="148">
        <f>IF(N1005="nulová",J1005,0)</f>
        <v>0</v>
      </c>
      <c r="BJ1005" s="17" t="s">
        <v>90</v>
      </c>
      <c r="BK1005" s="148">
        <f>ROUND(I1005*H1005,2)</f>
        <v>0</v>
      </c>
      <c r="BL1005" s="17" t="s">
        <v>370</v>
      </c>
      <c r="BM1005" s="147" t="s">
        <v>3360</v>
      </c>
    </row>
    <row r="1006" spans="2:65" s="14" customFormat="1">
      <c r="B1006" s="164"/>
      <c r="D1006" s="150" t="s">
        <v>276</v>
      </c>
      <c r="E1006" s="165" t="s">
        <v>1</v>
      </c>
      <c r="F1006" s="166" t="s">
        <v>1661</v>
      </c>
      <c r="H1006" s="165" t="s">
        <v>1</v>
      </c>
      <c r="I1006" s="167"/>
      <c r="L1006" s="164"/>
      <c r="M1006" s="168"/>
      <c r="T1006" s="169"/>
      <c r="AT1006" s="165" t="s">
        <v>276</v>
      </c>
      <c r="AU1006" s="165" t="s">
        <v>90</v>
      </c>
      <c r="AV1006" s="14" t="s">
        <v>84</v>
      </c>
      <c r="AW1006" s="14" t="s">
        <v>32</v>
      </c>
      <c r="AX1006" s="14" t="s">
        <v>77</v>
      </c>
      <c r="AY1006" s="165" t="s">
        <v>268</v>
      </c>
    </row>
    <row r="1007" spans="2:65" s="12" customFormat="1">
      <c r="B1007" s="149"/>
      <c r="D1007" s="150" t="s">
        <v>276</v>
      </c>
      <c r="E1007" s="151" t="s">
        <v>1</v>
      </c>
      <c r="F1007" s="152" t="s">
        <v>3361</v>
      </c>
      <c r="H1007" s="153">
        <v>7.1980000000000004</v>
      </c>
      <c r="I1007" s="154"/>
      <c r="L1007" s="149"/>
      <c r="M1007" s="155"/>
      <c r="T1007" s="156"/>
      <c r="AT1007" s="151" t="s">
        <v>276</v>
      </c>
      <c r="AU1007" s="151" t="s">
        <v>90</v>
      </c>
      <c r="AV1007" s="12" t="s">
        <v>90</v>
      </c>
      <c r="AW1007" s="12" t="s">
        <v>32</v>
      </c>
      <c r="AX1007" s="12" t="s">
        <v>77</v>
      </c>
      <c r="AY1007" s="151" t="s">
        <v>268</v>
      </c>
    </row>
    <row r="1008" spans="2:65" s="13" customFormat="1">
      <c r="B1008" s="157"/>
      <c r="D1008" s="150" t="s">
        <v>276</v>
      </c>
      <c r="E1008" s="158" t="s">
        <v>1</v>
      </c>
      <c r="F1008" s="159" t="s">
        <v>278</v>
      </c>
      <c r="H1008" s="160">
        <v>7.1980000000000004</v>
      </c>
      <c r="I1008" s="161"/>
      <c r="L1008" s="157"/>
      <c r="M1008" s="162"/>
      <c r="T1008" s="163"/>
      <c r="AT1008" s="158" t="s">
        <v>276</v>
      </c>
      <c r="AU1008" s="158" t="s">
        <v>90</v>
      </c>
      <c r="AV1008" s="13" t="s">
        <v>101</v>
      </c>
      <c r="AW1008" s="13" t="s">
        <v>32</v>
      </c>
      <c r="AX1008" s="13" t="s">
        <v>84</v>
      </c>
      <c r="AY1008" s="158" t="s">
        <v>268</v>
      </c>
    </row>
    <row r="1009" spans="2:65" s="12" customFormat="1">
      <c r="B1009" s="149"/>
      <c r="D1009" s="150" t="s">
        <v>276</v>
      </c>
      <c r="F1009" s="152" t="s">
        <v>2900</v>
      </c>
      <c r="H1009" s="153">
        <v>8.7889999999999997</v>
      </c>
      <c r="I1009" s="154"/>
      <c r="L1009" s="149"/>
      <c r="M1009" s="155"/>
      <c r="T1009" s="156"/>
      <c r="AT1009" s="151" t="s">
        <v>276</v>
      </c>
      <c r="AU1009" s="151" t="s">
        <v>90</v>
      </c>
      <c r="AV1009" s="12" t="s">
        <v>90</v>
      </c>
      <c r="AW1009" s="12" t="s">
        <v>4</v>
      </c>
      <c r="AX1009" s="12" t="s">
        <v>84</v>
      </c>
      <c r="AY1009" s="151" t="s">
        <v>268</v>
      </c>
    </row>
    <row r="1010" spans="2:65" s="1" customFormat="1" ht="24.2" customHeight="1">
      <c r="B1010" s="32"/>
      <c r="C1010" s="136" t="s">
        <v>1653</v>
      </c>
      <c r="D1010" s="136" t="s">
        <v>270</v>
      </c>
      <c r="E1010" s="137" t="s">
        <v>1665</v>
      </c>
      <c r="F1010" s="138" t="s">
        <v>1666</v>
      </c>
      <c r="G1010" s="139" t="s">
        <v>1472</v>
      </c>
      <c r="H1010" s="197"/>
      <c r="I1010" s="141"/>
      <c r="J1010" s="142">
        <f>ROUND(I1010*H1010,2)</f>
        <v>0</v>
      </c>
      <c r="K1010" s="138" t="s">
        <v>274</v>
      </c>
      <c r="L1010" s="32"/>
      <c r="M1010" s="143" t="s">
        <v>1</v>
      </c>
      <c r="N1010" s="144" t="s">
        <v>43</v>
      </c>
      <c r="P1010" s="145">
        <f>O1010*H1010</f>
        <v>0</v>
      </c>
      <c r="Q1010" s="145">
        <v>0</v>
      </c>
      <c r="R1010" s="145">
        <f>Q1010*H1010</f>
        <v>0</v>
      </c>
      <c r="S1010" s="145">
        <v>0</v>
      </c>
      <c r="T1010" s="146">
        <f>S1010*H1010</f>
        <v>0</v>
      </c>
      <c r="AR1010" s="147" t="s">
        <v>370</v>
      </c>
      <c r="AT1010" s="147" t="s">
        <v>270</v>
      </c>
      <c r="AU1010" s="147" t="s">
        <v>90</v>
      </c>
      <c r="AY1010" s="17" t="s">
        <v>268</v>
      </c>
      <c r="BE1010" s="148">
        <f>IF(N1010="základní",J1010,0)</f>
        <v>0</v>
      </c>
      <c r="BF1010" s="148">
        <f>IF(N1010="snížená",J1010,0)</f>
        <v>0</v>
      </c>
      <c r="BG1010" s="148">
        <f>IF(N1010="zákl. přenesená",J1010,0)</f>
        <v>0</v>
      </c>
      <c r="BH1010" s="148">
        <f>IF(N1010="sníž. přenesená",J1010,0)</f>
        <v>0</v>
      </c>
      <c r="BI1010" s="148">
        <f>IF(N1010="nulová",J1010,0)</f>
        <v>0</v>
      </c>
      <c r="BJ1010" s="17" t="s">
        <v>90</v>
      </c>
      <c r="BK1010" s="148">
        <f>ROUND(I1010*H1010,2)</f>
        <v>0</v>
      </c>
      <c r="BL1010" s="17" t="s">
        <v>370</v>
      </c>
      <c r="BM1010" s="147" t="s">
        <v>1667</v>
      </c>
    </row>
    <row r="1011" spans="2:65" s="11" customFormat="1" ht="22.9" customHeight="1">
      <c r="B1011" s="124"/>
      <c r="D1011" s="125" t="s">
        <v>76</v>
      </c>
      <c r="E1011" s="134" t="s">
        <v>1668</v>
      </c>
      <c r="F1011" s="134" t="s">
        <v>1669</v>
      </c>
      <c r="I1011" s="127"/>
      <c r="J1011" s="135">
        <f>BK1011</f>
        <v>0</v>
      </c>
      <c r="L1011" s="124"/>
      <c r="M1011" s="129"/>
      <c r="P1011" s="130">
        <f>SUM(P1012:P1032)</f>
        <v>0</v>
      </c>
      <c r="R1011" s="130">
        <f>SUM(R1012:R1032)</f>
        <v>4.15E-3</v>
      </c>
      <c r="T1011" s="131">
        <f>SUM(T1012:T1032)</f>
        <v>0</v>
      </c>
      <c r="AR1011" s="125" t="s">
        <v>90</v>
      </c>
      <c r="AT1011" s="132" t="s">
        <v>76</v>
      </c>
      <c r="AU1011" s="132" t="s">
        <v>84</v>
      </c>
      <c r="AY1011" s="125" t="s">
        <v>268</v>
      </c>
      <c r="BK1011" s="133">
        <f>SUM(BK1012:BK1032)</f>
        <v>0</v>
      </c>
    </row>
    <row r="1012" spans="2:65" s="1" customFormat="1" ht="62.65" customHeight="1">
      <c r="B1012" s="32"/>
      <c r="C1012" s="136" t="s">
        <v>1657</v>
      </c>
      <c r="D1012" s="136" t="s">
        <v>270</v>
      </c>
      <c r="E1012" s="137" t="s">
        <v>1671</v>
      </c>
      <c r="F1012" s="138" t="s">
        <v>1672</v>
      </c>
      <c r="G1012" s="139" t="s">
        <v>665</v>
      </c>
      <c r="H1012" s="140">
        <v>1</v>
      </c>
      <c r="I1012" s="141"/>
      <c r="J1012" s="142">
        <f>ROUND(I1012*H1012,2)</f>
        <v>0</v>
      </c>
      <c r="K1012" s="138" t="s">
        <v>1</v>
      </c>
      <c r="L1012" s="32"/>
      <c r="M1012" s="143" t="s">
        <v>1</v>
      </c>
      <c r="N1012" s="144" t="s">
        <v>43</v>
      </c>
      <c r="P1012" s="145">
        <f>O1012*H1012</f>
        <v>0</v>
      </c>
      <c r="Q1012" s="145">
        <v>8.3000000000000001E-4</v>
      </c>
      <c r="R1012" s="145">
        <f>Q1012*H1012</f>
        <v>8.3000000000000001E-4</v>
      </c>
      <c r="S1012" s="145">
        <v>0</v>
      </c>
      <c r="T1012" s="146">
        <f>S1012*H1012</f>
        <v>0</v>
      </c>
      <c r="AR1012" s="147" t="s">
        <v>370</v>
      </c>
      <c r="AT1012" s="147" t="s">
        <v>270</v>
      </c>
      <c r="AU1012" s="147" t="s">
        <v>90</v>
      </c>
      <c r="AY1012" s="17" t="s">
        <v>268</v>
      </c>
      <c r="BE1012" s="148">
        <f>IF(N1012="základní",J1012,0)</f>
        <v>0</v>
      </c>
      <c r="BF1012" s="148">
        <f>IF(N1012="snížená",J1012,0)</f>
        <v>0</v>
      </c>
      <c r="BG1012" s="148">
        <f>IF(N1012="zákl. přenesená",J1012,0)</f>
        <v>0</v>
      </c>
      <c r="BH1012" s="148">
        <f>IF(N1012="sníž. přenesená",J1012,0)</f>
        <v>0</v>
      </c>
      <c r="BI1012" s="148">
        <f>IF(N1012="nulová",J1012,0)</f>
        <v>0</v>
      </c>
      <c r="BJ1012" s="17" t="s">
        <v>90</v>
      </c>
      <c r="BK1012" s="148">
        <f>ROUND(I1012*H1012,2)</f>
        <v>0</v>
      </c>
      <c r="BL1012" s="17" t="s">
        <v>370</v>
      </c>
      <c r="BM1012" s="147" t="s">
        <v>1673</v>
      </c>
    </row>
    <row r="1013" spans="2:65" s="1" customFormat="1" ht="68.25">
      <c r="B1013" s="32"/>
      <c r="D1013" s="150" t="s">
        <v>475</v>
      </c>
      <c r="F1013" s="178" t="s">
        <v>2902</v>
      </c>
      <c r="I1013" s="179"/>
      <c r="L1013" s="32"/>
      <c r="M1013" s="180"/>
      <c r="T1013" s="56"/>
      <c r="AT1013" s="17" t="s">
        <v>475</v>
      </c>
      <c r="AU1013" s="17" t="s">
        <v>90</v>
      </c>
    </row>
    <row r="1014" spans="2:65" s="12" customFormat="1">
      <c r="B1014" s="149"/>
      <c r="D1014" s="150" t="s">
        <v>276</v>
      </c>
      <c r="E1014" s="151" t="s">
        <v>1</v>
      </c>
      <c r="F1014" s="152" t="s">
        <v>1675</v>
      </c>
      <c r="H1014" s="153">
        <v>1</v>
      </c>
      <c r="I1014" s="154"/>
      <c r="L1014" s="149"/>
      <c r="M1014" s="155"/>
      <c r="T1014" s="156"/>
      <c r="AT1014" s="151" t="s">
        <v>276</v>
      </c>
      <c r="AU1014" s="151" t="s">
        <v>90</v>
      </c>
      <c r="AV1014" s="12" t="s">
        <v>90</v>
      </c>
      <c r="AW1014" s="12" t="s">
        <v>32</v>
      </c>
      <c r="AX1014" s="12" t="s">
        <v>77</v>
      </c>
      <c r="AY1014" s="151" t="s">
        <v>268</v>
      </c>
    </row>
    <row r="1015" spans="2:65" s="13" customFormat="1">
      <c r="B1015" s="157"/>
      <c r="D1015" s="150" t="s">
        <v>276</v>
      </c>
      <c r="E1015" s="158" t="s">
        <v>1</v>
      </c>
      <c r="F1015" s="159" t="s">
        <v>278</v>
      </c>
      <c r="H1015" s="160">
        <v>1</v>
      </c>
      <c r="I1015" s="161"/>
      <c r="L1015" s="157"/>
      <c r="M1015" s="162"/>
      <c r="T1015" s="163"/>
      <c r="AT1015" s="158" t="s">
        <v>276</v>
      </c>
      <c r="AU1015" s="158" t="s">
        <v>90</v>
      </c>
      <c r="AV1015" s="13" t="s">
        <v>101</v>
      </c>
      <c r="AW1015" s="13" t="s">
        <v>32</v>
      </c>
      <c r="AX1015" s="13" t="s">
        <v>84</v>
      </c>
      <c r="AY1015" s="158" t="s">
        <v>268</v>
      </c>
    </row>
    <row r="1016" spans="2:65" s="1" customFormat="1" ht="49.15" customHeight="1">
      <c r="B1016" s="32"/>
      <c r="C1016" s="136" t="s">
        <v>1664</v>
      </c>
      <c r="D1016" s="136" t="s">
        <v>270</v>
      </c>
      <c r="E1016" s="137" t="s">
        <v>1677</v>
      </c>
      <c r="F1016" s="138" t="s">
        <v>1678</v>
      </c>
      <c r="G1016" s="139" t="s">
        <v>665</v>
      </c>
      <c r="H1016" s="140">
        <v>1</v>
      </c>
      <c r="I1016" s="141"/>
      <c r="J1016" s="142">
        <f>ROUND(I1016*H1016,2)</f>
        <v>0</v>
      </c>
      <c r="K1016" s="138" t="s">
        <v>1</v>
      </c>
      <c r="L1016" s="32"/>
      <c r="M1016" s="143" t="s">
        <v>1</v>
      </c>
      <c r="N1016" s="144" t="s">
        <v>43</v>
      </c>
      <c r="P1016" s="145">
        <f>O1016*H1016</f>
        <v>0</v>
      </c>
      <c r="Q1016" s="145">
        <v>8.3000000000000001E-4</v>
      </c>
      <c r="R1016" s="145">
        <f>Q1016*H1016</f>
        <v>8.3000000000000001E-4</v>
      </c>
      <c r="S1016" s="145">
        <v>0</v>
      </c>
      <c r="T1016" s="146">
        <f>S1016*H1016</f>
        <v>0</v>
      </c>
      <c r="AR1016" s="147" t="s">
        <v>370</v>
      </c>
      <c r="AT1016" s="147" t="s">
        <v>270</v>
      </c>
      <c r="AU1016" s="147" t="s">
        <v>90</v>
      </c>
      <c r="AY1016" s="17" t="s">
        <v>268</v>
      </c>
      <c r="BE1016" s="148">
        <f>IF(N1016="základní",J1016,0)</f>
        <v>0</v>
      </c>
      <c r="BF1016" s="148">
        <f>IF(N1016="snížená",J1016,0)</f>
        <v>0</v>
      </c>
      <c r="BG1016" s="148">
        <f>IF(N1016="zákl. přenesená",J1016,0)</f>
        <v>0</v>
      </c>
      <c r="BH1016" s="148">
        <f>IF(N1016="sníž. přenesená",J1016,0)</f>
        <v>0</v>
      </c>
      <c r="BI1016" s="148">
        <f>IF(N1016="nulová",J1016,0)</f>
        <v>0</v>
      </c>
      <c r="BJ1016" s="17" t="s">
        <v>90</v>
      </c>
      <c r="BK1016" s="148">
        <f>ROUND(I1016*H1016,2)</f>
        <v>0</v>
      </c>
      <c r="BL1016" s="17" t="s">
        <v>370</v>
      </c>
      <c r="BM1016" s="147" t="s">
        <v>1679</v>
      </c>
    </row>
    <row r="1017" spans="2:65" s="1" customFormat="1" ht="78">
      <c r="B1017" s="32"/>
      <c r="D1017" s="150" t="s">
        <v>475</v>
      </c>
      <c r="F1017" s="178" t="s">
        <v>2903</v>
      </c>
      <c r="I1017" s="179"/>
      <c r="L1017" s="32"/>
      <c r="M1017" s="180"/>
      <c r="T1017" s="56"/>
      <c r="AT1017" s="17" t="s">
        <v>475</v>
      </c>
      <c r="AU1017" s="17" t="s">
        <v>90</v>
      </c>
    </row>
    <row r="1018" spans="2:65" s="12" customFormat="1" ht="22.5">
      <c r="B1018" s="149"/>
      <c r="D1018" s="150" t="s">
        <v>276</v>
      </c>
      <c r="E1018" s="151" t="s">
        <v>1</v>
      </c>
      <c r="F1018" s="152" t="s">
        <v>1681</v>
      </c>
      <c r="H1018" s="153">
        <v>1</v>
      </c>
      <c r="I1018" s="154"/>
      <c r="L1018" s="149"/>
      <c r="M1018" s="155"/>
      <c r="T1018" s="156"/>
      <c r="AT1018" s="151" t="s">
        <v>276</v>
      </c>
      <c r="AU1018" s="151" t="s">
        <v>90</v>
      </c>
      <c r="AV1018" s="12" t="s">
        <v>90</v>
      </c>
      <c r="AW1018" s="12" t="s">
        <v>32</v>
      </c>
      <c r="AX1018" s="12" t="s">
        <v>77</v>
      </c>
      <c r="AY1018" s="151" t="s">
        <v>268</v>
      </c>
    </row>
    <row r="1019" spans="2:65" s="13" customFormat="1">
      <c r="B1019" s="157"/>
      <c r="D1019" s="150" t="s">
        <v>276</v>
      </c>
      <c r="E1019" s="158" t="s">
        <v>1</v>
      </c>
      <c r="F1019" s="159" t="s">
        <v>278</v>
      </c>
      <c r="H1019" s="160">
        <v>1</v>
      </c>
      <c r="I1019" s="161"/>
      <c r="L1019" s="157"/>
      <c r="M1019" s="162"/>
      <c r="T1019" s="163"/>
      <c r="AT1019" s="158" t="s">
        <v>276</v>
      </c>
      <c r="AU1019" s="158" t="s">
        <v>90</v>
      </c>
      <c r="AV1019" s="13" t="s">
        <v>101</v>
      </c>
      <c r="AW1019" s="13" t="s">
        <v>32</v>
      </c>
      <c r="AX1019" s="13" t="s">
        <v>84</v>
      </c>
      <c r="AY1019" s="158" t="s">
        <v>268</v>
      </c>
    </row>
    <row r="1020" spans="2:65" s="1" customFormat="1" ht="44.25" customHeight="1">
      <c r="B1020" s="32"/>
      <c r="C1020" s="136" t="s">
        <v>1670</v>
      </c>
      <c r="D1020" s="136" t="s">
        <v>270</v>
      </c>
      <c r="E1020" s="137" t="s">
        <v>2904</v>
      </c>
      <c r="F1020" s="138" t="s">
        <v>2905</v>
      </c>
      <c r="G1020" s="139" t="s">
        <v>665</v>
      </c>
      <c r="H1020" s="140">
        <v>1</v>
      </c>
      <c r="I1020" s="141"/>
      <c r="J1020" s="142">
        <f>ROUND(I1020*H1020,2)</f>
        <v>0</v>
      </c>
      <c r="K1020" s="138" t="s">
        <v>1</v>
      </c>
      <c r="L1020" s="32"/>
      <c r="M1020" s="143" t="s">
        <v>1</v>
      </c>
      <c r="N1020" s="144" t="s">
        <v>43</v>
      </c>
      <c r="P1020" s="145">
        <f>O1020*H1020</f>
        <v>0</v>
      </c>
      <c r="Q1020" s="145">
        <v>8.3000000000000001E-4</v>
      </c>
      <c r="R1020" s="145">
        <f>Q1020*H1020</f>
        <v>8.3000000000000001E-4</v>
      </c>
      <c r="S1020" s="145">
        <v>0</v>
      </c>
      <c r="T1020" s="146">
        <f>S1020*H1020</f>
        <v>0</v>
      </c>
      <c r="AR1020" s="147" t="s">
        <v>370</v>
      </c>
      <c r="AT1020" s="147" t="s">
        <v>270</v>
      </c>
      <c r="AU1020" s="147" t="s">
        <v>90</v>
      </c>
      <c r="AY1020" s="17" t="s">
        <v>268</v>
      </c>
      <c r="BE1020" s="148">
        <f>IF(N1020="základní",J1020,0)</f>
        <v>0</v>
      </c>
      <c r="BF1020" s="148">
        <f>IF(N1020="snížená",J1020,0)</f>
        <v>0</v>
      </c>
      <c r="BG1020" s="148">
        <f>IF(N1020="zákl. přenesená",J1020,0)</f>
        <v>0</v>
      </c>
      <c r="BH1020" s="148">
        <f>IF(N1020="sníž. přenesená",J1020,0)</f>
        <v>0</v>
      </c>
      <c r="BI1020" s="148">
        <f>IF(N1020="nulová",J1020,0)</f>
        <v>0</v>
      </c>
      <c r="BJ1020" s="17" t="s">
        <v>90</v>
      </c>
      <c r="BK1020" s="148">
        <f>ROUND(I1020*H1020,2)</f>
        <v>0</v>
      </c>
      <c r="BL1020" s="17" t="s">
        <v>370</v>
      </c>
      <c r="BM1020" s="147" t="s">
        <v>2906</v>
      </c>
    </row>
    <row r="1021" spans="2:65" s="1" customFormat="1" ht="68.25">
      <c r="B1021" s="32"/>
      <c r="D1021" s="150" t="s">
        <v>475</v>
      </c>
      <c r="F1021" s="178" t="s">
        <v>2907</v>
      </c>
      <c r="I1021" s="179"/>
      <c r="L1021" s="32"/>
      <c r="M1021" s="180"/>
      <c r="T1021" s="56"/>
      <c r="AT1021" s="17" t="s">
        <v>475</v>
      </c>
      <c r="AU1021" s="17" t="s">
        <v>90</v>
      </c>
    </row>
    <row r="1022" spans="2:65" s="12" customFormat="1">
      <c r="B1022" s="149"/>
      <c r="D1022" s="150" t="s">
        <v>276</v>
      </c>
      <c r="E1022" s="151" t="s">
        <v>1</v>
      </c>
      <c r="F1022" s="152" t="s">
        <v>2908</v>
      </c>
      <c r="H1022" s="153">
        <v>1</v>
      </c>
      <c r="I1022" s="154"/>
      <c r="L1022" s="149"/>
      <c r="M1022" s="155"/>
      <c r="T1022" s="156"/>
      <c r="AT1022" s="151" t="s">
        <v>276</v>
      </c>
      <c r="AU1022" s="151" t="s">
        <v>90</v>
      </c>
      <c r="AV1022" s="12" t="s">
        <v>90</v>
      </c>
      <c r="AW1022" s="12" t="s">
        <v>32</v>
      </c>
      <c r="AX1022" s="12" t="s">
        <v>77</v>
      </c>
      <c r="AY1022" s="151" t="s">
        <v>268</v>
      </c>
    </row>
    <row r="1023" spans="2:65" s="13" customFormat="1">
      <c r="B1023" s="157"/>
      <c r="D1023" s="150" t="s">
        <v>276</v>
      </c>
      <c r="E1023" s="158" t="s">
        <v>1</v>
      </c>
      <c r="F1023" s="159" t="s">
        <v>278</v>
      </c>
      <c r="H1023" s="160">
        <v>1</v>
      </c>
      <c r="I1023" s="161"/>
      <c r="L1023" s="157"/>
      <c r="M1023" s="162"/>
      <c r="T1023" s="163"/>
      <c r="AT1023" s="158" t="s">
        <v>276</v>
      </c>
      <c r="AU1023" s="158" t="s">
        <v>90</v>
      </c>
      <c r="AV1023" s="13" t="s">
        <v>101</v>
      </c>
      <c r="AW1023" s="13" t="s">
        <v>32</v>
      </c>
      <c r="AX1023" s="13" t="s">
        <v>84</v>
      </c>
      <c r="AY1023" s="158" t="s">
        <v>268</v>
      </c>
    </row>
    <row r="1024" spans="2:65" s="1" customFormat="1" ht="44.25" customHeight="1">
      <c r="B1024" s="32"/>
      <c r="C1024" s="136" t="s">
        <v>1676</v>
      </c>
      <c r="D1024" s="136" t="s">
        <v>270</v>
      </c>
      <c r="E1024" s="137" t="s">
        <v>1683</v>
      </c>
      <c r="F1024" s="138" t="s">
        <v>1684</v>
      </c>
      <c r="G1024" s="139" t="s">
        <v>665</v>
      </c>
      <c r="H1024" s="140">
        <v>1</v>
      </c>
      <c r="I1024" s="141"/>
      <c r="J1024" s="142">
        <f>ROUND(I1024*H1024,2)</f>
        <v>0</v>
      </c>
      <c r="K1024" s="138" t="s">
        <v>1</v>
      </c>
      <c r="L1024" s="32"/>
      <c r="M1024" s="143" t="s">
        <v>1</v>
      </c>
      <c r="N1024" s="144" t="s">
        <v>43</v>
      </c>
      <c r="P1024" s="145">
        <f>O1024*H1024</f>
        <v>0</v>
      </c>
      <c r="Q1024" s="145">
        <v>8.3000000000000001E-4</v>
      </c>
      <c r="R1024" s="145">
        <f>Q1024*H1024</f>
        <v>8.3000000000000001E-4</v>
      </c>
      <c r="S1024" s="145">
        <v>0</v>
      </c>
      <c r="T1024" s="146">
        <f>S1024*H1024</f>
        <v>0</v>
      </c>
      <c r="AR1024" s="147" t="s">
        <v>370</v>
      </c>
      <c r="AT1024" s="147" t="s">
        <v>270</v>
      </c>
      <c r="AU1024" s="147" t="s">
        <v>90</v>
      </c>
      <c r="AY1024" s="17" t="s">
        <v>268</v>
      </c>
      <c r="BE1024" s="148">
        <f>IF(N1024="základní",J1024,0)</f>
        <v>0</v>
      </c>
      <c r="BF1024" s="148">
        <f>IF(N1024="snížená",J1024,0)</f>
        <v>0</v>
      </c>
      <c r="BG1024" s="148">
        <f>IF(N1024="zákl. přenesená",J1024,0)</f>
        <v>0</v>
      </c>
      <c r="BH1024" s="148">
        <f>IF(N1024="sníž. přenesená",J1024,0)</f>
        <v>0</v>
      </c>
      <c r="BI1024" s="148">
        <f>IF(N1024="nulová",J1024,0)</f>
        <v>0</v>
      </c>
      <c r="BJ1024" s="17" t="s">
        <v>90</v>
      </c>
      <c r="BK1024" s="148">
        <f>ROUND(I1024*H1024,2)</f>
        <v>0</v>
      </c>
      <c r="BL1024" s="17" t="s">
        <v>370</v>
      </c>
      <c r="BM1024" s="147" t="s">
        <v>1685</v>
      </c>
    </row>
    <row r="1025" spans="2:65" s="1" customFormat="1" ht="68.25">
      <c r="B1025" s="32"/>
      <c r="D1025" s="150" t="s">
        <v>475</v>
      </c>
      <c r="F1025" s="178" t="s">
        <v>1686</v>
      </c>
      <c r="I1025" s="179"/>
      <c r="L1025" s="32"/>
      <c r="M1025" s="180"/>
      <c r="T1025" s="56"/>
      <c r="AT1025" s="17" t="s">
        <v>475</v>
      </c>
      <c r="AU1025" s="17" t="s">
        <v>90</v>
      </c>
    </row>
    <row r="1026" spans="2:65" s="12" customFormat="1">
      <c r="B1026" s="149"/>
      <c r="D1026" s="150" t="s">
        <v>276</v>
      </c>
      <c r="E1026" s="151" t="s">
        <v>1</v>
      </c>
      <c r="F1026" s="152" t="s">
        <v>1687</v>
      </c>
      <c r="H1026" s="153">
        <v>1</v>
      </c>
      <c r="I1026" s="154"/>
      <c r="L1026" s="149"/>
      <c r="M1026" s="155"/>
      <c r="T1026" s="156"/>
      <c r="AT1026" s="151" t="s">
        <v>276</v>
      </c>
      <c r="AU1026" s="151" t="s">
        <v>90</v>
      </c>
      <c r="AV1026" s="12" t="s">
        <v>90</v>
      </c>
      <c r="AW1026" s="12" t="s">
        <v>32</v>
      </c>
      <c r="AX1026" s="12" t="s">
        <v>77</v>
      </c>
      <c r="AY1026" s="151" t="s">
        <v>268</v>
      </c>
    </row>
    <row r="1027" spans="2:65" s="13" customFormat="1">
      <c r="B1027" s="157"/>
      <c r="D1027" s="150" t="s">
        <v>276</v>
      </c>
      <c r="E1027" s="158" t="s">
        <v>1</v>
      </c>
      <c r="F1027" s="159" t="s">
        <v>278</v>
      </c>
      <c r="H1027" s="160">
        <v>1</v>
      </c>
      <c r="I1027" s="161"/>
      <c r="L1027" s="157"/>
      <c r="M1027" s="162"/>
      <c r="T1027" s="163"/>
      <c r="AT1027" s="158" t="s">
        <v>276</v>
      </c>
      <c r="AU1027" s="158" t="s">
        <v>90</v>
      </c>
      <c r="AV1027" s="13" t="s">
        <v>101</v>
      </c>
      <c r="AW1027" s="13" t="s">
        <v>32</v>
      </c>
      <c r="AX1027" s="13" t="s">
        <v>84</v>
      </c>
      <c r="AY1027" s="158" t="s">
        <v>268</v>
      </c>
    </row>
    <row r="1028" spans="2:65" s="1" customFormat="1" ht="44.25" customHeight="1">
      <c r="B1028" s="32"/>
      <c r="C1028" s="136" t="s">
        <v>1682</v>
      </c>
      <c r="D1028" s="136" t="s">
        <v>270</v>
      </c>
      <c r="E1028" s="137" t="s">
        <v>1689</v>
      </c>
      <c r="F1028" s="138" t="s">
        <v>1690</v>
      </c>
      <c r="G1028" s="139" t="s">
        <v>665</v>
      </c>
      <c r="H1028" s="140">
        <v>1</v>
      </c>
      <c r="I1028" s="141"/>
      <c r="J1028" s="142">
        <f>ROUND(I1028*H1028,2)</f>
        <v>0</v>
      </c>
      <c r="K1028" s="138" t="s">
        <v>1</v>
      </c>
      <c r="L1028" s="32"/>
      <c r="M1028" s="143" t="s">
        <v>1</v>
      </c>
      <c r="N1028" s="144" t="s">
        <v>43</v>
      </c>
      <c r="P1028" s="145">
        <f>O1028*H1028</f>
        <v>0</v>
      </c>
      <c r="Q1028" s="145">
        <v>8.3000000000000001E-4</v>
      </c>
      <c r="R1028" s="145">
        <f>Q1028*H1028</f>
        <v>8.3000000000000001E-4</v>
      </c>
      <c r="S1028" s="145">
        <v>0</v>
      </c>
      <c r="T1028" s="146">
        <f>S1028*H1028</f>
        <v>0</v>
      </c>
      <c r="AR1028" s="147" t="s">
        <v>370</v>
      </c>
      <c r="AT1028" s="147" t="s">
        <v>270</v>
      </c>
      <c r="AU1028" s="147" t="s">
        <v>90</v>
      </c>
      <c r="AY1028" s="17" t="s">
        <v>268</v>
      </c>
      <c r="BE1028" s="148">
        <f>IF(N1028="základní",J1028,0)</f>
        <v>0</v>
      </c>
      <c r="BF1028" s="148">
        <f>IF(N1028="snížená",J1028,0)</f>
        <v>0</v>
      </c>
      <c r="BG1028" s="148">
        <f>IF(N1028="zákl. přenesená",J1028,0)</f>
        <v>0</v>
      </c>
      <c r="BH1028" s="148">
        <f>IF(N1028="sníž. přenesená",J1028,0)</f>
        <v>0</v>
      </c>
      <c r="BI1028" s="148">
        <f>IF(N1028="nulová",J1028,0)</f>
        <v>0</v>
      </c>
      <c r="BJ1028" s="17" t="s">
        <v>90</v>
      </c>
      <c r="BK1028" s="148">
        <f>ROUND(I1028*H1028,2)</f>
        <v>0</v>
      </c>
      <c r="BL1028" s="17" t="s">
        <v>370</v>
      </c>
      <c r="BM1028" s="147" t="s">
        <v>1691</v>
      </c>
    </row>
    <row r="1029" spans="2:65" s="1" customFormat="1" ht="58.5">
      <c r="B1029" s="32"/>
      <c r="D1029" s="150" t="s">
        <v>475</v>
      </c>
      <c r="F1029" s="178" t="s">
        <v>1692</v>
      </c>
      <c r="I1029" s="179"/>
      <c r="L1029" s="32"/>
      <c r="M1029" s="180"/>
      <c r="T1029" s="56"/>
      <c r="AT1029" s="17" t="s">
        <v>475</v>
      </c>
      <c r="AU1029" s="17" t="s">
        <v>90</v>
      </c>
    </row>
    <row r="1030" spans="2:65" s="12" customFormat="1">
      <c r="B1030" s="149"/>
      <c r="D1030" s="150" t="s">
        <v>276</v>
      </c>
      <c r="E1030" s="151" t="s">
        <v>1</v>
      </c>
      <c r="F1030" s="152" t="s">
        <v>1693</v>
      </c>
      <c r="H1030" s="153">
        <v>1</v>
      </c>
      <c r="I1030" s="154"/>
      <c r="L1030" s="149"/>
      <c r="M1030" s="155"/>
      <c r="T1030" s="156"/>
      <c r="AT1030" s="151" t="s">
        <v>276</v>
      </c>
      <c r="AU1030" s="151" t="s">
        <v>90</v>
      </c>
      <c r="AV1030" s="12" t="s">
        <v>90</v>
      </c>
      <c r="AW1030" s="12" t="s">
        <v>32</v>
      </c>
      <c r="AX1030" s="12" t="s">
        <v>77</v>
      </c>
      <c r="AY1030" s="151" t="s">
        <v>268</v>
      </c>
    </row>
    <row r="1031" spans="2:65" s="13" customFormat="1">
      <c r="B1031" s="157"/>
      <c r="D1031" s="150" t="s">
        <v>276</v>
      </c>
      <c r="E1031" s="158" t="s">
        <v>1</v>
      </c>
      <c r="F1031" s="159" t="s">
        <v>278</v>
      </c>
      <c r="H1031" s="160">
        <v>1</v>
      </c>
      <c r="I1031" s="161"/>
      <c r="L1031" s="157"/>
      <c r="M1031" s="162"/>
      <c r="T1031" s="163"/>
      <c r="AT1031" s="158" t="s">
        <v>276</v>
      </c>
      <c r="AU1031" s="158" t="s">
        <v>90</v>
      </c>
      <c r="AV1031" s="13" t="s">
        <v>101</v>
      </c>
      <c r="AW1031" s="13" t="s">
        <v>32</v>
      </c>
      <c r="AX1031" s="13" t="s">
        <v>84</v>
      </c>
      <c r="AY1031" s="158" t="s">
        <v>268</v>
      </c>
    </row>
    <row r="1032" spans="2:65" s="1" customFormat="1" ht="24.2" customHeight="1">
      <c r="B1032" s="32"/>
      <c r="C1032" s="136" t="s">
        <v>1688</v>
      </c>
      <c r="D1032" s="136" t="s">
        <v>270</v>
      </c>
      <c r="E1032" s="137" t="s">
        <v>1695</v>
      </c>
      <c r="F1032" s="138" t="s">
        <v>1696</v>
      </c>
      <c r="G1032" s="139" t="s">
        <v>1472</v>
      </c>
      <c r="H1032" s="197"/>
      <c r="I1032" s="141"/>
      <c r="J1032" s="142">
        <f>ROUND(I1032*H1032,2)</f>
        <v>0</v>
      </c>
      <c r="K1032" s="138" t="s">
        <v>274</v>
      </c>
      <c r="L1032" s="32"/>
      <c r="M1032" s="143" t="s">
        <v>1</v>
      </c>
      <c r="N1032" s="144" t="s">
        <v>43</v>
      </c>
      <c r="P1032" s="145">
        <f>O1032*H1032</f>
        <v>0</v>
      </c>
      <c r="Q1032" s="145">
        <v>0</v>
      </c>
      <c r="R1032" s="145">
        <f>Q1032*H1032</f>
        <v>0</v>
      </c>
      <c r="S1032" s="145">
        <v>0</v>
      </c>
      <c r="T1032" s="146">
        <f>S1032*H1032</f>
        <v>0</v>
      </c>
      <c r="AR1032" s="147" t="s">
        <v>370</v>
      </c>
      <c r="AT1032" s="147" t="s">
        <v>270</v>
      </c>
      <c r="AU1032" s="147" t="s">
        <v>90</v>
      </c>
      <c r="AY1032" s="17" t="s">
        <v>268</v>
      </c>
      <c r="BE1032" s="148">
        <f>IF(N1032="základní",J1032,0)</f>
        <v>0</v>
      </c>
      <c r="BF1032" s="148">
        <f>IF(N1032="snížená",J1032,0)</f>
        <v>0</v>
      </c>
      <c r="BG1032" s="148">
        <f>IF(N1032="zákl. přenesená",J1032,0)</f>
        <v>0</v>
      </c>
      <c r="BH1032" s="148">
        <f>IF(N1032="sníž. přenesená",J1032,0)</f>
        <v>0</v>
      </c>
      <c r="BI1032" s="148">
        <f>IF(N1032="nulová",J1032,0)</f>
        <v>0</v>
      </c>
      <c r="BJ1032" s="17" t="s">
        <v>90</v>
      </c>
      <c r="BK1032" s="148">
        <f>ROUND(I1032*H1032,2)</f>
        <v>0</v>
      </c>
      <c r="BL1032" s="17" t="s">
        <v>370</v>
      </c>
      <c r="BM1032" s="147" t="s">
        <v>1697</v>
      </c>
    </row>
    <row r="1033" spans="2:65" s="11" customFormat="1" ht="22.9" customHeight="1">
      <c r="B1033" s="124"/>
      <c r="D1033" s="125" t="s">
        <v>76</v>
      </c>
      <c r="E1033" s="134" t="s">
        <v>1698</v>
      </c>
      <c r="F1033" s="134" t="s">
        <v>1699</v>
      </c>
      <c r="I1033" s="127"/>
      <c r="J1033" s="135">
        <f>BK1033</f>
        <v>0</v>
      </c>
      <c r="L1033" s="124"/>
      <c r="M1033" s="129"/>
      <c r="P1033" s="130">
        <f>SUM(P1034:P1042)</f>
        <v>0</v>
      </c>
      <c r="R1033" s="130">
        <f>SUM(R1034:R1042)</f>
        <v>0.22637399999999999</v>
      </c>
      <c r="T1033" s="131">
        <f>SUM(T1034:T1042)</f>
        <v>0</v>
      </c>
      <c r="AR1033" s="125" t="s">
        <v>90</v>
      </c>
      <c r="AT1033" s="132" t="s">
        <v>76</v>
      </c>
      <c r="AU1033" s="132" t="s">
        <v>84</v>
      </c>
      <c r="AY1033" s="125" t="s">
        <v>268</v>
      </c>
      <c r="BK1033" s="133">
        <f>SUM(BK1034:BK1042)</f>
        <v>0</v>
      </c>
    </row>
    <row r="1034" spans="2:65" s="1" customFormat="1" ht="37.9" customHeight="1">
      <c r="B1034" s="32"/>
      <c r="C1034" s="136" t="s">
        <v>2895</v>
      </c>
      <c r="D1034" s="177" t="s">
        <v>270</v>
      </c>
      <c r="E1034" s="137" t="s">
        <v>1701</v>
      </c>
      <c r="F1034" s="138" t="s">
        <v>1702</v>
      </c>
      <c r="G1034" s="139" t="s">
        <v>273</v>
      </c>
      <c r="H1034" s="140">
        <v>130.1</v>
      </c>
      <c r="I1034" s="141"/>
      <c r="J1034" s="142">
        <f>ROUND(I1034*H1034,2)</f>
        <v>0</v>
      </c>
      <c r="K1034" s="138" t="s">
        <v>274</v>
      </c>
      <c r="L1034" s="32"/>
      <c r="M1034" s="143" t="s">
        <v>1</v>
      </c>
      <c r="N1034" s="144" t="s">
        <v>43</v>
      </c>
      <c r="P1034" s="145">
        <f>O1034*H1034</f>
        <v>0</v>
      </c>
      <c r="Q1034" s="145">
        <v>1.74E-3</v>
      </c>
      <c r="R1034" s="145">
        <f>Q1034*H1034</f>
        <v>0.22637399999999999</v>
      </c>
      <c r="S1034" s="145">
        <v>0</v>
      </c>
      <c r="T1034" s="146">
        <f>S1034*H1034</f>
        <v>0</v>
      </c>
      <c r="AR1034" s="147" t="s">
        <v>370</v>
      </c>
      <c r="AT1034" s="147" t="s">
        <v>270</v>
      </c>
      <c r="AU1034" s="147" t="s">
        <v>90</v>
      </c>
      <c r="AY1034" s="17" t="s">
        <v>268</v>
      </c>
      <c r="BE1034" s="148">
        <f>IF(N1034="základní",J1034,0)</f>
        <v>0</v>
      </c>
      <c r="BF1034" s="148">
        <f>IF(N1034="snížená",J1034,0)</f>
        <v>0</v>
      </c>
      <c r="BG1034" s="148">
        <f>IF(N1034="zákl. přenesená",J1034,0)</f>
        <v>0</v>
      </c>
      <c r="BH1034" s="148">
        <f>IF(N1034="sníž. přenesená",J1034,0)</f>
        <v>0</v>
      </c>
      <c r="BI1034" s="148">
        <f>IF(N1034="nulová",J1034,0)</f>
        <v>0</v>
      </c>
      <c r="BJ1034" s="17" t="s">
        <v>90</v>
      </c>
      <c r="BK1034" s="148">
        <f>ROUND(I1034*H1034,2)</f>
        <v>0</v>
      </c>
      <c r="BL1034" s="17" t="s">
        <v>370</v>
      </c>
      <c r="BM1034" s="147" t="s">
        <v>3362</v>
      </c>
    </row>
    <row r="1035" spans="2:65" s="14" customFormat="1">
      <c r="B1035" s="164"/>
      <c r="D1035" s="150" t="s">
        <v>276</v>
      </c>
      <c r="E1035" s="165" t="s">
        <v>1</v>
      </c>
      <c r="F1035" s="166" t="s">
        <v>1704</v>
      </c>
      <c r="H1035" s="165" t="s">
        <v>1</v>
      </c>
      <c r="I1035" s="167"/>
      <c r="L1035" s="164"/>
      <c r="M1035" s="168"/>
      <c r="T1035" s="169"/>
      <c r="AT1035" s="165" t="s">
        <v>276</v>
      </c>
      <c r="AU1035" s="165" t="s">
        <v>90</v>
      </c>
      <c r="AV1035" s="14" t="s">
        <v>84</v>
      </c>
      <c r="AW1035" s="14" t="s">
        <v>32</v>
      </c>
      <c r="AX1035" s="14" t="s">
        <v>77</v>
      </c>
      <c r="AY1035" s="165" t="s">
        <v>268</v>
      </c>
    </row>
    <row r="1036" spans="2:65" s="14" customFormat="1">
      <c r="B1036" s="164"/>
      <c r="D1036" s="150" t="s">
        <v>276</v>
      </c>
      <c r="E1036" s="165" t="s">
        <v>1</v>
      </c>
      <c r="F1036" s="166" t="s">
        <v>3173</v>
      </c>
      <c r="H1036" s="165" t="s">
        <v>1</v>
      </c>
      <c r="I1036" s="167"/>
      <c r="L1036" s="164"/>
      <c r="M1036" s="168"/>
      <c r="T1036" s="169"/>
      <c r="AT1036" s="165" t="s">
        <v>276</v>
      </c>
      <c r="AU1036" s="165" t="s">
        <v>90</v>
      </c>
      <c r="AV1036" s="14" t="s">
        <v>84</v>
      </c>
      <c r="AW1036" s="14" t="s">
        <v>32</v>
      </c>
      <c r="AX1036" s="14" t="s">
        <v>77</v>
      </c>
      <c r="AY1036" s="165" t="s">
        <v>268</v>
      </c>
    </row>
    <row r="1037" spans="2:65" s="12" customFormat="1">
      <c r="B1037" s="149"/>
      <c r="D1037" s="150" t="s">
        <v>276</v>
      </c>
      <c r="E1037" s="151" t="s">
        <v>1</v>
      </c>
      <c r="F1037" s="152" t="s">
        <v>3348</v>
      </c>
      <c r="H1037" s="153">
        <v>116</v>
      </c>
      <c r="I1037" s="154"/>
      <c r="L1037" s="149"/>
      <c r="M1037" s="155"/>
      <c r="T1037" s="156"/>
      <c r="AT1037" s="151" t="s">
        <v>276</v>
      </c>
      <c r="AU1037" s="151" t="s">
        <v>90</v>
      </c>
      <c r="AV1037" s="12" t="s">
        <v>90</v>
      </c>
      <c r="AW1037" s="12" t="s">
        <v>32</v>
      </c>
      <c r="AX1037" s="12" t="s">
        <v>77</v>
      </c>
      <c r="AY1037" s="151" t="s">
        <v>268</v>
      </c>
    </row>
    <row r="1038" spans="2:65" s="12" customFormat="1">
      <c r="B1038" s="149"/>
      <c r="D1038" s="150" t="s">
        <v>276</v>
      </c>
      <c r="E1038" s="151" t="s">
        <v>1</v>
      </c>
      <c r="F1038" s="152" t="s">
        <v>3350</v>
      </c>
      <c r="H1038" s="153">
        <v>7.5</v>
      </c>
      <c r="I1038" s="154"/>
      <c r="L1038" s="149"/>
      <c r="M1038" s="155"/>
      <c r="T1038" s="156"/>
      <c r="AT1038" s="151" t="s">
        <v>276</v>
      </c>
      <c r="AU1038" s="151" t="s">
        <v>90</v>
      </c>
      <c r="AV1038" s="12" t="s">
        <v>90</v>
      </c>
      <c r="AW1038" s="12" t="s">
        <v>32</v>
      </c>
      <c r="AX1038" s="12" t="s">
        <v>77</v>
      </c>
      <c r="AY1038" s="151" t="s">
        <v>268</v>
      </c>
    </row>
    <row r="1039" spans="2:65" s="12" customFormat="1">
      <c r="B1039" s="149"/>
      <c r="D1039" s="150" t="s">
        <v>276</v>
      </c>
      <c r="E1039" s="151" t="s">
        <v>1</v>
      </c>
      <c r="F1039" s="152" t="s">
        <v>2780</v>
      </c>
      <c r="H1039" s="153">
        <v>6.3</v>
      </c>
      <c r="I1039" s="154"/>
      <c r="L1039" s="149"/>
      <c r="M1039" s="155"/>
      <c r="T1039" s="156"/>
      <c r="AT1039" s="151" t="s">
        <v>276</v>
      </c>
      <c r="AU1039" s="151" t="s">
        <v>90</v>
      </c>
      <c r="AV1039" s="12" t="s">
        <v>90</v>
      </c>
      <c r="AW1039" s="12" t="s">
        <v>32</v>
      </c>
      <c r="AX1039" s="12" t="s">
        <v>77</v>
      </c>
      <c r="AY1039" s="151" t="s">
        <v>268</v>
      </c>
    </row>
    <row r="1040" spans="2:65" s="12" customFormat="1">
      <c r="B1040" s="149"/>
      <c r="D1040" s="150" t="s">
        <v>276</v>
      </c>
      <c r="E1040" s="151" t="s">
        <v>1</v>
      </c>
      <c r="F1040" s="152" t="s">
        <v>1191</v>
      </c>
      <c r="H1040" s="153">
        <v>0.3</v>
      </c>
      <c r="I1040" s="154"/>
      <c r="L1040" s="149"/>
      <c r="M1040" s="155"/>
      <c r="T1040" s="156"/>
      <c r="AT1040" s="151" t="s">
        <v>276</v>
      </c>
      <c r="AU1040" s="151" t="s">
        <v>90</v>
      </c>
      <c r="AV1040" s="12" t="s">
        <v>90</v>
      </c>
      <c r="AW1040" s="12" t="s">
        <v>32</v>
      </c>
      <c r="AX1040" s="12" t="s">
        <v>77</v>
      </c>
      <c r="AY1040" s="151" t="s">
        <v>268</v>
      </c>
    </row>
    <row r="1041" spans="2:65" s="13" customFormat="1">
      <c r="B1041" s="157"/>
      <c r="D1041" s="150" t="s">
        <v>276</v>
      </c>
      <c r="E1041" s="158" t="s">
        <v>1</v>
      </c>
      <c r="F1041" s="159" t="s">
        <v>278</v>
      </c>
      <c r="H1041" s="160">
        <v>130.1</v>
      </c>
      <c r="I1041" s="161"/>
      <c r="L1041" s="157"/>
      <c r="M1041" s="162"/>
      <c r="T1041" s="163"/>
      <c r="AT1041" s="158" t="s">
        <v>276</v>
      </c>
      <c r="AU1041" s="158" t="s">
        <v>90</v>
      </c>
      <c r="AV1041" s="13" t="s">
        <v>101</v>
      </c>
      <c r="AW1041" s="13" t="s">
        <v>32</v>
      </c>
      <c r="AX1041" s="13" t="s">
        <v>84</v>
      </c>
      <c r="AY1041" s="158" t="s">
        <v>268</v>
      </c>
    </row>
    <row r="1042" spans="2:65" s="1" customFormat="1" ht="24.2" customHeight="1">
      <c r="B1042" s="32"/>
      <c r="C1042" s="136" t="s">
        <v>1700</v>
      </c>
      <c r="D1042" s="177" t="s">
        <v>270</v>
      </c>
      <c r="E1042" s="137" t="s">
        <v>1706</v>
      </c>
      <c r="F1042" s="138" t="s">
        <v>1707</v>
      </c>
      <c r="G1042" s="139" t="s">
        <v>1472</v>
      </c>
      <c r="H1042" s="197"/>
      <c r="I1042" s="141"/>
      <c r="J1042" s="142">
        <f>ROUND(I1042*H1042,2)</f>
        <v>0</v>
      </c>
      <c r="K1042" s="138" t="s">
        <v>274</v>
      </c>
      <c r="L1042" s="32"/>
      <c r="M1042" s="143" t="s">
        <v>1</v>
      </c>
      <c r="N1042" s="144" t="s">
        <v>43</v>
      </c>
      <c r="P1042" s="145">
        <f>O1042*H1042</f>
        <v>0</v>
      </c>
      <c r="Q1042" s="145">
        <v>0</v>
      </c>
      <c r="R1042" s="145">
        <f>Q1042*H1042</f>
        <v>0</v>
      </c>
      <c r="S1042" s="145">
        <v>0</v>
      </c>
      <c r="T1042" s="146">
        <f>S1042*H1042</f>
        <v>0</v>
      </c>
      <c r="AR1042" s="147" t="s">
        <v>370</v>
      </c>
      <c r="AT1042" s="147" t="s">
        <v>270</v>
      </c>
      <c r="AU1042" s="147" t="s">
        <v>90</v>
      </c>
      <c r="AY1042" s="17" t="s">
        <v>268</v>
      </c>
      <c r="BE1042" s="148">
        <f>IF(N1042="základní",J1042,0)</f>
        <v>0</v>
      </c>
      <c r="BF1042" s="148">
        <f>IF(N1042="snížená",J1042,0)</f>
        <v>0</v>
      </c>
      <c r="BG1042" s="148">
        <f>IF(N1042="zákl. přenesená",J1042,0)</f>
        <v>0</v>
      </c>
      <c r="BH1042" s="148">
        <f>IF(N1042="sníž. přenesená",J1042,0)</f>
        <v>0</v>
      </c>
      <c r="BI1042" s="148">
        <f>IF(N1042="nulová",J1042,0)</f>
        <v>0</v>
      </c>
      <c r="BJ1042" s="17" t="s">
        <v>90</v>
      </c>
      <c r="BK1042" s="148">
        <f>ROUND(I1042*H1042,2)</f>
        <v>0</v>
      </c>
      <c r="BL1042" s="17" t="s">
        <v>370</v>
      </c>
      <c r="BM1042" s="147" t="s">
        <v>3363</v>
      </c>
    </row>
    <row r="1043" spans="2:65" s="11" customFormat="1" ht="22.9" customHeight="1">
      <c r="B1043" s="124"/>
      <c r="D1043" s="125" t="s">
        <v>76</v>
      </c>
      <c r="E1043" s="134" t="s">
        <v>1709</v>
      </c>
      <c r="F1043" s="134" t="s">
        <v>130</v>
      </c>
      <c r="I1043" s="127"/>
      <c r="J1043" s="135">
        <f>BK1043</f>
        <v>0</v>
      </c>
      <c r="L1043" s="124"/>
      <c r="M1043" s="129"/>
      <c r="P1043" s="130">
        <f>SUM(P1044:P1049)</f>
        <v>0</v>
      </c>
      <c r="R1043" s="130">
        <f>SUM(R1044:R1049)</f>
        <v>4.1000000000000003E-3</v>
      </c>
      <c r="T1043" s="131">
        <f>SUM(T1044:T1049)</f>
        <v>0</v>
      </c>
      <c r="AR1043" s="125" t="s">
        <v>90</v>
      </c>
      <c r="AT1043" s="132" t="s">
        <v>76</v>
      </c>
      <c r="AU1043" s="132" t="s">
        <v>84</v>
      </c>
      <c r="AY1043" s="125" t="s">
        <v>268</v>
      </c>
      <c r="BK1043" s="133">
        <f>SUM(BK1044:BK1049)</f>
        <v>0</v>
      </c>
    </row>
    <row r="1044" spans="2:65" s="1" customFormat="1" ht="24.2" customHeight="1">
      <c r="B1044" s="32"/>
      <c r="C1044" s="136" t="s">
        <v>1694</v>
      </c>
      <c r="D1044" s="136" t="s">
        <v>270</v>
      </c>
      <c r="E1044" s="137" t="s">
        <v>1721</v>
      </c>
      <c r="F1044" s="138" t="s">
        <v>1722</v>
      </c>
      <c r="G1044" s="139" t="s">
        <v>281</v>
      </c>
      <c r="H1044" s="140">
        <v>1</v>
      </c>
      <c r="I1044" s="141"/>
      <c r="J1044" s="142">
        <f>ROUND(I1044*H1044,2)</f>
        <v>0</v>
      </c>
      <c r="K1044" s="138" t="s">
        <v>274</v>
      </c>
      <c r="L1044" s="32"/>
      <c r="M1044" s="143" t="s">
        <v>1</v>
      </c>
      <c r="N1044" s="144" t="s">
        <v>43</v>
      </c>
      <c r="P1044" s="145">
        <f>O1044*H1044</f>
        <v>0</v>
      </c>
      <c r="Q1044" s="145">
        <v>0</v>
      </c>
      <c r="R1044" s="145">
        <f>Q1044*H1044</f>
        <v>0</v>
      </c>
      <c r="S1044" s="145">
        <v>0</v>
      </c>
      <c r="T1044" s="146">
        <f>S1044*H1044</f>
        <v>0</v>
      </c>
      <c r="AR1044" s="147" t="s">
        <v>370</v>
      </c>
      <c r="AT1044" s="147" t="s">
        <v>270</v>
      </c>
      <c r="AU1044" s="147" t="s">
        <v>90</v>
      </c>
      <c r="AY1044" s="17" t="s">
        <v>268</v>
      </c>
      <c r="BE1044" s="148">
        <f>IF(N1044="základní",J1044,0)</f>
        <v>0</v>
      </c>
      <c r="BF1044" s="148">
        <f>IF(N1044="snížená",J1044,0)</f>
        <v>0</v>
      </c>
      <c r="BG1044" s="148">
        <f>IF(N1044="zákl. přenesená",J1044,0)</f>
        <v>0</v>
      </c>
      <c r="BH1044" s="148">
        <f>IF(N1044="sníž. přenesená",J1044,0)</f>
        <v>0</v>
      </c>
      <c r="BI1044" s="148">
        <f>IF(N1044="nulová",J1044,0)</f>
        <v>0</v>
      </c>
      <c r="BJ1044" s="17" t="s">
        <v>90</v>
      </c>
      <c r="BK1044" s="148">
        <f>ROUND(I1044*H1044,2)</f>
        <v>0</v>
      </c>
      <c r="BL1044" s="17" t="s">
        <v>370</v>
      </c>
      <c r="BM1044" s="147" t="s">
        <v>1723</v>
      </c>
    </row>
    <row r="1045" spans="2:65" s="1" customFormat="1" ht="55.5" customHeight="1">
      <c r="B1045" s="32"/>
      <c r="C1045" s="186" t="s">
        <v>1710</v>
      </c>
      <c r="D1045" s="186" t="s">
        <v>982</v>
      </c>
      <c r="E1045" s="187" t="s">
        <v>1725</v>
      </c>
      <c r="F1045" s="188" t="s">
        <v>1726</v>
      </c>
      <c r="G1045" s="189" t="s">
        <v>281</v>
      </c>
      <c r="H1045" s="190">
        <v>1</v>
      </c>
      <c r="I1045" s="191"/>
      <c r="J1045" s="192">
        <f>ROUND(I1045*H1045,2)</f>
        <v>0</v>
      </c>
      <c r="K1045" s="188" t="s">
        <v>1</v>
      </c>
      <c r="L1045" s="193"/>
      <c r="M1045" s="194" t="s">
        <v>1</v>
      </c>
      <c r="N1045" s="195" t="s">
        <v>43</v>
      </c>
      <c r="P1045" s="145">
        <f>O1045*H1045</f>
        <v>0</v>
      </c>
      <c r="Q1045" s="145">
        <v>4.1000000000000003E-3</v>
      </c>
      <c r="R1045" s="145">
        <f>Q1045*H1045</f>
        <v>4.1000000000000003E-3</v>
      </c>
      <c r="S1045" s="145">
        <v>0</v>
      </c>
      <c r="T1045" s="146">
        <f>S1045*H1045</f>
        <v>0</v>
      </c>
      <c r="AR1045" s="147" t="s">
        <v>448</v>
      </c>
      <c r="AT1045" s="147" t="s">
        <v>982</v>
      </c>
      <c r="AU1045" s="147" t="s">
        <v>90</v>
      </c>
      <c r="AY1045" s="17" t="s">
        <v>268</v>
      </c>
      <c r="BE1045" s="148">
        <f>IF(N1045="základní",J1045,0)</f>
        <v>0</v>
      </c>
      <c r="BF1045" s="148">
        <f>IF(N1045="snížená",J1045,0)</f>
        <v>0</v>
      </c>
      <c r="BG1045" s="148">
        <f>IF(N1045="zákl. přenesená",J1045,0)</f>
        <v>0</v>
      </c>
      <c r="BH1045" s="148">
        <f>IF(N1045="sníž. přenesená",J1045,0)</f>
        <v>0</v>
      </c>
      <c r="BI1045" s="148">
        <f>IF(N1045="nulová",J1045,0)</f>
        <v>0</v>
      </c>
      <c r="BJ1045" s="17" t="s">
        <v>90</v>
      </c>
      <c r="BK1045" s="148">
        <f>ROUND(I1045*H1045,2)</f>
        <v>0</v>
      </c>
      <c r="BL1045" s="17" t="s">
        <v>370</v>
      </c>
      <c r="BM1045" s="147" t="s">
        <v>1727</v>
      </c>
    </row>
    <row r="1046" spans="2:65" s="1" customFormat="1" ht="48.75">
      <c r="B1046" s="32"/>
      <c r="D1046" s="150" t="s">
        <v>475</v>
      </c>
      <c r="F1046" s="178" t="s">
        <v>1718</v>
      </c>
      <c r="I1046" s="179"/>
      <c r="L1046" s="32"/>
      <c r="M1046" s="180"/>
      <c r="T1046" s="56"/>
      <c r="AT1046" s="17" t="s">
        <v>475</v>
      </c>
      <c r="AU1046" s="17" t="s">
        <v>90</v>
      </c>
    </row>
    <row r="1047" spans="2:65" s="12" customFormat="1">
      <c r="B1047" s="149"/>
      <c r="D1047" s="150" t="s">
        <v>276</v>
      </c>
      <c r="E1047" s="151" t="s">
        <v>1</v>
      </c>
      <c r="F1047" s="152" t="s">
        <v>1728</v>
      </c>
      <c r="H1047" s="153">
        <v>1</v>
      </c>
      <c r="I1047" s="154"/>
      <c r="L1047" s="149"/>
      <c r="M1047" s="155"/>
      <c r="T1047" s="156"/>
      <c r="AT1047" s="151" t="s">
        <v>276</v>
      </c>
      <c r="AU1047" s="151" t="s">
        <v>90</v>
      </c>
      <c r="AV1047" s="12" t="s">
        <v>90</v>
      </c>
      <c r="AW1047" s="12" t="s">
        <v>32</v>
      </c>
      <c r="AX1047" s="12" t="s">
        <v>77</v>
      </c>
      <c r="AY1047" s="151" t="s">
        <v>268</v>
      </c>
    </row>
    <row r="1048" spans="2:65" s="13" customFormat="1">
      <c r="B1048" s="157"/>
      <c r="D1048" s="150" t="s">
        <v>276</v>
      </c>
      <c r="E1048" s="158" t="s">
        <v>1</v>
      </c>
      <c r="F1048" s="159" t="s">
        <v>278</v>
      </c>
      <c r="H1048" s="160">
        <v>1</v>
      </c>
      <c r="I1048" s="161"/>
      <c r="L1048" s="157"/>
      <c r="M1048" s="162"/>
      <c r="T1048" s="163"/>
      <c r="AT1048" s="158" t="s">
        <v>276</v>
      </c>
      <c r="AU1048" s="158" t="s">
        <v>90</v>
      </c>
      <c r="AV1048" s="13" t="s">
        <v>101</v>
      </c>
      <c r="AW1048" s="13" t="s">
        <v>32</v>
      </c>
      <c r="AX1048" s="13" t="s">
        <v>84</v>
      </c>
      <c r="AY1048" s="158" t="s">
        <v>268</v>
      </c>
    </row>
    <row r="1049" spans="2:65" s="1" customFormat="1" ht="24.2" customHeight="1">
      <c r="B1049" s="32"/>
      <c r="C1049" s="136" t="s">
        <v>1714</v>
      </c>
      <c r="D1049" s="136" t="s">
        <v>270</v>
      </c>
      <c r="E1049" s="137" t="s">
        <v>1730</v>
      </c>
      <c r="F1049" s="138" t="s">
        <v>1731</v>
      </c>
      <c r="G1049" s="139" t="s">
        <v>1472</v>
      </c>
      <c r="H1049" s="197"/>
      <c r="I1049" s="141"/>
      <c r="J1049" s="142">
        <f>ROUND(I1049*H1049,2)</f>
        <v>0</v>
      </c>
      <c r="K1049" s="138" t="s">
        <v>274</v>
      </c>
      <c r="L1049" s="32"/>
      <c r="M1049" s="143" t="s">
        <v>1</v>
      </c>
      <c r="N1049" s="144" t="s">
        <v>43</v>
      </c>
      <c r="P1049" s="145">
        <f>O1049*H1049</f>
        <v>0</v>
      </c>
      <c r="Q1049" s="145">
        <v>0</v>
      </c>
      <c r="R1049" s="145">
        <f>Q1049*H1049</f>
        <v>0</v>
      </c>
      <c r="S1049" s="145">
        <v>0</v>
      </c>
      <c r="T1049" s="146">
        <f>S1049*H1049</f>
        <v>0</v>
      </c>
      <c r="AR1049" s="147" t="s">
        <v>370</v>
      </c>
      <c r="AT1049" s="147" t="s">
        <v>270</v>
      </c>
      <c r="AU1049" s="147" t="s">
        <v>90</v>
      </c>
      <c r="AY1049" s="17" t="s">
        <v>268</v>
      </c>
      <c r="BE1049" s="148">
        <f>IF(N1049="základní",J1049,0)</f>
        <v>0</v>
      </c>
      <c r="BF1049" s="148">
        <f>IF(N1049="snížená",J1049,0)</f>
        <v>0</v>
      </c>
      <c r="BG1049" s="148">
        <f>IF(N1049="zákl. přenesená",J1049,0)</f>
        <v>0</v>
      </c>
      <c r="BH1049" s="148">
        <f>IF(N1049="sníž. přenesená",J1049,0)</f>
        <v>0</v>
      </c>
      <c r="BI1049" s="148">
        <f>IF(N1049="nulová",J1049,0)</f>
        <v>0</v>
      </c>
      <c r="BJ1049" s="17" t="s">
        <v>90</v>
      </c>
      <c r="BK1049" s="148">
        <f>ROUND(I1049*H1049,2)</f>
        <v>0</v>
      </c>
      <c r="BL1049" s="17" t="s">
        <v>370</v>
      </c>
      <c r="BM1049" s="147" t="s">
        <v>1732</v>
      </c>
    </row>
    <row r="1050" spans="2:65" s="11" customFormat="1" ht="22.9" customHeight="1">
      <c r="B1050" s="124"/>
      <c r="D1050" s="125" t="s">
        <v>76</v>
      </c>
      <c r="E1050" s="134" t="s">
        <v>1733</v>
      </c>
      <c r="F1050" s="134" t="s">
        <v>1734</v>
      </c>
      <c r="I1050" s="127"/>
      <c r="J1050" s="135">
        <f>BK1050</f>
        <v>0</v>
      </c>
      <c r="L1050" s="124"/>
      <c r="M1050" s="129"/>
      <c r="P1050" s="130">
        <f>SUM(P1051:P1337)</f>
        <v>0</v>
      </c>
      <c r="R1050" s="130">
        <f>SUM(R1051:R1337)</f>
        <v>9.0333208999999997</v>
      </c>
      <c r="T1050" s="131">
        <f>SUM(T1051:T1337)</f>
        <v>0</v>
      </c>
      <c r="AR1050" s="125" t="s">
        <v>90</v>
      </c>
      <c r="AT1050" s="132" t="s">
        <v>76</v>
      </c>
      <c r="AU1050" s="132" t="s">
        <v>84</v>
      </c>
      <c r="AY1050" s="125" t="s">
        <v>268</v>
      </c>
      <c r="BK1050" s="133">
        <f>SUM(BK1051:BK1337)</f>
        <v>0</v>
      </c>
    </row>
    <row r="1051" spans="2:65" s="1" customFormat="1" ht="16.5" customHeight="1">
      <c r="B1051" s="32"/>
      <c r="C1051" s="136" t="s">
        <v>1720</v>
      </c>
      <c r="D1051" s="136" t="s">
        <v>270</v>
      </c>
      <c r="E1051" s="137" t="s">
        <v>1736</v>
      </c>
      <c r="F1051" s="138" t="s">
        <v>1737</v>
      </c>
      <c r="G1051" s="139" t="s">
        <v>215</v>
      </c>
      <c r="H1051" s="140">
        <v>9.1590000000000007</v>
      </c>
      <c r="I1051" s="141"/>
      <c r="J1051" s="142">
        <f>ROUND(I1051*H1051,2)</f>
        <v>0</v>
      </c>
      <c r="K1051" s="138" t="s">
        <v>274</v>
      </c>
      <c r="L1051" s="32"/>
      <c r="M1051" s="143" t="s">
        <v>1</v>
      </c>
      <c r="N1051" s="144" t="s">
        <v>43</v>
      </c>
      <c r="P1051" s="145">
        <f>O1051*H1051</f>
        <v>0</v>
      </c>
      <c r="Q1051" s="145">
        <v>0</v>
      </c>
      <c r="R1051" s="145">
        <f>Q1051*H1051</f>
        <v>0</v>
      </c>
      <c r="S1051" s="145">
        <v>0</v>
      </c>
      <c r="T1051" s="146">
        <f>S1051*H1051</f>
        <v>0</v>
      </c>
      <c r="AR1051" s="147" t="s">
        <v>370</v>
      </c>
      <c r="AT1051" s="147" t="s">
        <v>270</v>
      </c>
      <c r="AU1051" s="147" t="s">
        <v>90</v>
      </c>
      <c r="AY1051" s="17" t="s">
        <v>268</v>
      </c>
      <c r="BE1051" s="148">
        <f>IF(N1051="základní",J1051,0)</f>
        <v>0</v>
      </c>
      <c r="BF1051" s="148">
        <f>IF(N1051="snížená",J1051,0)</f>
        <v>0</v>
      </c>
      <c r="BG1051" s="148">
        <f>IF(N1051="zákl. přenesená",J1051,0)</f>
        <v>0</v>
      </c>
      <c r="BH1051" s="148">
        <f>IF(N1051="sníž. přenesená",J1051,0)</f>
        <v>0</v>
      </c>
      <c r="BI1051" s="148">
        <f>IF(N1051="nulová",J1051,0)</f>
        <v>0</v>
      </c>
      <c r="BJ1051" s="17" t="s">
        <v>90</v>
      </c>
      <c r="BK1051" s="148">
        <f>ROUND(I1051*H1051,2)</f>
        <v>0</v>
      </c>
      <c r="BL1051" s="17" t="s">
        <v>370</v>
      </c>
      <c r="BM1051" s="147" t="s">
        <v>3364</v>
      </c>
    </row>
    <row r="1052" spans="2:65" s="14" customFormat="1">
      <c r="B1052" s="164"/>
      <c r="D1052" s="150" t="s">
        <v>276</v>
      </c>
      <c r="E1052" s="165" t="s">
        <v>1</v>
      </c>
      <c r="F1052" s="166" t="s">
        <v>1739</v>
      </c>
      <c r="H1052" s="165" t="s">
        <v>1</v>
      </c>
      <c r="I1052" s="167"/>
      <c r="L1052" s="164"/>
      <c r="M1052" s="168"/>
      <c r="T1052" s="169"/>
      <c r="AT1052" s="165" t="s">
        <v>276</v>
      </c>
      <c r="AU1052" s="165" t="s">
        <v>90</v>
      </c>
      <c r="AV1052" s="14" t="s">
        <v>84</v>
      </c>
      <c r="AW1052" s="14" t="s">
        <v>32</v>
      </c>
      <c r="AX1052" s="14" t="s">
        <v>77</v>
      </c>
      <c r="AY1052" s="165" t="s">
        <v>268</v>
      </c>
    </row>
    <row r="1053" spans="2:65" s="12" customFormat="1">
      <c r="B1053" s="149"/>
      <c r="D1053" s="150" t="s">
        <v>276</v>
      </c>
      <c r="E1053" s="151" t="s">
        <v>1</v>
      </c>
      <c r="F1053" s="152" t="s">
        <v>1740</v>
      </c>
      <c r="H1053" s="153">
        <v>2.532</v>
      </c>
      <c r="I1053" s="154"/>
      <c r="L1053" s="149"/>
      <c r="M1053" s="155"/>
      <c r="T1053" s="156"/>
      <c r="AT1053" s="151" t="s">
        <v>276</v>
      </c>
      <c r="AU1053" s="151" t="s">
        <v>90</v>
      </c>
      <c r="AV1053" s="12" t="s">
        <v>90</v>
      </c>
      <c r="AW1053" s="12" t="s">
        <v>32</v>
      </c>
      <c r="AX1053" s="12" t="s">
        <v>77</v>
      </c>
      <c r="AY1053" s="151" t="s">
        <v>268</v>
      </c>
    </row>
    <row r="1054" spans="2:65" s="12" customFormat="1">
      <c r="B1054" s="149"/>
      <c r="D1054" s="150" t="s">
        <v>276</v>
      </c>
      <c r="E1054" s="151" t="s">
        <v>1</v>
      </c>
      <c r="F1054" s="152" t="s">
        <v>1741</v>
      </c>
      <c r="H1054" s="153">
        <v>0.23499999999999999</v>
      </c>
      <c r="I1054" s="154"/>
      <c r="L1054" s="149"/>
      <c r="M1054" s="155"/>
      <c r="T1054" s="156"/>
      <c r="AT1054" s="151" t="s">
        <v>276</v>
      </c>
      <c r="AU1054" s="151" t="s">
        <v>90</v>
      </c>
      <c r="AV1054" s="12" t="s">
        <v>90</v>
      </c>
      <c r="AW1054" s="12" t="s">
        <v>32</v>
      </c>
      <c r="AX1054" s="12" t="s">
        <v>77</v>
      </c>
      <c r="AY1054" s="151" t="s">
        <v>268</v>
      </c>
    </row>
    <row r="1055" spans="2:65" s="12" customFormat="1">
      <c r="B1055" s="149"/>
      <c r="D1055" s="150" t="s">
        <v>276</v>
      </c>
      <c r="E1055" s="151" t="s">
        <v>1</v>
      </c>
      <c r="F1055" s="152" t="s">
        <v>1742</v>
      </c>
      <c r="H1055" s="153">
        <v>0.45400000000000001</v>
      </c>
      <c r="I1055" s="154"/>
      <c r="L1055" s="149"/>
      <c r="M1055" s="155"/>
      <c r="T1055" s="156"/>
      <c r="AT1055" s="151" t="s">
        <v>276</v>
      </c>
      <c r="AU1055" s="151" t="s">
        <v>90</v>
      </c>
      <c r="AV1055" s="12" t="s">
        <v>90</v>
      </c>
      <c r="AW1055" s="12" t="s">
        <v>32</v>
      </c>
      <c r="AX1055" s="12" t="s">
        <v>77</v>
      </c>
      <c r="AY1055" s="151" t="s">
        <v>268</v>
      </c>
    </row>
    <row r="1056" spans="2:65" s="12" customFormat="1">
      <c r="B1056" s="149"/>
      <c r="D1056" s="150" t="s">
        <v>276</v>
      </c>
      <c r="E1056" s="151" t="s">
        <v>1</v>
      </c>
      <c r="F1056" s="152" t="s">
        <v>1743</v>
      </c>
      <c r="H1056" s="153">
        <v>0.34300000000000003</v>
      </c>
      <c r="I1056" s="154"/>
      <c r="L1056" s="149"/>
      <c r="M1056" s="155"/>
      <c r="T1056" s="156"/>
      <c r="AT1056" s="151" t="s">
        <v>276</v>
      </c>
      <c r="AU1056" s="151" t="s">
        <v>90</v>
      </c>
      <c r="AV1056" s="12" t="s">
        <v>90</v>
      </c>
      <c r="AW1056" s="12" t="s">
        <v>32</v>
      </c>
      <c r="AX1056" s="12" t="s">
        <v>77</v>
      </c>
      <c r="AY1056" s="151" t="s">
        <v>268</v>
      </c>
    </row>
    <row r="1057" spans="2:65" s="12" customFormat="1">
      <c r="B1057" s="149"/>
      <c r="D1057" s="150" t="s">
        <v>276</v>
      </c>
      <c r="E1057" s="151" t="s">
        <v>1</v>
      </c>
      <c r="F1057" s="152" t="s">
        <v>1744</v>
      </c>
      <c r="H1057" s="153">
        <v>0.76700000000000002</v>
      </c>
      <c r="I1057" s="154"/>
      <c r="L1057" s="149"/>
      <c r="M1057" s="155"/>
      <c r="T1057" s="156"/>
      <c r="AT1057" s="151" t="s">
        <v>276</v>
      </c>
      <c r="AU1057" s="151" t="s">
        <v>90</v>
      </c>
      <c r="AV1057" s="12" t="s">
        <v>90</v>
      </c>
      <c r="AW1057" s="12" t="s">
        <v>32</v>
      </c>
      <c r="AX1057" s="12" t="s">
        <v>77</v>
      </c>
      <c r="AY1057" s="151" t="s">
        <v>268</v>
      </c>
    </row>
    <row r="1058" spans="2:65" s="12" customFormat="1">
      <c r="B1058" s="149"/>
      <c r="D1058" s="150" t="s">
        <v>276</v>
      </c>
      <c r="E1058" s="151" t="s">
        <v>1</v>
      </c>
      <c r="F1058" s="152" t="s">
        <v>1745</v>
      </c>
      <c r="H1058" s="153">
        <v>0.98099999999999998</v>
      </c>
      <c r="I1058" s="154"/>
      <c r="L1058" s="149"/>
      <c r="M1058" s="155"/>
      <c r="T1058" s="156"/>
      <c r="AT1058" s="151" t="s">
        <v>276</v>
      </c>
      <c r="AU1058" s="151" t="s">
        <v>90</v>
      </c>
      <c r="AV1058" s="12" t="s">
        <v>90</v>
      </c>
      <c r="AW1058" s="12" t="s">
        <v>32</v>
      </c>
      <c r="AX1058" s="12" t="s">
        <v>77</v>
      </c>
      <c r="AY1058" s="151" t="s">
        <v>268</v>
      </c>
    </row>
    <row r="1059" spans="2:65" s="12" customFormat="1">
      <c r="B1059" s="149"/>
      <c r="D1059" s="150" t="s">
        <v>276</v>
      </c>
      <c r="E1059" s="151" t="s">
        <v>1</v>
      </c>
      <c r="F1059" s="152" t="s">
        <v>1746</v>
      </c>
      <c r="H1059" s="153">
        <v>2.62</v>
      </c>
      <c r="I1059" s="154"/>
      <c r="L1059" s="149"/>
      <c r="M1059" s="155"/>
      <c r="T1059" s="156"/>
      <c r="AT1059" s="151" t="s">
        <v>276</v>
      </c>
      <c r="AU1059" s="151" t="s">
        <v>90</v>
      </c>
      <c r="AV1059" s="12" t="s">
        <v>90</v>
      </c>
      <c r="AW1059" s="12" t="s">
        <v>32</v>
      </c>
      <c r="AX1059" s="12" t="s">
        <v>77</v>
      </c>
      <c r="AY1059" s="151" t="s">
        <v>268</v>
      </c>
    </row>
    <row r="1060" spans="2:65" s="12" customFormat="1">
      <c r="B1060" s="149"/>
      <c r="D1060" s="150" t="s">
        <v>276</v>
      </c>
      <c r="E1060" s="151" t="s">
        <v>1</v>
      </c>
      <c r="F1060" s="152" t="s">
        <v>1747</v>
      </c>
      <c r="H1060" s="153">
        <v>3.2000000000000001E-2</v>
      </c>
      <c r="I1060" s="154"/>
      <c r="L1060" s="149"/>
      <c r="M1060" s="155"/>
      <c r="T1060" s="156"/>
      <c r="AT1060" s="151" t="s">
        <v>276</v>
      </c>
      <c r="AU1060" s="151" t="s">
        <v>90</v>
      </c>
      <c r="AV1060" s="12" t="s">
        <v>90</v>
      </c>
      <c r="AW1060" s="12" t="s">
        <v>32</v>
      </c>
      <c r="AX1060" s="12" t="s">
        <v>77</v>
      </c>
      <c r="AY1060" s="151" t="s">
        <v>268</v>
      </c>
    </row>
    <row r="1061" spans="2:65" s="13" customFormat="1">
      <c r="B1061" s="157"/>
      <c r="D1061" s="150" t="s">
        <v>276</v>
      </c>
      <c r="E1061" s="158" t="s">
        <v>1</v>
      </c>
      <c r="F1061" s="159" t="s">
        <v>278</v>
      </c>
      <c r="H1061" s="160">
        <v>7.9640000000000004</v>
      </c>
      <c r="I1061" s="161"/>
      <c r="L1061" s="157"/>
      <c r="M1061" s="162"/>
      <c r="T1061" s="163"/>
      <c r="AT1061" s="158" t="s">
        <v>276</v>
      </c>
      <c r="AU1061" s="158" t="s">
        <v>90</v>
      </c>
      <c r="AV1061" s="13" t="s">
        <v>101</v>
      </c>
      <c r="AW1061" s="13" t="s">
        <v>32</v>
      </c>
      <c r="AX1061" s="13" t="s">
        <v>84</v>
      </c>
      <c r="AY1061" s="158" t="s">
        <v>268</v>
      </c>
    </row>
    <row r="1062" spans="2:65" s="12" customFormat="1">
      <c r="B1062" s="149"/>
      <c r="D1062" s="150" t="s">
        <v>276</v>
      </c>
      <c r="F1062" s="152" t="s">
        <v>1748</v>
      </c>
      <c r="H1062" s="153">
        <v>9.1590000000000007</v>
      </c>
      <c r="I1062" s="154"/>
      <c r="L1062" s="149"/>
      <c r="M1062" s="155"/>
      <c r="T1062" s="156"/>
      <c r="AT1062" s="151" t="s">
        <v>276</v>
      </c>
      <c r="AU1062" s="151" t="s">
        <v>90</v>
      </c>
      <c r="AV1062" s="12" t="s">
        <v>90</v>
      </c>
      <c r="AW1062" s="12" t="s">
        <v>4</v>
      </c>
      <c r="AX1062" s="12" t="s">
        <v>84</v>
      </c>
      <c r="AY1062" s="151" t="s">
        <v>268</v>
      </c>
    </row>
    <row r="1063" spans="2:65" s="1" customFormat="1" ht="24.2" customHeight="1">
      <c r="B1063" s="32"/>
      <c r="C1063" s="136" t="s">
        <v>1724</v>
      </c>
      <c r="D1063" s="136" t="s">
        <v>270</v>
      </c>
      <c r="E1063" s="137" t="s">
        <v>1750</v>
      </c>
      <c r="F1063" s="138" t="s">
        <v>1751</v>
      </c>
      <c r="G1063" s="139" t="s">
        <v>215</v>
      </c>
      <c r="H1063" s="140">
        <v>11.56</v>
      </c>
      <c r="I1063" s="141"/>
      <c r="J1063" s="142">
        <f>ROUND(I1063*H1063,2)</f>
        <v>0</v>
      </c>
      <c r="K1063" s="138" t="s">
        <v>274</v>
      </c>
      <c r="L1063" s="32"/>
      <c r="M1063" s="143" t="s">
        <v>1</v>
      </c>
      <c r="N1063" s="144" t="s">
        <v>43</v>
      </c>
      <c r="P1063" s="145">
        <f>O1063*H1063</f>
        <v>0</v>
      </c>
      <c r="Q1063" s="145">
        <v>1.2199999999999999E-3</v>
      </c>
      <c r="R1063" s="145">
        <f>Q1063*H1063</f>
        <v>1.41032E-2</v>
      </c>
      <c r="S1063" s="145">
        <v>0</v>
      </c>
      <c r="T1063" s="146">
        <f>S1063*H1063</f>
        <v>0</v>
      </c>
      <c r="AR1063" s="147" t="s">
        <v>370</v>
      </c>
      <c r="AT1063" s="147" t="s">
        <v>270</v>
      </c>
      <c r="AU1063" s="147" t="s">
        <v>90</v>
      </c>
      <c r="AY1063" s="17" t="s">
        <v>268</v>
      </c>
      <c r="BE1063" s="148">
        <f>IF(N1063="základní",J1063,0)</f>
        <v>0</v>
      </c>
      <c r="BF1063" s="148">
        <f>IF(N1063="snížená",J1063,0)</f>
        <v>0</v>
      </c>
      <c r="BG1063" s="148">
        <f>IF(N1063="zákl. přenesená",J1063,0)</f>
        <v>0</v>
      </c>
      <c r="BH1063" s="148">
        <f>IF(N1063="sníž. přenesená",J1063,0)</f>
        <v>0</v>
      </c>
      <c r="BI1063" s="148">
        <f>IF(N1063="nulová",J1063,0)</f>
        <v>0</v>
      </c>
      <c r="BJ1063" s="17" t="s">
        <v>90</v>
      </c>
      <c r="BK1063" s="148">
        <f>ROUND(I1063*H1063,2)</f>
        <v>0</v>
      </c>
      <c r="BL1063" s="17" t="s">
        <v>370</v>
      </c>
      <c r="BM1063" s="147" t="s">
        <v>1752</v>
      </c>
    </row>
    <row r="1064" spans="2:65" s="14" customFormat="1">
      <c r="B1064" s="164"/>
      <c r="D1064" s="150" t="s">
        <v>276</v>
      </c>
      <c r="E1064" s="165" t="s">
        <v>1</v>
      </c>
      <c r="F1064" s="166" t="s">
        <v>1739</v>
      </c>
      <c r="H1064" s="165" t="s">
        <v>1</v>
      </c>
      <c r="I1064" s="167"/>
      <c r="L1064" s="164"/>
      <c r="M1064" s="168"/>
      <c r="T1064" s="169"/>
      <c r="AT1064" s="165" t="s">
        <v>276</v>
      </c>
      <c r="AU1064" s="165" t="s">
        <v>90</v>
      </c>
      <c r="AV1064" s="14" t="s">
        <v>84</v>
      </c>
      <c r="AW1064" s="14" t="s">
        <v>32</v>
      </c>
      <c r="AX1064" s="14" t="s">
        <v>77</v>
      </c>
      <c r="AY1064" s="165" t="s">
        <v>268</v>
      </c>
    </row>
    <row r="1065" spans="2:65" s="12" customFormat="1">
      <c r="B1065" s="149"/>
      <c r="D1065" s="150" t="s">
        <v>276</v>
      </c>
      <c r="E1065" s="151" t="s">
        <v>1</v>
      </c>
      <c r="F1065" s="152" t="s">
        <v>1740</v>
      </c>
      <c r="H1065" s="153">
        <v>2.532</v>
      </c>
      <c r="I1065" s="154"/>
      <c r="L1065" s="149"/>
      <c r="M1065" s="155"/>
      <c r="T1065" s="156"/>
      <c r="AT1065" s="151" t="s">
        <v>276</v>
      </c>
      <c r="AU1065" s="151" t="s">
        <v>90</v>
      </c>
      <c r="AV1065" s="12" t="s">
        <v>90</v>
      </c>
      <c r="AW1065" s="12" t="s">
        <v>32</v>
      </c>
      <c r="AX1065" s="12" t="s">
        <v>77</v>
      </c>
      <c r="AY1065" s="151" t="s">
        <v>268</v>
      </c>
    </row>
    <row r="1066" spans="2:65" s="12" customFormat="1">
      <c r="B1066" s="149"/>
      <c r="D1066" s="150" t="s">
        <v>276</v>
      </c>
      <c r="E1066" s="151" t="s">
        <v>1</v>
      </c>
      <c r="F1066" s="152" t="s">
        <v>1741</v>
      </c>
      <c r="H1066" s="153">
        <v>0.23499999999999999</v>
      </c>
      <c r="I1066" s="154"/>
      <c r="L1066" s="149"/>
      <c r="M1066" s="155"/>
      <c r="T1066" s="156"/>
      <c r="AT1066" s="151" t="s">
        <v>276</v>
      </c>
      <c r="AU1066" s="151" t="s">
        <v>90</v>
      </c>
      <c r="AV1066" s="12" t="s">
        <v>90</v>
      </c>
      <c r="AW1066" s="12" t="s">
        <v>32</v>
      </c>
      <c r="AX1066" s="12" t="s">
        <v>77</v>
      </c>
      <c r="AY1066" s="151" t="s">
        <v>268</v>
      </c>
    </row>
    <row r="1067" spans="2:65" s="12" customFormat="1">
      <c r="B1067" s="149"/>
      <c r="D1067" s="150" t="s">
        <v>276</v>
      </c>
      <c r="E1067" s="151" t="s">
        <v>1</v>
      </c>
      <c r="F1067" s="152" t="s">
        <v>1742</v>
      </c>
      <c r="H1067" s="153">
        <v>0.45400000000000001</v>
      </c>
      <c r="I1067" s="154"/>
      <c r="L1067" s="149"/>
      <c r="M1067" s="155"/>
      <c r="T1067" s="156"/>
      <c r="AT1067" s="151" t="s">
        <v>276</v>
      </c>
      <c r="AU1067" s="151" t="s">
        <v>90</v>
      </c>
      <c r="AV1067" s="12" t="s">
        <v>90</v>
      </c>
      <c r="AW1067" s="12" t="s">
        <v>32</v>
      </c>
      <c r="AX1067" s="12" t="s">
        <v>77</v>
      </c>
      <c r="AY1067" s="151" t="s">
        <v>268</v>
      </c>
    </row>
    <row r="1068" spans="2:65" s="12" customFormat="1">
      <c r="B1068" s="149"/>
      <c r="D1068" s="150" t="s">
        <v>276</v>
      </c>
      <c r="E1068" s="151" t="s">
        <v>1</v>
      </c>
      <c r="F1068" s="152" t="s">
        <v>1743</v>
      </c>
      <c r="H1068" s="153">
        <v>0.34300000000000003</v>
      </c>
      <c r="I1068" s="154"/>
      <c r="L1068" s="149"/>
      <c r="M1068" s="155"/>
      <c r="T1068" s="156"/>
      <c r="AT1068" s="151" t="s">
        <v>276</v>
      </c>
      <c r="AU1068" s="151" t="s">
        <v>90</v>
      </c>
      <c r="AV1068" s="12" t="s">
        <v>90</v>
      </c>
      <c r="AW1068" s="12" t="s">
        <v>32</v>
      </c>
      <c r="AX1068" s="12" t="s">
        <v>77</v>
      </c>
      <c r="AY1068" s="151" t="s">
        <v>268</v>
      </c>
    </row>
    <row r="1069" spans="2:65" s="12" customFormat="1">
      <c r="B1069" s="149"/>
      <c r="D1069" s="150" t="s">
        <v>276</v>
      </c>
      <c r="E1069" s="151" t="s">
        <v>1</v>
      </c>
      <c r="F1069" s="152" t="s">
        <v>1744</v>
      </c>
      <c r="H1069" s="153">
        <v>0.76700000000000002</v>
      </c>
      <c r="I1069" s="154"/>
      <c r="L1069" s="149"/>
      <c r="M1069" s="155"/>
      <c r="T1069" s="156"/>
      <c r="AT1069" s="151" t="s">
        <v>276</v>
      </c>
      <c r="AU1069" s="151" t="s">
        <v>90</v>
      </c>
      <c r="AV1069" s="12" t="s">
        <v>90</v>
      </c>
      <c r="AW1069" s="12" t="s">
        <v>32</v>
      </c>
      <c r="AX1069" s="12" t="s">
        <v>77</v>
      </c>
      <c r="AY1069" s="151" t="s">
        <v>268</v>
      </c>
    </row>
    <row r="1070" spans="2:65" s="12" customFormat="1">
      <c r="B1070" s="149"/>
      <c r="D1070" s="150" t="s">
        <v>276</v>
      </c>
      <c r="E1070" s="151" t="s">
        <v>1</v>
      </c>
      <c r="F1070" s="152" t="s">
        <v>1745</v>
      </c>
      <c r="H1070" s="153">
        <v>0.98099999999999998</v>
      </c>
      <c r="I1070" s="154"/>
      <c r="L1070" s="149"/>
      <c r="M1070" s="155"/>
      <c r="T1070" s="156"/>
      <c r="AT1070" s="151" t="s">
        <v>276</v>
      </c>
      <c r="AU1070" s="151" t="s">
        <v>90</v>
      </c>
      <c r="AV1070" s="12" t="s">
        <v>90</v>
      </c>
      <c r="AW1070" s="12" t="s">
        <v>32</v>
      </c>
      <c r="AX1070" s="12" t="s">
        <v>77</v>
      </c>
      <c r="AY1070" s="151" t="s">
        <v>268</v>
      </c>
    </row>
    <row r="1071" spans="2:65" s="12" customFormat="1">
      <c r="B1071" s="149"/>
      <c r="D1071" s="150" t="s">
        <v>276</v>
      </c>
      <c r="E1071" s="151" t="s">
        <v>1</v>
      </c>
      <c r="F1071" s="152" t="s">
        <v>1746</v>
      </c>
      <c r="H1071" s="153">
        <v>2.62</v>
      </c>
      <c r="I1071" s="154"/>
      <c r="L1071" s="149"/>
      <c r="M1071" s="155"/>
      <c r="T1071" s="156"/>
      <c r="AT1071" s="151" t="s">
        <v>276</v>
      </c>
      <c r="AU1071" s="151" t="s">
        <v>90</v>
      </c>
      <c r="AV1071" s="12" t="s">
        <v>90</v>
      </c>
      <c r="AW1071" s="12" t="s">
        <v>32</v>
      </c>
      <c r="AX1071" s="12" t="s">
        <v>77</v>
      </c>
      <c r="AY1071" s="151" t="s">
        <v>268</v>
      </c>
    </row>
    <row r="1072" spans="2:65" s="12" customFormat="1">
      <c r="B1072" s="149"/>
      <c r="D1072" s="150" t="s">
        <v>276</v>
      </c>
      <c r="E1072" s="151" t="s">
        <v>1</v>
      </c>
      <c r="F1072" s="152" t="s">
        <v>1747</v>
      </c>
      <c r="H1072" s="153">
        <v>3.2000000000000001E-2</v>
      </c>
      <c r="I1072" s="154"/>
      <c r="L1072" s="149"/>
      <c r="M1072" s="155"/>
      <c r="T1072" s="156"/>
      <c r="AT1072" s="151" t="s">
        <v>276</v>
      </c>
      <c r="AU1072" s="151" t="s">
        <v>90</v>
      </c>
      <c r="AV1072" s="12" t="s">
        <v>90</v>
      </c>
      <c r="AW1072" s="12" t="s">
        <v>32</v>
      </c>
      <c r="AX1072" s="12" t="s">
        <v>77</v>
      </c>
      <c r="AY1072" s="151" t="s">
        <v>268</v>
      </c>
    </row>
    <row r="1073" spans="2:65" s="15" customFormat="1">
      <c r="B1073" s="170"/>
      <c r="D1073" s="150" t="s">
        <v>276</v>
      </c>
      <c r="E1073" s="171" t="s">
        <v>1</v>
      </c>
      <c r="F1073" s="172" t="s">
        <v>325</v>
      </c>
      <c r="H1073" s="173">
        <v>7.9640000000000004</v>
      </c>
      <c r="I1073" s="174"/>
      <c r="L1073" s="170"/>
      <c r="M1073" s="175"/>
      <c r="T1073" s="176"/>
      <c r="AT1073" s="171" t="s">
        <v>276</v>
      </c>
      <c r="AU1073" s="171" t="s">
        <v>90</v>
      </c>
      <c r="AV1073" s="15" t="s">
        <v>97</v>
      </c>
      <c r="AW1073" s="15" t="s">
        <v>32</v>
      </c>
      <c r="AX1073" s="15" t="s">
        <v>77</v>
      </c>
      <c r="AY1073" s="171" t="s">
        <v>268</v>
      </c>
    </row>
    <row r="1074" spans="2:65" s="14" customFormat="1">
      <c r="B1074" s="164"/>
      <c r="D1074" s="150" t="s">
        <v>276</v>
      </c>
      <c r="E1074" s="165" t="s">
        <v>1</v>
      </c>
      <c r="F1074" s="166" t="s">
        <v>1753</v>
      </c>
      <c r="H1074" s="165" t="s">
        <v>1</v>
      </c>
      <c r="I1074" s="167"/>
      <c r="L1074" s="164"/>
      <c r="M1074" s="168"/>
      <c r="T1074" s="169"/>
      <c r="AT1074" s="165" t="s">
        <v>276</v>
      </c>
      <c r="AU1074" s="165" t="s">
        <v>90</v>
      </c>
      <c r="AV1074" s="14" t="s">
        <v>84</v>
      </c>
      <c r="AW1074" s="14" t="s">
        <v>32</v>
      </c>
      <c r="AX1074" s="14" t="s">
        <v>77</v>
      </c>
      <c r="AY1074" s="165" t="s">
        <v>268</v>
      </c>
    </row>
    <row r="1075" spans="2:65" s="12" customFormat="1" ht="22.5">
      <c r="B1075" s="149"/>
      <c r="D1075" s="150" t="s">
        <v>276</v>
      </c>
      <c r="E1075" s="151" t="s">
        <v>1</v>
      </c>
      <c r="F1075" s="152" t="s">
        <v>3365</v>
      </c>
      <c r="H1075" s="153">
        <v>1.7070000000000001</v>
      </c>
      <c r="I1075" s="154"/>
      <c r="L1075" s="149"/>
      <c r="M1075" s="155"/>
      <c r="T1075" s="156"/>
      <c r="AT1075" s="151" t="s">
        <v>276</v>
      </c>
      <c r="AU1075" s="151" t="s">
        <v>90</v>
      </c>
      <c r="AV1075" s="12" t="s">
        <v>90</v>
      </c>
      <c r="AW1075" s="12" t="s">
        <v>32</v>
      </c>
      <c r="AX1075" s="12" t="s">
        <v>77</v>
      </c>
      <c r="AY1075" s="151" t="s">
        <v>268</v>
      </c>
    </row>
    <row r="1076" spans="2:65" s="15" customFormat="1">
      <c r="B1076" s="170"/>
      <c r="D1076" s="150" t="s">
        <v>276</v>
      </c>
      <c r="E1076" s="171" t="s">
        <v>1</v>
      </c>
      <c r="F1076" s="172" t="s">
        <v>325</v>
      </c>
      <c r="H1076" s="173">
        <v>1.7070000000000001</v>
      </c>
      <c r="I1076" s="174"/>
      <c r="L1076" s="170"/>
      <c r="M1076" s="175"/>
      <c r="T1076" s="176"/>
      <c r="AT1076" s="171" t="s">
        <v>276</v>
      </c>
      <c r="AU1076" s="171" t="s">
        <v>90</v>
      </c>
      <c r="AV1076" s="15" t="s">
        <v>97</v>
      </c>
      <c r="AW1076" s="15" t="s">
        <v>32</v>
      </c>
      <c r="AX1076" s="15" t="s">
        <v>77</v>
      </c>
      <c r="AY1076" s="171" t="s">
        <v>268</v>
      </c>
    </row>
    <row r="1077" spans="2:65" s="14" customFormat="1">
      <c r="B1077" s="164"/>
      <c r="D1077" s="150" t="s">
        <v>276</v>
      </c>
      <c r="E1077" s="165" t="s">
        <v>1</v>
      </c>
      <c r="F1077" s="166" t="s">
        <v>1755</v>
      </c>
      <c r="H1077" s="165" t="s">
        <v>1</v>
      </c>
      <c r="I1077" s="167"/>
      <c r="L1077" s="164"/>
      <c r="M1077" s="168"/>
      <c r="T1077" s="169"/>
      <c r="AT1077" s="165" t="s">
        <v>276</v>
      </c>
      <c r="AU1077" s="165" t="s">
        <v>90</v>
      </c>
      <c r="AV1077" s="14" t="s">
        <v>84</v>
      </c>
      <c r="AW1077" s="14" t="s">
        <v>32</v>
      </c>
      <c r="AX1077" s="14" t="s">
        <v>77</v>
      </c>
      <c r="AY1077" s="165" t="s">
        <v>268</v>
      </c>
    </row>
    <row r="1078" spans="2:65" s="12" customFormat="1">
      <c r="B1078" s="149"/>
      <c r="D1078" s="150" t="s">
        <v>276</v>
      </c>
      <c r="E1078" s="151" t="s">
        <v>1</v>
      </c>
      <c r="F1078" s="152" t="s">
        <v>3366</v>
      </c>
      <c r="H1078" s="153">
        <v>0.38100000000000001</v>
      </c>
      <c r="I1078" s="154"/>
      <c r="L1078" s="149"/>
      <c r="M1078" s="155"/>
      <c r="T1078" s="156"/>
      <c r="AT1078" s="151" t="s">
        <v>276</v>
      </c>
      <c r="AU1078" s="151" t="s">
        <v>90</v>
      </c>
      <c r="AV1078" s="12" t="s">
        <v>90</v>
      </c>
      <c r="AW1078" s="12" t="s">
        <v>32</v>
      </c>
      <c r="AX1078" s="12" t="s">
        <v>77</v>
      </c>
      <c r="AY1078" s="151" t="s">
        <v>268</v>
      </c>
    </row>
    <row r="1079" spans="2:65" s="15" customFormat="1">
      <c r="B1079" s="170"/>
      <c r="D1079" s="150" t="s">
        <v>276</v>
      </c>
      <c r="E1079" s="171" t="s">
        <v>1</v>
      </c>
      <c r="F1079" s="172" t="s">
        <v>325</v>
      </c>
      <c r="H1079" s="173">
        <v>0.38100000000000001</v>
      </c>
      <c r="I1079" s="174"/>
      <c r="L1079" s="170"/>
      <c r="M1079" s="175"/>
      <c r="T1079" s="176"/>
      <c r="AT1079" s="171" t="s">
        <v>276</v>
      </c>
      <c r="AU1079" s="171" t="s">
        <v>90</v>
      </c>
      <c r="AV1079" s="15" t="s">
        <v>97</v>
      </c>
      <c r="AW1079" s="15" t="s">
        <v>32</v>
      </c>
      <c r="AX1079" s="15" t="s">
        <v>77</v>
      </c>
      <c r="AY1079" s="171" t="s">
        <v>268</v>
      </c>
    </row>
    <row r="1080" spans="2:65" s="13" customFormat="1">
      <c r="B1080" s="157"/>
      <c r="D1080" s="150" t="s">
        <v>276</v>
      </c>
      <c r="E1080" s="158" t="s">
        <v>1</v>
      </c>
      <c r="F1080" s="159" t="s">
        <v>278</v>
      </c>
      <c r="H1080" s="160">
        <v>10.052</v>
      </c>
      <c r="I1080" s="161"/>
      <c r="L1080" s="157"/>
      <c r="M1080" s="162"/>
      <c r="T1080" s="163"/>
      <c r="AT1080" s="158" t="s">
        <v>276</v>
      </c>
      <c r="AU1080" s="158" t="s">
        <v>90</v>
      </c>
      <c r="AV1080" s="13" t="s">
        <v>101</v>
      </c>
      <c r="AW1080" s="13" t="s">
        <v>32</v>
      </c>
      <c r="AX1080" s="13" t="s">
        <v>84</v>
      </c>
      <c r="AY1080" s="158" t="s">
        <v>268</v>
      </c>
    </row>
    <row r="1081" spans="2:65" s="12" customFormat="1">
      <c r="B1081" s="149"/>
      <c r="D1081" s="150" t="s">
        <v>276</v>
      </c>
      <c r="F1081" s="152" t="s">
        <v>1757</v>
      </c>
      <c r="H1081" s="153">
        <v>11.56</v>
      </c>
      <c r="I1081" s="154"/>
      <c r="L1081" s="149"/>
      <c r="M1081" s="155"/>
      <c r="T1081" s="156"/>
      <c r="AT1081" s="151" t="s">
        <v>276</v>
      </c>
      <c r="AU1081" s="151" t="s">
        <v>90</v>
      </c>
      <c r="AV1081" s="12" t="s">
        <v>90</v>
      </c>
      <c r="AW1081" s="12" t="s">
        <v>4</v>
      </c>
      <c r="AX1081" s="12" t="s">
        <v>84</v>
      </c>
      <c r="AY1081" s="151" t="s">
        <v>268</v>
      </c>
    </row>
    <row r="1082" spans="2:65" s="1" customFormat="1" ht="16.5" customHeight="1">
      <c r="B1082" s="32"/>
      <c r="C1082" s="136" t="s">
        <v>1729</v>
      </c>
      <c r="D1082" s="177" t="s">
        <v>270</v>
      </c>
      <c r="E1082" s="137" t="s">
        <v>1759</v>
      </c>
      <c r="F1082" s="138" t="s">
        <v>1760</v>
      </c>
      <c r="G1082" s="139" t="s">
        <v>281</v>
      </c>
      <c r="H1082" s="140">
        <v>2250</v>
      </c>
      <c r="I1082" s="141"/>
      <c r="J1082" s="142">
        <f>ROUND(I1082*H1082,2)</f>
        <v>0</v>
      </c>
      <c r="K1082" s="138" t="s">
        <v>274</v>
      </c>
      <c r="L1082" s="32"/>
      <c r="M1082" s="143" t="s">
        <v>1</v>
      </c>
      <c r="N1082" s="144" t="s">
        <v>43</v>
      </c>
      <c r="P1082" s="145">
        <f>O1082*H1082</f>
        <v>0</v>
      </c>
      <c r="Q1082" s="145">
        <v>0</v>
      </c>
      <c r="R1082" s="145">
        <f>Q1082*H1082</f>
        <v>0</v>
      </c>
      <c r="S1082" s="145">
        <v>0</v>
      </c>
      <c r="T1082" s="146">
        <f>S1082*H1082</f>
        <v>0</v>
      </c>
      <c r="AR1082" s="147" t="s">
        <v>370</v>
      </c>
      <c r="AT1082" s="147" t="s">
        <v>270</v>
      </c>
      <c r="AU1082" s="147" t="s">
        <v>90</v>
      </c>
      <c r="AY1082" s="17" t="s">
        <v>268</v>
      </c>
      <c r="BE1082" s="148">
        <f>IF(N1082="základní",J1082,0)</f>
        <v>0</v>
      </c>
      <c r="BF1082" s="148">
        <f>IF(N1082="snížená",J1082,0)</f>
        <v>0</v>
      </c>
      <c r="BG1082" s="148">
        <f>IF(N1082="zákl. přenesená",J1082,0)</f>
        <v>0</v>
      </c>
      <c r="BH1082" s="148">
        <f>IF(N1082="sníž. přenesená",J1082,0)</f>
        <v>0</v>
      </c>
      <c r="BI1082" s="148">
        <f>IF(N1082="nulová",J1082,0)</f>
        <v>0</v>
      </c>
      <c r="BJ1082" s="17" t="s">
        <v>90</v>
      </c>
      <c r="BK1082" s="148">
        <f>ROUND(I1082*H1082,2)</f>
        <v>0</v>
      </c>
      <c r="BL1082" s="17" t="s">
        <v>370</v>
      </c>
      <c r="BM1082" s="147" t="s">
        <v>3367</v>
      </c>
    </row>
    <row r="1083" spans="2:65" s="12" customFormat="1">
      <c r="B1083" s="149"/>
      <c r="D1083" s="150" t="s">
        <v>276</v>
      </c>
      <c r="E1083" s="151" t="s">
        <v>1</v>
      </c>
      <c r="F1083" s="152" t="s">
        <v>1762</v>
      </c>
      <c r="H1083" s="153">
        <v>406</v>
      </c>
      <c r="I1083" s="154"/>
      <c r="L1083" s="149"/>
      <c r="M1083" s="155"/>
      <c r="T1083" s="156"/>
      <c r="AT1083" s="151" t="s">
        <v>276</v>
      </c>
      <c r="AU1083" s="151" t="s">
        <v>90</v>
      </c>
      <c r="AV1083" s="12" t="s">
        <v>90</v>
      </c>
      <c r="AW1083" s="12" t="s">
        <v>32</v>
      </c>
      <c r="AX1083" s="12" t="s">
        <v>77</v>
      </c>
      <c r="AY1083" s="151" t="s">
        <v>268</v>
      </c>
    </row>
    <row r="1084" spans="2:65" s="12" customFormat="1">
      <c r="B1084" s="149"/>
      <c r="D1084" s="150" t="s">
        <v>276</v>
      </c>
      <c r="E1084" s="151" t="s">
        <v>1</v>
      </c>
      <c r="F1084" s="152" t="s">
        <v>1763</v>
      </c>
      <c r="H1084" s="153">
        <v>116</v>
      </c>
      <c r="I1084" s="154"/>
      <c r="L1084" s="149"/>
      <c r="M1084" s="155"/>
      <c r="T1084" s="156"/>
      <c r="AT1084" s="151" t="s">
        <v>276</v>
      </c>
      <c r="AU1084" s="151" t="s">
        <v>90</v>
      </c>
      <c r="AV1084" s="12" t="s">
        <v>90</v>
      </c>
      <c r="AW1084" s="12" t="s">
        <v>32</v>
      </c>
      <c r="AX1084" s="12" t="s">
        <v>77</v>
      </c>
      <c r="AY1084" s="151" t="s">
        <v>268</v>
      </c>
    </row>
    <row r="1085" spans="2:65" s="12" customFormat="1">
      <c r="B1085" s="149"/>
      <c r="D1085" s="150" t="s">
        <v>276</v>
      </c>
      <c r="E1085" s="151" t="s">
        <v>1</v>
      </c>
      <c r="F1085" s="152" t="s">
        <v>1764</v>
      </c>
      <c r="H1085" s="153">
        <v>348</v>
      </c>
      <c r="I1085" s="154"/>
      <c r="L1085" s="149"/>
      <c r="M1085" s="155"/>
      <c r="T1085" s="156"/>
      <c r="AT1085" s="151" t="s">
        <v>276</v>
      </c>
      <c r="AU1085" s="151" t="s">
        <v>90</v>
      </c>
      <c r="AV1085" s="12" t="s">
        <v>90</v>
      </c>
      <c r="AW1085" s="12" t="s">
        <v>32</v>
      </c>
      <c r="AX1085" s="12" t="s">
        <v>77</v>
      </c>
      <c r="AY1085" s="151" t="s">
        <v>268</v>
      </c>
    </row>
    <row r="1086" spans="2:65" s="12" customFormat="1">
      <c r="B1086" s="149"/>
      <c r="D1086" s="150" t="s">
        <v>276</v>
      </c>
      <c r="E1086" s="151" t="s">
        <v>1</v>
      </c>
      <c r="F1086" s="152" t="s">
        <v>1765</v>
      </c>
      <c r="H1086" s="153">
        <v>116</v>
      </c>
      <c r="I1086" s="154"/>
      <c r="L1086" s="149"/>
      <c r="M1086" s="155"/>
      <c r="T1086" s="156"/>
      <c r="AT1086" s="151" t="s">
        <v>276</v>
      </c>
      <c r="AU1086" s="151" t="s">
        <v>90</v>
      </c>
      <c r="AV1086" s="12" t="s">
        <v>90</v>
      </c>
      <c r="AW1086" s="12" t="s">
        <v>32</v>
      </c>
      <c r="AX1086" s="12" t="s">
        <v>77</v>
      </c>
      <c r="AY1086" s="151" t="s">
        <v>268</v>
      </c>
    </row>
    <row r="1087" spans="2:65" s="12" customFormat="1">
      <c r="B1087" s="149"/>
      <c r="D1087" s="150" t="s">
        <v>276</v>
      </c>
      <c r="E1087" s="151" t="s">
        <v>1</v>
      </c>
      <c r="F1087" s="152" t="s">
        <v>1766</v>
      </c>
      <c r="H1087" s="153">
        <v>667</v>
      </c>
      <c r="I1087" s="154"/>
      <c r="L1087" s="149"/>
      <c r="M1087" s="155"/>
      <c r="T1087" s="156"/>
      <c r="AT1087" s="151" t="s">
        <v>276</v>
      </c>
      <c r="AU1087" s="151" t="s">
        <v>90</v>
      </c>
      <c r="AV1087" s="12" t="s">
        <v>90</v>
      </c>
      <c r="AW1087" s="12" t="s">
        <v>32</v>
      </c>
      <c r="AX1087" s="12" t="s">
        <v>77</v>
      </c>
      <c r="AY1087" s="151" t="s">
        <v>268</v>
      </c>
    </row>
    <row r="1088" spans="2:65" s="12" customFormat="1">
      <c r="B1088" s="149"/>
      <c r="D1088" s="150" t="s">
        <v>276</v>
      </c>
      <c r="E1088" s="151" t="s">
        <v>1</v>
      </c>
      <c r="F1088" s="152" t="s">
        <v>1767</v>
      </c>
      <c r="H1088" s="153">
        <v>410</v>
      </c>
      <c r="I1088" s="154"/>
      <c r="L1088" s="149"/>
      <c r="M1088" s="155"/>
      <c r="T1088" s="156"/>
      <c r="AT1088" s="151" t="s">
        <v>276</v>
      </c>
      <c r="AU1088" s="151" t="s">
        <v>90</v>
      </c>
      <c r="AV1088" s="12" t="s">
        <v>90</v>
      </c>
      <c r="AW1088" s="12" t="s">
        <v>32</v>
      </c>
      <c r="AX1088" s="12" t="s">
        <v>77</v>
      </c>
      <c r="AY1088" s="151" t="s">
        <v>268</v>
      </c>
    </row>
    <row r="1089" spans="2:65" s="12" customFormat="1">
      <c r="B1089" s="149"/>
      <c r="D1089" s="150" t="s">
        <v>276</v>
      </c>
      <c r="E1089" s="151" t="s">
        <v>1</v>
      </c>
      <c r="F1089" s="152" t="s">
        <v>1768</v>
      </c>
      <c r="H1089" s="153">
        <v>120</v>
      </c>
      <c r="I1089" s="154"/>
      <c r="L1089" s="149"/>
      <c r="M1089" s="155"/>
      <c r="T1089" s="156"/>
      <c r="AT1089" s="151" t="s">
        <v>276</v>
      </c>
      <c r="AU1089" s="151" t="s">
        <v>90</v>
      </c>
      <c r="AV1089" s="12" t="s">
        <v>90</v>
      </c>
      <c r="AW1089" s="12" t="s">
        <v>32</v>
      </c>
      <c r="AX1089" s="12" t="s">
        <v>77</v>
      </c>
      <c r="AY1089" s="151" t="s">
        <v>268</v>
      </c>
    </row>
    <row r="1090" spans="2:65" s="15" customFormat="1">
      <c r="B1090" s="170"/>
      <c r="D1090" s="150" t="s">
        <v>276</v>
      </c>
      <c r="E1090" s="171" t="s">
        <v>1</v>
      </c>
      <c r="F1090" s="172" t="s">
        <v>325</v>
      </c>
      <c r="H1090" s="173">
        <v>2183</v>
      </c>
      <c r="I1090" s="174"/>
      <c r="L1090" s="170"/>
      <c r="M1090" s="175"/>
      <c r="T1090" s="176"/>
      <c r="AT1090" s="171" t="s">
        <v>276</v>
      </c>
      <c r="AU1090" s="171" t="s">
        <v>90</v>
      </c>
      <c r="AV1090" s="15" t="s">
        <v>97</v>
      </c>
      <c r="AW1090" s="15" t="s">
        <v>32</v>
      </c>
      <c r="AX1090" s="15" t="s">
        <v>77</v>
      </c>
      <c r="AY1090" s="171" t="s">
        <v>268</v>
      </c>
    </row>
    <row r="1091" spans="2:65" s="12" customFormat="1">
      <c r="B1091" s="149"/>
      <c r="D1091" s="150" t="s">
        <v>276</v>
      </c>
      <c r="E1091" s="151" t="s">
        <v>1</v>
      </c>
      <c r="F1091" s="152" t="s">
        <v>1769</v>
      </c>
      <c r="H1091" s="153">
        <v>28</v>
      </c>
      <c r="I1091" s="154"/>
      <c r="L1091" s="149"/>
      <c r="M1091" s="155"/>
      <c r="T1091" s="156"/>
      <c r="AT1091" s="151" t="s">
        <v>276</v>
      </c>
      <c r="AU1091" s="151" t="s">
        <v>90</v>
      </c>
      <c r="AV1091" s="12" t="s">
        <v>90</v>
      </c>
      <c r="AW1091" s="12" t="s">
        <v>32</v>
      </c>
      <c r="AX1091" s="12" t="s">
        <v>77</v>
      </c>
      <c r="AY1091" s="151" t="s">
        <v>268</v>
      </c>
    </row>
    <row r="1092" spans="2:65" s="12" customFormat="1">
      <c r="B1092" s="149"/>
      <c r="D1092" s="150" t="s">
        <v>276</v>
      </c>
      <c r="E1092" s="151" t="s">
        <v>1</v>
      </c>
      <c r="F1092" s="152" t="s">
        <v>1268</v>
      </c>
      <c r="H1092" s="153">
        <v>24</v>
      </c>
      <c r="I1092" s="154"/>
      <c r="L1092" s="149"/>
      <c r="M1092" s="155"/>
      <c r="T1092" s="156"/>
      <c r="AT1092" s="151" t="s">
        <v>276</v>
      </c>
      <c r="AU1092" s="151" t="s">
        <v>90</v>
      </c>
      <c r="AV1092" s="12" t="s">
        <v>90</v>
      </c>
      <c r="AW1092" s="12" t="s">
        <v>32</v>
      </c>
      <c r="AX1092" s="12" t="s">
        <v>77</v>
      </c>
      <c r="AY1092" s="151" t="s">
        <v>268</v>
      </c>
    </row>
    <row r="1093" spans="2:65" s="12" customFormat="1">
      <c r="B1093" s="149"/>
      <c r="D1093" s="150" t="s">
        <v>276</v>
      </c>
      <c r="E1093" s="151" t="s">
        <v>1</v>
      </c>
      <c r="F1093" s="152" t="s">
        <v>1291</v>
      </c>
      <c r="H1093" s="153">
        <v>15</v>
      </c>
      <c r="I1093" s="154"/>
      <c r="L1093" s="149"/>
      <c r="M1093" s="155"/>
      <c r="T1093" s="156"/>
      <c r="AT1093" s="151" t="s">
        <v>276</v>
      </c>
      <c r="AU1093" s="151" t="s">
        <v>90</v>
      </c>
      <c r="AV1093" s="12" t="s">
        <v>90</v>
      </c>
      <c r="AW1093" s="12" t="s">
        <v>32</v>
      </c>
      <c r="AX1093" s="12" t="s">
        <v>77</v>
      </c>
      <c r="AY1093" s="151" t="s">
        <v>268</v>
      </c>
    </row>
    <row r="1094" spans="2:65" s="15" customFormat="1">
      <c r="B1094" s="170"/>
      <c r="D1094" s="150" t="s">
        <v>276</v>
      </c>
      <c r="E1094" s="171" t="s">
        <v>1</v>
      </c>
      <c r="F1094" s="172" t="s">
        <v>325</v>
      </c>
      <c r="H1094" s="173">
        <v>67</v>
      </c>
      <c r="I1094" s="174"/>
      <c r="L1094" s="170"/>
      <c r="M1094" s="175"/>
      <c r="T1094" s="176"/>
      <c r="AT1094" s="171" t="s">
        <v>276</v>
      </c>
      <c r="AU1094" s="171" t="s">
        <v>90</v>
      </c>
      <c r="AV1094" s="15" t="s">
        <v>97</v>
      </c>
      <c r="AW1094" s="15" t="s">
        <v>32</v>
      </c>
      <c r="AX1094" s="15" t="s">
        <v>77</v>
      </c>
      <c r="AY1094" s="171" t="s">
        <v>268</v>
      </c>
    </row>
    <row r="1095" spans="2:65" s="13" customFormat="1">
      <c r="B1095" s="157"/>
      <c r="D1095" s="150" t="s">
        <v>276</v>
      </c>
      <c r="E1095" s="158" t="s">
        <v>1</v>
      </c>
      <c r="F1095" s="159" t="s">
        <v>278</v>
      </c>
      <c r="H1095" s="160">
        <v>2250</v>
      </c>
      <c r="I1095" s="161"/>
      <c r="L1095" s="157"/>
      <c r="M1095" s="162"/>
      <c r="T1095" s="163"/>
      <c r="AT1095" s="158" t="s">
        <v>276</v>
      </c>
      <c r="AU1095" s="158" t="s">
        <v>90</v>
      </c>
      <c r="AV1095" s="13" t="s">
        <v>101</v>
      </c>
      <c r="AW1095" s="13" t="s">
        <v>32</v>
      </c>
      <c r="AX1095" s="13" t="s">
        <v>84</v>
      </c>
      <c r="AY1095" s="158" t="s">
        <v>268</v>
      </c>
    </row>
    <row r="1096" spans="2:65" s="1" customFormat="1" ht="16.5" customHeight="1">
      <c r="B1096" s="32"/>
      <c r="C1096" s="186" t="s">
        <v>1735</v>
      </c>
      <c r="D1096" s="196" t="s">
        <v>982</v>
      </c>
      <c r="E1096" s="187" t="s">
        <v>1771</v>
      </c>
      <c r="F1096" s="188" t="s">
        <v>1772</v>
      </c>
      <c r="G1096" s="189" t="s">
        <v>281</v>
      </c>
      <c r="H1096" s="190">
        <v>315</v>
      </c>
      <c r="I1096" s="191"/>
      <c r="J1096" s="192">
        <f>ROUND(I1096*H1096,2)</f>
        <v>0</v>
      </c>
      <c r="K1096" s="188" t="s">
        <v>1</v>
      </c>
      <c r="L1096" s="193"/>
      <c r="M1096" s="194" t="s">
        <v>1</v>
      </c>
      <c r="N1096" s="195" t="s">
        <v>43</v>
      </c>
      <c r="P1096" s="145">
        <f>O1096*H1096</f>
        <v>0</v>
      </c>
      <c r="Q1096" s="145">
        <v>0</v>
      </c>
      <c r="R1096" s="145">
        <f>Q1096*H1096</f>
        <v>0</v>
      </c>
      <c r="S1096" s="145">
        <v>0</v>
      </c>
      <c r="T1096" s="146">
        <f>S1096*H1096</f>
        <v>0</v>
      </c>
      <c r="AR1096" s="147" t="s">
        <v>448</v>
      </c>
      <c r="AT1096" s="147" t="s">
        <v>982</v>
      </c>
      <c r="AU1096" s="147" t="s">
        <v>90</v>
      </c>
      <c r="AY1096" s="17" t="s">
        <v>268</v>
      </c>
      <c r="BE1096" s="148">
        <f>IF(N1096="základní",J1096,0)</f>
        <v>0</v>
      </c>
      <c r="BF1096" s="148">
        <f>IF(N1096="snížená",J1096,0)</f>
        <v>0</v>
      </c>
      <c r="BG1096" s="148">
        <f>IF(N1096="zákl. přenesená",J1096,0)</f>
        <v>0</v>
      </c>
      <c r="BH1096" s="148">
        <f>IF(N1096="sníž. přenesená",J1096,0)</f>
        <v>0</v>
      </c>
      <c r="BI1096" s="148">
        <f>IF(N1096="nulová",J1096,0)</f>
        <v>0</v>
      </c>
      <c r="BJ1096" s="17" t="s">
        <v>90</v>
      </c>
      <c r="BK1096" s="148">
        <f>ROUND(I1096*H1096,2)</f>
        <v>0</v>
      </c>
      <c r="BL1096" s="17" t="s">
        <v>370</v>
      </c>
      <c r="BM1096" s="147" t="s">
        <v>3368</v>
      </c>
    </row>
    <row r="1097" spans="2:65" s="12" customFormat="1">
      <c r="B1097" s="149"/>
      <c r="D1097" s="150" t="s">
        <v>276</v>
      </c>
      <c r="E1097" s="151" t="s">
        <v>1</v>
      </c>
      <c r="F1097" s="152" t="s">
        <v>1762</v>
      </c>
      <c r="H1097" s="153">
        <v>406</v>
      </c>
      <c r="I1097" s="154"/>
      <c r="L1097" s="149"/>
      <c r="M1097" s="155"/>
      <c r="T1097" s="156"/>
      <c r="AT1097" s="151" t="s">
        <v>276</v>
      </c>
      <c r="AU1097" s="151" t="s">
        <v>90</v>
      </c>
      <c r="AV1097" s="12" t="s">
        <v>90</v>
      </c>
      <c r="AW1097" s="12" t="s">
        <v>32</v>
      </c>
      <c r="AX1097" s="12" t="s">
        <v>77</v>
      </c>
      <c r="AY1097" s="151" t="s">
        <v>268</v>
      </c>
    </row>
    <row r="1098" spans="2:65" s="12" customFormat="1">
      <c r="B1098" s="149"/>
      <c r="D1098" s="150" t="s">
        <v>276</v>
      </c>
      <c r="E1098" s="151" t="s">
        <v>1</v>
      </c>
      <c r="F1098" s="152" t="s">
        <v>1763</v>
      </c>
      <c r="H1098" s="153">
        <v>116</v>
      </c>
      <c r="I1098" s="154"/>
      <c r="L1098" s="149"/>
      <c r="M1098" s="155"/>
      <c r="T1098" s="156"/>
      <c r="AT1098" s="151" t="s">
        <v>276</v>
      </c>
      <c r="AU1098" s="151" t="s">
        <v>90</v>
      </c>
      <c r="AV1098" s="12" t="s">
        <v>90</v>
      </c>
      <c r="AW1098" s="12" t="s">
        <v>32</v>
      </c>
      <c r="AX1098" s="12" t="s">
        <v>77</v>
      </c>
      <c r="AY1098" s="151" t="s">
        <v>268</v>
      </c>
    </row>
    <row r="1099" spans="2:65" s="12" customFormat="1">
      <c r="B1099" s="149"/>
      <c r="D1099" s="150" t="s">
        <v>276</v>
      </c>
      <c r="E1099" s="151" t="s">
        <v>1</v>
      </c>
      <c r="F1099" s="152" t="s">
        <v>1764</v>
      </c>
      <c r="H1099" s="153">
        <v>348</v>
      </c>
      <c r="I1099" s="154"/>
      <c r="L1099" s="149"/>
      <c r="M1099" s="155"/>
      <c r="T1099" s="156"/>
      <c r="AT1099" s="151" t="s">
        <v>276</v>
      </c>
      <c r="AU1099" s="151" t="s">
        <v>90</v>
      </c>
      <c r="AV1099" s="12" t="s">
        <v>90</v>
      </c>
      <c r="AW1099" s="12" t="s">
        <v>32</v>
      </c>
      <c r="AX1099" s="12" t="s">
        <v>77</v>
      </c>
      <c r="AY1099" s="151" t="s">
        <v>268</v>
      </c>
    </row>
    <row r="1100" spans="2:65" s="12" customFormat="1">
      <c r="B1100" s="149"/>
      <c r="D1100" s="150" t="s">
        <v>276</v>
      </c>
      <c r="E1100" s="151" t="s">
        <v>1</v>
      </c>
      <c r="F1100" s="152" t="s">
        <v>1765</v>
      </c>
      <c r="H1100" s="153">
        <v>116</v>
      </c>
      <c r="I1100" s="154"/>
      <c r="L1100" s="149"/>
      <c r="M1100" s="155"/>
      <c r="T1100" s="156"/>
      <c r="AT1100" s="151" t="s">
        <v>276</v>
      </c>
      <c r="AU1100" s="151" t="s">
        <v>90</v>
      </c>
      <c r="AV1100" s="12" t="s">
        <v>90</v>
      </c>
      <c r="AW1100" s="12" t="s">
        <v>32</v>
      </c>
      <c r="AX1100" s="12" t="s">
        <v>77</v>
      </c>
      <c r="AY1100" s="151" t="s">
        <v>268</v>
      </c>
    </row>
    <row r="1101" spans="2:65" s="12" customFormat="1">
      <c r="B1101" s="149"/>
      <c r="D1101" s="150" t="s">
        <v>276</v>
      </c>
      <c r="E1101" s="151" t="s">
        <v>1</v>
      </c>
      <c r="F1101" s="152" t="s">
        <v>1766</v>
      </c>
      <c r="H1101" s="153">
        <v>667</v>
      </c>
      <c r="I1101" s="154"/>
      <c r="L1101" s="149"/>
      <c r="M1101" s="155"/>
      <c r="T1101" s="156"/>
      <c r="AT1101" s="151" t="s">
        <v>276</v>
      </c>
      <c r="AU1101" s="151" t="s">
        <v>90</v>
      </c>
      <c r="AV1101" s="12" t="s">
        <v>90</v>
      </c>
      <c r="AW1101" s="12" t="s">
        <v>32</v>
      </c>
      <c r="AX1101" s="12" t="s">
        <v>77</v>
      </c>
      <c r="AY1101" s="151" t="s">
        <v>268</v>
      </c>
    </row>
    <row r="1102" spans="2:65" s="12" customFormat="1">
      <c r="B1102" s="149"/>
      <c r="D1102" s="150" t="s">
        <v>276</v>
      </c>
      <c r="E1102" s="151" t="s">
        <v>1</v>
      </c>
      <c r="F1102" s="152" t="s">
        <v>1767</v>
      </c>
      <c r="H1102" s="153">
        <v>410</v>
      </c>
      <c r="I1102" s="154"/>
      <c r="L1102" s="149"/>
      <c r="M1102" s="155"/>
      <c r="T1102" s="156"/>
      <c r="AT1102" s="151" t="s">
        <v>276</v>
      </c>
      <c r="AU1102" s="151" t="s">
        <v>90</v>
      </c>
      <c r="AV1102" s="12" t="s">
        <v>90</v>
      </c>
      <c r="AW1102" s="12" t="s">
        <v>32</v>
      </c>
      <c r="AX1102" s="12" t="s">
        <v>77</v>
      </c>
      <c r="AY1102" s="151" t="s">
        <v>268</v>
      </c>
    </row>
    <row r="1103" spans="2:65" s="12" customFormat="1">
      <c r="B1103" s="149"/>
      <c r="D1103" s="150" t="s">
        <v>276</v>
      </c>
      <c r="E1103" s="151" t="s">
        <v>1</v>
      </c>
      <c r="F1103" s="152" t="s">
        <v>1768</v>
      </c>
      <c r="H1103" s="153">
        <v>120</v>
      </c>
      <c r="I1103" s="154"/>
      <c r="L1103" s="149"/>
      <c r="M1103" s="155"/>
      <c r="T1103" s="156"/>
      <c r="AT1103" s="151" t="s">
        <v>276</v>
      </c>
      <c r="AU1103" s="151" t="s">
        <v>90</v>
      </c>
      <c r="AV1103" s="12" t="s">
        <v>90</v>
      </c>
      <c r="AW1103" s="12" t="s">
        <v>32</v>
      </c>
      <c r="AX1103" s="12" t="s">
        <v>77</v>
      </c>
      <c r="AY1103" s="151" t="s">
        <v>268</v>
      </c>
    </row>
    <row r="1104" spans="2:65" s="15" customFormat="1">
      <c r="B1104" s="170"/>
      <c r="D1104" s="150" t="s">
        <v>276</v>
      </c>
      <c r="E1104" s="171" t="s">
        <v>1</v>
      </c>
      <c r="F1104" s="172" t="s">
        <v>325</v>
      </c>
      <c r="H1104" s="173">
        <v>2183</v>
      </c>
      <c r="I1104" s="174"/>
      <c r="L1104" s="170"/>
      <c r="M1104" s="175"/>
      <c r="T1104" s="176"/>
      <c r="AT1104" s="171" t="s">
        <v>276</v>
      </c>
      <c r="AU1104" s="171" t="s">
        <v>90</v>
      </c>
      <c r="AV1104" s="15" t="s">
        <v>97</v>
      </c>
      <c r="AW1104" s="15" t="s">
        <v>32</v>
      </c>
      <c r="AX1104" s="15" t="s">
        <v>77</v>
      </c>
      <c r="AY1104" s="171" t="s">
        <v>268</v>
      </c>
    </row>
    <row r="1105" spans="2:65" s="12" customFormat="1">
      <c r="B1105" s="149"/>
      <c r="D1105" s="150" t="s">
        <v>276</v>
      </c>
      <c r="E1105" s="151" t="s">
        <v>1</v>
      </c>
      <c r="F1105" s="152" t="s">
        <v>1769</v>
      </c>
      <c r="H1105" s="153">
        <v>28</v>
      </c>
      <c r="I1105" s="154"/>
      <c r="L1105" s="149"/>
      <c r="M1105" s="155"/>
      <c r="T1105" s="156"/>
      <c r="AT1105" s="151" t="s">
        <v>276</v>
      </c>
      <c r="AU1105" s="151" t="s">
        <v>90</v>
      </c>
      <c r="AV1105" s="12" t="s">
        <v>90</v>
      </c>
      <c r="AW1105" s="12" t="s">
        <v>32</v>
      </c>
      <c r="AX1105" s="12" t="s">
        <v>77</v>
      </c>
      <c r="AY1105" s="151" t="s">
        <v>268</v>
      </c>
    </row>
    <row r="1106" spans="2:65" s="12" customFormat="1">
      <c r="B1106" s="149"/>
      <c r="D1106" s="150" t="s">
        <v>276</v>
      </c>
      <c r="E1106" s="151" t="s">
        <v>1</v>
      </c>
      <c r="F1106" s="152" t="s">
        <v>1268</v>
      </c>
      <c r="H1106" s="153">
        <v>24</v>
      </c>
      <c r="I1106" s="154"/>
      <c r="L1106" s="149"/>
      <c r="M1106" s="155"/>
      <c r="T1106" s="156"/>
      <c r="AT1106" s="151" t="s">
        <v>276</v>
      </c>
      <c r="AU1106" s="151" t="s">
        <v>90</v>
      </c>
      <c r="AV1106" s="12" t="s">
        <v>90</v>
      </c>
      <c r="AW1106" s="12" t="s">
        <v>32</v>
      </c>
      <c r="AX1106" s="12" t="s">
        <v>77</v>
      </c>
      <c r="AY1106" s="151" t="s">
        <v>268</v>
      </c>
    </row>
    <row r="1107" spans="2:65" s="12" customFormat="1">
      <c r="B1107" s="149"/>
      <c r="D1107" s="150" t="s">
        <v>276</v>
      </c>
      <c r="E1107" s="151" t="s">
        <v>1</v>
      </c>
      <c r="F1107" s="152" t="s">
        <v>1291</v>
      </c>
      <c r="H1107" s="153">
        <v>15</v>
      </c>
      <c r="I1107" s="154"/>
      <c r="L1107" s="149"/>
      <c r="M1107" s="155"/>
      <c r="T1107" s="156"/>
      <c r="AT1107" s="151" t="s">
        <v>276</v>
      </c>
      <c r="AU1107" s="151" t="s">
        <v>90</v>
      </c>
      <c r="AV1107" s="12" t="s">
        <v>90</v>
      </c>
      <c r="AW1107" s="12" t="s">
        <v>32</v>
      </c>
      <c r="AX1107" s="12" t="s">
        <v>77</v>
      </c>
      <c r="AY1107" s="151" t="s">
        <v>268</v>
      </c>
    </row>
    <row r="1108" spans="2:65" s="15" customFormat="1">
      <c r="B1108" s="170"/>
      <c r="D1108" s="150" t="s">
        <v>276</v>
      </c>
      <c r="E1108" s="171" t="s">
        <v>1</v>
      </c>
      <c r="F1108" s="172" t="s">
        <v>325</v>
      </c>
      <c r="H1108" s="173">
        <v>67</v>
      </c>
      <c r="I1108" s="174"/>
      <c r="L1108" s="170"/>
      <c r="M1108" s="175"/>
      <c r="T1108" s="176"/>
      <c r="AT1108" s="171" t="s">
        <v>276</v>
      </c>
      <c r="AU1108" s="171" t="s">
        <v>90</v>
      </c>
      <c r="AV1108" s="15" t="s">
        <v>97</v>
      </c>
      <c r="AW1108" s="15" t="s">
        <v>32</v>
      </c>
      <c r="AX1108" s="15" t="s">
        <v>77</v>
      </c>
      <c r="AY1108" s="171" t="s">
        <v>268</v>
      </c>
    </row>
    <row r="1109" spans="2:65" s="13" customFormat="1">
      <c r="B1109" s="157"/>
      <c r="D1109" s="150" t="s">
        <v>276</v>
      </c>
      <c r="E1109" s="158" t="s">
        <v>1</v>
      </c>
      <c r="F1109" s="159" t="s">
        <v>278</v>
      </c>
      <c r="H1109" s="160">
        <v>2250</v>
      </c>
      <c r="I1109" s="161"/>
      <c r="L1109" s="157"/>
      <c r="M1109" s="162"/>
      <c r="T1109" s="163"/>
      <c r="AT1109" s="158" t="s">
        <v>276</v>
      </c>
      <c r="AU1109" s="158" t="s">
        <v>90</v>
      </c>
      <c r="AV1109" s="13" t="s">
        <v>101</v>
      </c>
      <c r="AW1109" s="13" t="s">
        <v>32</v>
      </c>
      <c r="AX1109" s="13" t="s">
        <v>84</v>
      </c>
      <c r="AY1109" s="158" t="s">
        <v>268</v>
      </c>
    </row>
    <row r="1110" spans="2:65" s="12" customFormat="1">
      <c r="B1110" s="149"/>
      <c r="D1110" s="150" t="s">
        <v>276</v>
      </c>
      <c r="F1110" s="152" t="s">
        <v>1774</v>
      </c>
      <c r="H1110" s="153">
        <v>315</v>
      </c>
      <c r="I1110" s="154"/>
      <c r="L1110" s="149"/>
      <c r="M1110" s="155"/>
      <c r="T1110" s="156"/>
      <c r="AT1110" s="151" t="s">
        <v>276</v>
      </c>
      <c r="AU1110" s="151" t="s">
        <v>90</v>
      </c>
      <c r="AV1110" s="12" t="s">
        <v>90</v>
      </c>
      <c r="AW1110" s="12" t="s">
        <v>4</v>
      </c>
      <c r="AX1110" s="12" t="s">
        <v>84</v>
      </c>
      <c r="AY1110" s="151" t="s">
        <v>268</v>
      </c>
    </row>
    <row r="1111" spans="2:65" s="1" customFormat="1" ht="16.5" customHeight="1">
      <c r="B1111" s="32"/>
      <c r="C1111" s="186" t="s">
        <v>1749</v>
      </c>
      <c r="D1111" s="186" t="s">
        <v>982</v>
      </c>
      <c r="E1111" s="187" t="s">
        <v>1776</v>
      </c>
      <c r="F1111" s="188" t="s">
        <v>1777</v>
      </c>
      <c r="G1111" s="189" t="s">
        <v>281</v>
      </c>
      <c r="H1111" s="190">
        <v>2.1</v>
      </c>
      <c r="I1111" s="191"/>
      <c r="J1111" s="192">
        <f>ROUND(I1111*H1111,2)</f>
        <v>0</v>
      </c>
      <c r="K1111" s="188" t="s">
        <v>1</v>
      </c>
      <c r="L1111" s="193"/>
      <c r="M1111" s="194" t="s">
        <v>1</v>
      </c>
      <c r="N1111" s="195" t="s">
        <v>43</v>
      </c>
      <c r="P1111" s="145">
        <f>O1111*H1111</f>
        <v>0</v>
      </c>
      <c r="Q1111" s="145">
        <v>0</v>
      </c>
      <c r="R1111" s="145">
        <f>Q1111*H1111</f>
        <v>0</v>
      </c>
      <c r="S1111" s="145">
        <v>0</v>
      </c>
      <c r="T1111" s="146">
        <f>S1111*H1111</f>
        <v>0</v>
      </c>
      <c r="AR1111" s="147" t="s">
        <v>448</v>
      </c>
      <c r="AT1111" s="147" t="s">
        <v>982</v>
      </c>
      <c r="AU1111" s="147" t="s">
        <v>90</v>
      </c>
      <c r="AY1111" s="17" t="s">
        <v>268</v>
      </c>
      <c r="BE1111" s="148">
        <f>IF(N1111="základní",J1111,0)</f>
        <v>0</v>
      </c>
      <c r="BF1111" s="148">
        <f>IF(N1111="snížená",J1111,0)</f>
        <v>0</v>
      </c>
      <c r="BG1111" s="148">
        <f>IF(N1111="zákl. přenesená",J1111,0)</f>
        <v>0</v>
      </c>
      <c r="BH1111" s="148">
        <f>IF(N1111="sníž. přenesená",J1111,0)</f>
        <v>0</v>
      </c>
      <c r="BI1111" s="148">
        <f>IF(N1111="nulová",J1111,0)</f>
        <v>0</v>
      </c>
      <c r="BJ1111" s="17" t="s">
        <v>90</v>
      </c>
      <c r="BK1111" s="148">
        <f>ROUND(I1111*H1111,2)</f>
        <v>0</v>
      </c>
      <c r="BL1111" s="17" t="s">
        <v>370</v>
      </c>
      <c r="BM1111" s="147" t="s">
        <v>3369</v>
      </c>
    </row>
    <row r="1112" spans="2:65" s="12" customFormat="1">
      <c r="B1112" s="149"/>
      <c r="D1112" s="150" t="s">
        <v>276</v>
      </c>
      <c r="E1112" s="151" t="s">
        <v>1</v>
      </c>
      <c r="F1112" s="152" t="s">
        <v>1291</v>
      </c>
      <c r="H1112" s="153">
        <v>15</v>
      </c>
      <c r="I1112" s="154"/>
      <c r="L1112" s="149"/>
      <c r="M1112" s="155"/>
      <c r="T1112" s="156"/>
      <c r="AT1112" s="151" t="s">
        <v>276</v>
      </c>
      <c r="AU1112" s="151" t="s">
        <v>90</v>
      </c>
      <c r="AV1112" s="12" t="s">
        <v>90</v>
      </c>
      <c r="AW1112" s="12" t="s">
        <v>32</v>
      </c>
      <c r="AX1112" s="12" t="s">
        <v>77</v>
      </c>
      <c r="AY1112" s="151" t="s">
        <v>268</v>
      </c>
    </row>
    <row r="1113" spans="2:65" s="13" customFormat="1">
      <c r="B1113" s="157"/>
      <c r="D1113" s="150" t="s">
        <v>276</v>
      </c>
      <c r="E1113" s="158" t="s">
        <v>1</v>
      </c>
      <c r="F1113" s="159" t="s">
        <v>278</v>
      </c>
      <c r="H1113" s="160">
        <v>15</v>
      </c>
      <c r="I1113" s="161"/>
      <c r="L1113" s="157"/>
      <c r="M1113" s="162"/>
      <c r="T1113" s="163"/>
      <c r="AT1113" s="158" t="s">
        <v>276</v>
      </c>
      <c r="AU1113" s="158" t="s">
        <v>90</v>
      </c>
      <c r="AV1113" s="13" t="s">
        <v>101</v>
      </c>
      <c r="AW1113" s="13" t="s">
        <v>32</v>
      </c>
      <c r="AX1113" s="13" t="s">
        <v>84</v>
      </c>
      <c r="AY1113" s="158" t="s">
        <v>268</v>
      </c>
    </row>
    <row r="1114" spans="2:65" s="12" customFormat="1">
      <c r="B1114" s="149"/>
      <c r="D1114" s="150" t="s">
        <v>276</v>
      </c>
      <c r="F1114" s="152" t="s">
        <v>1779</v>
      </c>
      <c r="H1114" s="153">
        <v>2.1</v>
      </c>
      <c r="I1114" s="154"/>
      <c r="L1114" s="149"/>
      <c r="M1114" s="155"/>
      <c r="T1114" s="156"/>
      <c r="AT1114" s="151" t="s">
        <v>276</v>
      </c>
      <c r="AU1114" s="151" t="s">
        <v>90</v>
      </c>
      <c r="AV1114" s="12" t="s">
        <v>90</v>
      </c>
      <c r="AW1114" s="12" t="s">
        <v>4</v>
      </c>
      <c r="AX1114" s="12" t="s">
        <v>84</v>
      </c>
      <c r="AY1114" s="151" t="s">
        <v>268</v>
      </c>
    </row>
    <row r="1115" spans="2:65" s="1" customFormat="1" ht="24.2" customHeight="1">
      <c r="B1115" s="32"/>
      <c r="C1115" s="186" t="s">
        <v>1758</v>
      </c>
      <c r="D1115" s="196" t="s">
        <v>982</v>
      </c>
      <c r="E1115" s="187" t="s">
        <v>1781</v>
      </c>
      <c r="F1115" s="188" t="s">
        <v>1782</v>
      </c>
      <c r="G1115" s="189" t="s">
        <v>1783</v>
      </c>
      <c r="H1115" s="190">
        <v>90</v>
      </c>
      <c r="I1115" s="191"/>
      <c r="J1115" s="192">
        <f>ROUND(I1115*H1115,2)</f>
        <v>0</v>
      </c>
      <c r="K1115" s="188" t="s">
        <v>274</v>
      </c>
      <c r="L1115" s="193"/>
      <c r="M1115" s="194" t="s">
        <v>1</v>
      </c>
      <c r="N1115" s="195" t="s">
        <v>43</v>
      </c>
      <c r="P1115" s="145">
        <f>O1115*H1115</f>
        <v>0</v>
      </c>
      <c r="Q1115" s="145">
        <v>1.75E-3</v>
      </c>
      <c r="R1115" s="145">
        <f>Q1115*H1115</f>
        <v>0.1575</v>
      </c>
      <c r="S1115" s="145">
        <v>0</v>
      </c>
      <c r="T1115" s="146">
        <f>S1115*H1115</f>
        <v>0</v>
      </c>
      <c r="AR1115" s="147" t="s">
        <v>448</v>
      </c>
      <c r="AT1115" s="147" t="s">
        <v>982</v>
      </c>
      <c r="AU1115" s="147" t="s">
        <v>90</v>
      </c>
      <c r="AY1115" s="17" t="s">
        <v>268</v>
      </c>
      <c r="BE1115" s="148">
        <f>IF(N1115="základní",J1115,0)</f>
        <v>0</v>
      </c>
      <c r="BF1115" s="148">
        <f>IF(N1115="snížená",J1115,0)</f>
        <v>0</v>
      </c>
      <c r="BG1115" s="148">
        <f>IF(N1115="zákl. přenesená",J1115,0)</f>
        <v>0</v>
      </c>
      <c r="BH1115" s="148">
        <f>IF(N1115="sníž. přenesená",J1115,0)</f>
        <v>0</v>
      </c>
      <c r="BI1115" s="148">
        <f>IF(N1115="nulová",J1115,0)</f>
        <v>0</v>
      </c>
      <c r="BJ1115" s="17" t="s">
        <v>90</v>
      </c>
      <c r="BK1115" s="148">
        <f>ROUND(I1115*H1115,2)</f>
        <v>0</v>
      </c>
      <c r="BL1115" s="17" t="s">
        <v>370</v>
      </c>
      <c r="BM1115" s="147" t="s">
        <v>3370</v>
      </c>
    </row>
    <row r="1116" spans="2:65" s="12" customFormat="1">
      <c r="B1116" s="149"/>
      <c r="D1116" s="150" t="s">
        <v>276</v>
      </c>
      <c r="E1116" s="151" t="s">
        <v>1</v>
      </c>
      <c r="F1116" s="152" t="s">
        <v>1762</v>
      </c>
      <c r="H1116" s="153">
        <v>406</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1763</v>
      </c>
      <c r="H1117" s="153">
        <v>116</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1764</v>
      </c>
      <c r="H1118" s="153">
        <v>348</v>
      </c>
      <c r="I1118" s="154"/>
      <c r="L1118" s="149"/>
      <c r="M1118" s="155"/>
      <c r="T1118" s="156"/>
      <c r="AT1118" s="151" t="s">
        <v>276</v>
      </c>
      <c r="AU1118" s="151" t="s">
        <v>90</v>
      </c>
      <c r="AV1118" s="12" t="s">
        <v>90</v>
      </c>
      <c r="AW1118" s="12" t="s">
        <v>32</v>
      </c>
      <c r="AX1118" s="12" t="s">
        <v>77</v>
      </c>
      <c r="AY1118" s="151" t="s">
        <v>268</v>
      </c>
    </row>
    <row r="1119" spans="2:65" s="12" customFormat="1">
      <c r="B1119" s="149"/>
      <c r="D1119" s="150" t="s">
        <v>276</v>
      </c>
      <c r="E1119" s="151" t="s">
        <v>1</v>
      </c>
      <c r="F1119" s="152" t="s">
        <v>1765</v>
      </c>
      <c r="H1119" s="153">
        <v>116</v>
      </c>
      <c r="I1119" s="154"/>
      <c r="L1119" s="149"/>
      <c r="M1119" s="155"/>
      <c r="T1119" s="156"/>
      <c r="AT1119" s="151" t="s">
        <v>276</v>
      </c>
      <c r="AU1119" s="151" t="s">
        <v>90</v>
      </c>
      <c r="AV1119" s="12" t="s">
        <v>90</v>
      </c>
      <c r="AW1119" s="12" t="s">
        <v>32</v>
      </c>
      <c r="AX1119" s="12" t="s">
        <v>77</v>
      </c>
      <c r="AY1119" s="151" t="s">
        <v>268</v>
      </c>
    </row>
    <row r="1120" spans="2:65" s="12" customFormat="1">
      <c r="B1120" s="149"/>
      <c r="D1120" s="150" t="s">
        <v>276</v>
      </c>
      <c r="E1120" s="151" t="s">
        <v>1</v>
      </c>
      <c r="F1120" s="152" t="s">
        <v>1766</v>
      </c>
      <c r="H1120" s="153">
        <v>667</v>
      </c>
      <c r="I1120" s="154"/>
      <c r="L1120" s="149"/>
      <c r="M1120" s="155"/>
      <c r="T1120" s="156"/>
      <c r="AT1120" s="151" t="s">
        <v>276</v>
      </c>
      <c r="AU1120" s="151" t="s">
        <v>90</v>
      </c>
      <c r="AV1120" s="12" t="s">
        <v>90</v>
      </c>
      <c r="AW1120" s="12" t="s">
        <v>32</v>
      </c>
      <c r="AX1120" s="12" t="s">
        <v>77</v>
      </c>
      <c r="AY1120" s="151" t="s">
        <v>268</v>
      </c>
    </row>
    <row r="1121" spans="2:65" s="12" customFormat="1">
      <c r="B1121" s="149"/>
      <c r="D1121" s="150" t="s">
        <v>276</v>
      </c>
      <c r="E1121" s="151" t="s">
        <v>1</v>
      </c>
      <c r="F1121" s="152" t="s">
        <v>1767</v>
      </c>
      <c r="H1121" s="153">
        <v>410</v>
      </c>
      <c r="I1121" s="154"/>
      <c r="L1121" s="149"/>
      <c r="M1121" s="155"/>
      <c r="T1121" s="156"/>
      <c r="AT1121" s="151" t="s">
        <v>276</v>
      </c>
      <c r="AU1121" s="151" t="s">
        <v>90</v>
      </c>
      <c r="AV1121" s="12" t="s">
        <v>90</v>
      </c>
      <c r="AW1121" s="12" t="s">
        <v>32</v>
      </c>
      <c r="AX1121" s="12" t="s">
        <v>77</v>
      </c>
      <c r="AY1121" s="151" t="s">
        <v>268</v>
      </c>
    </row>
    <row r="1122" spans="2:65" s="12" customFormat="1">
      <c r="B1122" s="149"/>
      <c r="D1122" s="150" t="s">
        <v>276</v>
      </c>
      <c r="E1122" s="151" t="s">
        <v>1</v>
      </c>
      <c r="F1122" s="152" t="s">
        <v>1768</v>
      </c>
      <c r="H1122" s="153">
        <v>120</v>
      </c>
      <c r="I1122" s="154"/>
      <c r="L1122" s="149"/>
      <c r="M1122" s="155"/>
      <c r="T1122" s="156"/>
      <c r="AT1122" s="151" t="s">
        <v>276</v>
      </c>
      <c r="AU1122" s="151" t="s">
        <v>90</v>
      </c>
      <c r="AV1122" s="12" t="s">
        <v>90</v>
      </c>
      <c r="AW1122" s="12" t="s">
        <v>32</v>
      </c>
      <c r="AX1122" s="12" t="s">
        <v>77</v>
      </c>
      <c r="AY1122" s="151" t="s">
        <v>268</v>
      </c>
    </row>
    <row r="1123" spans="2:65" s="15" customFormat="1">
      <c r="B1123" s="170"/>
      <c r="D1123" s="150" t="s">
        <v>276</v>
      </c>
      <c r="E1123" s="171" t="s">
        <v>1</v>
      </c>
      <c r="F1123" s="172" t="s">
        <v>325</v>
      </c>
      <c r="H1123" s="173">
        <v>2183</v>
      </c>
      <c r="I1123" s="174"/>
      <c r="L1123" s="170"/>
      <c r="M1123" s="175"/>
      <c r="T1123" s="176"/>
      <c r="AT1123" s="171" t="s">
        <v>276</v>
      </c>
      <c r="AU1123" s="171" t="s">
        <v>90</v>
      </c>
      <c r="AV1123" s="15" t="s">
        <v>97</v>
      </c>
      <c r="AW1123" s="15" t="s">
        <v>32</v>
      </c>
      <c r="AX1123" s="15" t="s">
        <v>77</v>
      </c>
      <c r="AY1123" s="171" t="s">
        <v>268</v>
      </c>
    </row>
    <row r="1124" spans="2:65" s="12" customFormat="1">
      <c r="B1124" s="149"/>
      <c r="D1124" s="150" t="s">
        <v>276</v>
      </c>
      <c r="E1124" s="151" t="s">
        <v>1</v>
      </c>
      <c r="F1124" s="152" t="s">
        <v>1769</v>
      </c>
      <c r="H1124" s="153">
        <v>28</v>
      </c>
      <c r="I1124" s="154"/>
      <c r="L1124" s="149"/>
      <c r="M1124" s="155"/>
      <c r="T1124" s="156"/>
      <c r="AT1124" s="151" t="s">
        <v>276</v>
      </c>
      <c r="AU1124" s="151" t="s">
        <v>90</v>
      </c>
      <c r="AV1124" s="12" t="s">
        <v>90</v>
      </c>
      <c r="AW1124" s="12" t="s">
        <v>32</v>
      </c>
      <c r="AX1124" s="12" t="s">
        <v>77</v>
      </c>
      <c r="AY1124" s="151" t="s">
        <v>268</v>
      </c>
    </row>
    <row r="1125" spans="2:65" s="12" customFormat="1">
      <c r="B1125" s="149"/>
      <c r="D1125" s="150" t="s">
        <v>276</v>
      </c>
      <c r="E1125" s="151" t="s">
        <v>1</v>
      </c>
      <c r="F1125" s="152" t="s">
        <v>1268</v>
      </c>
      <c r="H1125" s="153">
        <v>24</v>
      </c>
      <c r="I1125" s="154"/>
      <c r="L1125" s="149"/>
      <c r="M1125" s="155"/>
      <c r="T1125" s="156"/>
      <c r="AT1125" s="151" t="s">
        <v>276</v>
      </c>
      <c r="AU1125" s="151" t="s">
        <v>90</v>
      </c>
      <c r="AV1125" s="12" t="s">
        <v>90</v>
      </c>
      <c r="AW1125" s="12" t="s">
        <v>32</v>
      </c>
      <c r="AX1125" s="12" t="s">
        <v>77</v>
      </c>
      <c r="AY1125" s="151" t="s">
        <v>268</v>
      </c>
    </row>
    <row r="1126" spans="2:65" s="12" customFormat="1">
      <c r="B1126" s="149"/>
      <c r="D1126" s="150" t="s">
        <v>276</v>
      </c>
      <c r="E1126" s="151" t="s">
        <v>1</v>
      </c>
      <c r="F1126" s="152" t="s">
        <v>1291</v>
      </c>
      <c r="H1126" s="153">
        <v>15</v>
      </c>
      <c r="I1126" s="154"/>
      <c r="L1126" s="149"/>
      <c r="M1126" s="155"/>
      <c r="T1126" s="156"/>
      <c r="AT1126" s="151" t="s">
        <v>276</v>
      </c>
      <c r="AU1126" s="151" t="s">
        <v>90</v>
      </c>
      <c r="AV1126" s="12" t="s">
        <v>90</v>
      </c>
      <c r="AW1126" s="12" t="s">
        <v>32</v>
      </c>
      <c r="AX1126" s="12" t="s">
        <v>77</v>
      </c>
      <c r="AY1126" s="151" t="s">
        <v>268</v>
      </c>
    </row>
    <row r="1127" spans="2:65" s="15" customFormat="1">
      <c r="B1127" s="170"/>
      <c r="D1127" s="150" t="s">
        <v>276</v>
      </c>
      <c r="E1127" s="171" t="s">
        <v>1</v>
      </c>
      <c r="F1127" s="172" t="s">
        <v>325</v>
      </c>
      <c r="H1127" s="173">
        <v>67</v>
      </c>
      <c r="I1127" s="174"/>
      <c r="L1127" s="170"/>
      <c r="M1127" s="175"/>
      <c r="T1127" s="176"/>
      <c r="AT1127" s="171" t="s">
        <v>276</v>
      </c>
      <c r="AU1127" s="171" t="s">
        <v>90</v>
      </c>
      <c r="AV1127" s="15" t="s">
        <v>97</v>
      </c>
      <c r="AW1127" s="15" t="s">
        <v>32</v>
      </c>
      <c r="AX1127" s="15" t="s">
        <v>77</v>
      </c>
      <c r="AY1127" s="171" t="s">
        <v>268</v>
      </c>
    </row>
    <row r="1128" spans="2:65" s="13" customFormat="1">
      <c r="B1128" s="157"/>
      <c r="D1128" s="150" t="s">
        <v>276</v>
      </c>
      <c r="E1128" s="158" t="s">
        <v>1</v>
      </c>
      <c r="F1128" s="159" t="s">
        <v>278</v>
      </c>
      <c r="H1128" s="160">
        <v>2250</v>
      </c>
      <c r="I1128" s="161"/>
      <c r="L1128" s="157"/>
      <c r="M1128" s="162"/>
      <c r="T1128" s="163"/>
      <c r="AT1128" s="158" t="s">
        <v>276</v>
      </c>
      <c r="AU1128" s="158" t="s">
        <v>90</v>
      </c>
      <c r="AV1128" s="13" t="s">
        <v>101</v>
      </c>
      <c r="AW1128" s="13" t="s">
        <v>32</v>
      </c>
      <c r="AX1128" s="13" t="s">
        <v>84</v>
      </c>
      <c r="AY1128" s="158" t="s">
        <v>268</v>
      </c>
    </row>
    <row r="1129" spans="2:65" s="12" customFormat="1">
      <c r="B1129" s="149"/>
      <c r="D1129" s="150" t="s">
        <v>276</v>
      </c>
      <c r="F1129" s="152" t="s">
        <v>1785</v>
      </c>
      <c r="H1129" s="153">
        <v>90</v>
      </c>
      <c r="I1129" s="154"/>
      <c r="L1129" s="149"/>
      <c r="M1129" s="155"/>
      <c r="T1129" s="156"/>
      <c r="AT1129" s="151" t="s">
        <v>276</v>
      </c>
      <c r="AU1129" s="151" t="s">
        <v>90</v>
      </c>
      <c r="AV1129" s="12" t="s">
        <v>90</v>
      </c>
      <c r="AW1129" s="12" t="s">
        <v>4</v>
      </c>
      <c r="AX1129" s="12" t="s">
        <v>84</v>
      </c>
      <c r="AY1129" s="151" t="s">
        <v>268</v>
      </c>
    </row>
    <row r="1130" spans="2:65" s="1" customFormat="1" ht="24.2" customHeight="1">
      <c r="B1130" s="32"/>
      <c r="C1130" s="186" t="s">
        <v>1770</v>
      </c>
      <c r="D1130" s="186" t="s">
        <v>982</v>
      </c>
      <c r="E1130" s="187" t="s">
        <v>1787</v>
      </c>
      <c r="F1130" s="188" t="s">
        <v>1788</v>
      </c>
      <c r="G1130" s="189" t="s">
        <v>1783</v>
      </c>
      <c r="H1130" s="190">
        <v>0.6</v>
      </c>
      <c r="I1130" s="191"/>
      <c r="J1130" s="192">
        <f>ROUND(I1130*H1130,2)</f>
        <v>0</v>
      </c>
      <c r="K1130" s="188" t="s">
        <v>274</v>
      </c>
      <c r="L1130" s="193"/>
      <c r="M1130" s="194" t="s">
        <v>1</v>
      </c>
      <c r="N1130" s="195" t="s">
        <v>43</v>
      </c>
      <c r="P1130" s="145">
        <f>O1130*H1130</f>
        <v>0</v>
      </c>
      <c r="Q1130" s="145">
        <v>0</v>
      </c>
      <c r="R1130" s="145">
        <f>Q1130*H1130</f>
        <v>0</v>
      </c>
      <c r="S1130" s="145">
        <v>0</v>
      </c>
      <c r="T1130" s="146">
        <f>S1130*H1130</f>
        <v>0</v>
      </c>
      <c r="AR1130" s="147" t="s">
        <v>448</v>
      </c>
      <c r="AT1130" s="147" t="s">
        <v>982</v>
      </c>
      <c r="AU1130" s="147" t="s">
        <v>90</v>
      </c>
      <c r="AY1130" s="17" t="s">
        <v>268</v>
      </c>
      <c r="BE1130" s="148">
        <f>IF(N1130="základní",J1130,0)</f>
        <v>0</v>
      </c>
      <c r="BF1130" s="148">
        <f>IF(N1130="snížená",J1130,0)</f>
        <v>0</v>
      </c>
      <c r="BG1130" s="148">
        <f>IF(N1130="zákl. přenesená",J1130,0)</f>
        <v>0</v>
      </c>
      <c r="BH1130" s="148">
        <f>IF(N1130="sníž. přenesená",J1130,0)</f>
        <v>0</v>
      </c>
      <c r="BI1130" s="148">
        <f>IF(N1130="nulová",J1130,0)</f>
        <v>0</v>
      </c>
      <c r="BJ1130" s="17" t="s">
        <v>90</v>
      </c>
      <c r="BK1130" s="148">
        <f>ROUND(I1130*H1130,2)</f>
        <v>0</v>
      </c>
      <c r="BL1130" s="17" t="s">
        <v>370</v>
      </c>
      <c r="BM1130" s="147" t="s">
        <v>3371</v>
      </c>
    </row>
    <row r="1131" spans="2:65" s="12" customFormat="1">
      <c r="B1131" s="149"/>
      <c r="D1131" s="150" t="s">
        <v>276</v>
      </c>
      <c r="E1131" s="151" t="s">
        <v>1</v>
      </c>
      <c r="F1131" s="152" t="s">
        <v>1291</v>
      </c>
      <c r="H1131" s="153">
        <v>15</v>
      </c>
      <c r="I1131" s="154"/>
      <c r="L1131" s="149"/>
      <c r="M1131" s="155"/>
      <c r="T1131" s="156"/>
      <c r="AT1131" s="151" t="s">
        <v>276</v>
      </c>
      <c r="AU1131" s="151" t="s">
        <v>90</v>
      </c>
      <c r="AV1131" s="12" t="s">
        <v>90</v>
      </c>
      <c r="AW1131" s="12" t="s">
        <v>32</v>
      </c>
      <c r="AX1131" s="12" t="s">
        <v>77</v>
      </c>
      <c r="AY1131" s="151" t="s">
        <v>268</v>
      </c>
    </row>
    <row r="1132" spans="2:65" s="13" customFormat="1">
      <c r="B1132" s="157"/>
      <c r="D1132" s="150" t="s">
        <v>276</v>
      </c>
      <c r="E1132" s="158" t="s">
        <v>1</v>
      </c>
      <c r="F1132" s="159" t="s">
        <v>278</v>
      </c>
      <c r="H1132" s="160">
        <v>15</v>
      </c>
      <c r="I1132" s="161"/>
      <c r="L1132" s="157"/>
      <c r="M1132" s="162"/>
      <c r="T1132" s="163"/>
      <c r="AT1132" s="158" t="s">
        <v>276</v>
      </c>
      <c r="AU1132" s="158" t="s">
        <v>90</v>
      </c>
      <c r="AV1132" s="13" t="s">
        <v>101</v>
      </c>
      <c r="AW1132" s="13" t="s">
        <v>32</v>
      </c>
      <c r="AX1132" s="13" t="s">
        <v>84</v>
      </c>
      <c r="AY1132" s="158" t="s">
        <v>268</v>
      </c>
    </row>
    <row r="1133" spans="2:65" s="12" customFormat="1">
      <c r="B1133" s="149"/>
      <c r="D1133" s="150" t="s">
        <v>276</v>
      </c>
      <c r="F1133" s="152" t="s">
        <v>1790</v>
      </c>
      <c r="H1133" s="153">
        <v>0.6</v>
      </c>
      <c r="I1133" s="154"/>
      <c r="L1133" s="149"/>
      <c r="M1133" s="155"/>
      <c r="T1133" s="156"/>
      <c r="AT1133" s="151" t="s">
        <v>276</v>
      </c>
      <c r="AU1133" s="151" t="s">
        <v>90</v>
      </c>
      <c r="AV1133" s="12" t="s">
        <v>90</v>
      </c>
      <c r="AW1133" s="12" t="s">
        <v>4</v>
      </c>
      <c r="AX1133" s="12" t="s">
        <v>84</v>
      </c>
      <c r="AY1133" s="151" t="s">
        <v>268</v>
      </c>
    </row>
    <row r="1134" spans="2:65" s="1" customFormat="1" ht="24.2" customHeight="1">
      <c r="B1134" s="32"/>
      <c r="C1134" s="186" t="s">
        <v>1775</v>
      </c>
      <c r="D1134" s="186" t="s">
        <v>982</v>
      </c>
      <c r="E1134" s="187" t="s">
        <v>1792</v>
      </c>
      <c r="F1134" s="188" t="s">
        <v>1793</v>
      </c>
      <c r="G1134" s="189" t="s">
        <v>1783</v>
      </c>
      <c r="H1134" s="190">
        <v>43.32</v>
      </c>
      <c r="I1134" s="191"/>
      <c r="J1134" s="192">
        <f>ROUND(I1134*H1134,2)</f>
        <v>0</v>
      </c>
      <c r="K1134" s="188" t="s">
        <v>274</v>
      </c>
      <c r="L1134" s="193"/>
      <c r="M1134" s="194" t="s">
        <v>1</v>
      </c>
      <c r="N1134" s="195" t="s">
        <v>43</v>
      </c>
      <c r="P1134" s="145">
        <f>O1134*H1134</f>
        <v>0</v>
      </c>
      <c r="Q1134" s="145">
        <v>6.8000000000000005E-4</v>
      </c>
      <c r="R1134" s="145">
        <f>Q1134*H1134</f>
        <v>2.9457600000000004E-2</v>
      </c>
      <c r="S1134" s="145">
        <v>0</v>
      </c>
      <c r="T1134" s="146">
        <f>S1134*H1134</f>
        <v>0</v>
      </c>
      <c r="AR1134" s="147" t="s">
        <v>448</v>
      </c>
      <c r="AT1134" s="147" t="s">
        <v>982</v>
      </c>
      <c r="AU1134" s="147" t="s">
        <v>90</v>
      </c>
      <c r="AY1134" s="17" t="s">
        <v>268</v>
      </c>
      <c r="BE1134" s="148">
        <f>IF(N1134="základní",J1134,0)</f>
        <v>0</v>
      </c>
      <c r="BF1134" s="148">
        <f>IF(N1134="snížená",J1134,0)</f>
        <v>0</v>
      </c>
      <c r="BG1134" s="148">
        <f>IF(N1134="zákl. přenesená",J1134,0)</f>
        <v>0</v>
      </c>
      <c r="BH1134" s="148">
        <f>IF(N1134="sníž. přenesená",J1134,0)</f>
        <v>0</v>
      </c>
      <c r="BI1134" s="148">
        <f>IF(N1134="nulová",J1134,0)</f>
        <v>0</v>
      </c>
      <c r="BJ1134" s="17" t="s">
        <v>90</v>
      </c>
      <c r="BK1134" s="148">
        <f>ROUND(I1134*H1134,2)</f>
        <v>0</v>
      </c>
      <c r="BL1134" s="17" t="s">
        <v>370</v>
      </c>
      <c r="BM1134" s="147" t="s">
        <v>3372</v>
      </c>
    </row>
    <row r="1135" spans="2:65" s="12" customFormat="1">
      <c r="B1135" s="149"/>
      <c r="D1135" s="150" t="s">
        <v>276</v>
      </c>
      <c r="E1135" s="151" t="s">
        <v>1</v>
      </c>
      <c r="F1135" s="152" t="s">
        <v>1795</v>
      </c>
      <c r="H1135" s="153">
        <v>392</v>
      </c>
      <c r="I1135" s="154"/>
      <c r="L1135" s="149"/>
      <c r="M1135" s="155"/>
      <c r="T1135" s="156"/>
      <c r="AT1135" s="151" t="s">
        <v>276</v>
      </c>
      <c r="AU1135" s="151" t="s">
        <v>90</v>
      </c>
      <c r="AV1135" s="12" t="s">
        <v>90</v>
      </c>
      <c r="AW1135" s="12" t="s">
        <v>32</v>
      </c>
      <c r="AX1135" s="12" t="s">
        <v>77</v>
      </c>
      <c r="AY1135" s="151" t="s">
        <v>268</v>
      </c>
    </row>
    <row r="1136" spans="2:65" s="12" customFormat="1">
      <c r="B1136" s="149"/>
      <c r="D1136" s="150" t="s">
        <v>276</v>
      </c>
      <c r="E1136" s="151" t="s">
        <v>1</v>
      </c>
      <c r="F1136" s="152" t="s">
        <v>1796</v>
      </c>
      <c r="H1136" s="153">
        <v>112</v>
      </c>
      <c r="I1136" s="154"/>
      <c r="L1136" s="149"/>
      <c r="M1136" s="155"/>
      <c r="T1136" s="156"/>
      <c r="AT1136" s="151" t="s">
        <v>276</v>
      </c>
      <c r="AU1136" s="151" t="s">
        <v>90</v>
      </c>
      <c r="AV1136" s="12" t="s">
        <v>90</v>
      </c>
      <c r="AW1136" s="12" t="s">
        <v>32</v>
      </c>
      <c r="AX1136" s="12" t="s">
        <v>77</v>
      </c>
      <c r="AY1136" s="151" t="s">
        <v>268</v>
      </c>
    </row>
    <row r="1137" spans="2:65" s="12" customFormat="1">
      <c r="B1137" s="149"/>
      <c r="D1137" s="150" t="s">
        <v>276</v>
      </c>
      <c r="E1137" s="151" t="s">
        <v>1</v>
      </c>
      <c r="F1137" s="152" t="s">
        <v>1797</v>
      </c>
      <c r="H1137" s="153">
        <v>336</v>
      </c>
      <c r="I1137" s="154"/>
      <c r="L1137" s="149"/>
      <c r="M1137" s="155"/>
      <c r="T1137" s="156"/>
      <c r="AT1137" s="151" t="s">
        <v>276</v>
      </c>
      <c r="AU1137" s="151" t="s">
        <v>90</v>
      </c>
      <c r="AV1137" s="12" t="s">
        <v>90</v>
      </c>
      <c r="AW1137" s="12" t="s">
        <v>32</v>
      </c>
      <c r="AX1137" s="12" t="s">
        <v>77</v>
      </c>
      <c r="AY1137" s="151" t="s">
        <v>268</v>
      </c>
    </row>
    <row r="1138" spans="2:65" s="12" customFormat="1">
      <c r="B1138" s="149"/>
      <c r="D1138" s="150" t="s">
        <v>276</v>
      </c>
      <c r="E1138" s="151" t="s">
        <v>1</v>
      </c>
      <c r="F1138" s="152" t="s">
        <v>1798</v>
      </c>
      <c r="H1138" s="153">
        <v>112</v>
      </c>
      <c r="I1138" s="154"/>
      <c r="L1138" s="149"/>
      <c r="M1138" s="155"/>
      <c r="T1138" s="156"/>
      <c r="AT1138" s="151" t="s">
        <v>276</v>
      </c>
      <c r="AU1138" s="151" t="s">
        <v>90</v>
      </c>
      <c r="AV1138" s="12" t="s">
        <v>90</v>
      </c>
      <c r="AW1138" s="12" t="s">
        <v>32</v>
      </c>
      <c r="AX1138" s="12" t="s">
        <v>77</v>
      </c>
      <c r="AY1138" s="151" t="s">
        <v>268</v>
      </c>
    </row>
    <row r="1139" spans="2:65" s="12" customFormat="1">
      <c r="B1139" s="149"/>
      <c r="D1139" s="150" t="s">
        <v>276</v>
      </c>
      <c r="E1139" s="151" t="s">
        <v>1</v>
      </c>
      <c r="F1139" s="152" t="s">
        <v>1799</v>
      </c>
      <c r="H1139" s="153">
        <v>644</v>
      </c>
      <c r="I1139" s="154"/>
      <c r="L1139" s="149"/>
      <c r="M1139" s="155"/>
      <c r="T1139" s="156"/>
      <c r="AT1139" s="151" t="s">
        <v>276</v>
      </c>
      <c r="AU1139" s="151" t="s">
        <v>90</v>
      </c>
      <c r="AV1139" s="12" t="s">
        <v>90</v>
      </c>
      <c r="AW1139" s="12" t="s">
        <v>32</v>
      </c>
      <c r="AX1139" s="12" t="s">
        <v>77</v>
      </c>
      <c r="AY1139" s="151" t="s">
        <v>268</v>
      </c>
    </row>
    <row r="1140" spans="2:65" s="12" customFormat="1">
      <c r="B1140" s="149"/>
      <c r="D1140" s="150" t="s">
        <v>276</v>
      </c>
      <c r="E1140" s="151" t="s">
        <v>1</v>
      </c>
      <c r="F1140" s="152" t="s">
        <v>1800</v>
      </c>
      <c r="H1140" s="153">
        <v>392</v>
      </c>
      <c r="I1140" s="154"/>
      <c r="L1140" s="149"/>
      <c r="M1140" s="155"/>
      <c r="T1140" s="156"/>
      <c r="AT1140" s="151" t="s">
        <v>276</v>
      </c>
      <c r="AU1140" s="151" t="s">
        <v>90</v>
      </c>
      <c r="AV1140" s="12" t="s">
        <v>90</v>
      </c>
      <c r="AW1140" s="12" t="s">
        <v>32</v>
      </c>
      <c r="AX1140" s="12" t="s">
        <v>77</v>
      </c>
      <c r="AY1140" s="151" t="s">
        <v>268</v>
      </c>
    </row>
    <row r="1141" spans="2:65" s="12" customFormat="1">
      <c r="B1141" s="149"/>
      <c r="D1141" s="150" t="s">
        <v>276</v>
      </c>
      <c r="E1141" s="151" t="s">
        <v>1</v>
      </c>
      <c r="F1141" s="152" t="s">
        <v>1801</v>
      </c>
      <c r="H1141" s="153">
        <v>112</v>
      </c>
      <c r="I1141" s="154"/>
      <c r="L1141" s="149"/>
      <c r="M1141" s="155"/>
      <c r="T1141" s="156"/>
      <c r="AT1141" s="151" t="s">
        <v>276</v>
      </c>
      <c r="AU1141" s="151" t="s">
        <v>90</v>
      </c>
      <c r="AV1141" s="12" t="s">
        <v>90</v>
      </c>
      <c r="AW1141" s="12" t="s">
        <v>32</v>
      </c>
      <c r="AX1141" s="12" t="s">
        <v>77</v>
      </c>
      <c r="AY1141" s="151" t="s">
        <v>268</v>
      </c>
    </row>
    <row r="1142" spans="2:65" s="15" customFormat="1">
      <c r="B1142" s="170"/>
      <c r="D1142" s="150" t="s">
        <v>276</v>
      </c>
      <c r="E1142" s="171" t="s">
        <v>1</v>
      </c>
      <c r="F1142" s="172" t="s">
        <v>325</v>
      </c>
      <c r="H1142" s="173">
        <v>2100</v>
      </c>
      <c r="I1142" s="174"/>
      <c r="L1142" s="170"/>
      <c r="M1142" s="175"/>
      <c r="T1142" s="176"/>
      <c r="AT1142" s="171" t="s">
        <v>276</v>
      </c>
      <c r="AU1142" s="171" t="s">
        <v>90</v>
      </c>
      <c r="AV1142" s="15" t="s">
        <v>97</v>
      </c>
      <c r="AW1142" s="15" t="s">
        <v>32</v>
      </c>
      <c r="AX1142" s="15" t="s">
        <v>77</v>
      </c>
      <c r="AY1142" s="171" t="s">
        <v>268</v>
      </c>
    </row>
    <row r="1143" spans="2:65" s="12" customFormat="1">
      <c r="B1143" s="149"/>
      <c r="D1143" s="150" t="s">
        <v>276</v>
      </c>
      <c r="E1143" s="151" t="s">
        <v>1</v>
      </c>
      <c r="F1143" s="152" t="s">
        <v>1280</v>
      </c>
      <c r="H1143" s="153">
        <v>30</v>
      </c>
      <c r="I1143" s="154"/>
      <c r="L1143" s="149"/>
      <c r="M1143" s="155"/>
      <c r="T1143" s="156"/>
      <c r="AT1143" s="151" t="s">
        <v>276</v>
      </c>
      <c r="AU1143" s="151" t="s">
        <v>90</v>
      </c>
      <c r="AV1143" s="12" t="s">
        <v>90</v>
      </c>
      <c r="AW1143" s="12" t="s">
        <v>32</v>
      </c>
      <c r="AX1143" s="12" t="s">
        <v>77</v>
      </c>
      <c r="AY1143" s="151" t="s">
        <v>268</v>
      </c>
    </row>
    <row r="1144" spans="2:65" s="12" customFormat="1">
      <c r="B1144" s="149"/>
      <c r="D1144" s="150" t="s">
        <v>276</v>
      </c>
      <c r="E1144" s="151" t="s">
        <v>1</v>
      </c>
      <c r="F1144" s="152" t="s">
        <v>1268</v>
      </c>
      <c r="H1144" s="153">
        <v>24</v>
      </c>
      <c r="I1144" s="154"/>
      <c r="L1144" s="149"/>
      <c r="M1144" s="155"/>
      <c r="T1144" s="156"/>
      <c r="AT1144" s="151" t="s">
        <v>276</v>
      </c>
      <c r="AU1144" s="151" t="s">
        <v>90</v>
      </c>
      <c r="AV1144" s="12" t="s">
        <v>90</v>
      </c>
      <c r="AW1144" s="12" t="s">
        <v>32</v>
      </c>
      <c r="AX1144" s="12" t="s">
        <v>77</v>
      </c>
      <c r="AY1144" s="151" t="s">
        <v>268</v>
      </c>
    </row>
    <row r="1145" spans="2:65" s="12" customFormat="1">
      <c r="B1145" s="149"/>
      <c r="D1145" s="150" t="s">
        <v>276</v>
      </c>
      <c r="E1145" s="151" t="s">
        <v>1</v>
      </c>
      <c r="F1145" s="152" t="s">
        <v>1281</v>
      </c>
      <c r="H1145" s="153">
        <v>4</v>
      </c>
      <c r="I1145" s="154"/>
      <c r="L1145" s="149"/>
      <c r="M1145" s="155"/>
      <c r="T1145" s="156"/>
      <c r="AT1145" s="151" t="s">
        <v>276</v>
      </c>
      <c r="AU1145" s="151" t="s">
        <v>90</v>
      </c>
      <c r="AV1145" s="12" t="s">
        <v>90</v>
      </c>
      <c r="AW1145" s="12" t="s">
        <v>32</v>
      </c>
      <c r="AX1145" s="12" t="s">
        <v>77</v>
      </c>
      <c r="AY1145" s="151" t="s">
        <v>268</v>
      </c>
    </row>
    <row r="1146" spans="2:65" s="12" customFormat="1">
      <c r="B1146" s="149"/>
      <c r="D1146" s="150" t="s">
        <v>276</v>
      </c>
      <c r="E1146" s="151" t="s">
        <v>1</v>
      </c>
      <c r="F1146" s="152" t="s">
        <v>1282</v>
      </c>
      <c r="H1146" s="153">
        <v>2</v>
      </c>
      <c r="I1146" s="154"/>
      <c r="L1146" s="149"/>
      <c r="M1146" s="155"/>
      <c r="T1146" s="156"/>
      <c r="AT1146" s="151" t="s">
        <v>276</v>
      </c>
      <c r="AU1146" s="151" t="s">
        <v>90</v>
      </c>
      <c r="AV1146" s="12" t="s">
        <v>90</v>
      </c>
      <c r="AW1146" s="12" t="s">
        <v>32</v>
      </c>
      <c r="AX1146" s="12" t="s">
        <v>77</v>
      </c>
      <c r="AY1146" s="151" t="s">
        <v>268</v>
      </c>
    </row>
    <row r="1147" spans="2:65" s="12" customFormat="1">
      <c r="B1147" s="149"/>
      <c r="D1147" s="150" t="s">
        <v>276</v>
      </c>
      <c r="E1147" s="151" t="s">
        <v>1</v>
      </c>
      <c r="F1147" s="152" t="s">
        <v>1281</v>
      </c>
      <c r="H1147" s="153">
        <v>4</v>
      </c>
      <c r="I1147" s="154"/>
      <c r="L1147" s="149"/>
      <c r="M1147" s="155"/>
      <c r="T1147" s="156"/>
      <c r="AT1147" s="151" t="s">
        <v>276</v>
      </c>
      <c r="AU1147" s="151" t="s">
        <v>90</v>
      </c>
      <c r="AV1147" s="12" t="s">
        <v>90</v>
      </c>
      <c r="AW1147" s="12" t="s">
        <v>32</v>
      </c>
      <c r="AX1147" s="12" t="s">
        <v>77</v>
      </c>
      <c r="AY1147" s="151" t="s">
        <v>268</v>
      </c>
    </row>
    <row r="1148" spans="2:65" s="12" customFormat="1">
      <c r="B1148" s="149"/>
      <c r="D1148" s="150" t="s">
        <v>276</v>
      </c>
      <c r="E1148" s="151" t="s">
        <v>1</v>
      </c>
      <c r="F1148" s="152" t="s">
        <v>1282</v>
      </c>
      <c r="H1148" s="153">
        <v>2</v>
      </c>
      <c r="I1148" s="154"/>
      <c r="L1148" s="149"/>
      <c r="M1148" s="155"/>
      <c r="T1148" s="156"/>
      <c r="AT1148" s="151" t="s">
        <v>276</v>
      </c>
      <c r="AU1148" s="151" t="s">
        <v>90</v>
      </c>
      <c r="AV1148" s="12" t="s">
        <v>90</v>
      </c>
      <c r="AW1148" s="12" t="s">
        <v>32</v>
      </c>
      <c r="AX1148" s="12" t="s">
        <v>77</v>
      </c>
      <c r="AY1148" s="151" t="s">
        <v>268</v>
      </c>
    </row>
    <row r="1149" spans="2:65" s="15" customFormat="1">
      <c r="B1149" s="170"/>
      <c r="D1149" s="150" t="s">
        <v>276</v>
      </c>
      <c r="E1149" s="171" t="s">
        <v>1</v>
      </c>
      <c r="F1149" s="172" t="s">
        <v>325</v>
      </c>
      <c r="H1149" s="173">
        <v>66</v>
      </c>
      <c r="I1149" s="174"/>
      <c r="L1149" s="170"/>
      <c r="M1149" s="175"/>
      <c r="T1149" s="176"/>
      <c r="AT1149" s="171" t="s">
        <v>276</v>
      </c>
      <c r="AU1149" s="171" t="s">
        <v>90</v>
      </c>
      <c r="AV1149" s="15" t="s">
        <v>97</v>
      </c>
      <c r="AW1149" s="15" t="s">
        <v>32</v>
      </c>
      <c r="AX1149" s="15" t="s">
        <v>77</v>
      </c>
      <c r="AY1149" s="171" t="s">
        <v>268</v>
      </c>
    </row>
    <row r="1150" spans="2:65" s="13" customFormat="1">
      <c r="B1150" s="157"/>
      <c r="D1150" s="150" t="s">
        <v>276</v>
      </c>
      <c r="E1150" s="158" t="s">
        <v>1</v>
      </c>
      <c r="F1150" s="159" t="s">
        <v>278</v>
      </c>
      <c r="H1150" s="160">
        <v>2166</v>
      </c>
      <c r="I1150" s="161"/>
      <c r="L1150" s="157"/>
      <c r="M1150" s="162"/>
      <c r="T1150" s="163"/>
      <c r="AT1150" s="158" t="s">
        <v>276</v>
      </c>
      <c r="AU1150" s="158" t="s">
        <v>90</v>
      </c>
      <c r="AV1150" s="13" t="s">
        <v>101</v>
      </c>
      <c r="AW1150" s="13" t="s">
        <v>32</v>
      </c>
      <c r="AX1150" s="13" t="s">
        <v>84</v>
      </c>
      <c r="AY1150" s="158" t="s">
        <v>268</v>
      </c>
    </row>
    <row r="1151" spans="2:65" s="12" customFormat="1">
      <c r="B1151" s="149"/>
      <c r="D1151" s="150" t="s">
        <v>276</v>
      </c>
      <c r="F1151" s="152" t="s">
        <v>1802</v>
      </c>
      <c r="H1151" s="153">
        <v>43.32</v>
      </c>
      <c r="I1151" s="154"/>
      <c r="L1151" s="149"/>
      <c r="M1151" s="155"/>
      <c r="T1151" s="156"/>
      <c r="AT1151" s="151" t="s">
        <v>276</v>
      </c>
      <c r="AU1151" s="151" t="s">
        <v>90</v>
      </c>
      <c r="AV1151" s="12" t="s">
        <v>90</v>
      </c>
      <c r="AW1151" s="12" t="s">
        <v>4</v>
      </c>
      <c r="AX1151" s="12" t="s">
        <v>84</v>
      </c>
      <c r="AY1151" s="151" t="s">
        <v>268</v>
      </c>
    </row>
    <row r="1152" spans="2:65" s="1" customFormat="1" ht="24.2" customHeight="1">
      <c r="B1152" s="32"/>
      <c r="C1152" s="186" t="s">
        <v>1780</v>
      </c>
      <c r="D1152" s="186" t="s">
        <v>982</v>
      </c>
      <c r="E1152" s="187" t="s">
        <v>1804</v>
      </c>
      <c r="F1152" s="188" t="s">
        <v>1805</v>
      </c>
      <c r="G1152" s="189" t="s">
        <v>1783</v>
      </c>
      <c r="H1152" s="190">
        <v>0.3</v>
      </c>
      <c r="I1152" s="191"/>
      <c r="J1152" s="192">
        <f>ROUND(I1152*H1152,2)</f>
        <v>0</v>
      </c>
      <c r="K1152" s="188" t="s">
        <v>274</v>
      </c>
      <c r="L1152" s="193"/>
      <c r="M1152" s="194" t="s">
        <v>1</v>
      </c>
      <c r="N1152" s="195" t="s">
        <v>43</v>
      </c>
      <c r="P1152" s="145">
        <f>O1152*H1152</f>
        <v>0</v>
      </c>
      <c r="Q1152" s="145">
        <v>0</v>
      </c>
      <c r="R1152" s="145">
        <f>Q1152*H1152</f>
        <v>0</v>
      </c>
      <c r="S1152" s="145">
        <v>0</v>
      </c>
      <c r="T1152" s="146">
        <f>S1152*H1152</f>
        <v>0</v>
      </c>
      <c r="AR1152" s="147" t="s">
        <v>448</v>
      </c>
      <c r="AT1152" s="147" t="s">
        <v>982</v>
      </c>
      <c r="AU1152" s="147" t="s">
        <v>90</v>
      </c>
      <c r="AY1152" s="17" t="s">
        <v>268</v>
      </c>
      <c r="BE1152" s="148">
        <f>IF(N1152="základní",J1152,0)</f>
        <v>0</v>
      </c>
      <c r="BF1152" s="148">
        <f>IF(N1152="snížená",J1152,0)</f>
        <v>0</v>
      </c>
      <c r="BG1152" s="148">
        <f>IF(N1152="zákl. přenesená",J1152,0)</f>
        <v>0</v>
      </c>
      <c r="BH1152" s="148">
        <f>IF(N1152="sníž. přenesená",J1152,0)</f>
        <v>0</v>
      </c>
      <c r="BI1152" s="148">
        <f>IF(N1152="nulová",J1152,0)</f>
        <v>0</v>
      </c>
      <c r="BJ1152" s="17" t="s">
        <v>90</v>
      </c>
      <c r="BK1152" s="148">
        <f>ROUND(I1152*H1152,2)</f>
        <v>0</v>
      </c>
      <c r="BL1152" s="17" t="s">
        <v>370</v>
      </c>
      <c r="BM1152" s="147" t="s">
        <v>3373</v>
      </c>
    </row>
    <row r="1153" spans="2:65" s="12" customFormat="1">
      <c r="B1153" s="149"/>
      <c r="D1153" s="150" t="s">
        <v>276</v>
      </c>
      <c r="E1153" s="151" t="s">
        <v>1</v>
      </c>
      <c r="F1153" s="152" t="s">
        <v>1291</v>
      </c>
      <c r="H1153" s="153">
        <v>15</v>
      </c>
      <c r="I1153" s="154"/>
      <c r="L1153" s="149"/>
      <c r="M1153" s="155"/>
      <c r="T1153" s="156"/>
      <c r="AT1153" s="151" t="s">
        <v>276</v>
      </c>
      <c r="AU1153" s="151" t="s">
        <v>90</v>
      </c>
      <c r="AV1153" s="12" t="s">
        <v>90</v>
      </c>
      <c r="AW1153" s="12" t="s">
        <v>32</v>
      </c>
      <c r="AX1153" s="12" t="s">
        <v>77</v>
      </c>
      <c r="AY1153" s="151" t="s">
        <v>268</v>
      </c>
    </row>
    <row r="1154" spans="2:65" s="13" customFormat="1">
      <c r="B1154" s="157"/>
      <c r="D1154" s="150" t="s">
        <v>276</v>
      </c>
      <c r="E1154" s="158" t="s">
        <v>1</v>
      </c>
      <c r="F1154" s="159" t="s">
        <v>278</v>
      </c>
      <c r="H1154" s="160">
        <v>15</v>
      </c>
      <c r="I1154" s="161"/>
      <c r="L1154" s="157"/>
      <c r="M1154" s="162"/>
      <c r="T1154" s="163"/>
      <c r="AT1154" s="158" t="s">
        <v>276</v>
      </c>
      <c r="AU1154" s="158" t="s">
        <v>90</v>
      </c>
      <c r="AV1154" s="13" t="s">
        <v>101</v>
      </c>
      <c r="AW1154" s="13" t="s">
        <v>32</v>
      </c>
      <c r="AX1154" s="13" t="s">
        <v>84</v>
      </c>
      <c r="AY1154" s="158" t="s">
        <v>268</v>
      </c>
    </row>
    <row r="1155" spans="2:65" s="12" customFormat="1">
      <c r="B1155" s="149"/>
      <c r="D1155" s="150" t="s">
        <v>276</v>
      </c>
      <c r="F1155" s="152" t="s">
        <v>1807</v>
      </c>
      <c r="H1155" s="153">
        <v>0.3</v>
      </c>
      <c r="I1155" s="154"/>
      <c r="L1155" s="149"/>
      <c r="M1155" s="155"/>
      <c r="T1155" s="156"/>
      <c r="AT1155" s="151" t="s">
        <v>276</v>
      </c>
      <c r="AU1155" s="151" t="s">
        <v>90</v>
      </c>
      <c r="AV1155" s="12" t="s">
        <v>90</v>
      </c>
      <c r="AW1155" s="12" t="s">
        <v>4</v>
      </c>
      <c r="AX1155" s="12" t="s">
        <v>84</v>
      </c>
      <c r="AY1155" s="151" t="s">
        <v>268</v>
      </c>
    </row>
    <row r="1156" spans="2:65" s="1" customFormat="1" ht="24.2" customHeight="1">
      <c r="B1156" s="32"/>
      <c r="C1156" s="136" t="s">
        <v>1786</v>
      </c>
      <c r="D1156" s="177" t="s">
        <v>270</v>
      </c>
      <c r="E1156" s="137" t="s">
        <v>1809</v>
      </c>
      <c r="F1156" s="138" t="s">
        <v>1810</v>
      </c>
      <c r="G1156" s="139" t="s">
        <v>281</v>
      </c>
      <c r="H1156" s="140">
        <v>175</v>
      </c>
      <c r="I1156" s="141"/>
      <c r="J1156" s="142">
        <f>ROUND(I1156*H1156,2)</f>
        <v>0</v>
      </c>
      <c r="K1156" s="138" t="s">
        <v>274</v>
      </c>
      <c r="L1156" s="32"/>
      <c r="M1156" s="143" t="s">
        <v>1</v>
      </c>
      <c r="N1156" s="144" t="s">
        <v>43</v>
      </c>
      <c r="P1156" s="145">
        <f>O1156*H1156</f>
        <v>0</v>
      </c>
      <c r="Q1156" s="145">
        <v>0</v>
      </c>
      <c r="R1156" s="145">
        <f>Q1156*H1156</f>
        <v>0</v>
      </c>
      <c r="S1156" s="145">
        <v>0</v>
      </c>
      <c r="T1156" s="146">
        <f>S1156*H1156</f>
        <v>0</v>
      </c>
      <c r="AR1156" s="147" t="s">
        <v>370</v>
      </c>
      <c r="AT1156" s="147" t="s">
        <v>270</v>
      </c>
      <c r="AU1156" s="147" t="s">
        <v>90</v>
      </c>
      <c r="AY1156" s="17" t="s">
        <v>268</v>
      </c>
      <c r="BE1156" s="148">
        <f>IF(N1156="základní",J1156,0)</f>
        <v>0</v>
      </c>
      <c r="BF1156" s="148">
        <f>IF(N1156="snížená",J1156,0)</f>
        <v>0</v>
      </c>
      <c r="BG1156" s="148">
        <f>IF(N1156="zákl. přenesená",J1156,0)</f>
        <v>0</v>
      </c>
      <c r="BH1156" s="148">
        <f>IF(N1156="sníž. přenesená",J1156,0)</f>
        <v>0</v>
      </c>
      <c r="BI1156" s="148">
        <f>IF(N1156="nulová",J1156,0)</f>
        <v>0</v>
      </c>
      <c r="BJ1156" s="17" t="s">
        <v>90</v>
      </c>
      <c r="BK1156" s="148">
        <f>ROUND(I1156*H1156,2)</f>
        <v>0</v>
      </c>
      <c r="BL1156" s="17" t="s">
        <v>370</v>
      </c>
      <c r="BM1156" s="147" t="s">
        <v>3374</v>
      </c>
    </row>
    <row r="1157" spans="2:65" s="1" customFormat="1" ht="16.5" customHeight="1">
      <c r="B1157" s="32"/>
      <c r="C1157" s="186" t="s">
        <v>1791</v>
      </c>
      <c r="D1157" s="196" t="s">
        <v>982</v>
      </c>
      <c r="E1157" s="187" t="s">
        <v>1813</v>
      </c>
      <c r="F1157" s="188" t="s">
        <v>1814</v>
      </c>
      <c r="G1157" s="189" t="s">
        <v>440</v>
      </c>
      <c r="H1157" s="190">
        <v>29</v>
      </c>
      <c r="I1157" s="191"/>
      <c r="J1157" s="192">
        <f>ROUND(I1157*H1157,2)</f>
        <v>0</v>
      </c>
      <c r="K1157" s="188" t="s">
        <v>1</v>
      </c>
      <c r="L1157" s="193"/>
      <c r="M1157" s="194" t="s">
        <v>1</v>
      </c>
      <c r="N1157" s="195" t="s">
        <v>43</v>
      </c>
      <c r="P1157" s="145">
        <f>O1157*H1157</f>
        <v>0</v>
      </c>
      <c r="Q1157" s="145">
        <v>0</v>
      </c>
      <c r="R1157" s="145">
        <f>Q1157*H1157</f>
        <v>0</v>
      </c>
      <c r="S1157" s="145">
        <v>0</v>
      </c>
      <c r="T1157" s="146">
        <f>S1157*H1157</f>
        <v>0</v>
      </c>
      <c r="AR1157" s="147" t="s">
        <v>448</v>
      </c>
      <c r="AT1157" s="147" t="s">
        <v>982</v>
      </c>
      <c r="AU1157" s="147" t="s">
        <v>90</v>
      </c>
      <c r="AY1157" s="17" t="s">
        <v>268</v>
      </c>
      <c r="BE1157" s="148">
        <f>IF(N1157="základní",J1157,0)</f>
        <v>0</v>
      </c>
      <c r="BF1157" s="148">
        <f>IF(N1157="snížená",J1157,0)</f>
        <v>0</v>
      </c>
      <c r="BG1157" s="148">
        <f>IF(N1157="zákl. přenesená",J1157,0)</f>
        <v>0</v>
      </c>
      <c r="BH1157" s="148">
        <f>IF(N1157="sníž. přenesená",J1157,0)</f>
        <v>0</v>
      </c>
      <c r="BI1157" s="148">
        <f>IF(N1157="nulová",J1157,0)</f>
        <v>0</v>
      </c>
      <c r="BJ1157" s="17" t="s">
        <v>90</v>
      </c>
      <c r="BK1157" s="148">
        <f>ROUND(I1157*H1157,2)</f>
        <v>0</v>
      </c>
      <c r="BL1157" s="17" t="s">
        <v>370</v>
      </c>
      <c r="BM1157" s="147" t="s">
        <v>3375</v>
      </c>
    </row>
    <row r="1158" spans="2:65" s="1" customFormat="1" ht="19.5">
      <c r="B1158" s="32"/>
      <c r="D1158" s="150" t="s">
        <v>475</v>
      </c>
      <c r="F1158" s="178" t="s">
        <v>1816</v>
      </c>
      <c r="I1158" s="179"/>
      <c r="L1158" s="32"/>
      <c r="M1158" s="180"/>
      <c r="T1158" s="56"/>
      <c r="AT1158" s="17" t="s">
        <v>475</v>
      </c>
      <c r="AU1158" s="17" t="s">
        <v>90</v>
      </c>
    </row>
    <row r="1159" spans="2:65" s="12" customFormat="1">
      <c r="B1159" s="149"/>
      <c r="D1159" s="150" t="s">
        <v>276</v>
      </c>
      <c r="E1159" s="151" t="s">
        <v>1</v>
      </c>
      <c r="F1159" s="152" t="s">
        <v>1817</v>
      </c>
      <c r="H1159" s="153">
        <v>29</v>
      </c>
      <c r="I1159" s="154"/>
      <c r="L1159" s="149"/>
      <c r="M1159" s="155"/>
      <c r="T1159" s="156"/>
      <c r="AT1159" s="151" t="s">
        <v>276</v>
      </c>
      <c r="AU1159" s="151" t="s">
        <v>90</v>
      </c>
      <c r="AV1159" s="12" t="s">
        <v>90</v>
      </c>
      <c r="AW1159" s="12" t="s">
        <v>32</v>
      </c>
      <c r="AX1159" s="12" t="s">
        <v>77</v>
      </c>
      <c r="AY1159" s="151" t="s">
        <v>268</v>
      </c>
    </row>
    <row r="1160" spans="2:65" s="13" customFormat="1">
      <c r="B1160" s="157"/>
      <c r="D1160" s="150" t="s">
        <v>276</v>
      </c>
      <c r="E1160" s="158" t="s">
        <v>1</v>
      </c>
      <c r="F1160" s="159" t="s">
        <v>278</v>
      </c>
      <c r="H1160" s="160">
        <v>29</v>
      </c>
      <c r="I1160" s="161"/>
      <c r="L1160" s="157"/>
      <c r="M1160" s="162"/>
      <c r="T1160" s="163"/>
      <c r="AT1160" s="158" t="s">
        <v>276</v>
      </c>
      <c r="AU1160" s="158" t="s">
        <v>90</v>
      </c>
      <c r="AV1160" s="13" t="s">
        <v>101</v>
      </c>
      <c r="AW1160" s="13" t="s">
        <v>32</v>
      </c>
      <c r="AX1160" s="13" t="s">
        <v>84</v>
      </c>
      <c r="AY1160" s="158" t="s">
        <v>268</v>
      </c>
    </row>
    <row r="1161" spans="2:65" s="1" customFormat="1" ht="16.5" customHeight="1">
      <c r="B1161" s="32"/>
      <c r="C1161" s="186" t="s">
        <v>1803</v>
      </c>
      <c r="D1161" s="196" t="s">
        <v>982</v>
      </c>
      <c r="E1161" s="187" t="s">
        <v>1819</v>
      </c>
      <c r="F1161" s="188" t="s">
        <v>1820</v>
      </c>
      <c r="G1161" s="189" t="s">
        <v>440</v>
      </c>
      <c r="H1161" s="190">
        <v>29</v>
      </c>
      <c r="I1161" s="191"/>
      <c r="J1161" s="192">
        <f>ROUND(I1161*H1161,2)</f>
        <v>0</v>
      </c>
      <c r="K1161" s="188" t="s">
        <v>1</v>
      </c>
      <c r="L1161" s="193"/>
      <c r="M1161" s="194" t="s">
        <v>1</v>
      </c>
      <c r="N1161" s="195" t="s">
        <v>43</v>
      </c>
      <c r="P1161" s="145">
        <f>O1161*H1161</f>
        <v>0</v>
      </c>
      <c r="Q1161" s="145">
        <v>0</v>
      </c>
      <c r="R1161" s="145">
        <f>Q1161*H1161</f>
        <v>0</v>
      </c>
      <c r="S1161" s="145">
        <v>0</v>
      </c>
      <c r="T1161" s="146">
        <f>S1161*H1161</f>
        <v>0</v>
      </c>
      <c r="AR1161" s="147" t="s">
        <v>448</v>
      </c>
      <c r="AT1161" s="147" t="s">
        <v>982</v>
      </c>
      <c r="AU1161" s="147" t="s">
        <v>90</v>
      </c>
      <c r="AY1161" s="17" t="s">
        <v>268</v>
      </c>
      <c r="BE1161" s="148">
        <f>IF(N1161="základní",J1161,0)</f>
        <v>0</v>
      </c>
      <c r="BF1161" s="148">
        <f>IF(N1161="snížená",J1161,0)</f>
        <v>0</v>
      </c>
      <c r="BG1161" s="148">
        <f>IF(N1161="zákl. přenesená",J1161,0)</f>
        <v>0</v>
      </c>
      <c r="BH1161" s="148">
        <f>IF(N1161="sníž. přenesená",J1161,0)</f>
        <v>0</v>
      </c>
      <c r="BI1161" s="148">
        <f>IF(N1161="nulová",J1161,0)</f>
        <v>0</v>
      </c>
      <c r="BJ1161" s="17" t="s">
        <v>90</v>
      </c>
      <c r="BK1161" s="148">
        <f>ROUND(I1161*H1161,2)</f>
        <v>0</v>
      </c>
      <c r="BL1161" s="17" t="s">
        <v>370</v>
      </c>
      <c r="BM1161" s="147" t="s">
        <v>3376</v>
      </c>
    </row>
    <row r="1162" spans="2:65" s="1" customFormat="1" ht="19.5">
      <c r="B1162" s="32"/>
      <c r="D1162" s="150" t="s">
        <v>475</v>
      </c>
      <c r="F1162" s="178" t="s">
        <v>1816</v>
      </c>
      <c r="I1162" s="179"/>
      <c r="L1162" s="32"/>
      <c r="M1162" s="180"/>
      <c r="T1162" s="56"/>
      <c r="AT1162" s="17" t="s">
        <v>475</v>
      </c>
      <c r="AU1162" s="17" t="s">
        <v>90</v>
      </c>
    </row>
    <row r="1163" spans="2:65" s="12" customFormat="1">
      <c r="B1163" s="149"/>
      <c r="D1163" s="150" t="s">
        <v>276</v>
      </c>
      <c r="E1163" s="151" t="s">
        <v>1</v>
      </c>
      <c r="F1163" s="152" t="s">
        <v>1817</v>
      </c>
      <c r="H1163" s="153">
        <v>29</v>
      </c>
      <c r="I1163" s="154"/>
      <c r="L1163" s="149"/>
      <c r="M1163" s="155"/>
      <c r="T1163" s="156"/>
      <c r="AT1163" s="151" t="s">
        <v>276</v>
      </c>
      <c r="AU1163" s="151" t="s">
        <v>90</v>
      </c>
      <c r="AV1163" s="12" t="s">
        <v>90</v>
      </c>
      <c r="AW1163" s="12" t="s">
        <v>32</v>
      </c>
      <c r="AX1163" s="12" t="s">
        <v>77</v>
      </c>
      <c r="AY1163" s="151" t="s">
        <v>268</v>
      </c>
    </row>
    <row r="1164" spans="2:65" s="13" customFormat="1">
      <c r="B1164" s="157"/>
      <c r="D1164" s="150" t="s">
        <v>276</v>
      </c>
      <c r="E1164" s="158" t="s">
        <v>1</v>
      </c>
      <c r="F1164" s="159" t="s">
        <v>278</v>
      </c>
      <c r="H1164" s="160">
        <v>29</v>
      </c>
      <c r="I1164" s="161"/>
      <c r="L1164" s="157"/>
      <c r="M1164" s="162"/>
      <c r="T1164" s="163"/>
      <c r="AT1164" s="158" t="s">
        <v>276</v>
      </c>
      <c r="AU1164" s="158" t="s">
        <v>90</v>
      </c>
      <c r="AV1164" s="13" t="s">
        <v>101</v>
      </c>
      <c r="AW1164" s="13" t="s">
        <v>32</v>
      </c>
      <c r="AX1164" s="13" t="s">
        <v>84</v>
      </c>
      <c r="AY1164" s="158" t="s">
        <v>268</v>
      </c>
    </row>
    <row r="1165" spans="2:65" s="1" customFormat="1" ht="16.5" customHeight="1">
      <c r="B1165" s="32"/>
      <c r="C1165" s="186" t="s">
        <v>1808</v>
      </c>
      <c r="D1165" s="196" t="s">
        <v>982</v>
      </c>
      <c r="E1165" s="187" t="s">
        <v>1823</v>
      </c>
      <c r="F1165" s="188" t="s">
        <v>1824</v>
      </c>
      <c r="G1165" s="189" t="s">
        <v>440</v>
      </c>
      <c r="H1165" s="190">
        <v>29</v>
      </c>
      <c r="I1165" s="191"/>
      <c r="J1165" s="192">
        <f>ROUND(I1165*H1165,2)</f>
        <v>0</v>
      </c>
      <c r="K1165" s="188" t="s">
        <v>1</v>
      </c>
      <c r="L1165" s="193"/>
      <c r="M1165" s="194" t="s">
        <v>1</v>
      </c>
      <c r="N1165" s="195" t="s">
        <v>43</v>
      </c>
      <c r="P1165" s="145">
        <f>O1165*H1165</f>
        <v>0</v>
      </c>
      <c r="Q1165" s="145">
        <v>0</v>
      </c>
      <c r="R1165" s="145">
        <f>Q1165*H1165</f>
        <v>0</v>
      </c>
      <c r="S1165" s="145">
        <v>0</v>
      </c>
      <c r="T1165" s="146">
        <f>S1165*H1165</f>
        <v>0</v>
      </c>
      <c r="AR1165" s="147" t="s">
        <v>448</v>
      </c>
      <c r="AT1165" s="147" t="s">
        <v>982</v>
      </c>
      <c r="AU1165" s="147" t="s">
        <v>90</v>
      </c>
      <c r="AY1165" s="17" t="s">
        <v>268</v>
      </c>
      <c r="BE1165" s="148">
        <f>IF(N1165="základní",J1165,0)</f>
        <v>0</v>
      </c>
      <c r="BF1165" s="148">
        <f>IF(N1165="snížená",J1165,0)</f>
        <v>0</v>
      </c>
      <c r="BG1165" s="148">
        <f>IF(N1165="zákl. přenesená",J1165,0)</f>
        <v>0</v>
      </c>
      <c r="BH1165" s="148">
        <f>IF(N1165="sníž. přenesená",J1165,0)</f>
        <v>0</v>
      </c>
      <c r="BI1165" s="148">
        <f>IF(N1165="nulová",J1165,0)</f>
        <v>0</v>
      </c>
      <c r="BJ1165" s="17" t="s">
        <v>90</v>
      </c>
      <c r="BK1165" s="148">
        <f>ROUND(I1165*H1165,2)</f>
        <v>0</v>
      </c>
      <c r="BL1165" s="17" t="s">
        <v>370</v>
      </c>
      <c r="BM1165" s="147" t="s">
        <v>3377</v>
      </c>
    </row>
    <row r="1166" spans="2:65" s="1" customFormat="1" ht="19.5">
      <c r="B1166" s="32"/>
      <c r="D1166" s="150" t="s">
        <v>475</v>
      </c>
      <c r="F1166" s="178" t="s">
        <v>1816</v>
      </c>
      <c r="I1166" s="179"/>
      <c r="L1166" s="32"/>
      <c r="M1166" s="180"/>
      <c r="T1166" s="56"/>
      <c r="AT1166" s="17" t="s">
        <v>475</v>
      </c>
      <c r="AU1166" s="17" t="s">
        <v>90</v>
      </c>
    </row>
    <row r="1167" spans="2:65" s="12" customFormat="1">
      <c r="B1167" s="149"/>
      <c r="D1167" s="150" t="s">
        <v>276</v>
      </c>
      <c r="E1167" s="151" t="s">
        <v>1</v>
      </c>
      <c r="F1167" s="152" t="s">
        <v>1817</v>
      </c>
      <c r="H1167" s="153">
        <v>29</v>
      </c>
      <c r="I1167" s="154"/>
      <c r="L1167" s="149"/>
      <c r="M1167" s="155"/>
      <c r="T1167" s="156"/>
      <c r="AT1167" s="151" t="s">
        <v>276</v>
      </c>
      <c r="AU1167" s="151" t="s">
        <v>90</v>
      </c>
      <c r="AV1167" s="12" t="s">
        <v>90</v>
      </c>
      <c r="AW1167" s="12" t="s">
        <v>32</v>
      </c>
      <c r="AX1167" s="12" t="s">
        <v>77</v>
      </c>
      <c r="AY1167" s="151" t="s">
        <v>268</v>
      </c>
    </row>
    <row r="1168" spans="2:65" s="13" customFormat="1">
      <c r="B1168" s="157"/>
      <c r="D1168" s="150" t="s">
        <v>276</v>
      </c>
      <c r="E1168" s="158" t="s">
        <v>1</v>
      </c>
      <c r="F1168" s="159" t="s">
        <v>278</v>
      </c>
      <c r="H1168" s="160">
        <v>29</v>
      </c>
      <c r="I1168" s="161"/>
      <c r="L1168" s="157"/>
      <c r="M1168" s="162"/>
      <c r="T1168" s="163"/>
      <c r="AT1168" s="158" t="s">
        <v>276</v>
      </c>
      <c r="AU1168" s="158" t="s">
        <v>90</v>
      </c>
      <c r="AV1168" s="13" t="s">
        <v>101</v>
      </c>
      <c r="AW1168" s="13" t="s">
        <v>32</v>
      </c>
      <c r="AX1168" s="13" t="s">
        <v>84</v>
      </c>
      <c r="AY1168" s="158" t="s">
        <v>268</v>
      </c>
    </row>
    <row r="1169" spans="2:65" s="1" customFormat="1" ht="16.5" customHeight="1">
      <c r="B1169" s="32"/>
      <c r="C1169" s="186" t="s">
        <v>1812</v>
      </c>
      <c r="D1169" s="196" t="s">
        <v>982</v>
      </c>
      <c r="E1169" s="187" t="s">
        <v>1827</v>
      </c>
      <c r="F1169" s="188" t="s">
        <v>1828</v>
      </c>
      <c r="G1169" s="189" t="s">
        <v>440</v>
      </c>
      <c r="H1169" s="190">
        <v>29</v>
      </c>
      <c r="I1169" s="191"/>
      <c r="J1169" s="192">
        <f>ROUND(I1169*H1169,2)</f>
        <v>0</v>
      </c>
      <c r="K1169" s="188" t="s">
        <v>1</v>
      </c>
      <c r="L1169" s="193"/>
      <c r="M1169" s="194" t="s">
        <v>1</v>
      </c>
      <c r="N1169" s="195" t="s">
        <v>43</v>
      </c>
      <c r="P1169" s="145">
        <f>O1169*H1169</f>
        <v>0</v>
      </c>
      <c r="Q1169" s="145">
        <v>0</v>
      </c>
      <c r="R1169" s="145">
        <f>Q1169*H1169</f>
        <v>0</v>
      </c>
      <c r="S1169" s="145">
        <v>0</v>
      </c>
      <c r="T1169" s="146">
        <f>S1169*H1169</f>
        <v>0</v>
      </c>
      <c r="AR1169" s="147" t="s">
        <v>448</v>
      </c>
      <c r="AT1169" s="147" t="s">
        <v>982</v>
      </c>
      <c r="AU1169" s="147" t="s">
        <v>90</v>
      </c>
      <c r="AY1169" s="17" t="s">
        <v>268</v>
      </c>
      <c r="BE1169" s="148">
        <f>IF(N1169="základní",J1169,0)</f>
        <v>0</v>
      </c>
      <c r="BF1169" s="148">
        <f>IF(N1169="snížená",J1169,0)</f>
        <v>0</v>
      </c>
      <c r="BG1169" s="148">
        <f>IF(N1169="zákl. přenesená",J1169,0)</f>
        <v>0</v>
      </c>
      <c r="BH1169" s="148">
        <f>IF(N1169="sníž. přenesená",J1169,0)</f>
        <v>0</v>
      </c>
      <c r="BI1169" s="148">
        <f>IF(N1169="nulová",J1169,0)</f>
        <v>0</v>
      </c>
      <c r="BJ1169" s="17" t="s">
        <v>90</v>
      </c>
      <c r="BK1169" s="148">
        <f>ROUND(I1169*H1169,2)</f>
        <v>0</v>
      </c>
      <c r="BL1169" s="17" t="s">
        <v>370</v>
      </c>
      <c r="BM1169" s="147" t="s">
        <v>3378</v>
      </c>
    </row>
    <row r="1170" spans="2:65" s="1" customFormat="1" ht="19.5">
      <c r="B1170" s="32"/>
      <c r="D1170" s="150" t="s">
        <v>475</v>
      </c>
      <c r="F1170" s="178" t="s">
        <v>1816</v>
      </c>
      <c r="I1170" s="179"/>
      <c r="L1170" s="32"/>
      <c r="M1170" s="180"/>
      <c r="T1170" s="56"/>
      <c r="AT1170" s="17" t="s">
        <v>475</v>
      </c>
      <c r="AU1170" s="17" t="s">
        <v>90</v>
      </c>
    </row>
    <row r="1171" spans="2:65" s="12" customFormat="1">
      <c r="B1171" s="149"/>
      <c r="D1171" s="150" t="s">
        <v>276</v>
      </c>
      <c r="E1171" s="151" t="s">
        <v>1</v>
      </c>
      <c r="F1171" s="152" t="s">
        <v>1817</v>
      </c>
      <c r="H1171" s="153">
        <v>29</v>
      </c>
      <c r="I1171" s="154"/>
      <c r="L1171" s="149"/>
      <c r="M1171" s="155"/>
      <c r="T1171" s="156"/>
      <c r="AT1171" s="151" t="s">
        <v>276</v>
      </c>
      <c r="AU1171" s="151" t="s">
        <v>90</v>
      </c>
      <c r="AV1171" s="12" t="s">
        <v>90</v>
      </c>
      <c r="AW1171" s="12" t="s">
        <v>32</v>
      </c>
      <c r="AX1171" s="12" t="s">
        <v>77</v>
      </c>
      <c r="AY1171" s="151" t="s">
        <v>268</v>
      </c>
    </row>
    <row r="1172" spans="2:65" s="13" customFormat="1">
      <c r="B1172" s="157"/>
      <c r="D1172" s="150" t="s">
        <v>276</v>
      </c>
      <c r="E1172" s="158" t="s">
        <v>1</v>
      </c>
      <c r="F1172" s="159" t="s">
        <v>278</v>
      </c>
      <c r="H1172" s="160">
        <v>29</v>
      </c>
      <c r="I1172" s="161"/>
      <c r="L1172" s="157"/>
      <c r="M1172" s="162"/>
      <c r="T1172" s="163"/>
      <c r="AT1172" s="158" t="s">
        <v>276</v>
      </c>
      <c r="AU1172" s="158" t="s">
        <v>90</v>
      </c>
      <c r="AV1172" s="13" t="s">
        <v>101</v>
      </c>
      <c r="AW1172" s="13" t="s">
        <v>32</v>
      </c>
      <c r="AX1172" s="13" t="s">
        <v>84</v>
      </c>
      <c r="AY1172" s="158" t="s">
        <v>268</v>
      </c>
    </row>
    <row r="1173" spans="2:65" s="1" customFormat="1" ht="16.5" customHeight="1">
      <c r="B1173" s="32"/>
      <c r="C1173" s="186" t="s">
        <v>1818</v>
      </c>
      <c r="D1173" s="196" t="s">
        <v>982</v>
      </c>
      <c r="E1173" s="187" t="s">
        <v>1831</v>
      </c>
      <c r="F1173" s="188" t="s">
        <v>1832</v>
      </c>
      <c r="G1173" s="189" t="s">
        <v>440</v>
      </c>
      <c r="H1173" s="190">
        <v>29</v>
      </c>
      <c r="I1173" s="191"/>
      <c r="J1173" s="192">
        <f>ROUND(I1173*H1173,2)</f>
        <v>0</v>
      </c>
      <c r="K1173" s="188" t="s">
        <v>1</v>
      </c>
      <c r="L1173" s="193"/>
      <c r="M1173" s="194" t="s">
        <v>1</v>
      </c>
      <c r="N1173" s="195" t="s">
        <v>43</v>
      </c>
      <c r="P1173" s="145">
        <f>O1173*H1173</f>
        <v>0</v>
      </c>
      <c r="Q1173" s="145">
        <v>0</v>
      </c>
      <c r="R1173" s="145">
        <f>Q1173*H1173</f>
        <v>0</v>
      </c>
      <c r="S1173" s="145">
        <v>0</v>
      </c>
      <c r="T1173" s="146">
        <f>S1173*H1173</f>
        <v>0</v>
      </c>
      <c r="AR1173" s="147" t="s">
        <v>448</v>
      </c>
      <c r="AT1173" s="147" t="s">
        <v>982</v>
      </c>
      <c r="AU1173" s="147" t="s">
        <v>90</v>
      </c>
      <c r="AY1173" s="17" t="s">
        <v>268</v>
      </c>
      <c r="BE1173" s="148">
        <f>IF(N1173="základní",J1173,0)</f>
        <v>0</v>
      </c>
      <c r="BF1173" s="148">
        <f>IF(N1173="snížená",J1173,0)</f>
        <v>0</v>
      </c>
      <c r="BG1173" s="148">
        <f>IF(N1173="zákl. přenesená",J1173,0)</f>
        <v>0</v>
      </c>
      <c r="BH1173" s="148">
        <f>IF(N1173="sníž. přenesená",J1173,0)</f>
        <v>0</v>
      </c>
      <c r="BI1173" s="148">
        <f>IF(N1173="nulová",J1173,0)</f>
        <v>0</v>
      </c>
      <c r="BJ1173" s="17" t="s">
        <v>90</v>
      </c>
      <c r="BK1173" s="148">
        <f>ROUND(I1173*H1173,2)</f>
        <v>0</v>
      </c>
      <c r="BL1173" s="17" t="s">
        <v>370</v>
      </c>
      <c r="BM1173" s="147" t="s">
        <v>3379</v>
      </c>
    </row>
    <row r="1174" spans="2:65" s="1" customFormat="1" ht="19.5">
      <c r="B1174" s="32"/>
      <c r="D1174" s="150" t="s">
        <v>475</v>
      </c>
      <c r="F1174" s="178" t="s">
        <v>1816</v>
      </c>
      <c r="I1174" s="179"/>
      <c r="L1174" s="32"/>
      <c r="M1174" s="180"/>
      <c r="T1174" s="56"/>
      <c r="AT1174" s="17" t="s">
        <v>475</v>
      </c>
      <c r="AU1174" s="17" t="s">
        <v>90</v>
      </c>
    </row>
    <row r="1175" spans="2:65" s="12" customFormat="1">
      <c r="B1175" s="149"/>
      <c r="D1175" s="150" t="s">
        <v>276</v>
      </c>
      <c r="E1175" s="151" t="s">
        <v>1</v>
      </c>
      <c r="F1175" s="152" t="s">
        <v>1817</v>
      </c>
      <c r="H1175" s="153">
        <v>29</v>
      </c>
      <c r="I1175" s="154"/>
      <c r="L1175" s="149"/>
      <c r="M1175" s="155"/>
      <c r="T1175" s="156"/>
      <c r="AT1175" s="151" t="s">
        <v>276</v>
      </c>
      <c r="AU1175" s="151" t="s">
        <v>90</v>
      </c>
      <c r="AV1175" s="12" t="s">
        <v>90</v>
      </c>
      <c r="AW1175" s="12" t="s">
        <v>32</v>
      </c>
      <c r="AX1175" s="12" t="s">
        <v>77</v>
      </c>
      <c r="AY1175" s="151" t="s">
        <v>268</v>
      </c>
    </row>
    <row r="1176" spans="2:65" s="13" customFormat="1">
      <c r="B1176" s="157"/>
      <c r="D1176" s="150" t="s">
        <v>276</v>
      </c>
      <c r="E1176" s="158" t="s">
        <v>1</v>
      </c>
      <c r="F1176" s="159" t="s">
        <v>278</v>
      </c>
      <c r="H1176" s="160">
        <v>29</v>
      </c>
      <c r="I1176" s="161"/>
      <c r="L1176" s="157"/>
      <c r="M1176" s="162"/>
      <c r="T1176" s="163"/>
      <c r="AT1176" s="158" t="s">
        <v>276</v>
      </c>
      <c r="AU1176" s="158" t="s">
        <v>90</v>
      </c>
      <c r="AV1176" s="13" t="s">
        <v>101</v>
      </c>
      <c r="AW1176" s="13" t="s">
        <v>32</v>
      </c>
      <c r="AX1176" s="13" t="s">
        <v>84</v>
      </c>
      <c r="AY1176" s="158" t="s">
        <v>268</v>
      </c>
    </row>
    <row r="1177" spans="2:65" s="1" customFormat="1" ht="16.5" customHeight="1">
      <c r="B1177" s="32"/>
      <c r="C1177" s="186" t="s">
        <v>1822</v>
      </c>
      <c r="D1177" s="196" t="s">
        <v>982</v>
      </c>
      <c r="E1177" s="187" t="s">
        <v>1835</v>
      </c>
      <c r="F1177" s="188" t="s">
        <v>1836</v>
      </c>
      <c r="G1177" s="189" t="s">
        <v>440</v>
      </c>
      <c r="H1177" s="190">
        <v>15</v>
      </c>
      <c r="I1177" s="191"/>
      <c r="J1177" s="192">
        <f>ROUND(I1177*H1177,2)</f>
        <v>0</v>
      </c>
      <c r="K1177" s="188" t="s">
        <v>1</v>
      </c>
      <c r="L1177" s="193"/>
      <c r="M1177" s="194" t="s">
        <v>1</v>
      </c>
      <c r="N1177" s="195" t="s">
        <v>43</v>
      </c>
      <c r="P1177" s="145">
        <f>O1177*H1177</f>
        <v>0</v>
      </c>
      <c r="Q1177" s="145">
        <v>0</v>
      </c>
      <c r="R1177" s="145">
        <f>Q1177*H1177</f>
        <v>0</v>
      </c>
      <c r="S1177" s="145">
        <v>0</v>
      </c>
      <c r="T1177" s="146">
        <f>S1177*H1177</f>
        <v>0</v>
      </c>
      <c r="AR1177" s="147" t="s">
        <v>448</v>
      </c>
      <c r="AT1177" s="147" t="s">
        <v>982</v>
      </c>
      <c r="AU1177" s="147" t="s">
        <v>90</v>
      </c>
      <c r="AY1177" s="17" t="s">
        <v>268</v>
      </c>
      <c r="BE1177" s="148">
        <f>IF(N1177="základní",J1177,0)</f>
        <v>0</v>
      </c>
      <c r="BF1177" s="148">
        <f>IF(N1177="snížená",J1177,0)</f>
        <v>0</v>
      </c>
      <c r="BG1177" s="148">
        <f>IF(N1177="zákl. přenesená",J1177,0)</f>
        <v>0</v>
      </c>
      <c r="BH1177" s="148">
        <f>IF(N1177="sníž. přenesená",J1177,0)</f>
        <v>0</v>
      </c>
      <c r="BI1177" s="148">
        <f>IF(N1177="nulová",J1177,0)</f>
        <v>0</v>
      </c>
      <c r="BJ1177" s="17" t="s">
        <v>90</v>
      </c>
      <c r="BK1177" s="148">
        <f>ROUND(I1177*H1177,2)</f>
        <v>0</v>
      </c>
      <c r="BL1177" s="17" t="s">
        <v>370</v>
      </c>
      <c r="BM1177" s="147" t="s">
        <v>3380</v>
      </c>
    </row>
    <row r="1178" spans="2:65" s="1" customFormat="1" ht="19.5">
      <c r="B1178" s="32"/>
      <c r="D1178" s="150" t="s">
        <v>475</v>
      </c>
      <c r="F1178" s="178" t="s">
        <v>1816</v>
      </c>
      <c r="I1178" s="179"/>
      <c r="L1178" s="32"/>
      <c r="M1178" s="180"/>
      <c r="T1178" s="56"/>
      <c r="AT1178" s="17" t="s">
        <v>475</v>
      </c>
      <c r="AU1178" s="17" t="s">
        <v>90</v>
      </c>
    </row>
    <row r="1179" spans="2:65" s="12" customFormat="1">
      <c r="B1179" s="149"/>
      <c r="D1179" s="150" t="s">
        <v>276</v>
      </c>
      <c r="E1179" s="151" t="s">
        <v>1</v>
      </c>
      <c r="F1179" s="152" t="s">
        <v>1838</v>
      </c>
      <c r="H1179" s="153">
        <v>15</v>
      </c>
      <c r="I1179" s="154"/>
      <c r="L1179" s="149"/>
      <c r="M1179" s="155"/>
      <c r="T1179" s="156"/>
      <c r="AT1179" s="151" t="s">
        <v>276</v>
      </c>
      <c r="AU1179" s="151" t="s">
        <v>90</v>
      </c>
      <c r="AV1179" s="12" t="s">
        <v>90</v>
      </c>
      <c r="AW1179" s="12" t="s">
        <v>32</v>
      </c>
      <c r="AX1179" s="12" t="s">
        <v>77</v>
      </c>
      <c r="AY1179" s="151" t="s">
        <v>268</v>
      </c>
    </row>
    <row r="1180" spans="2:65" s="13" customFormat="1">
      <c r="B1180" s="157"/>
      <c r="D1180" s="150" t="s">
        <v>276</v>
      </c>
      <c r="E1180" s="158" t="s">
        <v>1</v>
      </c>
      <c r="F1180" s="159" t="s">
        <v>278</v>
      </c>
      <c r="H1180" s="160">
        <v>15</v>
      </c>
      <c r="I1180" s="161"/>
      <c r="L1180" s="157"/>
      <c r="M1180" s="162"/>
      <c r="T1180" s="163"/>
      <c r="AT1180" s="158" t="s">
        <v>276</v>
      </c>
      <c r="AU1180" s="158" t="s">
        <v>90</v>
      </c>
      <c r="AV1180" s="13" t="s">
        <v>101</v>
      </c>
      <c r="AW1180" s="13" t="s">
        <v>32</v>
      </c>
      <c r="AX1180" s="13" t="s">
        <v>84</v>
      </c>
      <c r="AY1180" s="158" t="s">
        <v>268</v>
      </c>
    </row>
    <row r="1181" spans="2:65" s="1" customFormat="1" ht="16.5" customHeight="1">
      <c r="B1181" s="32"/>
      <c r="C1181" s="186" t="s">
        <v>1826</v>
      </c>
      <c r="D1181" s="196" t="s">
        <v>982</v>
      </c>
      <c r="E1181" s="187" t="s">
        <v>1840</v>
      </c>
      <c r="F1181" s="188" t="s">
        <v>1841</v>
      </c>
      <c r="G1181" s="189" t="s">
        <v>440</v>
      </c>
      <c r="H1181" s="190">
        <v>15</v>
      </c>
      <c r="I1181" s="191"/>
      <c r="J1181" s="192">
        <f>ROUND(I1181*H1181,2)</f>
        <v>0</v>
      </c>
      <c r="K1181" s="188" t="s">
        <v>1</v>
      </c>
      <c r="L1181" s="193"/>
      <c r="M1181" s="194" t="s">
        <v>1</v>
      </c>
      <c r="N1181" s="195" t="s">
        <v>43</v>
      </c>
      <c r="P1181" s="145">
        <f>O1181*H1181</f>
        <v>0</v>
      </c>
      <c r="Q1181" s="145">
        <v>0</v>
      </c>
      <c r="R1181" s="145">
        <f>Q1181*H1181</f>
        <v>0</v>
      </c>
      <c r="S1181" s="145">
        <v>0</v>
      </c>
      <c r="T1181" s="146">
        <f>S1181*H1181</f>
        <v>0</v>
      </c>
      <c r="AR1181" s="147" t="s">
        <v>448</v>
      </c>
      <c r="AT1181" s="147" t="s">
        <v>982</v>
      </c>
      <c r="AU1181" s="147" t="s">
        <v>90</v>
      </c>
      <c r="AY1181" s="17" t="s">
        <v>268</v>
      </c>
      <c r="BE1181" s="148">
        <f>IF(N1181="základní",J1181,0)</f>
        <v>0</v>
      </c>
      <c r="BF1181" s="148">
        <f>IF(N1181="snížená",J1181,0)</f>
        <v>0</v>
      </c>
      <c r="BG1181" s="148">
        <f>IF(N1181="zákl. přenesená",J1181,0)</f>
        <v>0</v>
      </c>
      <c r="BH1181" s="148">
        <f>IF(N1181="sníž. přenesená",J1181,0)</f>
        <v>0</v>
      </c>
      <c r="BI1181" s="148">
        <f>IF(N1181="nulová",J1181,0)</f>
        <v>0</v>
      </c>
      <c r="BJ1181" s="17" t="s">
        <v>90</v>
      </c>
      <c r="BK1181" s="148">
        <f>ROUND(I1181*H1181,2)</f>
        <v>0</v>
      </c>
      <c r="BL1181" s="17" t="s">
        <v>370</v>
      </c>
      <c r="BM1181" s="147" t="s">
        <v>3381</v>
      </c>
    </row>
    <row r="1182" spans="2:65" s="1" customFormat="1" ht="19.5">
      <c r="B1182" s="32"/>
      <c r="D1182" s="150" t="s">
        <v>475</v>
      </c>
      <c r="F1182" s="178" t="s">
        <v>1816</v>
      </c>
      <c r="I1182" s="179"/>
      <c r="L1182" s="32"/>
      <c r="M1182" s="180"/>
      <c r="T1182" s="56"/>
      <c r="AT1182" s="17" t="s">
        <v>475</v>
      </c>
      <c r="AU1182" s="17" t="s">
        <v>90</v>
      </c>
    </row>
    <row r="1183" spans="2:65" s="12" customFormat="1">
      <c r="B1183" s="149"/>
      <c r="D1183" s="150" t="s">
        <v>276</v>
      </c>
      <c r="E1183" s="151" t="s">
        <v>1</v>
      </c>
      <c r="F1183" s="152" t="s">
        <v>1838</v>
      </c>
      <c r="H1183" s="153">
        <v>15</v>
      </c>
      <c r="I1183" s="154"/>
      <c r="L1183" s="149"/>
      <c r="M1183" s="155"/>
      <c r="T1183" s="156"/>
      <c r="AT1183" s="151" t="s">
        <v>276</v>
      </c>
      <c r="AU1183" s="151" t="s">
        <v>90</v>
      </c>
      <c r="AV1183" s="12" t="s">
        <v>90</v>
      </c>
      <c r="AW1183" s="12" t="s">
        <v>32</v>
      </c>
      <c r="AX1183" s="12" t="s">
        <v>77</v>
      </c>
      <c r="AY1183" s="151" t="s">
        <v>268</v>
      </c>
    </row>
    <row r="1184" spans="2:65" s="13" customFormat="1">
      <c r="B1184" s="157"/>
      <c r="D1184" s="150" t="s">
        <v>276</v>
      </c>
      <c r="E1184" s="158" t="s">
        <v>1</v>
      </c>
      <c r="F1184" s="159" t="s">
        <v>278</v>
      </c>
      <c r="H1184" s="160">
        <v>15</v>
      </c>
      <c r="I1184" s="161"/>
      <c r="L1184" s="157"/>
      <c r="M1184" s="162"/>
      <c r="T1184" s="163"/>
      <c r="AT1184" s="158" t="s">
        <v>276</v>
      </c>
      <c r="AU1184" s="158" t="s">
        <v>90</v>
      </c>
      <c r="AV1184" s="13" t="s">
        <v>101</v>
      </c>
      <c r="AW1184" s="13" t="s">
        <v>32</v>
      </c>
      <c r="AX1184" s="13" t="s">
        <v>84</v>
      </c>
      <c r="AY1184" s="158" t="s">
        <v>268</v>
      </c>
    </row>
    <row r="1185" spans="2:65" s="1" customFormat="1" ht="37.9" customHeight="1">
      <c r="B1185" s="32"/>
      <c r="C1185" s="136" t="s">
        <v>1830</v>
      </c>
      <c r="D1185" s="136" t="s">
        <v>270</v>
      </c>
      <c r="E1185" s="137" t="s">
        <v>1844</v>
      </c>
      <c r="F1185" s="138" t="s">
        <v>1845</v>
      </c>
      <c r="G1185" s="139" t="s">
        <v>318</v>
      </c>
      <c r="H1185" s="140">
        <v>442.51</v>
      </c>
      <c r="I1185" s="141"/>
      <c r="J1185" s="142">
        <f>ROUND(I1185*H1185,2)</f>
        <v>0</v>
      </c>
      <c r="K1185" s="138" t="s">
        <v>1</v>
      </c>
      <c r="L1185" s="32"/>
      <c r="M1185" s="143" t="s">
        <v>1</v>
      </c>
      <c r="N1185" s="144" t="s">
        <v>43</v>
      </c>
      <c r="P1185" s="145">
        <f>O1185*H1185</f>
        <v>0</v>
      </c>
      <c r="Q1185" s="145">
        <v>0</v>
      </c>
      <c r="R1185" s="145">
        <f>Q1185*H1185</f>
        <v>0</v>
      </c>
      <c r="S1185" s="145">
        <v>0</v>
      </c>
      <c r="T1185" s="146">
        <f>S1185*H1185</f>
        <v>0</v>
      </c>
      <c r="AR1185" s="147" t="s">
        <v>370</v>
      </c>
      <c r="AT1185" s="147" t="s">
        <v>270</v>
      </c>
      <c r="AU1185" s="147" t="s">
        <v>90</v>
      </c>
      <c r="AY1185" s="17" t="s">
        <v>268</v>
      </c>
      <c r="BE1185" s="148">
        <f>IF(N1185="základní",J1185,0)</f>
        <v>0</v>
      </c>
      <c r="BF1185" s="148">
        <f>IF(N1185="snížená",J1185,0)</f>
        <v>0</v>
      </c>
      <c r="BG1185" s="148">
        <f>IF(N1185="zákl. přenesená",J1185,0)</f>
        <v>0</v>
      </c>
      <c r="BH1185" s="148">
        <f>IF(N1185="sníž. přenesená",J1185,0)</f>
        <v>0</v>
      </c>
      <c r="BI1185" s="148">
        <f>IF(N1185="nulová",J1185,0)</f>
        <v>0</v>
      </c>
      <c r="BJ1185" s="17" t="s">
        <v>90</v>
      </c>
      <c r="BK1185" s="148">
        <f>ROUND(I1185*H1185,2)</f>
        <v>0</v>
      </c>
      <c r="BL1185" s="17" t="s">
        <v>370</v>
      </c>
      <c r="BM1185" s="147" t="s">
        <v>3382</v>
      </c>
    </row>
    <row r="1186" spans="2:65" s="14" customFormat="1">
      <c r="B1186" s="164"/>
      <c r="D1186" s="150" t="s">
        <v>276</v>
      </c>
      <c r="E1186" s="165" t="s">
        <v>1</v>
      </c>
      <c r="F1186" s="166" t="s">
        <v>1739</v>
      </c>
      <c r="H1186" s="165" t="s">
        <v>1</v>
      </c>
      <c r="I1186" s="167"/>
      <c r="L1186" s="164"/>
      <c r="M1186" s="168"/>
      <c r="T1186" s="169"/>
      <c r="AT1186" s="165" t="s">
        <v>276</v>
      </c>
      <c r="AU1186" s="165" t="s">
        <v>90</v>
      </c>
      <c r="AV1186" s="14" t="s">
        <v>84</v>
      </c>
      <c r="AW1186" s="14" t="s">
        <v>32</v>
      </c>
      <c r="AX1186" s="14" t="s">
        <v>77</v>
      </c>
      <c r="AY1186" s="165" t="s">
        <v>268</v>
      </c>
    </row>
    <row r="1187" spans="2:65" s="12" customFormat="1">
      <c r="B1187" s="149"/>
      <c r="D1187" s="150" t="s">
        <v>276</v>
      </c>
      <c r="E1187" s="151" t="s">
        <v>1</v>
      </c>
      <c r="F1187" s="152" t="s">
        <v>1847</v>
      </c>
      <c r="H1187" s="153">
        <v>140.65</v>
      </c>
      <c r="I1187" s="154"/>
      <c r="L1187" s="149"/>
      <c r="M1187" s="155"/>
      <c r="T1187" s="156"/>
      <c r="AT1187" s="151" t="s">
        <v>276</v>
      </c>
      <c r="AU1187" s="151" t="s">
        <v>90</v>
      </c>
      <c r="AV1187" s="12" t="s">
        <v>90</v>
      </c>
      <c r="AW1187" s="12" t="s">
        <v>32</v>
      </c>
      <c r="AX1187" s="12" t="s">
        <v>77</v>
      </c>
      <c r="AY1187" s="151" t="s">
        <v>268</v>
      </c>
    </row>
    <row r="1188" spans="2:65" s="12" customFormat="1">
      <c r="B1188" s="149"/>
      <c r="D1188" s="150" t="s">
        <v>276</v>
      </c>
      <c r="E1188" s="151" t="s">
        <v>1</v>
      </c>
      <c r="F1188" s="152" t="s">
        <v>1848</v>
      </c>
      <c r="H1188" s="153">
        <v>13.05</v>
      </c>
      <c r="I1188" s="154"/>
      <c r="L1188" s="149"/>
      <c r="M1188" s="155"/>
      <c r="T1188" s="156"/>
      <c r="AT1188" s="151" t="s">
        <v>276</v>
      </c>
      <c r="AU1188" s="151" t="s">
        <v>90</v>
      </c>
      <c r="AV1188" s="12" t="s">
        <v>90</v>
      </c>
      <c r="AW1188" s="12" t="s">
        <v>32</v>
      </c>
      <c r="AX1188" s="12" t="s">
        <v>77</v>
      </c>
      <c r="AY1188" s="151" t="s">
        <v>268</v>
      </c>
    </row>
    <row r="1189" spans="2:65" s="12" customFormat="1">
      <c r="B1189" s="149"/>
      <c r="D1189" s="150" t="s">
        <v>276</v>
      </c>
      <c r="E1189" s="151" t="s">
        <v>1</v>
      </c>
      <c r="F1189" s="152" t="s">
        <v>1849</v>
      </c>
      <c r="H1189" s="153">
        <v>25.23</v>
      </c>
      <c r="I1189" s="154"/>
      <c r="L1189" s="149"/>
      <c r="M1189" s="155"/>
      <c r="T1189" s="156"/>
      <c r="AT1189" s="151" t="s">
        <v>276</v>
      </c>
      <c r="AU1189" s="151" t="s">
        <v>90</v>
      </c>
      <c r="AV1189" s="12" t="s">
        <v>90</v>
      </c>
      <c r="AW1189" s="12" t="s">
        <v>32</v>
      </c>
      <c r="AX1189" s="12" t="s">
        <v>77</v>
      </c>
      <c r="AY1189" s="151" t="s">
        <v>268</v>
      </c>
    </row>
    <row r="1190" spans="2:65" s="12" customFormat="1">
      <c r="B1190" s="149"/>
      <c r="D1190" s="150" t="s">
        <v>276</v>
      </c>
      <c r="E1190" s="151" t="s">
        <v>1</v>
      </c>
      <c r="F1190" s="152" t="s">
        <v>1850</v>
      </c>
      <c r="H1190" s="153">
        <v>19.05</v>
      </c>
      <c r="I1190" s="154"/>
      <c r="L1190" s="149"/>
      <c r="M1190" s="155"/>
      <c r="T1190" s="156"/>
      <c r="AT1190" s="151" t="s">
        <v>276</v>
      </c>
      <c r="AU1190" s="151" t="s">
        <v>90</v>
      </c>
      <c r="AV1190" s="12" t="s">
        <v>90</v>
      </c>
      <c r="AW1190" s="12" t="s">
        <v>32</v>
      </c>
      <c r="AX1190" s="12" t="s">
        <v>77</v>
      </c>
      <c r="AY1190" s="151" t="s">
        <v>268</v>
      </c>
    </row>
    <row r="1191" spans="2:65" s="12" customFormat="1">
      <c r="B1191" s="149"/>
      <c r="D1191" s="150" t="s">
        <v>276</v>
      </c>
      <c r="E1191" s="151" t="s">
        <v>1</v>
      </c>
      <c r="F1191" s="152" t="s">
        <v>1851</v>
      </c>
      <c r="H1191" s="153">
        <v>42.63</v>
      </c>
      <c r="I1191" s="154"/>
      <c r="L1191" s="149"/>
      <c r="M1191" s="155"/>
      <c r="T1191" s="156"/>
      <c r="AT1191" s="151" t="s">
        <v>276</v>
      </c>
      <c r="AU1191" s="151" t="s">
        <v>90</v>
      </c>
      <c r="AV1191" s="12" t="s">
        <v>90</v>
      </c>
      <c r="AW1191" s="12" t="s">
        <v>32</v>
      </c>
      <c r="AX1191" s="12" t="s">
        <v>77</v>
      </c>
      <c r="AY1191" s="151" t="s">
        <v>268</v>
      </c>
    </row>
    <row r="1192" spans="2:65" s="12" customFormat="1">
      <c r="B1192" s="149"/>
      <c r="D1192" s="150" t="s">
        <v>276</v>
      </c>
      <c r="E1192" s="151" t="s">
        <v>1</v>
      </c>
      <c r="F1192" s="152" t="s">
        <v>1852</v>
      </c>
      <c r="H1192" s="153">
        <v>54.52</v>
      </c>
      <c r="I1192" s="154"/>
      <c r="L1192" s="149"/>
      <c r="M1192" s="155"/>
      <c r="T1192" s="156"/>
      <c r="AT1192" s="151" t="s">
        <v>276</v>
      </c>
      <c r="AU1192" s="151" t="s">
        <v>90</v>
      </c>
      <c r="AV1192" s="12" t="s">
        <v>90</v>
      </c>
      <c r="AW1192" s="12" t="s">
        <v>32</v>
      </c>
      <c r="AX1192" s="12" t="s">
        <v>77</v>
      </c>
      <c r="AY1192" s="151" t="s">
        <v>268</v>
      </c>
    </row>
    <row r="1193" spans="2:65" s="12" customFormat="1">
      <c r="B1193" s="149"/>
      <c r="D1193" s="150" t="s">
        <v>276</v>
      </c>
      <c r="E1193" s="151" t="s">
        <v>1</v>
      </c>
      <c r="F1193" s="152" t="s">
        <v>1853</v>
      </c>
      <c r="H1193" s="153">
        <v>145.58000000000001</v>
      </c>
      <c r="I1193" s="154"/>
      <c r="L1193" s="149"/>
      <c r="M1193" s="155"/>
      <c r="T1193" s="156"/>
      <c r="AT1193" s="151" t="s">
        <v>276</v>
      </c>
      <c r="AU1193" s="151" t="s">
        <v>90</v>
      </c>
      <c r="AV1193" s="12" t="s">
        <v>90</v>
      </c>
      <c r="AW1193" s="12" t="s">
        <v>32</v>
      </c>
      <c r="AX1193" s="12" t="s">
        <v>77</v>
      </c>
      <c r="AY1193" s="151" t="s">
        <v>268</v>
      </c>
    </row>
    <row r="1194" spans="2:65" s="12" customFormat="1">
      <c r="B1194" s="149"/>
      <c r="D1194" s="150" t="s">
        <v>276</v>
      </c>
      <c r="E1194" s="151" t="s">
        <v>1</v>
      </c>
      <c r="F1194" s="152" t="s">
        <v>1854</v>
      </c>
      <c r="H1194" s="153">
        <v>1.8</v>
      </c>
      <c r="I1194" s="154"/>
      <c r="L1194" s="149"/>
      <c r="M1194" s="155"/>
      <c r="T1194" s="156"/>
      <c r="AT1194" s="151" t="s">
        <v>276</v>
      </c>
      <c r="AU1194" s="151" t="s">
        <v>90</v>
      </c>
      <c r="AV1194" s="12" t="s">
        <v>90</v>
      </c>
      <c r="AW1194" s="12" t="s">
        <v>32</v>
      </c>
      <c r="AX1194" s="12" t="s">
        <v>77</v>
      </c>
      <c r="AY1194" s="151" t="s">
        <v>268</v>
      </c>
    </row>
    <row r="1195" spans="2:65" s="13" customFormat="1">
      <c r="B1195" s="157"/>
      <c r="D1195" s="150" t="s">
        <v>276</v>
      </c>
      <c r="E1195" s="158" t="s">
        <v>1</v>
      </c>
      <c r="F1195" s="159" t="s">
        <v>278</v>
      </c>
      <c r="H1195" s="160">
        <v>442.51</v>
      </c>
      <c r="I1195" s="161"/>
      <c r="L1195" s="157"/>
      <c r="M1195" s="162"/>
      <c r="T1195" s="163"/>
      <c r="AT1195" s="158" t="s">
        <v>276</v>
      </c>
      <c r="AU1195" s="158" t="s">
        <v>90</v>
      </c>
      <c r="AV1195" s="13" t="s">
        <v>101</v>
      </c>
      <c r="AW1195" s="13" t="s">
        <v>32</v>
      </c>
      <c r="AX1195" s="13" t="s">
        <v>84</v>
      </c>
      <c r="AY1195" s="158" t="s">
        <v>268</v>
      </c>
    </row>
    <row r="1196" spans="2:65" s="1" customFormat="1" ht="33" customHeight="1">
      <c r="B1196" s="32"/>
      <c r="C1196" s="136" t="s">
        <v>1834</v>
      </c>
      <c r="D1196" s="136" t="s">
        <v>270</v>
      </c>
      <c r="E1196" s="137" t="s">
        <v>1856</v>
      </c>
      <c r="F1196" s="138" t="s">
        <v>1857</v>
      </c>
      <c r="G1196" s="139" t="s">
        <v>318</v>
      </c>
      <c r="H1196" s="140">
        <v>442.51</v>
      </c>
      <c r="I1196" s="141"/>
      <c r="J1196" s="142">
        <f>ROUND(I1196*H1196,2)</f>
        <v>0</v>
      </c>
      <c r="K1196" s="138" t="s">
        <v>274</v>
      </c>
      <c r="L1196" s="32"/>
      <c r="M1196" s="143" t="s">
        <v>1</v>
      </c>
      <c r="N1196" s="144" t="s">
        <v>43</v>
      </c>
      <c r="P1196" s="145">
        <f>O1196*H1196</f>
        <v>0</v>
      </c>
      <c r="Q1196" s="145">
        <v>0</v>
      </c>
      <c r="R1196" s="145">
        <f>Q1196*H1196</f>
        <v>0</v>
      </c>
      <c r="S1196" s="145">
        <v>0</v>
      </c>
      <c r="T1196" s="146">
        <f>S1196*H1196</f>
        <v>0</v>
      </c>
      <c r="AR1196" s="147" t="s">
        <v>370</v>
      </c>
      <c r="AT1196" s="147" t="s">
        <v>270</v>
      </c>
      <c r="AU1196" s="147" t="s">
        <v>90</v>
      </c>
      <c r="AY1196" s="17" t="s">
        <v>268</v>
      </c>
      <c r="BE1196" s="148">
        <f>IF(N1196="základní",J1196,0)</f>
        <v>0</v>
      </c>
      <c r="BF1196" s="148">
        <f>IF(N1196="snížená",J1196,0)</f>
        <v>0</v>
      </c>
      <c r="BG1196" s="148">
        <f>IF(N1196="zákl. přenesená",J1196,0)</f>
        <v>0</v>
      </c>
      <c r="BH1196" s="148">
        <f>IF(N1196="sníž. přenesená",J1196,0)</f>
        <v>0</v>
      </c>
      <c r="BI1196" s="148">
        <f>IF(N1196="nulová",J1196,0)</f>
        <v>0</v>
      </c>
      <c r="BJ1196" s="17" t="s">
        <v>90</v>
      </c>
      <c r="BK1196" s="148">
        <f>ROUND(I1196*H1196,2)</f>
        <v>0</v>
      </c>
      <c r="BL1196" s="17" t="s">
        <v>370</v>
      </c>
      <c r="BM1196" s="147" t="s">
        <v>3383</v>
      </c>
    </row>
    <row r="1197" spans="2:65" s="14" customFormat="1">
      <c r="B1197" s="164"/>
      <c r="D1197" s="150" t="s">
        <v>276</v>
      </c>
      <c r="E1197" s="165" t="s">
        <v>1</v>
      </c>
      <c r="F1197" s="166" t="s">
        <v>1739</v>
      </c>
      <c r="H1197" s="165" t="s">
        <v>1</v>
      </c>
      <c r="I1197" s="167"/>
      <c r="L1197" s="164"/>
      <c r="M1197" s="168"/>
      <c r="T1197" s="169"/>
      <c r="AT1197" s="165" t="s">
        <v>276</v>
      </c>
      <c r="AU1197" s="165" t="s">
        <v>90</v>
      </c>
      <c r="AV1197" s="14" t="s">
        <v>84</v>
      </c>
      <c r="AW1197" s="14" t="s">
        <v>32</v>
      </c>
      <c r="AX1197" s="14" t="s">
        <v>77</v>
      </c>
      <c r="AY1197" s="165" t="s">
        <v>268</v>
      </c>
    </row>
    <row r="1198" spans="2:65" s="12" customFormat="1">
      <c r="B1198" s="149"/>
      <c r="D1198" s="150" t="s">
        <v>276</v>
      </c>
      <c r="E1198" s="151" t="s">
        <v>1</v>
      </c>
      <c r="F1198" s="152" t="s">
        <v>1847</v>
      </c>
      <c r="H1198" s="153">
        <v>140.65</v>
      </c>
      <c r="I1198" s="154"/>
      <c r="L1198" s="149"/>
      <c r="M1198" s="155"/>
      <c r="T1198" s="156"/>
      <c r="AT1198" s="151" t="s">
        <v>276</v>
      </c>
      <c r="AU1198" s="151" t="s">
        <v>90</v>
      </c>
      <c r="AV1198" s="12" t="s">
        <v>90</v>
      </c>
      <c r="AW1198" s="12" t="s">
        <v>32</v>
      </c>
      <c r="AX1198" s="12" t="s">
        <v>77</v>
      </c>
      <c r="AY1198" s="151" t="s">
        <v>268</v>
      </c>
    </row>
    <row r="1199" spans="2:65" s="12" customFormat="1">
      <c r="B1199" s="149"/>
      <c r="D1199" s="150" t="s">
        <v>276</v>
      </c>
      <c r="E1199" s="151" t="s">
        <v>1</v>
      </c>
      <c r="F1199" s="152" t="s">
        <v>1848</v>
      </c>
      <c r="H1199" s="153">
        <v>13.05</v>
      </c>
      <c r="I1199" s="154"/>
      <c r="L1199" s="149"/>
      <c r="M1199" s="155"/>
      <c r="T1199" s="156"/>
      <c r="AT1199" s="151" t="s">
        <v>276</v>
      </c>
      <c r="AU1199" s="151" t="s">
        <v>90</v>
      </c>
      <c r="AV1199" s="12" t="s">
        <v>90</v>
      </c>
      <c r="AW1199" s="12" t="s">
        <v>32</v>
      </c>
      <c r="AX1199" s="12" t="s">
        <v>77</v>
      </c>
      <c r="AY1199" s="151" t="s">
        <v>268</v>
      </c>
    </row>
    <row r="1200" spans="2:65" s="12" customFormat="1">
      <c r="B1200" s="149"/>
      <c r="D1200" s="150" t="s">
        <v>276</v>
      </c>
      <c r="E1200" s="151" t="s">
        <v>1</v>
      </c>
      <c r="F1200" s="152" t="s">
        <v>1849</v>
      </c>
      <c r="H1200" s="153">
        <v>25.23</v>
      </c>
      <c r="I1200" s="154"/>
      <c r="L1200" s="149"/>
      <c r="M1200" s="155"/>
      <c r="T1200" s="156"/>
      <c r="AT1200" s="151" t="s">
        <v>276</v>
      </c>
      <c r="AU1200" s="151" t="s">
        <v>90</v>
      </c>
      <c r="AV1200" s="12" t="s">
        <v>90</v>
      </c>
      <c r="AW1200" s="12" t="s">
        <v>32</v>
      </c>
      <c r="AX1200" s="12" t="s">
        <v>77</v>
      </c>
      <c r="AY1200" s="151" t="s">
        <v>268</v>
      </c>
    </row>
    <row r="1201" spans="2:65" s="12" customFormat="1">
      <c r="B1201" s="149"/>
      <c r="D1201" s="150" t="s">
        <v>276</v>
      </c>
      <c r="E1201" s="151" t="s">
        <v>1</v>
      </c>
      <c r="F1201" s="152" t="s">
        <v>1850</v>
      </c>
      <c r="H1201" s="153">
        <v>19.05</v>
      </c>
      <c r="I1201" s="154"/>
      <c r="L1201" s="149"/>
      <c r="M1201" s="155"/>
      <c r="T1201" s="156"/>
      <c r="AT1201" s="151" t="s">
        <v>276</v>
      </c>
      <c r="AU1201" s="151" t="s">
        <v>90</v>
      </c>
      <c r="AV1201" s="12" t="s">
        <v>90</v>
      </c>
      <c r="AW1201" s="12" t="s">
        <v>32</v>
      </c>
      <c r="AX1201" s="12" t="s">
        <v>77</v>
      </c>
      <c r="AY1201" s="151" t="s">
        <v>268</v>
      </c>
    </row>
    <row r="1202" spans="2:65" s="12" customFormat="1">
      <c r="B1202" s="149"/>
      <c r="D1202" s="150" t="s">
        <v>276</v>
      </c>
      <c r="E1202" s="151" t="s">
        <v>1</v>
      </c>
      <c r="F1202" s="152" t="s">
        <v>1851</v>
      </c>
      <c r="H1202" s="153">
        <v>42.63</v>
      </c>
      <c r="I1202" s="154"/>
      <c r="L1202" s="149"/>
      <c r="M1202" s="155"/>
      <c r="T1202" s="156"/>
      <c r="AT1202" s="151" t="s">
        <v>276</v>
      </c>
      <c r="AU1202" s="151" t="s">
        <v>90</v>
      </c>
      <c r="AV1202" s="12" t="s">
        <v>90</v>
      </c>
      <c r="AW1202" s="12" t="s">
        <v>32</v>
      </c>
      <c r="AX1202" s="12" t="s">
        <v>77</v>
      </c>
      <c r="AY1202" s="151" t="s">
        <v>268</v>
      </c>
    </row>
    <row r="1203" spans="2:65" s="12" customFormat="1">
      <c r="B1203" s="149"/>
      <c r="D1203" s="150" t="s">
        <v>276</v>
      </c>
      <c r="E1203" s="151" t="s">
        <v>1</v>
      </c>
      <c r="F1203" s="152" t="s">
        <v>1852</v>
      </c>
      <c r="H1203" s="153">
        <v>54.52</v>
      </c>
      <c r="I1203" s="154"/>
      <c r="L1203" s="149"/>
      <c r="M1203" s="155"/>
      <c r="T1203" s="156"/>
      <c r="AT1203" s="151" t="s">
        <v>276</v>
      </c>
      <c r="AU1203" s="151" t="s">
        <v>90</v>
      </c>
      <c r="AV1203" s="12" t="s">
        <v>90</v>
      </c>
      <c r="AW1203" s="12" t="s">
        <v>32</v>
      </c>
      <c r="AX1203" s="12" t="s">
        <v>77</v>
      </c>
      <c r="AY1203" s="151" t="s">
        <v>268</v>
      </c>
    </row>
    <row r="1204" spans="2:65" s="12" customFormat="1">
      <c r="B1204" s="149"/>
      <c r="D1204" s="150" t="s">
        <v>276</v>
      </c>
      <c r="E1204" s="151" t="s">
        <v>1</v>
      </c>
      <c r="F1204" s="152" t="s">
        <v>1853</v>
      </c>
      <c r="H1204" s="153">
        <v>145.58000000000001</v>
      </c>
      <c r="I1204" s="154"/>
      <c r="L1204" s="149"/>
      <c r="M1204" s="155"/>
      <c r="T1204" s="156"/>
      <c r="AT1204" s="151" t="s">
        <v>276</v>
      </c>
      <c r="AU1204" s="151" t="s">
        <v>90</v>
      </c>
      <c r="AV1204" s="12" t="s">
        <v>90</v>
      </c>
      <c r="AW1204" s="12" t="s">
        <v>32</v>
      </c>
      <c r="AX1204" s="12" t="s">
        <v>77</v>
      </c>
      <c r="AY1204" s="151" t="s">
        <v>268</v>
      </c>
    </row>
    <row r="1205" spans="2:65" s="12" customFormat="1">
      <c r="B1205" s="149"/>
      <c r="D1205" s="150" t="s">
        <v>276</v>
      </c>
      <c r="E1205" s="151" t="s">
        <v>1</v>
      </c>
      <c r="F1205" s="152" t="s">
        <v>1854</v>
      </c>
      <c r="H1205" s="153">
        <v>1.8</v>
      </c>
      <c r="I1205" s="154"/>
      <c r="L1205" s="149"/>
      <c r="M1205" s="155"/>
      <c r="T1205" s="156"/>
      <c r="AT1205" s="151" t="s">
        <v>276</v>
      </c>
      <c r="AU1205" s="151" t="s">
        <v>90</v>
      </c>
      <c r="AV1205" s="12" t="s">
        <v>90</v>
      </c>
      <c r="AW1205" s="12" t="s">
        <v>32</v>
      </c>
      <c r="AX1205" s="12" t="s">
        <v>77</v>
      </c>
      <c r="AY1205" s="151" t="s">
        <v>268</v>
      </c>
    </row>
    <row r="1206" spans="2:65" s="13" customFormat="1">
      <c r="B1206" s="157"/>
      <c r="D1206" s="150" t="s">
        <v>276</v>
      </c>
      <c r="E1206" s="158" t="s">
        <v>1</v>
      </c>
      <c r="F1206" s="159" t="s">
        <v>278</v>
      </c>
      <c r="H1206" s="160">
        <v>442.51</v>
      </c>
      <c r="I1206" s="161"/>
      <c r="L1206" s="157"/>
      <c r="M1206" s="162"/>
      <c r="T1206" s="163"/>
      <c r="AT1206" s="158" t="s">
        <v>276</v>
      </c>
      <c r="AU1206" s="158" t="s">
        <v>90</v>
      </c>
      <c r="AV1206" s="13" t="s">
        <v>101</v>
      </c>
      <c r="AW1206" s="13" t="s">
        <v>32</v>
      </c>
      <c r="AX1206" s="13" t="s">
        <v>84</v>
      </c>
      <c r="AY1206" s="158" t="s">
        <v>268</v>
      </c>
    </row>
    <row r="1207" spans="2:65" s="1" customFormat="1" ht="21.75" customHeight="1">
      <c r="B1207" s="32"/>
      <c r="C1207" s="186" t="s">
        <v>1839</v>
      </c>
      <c r="D1207" s="196" t="s">
        <v>982</v>
      </c>
      <c r="E1207" s="187" t="s">
        <v>1860</v>
      </c>
      <c r="F1207" s="188" t="s">
        <v>1861</v>
      </c>
      <c r="G1207" s="189" t="s">
        <v>215</v>
      </c>
      <c r="H1207" s="190">
        <v>7.407</v>
      </c>
      <c r="I1207" s="191"/>
      <c r="J1207" s="192">
        <f>ROUND(I1207*H1207,2)</f>
        <v>0</v>
      </c>
      <c r="K1207" s="188" t="s">
        <v>274</v>
      </c>
      <c r="L1207" s="193"/>
      <c r="M1207" s="194" t="s">
        <v>1</v>
      </c>
      <c r="N1207" s="195" t="s">
        <v>43</v>
      </c>
      <c r="P1207" s="145">
        <f>O1207*H1207</f>
        <v>0</v>
      </c>
      <c r="Q1207" s="145">
        <v>0.44</v>
      </c>
      <c r="R1207" s="145">
        <f>Q1207*H1207</f>
        <v>3.25908</v>
      </c>
      <c r="S1207" s="145">
        <v>0</v>
      </c>
      <c r="T1207" s="146">
        <f>S1207*H1207</f>
        <v>0</v>
      </c>
      <c r="AR1207" s="147" t="s">
        <v>448</v>
      </c>
      <c r="AT1207" s="147" t="s">
        <v>982</v>
      </c>
      <c r="AU1207" s="147" t="s">
        <v>90</v>
      </c>
      <c r="AY1207" s="17" t="s">
        <v>268</v>
      </c>
      <c r="BE1207" s="148">
        <f>IF(N1207="základní",J1207,0)</f>
        <v>0</v>
      </c>
      <c r="BF1207" s="148">
        <f>IF(N1207="snížená",J1207,0)</f>
        <v>0</v>
      </c>
      <c r="BG1207" s="148">
        <f>IF(N1207="zákl. přenesená",J1207,0)</f>
        <v>0</v>
      </c>
      <c r="BH1207" s="148">
        <f>IF(N1207="sníž. přenesená",J1207,0)</f>
        <v>0</v>
      </c>
      <c r="BI1207" s="148">
        <f>IF(N1207="nulová",J1207,0)</f>
        <v>0</v>
      </c>
      <c r="BJ1207" s="17" t="s">
        <v>90</v>
      </c>
      <c r="BK1207" s="148">
        <f>ROUND(I1207*H1207,2)</f>
        <v>0</v>
      </c>
      <c r="BL1207" s="17" t="s">
        <v>370</v>
      </c>
      <c r="BM1207" s="147" t="s">
        <v>3384</v>
      </c>
    </row>
    <row r="1208" spans="2:65" s="14" customFormat="1">
      <c r="B1208" s="164"/>
      <c r="D1208" s="150" t="s">
        <v>276</v>
      </c>
      <c r="E1208" s="165" t="s">
        <v>1</v>
      </c>
      <c r="F1208" s="166" t="s">
        <v>1739</v>
      </c>
      <c r="H1208" s="165" t="s">
        <v>1</v>
      </c>
      <c r="I1208" s="167"/>
      <c r="L1208" s="164"/>
      <c r="M1208" s="168"/>
      <c r="T1208" s="169"/>
      <c r="AT1208" s="165" t="s">
        <v>276</v>
      </c>
      <c r="AU1208" s="165" t="s">
        <v>90</v>
      </c>
      <c r="AV1208" s="14" t="s">
        <v>84</v>
      </c>
      <c r="AW1208" s="14" t="s">
        <v>32</v>
      </c>
      <c r="AX1208" s="14" t="s">
        <v>77</v>
      </c>
      <c r="AY1208" s="165" t="s">
        <v>268</v>
      </c>
    </row>
    <row r="1209" spans="2:65" s="12" customFormat="1">
      <c r="B1209" s="149"/>
      <c r="D1209" s="150" t="s">
        <v>276</v>
      </c>
      <c r="E1209" s="151" t="s">
        <v>1</v>
      </c>
      <c r="F1209" s="152" t="s">
        <v>1740</v>
      </c>
      <c r="H1209" s="153">
        <v>2.532</v>
      </c>
      <c r="I1209" s="154"/>
      <c r="L1209" s="149"/>
      <c r="M1209" s="155"/>
      <c r="T1209" s="156"/>
      <c r="AT1209" s="151" t="s">
        <v>276</v>
      </c>
      <c r="AU1209" s="151" t="s">
        <v>90</v>
      </c>
      <c r="AV1209" s="12" t="s">
        <v>90</v>
      </c>
      <c r="AW1209" s="12" t="s">
        <v>32</v>
      </c>
      <c r="AX1209" s="12" t="s">
        <v>77</v>
      </c>
      <c r="AY1209" s="151" t="s">
        <v>268</v>
      </c>
    </row>
    <row r="1210" spans="2:65" s="12" customFormat="1">
      <c r="B1210" s="149"/>
      <c r="D1210" s="150" t="s">
        <v>276</v>
      </c>
      <c r="E1210" s="151" t="s">
        <v>1</v>
      </c>
      <c r="F1210" s="152" t="s">
        <v>1741</v>
      </c>
      <c r="H1210" s="153">
        <v>0.23499999999999999</v>
      </c>
      <c r="I1210" s="154"/>
      <c r="L1210" s="149"/>
      <c r="M1210" s="155"/>
      <c r="T1210" s="156"/>
      <c r="AT1210" s="151" t="s">
        <v>276</v>
      </c>
      <c r="AU1210" s="151" t="s">
        <v>90</v>
      </c>
      <c r="AV1210" s="12" t="s">
        <v>90</v>
      </c>
      <c r="AW1210" s="12" t="s">
        <v>32</v>
      </c>
      <c r="AX1210" s="12" t="s">
        <v>77</v>
      </c>
      <c r="AY1210" s="151" t="s">
        <v>268</v>
      </c>
    </row>
    <row r="1211" spans="2:65" s="12" customFormat="1">
      <c r="B1211" s="149"/>
      <c r="D1211" s="150" t="s">
        <v>276</v>
      </c>
      <c r="E1211" s="151" t="s">
        <v>1</v>
      </c>
      <c r="F1211" s="152" t="s">
        <v>1742</v>
      </c>
      <c r="H1211" s="153">
        <v>0.45400000000000001</v>
      </c>
      <c r="I1211" s="154"/>
      <c r="L1211" s="149"/>
      <c r="M1211" s="155"/>
      <c r="T1211" s="156"/>
      <c r="AT1211" s="151" t="s">
        <v>276</v>
      </c>
      <c r="AU1211" s="151" t="s">
        <v>90</v>
      </c>
      <c r="AV1211" s="12" t="s">
        <v>90</v>
      </c>
      <c r="AW1211" s="12" t="s">
        <v>32</v>
      </c>
      <c r="AX1211" s="12" t="s">
        <v>77</v>
      </c>
      <c r="AY1211" s="151" t="s">
        <v>268</v>
      </c>
    </row>
    <row r="1212" spans="2:65" s="12" customFormat="1">
      <c r="B1212" s="149"/>
      <c r="D1212" s="150" t="s">
        <v>276</v>
      </c>
      <c r="E1212" s="151" t="s">
        <v>1</v>
      </c>
      <c r="F1212" s="152" t="s">
        <v>1743</v>
      </c>
      <c r="H1212" s="153">
        <v>0.34300000000000003</v>
      </c>
      <c r="I1212" s="154"/>
      <c r="L1212" s="149"/>
      <c r="M1212" s="155"/>
      <c r="T1212" s="156"/>
      <c r="AT1212" s="151" t="s">
        <v>276</v>
      </c>
      <c r="AU1212" s="151" t="s">
        <v>90</v>
      </c>
      <c r="AV1212" s="12" t="s">
        <v>90</v>
      </c>
      <c r="AW1212" s="12" t="s">
        <v>32</v>
      </c>
      <c r="AX1212" s="12" t="s">
        <v>77</v>
      </c>
      <c r="AY1212" s="151" t="s">
        <v>268</v>
      </c>
    </row>
    <row r="1213" spans="2:65" s="12" customFormat="1">
      <c r="B1213" s="149"/>
      <c r="D1213" s="150" t="s">
        <v>276</v>
      </c>
      <c r="E1213" s="151" t="s">
        <v>1</v>
      </c>
      <c r="F1213" s="152" t="s">
        <v>1744</v>
      </c>
      <c r="H1213" s="153">
        <v>0.76700000000000002</v>
      </c>
      <c r="I1213" s="154"/>
      <c r="L1213" s="149"/>
      <c r="M1213" s="155"/>
      <c r="T1213" s="156"/>
      <c r="AT1213" s="151" t="s">
        <v>276</v>
      </c>
      <c r="AU1213" s="151" t="s">
        <v>90</v>
      </c>
      <c r="AV1213" s="12" t="s">
        <v>90</v>
      </c>
      <c r="AW1213" s="12" t="s">
        <v>32</v>
      </c>
      <c r="AX1213" s="12" t="s">
        <v>77</v>
      </c>
      <c r="AY1213" s="151" t="s">
        <v>268</v>
      </c>
    </row>
    <row r="1214" spans="2:65" s="12" customFormat="1">
      <c r="B1214" s="149"/>
      <c r="D1214" s="150" t="s">
        <v>276</v>
      </c>
      <c r="E1214" s="151" t="s">
        <v>1</v>
      </c>
      <c r="F1214" s="152" t="s">
        <v>1745</v>
      </c>
      <c r="H1214" s="153">
        <v>0.98099999999999998</v>
      </c>
      <c r="I1214" s="154"/>
      <c r="L1214" s="149"/>
      <c r="M1214" s="155"/>
      <c r="T1214" s="156"/>
      <c r="AT1214" s="151" t="s">
        <v>276</v>
      </c>
      <c r="AU1214" s="151" t="s">
        <v>90</v>
      </c>
      <c r="AV1214" s="12" t="s">
        <v>90</v>
      </c>
      <c r="AW1214" s="12" t="s">
        <v>32</v>
      </c>
      <c r="AX1214" s="12" t="s">
        <v>77</v>
      </c>
      <c r="AY1214" s="151" t="s">
        <v>268</v>
      </c>
    </row>
    <row r="1215" spans="2:65" s="12" customFormat="1">
      <c r="B1215" s="149"/>
      <c r="D1215" s="150" t="s">
        <v>276</v>
      </c>
      <c r="E1215" s="151" t="s">
        <v>1</v>
      </c>
      <c r="F1215" s="152" t="s">
        <v>1746</v>
      </c>
      <c r="H1215" s="153">
        <v>2.62</v>
      </c>
      <c r="I1215" s="154"/>
      <c r="L1215" s="149"/>
      <c r="M1215" s="155"/>
      <c r="T1215" s="156"/>
      <c r="AT1215" s="151" t="s">
        <v>276</v>
      </c>
      <c r="AU1215" s="151" t="s">
        <v>90</v>
      </c>
      <c r="AV1215" s="12" t="s">
        <v>90</v>
      </c>
      <c r="AW1215" s="12" t="s">
        <v>32</v>
      </c>
      <c r="AX1215" s="12" t="s">
        <v>77</v>
      </c>
      <c r="AY1215" s="151" t="s">
        <v>268</v>
      </c>
    </row>
    <row r="1216" spans="2:65" s="12" customFormat="1">
      <c r="B1216" s="149"/>
      <c r="D1216" s="150" t="s">
        <v>276</v>
      </c>
      <c r="E1216" s="151" t="s">
        <v>1</v>
      </c>
      <c r="F1216" s="152" t="s">
        <v>1747</v>
      </c>
      <c r="H1216" s="153">
        <v>3.2000000000000001E-2</v>
      </c>
      <c r="I1216" s="154"/>
      <c r="L1216" s="149"/>
      <c r="M1216" s="155"/>
      <c r="T1216" s="156"/>
      <c r="AT1216" s="151" t="s">
        <v>276</v>
      </c>
      <c r="AU1216" s="151" t="s">
        <v>90</v>
      </c>
      <c r="AV1216" s="12" t="s">
        <v>90</v>
      </c>
      <c r="AW1216" s="12" t="s">
        <v>32</v>
      </c>
      <c r="AX1216" s="12" t="s">
        <v>77</v>
      </c>
      <c r="AY1216" s="151" t="s">
        <v>268</v>
      </c>
    </row>
    <row r="1217" spans="2:65" s="13" customFormat="1">
      <c r="B1217" s="157"/>
      <c r="D1217" s="150" t="s">
        <v>276</v>
      </c>
      <c r="E1217" s="158" t="s">
        <v>1</v>
      </c>
      <c r="F1217" s="159" t="s">
        <v>278</v>
      </c>
      <c r="H1217" s="160">
        <v>7.9640000000000004</v>
      </c>
      <c r="I1217" s="161"/>
      <c r="L1217" s="157"/>
      <c r="M1217" s="162"/>
      <c r="T1217" s="163"/>
      <c r="AT1217" s="158" t="s">
        <v>276</v>
      </c>
      <c r="AU1217" s="158" t="s">
        <v>90</v>
      </c>
      <c r="AV1217" s="13" t="s">
        <v>101</v>
      </c>
      <c r="AW1217" s="13" t="s">
        <v>32</v>
      </c>
      <c r="AX1217" s="13" t="s">
        <v>84</v>
      </c>
      <c r="AY1217" s="158" t="s">
        <v>268</v>
      </c>
    </row>
    <row r="1218" spans="2:65" s="12" customFormat="1">
      <c r="B1218" s="149"/>
      <c r="D1218" s="150" t="s">
        <v>276</v>
      </c>
      <c r="F1218" s="152" t="s">
        <v>1863</v>
      </c>
      <c r="H1218" s="153">
        <v>7.407</v>
      </c>
      <c r="I1218" s="154"/>
      <c r="L1218" s="149"/>
      <c r="M1218" s="155"/>
      <c r="T1218" s="156"/>
      <c r="AT1218" s="151" t="s">
        <v>276</v>
      </c>
      <c r="AU1218" s="151" t="s">
        <v>90</v>
      </c>
      <c r="AV1218" s="12" t="s">
        <v>90</v>
      </c>
      <c r="AW1218" s="12" t="s">
        <v>4</v>
      </c>
      <c r="AX1218" s="12" t="s">
        <v>84</v>
      </c>
      <c r="AY1218" s="151" t="s">
        <v>268</v>
      </c>
    </row>
    <row r="1219" spans="2:65" s="1" customFormat="1" ht="21.75" customHeight="1">
      <c r="B1219" s="32"/>
      <c r="C1219" s="186" t="s">
        <v>2909</v>
      </c>
      <c r="D1219" s="196" t="s">
        <v>982</v>
      </c>
      <c r="E1219" s="187" t="s">
        <v>1865</v>
      </c>
      <c r="F1219" s="188" t="s">
        <v>1866</v>
      </c>
      <c r="G1219" s="189" t="s">
        <v>215</v>
      </c>
      <c r="H1219" s="190">
        <v>1.8320000000000001</v>
      </c>
      <c r="I1219" s="191"/>
      <c r="J1219" s="192">
        <f>ROUND(I1219*H1219,2)</f>
        <v>0</v>
      </c>
      <c r="K1219" s="188" t="s">
        <v>274</v>
      </c>
      <c r="L1219" s="193"/>
      <c r="M1219" s="194" t="s">
        <v>1</v>
      </c>
      <c r="N1219" s="195" t="s">
        <v>43</v>
      </c>
      <c r="P1219" s="145">
        <f>O1219*H1219</f>
        <v>0</v>
      </c>
      <c r="Q1219" s="145">
        <v>0.44</v>
      </c>
      <c r="R1219" s="145">
        <f>Q1219*H1219</f>
        <v>0.80608000000000002</v>
      </c>
      <c r="S1219" s="145">
        <v>0</v>
      </c>
      <c r="T1219" s="146">
        <f>S1219*H1219</f>
        <v>0</v>
      </c>
      <c r="AR1219" s="147" t="s">
        <v>448</v>
      </c>
      <c r="AT1219" s="147" t="s">
        <v>982</v>
      </c>
      <c r="AU1219" s="147" t="s">
        <v>90</v>
      </c>
      <c r="AY1219" s="17" t="s">
        <v>268</v>
      </c>
      <c r="BE1219" s="148">
        <f>IF(N1219="základní",J1219,0)</f>
        <v>0</v>
      </c>
      <c r="BF1219" s="148">
        <f>IF(N1219="snížená",J1219,0)</f>
        <v>0</v>
      </c>
      <c r="BG1219" s="148">
        <f>IF(N1219="zákl. přenesená",J1219,0)</f>
        <v>0</v>
      </c>
      <c r="BH1219" s="148">
        <f>IF(N1219="sníž. přenesená",J1219,0)</f>
        <v>0</v>
      </c>
      <c r="BI1219" s="148">
        <f>IF(N1219="nulová",J1219,0)</f>
        <v>0</v>
      </c>
      <c r="BJ1219" s="17" t="s">
        <v>90</v>
      </c>
      <c r="BK1219" s="148">
        <f>ROUND(I1219*H1219,2)</f>
        <v>0</v>
      </c>
      <c r="BL1219" s="17" t="s">
        <v>370</v>
      </c>
      <c r="BM1219" s="147" t="s">
        <v>3385</v>
      </c>
    </row>
    <row r="1220" spans="2:65" s="14" customFormat="1">
      <c r="B1220" s="164"/>
      <c r="D1220" s="150" t="s">
        <v>276</v>
      </c>
      <c r="E1220" s="165" t="s">
        <v>1</v>
      </c>
      <c r="F1220" s="166" t="s">
        <v>1739</v>
      </c>
      <c r="H1220" s="165" t="s">
        <v>1</v>
      </c>
      <c r="I1220" s="167"/>
      <c r="L1220" s="164"/>
      <c r="M1220" s="168"/>
      <c r="T1220" s="169"/>
      <c r="AT1220" s="165" t="s">
        <v>276</v>
      </c>
      <c r="AU1220" s="165" t="s">
        <v>90</v>
      </c>
      <c r="AV1220" s="14" t="s">
        <v>84</v>
      </c>
      <c r="AW1220" s="14" t="s">
        <v>32</v>
      </c>
      <c r="AX1220" s="14" t="s">
        <v>77</v>
      </c>
      <c r="AY1220" s="165" t="s">
        <v>268</v>
      </c>
    </row>
    <row r="1221" spans="2:65" s="12" customFormat="1">
      <c r="B1221" s="149"/>
      <c r="D1221" s="150" t="s">
        <v>276</v>
      </c>
      <c r="E1221" s="151" t="s">
        <v>1</v>
      </c>
      <c r="F1221" s="152" t="s">
        <v>1740</v>
      </c>
      <c r="H1221" s="153">
        <v>2.532</v>
      </c>
      <c r="I1221" s="154"/>
      <c r="L1221" s="149"/>
      <c r="M1221" s="155"/>
      <c r="T1221" s="156"/>
      <c r="AT1221" s="151" t="s">
        <v>276</v>
      </c>
      <c r="AU1221" s="151" t="s">
        <v>90</v>
      </c>
      <c r="AV1221" s="12" t="s">
        <v>90</v>
      </c>
      <c r="AW1221" s="12" t="s">
        <v>32</v>
      </c>
      <c r="AX1221" s="12" t="s">
        <v>77</v>
      </c>
      <c r="AY1221" s="151" t="s">
        <v>268</v>
      </c>
    </row>
    <row r="1222" spans="2:65" s="12" customFormat="1">
      <c r="B1222" s="149"/>
      <c r="D1222" s="150" t="s">
        <v>276</v>
      </c>
      <c r="E1222" s="151" t="s">
        <v>1</v>
      </c>
      <c r="F1222" s="152" t="s">
        <v>1741</v>
      </c>
      <c r="H1222" s="153">
        <v>0.23499999999999999</v>
      </c>
      <c r="I1222" s="154"/>
      <c r="L1222" s="149"/>
      <c r="M1222" s="155"/>
      <c r="T1222" s="156"/>
      <c r="AT1222" s="151" t="s">
        <v>276</v>
      </c>
      <c r="AU1222" s="151" t="s">
        <v>90</v>
      </c>
      <c r="AV1222" s="12" t="s">
        <v>90</v>
      </c>
      <c r="AW1222" s="12" t="s">
        <v>32</v>
      </c>
      <c r="AX1222" s="12" t="s">
        <v>77</v>
      </c>
      <c r="AY1222" s="151" t="s">
        <v>268</v>
      </c>
    </row>
    <row r="1223" spans="2:65" s="12" customFormat="1">
      <c r="B1223" s="149"/>
      <c r="D1223" s="150" t="s">
        <v>276</v>
      </c>
      <c r="E1223" s="151" t="s">
        <v>1</v>
      </c>
      <c r="F1223" s="152" t="s">
        <v>1742</v>
      </c>
      <c r="H1223" s="153">
        <v>0.45400000000000001</v>
      </c>
      <c r="I1223" s="154"/>
      <c r="L1223" s="149"/>
      <c r="M1223" s="155"/>
      <c r="T1223" s="156"/>
      <c r="AT1223" s="151" t="s">
        <v>276</v>
      </c>
      <c r="AU1223" s="151" t="s">
        <v>90</v>
      </c>
      <c r="AV1223" s="12" t="s">
        <v>90</v>
      </c>
      <c r="AW1223" s="12" t="s">
        <v>32</v>
      </c>
      <c r="AX1223" s="12" t="s">
        <v>77</v>
      </c>
      <c r="AY1223" s="151" t="s">
        <v>268</v>
      </c>
    </row>
    <row r="1224" spans="2:65" s="12" customFormat="1">
      <c r="B1224" s="149"/>
      <c r="D1224" s="150" t="s">
        <v>276</v>
      </c>
      <c r="E1224" s="151" t="s">
        <v>1</v>
      </c>
      <c r="F1224" s="152" t="s">
        <v>1743</v>
      </c>
      <c r="H1224" s="153">
        <v>0.34300000000000003</v>
      </c>
      <c r="I1224" s="154"/>
      <c r="L1224" s="149"/>
      <c r="M1224" s="155"/>
      <c r="T1224" s="156"/>
      <c r="AT1224" s="151" t="s">
        <v>276</v>
      </c>
      <c r="AU1224" s="151" t="s">
        <v>90</v>
      </c>
      <c r="AV1224" s="12" t="s">
        <v>90</v>
      </c>
      <c r="AW1224" s="12" t="s">
        <v>32</v>
      </c>
      <c r="AX1224" s="12" t="s">
        <v>77</v>
      </c>
      <c r="AY1224" s="151" t="s">
        <v>268</v>
      </c>
    </row>
    <row r="1225" spans="2:65" s="12" customFormat="1">
      <c r="B1225" s="149"/>
      <c r="D1225" s="150" t="s">
        <v>276</v>
      </c>
      <c r="E1225" s="151" t="s">
        <v>1</v>
      </c>
      <c r="F1225" s="152" t="s">
        <v>1744</v>
      </c>
      <c r="H1225" s="153">
        <v>0.76700000000000002</v>
      </c>
      <c r="I1225" s="154"/>
      <c r="L1225" s="149"/>
      <c r="M1225" s="155"/>
      <c r="T1225" s="156"/>
      <c r="AT1225" s="151" t="s">
        <v>276</v>
      </c>
      <c r="AU1225" s="151" t="s">
        <v>90</v>
      </c>
      <c r="AV1225" s="12" t="s">
        <v>90</v>
      </c>
      <c r="AW1225" s="12" t="s">
        <v>32</v>
      </c>
      <c r="AX1225" s="12" t="s">
        <v>77</v>
      </c>
      <c r="AY1225" s="151" t="s">
        <v>268</v>
      </c>
    </row>
    <row r="1226" spans="2:65" s="12" customFormat="1">
      <c r="B1226" s="149"/>
      <c r="D1226" s="150" t="s">
        <v>276</v>
      </c>
      <c r="E1226" s="151" t="s">
        <v>1</v>
      </c>
      <c r="F1226" s="152" t="s">
        <v>1745</v>
      </c>
      <c r="H1226" s="153">
        <v>0.98099999999999998</v>
      </c>
      <c r="I1226" s="154"/>
      <c r="L1226" s="149"/>
      <c r="M1226" s="155"/>
      <c r="T1226" s="156"/>
      <c r="AT1226" s="151" t="s">
        <v>276</v>
      </c>
      <c r="AU1226" s="151" t="s">
        <v>90</v>
      </c>
      <c r="AV1226" s="12" t="s">
        <v>90</v>
      </c>
      <c r="AW1226" s="12" t="s">
        <v>32</v>
      </c>
      <c r="AX1226" s="12" t="s">
        <v>77</v>
      </c>
      <c r="AY1226" s="151" t="s">
        <v>268</v>
      </c>
    </row>
    <row r="1227" spans="2:65" s="12" customFormat="1">
      <c r="B1227" s="149"/>
      <c r="D1227" s="150" t="s">
        <v>276</v>
      </c>
      <c r="E1227" s="151" t="s">
        <v>1</v>
      </c>
      <c r="F1227" s="152" t="s">
        <v>1746</v>
      </c>
      <c r="H1227" s="153">
        <v>2.62</v>
      </c>
      <c r="I1227" s="154"/>
      <c r="L1227" s="149"/>
      <c r="M1227" s="155"/>
      <c r="T1227" s="156"/>
      <c r="AT1227" s="151" t="s">
        <v>276</v>
      </c>
      <c r="AU1227" s="151" t="s">
        <v>90</v>
      </c>
      <c r="AV1227" s="12" t="s">
        <v>90</v>
      </c>
      <c r="AW1227" s="12" t="s">
        <v>32</v>
      </c>
      <c r="AX1227" s="12" t="s">
        <v>77</v>
      </c>
      <c r="AY1227" s="151" t="s">
        <v>268</v>
      </c>
    </row>
    <row r="1228" spans="2:65" s="12" customFormat="1">
      <c r="B1228" s="149"/>
      <c r="D1228" s="150" t="s">
        <v>276</v>
      </c>
      <c r="E1228" s="151" t="s">
        <v>1</v>
      </c>
      <c r="F1228" s="152" t="s">
        <v>1747</v>
      </c>
      <c r="H1228" s="153">
        <v>3.2000000000000001E-2</v>
      </c>
      <c r="I1228" s="154"/>
      <c r="L1228" s="149"/>
      <c r="M1228" s="155"/>
      <c r="T1228" s="156"/>
      <c r="AT1228" s="151" t="s">
        <v>276</v>
      </c>
      <c r="AU1228" s="151" t="s">
        <v>90</v>
      </c>
      <c r="AV1228" s="12" t="s">
        <v>90</v>
      </c>
      <c r="AW1228" s="12" t="s">
        <v>32</v>
      </c>
      <c r="AX1228" s="12" t="s">
        <v>77</v>
      </c>
      <c r="AY1228" s="151" t="s">
        <v>268</v>
      </c>
    </row>
    <row r="1229" spans="2:65" s="13" customFormat="1">
      <c r="B1229" s="157"/>
      <c r="D1229" s="150" t="s">
        <v>276</v>
      </c>
      <c r="E1229" s="158" t="s">
        <v>1</v>
      </c>
      <c r="F1229" s="159" t="s">
        <v>278</v>
      </c>
      <c r="H1229" s="160">
        <v>7.9640000000000004</v>
      </c>
      <c r="I1229" s="161"/>
      <c r="L1229" s="157"/>
      <c r="M1229" s="162"/>
      <c r="T1229" s="163"/>
      <c r="AT1229" s="158" t="s">
        <v>276</v>
      </c>
      <c r="AU1229" s="158" t="s">
        <v>90</v>
      </c>
      <c r="AV1229" s="13" t="s">
        <v>101</v>
      </c>
      <c r="AW1229" s="13" t="s">
        <v>32</v>
      </c>
      <c r="AX1229" s="13" t="s">
        <v>84</v>
      </c>
      <c r="AY1229" s="158" t="s">
        <v>268</v>
      </c>
    </row>
    <row r="1230" spans="2:65" s="12" customFormat="1">
      <c r="B1230" s="149"/>
      <c r="D1230" s="150" t="s">
        <v>276</v>
      </c>
      <c r="F1230" s="152" t="s">
        <v>1868</v>
      </c>
      <c r="H1230" s="153">
        <v>1.8320000000000001</v>
      </c>
      <c r="I1230" s="154"/>
      <c r="L1230" s="149"/>
      <c r="M1230" s="155"/>
      <c r="T1230" s="156"/>
      <c r="AT1230" s="151" t="s">
        <v>276</v>
      </c>
      <c r="AU1230" s="151" t="s">
        <v>90</v>
      </c>
      <c r="AV1230" s="12" t="s">
        <v>90</v>
      </c>
      <c r="AW1230" s="12" t="s">
        <v>4</v>
      </c>
      <c r="AX1230" s="12" t="s">
        <v>84</v>
      </c>
      <c r="AY1230" s="151" t="s">
        <v>268</v>
      </c>
    </row>
    <row r="1231" spans="2:65" s="1" customFormat="1" ht="24.2" customHeight="1">
      <c r="B1231" s="32"/>
      <c r="C1231" s="136" t="s">
        <v>1843</v>
      </c>
      <c r="D1231" s="136" t="s">
        <v>270</v>
      </c>
      <c r="E1231" s="137" t="s">
        <v>1870</v>
      </c>
      <c r="F1231" s="138" t="s">
        <v>1871</v>
      </c>
      <c r="G1231" s="139" t="s">
        <v>273</v>
      </c>
      <c r="H1231" s="140">
        <v>154.37299999999999</v>
      </c>
      <c r="I1231" s="141"/>
      <c r="J1231" s="142">
        <f>ROUND(I1231*H1231,2)</f>
        <v>0</v>
      </c>
      <c r="K1231" s="138" t="s">
        <v>274</v>
      </c>
      <c r="L1231" s="32"/>
      <c r="M1231" s="143" t="s">
        <v>1</v>
      </c>
      <c r="N1231" s="144" t="s">
        <v>43</v>
      </c>
      <c r="P1231" s="145">
        <f>O1231*H1231</f>
        <v>0</v>
      </c>
      <c r="Q1231" s="145">
        <v>0</v>
      </c>
      <c r="R1231" s="145">
        <f>Q1231*H1231</f>
        <v>0</v>
      </c>
      <c r="S1231" s="145">
        <v>0</v>
      </c>
      <c r="T1231" s="146">
        <f>S1231*H1231</f>
        <v>0</v>
      </c>
      <c r="AR1231" s="147" t="s">
        <v>370</v>
      </c>
      <c r="AT1231" s="147" t="s">
        <v>270</v>
      </c>
      <c r="AU1231" s="147" t="s">
        <v>90</v>
      </c>
      <c r="AY1231" s="17" t="s">
        <v>268</v>
      </c>
      <c r="BE1231" s="148">
        <f>IF(N1231="základní",J1231,0)</f>
        <v>0</v>
      </c>
      <c r="BF1231" s="148">
        <f>IF(N1231="snížená",J1231,0)</f>
        <v>0</v>
      </c>
      <c r="BG1231" s="148">
        <f>IF(N1231="zákl. přenesená",J1231,0)</f>
        <v>0</v>
      </c>
      <c r="BH1231" s="148">
        <f>IF(N1231="sníž. přenesená",J1231,0)</f>
        <v>0</v>
      </c>
      <c r="BI1231" s="148">
        <f>IF(N1231="nulová",J1231,0)</f>
        <v>0</v>
      </c>
      <c r="BJ1231" s="17" t="s">
        <v>90</v>
      </c>
      <c r="BK1231" s="148">
        <f>ROUND(I1231*H1231,2)</f>
        <v>0</v>
      </c>
      <c r="BL1231" s="17" t="s">
        <v>370</v>
      </c>
      <c r="BM1231" s="147" t="s">
        <v>3386</v>
      </c>
    </row>
    <row r="1232" spans="2:65" s="1" customFormat="1" ht="16.5" customHeight="1">
      <c r="B1232" s="32"/>
      <c r="C1232" s="186" t="s">
        <v>1855</v>
      </c>
      <c r="D1232" s="186" t="s">
        <v>982</v>
      </c>
      <c r="E1232" s="187" t="s">
        <v>1874</v>
      </c>
      <c r="F1232" s="188" t="s">
        <v>1875</v>
      </c>
      <c r="G1232" s="189" t="s">
        <v>273</v>
      </c>
      <c r="H1232" s="190">
        <v>169.81</v>
      </c>
      <c r="I1232" s="191"/>
      <c r="J1232" s="192">
        <f>ROUND(I1232*H1232,2)</f>
        <v>0</v>
      </c>
      <c r="K1232" s="188" t="s">
        <v>1</v>
      </c>
      <c r="L1232" s="193"/>
      <c r="M1232" s="194" t="s">
        <v>1</v>
      </c>
      <c r="N1232" s="195" t="s">
        <v>43</v>
      </c>
      <c r="P1232" s="145">
        <f>O1232*H1232</f>
        <v>0</v>
      </c>
      <c r="Q1232" s="145">
        <v>1.32E-2</v>
      </c>
      <c r="R1232" s="145">
        <f>Q1232*H1232</f>
        <v>2.241492</v>
      </c>
      <c r="S1232" s="145">
        <v>0</v>
      </c>
      <c r="T1232" s="146">
        <f>S1232*H1232</f>
        <v>0</v>
      </c>
      <c r="AR1232" s="147" t="s">
        <v>448</v>
      </c>
      <c r="AT1232" s="147" t="s">
        <v>982</v>
      </c>
      <c r="AU1232" s="147" t="s">
        <v>90</v>
      </c>
      <c r="AY1232" s="17" t="s">
        <v>268</v>
      </c>
      <c r="BE1232" s="148">
        <f>IF(N1232="základní",J1232,0)</f>
        <v>0</v>
      </c>
      <c r="BF1232" s="148">
        <f>IF(N1232="snížená",J1232,0)</f>
        <v>0</v>
      </c>
      <c r="BG1232" s="148">
        <f>IF(N1232="zákl. přenesená",J1232,0)</f>
        <v>0</v>
      </c>
      <c r="BH1232" s="148">
        <f>IF(N1232="sníž. přenesená",J1232,0)</f>
        <v>0</v>
      </c>
      <c r="BI1232" s="148">
        <f>IF(N1232="nulová",J1232,0)</f>
        <v>0</v>
      </c>
      <c r="BJ1232" s="17" t="s">
        <v>90</v>
      </c>
      <c r="BK1232" s="148">
        <f>ROUND(I1232*H1232,2)</f>
        <v>0</v>
      </c>
      <c r="BL1232" s="17" t="s">
        <v>370</v>
      </c>
      <c r="BM1232" s="147" t="s">
        <v>1876</v>
      </c>
    </row>
    <row r="1233" spans="2:65" s="14" customFormat="1">
      <c r="B1233" s="164"/>
      <c r="D1233" s="150" t="s">
        <v>276</v>
      </c>
      <c r="E1233" s="165" t="s">
        <v>1</v>
      </c>
      <c r="F1233" s="166" t="s">
        <v>1877</v>
      </c>
      <c r="H1233" s="165" t="s">
        <v>1</v>
      </c>
      <c r="I1233" s="167"/>
      <c r="L1233" s="164"/>
      <c r="M1233" s="168"/>
      <c r="T1233" s="169"/>
      <c r="AT1233" s="165" t="s">
        <v>276</v>
      </c>
      <c r="AU1233" s="165" t="s">
        <v>90</v>
      </c>
      <c r="AV1233" s="14" t="s">
        <v>84</v>
      </c>
      <c r="AW1233" s="14" t="s">
        <v>32</v>
      </c>
      <c r="AX1233" s="14" t="s">
        <v>77</v>
      </c>
      <c r="AY1233" s="165" t="s">
        <v>268</v>
      </c>
    </row>
    <row r="1234" spans="2:65" s="12" customFormat="1">
      <c r="B1234" s="149"/>
      <c r="D1234" s="150" t="s">
        <v>276</v>
      </c>
      <c r="E1234" s="151" t="s">
        <v>1</v>
      </c>
      <c r="F1234" s="152" t="s">
        <v>3332</v>
      </c>
      <c r="H1234" s="153">
        <v>154.37299999999999</v>
      </c>
      <c r="I1234" s="154"/>
      <c r="L1234" s="149"/>
      <c r="M1234" s="155"/>
      <c r="T1234" s="156"/>
      <c r="AT1234" s="151" t="s">
        <v>276</v>
      </c>
      <c r="AU1234" s="151" t="s">
        <v>90</v>
      </c>
      <c r="AV1234" s="12" t="s">
        <v>90</v>
      </c>
      <c r="AW1234" s="12" t="s">
        <v>32</v>
      </c>
      <c r="AX1234" s="12" t="s">
        <v>77</v>
      </c>
      <c r="AY1234" s="151" t="s">
        <v>268</v>
      </c>
    </row>
    <row r="1235" spans="2:65" s="13" customFormat="1">
      <c r="B1235" s="157"/>
      <c r="D1235" s="150" t="s">
        <v>276</v>
      </c>
      <c r="E1235" s="158" t="s">
        <v>1</v>
      </c>
      <c r="F1235" s="159" t="s">
        <v>278</v>
      </c>
      <c r="H1235" s="160">
        <v>154.37299999999999</v>
      </c>
      <c r="I1235" s="161"/>
      <c r="L1235" s="157"/>
      <c r="M1235" s="162"/>
      <c r="T1235" s="163"/>
      <c r="AT1235" s="158" t="s">
        <v>276</v>
      </c>
      <c r="AU1235" s="158" t="s">
        <v>90</v>
      </c>
      <c r="AV1235" s="13" t="s">
        <v>101</v>
      </c>
      <c r="AW1235" s="13" t="s">
        <v>32</v>
      </c>
      <c r="AX1235" s="13" t="s">
        <v>84</v>
      </c>
      <c r="AY1235" s="158" t="s">
        <v>268</v>
      </c>
    </row>
    <row r="1236" spans="2:65" s="12" customFormat="1">
      <c r="B1236" s="149"/>
      <c r="D1236" s="150" t="s">
        <v>276</v>
      </c>
      <c r="F1236" s="152" t="s">
        <v>3387</v>
      </c>
      <c r="H1236" s="153">
        <v>169.81</v>
      </c>
      <c r="I1236" s="154"/>
      <c r="L1236" s="149"/>
      <c r="M1236" s="155"/>
      <c r="T1236" s="156"/>
      <c r="AT1236" s="151" t="s">
        <v>276</v>
      </c>
      <c r="AU1236" s="151" t="s">
        <v>90</v>
      </c>
      <c r="AV1236" s="12" t="s">
        <v>90</v>
      </c>
      <c r="AW1236" s="12" t="s">
        <v>4</v>
      </c>
      <c r="AX1236" s="12" t="s">
        <v>84</v>
      </c>
      <c r="AY1236" s="151" t="s">
        <v>268</v>
      </c>
    </row>
    <row r="1237" spans="2:65" s="1" customFormat="1" ht="24.2" customHeight="1">
      <c r="B1237" s="32"/>
      <c r="C1237" s="136" t="s">
        <v>1859</v>
      </c>
      <c r="D1237" s="177" t="s">
        <v>270</v>
      </c>
      <c r="E1237" s="137" t="s">
        <v>1880</v>
      </c>
      <c r="F1237" s="138" t="s">
        <v>1881</v>
      </c>
      <c r="G1237" s="139" t="s">
        <v>273</v>
      </c>
      <c r="H1237" s="140">
        <v>55.298000000000002</v>
      </c>
      <c r="I1237" s="141"/>
      <c r="J1237" s="142">
        <f>ROUND(I1237*H1237,2)</f>
        <v>0</v>
      </c>
      <c r="K1237" s="138" t="s">
        <v>1</v>
      </c>
      <c r="L1237" s="32"/>
      <c r="M1237" s="143" t="s">
        <v>1</v>
      </c>
      <c r="N1237" s="144" t="s">
        <v>43</v>
      </c>
      <c r="P1237" s="145">
        <f>O1237*H1237</f>
        <v>0</v>
      </c>
      <c r="Q1237" s="145">
        <v>0</v>
      </c>
      <c r="R1237" s="145">
        <f>Q1237*H1237</f>
        <v>0</v>
      </c>
      <c r="S1237" s="145">
        <v>0</v>
      </c>
      <c r="T1237" s="146">
        <f>S1237*H1237</f>
        <v>0</v>
      </c>
      <c r="AR1237" s="147" t="s">
        <v>370</v>
      </c>
      <c r="AT1237" s="147" t="s">
        <v>270</v>
      </c>
      <c r="AU1237" s="147" t="s">
        <v>90</v>
      </c>
      <c r="AY1237" s="17" t="s">
        <v>268</v>
      </c>
      <c r="BE1237" s="148">
        <f>IF(N1237="základní",J1237,0)</f>
        <v>0</v>
      </c>
      <c r="BF1237" s="148">
        <f>IF(N1237="snížená",J1237,0)</f>
        <v>0</v>
      </c>
      <c r="BG1237" s="148">
        <f>IF(N1237="zákl. přenesená",J1237,0)</f>
        <v>0</v>
      </c>
      <c r="BH1237" s="148">
        <f>IF(N1237="sníž. přenesená",J1237,0)</f>
        <v>0</v>
      </c>
      <c r="BI1237" s="148">
        <f>IF(N1237="nulová",J1237,0)</f>
        <v>0</v>
      </c>
      <c r="BJ1237" s="17" t="s">
        <v>90</v>
      </c>
      <c r="BK1237" s="148">
        <f>ROUND(I1237*H1237,2)</f>
        <v>0</v>
      </c>
      <c r="BL1237" s="17" t="s">
        <v>370</v>
      </c>
      <c r="BM1237" s="147" t="s">
        <v>3388</v>
      </c>
    </row>
    <row r="1238" spans="2:65" s="1" customFormat="1" ht="21.75" customHeight="1">
      <c r="B1238" s="32"/>
      <c r="C1238" s="186" t="s">
        <v>1869</v>
      </c>
      <c r="D1238" s="186" t="s">
        <v>982</v>
      </c>
      <c r="E1238" s="187" t="s">
        <v>1884</v>
      </c>
      <c r="F1238" s="188" t="s">
        <v>1885</v>
      </c>
      <c r="G1238" s="189" t="s">
        <v>273</v>
      </c>
      <c r="H1238" s="190">
        <v>18.465</v>
      </c>
      <c r="I1238" s="191"/>
      <c r="J1238" s="192">
        <f>ROUND(I1238*H1238,2)</f>
        <v>0</v>
      </c>
      <c r="K1238" s="188" t="s">
        <v>274</v>
      </c>
      <c r="L1238" s="193"/>
      <c r="M1238" s="194" t="s">
        <v>1</v>
      </c>
      <c r="N1238" s="195" t="s">
        <v>43</v>
      </c>
      <c r="P1238" s="145">
        <f>O1238*H1238</f>
        <v>0</v>
      </c>
      <c r="Q1238" s="145">
        <v>1.49E-2</v>
      </c>
      <c r="R1238" s="145">
        <f>Q1238*H1238</f>
        <v>0.2751285</v>
      </c>
      <c r="S1238" s="145">
        <v>0</v>
      </c>
      <c r="T1238" s="146">
        <f>S1238*H1238</f>
        <v>0</v>
      </c>
      <c r="AR1238" s="147" t="s">
        <v>448</v>
      </c>
      <c r="AT1238" s="147" t="s">
        <v>982</v>
      </c>
      <c r="AU1238" s="147" t="s">
        <v>90</v>
      </c>
      <c r="AY1238" s="17" t="s">
        <v>268</v>
      </c>
      <c r="BE1238" s="148">
        <f>IF(N1238="základní",J1238,0)</f>
        <v>0</v>
      </c>
      <c r="BF1238" s="148">
        <f>IF(N1238="snížená",J1238,0)</f>
        <v>0</v>
      </c>
      <c r="BG1238" s="148">
        <f>IF(N1238="zákl. přenesená",J1238,0)</f>
        <v>0</v>
      </c>
      <c r="BH1238" s="148">
        <f>IF(N1238="sníž. přenesená",J1238,0)</f>
        <v>0</v>
      </c>
      <c r="BI1238" s="148">
        <f>IF(N1238="nulová",J1238,0)</f>
        <v>0</v>
      </c>
      <c r="BJ1238" s="17" t="s">
        <v>90</v>
      </c>
      <c r="BK1238" s="148">
        <f>ROUND(I1238*H1238,2)</f>
        <v>0</v>
      </c>
      <c r="BL1238" s="17" t="s">
        <v>370</v>
      </c>
      <c r="BM1238" s="147" t="s">
        <v>3389</v>
      </c>
    </row>
    <row r="1239" spans="2:65" s="14" customFormat="1">
      <c r="B1239" s="164"/>
      <c r="D1239" s="150" t="s">
        <v>276</v>
      </c>
      <c r="E1239" s="165" t="s">
        <v>1</v>
      </c>
      <c r="F1239" s="166" t="s">
        <v>1887</v>
      </c>
      <c r="H1239" s="165" t="s">
        <v>1</v>
      </c>
      <c r="I1239" s="167"/>
      <c r="L1239" s="164"/>
      <c r="M1239" s="168"/>
      <c r="T1239" s="169"/>
      <c r="AT1239" s="165" t="s">
        <v>276</v>
      </c>
      <c r="AU1239" s="165" t="s">
        <v>90</v>
      </c>
      <c r="AV1239" s="14" t="s">
        <v>84</v>
      </c>
      <c r="AW1239" s="14" t="s">
        <v>32</v>
      </c>
      <c r="AX1239" s="14" t="s">
        <v>77</v>
      </c>
      <c r="AY1239" s="165" t="s">
        <v>268</v>
      </c>
    </row>
    <row r="1240" spans="2:65" s="14" customFormat="1">
      <c r="B1240" s="164"/>
      <c r="D1240" s="150" t="s">
        <v>276</v>
      </c>
      <c r="E1240" s="165" t="s">
        <v>1</v>
      </c>
      <c r="F1240" s="166" t="s">
        <v>1888</v>
      </c>
      <c r="H1240" s="165" t="s">
        <v>1</v>
      </c>
      <c r="I1240" s="167"/>
      <c r="L1240" s="164"/>
      <c r="M1240" s="168"/>
      <c r="T1240" s="169"/>
      <c r="AT1240" s="165" t="s">
        <v>276</v>
      </c>
      <c r="AU1240" s="165" t="s">
        <v>90</v>
      </c>
      <c r="AV1240" s="14" t="s">
        <v>84</v>
      </c>
      <c r="AW1240" s="14" t="s">
        <v>32</v>
      </c>
      <c r="AX1240" s="14" t="s">
        <v>77</v>
      </c>
      <c r="AY1240" s="165" t="s">
        <v>268</v>
      </c>
    </row>
    <row r="1241" spans="2:65" s="12" customFormat="1">
      <c r="B1241" s="149"/>
      <c r="D1241" s="150" t="s">
        <v>276</v>
      </c>
      <c r="E1241" s="151" t="s">
        <v>1</v>
      </c>
      <c r="F1241" s="152" t="s">
        <v>3390</v>
      </c>
      <c r="H1241" s="153">
        <v>18.465</v>
      </c>
      <c r="I1241" s="154"/>
      <c r="L1241" s="149"/>
      <c r="M1241" s="155"/>
      <c r="T1241" s="156"/>
      <c r="AT1241" s="151" t="s">
        <v>276</v>
      </c>
      <c r="AU1241" s="151" t="s">
        <v>90</v>
      </c>
      <c r="AV1241" s="12" t="s">
        <v>90</v>
      </c>
      <c r="AW1241" s="12" t="s">
        <v>32</v>
      </c>
      <c r="AX1241" s="12" t="s">
        <v>77</v>
      </c>
      <c r="AY1241" s="151" t="s">
        <v>268</v>
      </c>
    </row>
    <row r="1242" spans="2:65" s="13" customFormat="1">
      <c r="B1242" s="157"/>
      <c r="D1242" s="150" t="s">
        <v>276</v>
      </c>
      <c r="E1242" s="158" t="s">
        <v>1</v>
      </c>
      <c r="F1242" s="159" t="s">
        <v>278</v>
      </c>
      <c r="H1242" s="160">
        <v>18.465</v>
      </c>
      <c r="I1242" s="161"/>
      <c r="L1242" s="157"/>
      <c r="M1242" s="162"/>
      <c r="T1242" s="163"/>
      <c r="AT1242" s="158" t="s">
        <v>276</v>
      </c>
      <c r="AU1242" s="158" t="s">
        <v>90</v>
      </c>
      <c r="AV1242" s="13" t="s">
        <v>101</v>
      </c>
      <c r="AW1242" s="13" t="s">
        <v>32</v>
      </c>
      <c r="AX1242" s="13" t="s">
        <v>84</v>
      </c>
      <c r="AY1242" s="158" t="s">
        <v>268</v>
      </c>
    </row>
    <row r="1243" spans="2:65" s="1" customFormat="1" ht="21.75" customHeight="1">
      <c r="B1243" s="32"/>
      <c r="C1243" s="186" t="s">
        <v>1873</v>
      </c>
      <c r="D1243" s="186" t="s">
        <v>982</v>
      </c>
      <c r="E1243" s="187" t="s">
        <v>1891</v>
      </c>
      <c r="F1243" s="188" t="s">
        <v>1892</v>
      </c>
      <c r="G1243" s="189" t="s">
        <v>273</v>
      </c>
      <c r="H1243" s="190">
        <v>14.654999999999999</v>
      </c>
      <c r="I1243" s="191"/>
      <c r="J1243" s="192">
        <f>ROUND(I1243*H1243,2)</f>
        <v>0</v>
      </c>
      <c r="K1243" s="188" t="s">
        <v>274</v>
      </c>
      <c r="L1243" s="193"/>
      <c r="M1243" s="194" t="s">
        <v>1</v>
      </c>
      <c r="N1243" s="195" t="s">
        <v>43</v>
      </c>
      <c r="P1243" s="145">
        <f>O1243*H1243</f>
        <v>0</v>
      </c>
      <c r="Q1243" s="145">
        <v>1.3100000000000001E-2</v>
      </c>
      <c r="R1243" s="145">
        <f>Q1243*H1243</f>
        <v>0.1919805</v>
      </c>
      <c r="S1243" s="145">
        <v>0</v>
      </c>
      <c r="T1243" s="146">
        <f>S1243*H1243</f>
        <v>0</v>
      </c>
      <c r="AR1243" s="147" t="s">
        <v>448</v>
      </c>
      <c r="AT1243" s="147" t="s">
        <v>982</v>
      </c>
      <c r="AU1243" s="147" t="s">
        <v>90</v>
      </c>
      <c r="AY1243" s="17" t="s">
        <v>268</v>
      </c>
      <c r="BE1243" s="148">
        <f>IF(N1243="základní",J1243,0)</f>
        <v>0</v>
      </c>
      <c r="BF1243" s="148">
        <f>IF(N1243="snížená",J1243,0)</f>
        <v>0</v>
      </c>
      <c r="BG1243" s="148">
        <f>IF(N1243="zákl. přenesená",J1243,0)</f>
        <v>0</v>
      </c>
      <c r="BH1243" s="148">
        <f>IF(N1243="sníž. přenesená",J1243,0)</f>
        <v>0</v>
      </c>
      <c r="BI1243" s="148">
        <f>IF(N1243="nulová",J1243,0)</f>
        <v>0</v>
      </c>
      <c r="BJ1243" s="17" t="s">
        <v>90</v>
      </c>
      <c r="BK1243" s="148">
        <f>ROUND(I1243*H1243,2)</f>
        <v>0</v>
      </c>
      <c r="BL1243" s="17" t="s">
        <v>370</v>
      </c>
      <c r="BM1243" s="147" t="s">
        <v>3391</v>
      </c>
    </row>
    <row r="1244" spans="2:65" s="14" customFormat="1">
      <c r="B1244" s="164"/>
      <c r="D1244" s="150" t="s">
        <v>276</v>
      </c>
      <c r="E1244" s="165" t="s">
        <v>1</v>
      </c>
      <c r="F1244" s="166" t="s">
        <v>1887</v>
      </c>
      <c r="H1244" s="165" t="s">
        <v>1</v>
      </c>
      <c r="I1244" s="167"/>
      <c r="L1244" s="164"/>
      <c r="M1244" s="168"/>
      <c r="T1244" s="169"/>
      <c r="AT1244" s="165" t="s">
        <v>276</v>
      </c>
      <c r="AU1244" s="165" t="s">
        <v>90</v>
      </c>
      <c r="AV1244" s="14" t="s">
        <v>84</v>
      </c>
      <c r="AW1244" s="14" t="s">
        <v>32</v>
      </c>
      <c r="AX1244" s="14" t="s">
        <v>77</v>
      </c>
      <c r="AY1244" s="165" t="s">
        <v>268</v>
      </c>
    </row>
    <row r="1245" spans="2:65" s="14" customFormat="1">
      <c r="B1245" s="164"/>
      <c r="D1245" s="150" t="s">
        <v>276</v>
      </c>
      <c r="E1245" s="165" t="s">
        <v>1</v>
      </c>
      <c r="F1245" s="166" t="s">
        <v>1894</v>
      </c>
      <c r="H1245" s="165" t="s">
        <v>1</v>
      </c>
      <c r="I1245" s="167"/>
      <c r="L1245" s="164"/>
      <c r="M1245" s="168"/>
      <c r="T1245" s="169"/>
      <c r="AT1245" s="165" t="s">
        <v>276</v>
      </c>
      <c r="AU1245" s="165" t="s">
        <v>90</v>
      </c>
      <c r="AV1245" s="14" t="s">
        <v>84</v>
      </c>
      <c r="AW1245" s="14" t="s">
        <v>32</v>
      </c>
      <c r="AX1245" s="14" t="s">
        <v>77</v>
      </c>
      <c r="AY1245" s="165" t="s">
        <v>268</v>
      </c>
    </row>
    <row r="1246" spans="2:65" s="12" customFormat="1">
      <c r="B1246" s="149"/>
      <c r="D1246" s="150" t="s">
        <v>276</v>
      </c>
      <c r="E1246" s="151" t="s">
        <v>1</v>
      </c>
      <c r="F1246" s="152" t="s">
        <v>3392</v>
      </c>
      <c r="H1246" s="153">
        <v>14.654999999999999</v>
      </c>
      <c r="I1246" s="154"/>
      <c r="L1246" s="149"/>
      <c r="M1246" s="155"/>
      <c r="T1246" s="156"/>
      <c r="AT1246" s="151" t="s">
        <v>276</v>
      </c>
      <c r="AU1246" s="151" t="s">
        <v>90</v>
      </c>
      <c r="AV1246" s="12" t="s">
        <v>90</v>
      </c>
      <c r="AW1246" s="12" t="s">
        <v>32</v>
      </c>
      <c r="AX1246" s="12" t="s">
        <v>77</v>
      </c>
      <c r="AY1246" s="151" t="s">
        <v>268</v>
      </c>
    </row>
    <row r="1247" spans="2:65" s="13" customFormat="1">
      <c r="B1247" s="157"/>
      <c r="D1247" s="150" t="s">
        <v>276</v>
      </c>
      <c r="E1247" s="158" t="s">
        <v>1</v>
      </c>
      <c r="F1247" s="159" t="s">
        <v>278</v>
      </c>
      <c r="H1247" s="160">
        <v>14.654999999999999</v>
      </c>
      <c r="I1247" s="161"/>
      <c r="L1247" s="157"/>
      <c r="M1247" s="162"/>
      <c r="T1247" s="163"/>
      <c r="AT1247" s="158" t="s">
        <v>276</v>
      </c>
      <c r="AU1247" s="158" t="s">
        <v>90</v>
      </c>
      <c r="AV1247" s="13" t="s">
        <v>101</v>
      </c>
      <c r="AW1247" s="13" t="s">
        <v>32</v>
      </c>
      <c r="AX1247" s="13" t="s">
        <v>84</v>
      </c>
      <c r="AY1247" s="158" t="s">
        <v>268</v>
      </c>
    </row>
    <row r="1248" spans="2:65" s="1" customFormat="1" ht="21.75" customHeight="1">
      <c r="B1248" s="32"/>
      <c r="C1248" s="186" t="s">
        <v>1879</v>
      </c>
      <c r="D1248" s="186" t="s">
        <v>982</v>
      </c>
      <c r="E1248" s="187" t="s">
        <v>1897</v>
      </c>
      <c r="F1248" s="188" t="s">
        <v>1898</v>
      </c>
      <c r="G1248" s="189" t="s">
        <v>273</v>
      </c>
      <c r="H1248" s="190">
        <v>22.178000000000001</v>
      </c>
      <c r="I1248" s="191"/>
      <c r="J1248" s="192">
        <f>ROUND(I1248*H1248,2)</f>
        <v>0</v>
      </c>
      <c r="K1248" s="188" t="s">
        <v>274</v>
      </c>
      <c r="L1248" s="193"/>
      <c r="M1248" s="194" t="s">
        <v>1</v>
      </c>
      <c r="N1248" s="195" t="s">
        <v>43</v>
      </c>
      <c r="P1248" s="145">
        <f>O1248*H1248</f>
        <v>0</v>
      </c>
      <c r="Q1248" s="145">
        <v>1.09E-2</v>
      </c>
      <c r="R1248" s="145">
        <f>Q1248*H1248</f>
        <v>0.24174020000000002</v>
      </c>
      <c r="S1248" s="145">
        <v>0</v>
      </c>
      <c r="T1248" s="146">
        <f>S1248*H1248</f>
        <v>0</v>
      </c>
      <c r="AR1248" s="147" t="s">
        <v>448</v>
      </c>
      <c r="AT1248" s="147" t="s">
        <v>982</v>
      </c>
      <c r="AU1248" s="147" t="s">
        <v>90</v>
      </c>
      <c r="AY1248" s="17" t="s">
        <v>268</v>
      </c>
      <c r="BE1248" s="148">
        <f>IF(N1248="základní",J1248,0)</f>
        <v>0</v>
      </c>
      <c r="BF1248" s="148">
        <f>IF(N1248="snížená",J1248,0)</f>
        <v>0</v>
      </c>
      <c r="BG1248" s="148">
        <f>IF(N1248="zákl. přenesená",J1248,0)</f>
        <v>0</v>
      </c>
      <c r="BH1248" s="148">
        <f>IF(N1248="sníž. přenesená",J1248,0)</f>
        <v>0</v>
      </c>
      <c r="BI1248" s="148">
        <f>IF(N1248="nulová",J1248,0)</f>
        <v>0</v>
      </c>
      <c r="BJ1248" s="17" t="s">
        <v>90</v>
      </c>
      <c r="BK1248" s="148">
        <f>ROUND(I1248*H1248,2)</f>
        <v>0</v>
      </c>
      <c r="BL1248" s="17" t="s">
        <v>370</v>
      </c>
      <c r="BM1248" s="147" t="s">
        <v>3393</v>
      </c>
    </row>
    <row r="1249" spans="2:65" s="14" customFormat="1">
      <c r="B1249" s="164"/>
      <c r="D1249" s="150" t="s">
        <v>276</v>
      </c>
      <c r="E1249" s="165" t="s">
        <v>1</v>
      </c>
      <c r="F1249" s="166" t="s">
        <v>1157</v>
      </c>
      <c r="H1249" s="165" t="s">
        <v>1</v>
      </c>
      <c r="I1249" s="167"/>
      <c r="L1249" s="164"/>
      <c r="M1249" s="168"/>
      <c r="T1249" s="169"/>
      <c r="AT1249" s="165" t="s">
        <v>276</v>
      </c>
      <c r="AU1249" s="165" t="s">
        <v>90</v>
      </c>
      <c r="AV1249" s="14" t="s">
        <v>84</v>
      </c>
      <c r="AW1249" s="14" t="s">
        <v>32</v>
      </c>
      <c r="AX1249" s="14" t="s">
        <v>77</v>
      </c>
      <c r="AY1249" s="165" t="s">
        <v>268</v>
      </c>
    </row>
    <row r="1250" spans="2:65" s="14" customFormat="1">
      <c r="B1250" s="164"/>
      <c r="D1250" s="150" t="s">
        <v>276</v>
      </c>
      <c r="E1250" s="165" t="s">
        <v>1</v>
      </c>
      <c r="F1250" s="166" t="s">
        <v>1900</v>
      </c>
      <c r="H1250" s="165" t="s">
        <v>1</v>
      </c>
      <c r="I1250" s="167"/>
      <c r="L1250" s="164"/>
      <c r="M1250" s="168"/>
      <c r="T1250" s="169"/>
      <c r="AT1250" s="165" t="s">
        <v>276</v>
      </c>
      <c r="AU1250" s="165" t="s">
        <v>90</v>
      </c>
      <c r="AV1250" s="14" t="s">
        <v>84</v>
      </c>
      <c r="AW1250" s="14" t="s">
        <v>32</v>
      </c>
      <c r="AX1250" s="14" t="s">
        <v>77</v>
      </c>
      <c r="AY1250" s="165" t="s">
        <v>268</v>
      </c>
    </row>
    <row r="1251" spans="2:65" s="12" customFormat="1">
      <c r="B1251" s="149"/>
      <c r="D1251" s="150" t="s">
        <v>276</v>
      </c>
      <c r="E1251" s="151" t="s">
        <v>1</v>
      </c>
      <c r="F1251" s="152" t="s">
        <v>3394</v>
      </c>
      <c r="H1251" s="153">
        <v>22.178000000000001</v>
      </c>
      <c r="I1251" s="154"/>
      <c r="L1251" s="149"/>
      <c r="M1251" s="155"/>
      <c r="T1251" s="156"/>
      <c r="AT1251" s="151" t="s">
        <v>276</v>
      </c>
      <c r="AU1251" s="151" t="s">
        <v>90</v>
      </c>
      <c r="AV1251" s="12" t="s">
        <v>90</v>
      </c>
      <c r="AW1251" s="12" t="s">
        <v>32</v>
      </c>
      <c r="AX1251" s="12" t="s">
        <v>77</v>
      </c>
      <c r="AY1251" s="151" t="s">
        <v>268</v>
      </c>
    </row>
    <row r="1252" spans="2:65" s="13" customFormat="1">
      <c r="B1252" s="157"/>
      <c r="D1252" s="150" t="s">
        <v>276</v>
      </c>
      <c r="E1252" s="158" t="s">
        <v>1</v>
      </c>
      <c r="F1252" s="159" t="s">
        <v>278</v>
      </c>
      <c r="H1252" s="160">
        <v>22.178000000000001</v>
      </c>
      <c r="I1252" s="161"/>
      <c r="L1252" s="157"/>
      <c r="M1252" s="162"/>
      <c r="T1252" s="163"/>
      <c r="AT1252" s="158" t="s">
        <v>276</v>
      </c>
      <c r="AU1252" s="158" t="s">
        <v>90</v>
      </c>
      <c r="AV1252" s="13" t="s">
        <v>101</v>
      </c>
      <c r="AW1252" s="13" t="s">
        <v>32</v>
      </c>
      <c r="AX1252" s="13" t="s">
        <v>84</v>
      </c>
      <c r="AY1252" s="158" t="s">
        <v>268</v>
      </c>
    </row>
    <row r="1253" spans="2:65" s="1" customFormat="1" ht="24.2" customHeight="1">
      <c r="B1253" s="32"/>
      <c r="C1253" s="136" t="s">
        <v>1883</v>
      </c>
      <c r="D1253" s="177" t="s">
        <v>270</v>
      </c>
      <c r="E1253" s="137" t="s">
        <v>1903</v>
      </c>
      <c r="F1253" s="138" t="s">
        <v>1904</v>
      </c>
      <c r="G1253" s="139" t="s">
        <v>215</v>
      </c>
      <c r="H1253" s="140">
        <v>18.367000000000001</v>
      </c>
      <c r="I1253" s="141"/>
      <c r="J1253" s="142">
        <f>ROUND(I1253*H1253,2)</f>
        <v>0</v>
      </c>
      <c r="K1253" s="138" t="s">
        <v>274</v>
      </c>
      <c r="L1253" s="32"/>
      <c r="M1253" s="143" t="s">
        <v>1</v>
      </c>
      <c r="N1253" s="144" t="s">
        <v>43</v>
      </c>
      <c r="P1253" s="145">
        <f>O1253*H1253</f>
        <v>0</v>
      </c>
      <c r="Q1253" s="145">
        <v>2.3300000000000001E-2</v>
      </c>
      <c r="R1253" s="145">
        <f>Q1253*H1253</f>
        <v>0.42795110000000003</v>
      </c>
      <c r="S1253" s="145">
        <v>0</v>
      </c>
      <c r="T1253" s="146">
        <f>S1253*H1253</f>
        <v>0</v>
      </c>
      <c r="AR1253" s="147" t="s">
        <v>370</v>
      </c>
      <c r="AT1253" s="147" t="s">
        <v>270</v>
      </c>
      <c r="AU1253" s="147" t="s">
        <v>90</v>
      </c>
      <c r="AY1253" s="17" t="s">
        <v>268</v>
      </c>
      <c r="BE1253" s="148">
        <f>IF(N1253="základní",J1253,0)</f>
        <v>0</v>
      </c>
      <c r="BF1253" s="148">
        <f>IF(N1253="snížená",J1253,0)</f>
        <v>0</v>
      </c>
      <c r="BG1253" s="148">
        <f>IF(N1253="zákl. přenesená",J1253,0)</f>
        <v>0</v>
      </c>
      <c r="BH1253" s="148">
        <f>IF(N1253="sníž. přenesená",J1253,0)</f>
        <v>0</v>
      </c>
      <c r="BI1253" s="148">
        <f>IF(N1253="nulová",J1253,0)</f>
        <v>0</v>
      </c>
      <c r="BJ1253" s="17" t="s">
        <v>90</v>
      </c>
      <c r="BK1253" s="148">
        <f>ROUND(I1253*H1253,2)</f>
        <v>0</v>
      </c>
      <c r="BL1253" s="17" t="s">
        <v>370</v>
      </c>
      <c r="BM1253" s="147" t="s">
        <v>1905</v>
      </c>
    </row>
    <row r="1254" spans="2:65" s="14" customFormat="1">
      <c r="B1254" s="164"/>
      <c r="D1254" s="150" t="s">
        <v>276</v>
      </c>
      <c r="E1254" s="165" t="s">
        <v>1</v>
      </c>
      <c r="F1254" s="166" t="s">
        <v>1739</v>
      </c>
      <c r="H1254" s="165" t="s">
        <v>1</v>
      </c>
      <c r="I1254" s="167"/>
      <c r="L1254" s="164"/>
      <c r="M1254" s="168"/>
      <c r="T1254" s="169"/>
      <c r="AT1254" s="165" t="s">
        <v>276</v>
      </c>
      <c r="AU1254" s="165" t="s">
        <v>90</v>
      </c>
      <c r="AV1254" s="14" t="s">
        <v>84</v>
      </c>
      <c r="AW1254" s="14" t="s">
        <v>32</v>
      </c>
      <c r="AX1254" s="14" t="s">
        <v>77</v>
      </c>
      <c r="AY1254" s="165" t="s">
        <v>268</v>
      </c>
    </row>
    <row r="1255" spans="2:65" s="12" customFormat="1">
      <c r="B1255" s="149"/>
      <c r="D1255" s="150" t="s">
        <v>276</v>
      </c>
      <c r="E1255" s="151" t="s">
        <v>1</v>
      </c>
      <c r="F1255" s="152" t="s">
        <v>1740</v>
      </c>
      <c r="H1255" s="153">
        <v>2.532</v>
      </c>
      <c r="I1255" s="154"/>
      <c r="L1255" s="149"/>
      <c r="M1255" s="155"/>
      <c r="T1255" s="156"/>
      <c r="AT1255" s="151" t="s">
        <v>276</v>
      </c>
      <c r="AU1255" s="151" t="s">
        <v>90</v>
      </c>
      <c r="AV1255" s="12" t="s">
        <v>90</v>
      </c>
      <c r="AW1255" s="12" t="s">
        <v>32</v>
      </c>
      <c r="AX1255" s="12" t="s">
        <v>77</v>
      </c>
      <c r="AY1255" s="151" t="s">
        <v>268</v>
      </c>
    </row>
    <row r="1256" spans="2:65" s="12" customFormat="1">
      <c r="B1256" s="149"/>
      <c r="D1256" s="150" t="s">
        <v>276</v>
      </c>
      <c r="E1256" s="151" t="s">
        <v>1</v>
      </c>
      <c r="F1256" s="152" t="s">
        <v>1741</v>
      </c>
      <c r="H1256" s="153">
        <v>0.23499999999999999</v>
      </c>
      <c r="I1256" s="154"/>
      <c r="L1256" s="149"/>
      <c r="M1256" s="155"/>
      <c r="T1256" s="156"/>
      <c r="AT1256" s="151" t="s">
        <v>276</v>
      </c>
      <c r="AU1256" s="151" t="s">
        <v>90</v>
      </c>
      <c r="AV1256" s="12" t="s">
        <v>90</v>
      </c>
      <c r="AW1256" s="12" t="s">
        <v>32</v>
      </c>
      <c r="AX1256" s="12" t="s">
        <v>77</v>
      </c>
      <c r="AY1256" s="151" t="s">
        <v>268</v>
      </c>
    </row>
    <row r="1257" spans="2:65" s="12" customFormat="1">
      <c r="B1257" s="149"/>
      <c r="D1257" s="150" t="s">
        <v>276</v>
      </c>
      <c r="E1257" s="151" t="s">
        <v>1</v>
      </c>
      <c r="F1257" s="152" t="s">
        <v>1742</v>
      </c>
      <c r="H1257" s="153">
        <v>0.45400000000000001</v>
      </c>
      <c r="I1257" s="154"/>
      <c r="L1257" s="149"/>
      <c r="M1257" s="155"/>
      <c r="T1257" s="156"/>
      <c r="AT1257" s="151" t="s">
        <v>276</v>
      </c>
      <c r="AU1257" s="151" t="s">
        <v>90</v>
      </c>
      <c r="AV1257" s="12" t="s">
        <v>90</v>
      </c>
      <c r="AW1257" s="12" t="s">
        <v>32</v>
      </c>
      <c r="AX1257" s="12" t="s">
        <v>77</v>
      </c>
      <c r="AY1257" s="151" t="s">
        <v>268</v>
      </c>
    </row>
    <row r="1258" spans="2:65" s="12" customFormat="1">
      <c r="B1258" s="149"/>
      <c r="D1258" s="150" t="s">
        <v>276</v>
      </c>
      <c r="E1258" s="151" t="s">
        <v>1</v>
      </c>
      <c r="F1258" s="152" t="s">
        <v>1743</v>
      </c>
      <c r="H1258" s="153">
        <v>0.34300000000000003</v>
      </c>
      <c r="I1258" s="154"/>
      <c r="L1258" s="149"/>
      <c r="M1258" s="155"/>
      <c r="T1258" s="156"/>
      <c r="AT1258" s="151" t="s">
        <v>276</v>
      </c>
      <c r="AU1258" s="151" t="s">
        <v>90</v>
      </c>
      <c r="AV1258" s="12" t="s">
        <v>90</v>
      </c>
      <c r="AW1258" s="12" t="s">
        <v>32</v>
      </c>
      <c r="AX1258" s="12" t="s">
        <v>77</v>
      </c>
      <c r="AY1258" s="151" t="s">
        <v>268</v>
      </c>
    </row>
    <row r="1259" spans="2:65" s="12" customFormat="1">
      <c r="B1259" s="149"/>
      <c r="D1259" s="150" t="s">
        <v>276</v>
      </c>
      <c r="E1259" s="151" t="s">
        <v>1</v>
      </c>
      <c r="F1259" s="152" t="s">
        <v>1744</v>
      </c>
      <c r="H1259" s="153">
        <v>0.76700000000000002</v>
      </c>
      <c r="I1259" s="154"/>
      <c r="L1259" s="149"/>
      <c r="M1259" s="155"/>
      <c r="T1259" s="156"/>
      <c r="AT1259" s="151" t="s">
        <v>276</v>
      </c>
      <c r="AU1259" s="151" t="s">
        <v>90</v>
      </c>
      <c r="AV1259" s="12" t="s">
        <v>90</v>
      </c>
      <c r="AW1259" s="12" t="s">
        <v>32</v>
      </c>
      <c r="AX1259" s="12" t="s">
        <v>77</v>
      </c>
      <c r="AY1259" s="151" t="s">
        <v>268</v>
      </c>
    </row>
    <row r="1260" spans="2:65" s="12" customFormat="1">
      <c r="B1260" s="149"/>
      <c r="D1260" s="150" t="s">
        <v>276</v>
      </c>
      <c r="E1260" s="151" t="s">
        <v>1</v>
      </c>
      <c r="F1260" s="152" t="s">
        <v>1745</v>
      </c>
      <c r="H1260" s="153">
        <v>0.98099999999999998</v>
      </c>
      <c r="I1260" s="154"/>
      <c r="L1260" s="149"/>
      <c r="M1260" s="155"/>
      <c r="T1260" s="156"/>
      <c r="AT1260" s="151" t="s">
        <v>276</v>
      </c>
      <c r="AU1260" s="151" t="s">
        <v>90</v>
      </c>
      <c r="AV1260" s="12" t="s">
        <v>90</v>
      </c>
      <c r="AW1260" s="12" t="s">
        <v>32</v>
      </c>
      <c r="AX1260" s="12" t="s">
        <v>77</v>
      </c>
      <c r="AY1260" s="151" t="s">
        <v>268</v>
      </c>
    </row>
    <row r="1261" spans="2:65" s="12" customFormat="1">
      <c r="B1261" s="149"/>
      <c r="D1261" s="150" t="s">
        <v>276</v>
      </c>
      <c r="E1261" s="151" t="s">
        <v>1</v>
      </c>
      <c r="F1261" s="152" t="s">
        <v>1746</v>
      </c>
      <c r="H1261" s="153">
        <v>2.62</v>
      </c>
      <c r="I1261" s="154"/>
      <c r="L1261" s="149"/>
      <c r="M1261" s="155"/>
      <c r="T1261" s="156"/>
      <c r="AT1261" s="151" t="s">
        <v>276</v>
      </c>
      <c r="AU1261" s="151" t="s">
        <v>90</v>
      </c>
      <c r="AV1261" s="12" t="s">
        <v>90</v>
      </c>
      <c r="AW1261" s="12" t="s">
        <v>32</v>
      </c>
      <c r="AX1261" s="12" t="s">
        <v>77</v>
      </c>
      <c r="AY1261" s="151" t="s">
        <v>268</v>
      </c>
    </row>
    <row r="1262" spans="2:65" s="12" customFormat="1">
      <c r="B1262" s="149"/>
      <c r="D1262" s="150" t="s">
        <v>276</v>
      </c>
      <c r="E1262" s="151" t="s">
        <v>1</v>
      </c>
      <c r="F1262" s="152" t="s">
        <v>1747</v>
      </c>
      <c r="H1262" s="153">
        <v>3.2000000000000001E-2</v>
      </c>
      <c r="I1262" s="154"/>
      <c r="L1262" s="149"/>
      <c r="M1262" s="155"/>
      <c r="T1262" s="156"/>
      <c r="AT1262" s="151" t="s">
        <v>276</v>
      </c>
      <c r="AU1262" s="151" t="s">
        <v>90</v>
      </c>
      <c r="AV1262" s="12" t="s">
        <v>90</v>
      </c>
      <c r="AW1262" s="12" t="s">
        <v>32</v>
      </c>
      <c r="AX1262" s="12" t="s">
        <v>77</v>
      </c>
      <c r="AY1262" s="151" t="s">
        <v>268</v>
      </c>
    </row>
    <row r="1263" spans="2:65" s="15" customFormat="1">
      <c r="B1263" s="170"/>
      <c r="D1263" s="150" t="s">
        <v>276</v>
      </c>
      <c r="E1263" s="171" t="s">
        <v>1</v>
      </c>
      <c r="F1263" s="172" t="s">
        <v>325</v>
      </c>
      <c r="H1263" s="173">
        <v>7.9640000000000004</v>
      </c>
      <c r="I1263" s="174"/>
      <c r="L1263" s="170"/>
      <c r="M1263" s="175"/>
      <c r="T1263" s="176"/>
      <c r="AT1263" s="171" t="s">
        <v>276</v>
      </c>
      <c r="AU1263" s="171" t="s">
        <v>90</v>
      </c>
      <c r="AV1263" s="15" t="s">
        <v>97</v>
      </c>
      <c r="AW1263" s="15" t="s">
        <v>32</v>
      </c>
      <c r="AX1263" s="15" t="s">
        <v>77</v>
      </c>
      <c r="AY1263" s="171" t="s">
        <v>268</v>
      </c>
    </row>
    <row r="1264" spans="2:65" s="14" customFormat="1">
      <c r="B1264" s="164"/>
      <c r="D1264" s="150" t="s">
        <v>276</v>
      </c>
      <c r="E1264" s="165" t="s">
        <v>1</v>
      </c>
      <c r="F1264" s="166" t="s">
        <v>1877</v>
      </c>
      <c r="H1264" s="165" t="s">
        <v>1</v>
      </c>
      <c r="I1264" s="167"/>
      <c r="L1264" s="164"/>
      <c r="M1264" s="168"/>
      <c r="T1264" s="169"/>
      <c r="AT1264" s="165" t="s">
        <v>276</v>
      </c>
      <c r="AU1264" s="165" t="s">
        <v>90</v>
      </c>
      <c r="AV1264" s="14" t="s">
        <v>84</v>
      </c>
      <c r="AW1264" s="14" t="s">
        <v>32</v>
      </c>
      <c r="AX1264" s="14" t="s">
        <v>77</v>
      </c>
      <c r="AY1264" s="165" t="s">
        <v>268</v>
      </c>
    </row>
    <row r="1265" spans="2:51" s="12" customFormat="1">
      <c r="B1265" s="149"/>
      <c r="D1265" s="150" t="s">
        <v>276</v>
      </c>
      <c r="E1265" s="151" t="s">
        <v>1</v>
      </c>
      <c r="F1265" s="152" t="s">
        <v>3395</v>
      </c>
      <c r="H1265" s="153">
        <v>3.7050000000000001</v>
      </c>
      <c r="I1265" s="154"/>
      <c r="L1265" s="149"/>
      <c r="M1265" s="155"/>
      <c r="T1265" s="156"/>
      <c r="AT1265" s="151" t="s">
        <v>276</v>
      </c>
      <c r="AU1265" s="151" t="s">
        <v>90</v>
      </c>
      <c r="AV1265" s="12" t="s">
        <v>90</v>
      </c>
      <c r="AW1265" s="12" t="s">
        <v>32</v>
      </c>
      <c r="AX1265" s="12" t="s">
        <v>77</v>
      </c>
      <c r="AY1265" s="151" t="s">
        <v>268</v>
      </c>
    </row>
    <row r="1266" spans="2:51" s="15" customFormat="1">
      <c r="B1266" s="170"/>
      <c r="D1266" s="150" t="s">
        <v>276</v>
      </c>
      <c r="E1266" s="171" t="s">
        <v>1</v>
      </c>
      <c r="F1266" s="172" t="s">
        <v>325</v>
      </c>
      <c r="H1266" s="173">
        <v>3.7050000000000001</v>
      </c>
      <c r="I1266" s="174"/>
      <c r="L1266" s="170"/>
      <c r="M1266" s="175"/>
      <c r="T1266" s="176"/>
      <c r="AT1266" s="171" t="s">
        <v>276</v>
      </c>
      <c r="AU1266" s="171" t="s">
        <v>90</v>
      </c>
      <c r="AV1266" s="15" t="s">
        <v>97</v>
      </c>
      <c r="AW1266" s="15" t="s">
        <v>32</v>
      </c>
      <c r="AX1266" s="15" t="s">
        <v>77</v>
      </c>
      <c r="AY1266" s="171" t="s">
        <v>268</v>
      </c>
    </row>
    <row r="1267" spans="2:51" s="14" customFormat="1">
      <c r="B1267" s="164"/>
      <c r="D1267" s="150" t="s">
        <v>276</v>
      </c>
      <c r="E1267" s="165" t="s">
        <v>1</v>
      </c>
      <c r="F1267" s="166" t="s">
        <v>1887</v>
      </c>
      <c r="H1267" s="165" t="s">
        <v>1</v>
      </c>
      <c r="I1267" s="167"/>
      <c r="L1267" s="164"/>
      <c r="M1267" s="168"/>
      <c r="T1267" s="169"/>
      <c r="AT1267" s="165" t="s">
        <v>276</v>
      </c>
      <c r="AU1267" s="165" t="s">
        <v>90</v>
      </c>
      <c r="AV1267" s="14" t="s">
        <v>84</v>
      </c>
      <c r="AW1267" s="14" t="s">
        <v>32</v>
      </c>
      <c r="AX1267" s="14" t="s">
        <v>77</v>
      </c>
      <c r="AY1267" s="165" t="s">
        <v>268</v>
      </c>
    </row>
    <row r="1268" spans="2:51" s="14" customFormat="1">
      <c r="B1268" s="164"/>
      <c r="D1268" s="150" t="s">
        <v>276</v>
      </c>
      <c r="E1268" s="165" t="s">
        <v>1</v>
      </c>
      <c r="F1268" s="166" t="s">
        <v>1888</v>
      </c>
      <c r="H1268" s="165" t="s">
        <v>1</v>
      </c>
      <c r="I1268" s="167"/>
      <c r="L1268" s="164"/>
      <c r="M1268" s="168"/>
      <c r="T1268" s="169"/>
      <c r="AT1268" s="165" t="s">
        <v>276</v>
      </c>
      <c r="AU1268" s="165" t="s">
        <v>90</v>
      </c>
      <c r="AV1268" s="14" t="s">
        <v>84</v>
      </c>
      <c r="AW1268" s="14" t="s">
        <v>32</v>
      </c>
      <c r="AX1268" s="14" t="s">
        <v>77</v>
      </c>
      <c r="AY1268" s="165" t="s">
        <v>268</v>
      </c>
    </row>
    <row r="1269" spans="2:51" s="12" customFormat="1">
      <c r="B1269" s="149"/>
      <c r="D1269" s="150" t="s">
        <v>276</v>
      </c>
      <c r="E1269" s="151" t="s">
        <v>1</v>
      </c>
      <c r="F1269" s="152" t="s">
        <v>3396</v>
      </c>
      <c r="H1269" s="153">
        <v>0.38800000000000001</v>
      </c>
      <c r="I1269" s="154"/>
      <c r="L1269" s="149"/>
      <c r="M1269" s="155"/>
      <c r="T1269" s="156"/>
      <c r="AT1269" s="151" t="s">
        <v>276</v>
      </c>
      <c r="AU1269" s="151" t="s">
        <v>90</v>
      </c>
      <c r="AV1269" s="12" t="s">
        <v>90</v>
      </c>
      <c r="AW1269" s="12" t="s">
        <v>32</v>
      </c>
      <c r="AX1269" s="12" t="s">
        <v>77</v>
      </c>
      <c r="AY1269" s="151" t="s">
        <v>268</v>
      </c>
    </row>
    <row r="1270" spans="2:51" s="15" customFormat="1">
      <c r="B1270" s="170"/>
      <c r="D1270" s="150" t="s">
        <v>276</v>
      </c>
      <c r="E1270" s="171" t="s">
        <v>1</v>
      </c>
      <c r="F1270" s="172" t="s">
        <v>325</v>
      </c>
      <c r="H1270" s="173">
        <v>0.38800000000000001</v>
      </c>
      <c r="I1270" s="174"/>
      <c r="L1270" s="170"/>
      <c r="M1270" s="175"/>
      <c r="T1270" s="176"/>
      <c r="AT1270" s="171" t="s">
        <v>276</v>
      </c>
      <c r="AU1270" s="171" t="s">
        <v>90</v>
      </c>
      <c r="AV1270" s="15" t="s">
        <v>97</v>
      </c>
      <c r="AW1270" s="15" t="s">
        <v>32</v>
      </c>
      <c r="AX1270" s="15" t="s">
        <v>77</v>
      </c>
      <c r="AY1270" s="171" t="s">
        <v>268</v>
      </c>
    </row>
    <row r="1271" spans="2:51" s="14" customFormat="1">
      <c r="B1271" s="164"/>
      <c r="D1271" s="150" t="s">
        <v>276</v>
      </c>
      <c r="E1271" s="165" t="s">
        <v>1</v>
      </c>
      <c r="F1271" s="166" t="s">
        <v>1887</v>
      </c>
      <c r="H1271" s="165" t="s">
        <v>1</v>
      </c>
      <c r="I1271" s="167"/>
      <c r="L1271" s="164"/>
      <c r="M1271" s="168"/>
      <c r="T1271" s="169"/>
      <c r="AT1271" s="165" t="s">
        <v>276</v>
      </c>
      <c r="AU1271" s="165" t="s">
        <v>90</v>
      </c>
      <c r="AV1271" s="14" t="s">
        <v>84</v>
      </c>
      <c r="AW1271" s="14" t="s">
        <v>32</v>
      </c>
      <c r="AX1271" s="14" t="s">
        <v>77</v>
      </c>
      <c r="AY1271" s="165" t="s">
        <v>268</v>
      </c>
    </row>
    <row r="1272" spans="2:51" s="14" customFormat="1">
      <c r="B1272" s="164"/>
      <c r="D1272" s="150" t="s">
        <v>276</v>
      </c>
      <c r="E1272" s="165" t="s">
        <v>1</v>
      </c>
      <c r="F1272" s="166" t="s">
        <v>1894</v>
      </c>
      <c r="H1272" s="165" t="s">
        <v>1</v>
      </c>
      <c r="I1272" s="167"/>
      <c r="L1272" s="164"/>
      <c r="M1272" s="168"/>
      <c r="T1272" s="169"/>
      <c r="AT1272" s="165" t="s">
        <v>276</v>
      </c>
      <c r="AU1272" s="165" t="s">
        <v>90</v>
      </c>
      <c r="AV1272" s="14" t="s">
        <v>84</v>
      </c>
      <c r="AW1272" s="14" t="s">
        <v>32</v>
      </c>
      <c r="AX1272" s="14" t="s">
        <v>77</v>
      </c>
      <c r="AY1272" s="165" t="s">
        <v>268</v>
      </c>
    </row>
    <row r="1273" spans="2:51" s="12" customFormat="1">
      <c r="B1273" s="149"/>
      <c r="D1273" s="150" t="s">
        <v>276</v>
      </c>
      <c r="E1273" s="151" t="s">
        <v>1</v>
      </c>
      <c r="F1273" s="152" t="s">
        <v>3397</v>
      </c>
      <c r="H1273" s="153">
        <v>0.26400000000000001</v>
      </c>
      <c r="I1273" s="154"/>
      <c r="L1273" s="149"/>
      <c r="M1273" s="155"/>
      <c r="T1273" s="156"/>
      <c r="AT1273" s="151" t="s">
        <v>276</v>
      </c>
      <c r="AU1273" s="151" t="s">
        <v>90</v>
      </c>
      <c r="AV1273" s="12" t="s">
        <v>90</v>
      </c>
      <c r="AW1273" s="12" t="s">
        <v>32</v>
      </c>
      <c r="AX1273" s="12" t="s">
        <v>77</v>
      </c>
      <c r="AY1273" s="151" t="s">
        <v>268</v>
      </c>
    </row>
    <row r="1274" spans="2:51" s="15" customFormat="1">
      <c r="B1274" s="170"/>
      <c r="D1274" s="150" t="s">
        <v>276</v>
      </c>
      <c r="E1274" s="171" t="s">
        <v>1</v>
      </c>
      <c r="F1274" s="172" t="s">
        <v>325</v>
      </c>
      <c r="H1274" s="173">
        <v>0.26400000000000001</v>
      </c>
      <c r="I1274" s="174"/>
      <c r="L1274" s="170"/>
      <c r="M1274" s="175"/>
      <c r="T1274" s="176"/>
      <c r="AT1274" s="171" t="s">
        <v>276</v>
      </c>
      <c r="AU1274" s="171" t="s">
        <v>90</v>
      </c>
      <c r="AV1274" s="15" t="s">
        <v>97</v>
      </c>
      <c r="AW1274" s="15" t="s">
        <v>32</v>
      </c>
      <c r="AX1274" s="15" t="s">
        <v>77</v>
      </c>
      <c r="AY1274" s="171" t="s">
        <v>268</v>
      </c>
    </row>
    <row r="1275" spans="2:51" s="14" customFormat="1">
      <c r="B1275" s="164"/>
      <c r="D1275" s="150" t="s">
        <v>276</v>
      </c>
      <c r="E1275" s="165" t="s">
        <v>1</v>
      </c>
      <c r="F1275" s="166" t="s">
        <v>1157</v>
      </c>
      <c r="H1275" s="165" t="s">
        <v>1</v>
      </c>
      <c r="I1275" s="167"/>
      <c r="L1275" s="164"/>
      <c r="M1275" s="168"/>
      <c r="T1275" s="169"/>
      <c r="AT1275" s="165" t="s">
        <v>276</v>
      </c>
      <c r="AU1275" s="165" t="s">
        <v>90</v>
      </c>
      <c r="AV1275" s="14" t="s">
        <v>84</v>
      </c>
      <c r="AW1275" s="14" t="s">
        <v>32</v>
      </c>
      <c r="AX1275" s="14" t="s">
        <v>77</v>
      </c>
      <c r="AY1275" s="165" t="s">
        <v>268</v>
      </c>
    </row>
    <row r="1276" spans="2:51" s="14" customFormat="1">
      <c r="B1276" s="164"/>
      <c r="D1276" s="150" t="s">
        <v>276</v>
      </c>
      <c r="E1276" s="165" t="s">
        <v>1</v>
      </c>
      <c r="F1276" s="166" t="s">
        <v>1900</v>
      </c>
      <c r="H1276" s="165" t="s">
        <v>1</v>
      </c>
      <c r="I1276" s="167"/>
      <c r="L1276" s="164"/>
      <c r="M1276" s="168"/>
      <c r="T1276" s="169"/>
      <c r="AT1276" s="165" t="s">
        <v>276</v>
      </c>
      <c r="AU1276" s="165" t="s">
        <v>90</v>
      </c>
      <c r="AV1276" s="14" t="s">
        <v>84</v>
      </c>
      <c r="AW1276" s="14" t="s">
        <v>32</v>
      </c>
      <c r="AX1276" s="14" t="s">
        <v>77</v>
      </c>
      <c r="AY1276" s="165" t="s">
        <v>268</v>
      </c>
    </row>
    <row r="1277" spans="2:51" s="12" customFormat="1">
      <c r="B1277" s="149"/>
      <c r="D1277" s="150" t="s">
        <v>276</v>
      </c>
      <c r="E1277" s="151" t="s">
        <v>1</v>
      </c>
      <c r="F1277" s="152" t="s">
        <v>3398</v>
      </c>
      <c r="H1277" s="153">
        <v>0.33300000000000002</v>
      </c>
      <c r="I1277" s="154"/>
      <c r="L1277" s="149"/>
      <c r="M1277" s="155"/>
      <c r="T1277" s="156"/>
      <c r="AT1277" s="151" t="s">
        <v>276</v>
      </c>
      <c r="AU1277" s="151" t="s">
        <v>90</v>
      </c>
      <c r="AV1277" s="12" t="s">
        <v>90</v>
      </c>
      <c r="AW1277" s="12" t="s">
        <v>32</v>
      </c>
      <c r="AX1277" s="12" t="s">
        <v>77</v>
      </c>
      <c r="AY1277" s="151" t="s">
        <v>268</v>
      </c>
    </row>
    <row r="1278" spans="2:51" s="15" customFormat="1">
      <c r="B1278" s="170"/>
      <c r="D1278" s="150" t="s">
        <v>276</v>
      </c>
      <c r="E1278" s="171" t="s">
        <v>1</v>
      </c>
      <c r="F1278" s="172" t="s">
        <v>325</v>
      </c>
      <c r="H1278" s="173">
        <v>0.33300000000000002</v>
      </c>
      <c r="I1278" s="174"/>
      <c r="L1278" s="170"/>
      <c r="M1278" s="175"/>
      <c r="T1278" s="176"/>
      <c r="AT1278" s="171" t="s">
        <v>276</v>
      </c>
      <c r="AU1278" s="171" t="s">
        <v>90</v>
      </c>
      <c r="AV1278" s="15" t="s">
        <v>97</v>
      </c>
      <c r="AW1278" s="15" t="s">
        <v>32</v>
      </c>
      <c r="AX1278" s="15" t="s">
        <v>77</v>
      </c>
      <c r="AY1278" s="171" t="s">
        <v>268</v>
      </c>
    </row>
    <row r="1279" spans="2:51" s="12" customFormat="1">
      <c r="B1279" s="149"/>
      <c r="D1279" s="150" t="s">
        <v>276</v>
      </c>
      <c r="E1279" s="151" t="s">
        <v>1</v>
      </c>
      <c r="F1279" s="152" t="s">
        <v>3399</v>
      </c>
      <c r="H1279" s="153">
        <v>3.3170000000000002</v>
      </c>
      <c r="I1279" s="154"/>
      <c r="L1279" s="149"/>
      <c r="M1279" s="155"/>
      <c r="T1279" s="156"/>
      <c r="AT1279" s="151" t="s">
        <v>276</v>
      </c>
      <c r="AU1279" s="151" t="s">
        <v>90</v>
      </c>
      <c r="AV1279" s="12" t="s">
        <v>90</v>
      </c>
      <c r="AW1279" s="12" t="s">
        <v>32</v>
      </c>
      <c r="AX1279" s="12" t="s">
        <v>77</v>
      </c>
      <c r="AY1279" s="151" t="s">
        <v>268</v>
      </c>
    </row>
    <row r="1280" spans="2:51" s="15" customFormat="1">
      <c r="B1280" s="170"/>
      <c r="D1280" s="150" t="s">
        <v>276</v>
      </c>
      <c r="E1280" s="171" t="s">
        <v>1</v>
      </c>
      <c r="F1280" s="172" t="s">
        <v>325</v>
      </c>
      <c r="H1280" s="173">
        <v>3.3170000000000002</v>
      </c>
      <c r="I1280" s="174"/>
      <c r="L1280" s="170"/>
      <c r="M1280" s="175"/>
      <c r="T1280" s="176"/>
      <c r="AT1280" s="171" t="s">
        <v>276</v>
      </c>
      <c r="AU1280" s="171" t="s">
        <v>90</v>
      </c>
      <c r="AV1280" s="15" t="s">
        <v>97</v>
      </c>
      <c r="AW1280" s="15" t="s">
        <v>32</v>
      </c>
      <c r="AX1280" s="15" t="s">
        <v>77</v>
      </c>
      <c r="AY1280" s="171" t="s">
        <v>268</v>
      </c>
    </row>
    <row r="1281" spans="2:65" s="13" customFormat="1">
      <c r="B1281" s="157"/>
      <c r="D1281" s="150" t="s">
        <v>276</v>
      </c>
      <c r="E1281" s="158" t="s">
        <v>1</v>
      </c>
      <c r="F1281" s="159" t="s">
        <v>278</v>
      </c>
      <c r="H1281" s="160">
        <v>15.971</v>
      </c>
      <c r="I1281" s="161"/>
      <c r="L1281" s="157"/>
      <c r="M1281" s="162"/>
      <c r="T1281" s="163"/>
      <c r="AT1281" s="158" t="s">
        <v>276</v>
      </c>
      <c r="AU1281" s="158" t="s">
        <v>90</v>
      </c>
      <c r="AV1281" s="13" t="s">
        <v>101</v>
      </c>
      <c r="AW1281" s="13" t="s">
        <v>32</v>
      </c>
      <c r="AX1281" s="13" t="s">
        <v>84</v>
      </c>
      <c r="AY1281" s="158" t="s">
        <v>268</v>
      </c>
    </row>
    <row r="1282" spans="2:65" s="12" customFormat="1">
      <c r="B1282" s="149"/>
      <c r="D1282" s="150" t="s">
        <v>276</v>
      </c>
      <c r="F1282" s="152" t="s">
        <v>3400</v>
      </c>
      <c r="H1282" s="153">
        <v>18.367000000000001</v>
      </c>
      <c r="I1282" s="154"/>
      <c r="L1282" s="149"/>
      <c r="M1282" s="155"/>
      <c r="T1282" s="156"/>
      <c r="AT1282" s="151" t="s">
        <v>276</v>
      </c>
      <c r="AU1282" s="151" t="s">
        <v>90</v>
      </c>
      <c r="AV1282" s="12" t="s">
        <v>90</v>
      </c>
      <c r="AW1282" s="12" t="s">
        <v>4</v>
      </c>
      <c r="AX1282" s="12" t="s">
        <v>84</v>
      </c>
      <c r="AY1282" s="151" t="s">
        <v>268</v>
      </c>
    </row>
    <row r="1283" spans="2:65" s="1" customFormat="1" ht="24.2" customHeight="1">
      <c r="B1283" s="32"/>
      <c r="C1283" s="136" t="s">
        <v>1890</v>
      </c>
      <c r="D1283" s="136" t="s">
        <v>270</v>
      </c>
      <c r="E1283" s="137" t="s">
        <v>1913</v>
      </c>
      <c r="F1283" s="138" t="s">
        <v>1914</v>
      </c>
      <c r="G1283" s="139" t="s">
        <v>318</v>
      </c>
      <c r="H1283" s="140">
        <v>170.68</v>
      </c>
      <c r="I1283" s="141"/>
      <c r="J1283" s="142">
        <f>ROUND(I1283*H1283,2)</f>
        <v>0</v>
      </c>
      <c r="K1283" s="138" t="s">
        <v>274</v>
      </c>
      <c r="L1283" s="32"/>
      <c r="M1283" s="143" t="s">
        <v>1</v>
      </c>
      <c r="N1283" s="144" t="s">
        <v>43</v>
      </c>
      <c r="P1283" s="145">
        <f>O1283*H1283</f>
        <v>0</v>
      </c>
      <c r="Q1283" s="145">
        <v>0</v>
      </c>
      <c r="R1283" s="145">
        <f>Q1283*H1283</f>
        <v>0</v>
      </c>
      <c r="S1283" s="145">
        <v>0</v>
      </c>
      <c r="T1283" s="146">
        <f>S1283*H1283</f>
        <v>0</v>
      </c>
      <c r="AR1283" s="147" t="s">
        <v>370</v>
      </c>
      <c r="AT1283" s="147" t="s">
        <v>270</v>
      </c>
      <c r="AU1283" s="147" t="s">
        <v>90</v>
      </c>
      <c r="AY1283" s="17" t="s">
        <v>268</v>
      </c>
      <c r="BE1283" s="148">
        <f>IF(N1283="základní",J1283,0)</f>
        <v>0</v>
      </c>
      <c r="BF1283" s="148">
        <f>IF(N1283="snížená",J1283,0)</f>
        <v>0</v>
      </c>
      <c r="BG1283" s="148">
        <f>IF(N1283="zákl. přenesená",J1283,0)</f>
        <v>0</v>
      </c>
      <c r="BH1283" s="148">
        <f>IF(N1283="sníž. přenesená",J1283,0)</f>
        <v>0</v>
      </c>
      <c r="BI1283" s="148">
        <f>IF(N1283="nulová",J1283,0)</f>
        <v>0</v>
      </c>
      <c r="BJ1283" s="17" t="s">
        <v>90</v>
      </c>
      <c r="BK1283" s="148">
        <f>ROUND(I1283*H1283,2)</f>
        <v>0</v>
      </c>
      <c r="BL1283" s="17" t="s">
        <v>370</v>
      </c>
      <c r="BM1283" s="147" t="s">
        <v>1915</v>
      </c>
    </row>
    <row r="1284" spans="2:65" s="14" customFormat="1">
      <c r="B1284" s="164"/>
      <c r="D1284" s="150" t="s">
        <v>276</v>
      </c>
      <c r="E1284" s="165" t="s">
        <v>1</v>
      </c>
      <c r="F1284" s="166" t="s">
        <v>1753</v>
      </c>
      <c r="H1284" s="165" t="s">
        <v>1</v>
      </c>
      <c r="I1284" s="167"/>
      <c r="L1284" s="164"/>
      <c r="M1284" s="168"/>
      <c r="T1284" s="169"/>
      <c r="AT1284" s="165" t="s">
        <v>276</v>
      </c>
      <c r="AU1284" s="165" t="s">
        <v>90</v>
      </c>
      <c r="AV1284" s="14" t="s">
        <v>84</v>
      </c>
      <c r="AW1284" s="14" t="s">
        <v>32</v>
      </c>
      <c r="AX1284" s="14" t="s">
        <v>77</v>
      </c>
      <c r="AY1284" s="165" t="s">
        <v>268</v>
      </c>
    </row>
    <row r="1285" spans="2:65" s="12" customFormat="1">
      <c r="B1285" s="149"/>
      <c r="D1285" s="150" t="s">
        <v>276</v>
      </c>
      <c r="E1285" s="151" t="s">
        <v>1</v>
      </c>
      <c r="F1285" s="152" t="s">
        <v>3401</v>
      </c>
      <c r="H1285" s="153">
        <v>170.68</v>
      </c>
      <c r="I1285" s="154"/>
      <c r="L1285" s="149"/>
      <c r="M1285" s="155"/>
      <c r="T1285" s="156"/>
      <c r="AT1285" s="151" t="s">
        <v>276</v>
      </c>
      <c r="AU1285" s="151" t="s">
        <v>90</v>
      </c>
      <c r="AV1285" s="12" t="s">
        <v>90</v>
      </c>
      <c r="AW1285" s="12" t="s">
        <v>32</v>
      </c>
      <c r="AX1285" s="12" t="s">
        <v>77</v>
      </c>
      <c r="AY1285" s="151" t="s">
        <v>268</v>
      </c>
    </row>
    <row r="1286" spans="2:65" s="13" customFormat="1">
      <c r="B1286" s="157"/>
      <c r="D1286" s="150" t="s">
        <v>276</v>
      </c>
      <c r="E1286" s="158" t="s">
        <v>1</v>
      </c>
      <c r="F1286" s="159" t="s">
        <v>278</v>
      </c>
      <c r="H1286" s="160">
        <v>170.68</v>
      </c>
      <c r="I1286" s="161"/>
      <c r="L1286" s="157"/>
      <c r="M1286" s="162"/>
      <c r="T1286" s="163"/>
      <c r="AT1286" s="158" t="s">
        <v>276</v>
      </c>
      <c r="AU1286" s="158" t="s">
        <v>90</v>
      </c>
      <c r="AV1286" s="13" t="s">
        <v>101</v>
      </c>
      <c r="AW1286" s="13" t="s">
        <v>32</v>
      </c>
      <c r="AX1286" s="13" t="s">
        <v>84</v>
      </c>
      <c r="AY1286" s="158" t="s">
        <v>268</v>
      </c>
    </row>
    <row r="1287" spans="2:65" s="1" customFormat="1" ht="21.75" customHeight="1">
      <c r="B1287" s="32"/>
      <c r="C1287" s="186" t="s">
        <v>1896</v>
      </c>
      <c r="D1287" s="186" t="s">
        <v>982</v>
      </c>
      <c r="E1287" s="187" t="s">
        <v>1918</v>
      </c>
      <c r="F1287" s="188" t="s">
        <v>1919</v>
      </c>
      <c r="G1287" s="189" t="s">
        <v>215</v>
      </c>
      <c r="H1287" s="190">
        <v>1.7070000000000001</v>
      </c>
      <c r="I1287" s="191"/>
      <c r="J1287" s="192">
        <f>ROUND(I1287*H1287,2)</f>
        <v>0</v>
      </c>
      <c r="K1287" s="188" t="s">
        <v>274</v>
      </c>
      <c r="L1287" s="193"/>
      <c r="M1287" s="194" t="s">
        <v>1</v>
      </c>
      <c r="N1287" s="195" t="s">
        <v>43</v>
      </c>
      <c r="P1287" s="145">
        <f>O1287*H1287</f>
        <v>0</v>
      </c>
      <c r="Q1287" s="145">
        <v>0.55000000000000004</v>
      </c>
      <c r="R1287" s="145">
        <f>Q1287*H1287</f>
        <v>0.93885000000000007</v>
      </c>
      <c r="S1287" s="145">
        <v>0</v>
      </c>
      <c r="T1287" s="146">
        <f>S1287*H1287</f>
        <v>0</v>
      </c>
      <c r="AR1287" s="147" t="s">
        <v>448</v>
      </c>
      <c r="AT1287" s="147" t="s">
        <v>982</v>
      </c>
      <c r="AU1287" s="147" t="s">
        <v>90</v>
      </c>
      <c r="AY1287" s="17" t="s">
        <v>268</v>
      </c>
      <c r="BE1287" s="148">
        <f>IF(N1287="základní",J1287,0)</f>
        <v>0</v>
      </c>
      <c r="BF1287" s="148">
        <f>IF(N1287="snížená",J1287,0)</f>
        <v>0</v>
      </c>
      <c r="BG1287" s="148">
        <f>IF(N1287="zákl. přenesená",J1287,0)</f>
        <v>0</v>
      </c>
      <c r="BH1287" s="148">
        <f>IF(N1287="sníž. přenesená",J1287,0)</f>
        <v>0</v>
      </c>
      <c r="BI1287" s="148">
        <f>IF(N1287="nulová",J1287,0)</f>
        <v>0</v>
      </c>
      <c r="BJ1287" s="17" t="s">
        <v>90</v>
      </c>
      <c r="BK1287" s="148">
        <f>ROUND(I1287*H1287,2)</f>
        <v>0</v>
      </c>
      <c r="BL1287" s="17" t="s">
        <v>370</v>
      </c>
      <c r="BM1287" s="147" t="s">
        <v>1920</v>
      </c>
    </row>
    <row r="1288" spans="2:65" s="14" customFormat="1">
      <c r="B1288" s="164"/>
      <c r="D1288" s="150" t="s">
        <v>276</v>
      </c>
      <c r="E1288" s="165" t="s">
        <v>1</v>
      </c>
      <c r="F1288" s="166" t="s">
        <v>1753</v>
      </c>
      <c r="H1288" s="165" t="s">
        <v>1</v>
      </c>
      <c r="I1288" s="167"/>
      <c r="L1288" s="164"/>
      <c r="M1288" s="168"/>
      <c r="T1288" s="169"/>
      <c r="AT1288" s="165" t="s">
        <v>276</v>
      </c>
      <c r="AU1288" s="165" t="s">
        <v>90</v>
      </c>
      <c r="AV1288" s="14" t="s">
        <v>84</v>
      </c>
      <c r="AW1288" s="14" t="s">
        <v>32</v>
      </c>
      <c r="AX1288" s="14" t="s">
        <v>77</v>
      </c>
      <c r="AY1288" s="165" t="s">
        <v>268</v>
      </c>
    </row>
    <row r="1289" spans="2:65" s="12" customFormat="1" ht="22.5">
      <c r="B1289" s="149"/>
      <c r="D1289" s="150" t="s">
        <v>276</v>
      </c>
      <c r="E1289" s="151" t="s">
        <v>1</v>
      </c>
      <c r="F1289" s="152" t="s">
        <v>3365</v>
      </c>
      <c r="H1289" s="153">
        <v>1.7070000000000001</v>
      </c>
      <c r="I1289" s="154"/>
      <c r="L1289" s="149"/>
      <c r="M1289" s="155"/>
      <c r="T1289" s="156"/>
      <c r="AT1289" s="151" t="s">
        <v>276</v>
      </c>
      <c r="AU1289" s="151" t="s">
        <v>90</v>
      </c>
      <c r="AV1289" s="12" t="s">
        <v>90</v>
      </c>
      <c r="AW1289" s="12" t="s">
        <v>32</v>
      </c>
      <c r="AX1289" s="12" t="s">
        <v>77</v>
      </c>
      <c r="AY1289" s="151" t="s">
        <v>268</v>
      </c>
    </row>
    <row r="1290" spans="2:65" s="13" customFormat="1">
      <c r="B1290" s="157"/>
      <c r="D1290" s="150" t="s">
        <v>276</v>
      </c>
      <c r="E1290" s="158" t="s">
        <v>1</v>
      </c>
      <c r="F1290" s="159" t="s">
        <v>278</v>
      </c>
      <c r="H1290" s="160">
        <v>1.7070000000000001</v>
      </c>
      <c r="I1290" s="161"/>
      <c r="L1290" s="157"/>
      <c r="M1290" s="162"/>
      <c r="T1290" s="163"/>
      <c r="AT1290" s="158" t="s">
        <v>276</v>
      </c>
      <c r="AU1290" s="158" t="s">
        <v>90</v>
      </c>
      <c r="AV1290" s="13" t="s">
        <v>101</v>
      </c>
      <c r="AW1290" s="13" t="s">
        <v>32</v>
      </c>
      <c r="AX1290" s="13" t="s">
        <v>84</v>
      </c>
      <c r="AY1290" s="158" t="s">
        <v>268</v>
      </c>
    </row>
    <row r="1291" spans="2:65" s="1" customFormat="1" ht="33" customHeight="1">
      <c r="B1291" s="32"/>
      <c r="C1291" s="136" t="s">
        <v>1902</v>
      </c>
      <c r="D1291" s="136" t="s">
        <v>270</v>
      </c>
      <c r="E1291" s="137" t="s">
        <v>1922</v>
      </c>
      <c r="F1291" s="138" t="s">
        <v>1923</v>
      </c>
      <c r="G1291" s="139" t="s">
        <v>318</v>
      </c>
      <c r="H1291" s="140">
        <v>23.8</v>
      </c>
      <c r="I1291" s="141"/>
      <c r="J1291" s="142">
        <f>ROUND(I1291*H1291,2)</f>
        <v>0</v>
      </c>
      <c r="K1291" s="138" t="s">
        <v>274</v>
      </c>
      <c r="L1291" s="32"/>
      <c r="M1291" s="143" t="s">
        <v>1</v>
      </c>
      <c r="N1291" s="144" t="s">
        <v>43</v>
      </c>
      <c r="P1291" s="145">
        <f>O1291*H1291</f>
        <v>0</v>
      </c>
      <c r="Q1291" s="145">
        <v>0</v>
      </c>
      <c r="R1291" s="145">
        <f>Q1291*H1291</f>
        <v>0</v>
      </c>
      <c r="S1291" s="145">
        <v>0</v>
      </c>
      <c r="T1291" s="146">
        <f>S1291*H1291</f>
        <v>0</v>
      </c>
      <c r="AR1291" s="147" t="s">
        <v>370</v>
      </c>
      <c r="AT1291" s="147" t="s">
        <v>270</v>
      </c>
      <c r="AU1291" s="147" t="s">
        <v>90</v>
      </c>
      <c r="AY1291" s="17" t="s">
        <v>268</v>
      </c>
      <c r="BE1291" s="148">
        <f>IF(N1291="základní",J1291,0)</f>
        <v>0</v>
      </c>
      <c r="BF1291" s="148">
        <f>IF(N1291="snížená",J1291,0)</f>
        <v>0</v>
      </c>
      <c r="BG1291" s="148">
        <f>IF(N1291="zákl. přenesená",J1291,0)</f>
        <v>0</v>
      </c>
      <c r="BH1291" s="148">
        <f>IF(N1291="sníž. přenesená",J1291,0)</f>
        <v>0</v>
      </c>
      <c r="BI1291" s="148">
        <f>IF(N1291="nulová",J1291,0)</f>
        <v>0</v>
      </c>
      <c r="BJ1291" s="17" t="s">
        <v>90</v>
      </c>
      <c r="BK1291" s="148">
        <f>ROUND(I1291*H1291,2)</f>
        <v>0</v>
      </c>
      <c r="BL1291" s="17" t="s">
        <v>370</v>
      </c>
      <c r="BM1291" s="147" t="s">
        <v>1924</v>
      </c>
    </row>
    <row r="1292" spans="2:65" s="14" customFormat="1">
      <c r="B1292" s="164"/>
      <c r="D1292" s="150" t="s">
        <v>276</v>
      </c>
      <c r="E1292" s="165" t="s">
        <v>1</v>
      </c>
      <c r="F1292" s="166" t="s">
        <v>1755</v>
      </c>
      <c r="H1292" s="165" t="s">
        <v>1</v>
      </c>
      <c r="I1292" s="167"/>
      <c r="L1292" s="164"/>
      <c r="M1292" s="168"/>
      <c r="T1292" s="169"/>
      <c r="AT1292" s="165" t="s">
        <v>276</v>
      </c>
      <c r="AU1292" s="165" t="s">
        <v>90</v>
      </c>
      <c r="AV1292" s="14" t="s">
        <v>84</v>
      </c>
      <c r="AW1292" s="14" t="s">
        <v>32</v>
      </c>
      <c r="AX1292" s="14" t="s">
        <v>77</v>
      </c>
      <c r="AY1292" s="165" t="s">
        <v>268</v>
      </c>
    </row>
    <row r="1293" spans="2:65" s="12" customFormat="1">
      <c r="B1293" s="149"/>
      <c r="D1293" s="150" t="s">
        <v>276</v>
      </c>
      <c r="E1293" s="151" t="s">
        <v>1</v>
      </c>
      <c r="F1293" s="152" t="s">
        <v>3402</v>
      </c>
      <c r="H1293" s="153">
        <v>23.8</v>
      </c>
      <c r="I1293" s="154"/>
      <c r="L1293" s="149"/>
      <c r="M1293" s="155"/>
      <c r="T1293" s="156"/>
      <c r="AT1293" s="151" t="s">
        <v>276</v>
      </c>
      <c r="AU1293" s="151" t="s">
        <v>90</v>
      </c>
      <c r="AV1293" s="12" t="s">
        <v>90</v>
      </c>
      <c r="AW1293" s="12" t="s">
        <v>32</v>
      </c>
      <c r="AX1293" s="12" t="s">
        <v>77</v>
      </c>
      <c r="AY1293" s="151" t="s">
        <v>268</v>
      </c>
    </row>
    <row r="1294" spans="2:65" s="13" customFormat="1">
      <c r="B1294" s="157"/>
      <c r="D1294" s="150" t="s">
        <v>276</v>
      </c>
      <c r="E1294" s="158" t="s">
        <v>1</v>
      </c>
      <c r="F1294" s="159" t="s">
        <v>278</v>
      </c>
      <c r="H1294" s="160">
        <v>23.8</v>
      </c>
      <c r="I1294" s="161"/>
      <c r="L1294" s="157"/>
      <c r="M1294" s="162"/>
      <c r="T1294" s="163"/>
      <c r="AT1294" s="158" t="s">
        <v>276</v>
      </c>
      <c r="AU1294" s="158" t="s">
        <v>90</v>
      </c>
      <c r="AV1294" s="13" t="s">
        <v>101</v>
      </c>
      <c r="AW1294" s="13" t="s">
        <v>32</v>
      </c>
      <c r="AX1294" s="13" t="s">
        <v>84</v>
      </c>
      <c r="AY1294" s="158" t="s">
        <v>268</v>
      </c>
    </row>
    <row r="1295" spans="2:65" s="1" customFormat="1" ht="21.75" customHeight="1">
      <c r="B1295" s="32"/>
      <c r="C1295" s="186" t="s">
        <v>1912</v>
      </c>
      <c r="D1295" s="186" t="s">
        <v>982</v>
      </c>
      <c r="E1295" s="187" t="s">
        <v>1927</v>
      </c>
      <c r="F1295" s="188" t="s">
        <v>1928</v>
      </c>
      <c r="G1295" s="189" t="s">
        <v>215</v>
      </c>
      <c r="H1295" s="190">
        <v>0.38100000000000001</v>
      </c>
      <c r="I1295" s="191"/>
      <c r="J1295" s="192">
        <f>ROUND(I1295*H1295,2)</f>
        <v>0</v>
      </c>
      <c r="K1295" s="188" t="s">
        <v>274</v>
      </c>
      <c r="L1295" s="193"/>
      <c r="M1295" s="194" t="s">
        <v>1</v>
      </c>
      <c r="N1295" s="195" t="s">
        <v>43</v>
      </c>
      <c r="P1295" s="145">
        <f>O1295*H1295</f>
        <v>0</v>
      </c>
      <c r="Q1295" s="145">
        <v>0.55000000000000004</v>
      </c>
      <c r="R1295" s="145">
        <f>Q1295*H1295</f>
        <v>0.20955000000000001</v>
      </c>
      <c r="S1295" s="145">
        <v>0</v>
      </c>
      <c r="T1295" s="146">
        <f>S1295*H1295</f>
        <v>0</v>
      </c>
      <c r="AR1295" s="147" t="s">
        <v>448</v>
      </c>
      <c r="AT1295" s="147" t="s">
        <v>982</v>
      </c>
      <c r="AU1295" s="147" t="s">
        <v>90</v>
      </c>
      <c r="AY1295" s="17" t="s">
        <v>268</v>
      </c>
      <c r="BE1295" s="148">
        <f>IF(N1295="základní",J1295,0)</f>
        <v>0</v>
      </c>
      <c r="BF1295" s="148">
        <f>IF(N1295="snížená",J1295,0)</f>
        <v>0</v>
      </c>
      <c r="BG1295" s="148">
        <f>IF(N1295="zákl. přenesená",J1295,0)</f>
        <v>0</v>
      </c>
      <c r="BH1295" s="148">
        <f>IF(N1295="sníž. přenesená",J1295,0)</f>
        <v>0</v>
      </c>
      <c r="BI1295" s="148">
        <f>IF(N1295="nulová",J1295,0)</f>
        <v>0</v>
      </c>
      <c r="BJ1295" s="17" t="s">
        <v>90</v>
      </c>
      <c r="BK1295" s="148">
        <f>ROUND(I1295*H1295,2)</f>
        <v>0</v>
      </c>
      <c r="BL1295" s="17" t="s">
        <v>370</v>
      </c>
      <c r="BM1295" s="147" t="s">
        <v>1929</v>
      </c>
    </row>
    <row r="1296" spans="2:65" s="14" customFormat="1">
      <c r="B1296" s="164"/>
      <c r="D1296" s="150" t="s">
        <v>276</v>
      </c>
      <c r="E1296" s="165" t="s">
        <v>1</v>
      </c>
      <c r="F1296" s="166" t="s">
        <v>1755</v>
      </c>
      <c r="H1296" s="165" t="s">
        <v>1</v>
      </c>
      <c r="I1296" s="167"/>
      <c r="L1296" s="164"/>
      <c r="M1296" s="168"/>
      <c r="T1296" s="169"/>
      <c r="AT1296" s="165" t="s">
        <v>276</v>
      </c>
      <c r="AU1296" s="165" t="s">
        <v>90</v>
      </c>
      <c r="AV1296" s="14" t="s">
        <v>84</v>
      </c>
      <c r="AW1296" s="14" t="s">
        <v>32</v>
      </c>
      <c r="AX1296" s="14" t="s">
        <v>77</v>
      </c>
      <c r="AY1296" s="165" t="s">
        <v>268</v>
      </c>
    </row>
    <row r="1297" spans="2:65" s="12" customFormat="1">
      <c r="B1297" s="149"/>
      <c r="D1297" s="150" t="s">
        <v>276</v>
      </c>
      <c r="E1297" s="151" t="s">
        <v>1</v>
      </c>
      <c r="F1297" s="152" t="s">
        <v>3366</v>
      </c>
      <c r="H1297" s="153">
        <v>0.38100000000000001</v>
      </c>
      <c r="I1297" s="154"/>
      <c r="L1297" s="149"/>
      <c r="M1297" s="155"/>
      <c r="T1297" s="156"/>
      <c r="AT1297" s="151" t="s">
        <v>276</v>
      </c>
      <c r="AU1297" s="151" t="s">
        <v>90</v>
      </c>
      <c r="AV1297" s="12" t="s">
        <v>90</v>
      </c>
      <c r="AW1297" s="12" t="s">
        <v>32</v>
      </c>
      <c r="AX1297" s="12" t="s">
        <v>77</v>
      </c>
      <c r="AY1297" s="151" t="s">
        <v>268</v>
      </c>
    </row>
    <row r="1298" spans="2:65" s="13" customFormat="1">
      <c r="B1298" s="157"/>
      <c r="D1298" s="150" t="s">
        <v>276</v>
      </c>
      <c r="E1298" s="158" t="s">
        <v>1</v>
      </c>
      <c r="F1298" s="159" t="s">
        <v>278</v>
      </c>
      <c r="H1298" s="160">
        <v>0.38100000000000001</v>
      </c>
      <c r="I1298" s="161"/>
      <c r="L1298" s="157"/>
      <c r="M1298" s="162"/>
      <c r="T1298" s="163"/>
      <c r="AT1298" s="158" t="s">
        <v>276</v>
      </c>
      <c r="AU1298" s="158" t="s">
        <v>90</v>
      </c>
      <c r="AV1298" s="13" t="s">
        <v>101</v>
      </c>
      <c r="AW1298" s="13" t="s">
        <v>32</v>
      </c>
      <c r="AX1298" s="13" t="s">
        <v>84</v>
      </c>
      <c r="AY1298" s="158" t="s">
        <v>268</v>
      </c>
    </row>
    <row r="1299" spans="2:65" s="1" customFormat="1" ht="24.2" customHeight="1">
      <c r="B1299" s="32"/>
      <c r="C1299" s="136" t="s">
        <v>1917</v>
      </c>
      <c r="D1299" s="136" t="s">
        <v>270</v>
      </c>
      <c r="E1299" s="137" t="s">
        <v>1931</v>
      </c>
      <c r="F1299" s="138" t="s">
        <v>1932</v>
      </c>
      <c r="G1299" s="139" t="s">
        <v>215</v>
      </c>
      <c r="H1299" s="140">
        <v>2.0880000000000001</v>
      </c>
      <c r="I1299" s="141"/>
      <c r="J1299" s="142">
        <f>ROUND(I1299*H1299,2)</f>
        <v>0</v>
      </c>
      <c r="K1299" s="138" t="s">
        <v>274</v>
      </c>
      <c r="L1299" s="32"/>
      <c r="M1299" s="143" t="s">
        <v>1</v>
      </c>
      <c r="N1299" s="144" t="s">
        <v>43</v>
      </c>
      <c r="P1299" s="145">
        <f>O1299*H1299</f>
        <v>0</v>
      </c>
      <c r="Q1299" s="145">
        <v>2.8E-3</v>
      </c>
      <c r="R1299" s="145">
        <f>Q1299*H1299</f>
        <v>5.8463999999999999E-3</v>
      </c>
      <c r="S1299" s="145">
        <v>0</v>
      </c>
      <c r="T1299" s="146">
        <f>S1299*H1299</f>
        <v>0</v>
      </c>
      <c r="AR1299" s="147" t="s">
        <v>370</v>
      </c>
      <c r="AT1299" s="147" t="s">
        <v>270</v>
      </c>
      <c r="AU1299" s="147" t="s">
        <v>90</v>
      </c>
      <c r="AY1299" s="17" t="s">
        <v>268</v>
      </c>
      <c r="BE1299" s="148">
        <f>IF(N1299="základní",J1299,0)</f>
        <v>0</v>
      </c>
      <c r="BF1299" s="148">
        <f>IF(N1299="snížená",J1299,0)</f>
        <v>0</v>
      </c>
      <c r="BG1299" s="148">
        <f>IF(N1299="zákl. přenesená",J1299,0)</f>
        <v>0</v>
      </c>
      <c r="BH1299" s="148">
        <f>IF(N1299="sníž. přenesená",J1299,0)</f>
        <v>0</v>
      </c>
      <c r="BI1299" s="148">
        <f>IF(N1299="nulová",J1299,0)</f>
        <v>0</v>
      </c>
      <c r="BJ1299" s="17" t="s">
        <v>90</v>
      </c>
      <c r="BK1299" s="148">
        <f>ROUND(I1299*H1299,2)</f>
        <v>0</v>
      </c>
      <c r="BL1299" s="17" t="s">
        <v>370</v>
      </c>
      <c r="BM1299" s="147" t="s">
        <v>1933</v>
      </c>
    </row>
    <row r="1300" spans="2:65" s="14" customFormat="1">
      <c r="B1300" s="164"/>
      <c r="D1300" s="150" t="s">
        <v>276</v>
      </c>
      <c r="E1300" s="165" t="s">
        <v>1</v>
      </c>
      <c r="F1300" s="166" t="s">
        <v>1753</v>
      </c>
      <c r="H1300" s="165" t="s">
        <v>1</v>
      </c>
      <c r="I1300" s="167"/>
      <c r="L1300" s="164"/>
      <c r="M1300" s="168"/>
      <c r="T1300" s="169"/>
      <c r="AT1300" s="165" t="s">
        <v>276</v>
      </c>
      <c r="AU1300" s="165" t="s">
        <v>90</v>
      </c>
      <c r="AV1300" s="14" t="s">
        <v>84</v>
      </c>
      <c r="AW1300" s="14" t="s">
        <v>32</v>
      </c>
      <c r="AX1300" s="14" t="s">
        <v>77</v>
      </c>
      <c r="AY1300" s="165" t="s">
        <v>268</v>
      </c>
    </row>
    <row r="1301" spans="2:65" s="12" customFormat="1" ht="22.5">
      <c r="B1301" s="149"/>
      <c r="D1301" s="150" t="s">
        <v>276</v>
      </c>
      <c r="E1301" s="151" t="s">
        <v>1</v>
      </c>
      <c r="F1301" s="152" t="s">
        <v>3365</v>
      </c>
      <c r="H1301" s="153">
        <v>1.7070000000000001</v>
      </c>
      <c r="I1301" s="154"/>
      <c r="L1301" s="149"/>
      <c r="M1301" s="155"/>
      <c r="T1301" s="156"/>
      <c r="AT1301" s="151" t="s">
        <v>276</v>
      </c>
      <c r="AU1301" s="151" t="s">
        <v>90</v>
      </c>
      <c r="AV1301" s="12" t="s">
        <v>90</v>
      </c>
      <c r="AW1301" s="12" t="s">
        <v>32</v>
      </c>
      <c r="AX1301" s="12" t="s">
        <v>77</v>
      </c>
      <c r="AY1301" s="151" t="s">
        <v>268</v>
      </c>
    </row>
    <row r="1302" spans="2:65" s="15" customFormat="1">
      <c r="B1302" s="170"/>
      <c r="D1302" s="150" t="s">
        <v>276</v>
      </c>
      <c r="E1302" s="171" t="s">
        <v>1</v>
      </c>
      <c r="F1302" s="172" t="s">
        <v>325</v>
      </c>
      <c r="H1302" s="173">
        <v>1.7070000000000001</v>
      </c>
      <c r="I1302" s="174"/>
      <c r="L1302" s="170"/>
      <c r="M1302" s="175"/>
      <c r="T1302" s="176"/>
      <c r="AT1302" s="171" t="s">
        <v>276</v>
      </c>
      <c r="AU1302" s="171" t="s">
        <v>90</v>
      </c>
      <c r="AV1302" s="15" t="s">
        <v>97</v>
      </c>
      <c r="AW1302" s="15" t="s">
        <v>32</v>
      </c>
      <c r="AX1302" s="15" t="s">
        <v>77</v>
      </c>
      <c r="AY1302" s="171" t="s">
        <v>268</v>
      </c>
    </row>
    <row r="1303" spans="2:65" s="14" customFormat="1">
      <c r="B1303" s="164"/>
      <c r="D1303" s="150" t="s">
        <v>276</v>
      </c>
      <c r="E1303" s="165" t="s">
        <v>1</v>
      </c>
      <c r="F1303" s="166" t="s">
        <v>1755</v>
      </c>
      <c r="H1303" s="165" t="s">
        <v>1</v>
      </c>
      <c r="I1303" s="167"/>
      <c r="L1303" s="164"/>
      <c r="M1303" s="168"/>
      <c r="T1303" s="169"/>
      <c r="AT1303" s="165" t="s">
        <v>276</v>
      </c>
      <c r="AU1303" s="165" t="s">
        <v>90</v>
      </c>
      <c r="AV1303" s="14" t="s">
        <v>84</v>
      </c>
      <c r="AW1303" s="14" t="s">
        <v>32</v>
      </c>
      <c r="AX1303" s="14" t="s">
        <v>77</v>
      </c>
      <c r="AY1303" s="165" t="s">
        <v>268</v>
      </c>
    </row>
    <row r="1304" spans="2:65" s="12" customFormat="1">
      <c r="B1304" s="149"/>
      <c r="D1304" s="150" t="s">
        <v>276</v>
      </c>
      <c r="E1304" s="151" t="s">
        <v>1</v>
      </c>
      <c r="F1304" s="152" t="s">
        <v>3366</v>
      </c>
      <c r="H1304" s="153">
        <v>0.38100000000000001</v>
      </c>
      <c r="I1304" s="154"/>
      <c r="L1304" s="149"/>
      <c r="M1304" s="155"/>
      <c r="T1304" s="156"/>
      <c r="AT1304" s="151" t="s">
        <v>276</v>
      </c>
      <c r="AU1304" s="151" t="s">
        <v>90</v>
      </c>
      <c r="AV1304" s="12" t="s">
        <v>90</v>
      </c>
      <c r="AW1304" s="12" t="s">
        <v>32</v>
      </c>
      <c r="AX1304" s="12" t="s">
        <v>77</v>
      </c>
      <c r="AY1304" s="151" t="s">
        <v>268</v>
      </c>
    </row>
    <row r="1305" spans="2:65" s="15" customFormat="1">
      <c r="B1305" s="170"/>
      <c r="D1305" s="150" t="s">
        <v>276</v>
      </c>
      <c r="E1305" s="171" t="s">
        <v>1</v>
      </c>
      <c r="F1305" s="172" t="s">
        <v>325</v>
      </c>
      <c r="H1305" s="173">
        <v>0.38100000000000001</v>
      </c>
      <c r="I1305" s="174"/>
      <c r="L1305" s="170"/>
      <c r="M1305" s="175"/>
      <c r="T1305" s="176"/>
      <c r="AT1305" s="171" t="s">
        <v>276</v>
      </c>
      <c r="AU1305" s="171" t="s">
        <v>90</v>
      </c>
      <c r="AV1305" s="15" t="s">
        <v>97</v>
      </c>
      <c r="AW1305" s="15" t="s">
        <v>32</v>
      </c>
      <c r="AX1305" s="15" t="s">
        <v>77</v>
      </c>
      <c r="AY1305" s="171" t="s">
        <v>268</v>
      </c>
    </row>
    <row r="1306" spans="2:65" s="13" customFormat="1">
      <c r="B1306" s="157"/>
      <c r="D1306" s="150" t="s">
        <v>276</v>
      </c>
      <c r="E1306" s="158" t="s">
        <v>1</v>
      </c>
      <c r="F1306" s="159" t="s">
        <v>278</v>
      </c>
      <c r="H1306" s="160">
        <v>2.0880000000000001</v>
      </c>
      <c r="I1306" s="161"/>
      <c r="L1306" s="157"/>
      <c r="M1306" s="162"/>
      <c r="T1306" s="163"/>
      <c r="AT1306" s="158" t="s">
        <v>276</v>
      </c>
      <c r="AU1306" s="158" t="s">
        <v>90</v>
      </c>
      <c r="AV1306" s="13" t="s">
        <v>101</v>
      </c>
      <c r="AW1306" s="13" t="s">
        <v>32</v>
      </c>
      <c r="AX1306" s="13" t="s">
        <v>84</v>
      </c>
      <c r="AY1306" s="158" t="s">
        <v>268</v>
      </c>
    </row>
    <row r="1307" spans="2:65" s="1" customFormat="1" ht="33" customHeight="1">
      <c r="B1307" s="32"/>
      <c r="C1307" s="136" t="s">
        <v>1921</v>
      </c>
      <c r="D1307" s="136" t="s">
        <v>270</v>
      </c>
      <c r="E1307" s="137" t="s">
        <v>1935</v>
      </c>
      <c r="F1307" s="138" t="s">
        <v>1936</v>
      </c>
      <c r="G1307" s="139" t="s">
        <v>273</v>
      </c>
      <c r="H1307" s="140">
        <v>22.6</v>
      </c>
      <c r="I1307" s="141"/>
      <c r="J1307" s="142">
        <f>ROUND(I1307*H1307,2)</f>
        <v>0</v>
      </c>
      <c r="K1307" s="138" t="s">
        <v>274</v>
      </c>
      <c r="L1307" s="32"/>
      <c r="M1307" s="143" t="s">
        <v>1</v>
      </c>
      <c r="N1307" s="144" t="s">
        <v>43</v>
      </c>
      <c r="P1307" s="145">
        <f>O1307*H1307</f>
        <v>0</v>
      </c>
      <c r="Q1307" s="145">
        <v>0</v>
      </c>
      <c r="R1307" s="145">
        <f>Q1307*H1307</f>
        <v>0</v>
      </c>
      <c r="S1307" s="145">
        <v>0</v>
      </c>
      <c r="T1307" s="146">
        <f>S1307*H1307</f>
        <v>0</v>
      </c>
      <c r="AR1307" s="147" t="s">
        <v>370</v>
      </c>
      <c r="AT1307" s="147" t="s">
        <v>270</v>
      </c>
      <c r="AU1307" s="147" t="s">
        <v>90</v>
      </c>
      <c r="AY1307" s="17" t="s">
        <v>268</v>
      </c>
      <c r="BE1307" s="148">
        <f>IF(N1307="základní",J1307,0)</f>
        <v>0</v>
      </c>
      <c r="BF1307" s="148">
        <f>IF(N1307="snížená",J1307,0)</f>
        <v>0</v>
      </c>
      <c r="BG1307" s="148">
        <f>IF(N1307="zákl. přenesená",J1307,0)</f>
        <v>0</v>
      </c>
      <c r="BH1307" s="148">
        <f>IF(N1307="sníž. přenesená",J1307,0)</f>
        <v>0</v>
      </c>
      <c r="BI1307" s="148">
        <f>IF(N1307="nulová",J1307,0)</f>
        <v>0</v>
      </c>
      <c r="BJ1307" s="17" t="s">
        <v>90</v>
      </c>
      <c r="BK1307" s="148">
        <f>ROUND(I1307*H1307,2)</f>
        <v>0</v>
      </c>
      <c r="BL1307" s="17" t="s">
        <v>370</v>
      </c>
      <c r="BM1307" s="147" t="s">
        <v>3403</v>
      </c>
    </row>
    <row r="1308" spans="2:65" s="14" customFormat="1" ht="22.5">
      <c r="B1308" s="164"/>
      <c r="D1308" s="150" t="s">
        <v>276</v>
      </c>
      <c r="E1308" s="165" t="s">
        <v>1</v>
      </c>
      <c r="F1308" s="166" t="s">
        <v>1938</v>
      </c>
      <c r="H1308" s="165" t="s">
        <v>1</v>
      </c>
      <c r="I1308" s="167"/>
      <c r="L1308" s="164"/>
      <c r="M1308" s="168"/>
      <c r="T1308" s="169"/>
      <c r="AT1308" s="165" t="s">
        <v>276</v>
      </c>
      <c r="AU1308" s="165" t="s">
        <v>90</v>
      </c>
      <c r="AV1308" s="14" t="s">
        <v>84</v>
      </c>
      <c r="AW1308" s="14" t="s">
        <v>32</v>
      </c>
      <c r="AX1308" s="14" t="s">
        <v>77</v>
      </c>
      <c r="AY1308" s="165" t="s">
        <v>268</v>
      </c>
    </row>
    <row r="1309" spans="2:65" s="14" customFormat="1">
      <c r="B1309" s="164"/>
      <c r="D1309" s="150" t="s">
        <v>276</v>
      </c>
      <c r="E1309" s="165" t="s">
        <v>1</v>
      </c>
      <c r="F1309" s="166" t="s">
        <v>3173</v>
      </c>
      <c r="H1309" s="165" t="s">
        <v>1</v>
      </c>
      <c r="I1309" s="167"/>
      <c r="L1309" s="164"/>
      <c r="M1309" s="168"/>
      <c r="T1309" s="169"/>
      <c r="AT1309" s="165" t="s">
        <v>276</v>
      </c>
      <c r="AU1309" s="165" t="s">
        <v>90</v>
      </c>
      <c r="AV1309" s="14" t="s">
        <v>84</v>
      </c>
      <c r="AW1309" s="14" t="s">
        <v>32</v>
      </c>
      <c r="AX1309" s="14" t="s">
        <v>77</v>
      </c>
      <c r="AY1309" s="165" t="s">
        <v>268</v>
      </c>
    </row>
    <row r="1310" spans="2:65" s="12" customFormat="1">
      <c r="B1310" s="149"/>
      <c r="D1310" s="150" t="s">
        <v>276</v>
      </c>
      <c r="E1310" s="151" t="s">
        <v>1</v>
      </c>
      <c r="F1310" s="152" t="s">
        <v>1939</v>
      </c>
      <c r="H1310" s="153">
        <v>22.6</v>
      </c>
      <c r="I1310" s="154"/>
      <c r="L1310" s="149"/>
      <c r="M1310" s="155"/>
      <c r="T1310" s="156"/>
      <c r="AT1310" s="151" t="s">
        <v>276</v>
      </c>
      <c r="AU1310" s="151" t="s">
        <v>90</v>
      </c>
      <c r="AV1310" s="12" t="s">
        <v>90</v>
      </c>
      <c r="AW1310" s="12" t="s">
        <v>32</v>
      </c>
      <c r="AX1310" s="12" t="s">
        <v>77</v>
      </c>
      <c r="AY1310" s="151" t="s">
        <v>268</v>
      </c>
    </row>
    <row r="1311" spans="2:65" s="13" customFormat="1">
      <c r="B1311" s="157"/>
      <c r="D1311" s="150" t="s">
        <v>276</v>
      </c>
      <c r="E1311" s="158" t="s">
        <v>1</v>
      </c>
      <c r="F1311" s="159" t="s">
        <v>278</v>
      </c>
      <c r="H1311" s="160">
        <v>22.6</v>
      </c>
      <c r="I1311" s="161"/>
      <c r="L1311" s="157"/>
      <c r="M1311" s="162"/>
      <c r="T1311" s="163"/>
      <c r="AT1311" s="158" t="s">
        <v>276</v>
      </c>
      <c r="AU1311" s="158" t="s">
        <v>90</v>
      </c>
      <c r="AV1311" s="13" t="s">
        <v>101</v>
      </c>
      <c r="AW1311" s="13" t="s">
        <v>32</v>
      </c>
      <c r="AX1311" s="13" t="s">
        <v>84</v>
      </c>
      <c r="AY1311" s="158" t="s">
        <v>268</v>
      </c>
    </row>
    <row r="1312" spans="2:65" s="1" customFormat="1" ht="21.75" customHeight="1">
      <c r="B1312" s="32"/>
      <c r="C1312" s="186" t="s">
        <v>1926</v>
      </c>
      <c r="D1312" s="186" t="s">
        <v>982</v>
      </c>
      <c r="E1312" s="187" t="s">
        <v>1941</v>
      </c>
      <c r="F1312" s="188" t="s">
        <v>1942</v>
      </c>
      <c r="G1312" s="189" t="s">
        <v>318</v>
      </c>
      <c r="H1312" s="190">
        <v>56.5</v>
      </c>
      <c r="I1312" s="191"/>
      <c r="J1312" s="192">
        <f>ROUND(I1312*H1312,2)</f>
        <v>0</v>
      </c>
      <c r="K1312" s="188" t="s">
        <v>1</v>
      </c>
      <c r="L1312" s="193"/>
      <c r="M1312" s="194" t="s">
        <v>1</v>
      </c>
      <c r="N1312" s="195" t="s">
        <v>43</v>
      </c>
      <c r="P1312" s="145">
        <f>O1312*H1312</f>
        <v>0</v>
      </c>
      <c r="Q1312" s="145">
        <v>0</v>
      </c>
      <c r="R1312" s="145">
        <f>Q1312*H1312</f>
        <v>0</v>
      </c>
      <c r="S1312" s="145">
        <v>0</v>
      </c>
      <c r="T1312" s="146">
        <f>S1312*H1312</f>
        <v>0</v>
      </c>
      <c r="AR1312" s="147" t="s">
        <v>448</v>
      </c>
      <c r="AT1312" s="147" t="s">
        <v>982</v>
      </c>
      <c r="AU1312" s="147" t="s">
        <v>90</v>
      </c>
      <c r="AY1312" s="17" t="s">
        <v>268</v>
      </c>
      <c r="BE1312" s="148">
        <f>IF(N1312="základní",J1312,0)</f>
        <v>0</v>
      </c>
      <c r="BF1312" s="148">
        <f>IF(N1312="snížená",J1312,0)</f>
        <v>0</v>
      </c>
      <c r="BG1312" s="148">
        <f>IF(N1312="zákl. přenesená",J1312,0)</f>
        <v>0</v>
      </c>
      <c r="BH1312" s="148">
        <f>IF(N1312="sníž. přenesená",J1312,0)</f>
        <v>0</v>
      </c>
      <c r="BI1312" s="148">
        <f>IF(N1312="nulová",J1312,0)</f>
        <v>0</v>
      </c>
      <c r="BJ1312" s="17" t="s">
        <v>90</v>
      </c>
      <c r="BK1312" s="148">
        <f>ROUND(I1312*H1312,2)</f>
        <v>0</v>
      </c>
      <c r="BL1312" s="17" t="s">
        <v>370</v>
      </c>
      <c r="BM1312" s="147" t="s">
        <v>3404</v>
      </c>
    </row>
    <row r="1313" spans="2:65" s="14" customFormat="1" ht="22.5">
      <c r="B1313" s="164"/>
      <c r="D1313" s="150" t="s">
        <v>276</v>
      </c>
      <c r="E1313" s="165" t="s">
        <v>1</v>
      </c>
      <c r="F1313" s="166" t="s">
        <v>1938</v>
      </c>
      <c r="H1313" s="165" t="s">
        <v>1</v>
      </c>
      <c r="I1313" s="167"/>
      <c r="L1313" s="164"/>
      <c r="M1313" s="168"/>
      <c r="T1313" s="169"/>
      <c r="AT1313" s="165" t="s">
        <v>276</v>
      </c>
      <c r="AU1313" s="165" t="s">
        <v>90</v>
      </c>
      <c r="AV1313" s="14" t="s">
        <v>84</v>
      </c>
      <c r="AW1313" s="14" t="s">
        <v>32</v>
      </c>
      <c r="AX1313" s="14" t="s">
        <v>77</v>
      </c>
      <c r="AY1313" s="165" t="s">
        <v>268</v>
      </c>
    </row>
    <row r="1314" spans="2:65" s="14" customFormat="1">
      <c r="B1314" s="164"/>
      <c r="D1314" s="150" t="s">
        <v>276</v>
      </c>
      <c r="E1314" s="165" t="s">
        <v>1</v>
      </c>
      <c r="F1314" s="166" t="s">
        <v>3173</v>
      </c>
      <c r="H1314" s="165" t="s">
        <v>1</v>
      </c>
      <c r="I1314" s="167"/>
      <c r="L1314" s="164"/>
      <c r="M1314" s="168"/>
      <c r="T1314" s="169"/>
      <c r="AT1314" s="165" t="s">
        <v>276</v>
      </c>
      <c r="AU1314" s="165" t="s">
        <v>90</v>
      </c>
      <c r="AV1314" s="14" t="s">
        <v>84</v>
      </c>
      <c r="AW1314" s="14" t="s">
        <v>32</v>
      </c>
      <c r="AX1314" s="14" t="s">
        <v>77</v>
      </c>
      <c r="AY1314" s="165" t="s">
        <v>268</v>
      </c>
    </row>
    <row r="1315" spans="2:65" s="12" customFormat="1">
      <c r="B1315" s="149"/>
      <c r="D1315" s="150" t="s">
        <v>276</v>
      </c>
      <c r="E1315" s="151" t="s">
        <v>1</v>
      </c>
      <c r="F1315" s="152" t="s">
        <v>1944</v>
      </c>
      <c r="H1315" s="153">
        <v>56.5</v>
      </c>
      <c r="I1315" s="154"/>
      <c r="L1315" s="149"/>
      <c r="M1315" s="155"/>
      <c r="T1315" s="156"/>
      <c r="AT1315" s="151" t="s">
        <v>276</v>
      </c>
      <c r="AU1315" s="151" t="s">
        <v>90</v>
      </c>
      <c r="AV1315" s="12" t="s">
        <v>90</v>
      </c>
      <c r="AW1315" s="12" t="s">
        <v>32</v>
      </c>
      <c r="AX1315" s="12" t="s">
        <v>77</v>
      </c>
      <c r="AY1315" s="151" t="s">
        <v>268</v>
      </c>
    </row>
    <row r="1316" spans="2:65" s="13" customFormat="1">
      <c r="B1316" s="157"/>
      <c r="D1316" s="150" t="s">
        <v>276</v>
      </c>
      <c r="E1316" s="158" t="s">
        <v>1</v>
      </c>
      <c r="F1316" s="159" t="s">
        <v>278</v>
      </c>
      <c r="H1316" s="160">
        <v>56.5</v>
      </c>
      <c r="I1316" s="161"/>
      <c r="L1316" s="157"/>
      <c r="M1316" s="162"/>
      <c r="T1316" s="163"/>
      <c r="AT1316" s="158" t="s">
        <v>276</v>
      </c>
      <c r="AU1316" s="158" t="s">
        <v>90</v>
      </c>
      <c r="AV1316" s="13" t="s">
        <v>101</v>
      </c>
      <c r="AW1316" s="13" t="s">
        <v>32</v>
      </c>
      <c r="AX1316" s="13" t="s">
        <v>84</v>
      </c>
      <c r="AY1316" s="158" t="s">
        <v>268</v>
      </c>
    </row>
    <row r="1317" spans="2:65" s="1" customFormat="1" ht="37.9" customHeight="1">
      <c r="B1317" s="32"/>
      <c r="C1317" s="136" t="s">
        <v>1930</v>
      </c>
      <c r="D1317" s="136" t="s">
        <v>270</v>
      </c>
      <c r="E1317" s="137" t="s">
        <v>1946</v>
      </c>
      <c r="F1317" s="138" t="s">
        <v>1947</v>
      </c>
      <c r="G1317" s="139" t="s">
        <v>440</v>
      </c>
      <c r="H1317" s="140">
        <v>102.727</v>
      </c>
      <c r="I1317" s="141"/>
      <c r="J1317" s="142">
        <f>ROUND(I1317*H1317,2)</f>
        <v>0</v>
      </c>
      <c r="K1317" s="138" t="s">
        <v>1</v>
      </c>
      <c r="L1317" s="32"/>
      <c r="M1317" s="143" t="s">
        <v>1</v>
      </c>
      <c r="N1317" s="144" t="s">
        <v>43</v>
      </c>
      <c r="P1317" s="145">
        <f>O1317*H1317</f>
        <v>0</v>
      </c>
      <c r="Q1317" s="145">
        <v>1.1999999999999999E-3</v>
      </c>
      <c r="R1317" s="145">
        <f>Q1317*H1317</f>
        <v>0.12327239999999999</v>
      </c>
      <c r="S1317" s="145">
        <v>0</v>
      </c>
      <c r="T1317" s="146">
        <f>S1317*H1317</f>
        <v>0</v>
      </c>
      <c r="AR1317" s="147" t="s">
        <v>370</v>
      </c>
      <c r="AT1317" s="147" t="s">
        <v>270</v>
      </c>
      <c r="AU1317" s="147" t="s">
        <v>90</v>
      </c>
      <c r="AY1317" s="17" t="s">
        <v>268</v>
      </c>
      <c r="BE1317" s="148">
        <f>IF(N1317="základní",J1317,0)</f>
        <v>0</v>
      </c>
      <c r="BF1317" s="148">
        <f>IF(N1317="snížená",J1317,0)</f>
        <v>0</v>
      </c>
      <c r="BG1317" s="148">
        <f>IF(N1317="zákl. přenesená",J1317,0)</f>
        <v>0</v>
      </c>
      <c r="BH1317" s="148">
        <f>IF(N1317="sníž. přenesená",J1317,0)</f>
        <v>0</v>
      </c>
      <c r="BI1317" s="148">
        <f>IF(N1317="nulová",J1317,0)</f>
        <v>0</v>
      </c>
      <c r="BJ1317" s="17" t="s">
        <v>90</v>
      </c>
      <c r="BK1317" s="148">
        <f>ROUND(I1317*H1317,2)</f>
        <v>0</v>
      </c>
      <c r="BL1317" s="17" t="s">
        <v>370</v>
      </c>
      <c r="BM1317" s="147" t="s">
        <v>3405</v>
      </c>
    </row>
    <row r="1318" spans="2:65" s="12" customFormat="1">
      <c r="B1318" s="149"/>
      <c r="D1318" s="150" t="s">
        <v>276</v>
      </c>
      <c r="E1318" s="151" t="s">
        <v>1</v>
      </c>
      <c r="F1318" s="152" t="s">
        <v>1949</v>
      </c>
      <c r="H1318" s="153">
        <v>102.727</v>
      </c>
      <c r="I1318" s="154"/>
      <c r="L1318" s="149"/>
      <c r="M1318" s="155"/>
      <c r="T1318" s="156"/>
      <c r="AT1318" s="151" t="s">
        <v>276</v>
      </c>
      <c r="AU1318" s="151" t="s">
        <v>90</v>
      </c>
      <c r="AV1318" s="12" t="s">
        <v>90</v>
      </c>
      <c r="AW1318" s="12" t="s">
        <v>32</v>
      </c>
      <c r="AX1318" s="12" t="s">
        <v>77</v>
      </c>
      <c r="AY1318" s="151" t="s">
        <v>268</v>
      </c>
    </row>
    <row r="1319" spans="2:65" s="13" customFormat="1">
      <c r="B1319" s="157"/>
      <c r="D1319" s="150" t="s">
        <v>276</v>
      </c>
      <c r="E1319" s="158" t="s">
        <v>1</v>
      </c>
      <c r="F1319" s="159" t="s">
        <v>278</v>
      </c>
      <c r="H1319" s="160">
        <v>102.727</v>
      </c>
      <c r="I1319" s="161"/>
      <c r="L1319" s="157"/>
      <c r="M1319" s="162"/>
      <c r="T1319" s="163"/>
      <c r="AT1319" s="158" t="s">
        <v>276</v>
      </c>
      <c r="AU1319" s="158" t="s">
        <v>90</v>
      </c>
      <c r="AV1319" s="13" t="s">
        <v>101</v>
      </c>
      <c r="AW1319" s="13" t="s">
        <v>32</v>
      </c>
      <c r="AX1319" s="13" t="s">
        <v>84</v>
      </c>
      <c r="AY1319" s="158" t="s">
        <v>268</v>
      </c>
    </row>
    <row r="1320" spans="2:65" s="1" customFormat="1" ht="33" customHeight="1">
      <c r="B1320" s="32"/>
      <c r="C1320" s="136" t="s">
        <v>1934</v>
      </c>
      <c r="D1320" s="136" t="s">
        <v>270</v>
      </c>
      <c r="E1320" s="137" t="s">
        <v>1951</v>
      </c>
      <c r="F1320" s="138" t="s">
        <v>1952</v>
      </c>
      <c r="G1320" s="139" t="s">
        <v>273</v>
      </c>
      <c r="H1320" s="140">
        <v>22.6</v>
      </c>
      <c r="I1320" s="141"/>
      <c r="J1320" s="142">
        <f>ROUND(I1320*H1320,2)</f>
        <v>0</v>
      </c>
      <c r="K1320" s="138" t="s">
        <v>274</v>
      </c>
      <c r="L1320" s="32"/>
      <c r="M1320" s="143" t="s">
        <v>1</v>
      </c>
      <c r="N1320" s="144" t="s">
        <v>43</v>
      </c>
      <c r="P1320" s="145">
        <f>O1320*H1320</f>
        <v>0</v>
      </c>
      <c r="Q1320" s="145">
        <v>2.1000000000000001E-4</v>
      </c>
      <c r="R1320" s="145">
        <f>Q1320*H1320</f>
        <v>4.7460000000000002E-3</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1953</v>
      </c>
    </row>
    <row r="1321" spans="2:65" s="1" customFormat="1" ht="24.2" customHeight="1">
      <c r="B1321" s="32"/>
      <c r="C1321" s="186" t="s">
        <v>1940</v>
      </c>
      <c r="D1321" s="186" t="s">
        <v>982</v>
      </c>
      <c r="E1321" s="187" t="s">
        <v>1955</v>
      </c>
      <c r="F1321" s="188" t="s">
        <v>1956</v>
      </c>
      <c r="G1321" s="189" t="s">
        <v>273</v>
      </c>
      <c r="H1321" s="190">
        <v>22.6</v>
      </c>
      <c r="I1321" s="191"/>
      <c r="J1321" s="192">
        <f>ROUND(I1321*H1321,2)</f>
        <v>0</v>
      </c>
      <c r="K1321" s="188" t="s">
        <v>274</v>
      </c>
      <c r="L1321" s="193"/>
      <c r="M1321" s="194" t="s">
        <v>1</v>
      </c>
      <c r="N1321" s="195" t="s">
        <v>43</v>
      </c>
      <c r="P1321" s="145">
        <f>O1321*H1321</f>
        <v>0</v>
      </c>
      <c r="Q1321" s="145">
        <v>0</v>
      </c>
      <c r="R1321" s="145">
        <f>Q1321*H1321</f>
        <v>0</v>
      </c>
      <c r="S1321" s="145">
        <v>0</v>
      </c>
      <c r="T1321" s="146">
        <f>S1321*H1321</f>
        <v>0</v>
      </c>
      <c r="AR1321" s="147" t="s">
        <v>448</v>
      </c>
      <c r="AT1321" s="147" t="s">
        <v>982</v>
      </c>
      <c r="AU1321" s="147" t="s">
        <v>90</v>
      </c>
      <c r="AY1321" s="17" t="s">
        <v>268</v>
      </c>
      <c r="BE1321" s="148">
        <f>IF(N1321="základní",J1321,0)</f>
        <v>0</v>
      </c>
      <c r="BF1321" s="148">
        <f>IF(N1321="snížená",J1321,0)</f>
        <v>0</v>
      </c>
      <c r="BG1321" s="148">
        <f>IF(N1321="zákl. přenesená",J1321,0)</f>
        <v>0</v>
      </c>
      <c r="BH1321" s="148">
        <f>IF(N1321="sníž. přenesená",J1321,0)</f>
        <v>0</v>
      </c>
      <c r="BI1321" s="148">
        <f>IF(N1321="nulová",J1321,0)</f>
        <v>0</v>
      </c>
      <c r="BJ1321" s="17" t="s">
        <v>90</v>
      </c>
      <c r="BK1321" s="148">
        <f>ROUND(I1321*H1321,2)</f>
        <v>0</v>
      </c>
      <c r="BL1321" s="17" t="s">
        <v>370</v>
      </c>
      <c r="BM1321" s="147" t="s">
        <v>1957</v>
      </c>
    </row>
    <row r="1322" spans="2:65" s="14" customFormat="1" ht="22.5">
      <c r="B1322" s="164"/>
      <c r="D1322" s="150" t="s">
        <v>276</v>
      </c>
      <c r="E1322" s="165" t="s">
        <v>1</v>
      </c>
      <c r="F1322" s="166" t="s">
        <v>1938</v>
      </c>
      <c r="H1322" s="165" t="s">
        <v>1</v>
      </c>
      <c r="I1322" s="167"/>
      <c r="L1322" s="164"/>
      <c r="M1322" s="168"/>
      <c r="T1322" s="169"/>
      <c r="AT1322" s="165" t="s">
        <v>276</v>
      </c>
      <c r="AU1322" s="165" t="s">
        <v>90</v>
      </c>
      <c r="AV1322" s="14" t="s">
        <v>84</v>
      </c>
      <c r="AW1322" s="14" t="s">
        <v>32</v>
      </c>
      <c r="AX1322" s="14" t="s">
        <v>77</v>
      </c>
      <c r="AY1322" s="165" t="s">
        <v>268</v>
      </c>
    </row>
    <row r="1323" spans="2:65" s="14" customFormat="1">
      <c r="B1323" s="164"/>
      <c r="D1323" s="150" t="s">
        <v>276</v>
      </c>
      <c r="E1323" s="165" t="s">
        <v>1</v>
      </c>
      <c r="F1323" s="166" t="s">
        <v>3173</v>
      </c>
      <c r="H1323" s="165" t="s">
        <v>1</v>
      </c>
      <c r="I1323" s="167"/>
      <c r="L1323" s="164"/>
      <c r="M1323" s="168"/>
      <c r="T1323" s="169"/>
      <c r="AT1323" s="165" t="s">
        <v>276</v>
      </c>
      <c r="AU1323" s="165" t="s">
        <v>90</v>
      </c>
      <c r="AV1323" s="14" t="s">
        <v>84</v>
      </c>
      <c r="AW1323" s="14" t="s">
        <v>32</v>
      </c>
      <c r="AX1323" s="14" t="s">
        <v>77</v>
      </c>
      <c r="AY1323" s="165" t="s">
        <v>268</v>
      </c>
    </row>
    <row r="1324" spans="2:65" s="12" customFormat="1">
      <c r="B1324" s="149"/>
      <c r="D1324" s="150" t="s">
        <v>276</v>
      </c>
      <c r="E1324" s="151" t="s">
        <v>1</v>
      </c>
      <c r="F1324" s="152" t="s">
        <v>1939</v>
      </c>
      <c r="H1324" s="153">
        <v>22.6</v>
      </c>
      <c r="I1324" s="154"/>
      <c r="L1324" s="149"/>
      <c r="M1324" s="155"/>
      <c r="T1324" s="156"/>
      <c r="AT1324" s="151" t="s">
        <v>276</v>
      </c>
      <c r="AU1324" s="151" t="s">
        <v>90</v>
      </c>
      <c r="AV1324" s="12" t="s">
        <v>90</v>
      </c>
      <c r="AW1324" s="12" t="s">
        <v>32</v>
      </c>
      <c r="AX1324" s="12" t="s">
        <v>77</v>
      </c>
      <c r="AY1324" s="151" t="s">
        <v>268</v>
      </c>
    </row>
    <row r="1325" spans="2:65" s="13" customFormat="1">
      <c r="B1325" s="157"/>
      <c r="D1325" s="150" t="s">
        <v>276</v>
      </c>
      <c r="E1325" s="158" t="s">
        <v>1</v>
      </c>
      <c r="F1325" s="159" t="s">
        <v>278</v>
      </c>
      <c r="H1325" s="160">
        <v>22.6</v>
      </c>
      <c r="I1325" s="161"/>
      <c r="L1325" s="157"/>
      <c r="M1325" s="162"/>
      <c r="T1325" s="163"/>
      <c r="AT1325" s="158" t="s">
        <v>276</v>
      </c>
      <c r="AU1325" s="158" t="s">
        <v>90</v>
      </c>
      <c r="AV1325" s="13" t="s">
        <v>101</v>
      </c>
      <c r="AW1325" s="13" t="s">
        <v>32</v>
      </c>
      <c r="AX1325" s="13" t="s">
        <v>84</v>
      </c>
      <c r="AY1325" s="158" t="s">
        <v>268</v>
      </c>
    </row>
    <row r="1326" spans="2:65" s="1" customFormat="1" ht="16.5" customHeight="1">
      <c r="B1326" s="32"/>
      <c r="C1326" s="136" t="s">
        <v>1945</v>
      </c>
      <c r="D1326" s="136" t="s">
        <v>270</v>
      </c>
      <c r="E1326" s="137" t="s">
        <v>1959</v>
      </c>
      <c r="F1326" s="138" t="s">
        <v>1960</v>
      </c>
      <c r="G1326" s="139" t="s">
        <v>318</v>
      </c>
      <c r="H1326" s="140">
        <v>18.899999999999999</v>
      </c>
      <c r="I1326" s="141"/>
      <c r="J1326" s="142">
        <f>ROUND(I1326*H1326,2)</f>
        <v>0</v>
      </c>
      <c r="K1326" s="138" t="s">
        <v>274</v>
      </c>
      <c r="L1326" s="32"/>
      <c r="M1326" s="143" t="s">
        <v>1</v>
      </c>
      <c r="N1326" s="144" t="s">
        <v>43</v>
      </c>
      <c r="P1326" s="145">
        <f>O1326*H1326</f>
        <v>0</v>
      </c>
      <c r="Q1326" s="145">
        <v>1.0000000000000001E-5</v>
      </c>
      <c r="R1326" s="145">
        <f>Q1326*H1326</f>
        <v>1.8900000000000001E-4</v>
      </c>
      <c r="S1326" s="145">
        <v>0</v>
      </c>
      <c r="T1326" s="146">
        <f>S1326*H1326</f>
        <v>0</v>
      </c>
      <c r="AR1326" s="147" t="s">
        <v>370</v>
      </c>
      <c r="AT1326" s="147" t="s">
        <v>270</v>
      </c>
      <c r="AU1326" s="147" t="s">
        <v>90</v>
      </c>
      <c r="AY1326" s="17" t="s">
        <v>268</v>
      </c>
      <c r="BE1326" s="148">
        <f>IF(N1326="základní",J1326,0)</f>
        <v>0</v>
      </c>
      <c r="BF1326" s="148">
        <f>IF(N1326="snížená",J1326,0)</f>
        <v>0</v>
      </c>
      <c r="BG1326" s="148">
        <f>IF(N1326="zákl. přenesená",J1326,0)</f>
        <v>0</v>
      </c>
      <c r="BH1326" s="148">
        <f>IF(N1326="sníž. přenesená",J1326,0)</f>
        <v>0</v>
      </c>
      <c r="BI1326" s="148">
        <f>IF(N1326="nulová",J1326,0)</f>
        <v>0</v>
      </c>
      <c r="BJ1326" s="17" t="s">
        <v>90</v>
      </c>
      <c r="BK1326" s="148">
        <f>ROUND(I1326*H1326,2)</f>
        <v>0</v>
      </c>
      <c r="BL1326" s="17" t="s">
        <v>370</v>
      </c>
      <c r="BM1326" s="147" t="s">
        <v>3406</v>
      </c>
    </row>
    <row r="1327" spans="2:65" s="1" customFormat="1" ht="16.5" customHeight="1">
      <c r="B1327" s="32"/>
      <c r="C1327" s="186" t="s">
        <v>1950</v>
      </c>
      <c r="D1327" s="186" t="s">
        <v>982</v>
      </c>
      <c r="E1327" s="187" t="s">
        <v>1963</v>
      </c>
      <c r="F1327" s="188" t="s">
        <v>1964</v>
      </c>
      <c r="G1327" s="189" t="s">
        <v>318</v>
      </c>
      <c r="H1327" s="190">
        <v>20.411999999999999</v>
      </c>
      <c r="I1327" s="191"/>
      <c r="J1327" s="192">
        <f>ROUND(I1327*H1327,2)</f>
        <v>0</v>
      </c>
      <c r="K1327" s="188" t="s">
        <v>1</v>
      </c>
      <c r="L1327" s="193"/>
      <c r="M1327" s="194" t="s">
        <v>1</v>
      </c>
      <c r="N1327" s="195" t="s">
        <v>43</v>
      </c>
      <c r="P1327" s="145">
        <f>O1327*H1327</f>
        <v>0</v>
      </c>
      <c r="Q1327" s="145">
        <v>5.0000000000000001E-3</v>
      </c>
      <c r="R1327" s="145">
        <f>Q1327*H1327</f>
        <v>0.10206</v>
      </c>
      <c r="S1327" s="145">
        <v>0</v>
      </c>
      <c r="T1327" s="146">
        <f>S1327*H1327</f>
        <v>0</v>
      </c>
      <c r="AR1327" s="147" t="s">
        <v>448</v>
      </c>
      <c r="AT1327" s="147" t="s">
        <v>982</v>
      </c>
      <c r="AU1327" s="147" t="s">
        <v>90</v>
      </c>
      <c r="AY1327" s="17" t="s">
        <v>268</v>
      </c>
      <c r="BE1327" s="148">
        <f>IF(N1327="základní",J1327,0)</f>
        <v>0</v>
      </c>
      <c r="BF1327" s="148">
        <f>IF(N1327="snížená",J1327,0)</f>
        <v>0</v>
      </c>
      <c r="BG1327" s="148">
        <f>IF(N1327="zákl. přenesená",J1327,0)</f>
        <v>0</v>
      </c>
      <c r="BH1327" s="148">
        <f>IF(N1327="sníž. přenesená",J1327,0)</f>
        <v>0</v>
      </c>
      <c r="BI1327" s="148">
        <f>IF(N1327="nulová",J1327,0)</f>
        <v>0</v>
      </c>
      <c r="BJ1327" s="17" t="s">
        <v>90</v>
      </c>
      <c r="BK1327" s="148">
        <f>ROUND(I1327*H1327,2)</f>
        <v>0</v>
      </c>
      <c r="BL1327" s="17" t="s">
        <v>370</v>
      </c>
      <c r="BM1327" s="147" t="s">
        <v>3407</v>
      </c>
    </row>
    <row r="1328" spans="2:65" s="14" customFormat="1" ht="22.5">
      <c r="B1328" s="164"/>
      <c r="D1328" s="150" t="s">
        <v>276</v>
      </c>
      <c r="E1328" s="165" t="s">
        <v>1</v>
      </c>
      <c r="F1328" s="166" t="s">
        <v>1938</v>
      </c>
      <c r="H1328" s="165" t="s">
        <v>1</v>
      </c>
      <c r="I1328" s="167"/>
      <c r="L1328" s="164"/>
      <c r="M1328" s="168"/>
      <c r="T1328" s="169"/>
      <c r="AT1328" s="165" t="s">
        <v>276</v>
      </c>
      <c r="AU1328" s="165" t="s">
        <v>90</v>
      </c>
      <c r="AV1328" s="14" t="s">
        <v>84</v>
      </c>
      <c r="AW1328" s="14" t="s">
        <v>32</v>
      </c>
      <c r="AX1328" s="14" t="s">
        <v>77</v>
      </c>
      <c r="AY1328" s="165" t="s">
        <v>268</v>
      </c>
    </row>
    <row r="1329" spans="2:65" s="12" customFormat="1">
      <c r="B1329" s="149"/>
      <c r="D1329" s="150" t="s">
        <v>276</v>
      </c>
      <c r="E1329" s="151" t="s">
        <v>1</v>
      </c>
      <c r="F1329" s="152" t="s">
        <v>3408</v>
      </c>
      <c r="H1329" s="153">
        <v>18.899999999999999</v>
      </c>
      <c r="I1329" s="154"/>
      <c r="L1329" s="149"/>
      <c r="M1329" s="155"/>
      <c r="T1329" s="156"/>
      <c r="AT1329" s="151" t="s">
        <v>276</v>
      </c>
      <c r="AU1329" s="151" t="s">
        <v>90</v>
      </c>
      <c r="AV1329" s="12" t="s">
        <v>90</v>
      </c>
      <c r="AW1329" s="12" t="s">
        <v>32</v>
      </c>
      <c r="AX1329" s="12" t="s">
        <v>77</v>
      </c>
      <c r="AY1329" s="151" t="s">
        <v>268</v>
      </c>
    </row>
    <row r="1330" spans="2:65" s="13" customFormat="1">
      <c r="B1330" s="157"/>
      <c r="D1330" s="150" t="s">
        <v>276</v>
      </c>
      <c r="E1330" s="158" t="s">
        <v>1</v>
      </c>
      <c r="F1330" s="159" t="s">
        <v>278</v>
      </c>
      <c r="H1330" s="160">
        <v>18.899999999999999</v>
      </c>
      <c r="I1330" s="161"/>
      <c r="L1330" s="157"/>
      <c r="M1330" s="162"/>
      <c r="T1330" s="163"/>
      <c r="AT1330" s="158" t="s">
        <v>276</v>
      </c>
      <c r="AU1330" s="158" t="s">
        <v>90</v>
      </c>
      <c r="AV1330" s="13" t="s">
        <v>101</v>
      </c>
      <c r="AW1330" s="13" t="s">
        <v>32</v>
      </c>
      <c r="AX1330" s="13" t="s">
        <v>84</v>
      </c>
      <c r="AY1330" s="158" t="s">
        <v>268</v>
      </c>
    </row>
    <row r="1331" spans="2:65" s="12" customFormat="1">
      <c r="B1331" s="149"/>
      <c r="D1331" s="150" t="s">
        <v>276</v>
      </c>
      <c r="F1331" s="152" t="s">
        <v>1967</v>
      </c>
      <c r="H1331" s="153">
        <v>20.411999999999999</v>
      </c>
      <c r="I1331" s="154"/>
      <c r="L1331" s="149"/>
      <c r="M1331" s="155"/>
      <c r="T1331" s="156"/>
      <c r="AT1331" s="151" t="s">
        <v>276</v>
      </c>
      <c r="AU1331" s="151" t="s">
        <v>90</v>
      </c>
      <c r="AV1331" s="12" t="s">
        <v>90</v>
      </c>
      <c r="AW1331" s="12" t="s">
        <v>4</v>
      </c>
      <c r="AX1331" s="12" t="s">
        <v>84</v>
      </c>
      <c r="AY1331" s="151" t="s">
        <v>268</v>
      </c>
    </row>
    <row r="1332" spans="2:65" s="1" customFormat="1" ht="21.75" customHeight="1">
      <c r="B1332" s="32"/>
      <c r="C1332" s="136" t="s">
        <v>1954</v>
      </c>
      <c r="D1332" s="136" t="s">
        <v>270</v>
      </c>
      <c r="E1332" s="137" t="s">
        <v>1969</v>
      </c>
      <c r="F1332" s="138" t="s">
        <v>1970</v>
      </c>
      <c r="G1332" s="139" t="s">
        <v>273</v>
      </c>
      <c r="H1332" s="140">
        <v>22.6</v>
      </c>
      <c r="I1332" s="141"/>
      <c r="J1332" s="142">
        <f>ROUND(I1332*H1332,2)</f>
        <v>0</v>
      </c>
      <c r="K1332" s="138" t="s">
        <v>274</v>
      </c>
      <c r="L1332" s="32"/>
      <c r="M1332" s="143" t="s">
        <v>1</v>
      </c>
      <c r="N1332" s="144" t="s">
        <v>43</v>
      </c>
      <c r="P1332" s="145">
        <f>O1332*H1332</f>
        <v>0</v>
      </c>
      <c r="Q1332" s="145">
        <v>1.9000000000000001E-4</v>
      </c>
      <c r="R1332" s="145">
        <f>Q1332*H1332</f>
        <v>4.2940000000000001E-3</v>
      </c>
      <c r="S1332" s="145">
        <v>0</v>
      </c>
      <c r="T1332" s="146">
        <f>S1332*H1332</f>
        <v>0</v>
      </c>
      <c r="AR1332" s="147" t="s">
        <v>370</v>
      </c>
      <c r="AT1332" s="147" t="s">
        <v>270</v>
      </c>
      <c r="AU1332" s="147" t="s">
        <v>90</v>
      </c>
      <c r="AY1332" s="17" t="s">
        <v>268</v>
      </c>
      <c r="BE1332" s="148">
        <f>IF(N1332="základní",J1332,0)</f>
        <v>0</v>
      </c>
      <c r="BF1332" s="148">
        <f>IF(N1332="snížená",J1332,0)</f>
        <v>0</v>
      </c>
      <c r="BG1332" s="148">
        <f>IF(N1332="zákl. přenesená",J1332,0)</f>
        <v>0</v>
      </c>
      <c r="BH1332" s="148">
        <f>IF(N1332="sníž. přenesená",J1332,0)</f>
        <v>0</v>
      </c>
      <c r="BI1332" s="148">
        <f>IF(N1332="nulová",J1332,0)</f>
        <v>0</v>
      </c>
      <c r="BJ1332" s="17" t="s">
        <v>90</v>
      </c>
      <c r="BK1332" s="148">
        <f>ROUND(I1332*H1332,2)</f>
        <v>0</v>
      </c>
      <c r="BL1332" s="17" t="s">
        <v>370</v>
      </c>
      <c r="BM1332" s="147" t="s">
        <v>3409</v>
      </c>
    </row>
    <row r="1333" spans="2:65" s="14" customFormat="1" ht="22.5">
      <c r="B1333" s="164"/>
      <c r="D1333" s="150" t="s">
        <v>276</v>
      </c>
      <c r="E1333" s="165" t="s">
        <v>1</v>
      </c>
      <c r="F1333" s="166" t="s">
        <v>1938</v>
      </c>
      <c r="H1333" s="165" t="s">
        <v>1</v>
      </c>
      <c r="I1333" s="167"/>
      <c r="L1333" s="164"/>
      <c r="M1333" s="168"/>
      <c r="T1333" s="169"/>
      <c r="AT1333" s="165" t="s">
        <v>276</v>
      </c>
      <c r="AU1333" s="165" t="s">
        <v>90</v>
      </c>
      <c r="AV1333" s="14" t="s">
        <v>84</v>
      </c>
      <c r="AW1333" s="14" t="s">
        <v>32</v>
      </c>
      <c r="AX1333" s="14" t="s">
        <v>77</v>
      </c>
      <c r="AY1333" s="165" t="s">
        <v>268</v>
      </c>
    </row>
    <row r="1334" spans="2:65" s="14" customFormat="1">
      <c r="B1334" s="164"/>
      <c r="D1334" s="150" t="s">
        <v>276</v>
      </c>
      <c r="E1334" s="165" t="s">
        <v>1</v>
      </c>
      <c r="F1334" s="166" t="s">
        <v>3173</v>
      </c>
      <c r="H1334" s="165" t="s">
        <v>1</v>
      </c>
      <c r="I1334" s="167"/>
      <c r="L1334" s="164"/>
      <c r="M1334" s="168"/>
      <c r="T1334" s="169"/>
      <c r="AT1334" s="165" t="s">
        <v>276</v>
      </c>
      <c r="AU1334" s="165" t="s">
        <v>90</v>
      </c>
      <c r="AV1334" s="14" t="s">
        <v>84</v>
      </c>
      <c r="AW1334" s="14" t="s">
        <v>32</v>
      </c>
      <c r="AX1334" s="14" t="s">
        <v>77</v>
      </c>
      <c r="AY1334" s="165" t="s">
        <v>268</v>
      </c>
    </row>
    <row r="1335" spans="2:65" s="12" customFormat="1">
      <c r="B1335" s="149"/>
      <c r="D1335" s="150" t="s">
        <v>276</v>
      </c>
      <c r="E1335" s="151" t="s">
        <v>1</v>
      </c>
      <c r="F1335" s="152" t="s">
        <v>1939</v>
      </c>
      <c r="H1335" s="153">
        <v>22.6</v>
      </c>
      <c r="I1335" s="154"/>
      <c r="L1335" s="149"/>
      <c r="M1335" s="155"/>
      <c r="T1335" s="156"/>
      <c r="AT1335" s="151" t="s">
        <v>276</v>
      </c>
      <c r="AU1335" s="151" t="s">
        <v>90</v>
      </c>
      <c r="AV1335" s="12" t="s">
        <v>90</v>
      </c>
      <c r="AW1335" s="12" t="s">
        <v>32</v>
      </c>
      <c r="AX1335" s="12" t="s">
        <v>77</v>
      </c>
      <c r="AY1335" s="151" t="s">
        <v>268</v>
      </c>
    </row>
    <row r="1336" spans="2:65" s="13" customFormat="1">
      <c r="B1336" s="157"/>
      <c r="D1336" s="150" t="s">
        <v>276</v>
      </c>
      <c r="E1336" s="158" t="s">
        <v>1</v>
      </c>
      <c r="F1336" s="159" t="s">
        <v>278</v>
      </c>
      <c r="H1336" s="160">
        <v>22.6</v>
      </c>
      <c r="I1336" s="161"/>
      <c r="L1336" s="157"/>
      <c r="M1336" s="162"/>
      <c r="T1336" s="163"/>
      <c r="AT1336" s="158" t="s">
        <v>276</v>
      </c>
      <c r="AU1336" s="158" t="s">
        <v>90</v>
      </c>
      <c r="AV1336" s="13" t="s">
        <v>101</v>
      </c>
      <c r="AW1336" s="13" t="s">
        <v>32</v>
      </c>
      <c r="AX1336" s="13" t="s">
        <v>84</v>
      </c>
      <c r="AY1336" s="158" t="s">
        <v>268</v>
      </c>
    </row>
    <row r="1337" spans="2:65" s="1" customFormat="1" ht="24.2" customHeight="1">
      <c r="B1337" s="32"/>
      <c r="C1337" s="136" t="s">
        <v>1958</v>
      </c>
      <c r="D1337" s="136" t="s">
        <v>270</v>
      </c>
      <c r="E1337" s="137" t="s">
        <v>1973</v>
      </c>
      <c r="F1337" s="138" t="s">
        <v>1974</v>
      </c>
      <c r="G1337" s="139" t="s">
        <v>1472</v>
      </c>
      <c r="H1337" s="197"/>
      <c r="I1337" s="141"/>
      <c r="J1337" s="142">
        <f>ROUND(I1337*H1337,2)</f>
        <v>0</v>
      </c>
      <c r="K1337" s="138" t="s">
        <v>274</v>
      </c>
      <c r="L1337" s="32"/>
      <c r="M1337" s="143" t="s">
        <v>1</v>
      </c>
      <c r="N1337" s="144" t="s">
        <v>43</v>
      </c>
      <c r="P1337" s="145">
        <f>O1337*H1337</f>
        <v>0</v>
      </c>
      <c r="Q1337" s="145">
        <v>0</v>
      </c>
      <c r="R1337" s="145">
        <f>Q1337*H1337</f>
        <v>0</v>
      </c>
      <c r="S1337" s="145">
        <v>0</v>
      </c>
      <c r="T1337" s="146">
        <f>S1337*H1337</f>
        <v>0</v>
      </c>
      <c r="AR1337" s="147" t="s">
        <v>370</v>
      </c>
      <c r="AT1337" s="147" t="s">
        <v>270</v>
      </c>
      <c r="AU1337" s="147" t="s">
        <v>90</v>
      </c>
      <c r="AY1337" s="17" t="s">
        <v>268</v>
      </c>
      <c r="BE1337" s="148">
        <f>IF(N1337="základní",J1337,0)</f>
        <v>0</v>
      </c>
      <c r="BF1337" s="148">
        <f>IF(N1337="snížená",J1337,0)</f>
        <v>0</v>
      </c>
      <c r="BG1337" s="148">
        <f>IF(N1337="zákl. přenesená",J1337,0)</f>
        <v>0</v>
      </c>
      <c r="BH1337" s="148">
        <f>IF(N1337="sníž. přenesená",J1337,0)</f>
        <v>0</v>
      </c>
      <c r="BI1337" s="148">
        <f>IF(N1337="nulová",J1337,0)</f>
        <v>0</v>
      </c>
      <c r="BJ1337" s="17" t="s">
        <v>90</v>
      </c>
      <c r="BK1337" s="148">
        <f>ROUND(I1337*H1337,2)</f>
        <v>0</v>
      </c>
      <c r="BL1337" s="17" t="s">
        <v>370</v>
      </c>
      <c r="BM1337" s="147" t="s">
        <v>1975</v>
      </c>
    </row>
    <row r="1338" spans="2:65" s="11" customFormat="1" ht="22.9" customHeight="1">
      <c r="B1338" s="124"/>
      <c r="D1338" s="125" t="s">
        <v>76</v>
      </c>
      <c r="E1338" s="134" t="s">
        <v>1976</v>
      </c>
      <c r="F1338" s="134" t="s">
        <v>1977</v>
      </c>
      <c r="I1338" s="127"/>
      <c r="J1338" s="135">
        <f>BK1338</f>
        <v>0</v>
      </c>
      <c r="L1338" s="124"/>
      <c r="M1338" s="129"/>
      <c r="P1338" s="130">
        <f>SUM(P1339:P1392)</f>
        <v>0</v>
      </c>
      <c r="R1338" s="130">
        <f>SUM(R1339:R1392)</f>
        <v>3.3856436499999987</v>
      </c>
      <c r="T1338" s="131">
        <f>SUM(T1339:T1392)</f>
        <v>0</v>
      </c>
      <c r="AR1338" s="125" t="s">
        <v>90</v>
      </c>
      <c r="AT1338" s="132" t="s">
        <v>76</v>
      </c>
      <c r="AU1338" s="132" t="s">
        <v>84</v>
      </c>
      <c r="AY1338" s="125" t="s">
        <v>268</v>
      </c>
      <c r="BK1338" s="133">
        <f>SUM(BK1339:BK1392)</f>
        <v>0</v>
      </c>
    </row>
    <row r="1339" spans="2:65" s="1" customFormat="1" ht="49.15" customHeight="1">
      <c r="B1339" s="32"/>
      <c r="C1339" s="136" t="s">
        <v>1962</v>
      </c>
      <c r="D1339" s="136" t="s">
        <v>270</v>
      </c>
      <c r="E1339" s="137" t="s">
        <v>1979</v>
      </c>
      <c r="F1339" s="138" t="s">
        <v>1980</v>
      </c>
      <c r="G1339" s="139" t="s">
        <v>273</v>
      </c>
      <c r="H1339" s="140">
        <v>12.164999999999999</v>
      </c>
      <c r="I1339" s="141"/>
      <c r="J1339" s="142">
        <f>ROUND(I1339*H1339,2)</f>
        <v>0</v>
      </c>
      <c r="K1339" s="138" t="s">
        <v>1</v>
      </c>
      <c r="L1339" s="32"/>
      <c r="M1339" s="143" t="s">
        <v>1</v>
      </c>
      <c r="N1339" s="144" t="s">
        <v>43</v>
      </c>
      <c r="P1339" s="145">
        <f>O1339*H1339</f>
        <v>0</v>
      </c>
      <c r="Q1339" s="145">
        <v>1.4800000000000001E-2</v>
      </c>
      <c r="R1339" s="145">
        <f>Q1339*H1339</f>
        <v>0.18004200000000001</v>
      </c>
      <c r="S1339" s="145">
        <v>0</v>
      </c>
      <c r="T1339" s="146">
        <f>S1339*H1339</f>
        <v>0</v>
      </c>
      <c r="AR1339" s="147" t="s">
        <v>370</v>
      </c>
      <c r="AT1339" s="147" t="s">
        <v>270</v>
      </c>
      <c r="AU1339" s="147" t="s">
        <v>90</v>
      </c>
      <c r="AY1339" s="17" t="s">
        <v>268</v>
      </c>
      <c r="BE1339" s="148">
        <f>IF(N1339="základní",J1339,0)</f>
        <v>0</v>
      </c>
      <c r="BF1339" s="148">
        <f>IF(N1339="snížená",J1339,0)</f>
        <v>0</v>
      </c>
      <c r="BG1339" s="148">
        <f>IF(N1339="zákl. přenesená",J1339,0)</f>
        <v>0</v>
      </c>
      <c r="BH1339" s="148">
        <f>IF(N1339="sníž. přenesená",J1339,0)</f>
        <v>0</v>
      </c>
      <c r="BI1339" s="148">
        <f>IF(N1339="nulová",J1339,0)</f>
        <v>0</v>
      </c>
      <c r="BJ1339" s="17" t="s">
        <v>90</v>
      </c>
      <c r="BK1339" s="148">
        <f>ROUND(I1339*H1339,2)</f>
        <v>0</v>
      </c>
      <c r="BL1339" s="17" t="s">
        <v>370</v>
      </c>
      <c r="BM1339" s="147" t="s">
        <v>1981</v>
      </c>
    </row>
    <row r="1340" spans="2:65" s="14" customFormat="1" ht="22.5">
      <c r="B1340" s="164"/>
      <c r="D1340" s="150" t="s">
        <v>276</v>
      </c>
      <c r="E1340" s="165" t="s">
        <v>1</v>
      </c>
      <c r="F1340" s="166" t="s">
        <v>1982</v>
      </c>
      <c r="H1340" s="165" t="s">
        <v>1</v>
      </c>
      <c r="I1340" s="167"/>
      <c r="L1340" s="164"/>
      <c r="M1340" s="168"/>
      <c r="T1340" s="169"/>
      <c r="AT1340" s="165" t="s">
        <v>276</v>
      </c>
      <c r="AU1340" s="165" t="s">
        <v>90</v>
      </c>
      <c r="AV1340" s="14" t="s">
        <v>84</v>
      </c>
      <c r="AW1340" s="14" t="s">
        <v>32</v>
      </c>
      <c r="AX1340" s="14" t="s">
        <v>77</v>
      </c>
      <c r="AY1340" s="165" t="s">
        <v>268</v>
      </c>
    </row>
    <row r="1341" spans="2:65" s="14" customFormat="1">
      <c r="B1341" s="164"/>
      <c r="D1341" s="150" t="s">
        <v>276</v>
      </c>
      <c r="E1341" s="165" t="s">
        <v>1</v>
      </c>
      <c r="F1341" s="166" t="s">
        <v>1983</v>
      </c>
      <c r="H1341" s="165" t="s">
        <v>1</v>
      </c>
      <c r="I1341" s="167"/>
      <c r="L1341" s="164"/>
      <c r="M1341" s="168"/>
      <c r="T1341" s="169"/>
      <c r="AT1341" s="165" t="s">
        <v>276</v>
      </c>
      <c r="AU1341" s="165" t="s">
        <v>90</v>
      </c>
      <c r="AV1341" s="14" t="s">
        <v>84</v>
      </c>
      <c r="AW1341" s="14" t="s">
        <v>32</v>
      </c>
      <c r="AX1341" s="14" t="s">
        <v>77</v>
      </c>
      <c r="AY1341" s="165" t="s">
        <v>268</v>
      </c>
    </row>
    <row r="1342" spans="2:65" s="12" customFormat="1">
      <c r="B1342" s="149"/>
      <c r="D1342" s="150" t="s">
        <v>276</v>
      </c>
      <c r="E1342" s="151" t="s">
        <v>1</v>
      </c>
      <c r="F1342" s="152" t="s">
        <v>3410</v>
      </c>
      <c r="H1342" s="153">
        <v>12.164999999999999</v>
      </c>
      <c r="I1342" s="154"/>
      <c r="L1342" s="149"/>
      <c r="M1342" s="155"/>
      <c r="T1342" s="156"/>
      <c r="AT1342" s="151" t="s">
        <v>276</v>
      </c>
      <c r="AU1342" s="151" t="s">
        <v>90</v>
      </c>
      <c r="AV1342" s="12" t="s">
        <v>90</v>
      </c>
      <c r="AW1342" s="12" t="s">
        <v>32</v>
      </c>
      <c r="AX1342" s="12" t="s">
        <v>77</v>
      </c>
      <c r="AY1342" s="151" t="s">
        <v>268</v>
      </c>
    </row>
    <row r="1343" spans="2:65" s="13" customFormat="1">
      <c r="B1343" s="157"/>
      <c r="D1343" s="150" t="s">
        <v>276</v>
      </c>
      <c r="E1343" s="158" t="s">
        <v>1</v>
      </c>
      <c r="F1343" s="159" t="s">
        <v>278</v>
      </c>
      <c r="H1343" s="160">
        <v>12.164999999999999</v>
      </c>
      <c r="I1343" s="161"/>
      <c r="L1343" s="157"/>
      <c r="M1343" s="162"/>
      <c r="T1343" s="163"/>
      <c r="AT1343" s="158" t="s">
        <v>276</v>
      </c>
      <c r="AU1343" s="158" t="s">
        <v>90</v>
      </c>
      <c r="AV1343" s="13" t="s">
        <v>101</v>
      </c>
      <c r="AW1343" s="13" t="s">
        <v>32</v>
      </c>
      <c r="AX1343" s="13" t="s">
        <v>84</v>
      </c>
      <c r="AY1343" s="158" t="s">
        <v>268</v>
      </c>
    </row>
    <row r="1344" spans="2:65" s="1" customFormat="1" ht="62.65" customHeight="1">
      <c r="B1344" s="32"/>
      <c r="C1344" s="136" t="s">
        <v>1968</v>
      </c>
      <c r="D1344" s="136" t="s">
        <v>270</v>
      </c>
      <c r="E1344" s="137" t="s">
        <v>1986</v>
      </c>
      <c r="F1344" s="138" t="s">
        <v>1987</v>
      </c>
      <c r="G1344" s="139" t="s">
        <v>273</v>
      </c>
      <c r="H1344" s="140">
        <v>3.8069999999999999</v>
      </c>
      <c r="I1344" s="141"/>
      <c r="J1344" s="142">
        <f>ROUND(I1344*H1344,2)</f>
        <v>0</v>
      </c>
      <c r="K1344" s="138" t="s">
        <v>1</v>
      </c>
      <c r="L1344" s="32"/>
      <c r="M1344" s="143" t="s">
        <v>1</v>
      </c>
      <c r="N1344" s="144" t="s">
        <v>43</v>
      </c>
      <c r="P1344" s="145">
        <f>O1344*H1344</f>
        <v>0</v>
      </c>
      <c r="Q1344" s="145">
        <v>2.8549999999999999E-2</v>
      </c>
      <c r="R1344" s="145">
        <f>Q1344*H1344</f>
        <v>0.10868984999999999</v>
      </c>
      <c r="S1344" s="145">
        <v>0</v>
      </c>
      <c r="T1344" s="146">
        <f>S1344*H1344</f>
        <v>0</v>
      </c>
      <c r="AR1344" s="147" t="s">
        <v>370</v>
      </c>
      <c r="AT1344" s="147" t="s">
        <v>270</v>
      </c>
      <c r="AU1344" s="147" t="s">
        <v>90</v>
      </c>
      <c r="AY1344" s="17" t="s">
        <v>268</v>
      </c>
      <c r="BE1344" s="148">
        <f>IF(N1344="základní",J1344,0)</f>
        <v>0</v>
      </c>
      <c r="BF1344" s="148">
        <f>IF(N1344="snížená",J1344,0)</f>
        <v>0</v>
      </c>
      <c r="BG1344" s="148">
        <f>IF(N1344="zákl. přenesená",J1344,0)</f>
        <v>0</v>
      </c>
      <c r="BH1344" s="148">
        <f>IF(N1344="sníž. přenesená",J1344,0)</f>
        <v>0</v>
      </c>
      <c r="BI1344" s="148">
        <f>IF(N1344="nulová",J1344,0)</f>
        <v>0</v>
      </c>
      <c r="BJ1344" s="17" t="s">
        <v>90</v>
      </c>
      <c r="BK1344" s="148">
        <f>ROUND(I1344*H1344,2)</f>
        <v>0</v>
      </c>
      <c r="BL1344" s="17" t="s">
        <v>370</v>
      </c>
      <c r="BM1344" s="147" t="s">
        <v>1988</v>
      </c>
    </row>
    <row r="1345" spans="2:65" s="14" customFormat="1" ht="22.5">
      <c r="B1345" s="164"/>
      <c r="D1345" s="150" t="s">
        <v>276</v>
      </c>
      <c r="E1345" s="165" t="s">
        <v>1</v>
      </c>
      <c r="F1345" s="166" t="s">
        <v>1989</v>
      </c>
      <c r="H1345" s="165" t="s">
        <v>1</v>
      </c>
      <c r="I1345" s="167"/>
      <c r="L1345" s="164"/>
      <c r="M1345" s="168"/>
      <c r="T1345" s="169"/>
      <c r="AT1345" s="165" t="s">
        <v>276</v>
      </c>
      <c r="AU1345" s="165" t="s">
        <v>90</v>
      </c>
      <c r="AV1345" s="14" t="s">
        <v>84</v>
      </c>
      <c r="AW1345" s="14" t="s">
        <v>32</v>
      </c>
      <c r="AX1345" s="14" t="s">
        <v>77</v>
      </c>
      <c r="AY1345" s="165" t="s">
        <v>268</v>
      </c>
    </row>
    <row r="1346" spans="2:65" s="12" customFormat="1">
      <c r="B1346" s="149"/>
      <c r="D1346" s="150" t="s">
        <v>276</v>
      </c>
      <c r="E1346" s="151" t="s">
        <v>1</v>
      </c>
      <c r="F1346" s="152" t="s">
        <v>3411</v>
      </c>
      <c r="H1346" s="153">
        <v>3.8069999999999999</v>
      </c>
      <c r="I1346" s="154"/>
      <c r="L1346" s="149"/>
      <c r="M1346" s="155"/>
      <c r="T1346" s="156"/>
      <c r="AT1346" s="151" t="s">
        <v>276</v>
      </c>
      <c r="AU1346" s="151" t="s">
        <v>90</v>
      </c>
      <c r="AV1346" s="12" t="s">
        <v>90</v>
      </c>
      <c r="AW1346" s="12" t="s">
        <v>32</v>
      </c>
      <c r="AX1346" s="12" t="s">
        <v>77</v>
      </c>
      <c r="AY1346" s="151" t="s">
        <v>268</v>
      </c>
    </row>
    <row r="1347" spans="2:65" s="13" customFormat="1">
      <c r="B1347" s="157"/>
      <c r="D1347" s="150" t="s">
        <v>276</v>
      </c>
      <c r="E1347" s="158" t="s">
        <v>1</v>
      </c>
      <c r="F1347" s="159" t="s">
        <v>278</v>
      </c>
      <c r="H1347" s="160">
        <v>3.8069999999999999</v>
      </c>
      <c r="I1347" s="161"/>
      <c r="L1347" s="157"/>
      <c r="M1347" s="162"/>
      <c r="T1347" s="163"/>
      <c r="AT1347" s="158" t="s">
        <v>276</v>
      </c>
      <c r="AU1347" s="158" t="s">
        <v>90</v>
      </c>
      <c r="AV1347" s="13" t="s">
        <v>101</v>
      </c>
      <c r="AW1347" s="13" t="s">
        <v>32</v>
      </c>
      <c r="AX1347" s="13" t="s">
        <v>84</v>
      </c>
      <c r="AY1347" s="158" t="s">
        <v>268</v>
      </c>
    </row>
    <row r="1348" spans="2:65" s="1" customFormat="1" ht="16.5" customHeight="1">
      <c r="B1348" s="32"/>
      <c r="C1348" s="136" t="s">
        <v>1972</v>
      </c>
      <c r="D1348" s="136" t="s">
        <v>270</v>
      </c>
      <c r="E1348" s="137" t="s">
        <v>1992</v>
      </c>
      <c r="F1348" s="138" t="s">
        <v>1993</v>
      </c>
      <c r="G1348" s="139" t="s">
        <v>273</v>
      </c>
      <c r="H1348" s="140">
        <v>15.972</v>
      </c>
      <c r="I1348" s="141"/>
      <c r="J1348" s="142">
        <f>ROUND(I1348*H1348,2)</f>
        <v>0</v>
      </c>
      <c r="K1348" s="138" t="s">
        <v>274</v>
      </c>
      <c r="L1348" s="32"/>
      <c r="M1348" s="143" t="s">
        <v>1</v>
      </c>
      <c r="N1348" s="144" t="s">
        <v>43</v>
      </c>
      <c r="P1348" s="145">
        <f>O1348*H1348</f>
        <v>0</v>
      </c>
      <c r="Q1348" s="145">
        <v>1E-4</v>
      </c>
      <c r="R1348" s="145">
        <f>Q1348*H1348</f>
        <v>1.5972E-3</v>
      </c>
      <c r="S1348" s="145">
        <v>0</v>
      </c>
      <c r="T1348" s="146">
        <f>S1348*H1348</f>
        <v>0</v>
      </c>
      <c r="AR1348" s="147" t="s">
        <v>370</v>
      </c>
      <c r="AT1348" s="147" t="s">
        <v>270</v>
      </c>
      <c r="AU1348" s="147" t="s">
        <v>90</v>
      </c>
      <c r="AY1348" s="17" t="s">
        <v>268</v>
      </c>
      <c r="BE1348" s="148">
        <f>IF(N1348="základní",J1348,0)</f>
        <v>0</v>
      </c>
      <c r="BF1348" s="148">
        <f>IF(N1348="snížená",J1348,0)</f>
        <v>0</v>
      </c>
      <c r="BG1348" s="148">
        <f>IF(N1348="zákl. přenesená",J1348,0)</f>
        <v>0</v>
      </c>
      <c r="BH1348" s="148">
        <f>IF(N1348="sníž. přenesená",J1348,0)</f>
        <v>0</v>
      </c>
      <c r="BI1348" s="148">
        <f>IF(N1348="nulová",J1348,0)</f>
        <v>0</v>
      </c>
      <c r="BJ1348" s="17" t="s">
        <v>90</v>
      </c>
      <c r="BK1348" s="148">
        <f>ROUND(I1348*H1348,2)</f>
        <v>0</v>
      </c>
      <c r="BL1348" s="17" t="s">
        <v>370</v>
      </c>
      <c r="BM1348" s="147" t="s">
        <v>1994</v>
      </c>
    </row>
    <row r="1349" spans="2:65" s="1" customFormat="1" ht="24.2" customHeight="1">
      <c r="B1349" s="32"/>
      <c r="C1349" s="136" t="s">
        <v>1978</v>
      </c>
      <c r="D1349" s="136" t="s">
        <v>270</v>
      </c>
      <c r="E1349" s="137" t="s">
        <v>1996</v>
      </c>
      <c r="F1349" s="138" t="s">
        <v>1997</v>
      </c>
      <c r="G1349" s="139" t="s">
        <v>273</v>
      </c>
      <c r="H1349" s="140">
        <v>85.73</v>
      </c>
      <c r="I1349" s="141"/>
      <c r="J1349" s="142">
        <f>ROUND(I1349*H1349,2)</f>
        <v>0</v>
      </c>
      <c r="K1349" s="138" t="s">
        <v>274</v>
      </c>
      <c r="L1349" s="32"/>
      <c r="M1349" s="143" t="s">
        <v>1</v>
      </c>
      <c r="N1349" s="144" t="s">
        <v>43</v>
      </c>
      <c r="P1349" s="145">
        <f>O1349*H1349</f>
        <v>0</v>
      </c>
      <c r="Q1349" s="145">
        <v>1.2200000000000001E-2</v>
      </c>
      <c r="R1349" s="145">
        <f>Q1349*H1349</f>
        <v>1.0459060000000002</v>
      </c>
      <c r="S1349" s="145">
        <v>0</v>
      </c>
      <c r="T1349" s="146">
        <f>S1349*H1349</f>
        <v>0</v>
      </c>
      <c r="AR1349" s="147" t="s">
        <v>370</v>
      </c>
      <c r="AT1349" s="147" t="s">
        <v>270</v>
      </c>
      <c r="AU1349" s="147" t="s">
        <v>90</v>
      </c>
      <c r="AY1349" s="17" t="s">
        <v>268</v>
      </c>
      <c r="BE1349" s="148">
        <f>IF(N1349="základní",J1349,0)</f>
        <v>0</v>
      </c>
      <c r="BF1349" s="148">
        <f>IF(N1349="snížená",J1349,0)</f>
        <v>0</v>
      </c>
      <c r="BG1349" s="148">
        <f>IF(N1349="zákl. přenesená",J1349,0)</f>
        <v>0</v>
      </c>
      <c r="BH1349" s="148">
        <f>IF(N1349="sníž. přenesená",J1349,0)</f>
        <v>0</v>
      </c>
      <c r="BI1349" s="148">
        <f>IF(N1349="nulová",J1349,0)</f>
        <v>0</v>
      </c>
      <c r="BJ1349" s="17" t="s">
        <v>90</v>
      </c>
      <c r="BK1349" s="148">
        <f>ROUND(I1349*H1349,2)</f>
        <v>0</v>
      </c>
      <c r="BL1349" s="17" t="s">
        <v>370</v>
      </c>
      <c r="BM1349" s="147" t="s">
        <v>1998</v>
      </c>
    </row>
    <row r="1350" spans="2:65" s="14" customFormat="1">
      <c r="B1350" s="164"/>
      <c r="D1350" s="150" t="s">
        <v>276</v>
      </c>
      <c r="E1350" s="165" t="s">
        <v>1</v>
      </c>
      <c r="F1350" s="166" t="s">
        <v>1999</v>
      </c>
      <c r="H1350" s="165" t="s">
        <v>1</v>
      </c>
      <c r="I1350" s="167"/>
      <c r="L1350" s="164"/>
      <c r="M1350" s="168"/>
      <c r="T1350" s="169"/>
      <c r="AT1350" s="165" t="s">
        <v>276</v>
      </c>
      <c r="AU1350" s="165" t="s">
        <v>90</v>
      </c>
      <c r="AV1350" s="14" t="s">
        <v>84</v>
      </c>
      <c r="AW1350" s="14" t="s">
        <v>32</v>
      </c>
      <c r="AX1350" s="14" t="s">
        <v>77</v>
      </c>
      <c r="AY1350" s="165" t="s">
        <v>268</v>
      </c>
    </row>
    <row r="1351" spans="2:65" s="12" customFormat="1">
      <c r="B1351" s="149"/>
      <c r="D1351" s="150" t="s">
        <v>276</v>
      </c>
      <c r="E1351" s="151" t="s">
        <v>1</v>
      </c>
      <c r="F1351" s="152" t="s">
        <v>3412</v>
      </c>
      <c r="H1351" s="153">
        <v>85.73</v>
      </c>
      <c r="I1351" s="154"/>
      <c r="L1351" s="149"/>
      <c r="M1351" s="155"/>
      <c r="T1351" s="156"/>
      <c r="AT1351" s="151" t="s">
        <v>276</v>
      </c>
      <c r="AU1351" s="151" t="s">
        <v>90</v>
      </c>
      <c r="AV1351" s="12" t="s">
        <v>90</v>
      </c>
      <c r="AW1351" s="12" t="s">
        <v>32</v>
      </c>
      <c r="AX1351" s="12" t="s">
        <v>77</v>
      </c>
      <c r="AY1351" s="151" t="s">
        <v>268</v>
      </c>
    </row>
    <row r="1352" spans="2:65" s="13" customFormat="1">
      <c r="B1352" s="157"/>
      <c r="D1352" s="150" t="s">
        <v>276</v>
      </c>
      <c r="E1352" s="158" t="s">
        <v>1</v>
      </c>
      <c r="F1352" s="159" t="s">
        <v>278</v>
      </c>
      <c r="H1352" s="160">
        <v>85.73</v>
      </c>
      <c r="I1352" s="161"/>
      <c r="L1352" s="157"/>
      <c r="M1352" s="162"/>
      <c r="T1352" s="163"/>
      <c r="AT1352" s="158" t="s">
        <v>276</v>
      </c>
      <c r="AU1352" s="158" t="s">
        <v>90</v>
      </c>
      <c r="AV1352" s="13" t="s">
        <v>101</v>
      </c>
      <c r="AW1352" s="13" t="s">
        <v>32</v>
      </c>
      <c r="AX1352" s="13" t="s">
        <v>84</v>
      </c>
      <c r="AY1352" s="158" t="s">
        <v>268</v>
      </c>
    </row>
    <row r="1353" spans="2:65" s="1" customFormat="1" ht="24.2" customHeight="1">
      <c r="B1353" s="32"/>
      <c r="C1353" s="136" t="s">
        <v>1985</v>
      </c>
      <c r="D1353" s="136" t="s">
        <v>270</v>
      </c>
      <c r="E1353" s="137" t="s">
        <v>2002</v>
      </c>
      <c r="F1353" s="138" t="s">
        <v>2003</v>
      </c>
      <c r="G1353" s="139" t="s">
        <v>273</v>
      </c>
      <c r="H1353" s="140">
        <v>129.64400000000001</v>
      </c>
      <c r="I1353" s="141"/>
      <c r="J1353" s="142">
        <f>ROUND(I1353*H1353,2)</f>
        <v>0</v>
      </c>
      <c r="K1353" s="138" t="s">
        <v>1</v>
      </c>
      <c r="L1353" s="32"/>
      <c r="M1353" s="143" t="s">
        <v>1</v>
      </c>
      <c r="N1353" s="144" t="s">
        <v>43</v>
      </c>
      <c r="P1353" s="145">
        <f>O1353*H1353</f>
        <v>0</v>
      </c>
      <c r="Q1353" s="145">
        <v>1.3849999999999999E-2</v>
      </c>
      <c r="R1353" s="145">
        <f>Q1353*H1353</f>
        <v>1.7955694</v>
      </c>
      <c r="S1353" s="145">
        <v>0</v>
      </c>
      <c r="T1353" s="146">
        <f>S1353*H1353</f>
        <v>0</v>
      </c>
      <c r="AR1353" s="147" t="s">
        <v>370</v>
      </c>
      <c r="AT1353" s="147" t="s">
        <v>270</v>
      </c>
      <c r="AU1353" s="147" t="s">
        <v>90</v>
      </c>
      <c r="AY1353" s="17" t="s">
        <v>268</v>
      </c>
      <c r="BE1353" s="148">
        <f>IF(N1353="základní",J1353,0)</f>
        <v>0</v>
      </c>
      <c r="BF1353" s="148">
        <f>IF(N1353="snížená",J1353,0)</f>
        <v>0</v>
      </c>
      <c r="BG1353" s="148">
        <f>IF(N1353="zákl. přenesená",J1353,0)</f>
        <v>0</v>
      </c>
      <c r="BH1353" s="148">
        <f>IF(N1353="sníž. přenesená",J1353,0)</f>
        <v>0</v>
      </c>
      <c r="BI1353" s="148">
        <f>IF(N1353="nulová",J1353,0)</f>
        <v>0</v>
      </c>
      <c r="BJ1353" s="17" t="s">
        <v>90</v>
      </c>
      <c r="BK1353" s="148">
        <f>ROUND(I1353*H1353,2)</f>
        <v>0</v>
      </c>
      <c r="BL1353" s="17" t="s">
        <v>370</v>
      </c>
      <c r="BM1353" s="147" t="s">
        <v>2004</v>
      </c>
    </row>
    <row r="1354" spans="2:65" s="14" customFormat="1">
      <c r="B1354" s="164"/>
      <c r="D1354" s="150" t="s">
        <v>276</v>
      </c>
      <c r="E1354" s="165" t="s">
        <v>1</v>
      </c>
      <c r="F1354" s="166" t="s">
        <v>2005</v>
      </c>
      <c r="H1354" s="165" t="s">
        <v>1</v>
      </c>
      <c r="I1354" s="167"/>
      <c r="L1354" s="164"/>
      <c r="M1354" s="168"/>
      <c r="T1354" s="169"/>
      <c r="AT1354" s="165" t="s">
        <v>276</v>
      </c>
      <c r="AU1354" s="165" t="s">
        <v>90</v>
      </c>
      <c r="AV1354" s="14" t="s">
        <v>84</v>
      </c>
      <c r="AW1354" s="14" t="s">
        <v>32</v>
      </c>
      <c r="AX1354" s="14" t="s">
        <v>77</v>
      </c>
      <c r="AY1354" s="165" t="s">
        <v>268</v>
      </c>
    </row>
    <row r="1355" spans="2:65" s="12" customFormat="1">
      <c r="B1355" s="149"/>
      <c r="D1355" s="150" t="s">
        <v>276</v>
      </c>
      <c r="E1355" s="151" t="s">
        <v>1</v>
      </c>
      <c r="F1355" s="152" t="s">
        <v>3413</v>
      </c>
      <c r="H1355" s="153">
        <v>34.874000000000002</v>
      </c>
      <c r="I1355" s="154"/>
      <c r="L1355" s="149"/>
      <c r="M1355" s="155"/>
      <c r="T1355" s="156"/>
      <c r="AT1355" s="151" t="s">
        <v>276</v>
      </c>
      <c r="AU1355" s="151" t="s">
        <v>90</v>
      </c>
      <c r="AV1355" s="12" t="s">
        <v>90</v>
      </c>
      <c r="AW1355" s="12" t="s">
        <v>32</v>
      </c>
      <c r="AX1355" s="12" t="s">
        <v>77</v>
      </c>
      <c r="AY1355" s="151" t="s">
        <v>268</v>
      </c>
    </row>
    <row r="1356" spans="2:65" s="15" customFormat="1">
      <c r="B1356" s="170"/>
      <c r="D1356" s="150" t="s">
        <v>276</v>
      </c>
      <c r="E1356" s="171" t="s">
        <v>1</v>
      </c>
      <c r="F1356" s="172" t="s">
        <v>325</v>
      </c>
      <c r="H1356" s="173">
        <v>34.874000000000002</v>
      </c>
      <c r="I1356" s="174"/>
      <c r="L1356" s="170"/>
      <c r="M1356" s="175"/>
      <c r="T1356" s="176"/>
      <c r="AT1356" s="171" t="s">
        <v>276</v>
      </c>
      <c r="AU1356" s="171" t="s">
        <v>90</v>
      </c>
      <c r="AV1356" s="15" t="s">
        <v>97</v>
      </c>
      <c r="AW1356" s="15" t="s">
        <v>32</v>
      </c>
      <c r="AX1356" s="15" t="s">
        <v>77</v>
      </c>
      <c r="AY1356" s="171" t="s">
        <v>268</v>
      </c>
    </row>
    <row r="1357" spans="2:65" s="14" customFormat="1">
      <c r="B1357" s="164"/>
      <c r="D1357" s="150" t="s">
        <v>276</v>
      </c>
      <c r="E1357" s="165" t="s">
        <v>1</v>
      </c>
      <c r="F1357" s="166" t="s">
        <v>2007</v>
      </c>
      <c r="H1357" s="165" t="s">
        <v>1</v>
      </c>
      <c r="I1357" s="167"/>
      <c r="L1357" s="164"/>
      <c r="M1357" s="168"/>
      <c r="T1357" s="169"/>
      <c r="AT1357" s="165" t="s">
        <v>276</v>
      </c>
      <c r="AU1357" s="165" t="s">
        <v>90</v>
      </c>
      <c r="AV1357" s="14" t="s">
        <v>84</v>
      </c>
      <c r="AW1357" s="14" t="s">
        <v>32</v>
      </c>
      <c r="AX1357" s="14" t="s">
        <v>77</v>
      </c>
      <c r="AY1357" s="165" t="s">
        <v>268</v>
      </c>
    </row>
    <row r="1358" spans="2:65" s="12" customFormat="1" ht="33.75">
      <c r="B1358" s="149"/>
      <c r="D1358" s="150" t="s">
        <v>276</v>
      </c>
      <c r="E1358" s="151" t="s">
        <v>1</v>
      </c>
      <c r="F1358" s="152" t="s">
        <v>3414</v>
      </c>
      <c r="H1358" s="153">
        <v>100.9</v>
      </c>
      <c r="I1358" s="154"/>
      <c r="L1358" s="149"/>
      <c r="M1358" s="155"/>
      <c r="T1358" s="156"/>
      <c r="AT1358" s="151" t="s">
        <v>276</v>
      </c>
      <c r="AU1358" s="151" t="s">
        <v>90</v>
      </c>
      <c r="AV1358" s="12" t="s">
        <v>90</v>
      </c>
      <c r="AW1358" s="12" t="s">
        <v>32</v>
      </c>
      <c r="AX1358" s="12" t="s">
        <v>77</v>
      </c>
      <c r="AY1358" s="151" t="s">
        <v>268</v>
      </c>
    </row>
    <row r="1359" spans="2:65" s="12" customFormat="1">
      <c r="B1359" s="149"/>
      <c r="D1359" s="150" t="s">
        <v>276</v>
      </c>
      <c r="E1359" s="151" t="s">
        <v>1</v>
      </c>
      <c r="F1359" s="152" t="s">
        <v>3415</v>
      </c>
      <c r="H1359" s="153">
        <v>-6.13</v>
      </c>
      <c r="I1359" s="154"/>
      <c r="L1359" s="149"/>
      <c r="M1359" s="155"/>
      <c r="T1359" s="156"/>
      <c r="AT1359" s="151" t="s">
        <v>276</v>
      </c>
      <c r="AU1359" s="151" t="s">
        <v>90</v>
      </c>
      <c r="AV1359" s="12" t="s">
        <v>90</v>
      </c>
      <c r="AW1359" s="12" t="s">
        <v>32</v>
      </c>
      <c r="AX1359" s="12" t="s">
        <v>77</v>
      </c>
      <c r="AY1359" s="151" t="s">
        <v>268</v>
      </c>
    </row>
    <row r="1360" spans="2:65" s="15" customFormat="1">
      <c r="B1360" s="170"/>
      <c r="D1360" s="150" t="s">
        <v>276</v>
      </c>
      <c r="E1360" s="171" t="s">
        <v>1</v>
      </c>
      <c r="F1360" s="172" t="s">
        <v>325</v>
      </c>
      <c r="H1360" s="173">
        <v>94.77</v>
      </c>
      <c r="I1360" s="174"/>
      <c r="L1360" s="170"/>
      <c r="M1360" s="175"/>
      <c r="T1360" s="176"/>
      <c r="AT1360" s="171" t="s">
        <v>276</v>
      </c>
      <c r="AU1360" s="171" t="s">
        <v>90</v>
      </c>
      <c r="AV1360" s="15" t="s">
        <v>97</v>
      </c>
      <c r="AW1360" s="15" t="s">
        <v>32</v>
      </c>
      <c r="AX1360" s="15" t="s">
        <v>77</v>
      </c>
      <c r="AY1360" s="171" t="s">
        <v>268</v>
      </c>
    </row>
    <row r="1361" spans="2:65" s="13" customFormat="1">
      <c r="B1361" s="157"/>
      <c r="D1361" s="150" t="s">
        <v>276</v>
      </c>
      <c r="E1361" s="158" t="s">
        <v>1</v>
      </c>
      <c r="F1361" s="159" t="s">
        <v>278</v>
      </c>
      <c r="H1361" s="160">
        <v>129.64400000000001</v>
      </c>
      <c r="I1361" s="161"/>
      <c r="L1361" s="157"/>
      <c r="M1361" s="162"/>
      <c r="T1361" s="163"/>
      <c r="AT1361" s="158" t="s">
        <v>276</v>
      </c>
      <c r="AU1361" s="158" t="s">
        <v>90</v>
      </c>
      <c r="AV1361" s="13" t="s">
        <v>101</v>
      </c>
      <c r="AW1361" s="13" t="s">
        <v>32</v>
      </c>
      <c r="AX1361" s="13" t="s">
        <v>84</v>
      </c>
      <c r="AY1361" s="158" t="s">
        <v>268</v>
      </c>
    </row>
    <row r="1362" spans="2:65" s="1" customFormat="1" ht="24.2" customHeight="1">
      <c r="B1362" s="32"/>
      <c r="C1362" s="136" t="s">
        <v>1991</v>
      </c>
      <c r="D1362" s="136" t="s">
        <v>270</v>
      </c>
      <c r="E1362" s="137" t="s">
        <v>2017</v>
      </c>
      <c r="F1362" s="138" t="s">
        <v>2018</v>
      </c>
      <c r="G1362" s="139" t="s">
        <v>273</v>
      </c>
      <c r="H1362" s="140">
        <v>9.1</v>
      </c>
      <c r="I1362" s="141"/>
      <c r="J1362" s="142">
        <f>ROUND(I1362*H1362,2)</f>
        <v>0</v>
      </c>
      <c r="K1362" s="138" t="s">
        <v>274</v>
      </c>
      <c r="L1362" s="32"/>
      <c r="M1362" s="143" t="s">
        <v>1</v>
      </c>
      <c r="N1362" s="144" t="s">
        <v>43</v>
      </c>
      <c r="P1362" s="145">
        <f>O1362*H1362</f>
        <v>0</v>
      </c>
      <c r="Q1362" s="145">
        <v>1.259E-2</v>
      </c>
      <c r="R1362" s="145">
        <f>Q1362*H1362</f>
        <v>0.114569</v>
      </c>
      <c r="S1362" s="145">
        <v>0</v>
      </c>
      <c r="T1362" s="146">
        <f>S1362*H1362</f>
        <v>0</v>
      </c>
      <c r="AR1362" s="147" t="s">
        <v>370</v>
      </c>
      <c r="AT1362" s="147" t="s">
        <v>270</v>
      </c>
      <c r="AU1362" s="147" t="s">
        <v>90</v>
      </c>
      <c r="AY1362" s="17" t="s">
        <v>268</v>
      </c>
      <c r="BE1362" s="148">
        <f>IF(N1362="základní",J1362,0)</f>
        <v>0</v>
      </c>
      <c r="BF1362" s="148">
        <f>IF(N1362="snížená",J1362,0)</f>
        <v>0</v>
      </c>
      <c r="BG1362" s="148">
        <f>IF(N1362="zákl. přenesená",J1362,0)</f>
        <v>0</v>
      </c>
      <c r="BH1362" s="148">
        <f>IF(N1362="sníž. přenesená",J1362,0)</f>
        <v>0</v>
      </c>
      <c r="BI1362" s="148">
        <f>IF(N1362="nulová",J1362,0)</f>
        <v>0</v>
      </c>
      <c r="BJ1362" s="17" t="s">
        <v>90</v>
      </c>
      <c r="BK1362" s="148">
        <f>ROUND(I1362*H1362,2)</f>
        <v>0</v>
      </c>
      <c r="BL1362" s="17" t="s">
        <v>370</v>
      </c>
      <c r="BM1362" s="147" t="s">
        <v>2019</v>
      </c>
    </row>
    <row r="1363" spans="2:65" s="14" customFormat="1">
      <c r="B1363" s="164"/>
      <c r="D1363" s="150" t="s">
        <v>276</v>
      </c>
      <c r="E1363" s="165" t="s">
        <v>1</v>
      </c>
      <c r="F1363" s="166" t="s">
        <v>2020</v>
      </c>
      <c r="H1363" s="165" t="s">
        <v>1</v>
      </c>
      <c r="I1363" s="167"/>
      <c r="L1363" s="164"/>
      <c r="M1363" s="168"/>
      <c r="T1363" s="169"/>
      <c r="AT1363" s="165" t="s">
        <v>276</v>
      </c>
      <c r="AU1363" s="165" t="s">
        <v>90</v>
      </c>
      <c r="AV1363" s="14" t="s">
        <v>84</v>
      </c>
      <c r="AW1363" s="14" t="s">
        <v>32</v>
      </c>
      <c r="AX1363" s="14" t="s">
        <v>77</v>
      </c>
      <c r="AY1363" s="165" t="s">
        <v>268</v>
      </c>
    </row>
    <row r="1364" spans="2:65" s="12" customFormat="1">
      <c r="B1364" s="149"/>
      <c r="D1364" s="150" t="s">
        <v>276</v>
      </c>
      <c r="E1364" s="151" t="s">
        <v>1</v>
      </c>
      <c r="F1364" s="152" t="s">
        <v>3416</v>
      </c>
      <c r="H1364" s="153">
        <v>9.1</v>
      </c>
      <c r="I1364" s="154"/>
      <c r="L1364" s="149"/>
      <c r="M1364" s="155"/>
      <c r="T1364" s="156"/>
      <c r="AT1364" s="151" t="s">
        <v>276</v>
      </c>
      <c r="AU1364" s="151" t="s">
        <v>90</v>
      </c>
      <c r="AV1364" s="12" t="s">
        <v>90</v>
      </c>
      <c r="AW1364" s="12" t="s">
        <v>32</v>
      </c>
      <c r="AX1364" s="12" t="s">
        <v>77</v>
      </c>
      <c r="AY1364" s="151" t="s">
        <v>268</v>
      </c>
    </row>
    <row r="1365" spans="2:65" s="13" customFormat="1">
      <c r="B1365" s="157"/>
      <c r="D1365" s="150" t="s">
        <v>276</v>
      </c>
      <c r="E1365" s="158" t="s">
        <v>1</v>
      </c>
      <c r="F1365" s="159" t="s">
        <v>278</v>
      </c>
      <c r="H1365" s="160">
        <v>9.1</v>
      </c>
      <c r="I1365" s="161"/>
      <c r="L1365" s="157"/>
      <c r="M1365" s="162"/>
      <c r="T1365" s="163"/>
      <c r="AT1365" s="158" t="s">
        <v>276</v>
      </c>
      <c r="AU1365" s="158" t="s">
        <v>90</v>
      </c>
      <c r="AV1365" s="13" t="s">
        <v>101</v>
      </c>
      <c r="AW1365" s="13" t="s">
        <v>32</v>
      </c>
      <c r="AX1365" s="13" t="s">
        <v>84</v>
      </c>
      <c r="AY1365" s="158" t="s">
        <v>268</v>
      </c>
    </row>
    <row r="1366" spans="2:65" s="1" customFormat="1" ht="16.5" customHeight="1">
      <c r="B1366" s="32"/>
      <c r="C1366" s="136" t="s">
        <v>1995</v>
      </c>
      <c r="D1366" s="136" t="s">
        <v>270</v>
      </c>
      <c r="E1366" s="137" t="s">
        <v>2023</v>
      </c>
      <c r="F1366" s="138" t="s">
        <v>2024</v>
      </c>
      <c r="G1366" s="139" t="s">
        <v>318</v>
      </c>
      <c r="H1366" s="140">
        <v>208.64</v>
      </c>
      <c r="I1366" s="141"/>
      <c r="J1366" s="142">
        <f>ROUND(I1366*H1366,2)</f>
        <v>0</v>
      </c>
      <c r="K1366" s="138" t="s">
        <v>274</v>
      </c>
      <c r="L1366" s="32"/>
      <c r="M1366" s="143" t="s">
        <v>1</v>
      </c>
      <c r="N1366" s="144" t="s">
        <v>43</v>
      </c>
      <c r="P1366" s="145">
        <f>O1366*H1366</f>
        <v>0</v>
      </c>
      <c r="Q1366" s="145">
        <v>5.1999999999999995E-4</v>
      </c>
      <c r="R1366" s="145">
        <f>Q1366*H1366</f>
        <v>0.10849279999999999</v>
      </c>
      <c r="S1366" s="145">
        <v>0</v>
      </c>
      <c r="T1366" s="146">
        <f>S1366*H1366</f>
        <v>0</v>
      </c>
      <c r="AR1366" s="147" t="s">
        <v>370</v>
      </c>
      <c r="AT1366" s="147" t="s">
        <v>270</v>
      </c>
      <c r="AU1366" s="147" t="s">
        <v>90</v>
      </c>
      <c r="AY1366" s="17" t="s">
        <v>268</v>
      </c>
      <c r="BE1366" s="148">
        <f>IF(N1366="základní",J1366,0)</f>
        <v>0</v>
      </c>
      <c r="BF1366" s="148">
        <f>IF(N1366="snížená",J1366,0)</f>
        <v>0</v>
      </c>
      <c r="BG1366" s="148">
        <f>IF(N1366="zákl. přenesená",J1366,0)</f>
        <v>0</v>
      </c>
      <c r="BH1366" s="148">
        <f>IF(N1366="sníž. přenesená",J1366,0)</f>
        <v>0</v>
      </c>
      <c r="BI1366" s="148">
        <f>IF(N1366="nulová",J1366,0)</f>
        <v>0</v>
      </c>
      <c r="BJ1366" s="17" t="s">
        <v>90</v>
      </c>
      <c r="BK1366" s="148">
        <f>ROUND(I1366*H1366,2)</f>
        <v>0</v>
      </c>
      <c r="BL1366" s="17" t="s">
        <v>370</v>
      </c>
      <c r="BM1366" s="147" t="s">
        <v>3417</v>
      </c>
    </row>
    <row r="1367" spans="2:65" s="12" customFormat="1">
      <c r="B1367" s="149"/>
      <c r="D1367" s="150" t="s">
        <v>276</v>
      </c>
      <c r="E1367" s="151" t="s">
        <v>1</v>
      </c>
      <c r="F1367" s="152" t="s">
        <v>2026</v>
      </c>
      <c r="H1367" s="153">
        <v>104.84</v>
      </c>
      <c r="I1367" s="154"/>
      <c r="L1367" s="149"/>
      <c r="M1367" s="155"/>
      <c r="T1367" s="156"/>
      <c r="AT1367" s="151" t="s">
        <v>276</v>
      </c>
      <c r="AU1367" s="151" t="s">
        <v>90</v>
      </c>
      <c r="AV1367" s="12" t="s">
        <v>90</v>
      </c>
      <c r="AW1367" s="12" t="s">
        <v>32</v>
      </c>
      <c r="AX1367" s="12" t="s">
        <v>77</v>
      </c>
      <c r="AY1367" s="151" t="s">
        <v>268</v>
      </c>
    </row>
    <row r="1368" spans="2:65" s="12" customFormat="1">
      <c r="B1368" s="149"/>
      <c r="D1368" s="150" t="s">
        <v>276</v>
      </c>
      <c r="E1368" s="151" t="s">
        <v>1</v>
      </c>
      <c r="F1368" s="152" t="s">
        <v>2979</v>
      </c>
      <c r="H1368" s="153">
        <v>103.8</v>
      </c>
      <c r="I1368" s="154"/>
      <c r="L1368" s="149"/>
      <c r="M1368" s="155"/>
      <c r="T1368" s="156"/>
      <c r="AT1368" s="151" t="s">
        <v>276</v>
      </c>
      <c r="AU1368" s="151" t="s">
        <v>90</v>
      </c>
      <c r="AV1368" s="12" t="s">
        <v>90</v>
      </c>
      <c r="AW1368" s="12" t="s">
        <v>32</v>
      </c>
      <c r="AX1368" s="12" t="s">
        <v>77</v>
      </c>
      <c r="AY1368" s="151" t="s">
        <v>268</v>
      </c>
    </row>
    <row r="1369" spans="2:65" s="13" customFormat="1">
      <c r="B1369" s="157"/>
      <c r="D1369" s="150" t="s">
        <v>276</v>
      </c>
      <c r="E1369" s="158" t="s">
        <v>1</v>
      </c>
      <c r="F1369" s="159" t="s">
        <v>278</v>
      </c>
      <c r="H1369" s="160">
        <v>208.64</v>
      </c>
      <c r="I1369" s="161"/>
      <c r="L1369" s="157"/>
      <c r="M1369" s="162"/>
      <c r="T1369" s="163"/>
      <c r="AT1369" s="158" t="s">
        <v>276</v>
      </c>
      <c r="AU1369" s="158" t="s">
        <v>90</v>
      </c>
      <c r="AV1369" s="13" t="s">
        <v>101</v>
      </c>
      <c r="AW1369" s="13" t="s">
        <v>32</v>
      </c>
      <c r="AX1369" s="13" t="s">
        <v>84</v>
      </c>
      <c r="AY1369" s="158" t="s">
        <v>268</v>
      </c>
    </row>
    <row r="1370" spans="2:65" s="1" customFormat="1" ht="16.5" customHeight="1">
      <c r="B1370" s="32"/>
      <c r="C1370" s="136" t="s">
        <v>2001</v>
      </c>
      <c r="D1370" s="136" t="s">
        <v>270</v>
      </c>
      <c r="E1370" s="137" t="s">
        <v>2029</v>
      </c>
      <c r="F1370" s="138" t="s">
        <v>2030</v>
      </c>
      <c r="G1370" s="139" t="s">
        <v>273</v>
      </c>
      <c r="H1370" s="140">
        <v>224.47399999999999</v>
      </c>
      <c r="I1370" s="141"/>
      <c r="J1370" s="142">
        <f>ROUND(I1370*H1370,2)</f>
        <v>0</v>
      </c>
      <c r="K1370" s="138" t="s">
        <v>274</v>
      </c>
      <c r="L1370" s="32"/>
      <c r="M1370" s="143" t="s">
        <v>1</v>
      </c>
      <c r="N1370" s="144" t="s">
        <v>43</v>
      </c>
      <c r="P1370" s="145">
        <f>O1370*H1370</f>
        <v>0</v>
      </c>
      <c r="Q1370" s="145">
        <v>1E-4</v>
      </c>
      <c r="R1370" s="145">
        <f>Q1370*H1370</f>
        <v>2.2447399999999999E-2</v>
      </c>
      <c r="S1370" s="145">
        <v>0</v>
      </c>
      <c r="T1370" s="146">
        <f>S1370*H1370</f>
        <v>0</v>
      </c>
      <c r="AR1370" s="147" t="s">
        <v>370</v>
      </c>
      <c r="AT1370" s="147" t="s">
        <v>270</v>
      </c>
      <c r="AU1370" s="147" t="s">
        <v>90</v>
      </c>
      <c r="AY1370" s="17" t="s">
        <v>268</v>
      </c>
      <c r="BE1370" s="148">
        <f>IF(N1370="základní",J1370,0)</f>
        <v>0</v>
      </c>
      <c r="BF1370" s="148">
        <f>IF(N1370="snížená",J1370,0)</f>
        <v>0</v>
      </c>
      <c r="BG1370" s="148">
        <f>IF(N1370="zákl. přenesená",J1370,0)</f>
        <v>0</v>
      </c>
      <c r="BH1370" s="148">
        <f>IF(N1370="sníž. přenesená",J1370,0)</f>
        <v>0</v>
      </c>
      <c r="BI1370" s="148">
        <f>IF(N1370="nulová",J1370,0)</f>
        <v>0</v>
      </c>
      <c r="BJ1370" s="17" t="s">
        <v>90</v>
      </c>
      <c r="BK1370" s="148">
        <f>ROUND(I1370*H1370,2)</f>
        <v>0</v>
      </c>
      <c r="BL1370" s="17" t="s">
        <v>370</v>
      </c>
      <c r="BM1370" s="147" t="s">
        <v>2031</v>
      </c>
    </row>
    <row r="1371" spans="2:65" s="1" customFormat="1" ht="24.2" customHeight="1">
      <c r="B1371" s="32"/>
      <c r="C1371" s="136" t="s">
        <v>2010</v>
      </c>
      <c r="D1371" s="136" t="s">
        <v>270</v>
      </c>
      <c r="E1371" s="137" t="s">
        <v>2980</v>
      </c>
      <c r="F1371" s="138" t="s">
        <v>2981</v>
      </c>
      <c r="G1371" s="139" t="s">
        <v>281</v>
      </c>
      <c r="H1371" s="140">
        <v>1</v>
      </c>
      <c r="I1371" s="141"/>
      <c r="J1371" s="142">
        <f>ROUND(I1371*H1371,2)</f>
        <v>0</v>
      </c>
      <c r="K1371" s="138" t="s">
        <v>1</v>
      </c>
      <c r="L1371" s="32"/>
      <c r="M1371" s="143" t="s">
        <v>1</v>
      </c>
      <c r="N1371" s="144" t="s">
        <v>43</v>
      </c>
      <c r="P1371" s="145">
        <f>O1371*H1371</f>
        <v>0</v>
      </c>
      <c r="Q1371" s="145">
        <v>1.1900000000000001E-3</v>
      </c>
      <c r="R1371" s="145">
        <f>Q1371*H1371</f>
        <v>1.1900000000000001E-3</v>
      </c>
      <c r="S1371" s="145">
        <v>0</v>
      </c>
      <c r="T1371" s="146">
        <f>S1371*H1371</f>
        <v>0</v>
      </c>
      <c r="AR1371" s="147" t="s">
        <v>370</v>
      </c>
      <c r="AT1371" s="147" t="s">
        <v>270</v>
      </c>
      <c r="AU1371" s="147" t="s">
        <v>90</v>
      </c>
      <c r="AY1371" s="17" t="s">
        <v>268</v>
      </c>
      <c r="BE1371" s="148">
        <f>IF(N1371="základní",J1371,0)</f>
        <v>0</v>
      </c>
      <c r="BF1371" s="148">
        <f>IF(N1371="snížená",J1371,0)</f>
        <v>0</v>
      </c>
      <c r="BG1371" s="148">
        <f>IF(N1371="zákl. přenesená",J1371,0)</f>
        <v>0</v>
      </c>
      <c r="BH1371" s="148">
        <f>IF(N1371="sníž. přenesená",J1371,0)</f>
        <v>0</v>
      </c>
      <c r="BI1371" s="148">
        <f>IF(N1371="nulová",J1371,0)</f>
        <v>0</v>
      </c>
      <c r="BJ1371" s="17" t="s">
        <v>90</v>
      </c>
      <c r="BK1371" s="148">
        <f>ROUND(I1371*H1371,2)</f>
        <v>0</v>
      </c>
      <c r="BL1371" s="17" t="s">
        <v>370</v>
      </c>
      <c r="BM1371" s="147" t="s">
        <v>2982</v>
      </c>
    </row>
    <row r="1372" spans="2:65" s="12" customFormat="1">
      <c r="B1372" s="149"/>
      <c r="D1372" s="150" t="s">
        <v>276</v>
      </c>
      <c r="E1372" s="151" t="s">
        <v>1</v>
      </c>
      <c r="F1372" s="152" t="s">
        <v>2983</v>
      </c>
      <c r="H1372" s="153">
        <v>1</v>
      </c>
      <c r="I1372" s="154"/>
      <c r="L1372" s="149"/>
      <c r="M1372" s="155"/>
      <c r="T1372" s="156"/>
      <c r="AT1372" s="151" t="s">
        <v>276</v>
      </c>
      <c r="AU1372" s="151" t="s">
        <v>90</v>
      </c>
      <c r="AV1372" s="12" t="s">
        <v>90</v>
      </c>
      <c r="AW1372" s="12" t="s">
        <v>32</v>
      </c>
      <c r="AX1372" s="12" t="s">
        <v>77</v>
      </c>
      <c r="AY1372" s="151" t="s">
        <v>268</v>
      </c>
    </row>
    <row r="1373" spans="2:65" s="13" customFormat="1">
      <c r="B1373" s="157"/>
      <c r="D1373" s="150" t="s">
        <v>276</v>
      </c>
      <c r="E1373" s="158" t="s">
        <v>1</v>
      </c>
      <c r="F1373" s="159" t="s">
        <v>278</v>
      </c>
      <c r="H1373" s="160">
        <v>1</v>
      </c>
      <c r="I1373" s="161"/>
      <c r="L1373" s="157"/>
      <c r="M1373" s="162"/>
      <c r="T1373" s="163"/>
      <c r="AT1373" s="158" t="s">
        <v>276</v>
      </c>
      <c r="AU1373" s="158" t="s">
        <v>90</v>
      </c>
      <c r="AV1373" s="13" t="s">
        <v>101</v>
      </c>
      <c r="AW1373" s="13" t="s">
        <v>32</v>
      </c>
      <c r="AX1373" s="13" t="s">
        <v>84</v>
      </c>
      <c r="AY1373" s="158" t="s">
        <v>268</v>
      </c>
    </row>
    <row r="1374" spans="2:65" s="1" customFormat="1" ht="24.2" customHeight="1">
      <c r="B1374" s="32"/>
      <c r="C1374" s="136" t="s">
        <v>2016</v>
      </c>
      <c r="D1374" s="136" t="s">
        <v>270</v>
      </c>
      <c r="E1374" s="137" t="s">
        <v>2033</v>
      </c>
      <c r="F1374" s="138" t="s">
        <v>2034</v>
      </c>
      <c r="G1374" s="139" t="s">
        <v>281</v>
      </c>
      <c r="H1374" s="140">
        <v>1</v>
      </c>
      <c r="I1374" s="141"/>
      <c r="J1374" s="142">
        <f>ROUND(I1374*H1374,2)</f>
        <v>0</v>
      </c>
      <c r="K1374" s="138" t="s">
        <v>1</v>
      </c>
      <c r="L1374" s="32"/>
      <c r="M1374" s="143" t="s">
        <v>1</v>
      </c>
      <c r="N1374" s="144" t="s">
        <v>43</v>
      </c>
      <c r="P1374" s="145">
        <f>O1374*H1374</f>
        <v>0</v>
      </c>
      <c r="Q1374" s="145">
        <v>1.1900000000000001E-3</v>
      </c>
      <c r="R1374" s="145">
        <f>Q1374*H1374</f>
        <v>1.1900000000000001E-3</v>
      </c>
      <c r="S1374" s="145">
        <v>0</v>
      </c>
      <c r="T1374" s="146">
        <f>S1374*H1374</f>
        <v>0</v>
      </c>
      <c r="AR1374" s="147" t="s">
        <v>370</v>
      </c>
      <c r="AT1374" s="147" t="s">
        <v>270</v>
      </c>
      <c r="AU1374" s="147" t="s">
        <v>90</v>
      </c>
      <c r="AY1374" s="17" t="s">
        <v>268</v>
      </c>
      <c r="BE1374" s="148">
        <f>IF(N1374="základní",J1374,0)</f>
        <v>0</v>
      </c>
      <c r="BF1374" s="148">
        <f>IF(N1374="snížená",J1374,0)</f>
        <v>0</v>
      </c>
      <c r="BG1374" s="148">
        <f>IF(N1374="zákl. přenesená",J1374,0)</f>
        <v>0</v>
      </c>
      <c r="BH1374" s="148">
        <f>IF(N1374="sníž. přenesená",J1374,0)</f>
        <v>0</v>
      </c>
      <c r="BI1374" s="148">
        <f>IF(N1374="nulová",J1374,0)</f>
        <v>0</v>
      </c>
      <c r="BJ1374" s="17" t="s">
        <v>90</v>
      </c>
      <c r="BK1374" s="148">
        <f>ROUND(I1374*H1374,2)</f>
        <v>0</v>
      </c>
      <c r="BL1374" s="17" t="s">
        <v>370</v>
      </c>
      <c r="BM1374" s="147" t="s">
        <v>2035</v>
      </c>
    </row>
    <row r="1375" spans="2:65" s="12" customFormat="1">
      <c r="B1375" s="149"/>
      <c r="D1375" s="150" t="s">
        <v>276</v>
      </c>
      <c r="E1375" s="151" t="s">
        <v>1</v>
      </c>
      <c r="F1375" s="152" t="s">
        <v>2036</v>
      </c>
      <c r="H1375" s="153">
        <v>1</v>
      </c>
      <c r="I1375" s="154"/>
      <c r="L1375" s="149"/>
      <c r="M1375" s="155"/>
      <c r="T1375" s="156"/>
      <c r="AT1375" s="151" t="s">
        <v>276</v>
      </c>
      <c r="AU1375" s="151" t="s">
        <v>90</v>
      </c>
      <c r="AV1375" s="12" t="s">
        <v>90</v>
      </c>
      <c r="AW1375" s="12" t="s">
        <v>32</v>
      </c>
      <c r="AX1375" s="12" t="s">
        <v>77</v>
      </c>
      <c r="AY1375" s="151" t="s">
        <v>268</v>
      </c>
    </row>
    <row r="1376" spans="2:65" s="13" customFormat="1">
      <c r="B1376" s="157"/>
      <c r="D1376" s="150" t="s">
        <v>276</v>
      </c>
      <c r="E1376" s="158" t="s">
        <v>1</v>
      </c>
      <c r="F1376" s="159" t="s">
        <v>278</v>
      </c>
      <c r="H1376" s="160">
        <v>1</v>
      </c>
      <c r="I1376" s="161"/>
      <c r="L1376" s="157"/>
      <c r="M1376" s="162"/>
      <c r="T1376" s="163"/>
      <c r="AT1376" s="158" t="s">
        <v>276</v>
      </c>
      <c r="AU1376" s="158" t="s">
        <v>90</v>
      </c>
      <c r="AV1376" s="13" t="s">
        <v>101</v>
      </c>
      <c r="AW1376" s="13" t="s">
        <v>32</v>
      </c>
      <c r="AX1376" s="13" t="s">
        <v>84</v>
      </c>
      <c r="AY1376" s="158" t="s">
        <v>268</v>
      </c>
    </row>
    <row r="1377" spans="2:65" s="1" customFormat="1" ht="24.2" customHeight="1">
      <c r="B1377" s="32"/>
      <c r="C1377" s="136" t="s">
        <v>2022</v>
      </c>
      <c r="D1377" s="136" t="s">
        <v>270</v>
      </c>
      <c r="E1377" s="137" t="s">
        <v>2038</v>
      </c>
      <c r="F1377" s="138" t="s">
        <v>2039</v>
      </c>
      <c r="G1377" s="139" t="s">
        <v>281</v>
      </c>
      <c r="H1377" s="140">
        <v>1</v>
      </c>
      <c r="I1377" s="141"/>
      <c r="J1377" s="142">
        <f>ROUND(I1377*H1377,2)</f>
        <v>0</v>
      </c>
      <c r="K1377" s="138" t="s">
        <v>1</v>
      </c>
      <c r="L1377" s="32"/>
      <c r="M1377" s="143" t="s">
        <v>1</v>
      </c>
      <c r="N1377" s="144" t="s">
        <v>43</v>
      </c>
      <c r="P1377" s="145">
        <f>O1377*H1377</f>
        <v>0</v>
      </c>
      <c r="Q1377" s="145">
        <v>1.1900000000000001E-3</v>
      </c>
      <c r="R1377" s="145">
        <f>Q1377*H1377</f>
        <v>1.1900000000000001E-3</v>
      </c>
      <c r="S1377" s="145">
        <v>0</v>
      </c>
      <c r="T1377" s="146">
        <f>S1377*H1377</f>
        <v>0</v>
      </c>
      <c r="AR1377" s="147" t="s">
        <v>370</v>
      </c>
      <c r="AT1377" s="147" t="s">
        <v>270</v>
      </c>
      <c r="AU1377" s="147" t="s">
        <v>90</v>
      </c>
      <c r="AY1377" s="17" t="s">
        <v>268</v>
      </c>
      <c r="BE1377" s="148">
        <f>IF(N1377="základní",J1377,0)</f>
        <v>0</v>
      </c>
      <c r="BF1377" s="148">
        <f>IF(N1377="snížená",J1377,0)</f>
        <v>0</v>
      </c>
      <c r="BG1377" s="148">
        <f>IF(N1377="zákl. přenesená",J1377,0)</f>
        <v>0</v>
      </c>
      <c r="BH1377" s="148">
        <f>IF(N1377="sníž. přenesená",J1377,0)</f>
        <v>0</v>
      </c>
      <c r="BI1377" s="148">
        <f>IF(N1377="nulová",J1377,0)</f>
        <v>0</v>
      </c>
      <c r="BJ1377" s="17" t="s">
        <v>90</v>
      </c>
      <c r="BK1377" s="148">
        <f>ROUND(I1377*H1377,2)</f>
        <v>0</v>
      </c>
      <c r="BL1377" s="17" t="s">
        <v>370</v>
      </c>
      <c r="BM1377" s="147" t="s">
        <v>2040</v>
      </c>
    </row>
    <row r="1378" spans="2:65" s="12" customFormat="1">
      <c r="B1378" s="149"/>
      <c r="D1378" s="150" t="s">
        <v>276</v>
      </c>
      <c r="E1378" s="151" t="s">
        <v>1</v>
      </c>
      <c r="F1378" s="152" t="s">
        <v>2041</v>
      </c>
      <c r="H1378" s="153">
        <v>1</v>
      </c>
      <c r="I1378" s="154"/>
      <c r="L1378" s="149"/>
      <c r="M1378" s="155"/>
      <c r="T1378" s="156"/>
      <c r="AT1378" s="151" t="s">
        <v>276</v>
      </c>
      <c r="AU1378" s="151" t="s">
        <v>90</v>
      </c>
      <c r="AV1378" s="12" t="s">
        <v>90</v>
      </c>
      <c r="AW1378" s="12" t="s">
        <v>32</v>
      </c>
      <c r="AX1378" s="12" t="s">
        <v>77</v>
      </c>
      <c r="AY1378" s="151" t="s">
        <v>268</v>
      </c>
    </row>
    <row r="1379" spans="2:65" s="13" customFormat="1">
      <c r="B1379" s="157"/>
      <c r="D1379" s="150" t="s">
        <v>276</v>
      </c>
      <c r="E1379" s="158" t="s">
        <v>1</v>
      </c>
      <c r="F1379" s="159" t="s">
        <v>278</v>
      </c>
      <c r="H1379" s="160">
        <v>1</v>
      </c>
      <c r="I1379" s="161"/>
      <c r="L1379" s="157"/>
      <c r="M1379" s="162"/>
      <c r="T1379" s="163"/>
      <c r="AT1379" s="158" t="s">
        <v>276</v>
      </c>
      <c r="AU1379" s="158" t="s">
        <v>90</v>
      </c>
      <c r="AV1379" s="13" t="s">
        <v>101</v>
      </c>
      <c r="AW1379" s="13" t="s">
        <v>32</v>
      </c>
      <c r="AX1379" s="13" t="s">
        <v>84</v>
      </c>
      <c r="AY1379" s="158" t="s">
        <v>268</v>
      </c>
    </row>
    <row r="1380" spans="2:65" s="1" customFormat="1" ht="24.2" customHeight="1">
      <c r="B1380" s="32"/>
      <c r="C1380" s="136" t="s">
        <v>2028</v>
      </c>
      <c r="D1380" s="136" t="s">
        <v>270</v>
      </c>
      <c r="E1380" s="137" t="s">
        <v>2043</v>
      </c>
      <c r="F1380" s="138" t="s">
        <v>2044</v>
      </c>
      <c r="G1380" s="139" t="s">
        <v>281</v>
      </c>
      <c r="H1380" s="140">
        <v>1</v>
      </c>
      <c r="I1380" s="141"/>
      <c r="J1380" s="142">
        <f>ROUND(I1380*H1380,2)</f>
        <v>0</v>
      </c>
      <c r="K1380" s="138" t="s">
        <v>1</v>
      </c>
      <c r="L1380" s="32"/>
      <c r="M1380" s="143" t="s">
        <v>1</v>
      </c>
      <c r="N1380" s="144" t="s">
        <v>43</v>
      </c>
      <c r="P1380" s="145">
        <f>O1380*H1380</f>
        <v>0</v>
      </c>
      <c r="Q1380" s="145">
        <v>1.1900000000000001E-3</v>
      </c>
      <c r="R1380" s="145">
        <f>Q1380*H1380</f>
        <v>1.1900000000000001E-3</v>
      </c>
      <c r="S1380" s="145">
        <v>0</v>
      </c>
      <c r="T1380" s="146">
        <f>S1380*H1380</f>
        <v>0</v>
      </c>
      <c r="AR1380" s="147" t="s">
        <v>370</v>
      </c>
      <c r="AT1380" s="147" t="s">
        <v>270</v>
      </c>
      <c r="AU1380" s="147" t="s">
        <v>90</v>
      </c>
      <c r="AY1380" s="17" t="s">
        <v>268</v>
      </c>
      <c r="BE1380" s="148">
        <f>IF(N1380="základní",J1380,0)</f>
        <v>0</v>
      </c>
      <c r="BF1380" s="148">
        <f>IF(N1380="snížená",J1380,0)</f>
        <v>0</v>
      </c>
      <c r="BG1380" s="148">
        <f>IF(N1380="zákl. přenesená",J1380,0)</f>
        <v>0</v>
      </c>
      <c r="BH1380" s="148">
        <f>IF(N1380="sníž. přenesená",J1380,0)</f>
        <v>0</v>
      </c>
      <c r="BI1380" s="148">
        <f>IF(N1380="nulová",J1380,0)</f>
        <v>0</v>
      </c>
      <c r="BJ1380" s="17" t="s">
        <v>90</v>
      </c>
      <c r="BK1380" s="148">
        <f>ROUND(I1380*H1380,2)</f>
        <v>0</v>
      </c>
      <c r="BL1380" s="17" t="s">
        <v>370</v>
      </c>
      <c r="BM1380" s="147" t="s">
        <v>2045</v>
      </c>
    </row>
    <row r="1381" spans="2:65" s="12" customFormat="1">
      <c r="B1381" s="149"/>
      <c r="D1381" s="150" t="s">
        <v>276</v>
      </c>
      <c r="E1381" s="151" t="s">
        <v>1</v>
      </c>
      <c r="F1381" s="152" t="s">
        <v>2046</v>
      </c>
      <c r="H1381" s="153">
        <v>1</v>
      </c>
      <c r="I1381" s="154"/>
      <c r="L1381" s="149"/>
      <c r="M1381" s="155"/>
      <c r="T1381" s="156"/>
      <c r="AT1381" s="151" t="s">
        <v>276</v>
      </c>
      <c r="AU1381" s="151" t="s">
        <v>90</v>
      </c>
      <c r="AV1381" s="12" t="s">
        <v>90</v>
      </c>
      <c r="AW1381" s="12" t="s">
        <v>32</v>
      </c>
      <c r="AX1381" s="12" t="s">
        <v>77</v>
      </c>
      <c r="AY1381" s="151" t="s">
        <v>268</v>
      </c>
    </row>
    <row r="1382" spans="2:65" s="13" customFormat="1">
      <c r="B1382" s="157"/>
      <c r="D1382" s="150" t="s">
        <v>276</v>
      </c>
      <c r="E1382" s="158" t="s">
        <v>1</v>
      </c>
      <c r="F1382" s="159" t="s">
        <v>278</v>
      </c>
      <c r="H1382" s="160">
        <v>1</v>
      </c>
      <c r="I1382" s="161"/>
      <c r="L1382" s="157"/>
      <c r="M1382" s="162"/>
      <c r="T1382" s="163"/>
      <c r="AT1382" s="158" t="s">
        <v>276</v>
      </c>
      <c r="AU1382" s="158" t="s">
        <v>90</v>
      </c>
      <c r="AV1382" s="13" t="s">
        <v>101</v>
      </c>
      <c r="AW1382" s="13" t="s">
        <v>32</v>
      </c>
      <c r="AX1382" s="13" t="s">
        <v>84</v>
      </c>
      <c r="AY1382" s="158" t="s">
        <v>268</v>
      </c>
    </row>
    <row r="1383" spans="2:65" s="1" customFormat="1" ht="24.2" customHeight="1">
      <c r="B1383" s="32"/>
      <c r="C1383" s="136" t="s">
        <v>2032</v>
      </c>
      <c r="D1383" s="136" t="s">
        <v>270</v>
      </c>
      <c r="E1383" s="137" t="s">
        <v>3418</v>
      </c>
      <c r="F1383" s="138" t="s">
        <v>2039</v>
      </c>
      <c r="G1383" s="139" t="s">
        <v>281</v>
      </c>
      <c r="H1383" s="140">
        <v>1</v>
      </c>
      <c r="I1383" s="141"/>
      <c r="J1383" s="142">
        <f>ROUND(I1383*H1383,2)</f>
        <v>0</v>
      </c>
      <c r="K1383" s="138" t="s">
        <v>1</v>
      </c>
      <c r="L1383" s="32"/>
      <c r="M1383" s="143" t="s">
        <v>1</v>
      </c>
      <c r="N1383" s="144" t="s">
        <v>43</v>
      </c>
      <c r="P1383" s="145">
        <f>O1383*H1383</f>
        <v>0</v>
      </c>
      <c r="Q1383" s="145">
        <v>1.1900000000000001E-3</v>
      </c>
      <c r="R1383" s="145">
        <f>Q1383*H1383</f>
        <v>1.1900000000000001E-3</v>
      </c>
      <c r="S1383" s="145">
        <v>0</v>
      </c>
      <c r="T1383" s="146">
        <f>S1383*H1383</f>
        <v>0</v>
      </c>
      <c r="AR1383" s="147" t="s">
        <v>370</v>
      </c>
      <c r="AT1383" s="147" t="s">
        <v>270</v>
      </c>
      <c r="AU1383" s="147" t="s">
        <v>90</v>
      </c>
      <c r="AY1383" s="17" t="s">
        <v>268</v>
      </c>
      <c r="BE1383" s="148">
        <f>IF(N1383="základní",J1383,0)</f>
        <v>0</v>
      </c>
      <c r="BF1383" s="148">
        <f>IF(N1383="snížená",J1383,0)</f>
        <v>0</v>
      </c>
      <c r="BG1383" s="148">
        <f>IF(N1383="zákl. přenesená",J1383,0)</f>
        <v>0</v>
      </c>
      <c r="BH1383" s="148">
        <f>IF(N1383="sníž. přenesená",J1383,0)</f>
        <v>0</v>
      </c>
      <c r="BI1383" s="148">
        <f>IF(N1383="nulová",J1383,0)</f>
        <v>0</v>
      </c>
      <c r="BJ1383" s="17" t="s">
        <v>90</v>
      </c>
      <c r="BK1383" s="148">
        <f>ROUND(I1383*H1383,2)</f>
        <v>0</v>
      </c>
      <c r="BL1383" s="17" t="s">
        <v>370</v>
      </c>
      <c r="BM1383" s="147" t="s">
        <v>3419</v>
      </c>
    </row>
    <row r="1384" spans="2:65" s="12" customFormat="1">
      <c r="B1384" s="149"/>
      <c r="D1384" s="150" t="s">
        <v>276</v>
      </c>
      <c r="E1384" s="151" t="s">
        <v>1</v>
      </c>
      <c r="F1384" s="152" t="s">
        <v>3420</v>
      </c>
      <c r="H1384" s="153">
        <v>1</v>
      </c>
      <c r="I1384" s="154"/>
      <c r="L1384" s="149"/>
      <c r="M1384" s="155"/>
      <c r="T1384" s="156"/>
      <c r="AT1384" s="151" t="s">
        <v>276</v>
      </c>
      <c r="AU1384" s="151" t="s">
        <v>90</v>
      </c>
      <c r="AV1384" s="12" t="s">
        <v>90</v>
      </c>
      <c r="AW1384" s="12" t="s">
        <v>32</v>
      </c>
      <c r="AX1384" s="12" t="s">
        <v>77</v>
      </c>
      <c r="AY1384" s="151" t="s">
        <v>268</v>
      </c>
    </row>
    <row r="1385" spans="2:65" s="13" customFormat="1">
      <c r="B1385" s="157"/>
      <c r="D1385" s="150" t="s">
        <v>276</v>
      </c>
      <c r="E1385" s="158" t="s">
        <v>1</v>
      </c>
      <c r="F1385" s="159" t="s">
        <v>278</v>
      </c>
      <c r="H1385" s="160">
        <v>1</v>
      </c>
      <c r="I1385" s="161"/>
      <c r="L1385" s="157"/>
      <c r="M1385" s="162"/>
      <c r="T1385" s="163"/>
      <c r="AT1385" s="158" t="s">
        <v>276</v>
      </c>
      <c r="AU1385" s="158" t="s">
        <v>90</v>
      </c>
      <c r="AV1385" s="13" t="s">
        <v>101</v>
      </c>
      <c r="AW1385" s="13" t="s">
        <v>32</v>
      </c>
      <c r="AX1385" s="13" t="s">
        <v>84</v>
      </c>
      <c r="AY1385" s="158" t="s">
        <v>268</v>
      </c>
    </row>
    <row r="1386" spans="2:65" s="1" customFormat="1" ht="24.2" customHeight="1">
      <c r="B1386" s="32"/>
      <c r="C1386" s="136" t="s">
        <v>2037</v>
      </c>
      <c r="D1386" s="136" t="s">
        <v>270</v>
      </c>
      <c r="E1386" s="137" t="s">
        <v>3421</v>
      </c>
      <c r="F1386" s="138" t="s">
        <v>3422</v>
      </c>
      <c r="G1386" s="139" t="s">
        <v>281</v>
      </c>
      <c r="H1386" s="140">
        <v>1</v>
      </c>
      <c r="I1386" s="141"/>
      <c r="J1386" s="142">
        <f>ROUND(I1386*H1386,2)</f>
        <v>0</v>
      </c>
      <c r="K1386" s="138" t="s">
        <v>1</v>
      </c>
      <c r="L1386" s="32"/>
      <c r="M1386" s="143" t="s">
        <v>1</v>
      </c>
      <c r="N1386" s="144" t="s">
        <v>43</v>
      </c>
      <c r="P1386" s="145">
        <f>O1386*H1386</f>
        <v>0</v>
      </c>
      <c r="Q1386" s="145">
        <v>1.1900000000000001E-3</v>
      </c>
      <c r="R1386" s="145">
        <f>Q1386*H1386</f>
        <v>1.1900000000000001E-3</v>
      </c>
      <c r="S1386" s="145">
        <v>0</v>
      </c>
      <c r="T1386" s="146">
        <f>S1386*H1386</f>
        <v>0</v>
      </c>
      <c r="AR1386" s="147" t="s">
        <v>370</v>
      </c>
      <c r="AT1386" s="147" t="s">
        <v>270</v>
      </c>
      <c r="AU1386" s="147" t="s">
        <v>90</v>
      </c>
      <c r="AY1386" s="17" t="s">
        <v>268</v>
      </c>
      <c r="BE1386" s="148">
        <f>IF(N1386="základní",J1386,0)</f>
        <v>0</v>
      </c>
      <c r="BF1386" s="148">
        <f>IF(N1386="snížená",J1386,0)</f>
        <v>0</v>
      </c>
      <c r="BG1386" s="148">
        <f>IF(N1386="zákl. přenesená",J1386,0)</f>
        <v>0</v>
      </c>
      <c r="BH1386" s="148">
        <f>IF(N1386="sníž. přenesená",J1386,0)</f>
        <v>0</v>
      </c>
      <c r="BI1386" s="148">
        <f>IF(N1386="nulová",J1386,0)</f>
        <v>0</v>
      </c>
      <c r="BJ1386" s="17" t="s">
        <v>90</v>
      </c>
      <c r="BK1386" s="148">
        <f>ROUND(I1386*H1386,2)</f>
        <v>0</v>
      </c>
      <c r="BL1386" s="17" t="s">
        <v>370</v>
      </c>
      <c r="BM1386" s="147" t="s">
        <v>3423</v>
      </c>
    </row>
    <row r="1387" spans="2:65" s="12" customFormat="1">
      <c r="B1387" s="149"/>
      <c r="D1387" s="150" t="s">
        <v>276</v>
      </c>
      <c r="E1387" s="151" t="s">
        <v>1</v>
      </c>
      <c r="F1387" s="152" t="s">
        <v>3424</v>
      </c>
      <c r="H1387" s="153">
        <v>1</v>
      </c>
      <c r="I1387" s="154"/>
      <c r="L1387" s="149"/>
      <c r="M1387" s="155"/>
      <c r="T1387" s="156"/>
      <c r="AT1387" s="151" t="s">
        <v>276</v>
      </c>
      <c r="AU1387" s="151" t="s">
        <v>90</v>
      </c>
      <c r="AV1387" s="12" t="s">
        <v>90</v>
      </c>
      <c r="AW1387" s="12" t="s">
        <v>32</v>
      </c>
      <c r="AX1387" s="12" t="s">
        <v>77</v>
      </c>
      <c r="AY1387" s="151" t="s">
        <v>268</v>
      </c>
    </row>
    <row r="1388" spans="2:65" s="13" customFormat="1">
      <c r="B1388" s="157"/>
      <c r="D1388" s="150" t="s">
        <v>276</v>
      </c>
      <c r="E1388" s="158" t="s">
        <v>1</v>
      </c>
      <c r="F1388" s="159" t="s">
        <v>278</v>
      </c>
      <c r="H1388" s="160">
        <v>1</v>
      </c>
      <c r="I1388" s="161"/>
      <c r="L1388" s="157"/>
      <c r="M1388" s="162"/>
      <c r="T1388" s="163"/>
      <c r="AT1388" s="158" t="s">
        <v>276</v>
      </c>
      <c r="AU1388" s="158" t="s">
        <v>90</v>
      </c>
      <c r="AV1388" s="13" t="s">
        <v>101</v>
      </c>
      <c r="AW1388" s="13" t="s">
        <v>32</v>
      </c>
      <c r="AX1388" s="13" t="s">
        <v>84</v>
      </c>
      <c r="AY1388" s="158" t="s">
        <v>268</v>
      </c>
    </row>
    <row r="1389" spans="2:65" s="1" customFormat="1" ht="37.9" customHeight="1">
      <c r="B1389" s="32"/>
      <c r="C1389" s="136" t="s">
        <v>2042</v>
      </c>
      <c r="D1389" s="136" t="s">
        <v>270</v>
      </c>
      <c r="E1389" s="137" t="s">
        <v>2048</v>
      </c>
      <c r="F1389" s="138" t="s">
        <v>2049</v>
      </c>
      <c r="G1389" s="139" t="s">
        <v>281</v>
      </c>
      <c r="H1389" s="140">
        <v>1</v>
      </c>
      <c r="I1389" s="141"/>
      <c r="J1389" s="142">
        <f>ROUND(I1389*H1389,2)</f>
        <v>0</v>
      </c>
      <c r="K1389" s="138" t="s">
        <v>1</v>
      </c>
      <c r="L1389" s="32"/>
      <c r="M1389" s="143" t="s">
        <v>1</v>
      </c>
      <c r="N1389" s="144" t="s">
        <v>43</v>
      </c>
      <c r="P1389" s="145">
        <f>O1389*H1389</f>
        <v>0</v>
      </c>
      <c r="Q1389" s="145">
        <v>1.1900000000000001E-3</v>
      </c>
      <c r="R1389" s="145">
        <f>Q1389*H1389</f>
        <v>1.1900000000000001E-3</v>
      </c>
      <c r="S1389" s="145">
        <v>0</v>
      </c>
      <c r="T1389" s="146">
        <f>S1389*H1389</f>
        <v>0</v>
      </c>
      <c r="AR1389" s="147" t="s">
        <v>370</v>
      </c>
      <c r="AT1389" s="147" t="s">
        <v>270</v>
      </c>
      <c r="AU1389" s="147" t="s">
        <v>90</v>
      </c>
      <c r="AY1389" s="17" t="s">
        <v>268</v>
      </c>
      <c r="BE1389" s="148">
        <f>IF(N1389="základní",J1389,0)</f>
        <v>0</v>
      </c>
      <c r="BF1389" s="148">
        <f>IF(N1389="snížená",J1389,0)</f>
        <v>0</v>
      </c>
      <c r="BG1389" s="148">
        <f>IF(N1389="zákl. přenesená",J1389,0)</f>
        <v>0</v>
      </c>
      <c r="BH1389" s="148">
        <f>IF(N1389="sníž. přenesená",J1389,0)</f>
        <v>0</v>
      </c>
      <c r="BI1389" s="148">
        <f>IF(N1389="nulová",J1389,0)</f>
        <v>0</v>
      </c>
      <c r="BJ1389" s="17" t="s">
        <v>90</v>
      </c>
      <c r="BK1389" s="148">
        <f>ROUND(I1389*H1389,2)</f>
        <v>0</v>
      </c>
      <c r="BL1389" s="17" t="s">
        <v>370</v>
      </c>
      <c r="BM1389" s="147" t="s">
        <v>2050</v>
      </c>
    </row>
    <row r="1390" spans="2:65" s="12" customFormat="1" ht="22.5">
      <c r="B1390" s="149"/>
      <c r="D1390" s="150" t="s">
        <v>276</v>
      </c>
      <c r="E1390" s="151" t="s">
        <v>1</v>
      </c>
      <c r="F1390" s="152" t="s">
        <v>2051</v>
      </c>
      <c r="H1390" s="153">
        <v>1</v>
      </c>
      <c r="I1390" s="154"/>
      <c r="L1390" s="149"/>
      <c r="M1390" s="155"/>
      <c r="T1390" s="156"/>
      <c r="AT1390" s="151" t="s">
        <v>276</v>
      </c>
      <c r="AU1390" s="151" t="s">
        <v>90</v>
      </c>
      <c r="AV1390" s="12" t="s">
        <v>90</v>
      </c>
      <c r="AW1390" s="12" t="s">
        <v>32</v>
      </c>
      <c r="AX1390" s="12" t="s">
        <v>77</v>
      </c>
      <c r="AY1390" s="151" t="s">
        <v>268</v>
      </c>
    </row>
    <row r="1391" spans="2:65" s="13" customFormat="1">
      <c r="B1391" s="157"/>
      <c r="D1391" s="150" t="s">
        <v>276</v>
      </c>
      <c r="E1391" s="158" t="s">
        <v>1</v>
      </c>
      <c r="F1391" s="159" t="s">
        <v>278</v>
      </c>
      <c r="H1391" s="160">
        <v>1</v>
      </c>
      <c r="I1391" s="161"/>
      <c r="L1391" s="157"/>
      <c r="M1391" s="162"/>
      <c r="T1391" s="163"/>
      <c r="AT1391" s="158" t="s">
        <v>276</v>
      </c>
      <c r="AU1391" s="158" t="s">
        <v>90</v>
      </c>
      <c r="AV1391" s="13" t="s">
        <v>101</v>
      </c>
      <c r="AW1391" s="13" t="s">
        <v>32</v>
      </c>
      <c r="AX1391" s="13" t="s">
        <v>84</v>
      </c>
      <c r="AY1391" s="158" t="s">
        <v>268</v>
      </c>
    </row>
    <row r="1392" spans="2:65" s="1" customFormat="1" ht="24.2" customHeight="1">
      <c r="B1392" s="32"/>
      <c r="C1392" s="136" t="s">
        <v>2047</v>
      </c>
      <c r="D1392" s="136" t="s">
        <v>270</v>
      </c>
      <c r="E1392" s="137" t="s">
        <v>2053</v>
      </c>
      <c r="F1392" s="138" t="s">
        <v>2054</v>
      </c>
      <c r="G1392" s="139" t="s">
        <v>1472</v>
      </c>
      <c r="H1392" s="197"/>
      <c r="I1392" s="141"/>
      <c r="J1392" s="142">
        <f>ROUND(I1392*H1392,2)</f>
        <v>0</v>
      </c>
      <c r="K1392" s="138" t="s">
        <v>274</v>
      </c>
      <c r="L1392" s="32"/>
      <c r="M1392" s="143" t="s">
        <v>1</v>
      </c>
      <c r="N1392" s="144" t="s">
        <v>43</v>
      </c>
      <c r="P1392" s="145">
        <f>O1392*H1392</f>
        <v>0</v>
      </c>
      <c r="Q1392" s="145">
        <v>0</v>
      </c>
      <c r="R1392" s="145">
        <f>Q1392*H1392</f>
        <v>0</v>
      </c>
      <c r="S1392" s="145">
        <v>0</v>
      </c>
      <c r="T1392" s="146">
        <f>S1392*H1392</f>
        <v>0</v>
      </c>
      <c r="AR1392" s="147" t="s">
        <v>370</v>
      </c>
      <c r="AT1392" s="147" t="s">
        <v>270</v>
      </c>
      <c r="AU1392" s="147" t="s">
        <v>90</v>
      </c>
      <c r="AY1392" s="17" t="s">
        <v>268</v>
      </c>
      <c r="BE1392" s="148">
        <f>IF(N1392="základní",J1392,0)</f>
        <v>0</v>
      </c>
      <c r="BF1392" s="148">
        <f>IF(N1392="snížená",J1392,0)</f>
        <v>0</v>
      </c>
      <c r="BG1392" s="148">
        <f>IF(N1392="zákl. přenesená",J1392,0)</f>
        <v>0</v>
      </c>
      <c r="BH1392" s="148">
        <f>IF(N1392="sníž. přenesená",J1392,0)</f>
        <v>0</v>
      </c>
      <c r="BI1392" s="148">
        <f>IF(N1392="nulová",J1392,0)</f>
        <v>0</v>
      </c>
      <c r="BJ1392" s="17" t="s">
        <v>90</v>
      </c>
      <c r="BK1392" s="148">
        <f>ROUND(I1392*H1392,2)</f>
        <v>0</v>
      </c>
      <c r="BL1392" s="17" t="s">
        <v>370</v>
      </c>
      <c r="BM1392" s="147" t="s">
        <v>2055</v>
      </c>
    </row>
    <row r="1393" spans="2:65" s="11" customFormat="1" ht="22.9" customHeight="1">
      <c r="B1393" s="124"/>
      <c r="D1393" s="125" t="s">
        <v>76</v>
      </c>
      <c r="E1393" s="134" t="s">
        <v>2056</v>
      </c>
      <c r="F1393" s="134" t="s">
        <v>2057</v>
      </c>
      <c r="I1393" s="127"/>
      <c r="J1393" s="135">
        <f>BK1393</f>
        <v>0</v>
      </c>
      <c r="L1393" s="124"/>
      <c r="M1393" s="129"/>
      <c r="P1393" s="130">
        <f>SUM(P1394:P1446)</f>
        <v>0</v>
      </c>
      <c r="R1393" s="130">
        <f>SUM(R1394:R1446)</f>
        <v>0.93151280000000003</v>
      </c>
      <c r="T1393" s="131">
        <f>SUM(T1394:T1446)</f>
        <v>0</v>
      </c>
      <c r="AR1393" s="125" t="s">
        <v>90</v>
      </c>
      <c r="AT1393" s="132" t="s">
        <v>76</v>
      </c>
      <c r="AU1393" s="132" t="s">
        <v>84</v>
      </c>
      <c r="AY1393" s="125" t="s">
        <v>268</v>
      </c>
      <c r="BK1393" s="133">
        <f>SUM(BK1394:BK1446)</f>
        <v>0</v>
      </c>
    </row>
    <row r="1394" spans="2:65" s="1" customFormat="1" ht="44.25" customHeight="1">
      <c r="B1394" s="32"/>
      <c r="C1394" s="136" t="s">
        <v>2052</v>
      </c>
      <c r="D1394" s="136" t="s">
        <v>270</v>
      </c>
      <c r="E1394" s="137" t="s">
        <v>2059</v>
      </c>
      <c r="F1394" s="138" t="s">
        <v>2060</v>
      </c>
      <c r="G1394" s="139" t="s">
        <v>318</v>
      </c>
      <c r="H1394" s="140">
        <v>22</v>
      </c>
      <c r="I1394" s="141"/>
      <c r="J1394" s="142">
        <f>ROUND(I1394*H1394,2)</f>
        <v>0</v>
      </c>
      <c r="K1394" s="138" t="s">
        <v>1</v>
      </c>
      <c r="L1394" s="32"/>
      <c r="M1394" s="143" t="s">
        <v>1</v>
      </c>
      <c r="N1394" s="144" t="s">
        <v>43</v>
      </c>
      <c r="P1394" s="145">
        <f>O1394*H1394</f>
        <v>0</v>
      </c>
      <c r="Q1394" s="145">
        <v>2.2200000000000002E-3</v>
      </c>
      <c r="R1394" s="145">
        <f>Q1394*H1394</f>
        <v>4.8840000000000001E-2</v>
      </c>
      <c r="S1394" s="145">
        <v>0</v>
      </c>
      <c r="T1394" s="146">
        <f>S1394*H1394</f>
        <v>0</v>
      </c>
      <c r="AR1394" s="147" t="s">
        <v>370</v>
      </c>
      <c r="AT1394" s="147" t="s">
        <v>270</v>
      </c>
      <c r="AU1394" s="147" t="s">
        <v>90</v>
      </c>
      <c r="AY1394" s="17" t="s">
        <v>268</v>
      </c>
      <c r="BE1394" s="148">
        <f>IF(N1394="základní",J1394,0)</f>
        <v>0</v>
      </c>
      <c r="BF1394" s="148">
        <f>IF(N1394="snížená",J1394,0)</f>
        <v>0</v>
      </c>
      <c r="BG1394" s="148">
        <f>IF(N1394="zákl. přenesená",J1394,0)</f>
        <v>0</v>
      </c>
      <c r="BH1394" s="148">
        <f>IF(N1394="sníž. přenesená",J1394,0)</f>
        <v>0</v>
      </c>
      <c r="BI1394" s="148">
        <f>IF(N1394="nulová",J1394,0)</f>
        <v>0</v>
      </c>
      <c r="BJ1394" s="17" t="s">
        <v>90</v>
      </c>
      <c r="BK1394" s="148">
        <f>ROUND(I1394*H1394,2)</f>
        <v>0</v>
      </c>
      <c r="BL1394" s="17" t="s">
        <v>370</v>
      </c>
      <c r="BM1394" s="147" t="s">
        <v>3425</v>
      </c>
    </row>
    <row r="1395" spans="2:65" s="1" customFormat="1" ht="29.25">
      <c r="B1395" s="32"/>
      <c r="D1395" s="150" t="s">
        <v>475</v>
      </c>
      <c r="F1395" s="178" t="s">
        <v>2062</v>
      </c>
      <c r="I1395" s="179"/>
      <c r="L1395" s="32"/>
      <c r="M1395" s="180"/>
      <c r="T1395" s="56"/>
      <c r="AT1395" s="17" t="s">
        <v>475</v>
      </c>
      <c r="AU1395" s="17" t="s">
        <v>90</v>
      </c>
    </row>
    <row r="1396" spans="2:65" s="12" customFormat="1">
      <c r="B1396" s="149"/>
      <c r="D1396" s="150" t="s">
        <v>276</v>
      </c>
      <c r="E1396" s="151" t="s">
        <v>1</v>
      </c>
      <c r="F1396" s="152" t="s">
        <v>2063</v>
      </c>
      <c r="H1396" s="153">
        <v>22</v>
      </c>
      <c r="I1396" s="154"/>
      <c r="L1396" s="149"/>
      <c r="M1396" s="155"/>
      <c r="T1396" s="156"/>
      <c r="AT1396" s="151" t="s">
        <v>276</v>
      </c>
      <c r="AU1396" s="151" t="s">
        <v>90</v>
      </c>
      <c r="AV1396" s="12" t="s">
        <v>90</v>
      </c>
      <c r="AW1396" s="12" t="s">
        <v>32</v>
      </c>
      <c r="AX1396" s="12" t="s">
        <v>77</v>
      </c>
      <c r="AY1396" s="151" t="s">
        <v>268</v>
      </c>
    </row>
    <row r="1397" spans="2:65" s="13" customFormat="1">
      <c r="B1397" s="157"/>
      <c r="D1397" s="150" t="s">
        <v>276</v>
      </c>
      <c r="E1397" s="158" t="s">
        <v>1</v>
      </c>
      <c r="F1397" s="159" t="s">
        <v>278</v>
      </c>
      <c r="H1397" s="160">
        <v>22</v>
      </c>
      <c r="I1397" s="161"/>
      <c r="L1397" s="157"/>
      <c r="M1397" s="162"/>
      <c r="T1397" s="163"/>
      <c r="AT1397" s="158" t="s">
        <v>276</v>
      </c>
      <c r="AU1397" s="158" t="s">
        <v>90</v>
      </c>
      <c r="AV1397" s="13" t="s">
        <v>101</v>
      </c>
      <c r="AW1397" s="13" t="s">
        <v>32</v>
      </c>
      <c r="AX1397" s="13" t="s">
        <v>84</v>
      </c>
      <c r="AY1397" s="158" t="s">
        <v>268</v>
      </c>
    </row>
    <row r="1398" spans="2:65" s="1" customFormat="1" ht="37.9" customHeight="1">
      <c r="B1398" s="32"/>
      <c r="C1398" s="136" t="s">
        <v>2058</v>
      </c>
      <c r="D1398" s="136" t="s">
        <v>270</v>
      </c>
      <c r="E1398" s="137" t="s">
        <v>2065</v>
      </c>
      <c r="F1398" s="138" t="s">
        <v>2066</v>
      </c>
      <c r="G1398" s="139" t="s">
        <v>318</v>
      </c>
      <c r="H1398" s="140">
        <v>1.3</v>
      </c>
      <c r="I1398" s="141"/>
      <c r="J1398" s="142">
        <f>ROUND(I1398*H1398,2)</f>
        <v>0</v>
      </c>
      <c r="K1398" s="138" t="s">
        <v>1</v>
      </c>
      <c r="L1398" s="32"/>
      <c r="M1398" s="143" t="s">
        <v>1</v>
      </c>
      <c r="N1398" s="144" t="s">
        <v>43</v>
      </c>
      <c r="P1398" s="145">
        <f>O1398*H1398</f>
        <v>0</v>
      </c>
      <c r="Q1398" s="145">
        <v>5.3499999999999997E-3</v>
      </c>
      <c r="R1398" s="145">
        <f>Q1398*H1398</f>
        <v>6.9550000000000002E-3</v>
      </c>
      <c r="S1398" s="145">
        <v>0</v>
      </c>
      <c r="T1398" s="146">
        <f>S1398*H1398</f>
        <v>0</v>
      </c>
      <c r="AR1398" s="147" t="s">
        <v>370</v>
      </c>
      <c r="AT1398" s="147" t="s">
        <v>270</v>
      </c>
      <c r="AU1398" s="147" t="s">
        <v>90</v>
      </c>
      <c r="AY1398" s="17" t="s">
        <v>268</v>
      </c>
      <c r="BE1398" s="148">
        <f>IF(N1398="základní",J1398,0)</f>
        <v>0</v>
      </c>
      <c r="BF1398" s="148">
        <f>IF(N1398="snížená",J1398,0)</f>
        <v>0</v>
      </c>
      <c r="BG1398" s="148">
        <f>IF(N1398="zákl. přenesená",J1398,0)</f>
        <v>0</v>
      </c>
      <c r="BH1398" s="148">
        <f>IF(N1398="sníž. přenesená",J1398,0)</f>
        <v>0</v>
      </c>
      <c r="BI1398" s="148">
        <f>IF(N1398="nulová",J1398,0)</f>
        <v>0</v>
      </c>
      <c r="BJ1398" s="17" t="s">
        <v>90</v>
      </c>
      <c r="BK1398" s="148">
        <f>ROUND(I1398*H1398,2)</f>
        <v>0</v>
      </c>
      <c r="BL1398" s="17" t="s">
        <v>370</v>
      </c>
      <c r="BM1398" s="147" t="s">
        <v>3426</v>
      </c>
    </row>
    <row r="1399" spans="2:65" s="1" customFormat="1" ht="29.25">
      <c r="B1399" s="32"/>
      <c r="D1399" s="150" t="s">
        <v>475</v>
      </c>
      <c r="F1399" s="178" t="s">
        <v>2068</v>
      </c>
      <c r="I1399" s="179"/>
      <c r="L1399" s="32"/>
      <c r="M1399" s="180"/>
      <c r="T1399" s="56"/>
      <c r="AT1399" s="17" t="s">
        <v>475</v>
      </c>
      <c r="AU1399" s="17" t="s">
        <v>90</v>
      </c>
    </row>
    <row r="1400" spans="2:65" s="12" customFormat="1">
      <c r="B1400" s="149"/>
      <c r="D1400" s="150" t="s">
        <v>276</v>
      </c>
      <c r="E1400" s="151" t="s">
        <v>1</v>
      </c>
      <c r="F1400" s="152" t="s">
        <v>2069</v>
      </c>
      <c r="H1400" s="153">
        <v>1.3</v>
      </c>
      <c r="I1400" s="154"/>
      <c r="L1400" s="149"/>
      <c r="M1400" s="155"/>
      <c r="T1400" s="156"/>
      <c r="AT1400" s="151" t="s">
        <v>276</v>
      </c>
      <c r="AU1400" s="151" t="s">
        <v>90</v>
      </c>
      <c r="AV1400" s="12" t="s">
        <v>90</v>
      </c>
      <c r="AW1400" s="12" t="s">
        <v>32</v>
      </c>
      <c r="AX1400" s="12" t="s">
        <v>77</v>
      </c>
      <c r="AY1400" s="151" t="s">
        <v>268</v>
      </c>
    </row>
    <row r="1401" spans="2:65" s="13" customFormat="1">
      <c r="B1401" s="157"/>
      <c r="D1401" s="150" t="s">
        <v>276</v>
      </c>
      <c r="E1401" s="158" t="s">
        <v>1</v>
      </c>
      <c r="F1401" s="159" t="s">
        <v>278</v>
      </c>
      <c r="H1401" s="160">
        <v>1.3</v>
      </c>
      <c r="I1401" s="161"/>
      <c r="L1401" s="157"/>
      <c r="M1401" s="162"/>
      <c r="T1401" s="163"/>
      <c r="AT1401" s="158" t="s">
        <v>276</v>
      </c>
      <c r="AU1401" s="158" t="s">
        <v>90</v>
      </c>
      <c r="AV1401" s="13" t="s">
        <v>101</v>
      </c>
      <c r="AW1401" s="13" t="s">
        <v>32</v>
      </c>
      <c r="AX1401" s="13" t="s">
        <v>84</v>
      </c>
      <c r="AY1401" s="158" t="s">
        <v>268</v>
      </c>
    </row>
    <row r="1402" spans="2:65" s="1" customFormat="1" ht="49.15" customHeight="1">
      <c r="B1402" s="32"/>
      <c r="C1402" s="136" t="s">
        <v>2064</v>
      </c>
      <c r="D1402" s="136" t="s">
        <v>270</v>
      </c>
      <c r="E1402" s="137" t="s">
        <v>2071</v>
      </c>
      <c r="F1402" s="138" t="s">
        <v>2072</v>
      </c>
      <c r="G1402" s="139" t="s">
        <v>273</v>
      </c>
      <c r="H1402" s="140">
        <v>5.31</v>
      </c>
      <c r="I1402" s="141"/>
      <c r="J1402" s="142">
        <f>ROUND(I1402*H1402,2)</f>
        <v>0</v>
      </c>
      <c r="K1402" s="138" t="s">
        <v>1</v>
      </c>
      <c r="L1402" s="32"/>
      <c r="M1402" s="143" t="s">
        <v>1</v>
      </c>
      <c r="N1402" s="144" t="s">
        <v>43</v>
      </c>
      <c r="P1402" s="145">
        <f>O1402*H1402</f>
        <v>0</v>
      </c>
      <c r="Q1402" s="145">
        <v>6.9499999999999996E-3</v>
      </c>
      <c r="R1402" s="145">
        <f>Q1402*H1402</f>
        <v>3.6904499999999993E-2</v>
      </c>
      <c r="S1402" s="145">
        <v>0</v>
      </c>
      <c r="T1402" s="146">
        <f>S1402*H1402</f>
        <v>0</v>
      </c>
      <c r="AR1402" s="147" t="s">
        <v>370</v>
      </c>
      <c r="AT1402" s="147" t="s">
        <v>270</v>
      </c>
      <c r="AU1402" s="147" t="s">
        <v>90</v>
      </c>
      <c r="AY1402" s="17" t="s">
        <v>268</v>
      </c>
      <c r="BE1402" s="148">
        <f>IF(N1402="základní",J1402,0)</f>
        <v>0</v>
      </c>
      <c r="BF1402" s="148">
        <f>IF(N1402="snížená",J1402,0)</f>
        <v>0</v>
      </c>
      <c r="BG1402" s="148">
        <f>IF(N1402="zákl. přenesená",J1402,0)</f>
        <v>0</v>
      </c>
      <c r="BH1402" s="148">
        <f>IF(N1402="sníž. přenesená",J1402,0)</f>
        <v>0</v>
      </c>
      <c r="BI1402" s="148">
        <f>IF(N1402="nulová",J1402,0)</f>
        <v>0</v>
      </c>
      <c r="BJ1402" s="17" t="s">
        <v>90</v>
      </c>
      <c r="BK1402" s="148">
        <f>ROUND(I1402*H1402,2)</f>
        <v>0</v>
      </c>
      <c r="BL1402" s="17" t="s">
        <v>370</v>
      </c>
      <c r="BM1402" s="147" t="s">
        <v>2073</v>
      </c>
    </row>
    <row r="1403" spans="2:65" s="14" customFormat="1">
      <c r="B1403" s="164"/>
      <c r="D1403" s="150" t="s">
        <v>276</v>
      </c>
      <c r="E1403" s="165" t="s">
        <v>1</v>
      </c>
      <c r="F1403" s="166" t="s">
        <v>2074</v>
      </c>
      <c r="H1403" s="165" t="s">
        <v>1</v>
      </c>
      <c r="I1403" s="167"/>
      <c r="L1403" s="164"/>
      <c r="M1403" s="168"/>
      <c r="T1403" s="169"/>
      <c r="AT1403" s="165" t="s">
        <v>276</v>
      </c>
      <c r="AU1403" s="165" t="s">
        <v>90</v>
      </c>
      <c r="AV1403" s="14" t="s">
        <v>84</v>
      </c>
      <c r="AW1403" s="14" t="s">
        <v>32</v>
      </c>
      <c r="AX1403" s="14" t="s">
        <v>77</v>
      </c>
      <c r="AY1403" s="165" t="s">
        <v>268</v>
      </c>
    </row>
    <row r="1404" spans="2:65" s="12" customFormat="1">
      <c r="B1404" s="149"/>
      <c r="D1404" s="150" t="s">
        <v>276</v>
      </c>
      <c r="E1404" s="151" t="s">
        <v>1</v>
      </c>
      <c r="F1404" s="152" t="s">
        <v>3427</v>
      </c>
      <c r="H1404" s="153">
        <v>5.31</v>
      </c>
      <c r="I1404" s="154"/>
      <c r="L1404" s="149"/>
      <c r="M1404" s="155"/>
      <c r="T1404" s="156"/>
      <c r="AT1404" s="151" t="s">
        <v>276</v>
      </c>
      <c r="AU1404" s="151" t="s">
        <v>90</v>
      </c>
      <c r="AV1404" s="12" t="s">
        <v>90</v>
      </c>
      <c r="AW1404" s="12" t="s">
        <v>32</v>
      </c>
      <c r="AX1404" s="12" t="s">
        <v>77</v>
      </c>
      <c r="AY1404" s="151" t="s">
        <v>268</v>
      </c>
    </row>
    <row r="1405" spans="2:65" s="13" customFormat="1">
      <c r="B1405" s="157"/>
      <c r="D1405" s="150" t="s">
        <v>276</v>
      </c>
      <c r="E1405" s="158" t="s">
        <v>1</v>
      </c>
      <c r="F1405" s="159" t="s">
        <v>278</v>
      </c>
      <c r="H1405" s="160">
        <v>5.31</v>
      </c>
      <c r="I1405" s="161"/>
      <c r="L1405" s="157"/>
      <c r="M1405" s="162"/>
      <c r="T1405" s="163"/>
      <c r="AT1405" s="158" t="s">
        <v>276</v>
      </c>
      <c r="AU1405" s="158" t="s">
        <v>90</v>
      </c>
      <c r="AV1405" s="13" t="s">
        <v>101</v>
      </c>
      <c r="AW1405" s="13" t="s">
        <v>32</v>
      </c>
      <c r="AX1405" s="13" t="s">
        <v>84</v>
      </c>
      <c r="AY1405" s="158" t="s">
        <v>268</v>
      </c>
    </row>
    <row r="1406" spans="2:65" s="1" customFormat="1" ht="33" customHeight="1">
      <c r="B1406" s="32"/>
      <c r="C1406" s="136" t="s">
        <v>2070</v>
      </c>
      <c r="D1406" s="136" t="s">
        <v>270</v>
      </c>
      <c r="E1406" s="137" t="s">
        <v>2077</v>
      </c>
      <c r="F1406" s="138" t="s">
        <v>2078</v>
      </c>
      <c r="G1406" s="139" t="s">
        <v>318</v>
      </c>
      <c r="H1406" s="140">
        <v>22</v>
      </c>
      <c r="I1406" s="141"/>
      <c r="J1406" s="142">
        <f>ROUND(I1406*H1406,2)</f>
        <v>0</v>
      </c>
      <c r="K1406" s="138" t="s">
        <v>1</v>
      </c>
      <c r="L1406" s="32"/>
      <c r="M1406" s="143" t="s">
        <v>1</v>
      </c>
      <c r="N1406" s="144" t="s">
        <v>43</v>
      </c>
      <c r="P1406" s="145">
        <f>O1406*H1406</f>
        <v>0</v>
      </c>
      <c r="Q1406" s="145">
        <v>6.0699999999999999E-3</v>
      </c>
      <c r="R1406" s="145">
        <f>Q1406*H1406</f>
        <v>0.13353999999999999</v>
      </c>
      <c r="S1406" s="145">
        <v>0</v>
      </c>
      <c r="T1406" s="146">
        <f>S1406*H1406</f>
        <v>0</v>
      </c>
      <c r="AR1406" s="147" t="s">
        <v>370</v>
      </c>
      <c r="AT1406" s="147" t="s">
        <v>270</v>
      </c>
      <c r="AU1406" s="147" t="s">
        <v>90</v>
      </c>
      <c r="AY1406" s="17" t="s">
        <v>268</v>
      </c>
      <c r="BE1406" s="148">
        <f>IF(N1406="základní",J1406,0)</f>
        <v>0</v>
      </c>
      <c r="BF1406" s="148">
        <f>IF(N1406="snížená",J1406,0)</f>
        <v>0</v>
      </c>
      <c r="BG1406" s="148">
        <f>IF(N1406="zákl. přenesená",J1406,0)</f>
        <v>0</v>
      </c>
      <c r="BH1406" s="148">
        <f>IF(N1406="sníž. přenesená",J1406,0)</f>
        <v>0</v>
      </c>
      <c r="BI1406" s="148">
        <f>IF(N1406="nulová",J1406,0)</f>
        <v>0</v>
      </c>
      <c r="BJ1406" s="17" t="s">
        <v>90</v>
      </c>
      <c r="BK1406" s="148">
        <f>ROUND(I1406*H1406,2)</f>
        <v>0</v>
      </c>
      <c r="BL1406" s="17" t="s">
        <v>370</v>
      </c>
      <c r="BM1406" s="147" t="s">
        <v>2079</v>
      </c>
    </row>
    <row r="1407" spans="2:65" s="1" customFormat="1" ht="29.25">
      <c r="B1407" s="32"/>
      <c r="D1407" s="150" t="s">
        <v>475</v>
      </c>
      <c r="F1407" s="178" t="s">
        <v>2062</v>
      </c>
      <c r="I1407" s="179"/>
      <c r="L1407" s="32"/>
      <c r="M1407" s="180"/>
      <c r="T1407" s="56"/>
      <c r="AT1407" s="17" t="s">
        <v>475</v>
      </c>
      <c r="AU1407" s="17" t="s">
        <v>90</v>
      </c>
    </row>
    <row r="1408" spans="2:65" s="12" customFormat="1">
      <c r="B1408" s="149"/>
      <c r="D1408" s="150" t="s">
        <v>276</v>
      </c>
      <c r="E1408" s="151" t="s">
        <v>1</v>
      </c>
      <c r="F1408" s="152" t="s">
        <v>2080</v>
      </c>
      <c r="H1408" s="153">
        <v>22</v>
      </c>
      <c r="I1408" s="154"/>
      <c r="L1408" s="149"/>
      <c r="M1408" s="155"/>
      <c r="T1408" s="156"/>
      <c r="AT1408" s="151" t="s">
        <v>276</v>
      </c>
      <c r="AU1408" s="151" t="s">
        <v>90</v>
      </c>
      <c r="AV1408" s="12" t="s">
        <v>90</v>
      </c>
      <c r="AW1408" s="12" t="s">
        <v>32</v>
      </c>
      <c r="AX1408" s="12" t="s">
        <v>77</v>
      </c>
      <c r="AY1408" s="151" t="s">
        <v>268</v>
      </c>
    </row>
    <row r="1409" spans="2:65" s="13" customFormat="1">
      <c r="B1409" s="157"/>
      <c r="D1409" s="150" t="s">
        <v>276</v>
      </c>
      <c r="E1409" s="158" t="s">
        <v>1</v>
      </c>
      <c r="F1409" s="159" t="s">
        <v>278</v>
      </c>
      <c r="H1409" s="160">
        <v>22</v>
      </c>
      <c r="I1409" s="161"/>
      <c r="L1409" s="157"/>
      <c r="M1409" s="162"/>
      <c r="T1409" s="163"/>
      <c r="AT1409" s="158" t="s">
        <v>276</v>
      </c>
      <c r="AU1409" s="158" t="s">
        <v>90</v>
      </c>
      <c r="AV1409" s="13" t="s">
        <v>101</v>
      </c>
      <c r="AW1409" s="13" t="s">
        <v>32</v>
      </c>
      <c r="AX1409" s="13" t="s">
        <v>84</v>
      </c>
      <c r="AY1409" s="158" t="s">
        <v>268</v>
      </c>
    </row>
    <row r="1410" spans="2:65" s="1" customFormat="1" ht="33" customHeight="1">
      <c r="B1410" s="32"/>
      <c r="C1410" s="136" t="s">
        <v>2076</v>
      </c>
      <c r="D1410" s="136" t="s">
        <v>270</v>
      </c>
      <c r="E1410" s="137" t="s">
        <v>2082</v>
      </c>
      <c r="F1410" s="138" t="s">
        <v>2083</v>
      </c>
      <c r="G1410" s="139" t="s">
        <v>318</v>
      </c>
      <c r="H1410" s="140">
        <v>22</v>
      </c>
      <c r="I1410" s="141"/>
      <c r="J1410" s="142">
        <f>ROUND(I1410*H1410,2)</f>
        <v>0</v>
      </c>
      <c r="K1410" s="138" t="s">
        <v>1</v>
      </c>
      <c r="L1410" s="32"/>
      <c r="M1410" s="143" t="s">
        <v>1</v>
      </c>
      <c r="N1410" s="144" t="s">
        <v>43</v>
      </c>
      <c r="P1410" s="145">
        <f>O1410*H1410</f>
        <v>0</v>
      </c>
      <c r="Q1410" s="145">
        <v>6.0699999999999999E-3</v>
      </c>
      <c r="R1410" s="145">
        <f>Q1410*H1410</f>
        <v>0.13353999999999999</v>
      </c>
      <c r="S1410" s="145">
        <v>0</v>
      </c>
      <c r="T1410" s="146">
        <f>S1410*H1410</f>
        <v>0</v>
      </c>
      <c r="AR1410" s="147" t="s">
        <v>370</v>
      </c>
      <c r="AT1410" s="147" t="s">
        <v>270</v>
      </c>
      <c r="AU1410" s="147" t="s">
        <v>90</v>
      </c>
      <c r="AY1410" s="17" t="s">
        <v>268</v>
      </c>
      <c r="BE1410" s="148">
        <f>IF(N1410="základní",J1410,0)</f>
        <v>0</v>
      </c>
      <c r="BF1410" s="148">
        <f>IF(N1410="snížená",J1410,0)</f>
        <v>0</v>
      </c>
      <c r="BG1410" s="148">
        <f>IF(N1410="zákl. přenesená",J1410,0)</f>
        <v>0</v>
      </c>
      <c r="BH1410" s="148">
        <f>IF(N1410="sníž. přenesená",J1410,0)</f>
        <v>0</v>
      </c>
      <c r="BI1410" s="148">
        <f>IF(N1410="nulová",J1410,0)</f>
        <v>0</v>
      </c>
      <c r="BJ1410" s="17" t="s">
        <v>90</v>
      </c>
      <c r="BK1410" s="148">
        <f>ROUND(I1410*H1410,2)</f>
        <v>0</v>
      </c>
      <c r="BL1410" s="17" t="s">
        <v>370</v>
      </c>
      <c r="BM1410" s="147" t="s">
        <v>2084</v>
      </c>
    </row>
    <row r="1411" spans="2:65" s="1" customFormat="1" ht="29.25">
      <c r="B1411" s="32"/>
      <c r="D1411" s="150" t="s">
        <v>475</v>
      </c>
      <c r="F1411" s="178" t="s">
        <v>2062</v>
      </c>
      <c r="I1411" s="179"/>
      <c r="L1411" s="32"/>
      <c r="M1411" s="180"/>
      <c r="T1411" s="56"/>
      <c r="AT1411" s="17" t="s">
        <v>475</v>
      </c>
      <c r="AU1411" s="17" t="s">
        <v>90</v>
      </c>
    </row>
    <row r="1412" spans="2:65" s="12" customFormat="1">
      <c r="B1412" s="149"/>
      <c r="D1412" s="150" t="s">
        <v>276</v>
      </c>
      <c r="E1412" s="151" t="s">
        <v>1</v>
      </c>
      <c r="F1412" s="152" t="s">
        <v>2085</v>
      </c>
      <c r="H1412" s="153">
        <v>22</v>
      </c>
      <c r="I1412" s="154"/>
      <c r="L1412" s="149"/>
      <c r="M1412" s="155"/>
      <c r="T1412" s="156"/>
      <c r="AT1412" s="151" t="s">
        <v>276</v>
      </c>
      <c r="AU1412" s="151" t="s">
        <v>90</v>
      </c>
      <c r="AV1412" s="12" t="s">
        <v>90</v>
      </c>
      <c r="AW1412" s="12" t="s">
        <v>32</v>
      </c>
      <c r="AX1412" s="12" t="s">
        <v>77</v>
      </c>
      <c r="AY1412" s="151" t="s">
        <v>268</v>
      </c>
    </row>
    <row r="1413" spans="2:65" s="13" customFormat="1">
      <c r="B1413" s="157"/>
      <c r="D1413" s="150" t="s">
        <v>276</v>
      </c>
      <c r="E1413" s="158" t="s">
        <v>1</v>
      </c>
      <c r="F1413" s="159" t="s">
        <v>278</v>
      </c>
      <c r="H1413" s="160">
        <v>22</v>
      </c>
      <c r="I1413" s="161"/>
      <c r="L1413" s="157"/>
      <c r="M1413" s="162"/>
      <c r="T1413" s="163"/>
      <c r="AT1413" s="158" t="s">
        <v>276</v>
      </c>
      <c r="AU1413" s="158" t="s">
        <v>90</v>
      </c>
      <c r="AV1413" s="13" t="s">
        <v>101</v>
      </c>
      <c r="AW1413" s="13" t="s">
        <v>32</v>
      </c>
      <c r="AX1413" s="13" t="s">
        <v>84</v>
      </c>
      <c r="AY1413" s="158" t="s">
        <v>268</v>
      </c>
    </row>
    <row r="1414" spans="2:65" s="1" customFormat="1" ht="44.25" customHeight="1">
      <c r="B1414" s="32"/>
      <c r="C1414" s="136" t="s">
        <v>2081</v>
      </c>
      <c r="D1414" s="136" t="s">
        <v>270</v>
      </c>
      <c r="E1414" s="137" t="s">
        <v>2087</v>
      </c>
      <c r="F1414" s="138" t="s">
        <v>2088</v>
      </c>
      <c r="G1414" s="139" t="s">
        <v>318</v>
      </c>
      <c r="H1414" s="140">
        <v>30.75</v>
      </c>
      <c r="I1414" s="141"/>
      <c r="J1414" s="142">
        <f>ROUND(I1414*H1414,2)</f>
        <v>0</v>
      </c>
      <c r="K1414" s="138" t="s">
        <v>1</v>
      </c>
      <c r="L1414" s="32"/>
      <c r="M1414" s="143" t="s">
        <v>1</v>
      </c>
      <c r="N1414" s="144" t="s">
        <v>43</v>
      </c>
      <c r="P1414" s="145">
        <f>O1414*H1414</f>
        <v>0</v>
      </c>
      <c r="Q1414" s="145">
        <v>6.0699999999999999E-3</v>
      </c>
      <c r="R1414" s="145">
        <f>Q1414*H1414</f>
        <v>0.1866525</v>
      </c>
      <c r="S1414" s="145">
        <v>0</v>
      </c>
      <c r="T1414" s="146">
        <f>S1414*H1414</f>
        <v>0</v>
      </c>
      <c r="AR1414" s="147" t="s">
        <v>370</v>
      </c>
      <c r="AT1414" s="147" t="s">
        <v>270</v>
      </c>
      <c r="AU1414" s="147" t="s">
        <v>90</v>
      </c>
      <c r="AY1414" s="17" t="s">
        <v>268</v>
      </c>
      <c r="BE1414" s="148">
        <f>IF(N1414="základní",J1414,0)</f>
        <v>0</v>
      </c>
      <c r="BF1414" s="148">
        <f>IF(N1414="snížená",J1414,0)</f>
        <v>0</v>
      </c>
      <c r="BG1414" s="148">
        <f>IF(N1414="zákl. přenesená",J1414,0)</f>
        <v>0</v>
      </c>
      <c r="BH1414" s="148">
        <f>IF(N1414="sníž. přenesená",J1414,0)</f>
        <v>0</v>
      </c>
      <c r="BI1414" s="148">
        <f>IF(N1414="nulová",J1414,0)</f>
        <v>0</v>
      </c>
      <c r="BJ1414" s="17" t="s">
        <v>90</v>
      </c>
      <c r="BK1414" s="148">
        <f>ROUND(I1414*H1414,2)</f>
        <v>0</v>
      </c>
      <c r="BL1414" s="17" t="s">
        <v>370</v>
      </c>
      <c r="BM1414" s="147" t="s">
        <v>2089</v>
      </c>
    </row>
    <row r="1415" spans="2:65" s="1" customFormat="1" ht="29.25">
      <c r="B1415" s="32"/>
      <c r="D1415" s="150" t="s">
        <v>475</v>
      </c>
      <c r="F1415" s="178" t="s">
        <v>2062</v>
      </c>
      <c r="I1415" s="179"/>
      <c r="L1415" s="32"/>
      <c r="M1415" s="180"/>
      <c r="T1415" s="56"/>
      <c r="AT1415" s="17" t="s">
        <v>475</v>
      </c>
      <c r="AU1415" s="17" t="s">
        <v>90</v>
      </c>
    </row>
    <row r="1416" spans="2:65" s="12" customFormat="1">
      <c r="B1416" s="149"/>
      <c r="D1416" s="150" t="s">
        <v>276</v>
      </c>
      <c r="E1416" s="151" t="s">
        <v>1</v>
      </c>
      <c r="F1416" s="152" t="s">
        <v>2090</v>
      </c>
      <c r="H1416" s="153">
        <v>30.75</v>
      </c>
      <c r="I1416" s="154"/>
      <c r="L1416" s="149"/>
      <c r="M1416" s="155"/>
      <c r="T1416" s="156"/>
      <c r="AT1416" s="151" t="s">
        <v>276</v>
      </c>
      <c r="AU1416" s="151" t="s">
        <v>90</v>
      </c>
      <c r="AV1416" s="12" t="s">
        <v>90</v>
      </c>
      <c r="AW1416" s="12" t="s">
        <v>32</v>
      </c>
      <c r="AX1416" s="12" t="s">
        <v>77</v>
      </c>
      <c r="AY1416" s="151" t="s">
        <v>268</v>
      </c>
    </row>
    <row r="1417" spans="2:65" s="13" customFormat="1">
      <c r="B1417" s="157"/>
      <c r="D1417" s="150" t="s">
        <v>276</v>
      </c>
      <c r="E1417" s="158" t="s">
        <v>1</v>
      </c>
      <c r="F1417" s="159" t="s">
        <v>278</v>
      </c>
      <c r="H1417" s="160">
        <v>30.75</v>
      </c>
      <c r="I1417" s="161"/>
      <c r="L1417" s="157"/>
      <c r="M1417" s="162"/>
      <c r="T1417" s="163"/>
      <c r="AT1417" s="158" t="s">
        <v>276</v>
      </c>
      <c r="AU1417" s="158" t="s">
        <v>90</v>
      </c>
      <c r="AV1417" s="13" t="s">
        <v>101</v>
      </c>
      <c r="AW1417" s="13" t="s">
        <v>32</v>
      </c>
      <c r="AX1417" s="13" t="s">
        <v>84</v>
      </c>
      <c r="AY1417" s="158" t="s">
        <v>268</v>
      </c>
    </row>
    <row r="1418" spans="2:65" s="1" customFormat="1" ht="37.9" customHeight="1">
      <c r="B1418" s="32"/>
      <c r="C1418" s="136" t="s">
        <v>2086</v>
      </c>
      <c r="D1418" s="136" t="s">
        <v>270</v>
      </c>
      <c r="E1418" s="137" t="s">
        <v>2092</v>
      </c>
      <c r="F1418" s="138" t="s">
        <v>2093</v>
      </c>
      <c r="G1418" s="139" t="s">
        <v>318</v>
      </c>
      <c r="H1418" s="140">
        <v>17</v>
      </c>
      <c r="I1418" s="141"/>
      <c r="J1418" s="142">
        <f>ROUND(I1418*H1418,2)</f>
        <v>0</v>
      </c>
      <c r="K1418" s="138" t="s">
        <v>1</v>
      </c>
      <c r="L1418" s="32"/>
      <c r="M1418" s="143" t="s">
        <v>1</v>
      </c>
      <c r="N1418" s="144" t="s">
        <v>43</v>
      </c>
      <c r="P1418" s="145">
        <f>O1418*H1418</f>
        <v>0</v>
      </c>
      <c r="Q1418" s="145">
        <v>6.0699999999999999E-3</v>
      </c>
      <c r="R1418" s="145">
        <f>Q1418*H1418</f>
        <v>0.10319</v>
      </c>
      <c r="S1418" s="145">
        <v>0</v>
      </c>
      <c r="T1418" s="146">
        <f>S1418*H1418</f>
        <v>0</v>
      </c>
      <c r="AR1418" s="147" t="s">
        <v>370</v>
      </c>
      <c r="AT1418" s="147" t="s">
        <v>270</v>
      </c>
      <c r="AU1418" s="147" t="s">
        <v>90</v>
      </c>
      <c r="AY1418" s="17" t="s">
        <v>268</v>
      </c>
      <c r="BE1418" s="148">
        <f>IF(N1418="základní",J1418,0)</f>
        <v>0</v>
      </c>
      <c r="BF1418" s="148">
        <f>IF(N1418="snížená",J1418,0)</f>
        <v>0</v>
      </c>
      <c r="BG1418" s="148">
        <f>IF(N1418="zákl. přenesená",J1418,0)</f>
        <v>0</v>
      </c>
      <c r="BH1418" s="148">
        <f>IF(N1418="sníž. přenesená",J1418,0)</f>
        <v>0</v>
      </c>
      <c r="BI1418" s="148">
        <f>IF(N1418="nulová",J1418,0)</f>
        <v>0</v>
      </c>
      <c r="BJ1418" s="17" t="s">
        <v>90</v>
      </c>
      <c r="BK1418" s="148">
        <f>ROUND(I1418*H1418,2)</f>
        <v>0</v>
      </c>
      <c r="BL1418" s="17" t="s">
        <v>370</v>
      </c>
      <c r="BM1418" s="147" t="s">
        <v>2094</v>
      </c>
    </row>
    <row r="1419" spans="2:65" s="1" customFormat="1" ht="29.25">
      <c r="B1419" s="32"/>
      <c r="D1419" s="150" t="s">
        <v>475</v>
      </c>
      <c r="F1419" s="178" t="s">
        <v>2062</v>
      </c>
      <c r="I1419" s="179"/>
      <c r="L1419" s="32"/>
      <c r="M1419" s="180"/>
      <c r="T1419" s="56"/>
      <c r="AT1419" s="17" t="s">
        <v>475</v>
      </c>
      <c r="AU1419" s="17" t="s">
        <v>90</v>
      </c>
    </row>
    <row r="1420" spans="2:65" s="12" customFormat="1">
      <c r="B1420" s="149"/>
      <c r="D1420" s="150" t="s">
        <v>276</v>
      </c>
      <c r="E1420" s="151" t="s">
        <v>1</v>
      </c>
      <c r="F1420" s="152" t="s">
        <v>2095</v>
      </c>
      <c r="H1420" s="153">
        <v>17</v>
      </c>
      <c r="I1420" s="154"/>
      <c r="L1420" s="149"/>
      <c r="M1420" s="155"/>
      <c r="T1420" s="156"/>
      <c r="AT1420" s="151" t="s">
        <v>276</v>
      </c>
      <c r="AU1420" s="151" t="s">
        <v>90</v>
      </c>
      <c r="AV1420" s="12" t="s">
        <v>90</v>
      </c>
      <c r="AW1420" s="12" t="s">
        <v>32</v>
      </c>
      <c r="AX1420" s="12" t="s">
        <v>77</v>
      </c>
      <c r="AY1420" s="151" t="s">
        <v>268</v>
      </c>
    </row>
    <row r="1421" spans="2:65" s="13" customFormat="1">
      <c r="B1421" s="157"/>
      <c r="D1421" s="150" t="s">
        <v>276</v>
      </c>
      <c r="E1421" s="158" t="s">
        <v>1</v>
      </c>
      <c r="F1421" s="159" t="s">
        <v>278</v>
      </c>
      <c r="H1421" s="160">
        <v>17</v>
      </c>
      <c r="I1421" s="161"/>
      <c r="L1421" s="157"/>
      <c r="M1421" s="162"/>
      <c r="T1421" s="163"/>
      <c r="AT1421" s="158" t="s">
        <v>276</v>
      </c>
      <c r="AU1421" s="158" t="s">
        <v>90</v>
      </c>
      <c r="AV1421" s="13" t="s">
        <v>101</v>
      </c>
      <c r="AW1421" s="13" t="s">
        <v>32</v>
      </c>
      <c r="AX1421" s="13" t="s">
        <v>84</v>
      </c>
      <c r="AY1421" s="158" t="s">
        <v>268</v>
      </c>
    </row>
    <row r="1422" spans="2:65" s="1" customFormat="1" ht="37.9" customHeight="1">
      <c r="B1422" s="32"/>
      <c r="C1422" s="136" t="s">
        <v>2091</v>
      </c>
      <c r="D1422" s="136" t="s">
        <v>270</v>
      </c>
      <c r="E1422" s="137" t="s">
        <v>2097</v>
      </c>
      <c r="F1422" s="138" t="s">
        <v>2098</v>
      </c>
      <c r="G1422" s="139" t="s">
        <v>318</v>
      </c>
      <c r="H1422" s="140">
        <v>5.2</v>
      </c>
      <c r="I1422" s="141"/>
      <c r="J1422" s="142">
        <f>ROUND(I1422*H1422,2)</f>
        <v>0</v>
      </c>
      <c r="K1422" s="138" t="s">
        <v>1</v>
      </c>
      <c r="L1422" s="32"/>
      <c r="M1422" s="143" t="s">
        <v>1</v>
      </c>
      <c r="N1422" s="144" t="s">
        <v>43</v>
      </c>
      <c r="P1422" s="145">
        <f>O1422*H1422</f>
        <v>0</v>
      </c>
      <c r="Q1422" s="145">
        <v>6.0699999999999999E-3</v>
      </c>
      <c r="R1422" s="145">
        <f>Q1422*H1422</f>
        <v>3.1564000000000002E-2</v>
      </c>
      <c r="S1422" s="145">
        <v>0</v>
      </c>
      <c r="T1422" s="146">
        <f>S1422*H1422</f>
        <v>0</v>
      </c>
      <c r="AR1422" s="147" t="s">
        <v>370</v>
      </c>
      <c r="AT1422" s="147" t="s">
        <v>270</v>
      </c>
      <c r="AU1422" s="147" t="s">
        <v>90</v>
      </c>
      <c r="AY1422" s="17" t="s">
        <v>268</v>
      </c>
      <c r="BE1422" s="148">
        <f>IF(N1422="základní",J1422,0)</f>
        <v>0</v>
      </c>
      <c r="BF1422" s="148">
        <f>IF(N1422="snížená",J1422,0)</f>
        <v>0</v>
      </c>
      <c r="BG1422" s="148">
        <f>IF(N1422="zákl. přenesená",J1422,0)</f>
        <v>0</v>
      </c>
      <c r="BH1422" s="148">
        <f>IF(N1422="sníž. přenesená",J1422,0)</f>
        <v>0</v>
      </c>
      <c r="BI1422" s="148">
        <f>IF(N1422="nulová",J1422,0)</f>
        <v>0</v>
      </c>
      <c r="BJ1422" s="17" t="s">
        <v>90</v>
      </c>
      <c r="BK1422" s="148">
        <f>ROUND(I1422*H1422,2)</f>
        <v>0</v>
      </c>
      <c r="BL1422" s="17" t="s">
        <v>370</v>
      </c>
      <c r="BM1422" s="147" t="s">
        <v>2099</v>
      </c>
    </row>
    <row r="1423" spans="2:65" s="1" customFormat="1" ht="29.25">
      <c r="B1423" s="32"/>
      <c r="D1423" s="150" t="s">
        <v>475</v>
      </c>
      <c r="F1423" s="178" t="s">
        <v>2062</v>
      </c>
      <c r="I1423" s="179"/>
      <c r="L1423" s="32"/>
      <c r="M1423" s="180"/>
      <c r="T1423" s="56"/>
      <c r="AT1423" s="17" t="s">
        <v>475</v>
      </c>
      <c r="AU1423" s="17" t="s">
        <v>90</v>
      </c>
    </row>
    <row r="1424" spans="2:65" s="12" customFormat="1">
      <c r="B1424" s="149"/>
      <c r="D1424" s="150" t="s">
        <v>276</v>
      </c>
      <c r="E1424" s="151" t="s">
        <v>1</v>
      </c>
      <c r="F1424" s="152" t="s">
        <v>2100</v>
      </c>
      <c r="H1424" s="153">
        <v>5.2</v>
      </c>
      <c r="I1424" s="154"/>
      <c r="L1424" s="149"/>
      <c r="M1424" s="155"/>
      <c r="T1424" s="156"/>
      <c r="AT1424" s="151" t="s">
        <v>276</v>
      </c>
      <c r="AU1424" s="151" t="s">
        <v>90</v>
      </c>
      <c r="AV1424" s="12" t="s">
        <v>90</v>
      </c>
      <c r="AW1424" s="12" t="s">
        <v>32</v>
      </c>
      <c r="AX1424" s="12" t="s">
        <v>77</v>
      </c>
      <c r="AY1424" s="151" t="s">
        <v>268</v>
      </c>
    </row>
    <row r="1425" spans="2:65" s="13" customFormat="1">
      <c r="B1425" s="157"/>
      <c r="D1425" s="150" t="s">
        <v>276</v>
      </c>
      <c r="E1425" s="158" t="s">
        <v>1</v>
      </c>
      <c r="F1425" s="159" t="s">
        <v>278</v>
      </c>
      <c r="H1425" s="160">
        <v>5.2</v>
      </c>
      <c r="I1425" s="161"/>
      <c r="L1425" s="157"/>
      <c r="M1425" s="162"/>
      <c r="T1425" s="163"/>
      <c r="AT1425" s="158" t="s">
        <v>276</v>
      </c>
      <c r="AU1425" s="158" t="s">
        <v>90</v>
      </c>
      <c r="AV1425" s="13" t="s">
        <v>101</v>
      </c>
      <c r="AW1425" s="13" t="s">
        <v>32</v>
      </c>
      <c r="AX1425" s="13" t="s">
        <v>84</v>
      </c>
      <c r="AY1425" s="158" t="s">
        <v>268</v>
      </c>
    </row>
    <row r="1426" spans="2:65" s="1" customFormat="1" ht="33" customHeight="1">
      <c r="B1426" s="32"/>
      <c r="C1426" s="136" t="s">
        <v>2096</v>
      </c>
      <c r="D1426" s="136" t="s">
        <v>270</v>
      </c>
      <c r="E1426" s="137" t="s">
        <v>2102</v>
      </c>
      <c r="F1426" s="138" t="s">
        <v>2103</v>
      </c>
      <c r="G1426" s="139" t="s">
        <v>318</v>
      </c>
      <c r="H1426" s="140">
        <v>9.5</v>
      </c>
      <c r="I1426" s="141"/>
      <c r="J1426" s="142">
        <f>ROUND(I1426*H1426,2)</f>
        <v>0</v>
      </c>
      <c r="K1426" s="138" t="s">
        <v>1</v>
      </c>
      <c r="L1426" s="32"/>
      <c r="M1426" s="143" t="s">
        <v>1</v>
      </c>
      <c r="N1426" s="144" t="s">
        <v>43</v>
      </c>
      <c r="P1426" s="145">
        <f>O1426*H1426</f>
        <v>0</v>
      </c>
      <c r="Q1426" s="145">
        <v>6.0699999999999999E-3</v>
      </c>
      <c r="R1426" s="145">
        <f>Q1426*H1426</f>
        <v>5.7665000000000001E-2</v>
      </c>
      <c r="S1426" s="145">
        <v>0</v>
      </c>
      <c r="T1426" s="146">
        <f>S1426*H1426</f>
        <v>0</v>
      </c>
      <c r="AR1426" s="147" t="s">
        <v>370</v>
      </c>
      <c r="AT1426" s="147" t="s">
        <v>270</v>
      </c>
      <c r="AU1426" s="147" t="s">
        <v>90</v>
      </c>
      <c r="AY1426" s="17" t="s">
        <v>268</v>
      </c>
      <c r="BE1426" s="148">
        <f>IF(N1426="základní",J1426,0)</f>
        <v>0</v>
      </c>
      <c r="BF1426" s="148">
        <f>IF(N1426="snížená",J1426,0)</f>
        <v>0</v>
      </c>
      <c r="BG1426" s="148">
        <f>IF(N1426="zákl. přenesená",J1426,0)</f>
        <v>0</v>
      </c>
      <c r="BH1426" s="148">
        <f>IF(N1426="sníž. přenesená",J1426,0)</f>
        <v>0</v>
      </c>
      <c r="BI1426" s="148">
        <f>IF(N1426="nulová",J1426,0)</f>
        <v>0</v>
      </c>
      <c r="BJ1426" s="17" t="s">
        <v>90</v>
      </c>
      <c r="BK1426" s="148">
        <f>ROUND(I1426*H1426,2)</f>
        <v>0</v>
      </c>
      <c r="BL1426" s="17" t="s">
        <v>370</v>
      </c>
      <c r="BM1426" s="147" t="s">
        <v>2104</v>
      </c>
    </row>
    <row r="1427" spans="2:65" s="1" customFormat="1" ht="29.25">
      <c r="B1427" s="32"/>
      <c r="D1427" s="150" t="s">
        <v>475</v>
      </c>
      <c r="F1427" s="178" t="s">
        <v>2062</v>
      </c>
      <c r="I1427" s="179"/>
      <c r="L1427" s="32"/>
      <c r="M1427" s="180"/>
      <c r="T1427" s="56"/>
      <c r="AT1427" s="17" t="s">
        <v>475</v>
      </c>
      <c r="AU1427" s="17" t="s">
        <v>90</v>
      </c>
    </row>
    <row r="1428" spans="2:65" s="12" customFormat="1">
      <c r="B1428" s="149"/>
      <c r="D1428" s="150" t="s">
        <v>276</v>
      </c>
      <c r="E1428" s="151" t="s">
        <v>1</v>
      </c>
      <c r="F1428" s="152" t="s">
        <v>2105</v>
      </c>
      <c r="H1428" s="153">
        <v>9.5</v>
      </c>
      <c r="I1428" s="154"/>
      <c r="L1428" s="149"/>
      <c r="M1428" s="155"/>
      <c r="T1428" s="156"/>
      <c r="AT1428" s="151" t="s">
        <v>276</v>
      </c>
      <c r="AU1428" s="151" t="s">
        <v>90</v>
      </c>
      <c r="AV1428" s="12" t="s">
        <v>90</v>
      </c>
      <c r="AW1428" s="12" t="s">
        <v>32</v>
      </c>
      <c r="AX1428" s="12" t="s">
        <v>77</v>
      </c>
      <c r="AY1428" s="151" t="s">
        <v>268</v>
      </c>
    </row>
    <row r="1429" spans="2:65" s="13" customFormat="1">
      <c r="B1429" s="157"/>
      <c r="D1429" s="150" t="s">
        <v>276</v>
      </c>
      <c r="E1429" s="158" t="s">
        <v>1</v>
      </c>
      <c r="F1429" s="159" t="s">
        <v>278</v>
      </c>
      <c r="H1429" s="160">
        <v>9.5</v>
      </c>
      <c r="I1429" s="161"/>
      <c r="L1429" s="157"/>
      <c r="M1429" s="162"/>
      <c r="T1429" s="163"/>
      <c r="AT1429" s="158" t="s">
        <v>276</v>
      </c>
      <c r="AU1429" s="158" t="s">
        <v>90</v>
      </c>
      <c r="AV1429" s="13" t="s">
        <v>101</v>
      </c>
      <c r="AW1429" s="13" t="s">
        <v>32</v>
      </c>
      <c r="AX1429" s="13" t="s">
        <v>84</v>
      </c>
      <c r="AY1429" s="158" t="s">
        <v>268</v>
      </c>
    </row>
    <row r="1430" spans="2:65" s="1" customFormat="1" ht="33" customHeight="1">
      <c r="B1430" s="32"/>
      <c r="C1430" s="136" t="s">
        <v>2101</v>
      </c>
      <c r="D1430" s="136" t="s">
        <v>270</v>
      </c>
      <c r="E1430" s="137" t="s">
        <v>2107</v>
      </c>
      <c r="F1430" s="138" t="s">
        <v>2108</v>
      </c>
      <c r="G1430" s="139" t="s">
        <v>318</v>
      </c>
      <c r="H1430" s="140">
        <v>5.84</v>
      </c>
      <c r="I1430" s="141"/>
      <c r="J1430" s="142">
        <f>ROUND(I1430*H1430,2)</f>
        <v>0</v>
      </c>
      <c r="K1430" s="138" t="s">
        <v>1</v>
      </c>
      <c r="L1430" s="32"/>
      <c r="M1430" s="143" t="s">
        <v>1</v>
      </c>
      <c r="N1430" s="144" t="s">
        <v>43</v>
      </c>
      <c r="P1430" s="145">
        <f>O1430*H1430</f>
        <v>0</v>
      </c>
      <c r="Q1430" s="145">
        <v>6.0699999999999999E-3</v>
      </c>
      <c r="R1430" s="145">
        <f>Q1430*H1430</f>
        <v>3.5448799999999996E-2</v>
      </c>
      <c r="S1430" s="145">
        <v>0</v>
      </c>
      <c r="T1430" s="146">
        <f>S1430*H1430</f>
        <v>0</v>
      </c>
      <c r="AR1430" s="147" t="s">
        <v>370</v>
      </c>
      <c r="AT1430" s="147" t="s">
        <v>270</v>
      </c>
      <c r="AU1430" s="147" t="s">
        <v>90</v>
      </c>
      <c r="AY1430" s="17" t="s">
        <v>268</v>
      </c>
      <c r="BE1430" s="148">
        <f>IF(N1430="základní",J1430,0)</f>
        <v>0</v>
      </c>
      <c r="BF1430" s="148">
        <f>IF(N1430="snížená",J1430,0)</f>
        <v>0</v>
      </c>
      <c r="BG1430" s="148">
        <f>IF(N1430="zákl. přenesená",J1430,0)</f>
        <v>0</v>
      </c>
      <c r="BH1430" s="148">
        <f>IF(N1430="sníž. přenesená",J1430,0)</f>
        <v>0</v>
      </c>
      <c r="BI1430" s="148">
        <f>IF(N1430="nulová",J1430,0)</f>
        <v>0</v>
      </c>
      <c r="BJ1430" s="17" t="s">
        <v>90</v>
      </c>
      <c r="BK1430" s="148">
        <f>ROUND(I1430*H1430,2)</f>
        <v>0</v>
      </c>
      <c r="BL1430" s="17" t="s">
        <v>370</v>
      </c>
      <c r="BM1430" s="147" t="s">
        <v>2109</v>
      </c>
    </row>
    <row r="1431" spans="2:65" s="1" customFormat="1" ht="29.25">
      <c r="B1431" s="32"/>
      <c r="D1431" s="150" t="s">
        <v>475</v>
      </c>
      <c r="F1431" s="178" t="s">
        <v>2062</v>
      </c>
      <c r="I1431" s="179"/>
      <c r="L1431" s="32"/>
      <c r="M1431" s="180"/>
      <c r="T1431" s="56"/>
      <c r="AT1431" s="17" t="s">
        <v>475</v>
      </c>
      <c r="AU1431" s="17" t="s">
        <v>90</v>
      </c>
    </row>
    <row r="1432" spans="2:65" s="12" customFormat="1">
      <c r="B1432" s="149"/>
      <c r="D1432" s="150" t="s">
        <v>276</v>
      </c>
      <c r="E1432" s="151" t="s">
        <v>1</v>
      </c>
      <c r="F1432" s="152" t="s">
        <v>2110</v>
      </c>
      <c r="H1432" s="153">
        <v>5.84</v>
      </c>
      <c r="I1432" s="154"/>
      <c r="L1432" s="149"/>
      <c r="M1432" s="155"/>
      <c r="T1432" s="156"/>
      <c r="AT1432" s="151" t="s">
        <v>276</v>
      </c>
      <c r="AU1432" s="151" t="s">
        <v>90</v>
      </c>
      <c r="AV1432" s="12" t="s">
        <v>90</v>
      </c>
      <c r="AW1432" s="12" t="s">
        <v>32</v>
      </c>
      <c r="AX1432" s="12" t="s">
        <v>77</v>
      </c>
      <c r="AY1432" s="151" t="s">
        <v>268</v>
      </c>
    </row>
    <row r="1433" spans="2:65" s="13" customFormat="1">
      <c r="B1433" s="157"/>
      <c r="D1433" s="150" t="s">
        <v>276</v>
      </c>
      <c r="E1433" s="158" t="s">
        <v>1</v>
      </c>
      <c r="F1433" s="159" t="s">
        <v>278</v>
      </c>
      <c r="H1433" s="160">
        <v>5.84</v>
      </c>
      <c r="I1433" s="161"/>
      <c r="L1433" s="157"/>
      <c r="M1433" s="162"/>
      <c r="T1433" s="163"/>
      <c r="AT1433" s="158" t="s">
        <v>276</v>
      </c>
      <c r="AU1433" s="158" t="s">
        <v>90</v>
      </c>
      <c r="AV1433" s="13" t="s">
        <v>101</v>
      </c>
      <c r="AW1433" s="13" t="s">
        <v>32</v>
      </c>
      <c r="AX1433" s="13" t="s">
        <v>84</v>
      </c>
      <c r="AY1433" s="158" t="s">
        <v>268</v>
      </c>
    </row>
    <row r="1434" spans="2:65" s="1" customFormat="1" ht="24.2" customHeight="1">
      <c r="B1434" s="32"/>
      <c r="C1434" s="136" t="s">
        <v>2106</v>
      </c>
      <c r="D1434" s="136" t="s">
        <v>270</v>
      </c>
      <c r="E1434" s="137" t="s">
        <v>2112</v>
      </c>
      <c r="F1434" s="138" t="s">
        <v>2113</v>
      </c>
      <c r="G1434" s="139" t="s">
        <v>318</v>
      </c>
      <c r="H1434" s="140">
        <v>2.4</v>
      </c>
      <c r="I1434" s="141"/>
      <c r="J1434" s="142">
        <f>ROUND(I1434*H1434,2)</f>
        <v>0</v>
      </c>
      <c r="K1434" s="138" t="s">
        <v>1</v>
      </c>
      <c r="L1434" s="32"/>
      <c r="M1434" s="143" t="s">
        <v>1</v>
      </c>
      <c r="N1434" s="144" t="s">
        <v>43</v>
      </c>
      <c r="P1434" s="145">
        <f>O1434*H1434</f>
        <v>0</v>
      </c>
      <c r="Q1434" s="145">
        <v>6.0699999999999999E-3</v>
      </c>
      <c r="R1434" s="145">
        <f>Q1434*H1434</f>
        <v>1.4567999999999999E-2</v>
      </c>
      <c r="S1434" s="145">
        <v>0</v>
      </c>
      <c r="T1434" s="146">
        <f>S1434*H1434</f>
        <v>0</v>
      </c>
      <c r="AR1434" s="147" t="s">
        <v>370</v>
      </c>
      <c r="AT1434" s="147" t="s">
        <v>270</v>
      </c>
      <c r="AU1434" s="147" t="s">
        <v>90</v>
      </c>
      <c r="AY1434" s="17" t="s">
        <v>268</v>
      </c>
      <c r="BE1434" s="148">
        <f>IF(N1434="základní",J1434,0)</f>
        <v>0</v>
      </c>
      <c r="BF1434" s="148">
        <f>IF(N1434="snížená",J1434,0)</f>
        <v>0</v>
      </c>
      <c r="BG1434" s="148">
        <f>IF(N1434="zákl. přenesená",J1434,0)</f>
        <v>0</v>
      </c>
      <c r="BH1434" s="148">
        <f>IF(N1434="sníž. přenesená",J1434,0)</f>
        <v>0</v>
      </c>
      <c r="BI1434" s="148">
        <f>IF(N1434="nulová",J1434,0)</f>
        <v>0</v>
      </c>
      <c r="BJ1434" s="17" t="s">
        <v>90</v>
      </c>
      <c r="BK1434" s="148">
        <f>ROUND(I1434*H1434,2)</f>
        <v>0</v>
      </c>
      <c r="BL1434" s="17" t="s">
        <v>370</v>
      </c>
      <c r="BM1434" s="147" t="s">
        <v>2114</v>
      </c>
    </row>
    <row r="1435" spans="2:65" s="1" customFormat="1" ht="29.25">
      <c r="B1435" s="32"/>
      <c r="D1435" s="150" t="s">
        <v>475</v>
      </c>
      <c r="F1435" s="178" t="s">
        <v>2062</v>
      </c>
      <c r="I1435" s="179"/>
      <c r="L1435" s="32"/>
      <c r="M1435" s="180"/>
      <c r="T1435" s="56"/>
      <c r="AT1435" s="17" t="s">
        <v>475</v>
      </c>
      <c r="AU1435" s="17" t="s">
        <v>90</v>
      </c>
    </row>
    <row r="1436" spans="2:65" s="12" customFormat="1">
      <c r="B1436" s="149"/>
      <c r="D1436" s="150" t="s">
        <v>276</v>
      </c>
      <c r="E1436" s="151" t="s">
        <v>1</v>
      </c>
      <c r="F1436" s="152" t="s">
        <v>2115</v>
      </c>
      <c r="H1436" s="153">
        <v>2.4</v>
      </c>
      <c r="I1436" s="154"/>
      <c r="L1436" s="149"/>
      <c r="M1436" s="155"/>
      <c r="T1436" s="156"/>
      <c r="AT1436" s="151" t="s">
        <v>276</v>
      </c>
      <c r="AU1436" s="151" t="s">
        <v>90</v>
      </c>
      <c r="AV1436" s="12" t="s">
        <v>90</v>
      </c>
      <c r="AW1436" s="12" t="s">
        <v>32</v>
      </c>
      <c r="AX1436" s="12" t="s">
        <v>77</v>
      </c>
      <c r="AY1436" s="151" t="s">
        <v>268</v>
      </c>
    </row>
    <row r="1437" spans="2:65" s="13" customFormat="1">
      <c r="B1437" s="157"/>
      <c r="D1437" s="150" t="s">
        <v>276</v>
      </c>
      <c r="E1437" s="158" t="s">
        <v>1</v>
      </c>
      <c r="F1437" s="159" t="s">
        <v>278</v>
      </c>
      <c r="H1437" s="160">
        <v>2.4</v>
      </c>
      <c r="I1437" s="161"/>
      <c r="L1437" s="157"/>
      <c r="M1437" s="162"/>
      <c r="T1437" s="163"/>
      <c r="AT1437" s="158" t="s">
        <v>276</v>
      </c>
      <c r="AU1437" s="158" t="s">
        <v>90</v>
      </c>
      <c r="AV1437" s="13" t="s">
        <v>101</v>
      </c>
      <c r="AW1437" s="13" t="s">
        <v>32</v>
      </c>
      <c r="AX1437" s="13" t="s">
        <v>84</v>
      </c>
      <c r="AY1437" s="158" t="s">
        <v>268</v>
      </c>
    </row>
    <row r="1438" spans="2:65" s="1" customFormat="1" ht="33" customHeight="1">
      <c r="B1438" s="32"/>
      <c r="C1438" s="136" t="s">
        <v>2111</v>
      </c>
      <c r="D1438" s="136" t="s">
        <v>270</v>
      </c>
      <c r="E1438" s="137" t="s">
        <v>2117</v>
      </c>
      <c r="F1438" s="138" t="s">
        <v>2118</v>
      </c>
      <c r="G1438" s="139" t="s">
        <v>318</v>
      </c>
      <c r="H1438" s="140">
        <v>22</v>
      </c>
      <c r="I1438" s="141"/>
      <c r="J1438" s="142">
        <f>ROUND(I1438*H1438,2)</f>
        <v>0</v>
      </c>
      <c r="K1438" s="138" t="s">
        <v>1</v>
      </c>
      <c r="L1438" s="32"/>
      <c r="M1438" s="143" t="s">
        <v>1</v>
      </c>
      <c r="N1438" s="144" t="s">
        <v>43</v>
      </c>
      <c r="P1438" s="145">
        <f>O1438*H1438</f>
        <v>0</v>
      </c>
      <c r="Q1438" s="145">
        <v>6.0699999999999999E-3</v>
      </c>
      <c r="R1438" s="145">
        <f>Q1438*H1438</f>
        <v>0.13353999999999999</v>
      </c>
      <c r="S1438" s="145">
        <v>0</v>
      </c>
      <c r="T1438" s="146">
        <f>S1438*H1438</f>
        <v>0</v>
      </c>
      <c r="AR1438" s="147" t="s">
        <v>370</v>
      </c>
      <c r="AT1438" s="147" t="s">
        <v>270</v>
      </c>
      <c r="AU1438" s="147" t="s">
        <v>90</v>
      </c>
      <c r="AY1438" s="17" t="s">
        <v>268</v>
      </c>
      <c r="BE1438" s="148">
        <f>IF(N1438="základní",J1438,0)</f>
        <v>0</v>
      </c>
      <c r="BF1438" s="148">
        <f>IF(N1438="snížená",J1438,0)</f>
        <v>0</v>
      </c>
      <c r="BG1438" s="148">
        <f>IF(N1438="zákl. přenesená",J1438,0)</f>
        <v>0</v>
      </c>
      <c r="BH1438" s="148">
        <f>IF(N1438="sníž. přenesená",J1438,0)</f>
        <v>0</v>
      </c>
      <c r="BI1438" s="148">
        <f>IF(N1438="nulová",J1438,0)</f>
        <v>0</v>
      </c>
      <c r="BJ1438" s="17" t="s">
        <v>90</v>
      </c>
      <c r="BK1438" s="148">
        <f>ROUND(I1438*H1438,2)</f>
        <v>0</v>
      </c>
      <c r="BL1438" s="17" t="s">
        <v>370</v>
      </c>
      <c r="BM1438" s="147" t="s">
        <v>2119</v>
      </c>
    </row>
    <row r="1439" spans="2:65" s="1" customFormat="1" ht="29.25">
      <c r="B1439" s="32"/>
      <c r="D1439" s="150" t="s">
        <v>475</v>
      </c>
      <c r="F1439" s="178" t="s">
        <v>2062</v>
      </c>
      <c r="I1439" s="179"/>
      <c r="L1439" s="32"/>
      <c r="M1439" s="180"/>
      <c r="T1439" s="56"/>
      <c r="AT1439" s="17" t="s">
        <v>475</v>
      </c>
      <c r="AU1439" s="17" t="s">
        <v>90</v>
      </c>
    </row>
    <row r="1440" spans="2:65" s="12" customFormat="1">
      <c r="B1440" s="149"/>
      <c r="D1440" s="150" t="s">
        <v>276</v>
      </c>
      <c r="E1440" s="151" t="s">
        <v>1</v>
      </c>
      <c r="F1440" s="152" t="s">
        <v>2120</v>
      </c>
      <c r="H1440" s="153">
        <v>22</v>
      </c>
      <c r="I1440" s="154"/>
      <c r="L1440" s="149"/>
      <c r="M1440" s="155"/>
      <c r="T1440" s="156"/>
      <c r="AT1440" s="151" t="s">
        <v>276</v>
      </c>
      <c r="AU1440" s="151" t="s">
        <v>90</v>
      </c>
      <c r="AV1440" s="12" t="s">
        <v>90</v>
      </c>
      <c r="AW1440" s="12" t="s">
        <v>32</v>
      </c>
      <c r="AX1440" s="12" t="s">
        <v>77</v>
      </c>
      <c r="AY1440" s="151" t="s">
        <v>268</v>
      </c>
    </row>
    <row r="1441" spans="2:65" s="13" customFormat="1">
      <c r="B1441" s="157"/>
      <c r="D1441" s="150" t="s">
        <v>276</v>
      </c>
      <c r="E1441" s="158" t="s">
        <v>1</v>
      </c>
      <c r="F1441" s="159" t="s">
        <v>278</v>
      </c>
      <c r="H1441" s="160">
        <v>22</v>
      </c>
      <c r="I1441" s="161"/>
      <c r="L1441" s="157"/>
      <c r="M1441" s="162"/>
      <c r="T1441" s="163"/>
      <c r="AT1441" s="158" t="s">
        <v>276</v>
      </c>
      <c r="AU1441" s="158" t="s">
        <v>90</v>
      </c>
      <c r="AV1441" s="13" t="s">
        <v>101</v>
      </c>
      <c r="AW1441" s="13" t="s">
        <v>32</v>
      </c>
      <c r="AX1441" s="13" t="s">
        <v>84</v>
      </c>
      <c r="AY1441" s="158" t="s">
        <v>268</v>
      </c>
    </row>
    <row r="1442" spans="2:65" s="1" customFormat="1" ht="33" customHeight="1">
      <c r="B1442" s="32"/>
      <c r="C1442" s="136" t="s">
        <v>2116</v>
      </c>
      <c r="D1442" s="136" t="s">
        <v>270</v>
      </c>
      <c r="E1442" s="137" t="s">
        <v>2122</v>
      </c>
      <c r="F1442" s="138" t="s">
        <v>2123</v>
      </c>
      <c r="G1442" s="139" t="s">
        <v>273</v>
      </c>
      <c r="H1442" s="140">
        <v>1.5</v>
      </c>
      <c r="I1442" s="141"/>
      <c r="J1442" s="142">
        <f>ROUND(I1442*H1442,2)</f>
        <v>0</v>
      </c>
      <c r="K1442" s="138" t="s">
        <v>1</v>
      </c>
      <c r="L1442" s="32"/>
      <c r="M1442" s="143" t="s">
        <v>1</v>
      </c>
      <c r="N1442" s="144" t="s">
        <v>43</v>
      </c>
      <c r="P1442" s="145">
        <f>O1442*H1442</f>
        <v>0</v>
      </c>
      <c r="Q1442" s="145">
        <v>6.0699999999999999E-3</v>
      </c>
      <c r="R1442" s="145">
        <f>Q1442*H1442</f>
        <v>9.1050000000000002E-3</v>
      </c>
      <c r="S1442" s="145">
        <v>0</v>
      </c>
      <c r="T1442" s="146">
        <f>S1442*H1442</f>
        <v>0</v>
      </c>
      <c r="AR1442" s="147" t="s">
        <v>370</v>
      </c>
      <c r="AT1442" s="147" t="s">
        <v>270</v>
      </c>
      <c r="AU1442" s="147" t="s">
        <v>90</v>
      </c>
      <c r="AY1442" s="17" t="s">
        <v>268</v>
      </c>
      <c r="BE1442" s="148">
        <f>IF(N1442="základní",J1442,0)</f>
        <v>0</v>
      </c>
      <c r="BF1442" s="148">
        <f>IF(N1442="snížená",J1442,0)</f>
        <v>0</v>
      </c>
      <c r="BG1442" s="148">
        <f>IF(N1442="zákl. přenesená",J1442,0)</f>
        <v>0</v>
      </c>
      <c r="BH1442" s="148">
        <f>IF(N1442="sníž. přenesená",J1442,0)</f>
        <v>0</v>
      </c>
      <c r="BI1442" s="148">
        <f>IF(N1442="nulová",J1442,0)</f>
        <v>0</v>
      </c>
      <c r="BJ1442" s="17" t="s">
        <v>90</v>
      </c>
      <c r="BK1442" s="148">
        <f>ROUND(I1442*H1442,2)</f>
        <v>0</v>
      </c>
      <c r="BL1442" s="17" t="s">
        <v>370</v>
      </c>
      <c r="BM1442" s="147" t="s">
        <v>2124</v>
      </c>
    </row>
    <row r="1443" spans="2:65" s="1" customFormat="1" ht="29.25">
      <c r="B1443" s="32"/>
      <c r="D1443" s="150" t="s">
        <v>475</v>
      </c>
      <c r="F1443" s="178" t="s">
        <v>2062</v>
      </c>
      <c r="I1443" s="179"/>
      <c r="L1443" s="32"/>
      <c r="M1443" s="180"/>
      <c r="T1443" s="56"/>
      <c r="AT1443" s="17" t="s">
        <v>475</v>
      </c>
      <c r="AU1443" s="17" t="s">
        <v>90</v>
      </c>
    </row>
    <row r="1444" spans="2:65" s="12" customFormat="1">
      <c r="B1444" s="149"/>
      <c r="D1444" s="150" t="s">
        <v>276</v>
      </c>
      <c r="E1444" s="151" t="s">
        <v>1</v>
      </c>
      <c r="F1444" s="152" t="s">
        <v>2125</v>
      </c>
      <c r="H1444" s="153">
        <v>1.5</v>
      </c>
      <c r="I1444" s="154"/>
      <c r="L1444" s="149"/>
      <c r="M1444" s="155"/>
      <c r="T1444" s="156"/>
      <c r="AT1444" s="151" t="s">
        <v>276</v>
      </c>
      <c r="AU1444" s="151" t="s">
        <v>90</v>
      </c>
      <c r="AV1444" s="12" t="s">
        <v>90</v>
      </c>
      <c r="AW1444" s="12" t="s">
        <v>32</v>
      </c>
      <c r="AX1444" s="12" t="s">
        <v>77</v>
      </c>
      <c r="AY1444" s="151" t="s">
        <v>268</v>
      </c>
    </row>
    <row r="1445" spans="2:65" s="13" customFormat="1">
      <c r="B1445" s="157"/>
      <c r="D1445" s="150" t="s">
        <v>276</v>
      </c>
      <c r="E1445" s="158" t="s">
        <v>1</v>
      </c>
      <c r="F1445" s="159" t="s">
        <v>278</v>
      </c>
      <c r="H1445" s="160">
        <v>1.5</v>
      </c>
      <c r="I1445" s="161"/>
      <c r="L1445" s="157"/>
      <c r="M1445" s="162"/>
      <c r="T1445" s="163"/>
      <c r="AT1445" s="158" t="s">
        <v>276</v>
      </c>
      <c r="AU1445" s="158" t="s">
        <v>90</v>
      </c>
      <c r="AV1445" s="13" t="s">
        <v>101</v>
      </c>
      <c r="AW1445" s="13" t="s">
        <v>32</v>
      </c>
      <c r="AX1445" s="13" t="s">
        <v>84</v>
      </c>
      <c r="AY1445" s="158" t="s">
        <v>268</v>
      </c>
    </row>
    <row r="1446" spans="2:65" s="1" customFormat="1" ht="24.2" customHeight="1">
      <c r="B1446" s="32"/>
      <c r="C1446" s="136" t="s">
        <v>2121</v>
      </c>
      <c r="D1446" s="136" t="s">
        <v>270</v>
      </c>
      <c r="E1446" s="137" t="s">
        <v>2127</v>
      </c>
      <c r="F1446" s="138" t="s">
        <v>2128</v>
      </c>
      <c r="G1446" s="139" t="s">
        <v>1472</v>
      </c>
      <c r="H1446" s="197"/>
      <c r="I1446" s="141"/>
      <c r="J1446" s="142">
        <f>ROUND(I1446*H1446,2)</f>
        <v>0</v>
      </c>
      <c r="K1446" s="138" t="s">
        <v>274</v>
      </c>
      <c r="L1446" s="32"/>
      <c r="M1446" s="143" t="s">
        <v>1</v>
      </c>
      <c r="N1446" s="144" t="s">
        <v>43</v>
      </c>
      <c r="P1446" s="145">
        <f>O1446*H1446</f>
        <v>0</v>
      </c>
      <c r="Q1446" s="145">
        <v>0</v>
      </c>
      <c r="R1446" s="145">
        <f>Q1446*H1446</f>
        <v>0</v>
      </c>
      <c r="S1446" s="145">
        <v>0</v>
      </c>
      <c r="T1446" s="146">
        <f>S1446*H1446</f>
        <v>0</v>
      </c>
      <c r="AR1446" s="147" t="s">
        <v>370</v>
      </c>
      <c r="AT1446" s="147" t="s">
        <v>270</v>
      </c>
      <c r="AU1446" s="147" t="s">
        <v>90</v>
      </c>
      <c r="AY1446" s="17" t="s">
        <v>268</v>
      </c>
      <c r="BE1446" s="148">
        <f>IF(N1446="základní",J1446,0)</f>
        <v>0</v>
      </c>
      <c r="BF1446" s="148">
        <f>IF(N1446="snížená",J1446,0)</f>
        <v>0</v>
      </c>
      <c r="BG1446" s="148">
        <f>IF(N1446="zákl. přenesená",J1446,0)</f>
        <v>0</v>
      </c>
      <c r="BH1446" s="148">
        <f>IF(N1446="sníž. přenesená",J1446,0)</f>
        <v>0</v>
      </c>
      <c r="BI1446" s="148">
        <f>IF(N1446="nulová",J1446,0)</f>
        <v>0</v>
      </c>
      <c r="BJ1446" s="17" t="s">
        <v>90</v>
      </c>
      <c r="BK1446" s="148">
        <f>ROUND(I1446*H1446,2)</f>
        <v>0</v>
      </c>
      <c r="BL1446" s="17" t="s">
        <v>370</v>
      </c>
      <c r="BM1446" s="147" t="s">
        <v>2129</v>
      </c>
    </row>
    <row r="1447" spans="2:65" s="11" customFormat="1" ht="22.9" customHeight="1">
      <c r="B1447" s="124"/>
      <c r="D1447" s="125" t="s">
        <v>76</v>
      </c>
      <c r="E1447" s="134" t="s">
        <v>2130</v>
      </c>
      <c r="F1447" s="134" t="s">
        <v>2131</v>
      </c>
      <c r="I1447" s="127"/>
      <c r="J1447" s="135">
        <f>BK1447</f>
        <v>0</v>
      </c>
      <c r="L1447" s="124"/>
      <c r="M1447" s="129"/>
      <c r="P1447" s="130">
        <f>SUM(P1448:P1475)</f>
        <v>0</v>
      </c>
      <c r="R1447" s="130">
        <f>SUM(R1448:R1475)</f>
        <v>0.1496268</v>
      </c>
      <c r="T1447" s="131">
        <f>SUM(T1448:T1475)</f>
        <v>0</v>
      </c>
      <c r="AR1447" s="125" t="s">
        <v>90</v>
      </c>
      <c r="AT1447" s="132" t="s">
        <v>76</v>
      </c>
      <c r="AU1447" s="132" t="s">
        <v>84</v>
      </c>
      <c r="AY1447" s="125" t="s">
        <v>268</v>
      </c>
      <c r="BK1447" s="133">
        <f>SUM(BK1448:BK1475)</f>
        <v>0</v>
      </c>
    </row>
    <row r="1448" spans="2:65" s="1" customFormat="1" ht="66.75" customHeight="1">
      <c r="B1448" s="32"/>
      <c r="C1448" s="136" t="s">
        <v>2126</v>
      </c>
      <c r="D1448" s="136" t="s">
        <v>270</v>
      </c>
      <c r="E1448" s="137" t="s">
        <v>2133</v>
      </c>
      <c r="F1448" s="138" t="s">
        <v>2134</v>
      </c>
      <c r="G1448" s="139" t="s">
        <v>445</v>
      </c>
      <c r="H1448" s="140">
        <v>1</v>
      </c>
      <c r="I1448" s="141"/>
      <c r="J1448" s="142">
        <f>ROUND(I1448*H1448,2)</f>
        <v>0</v>
      </c>
      <c r="K1448" s="138" t="s">
        <v>1</v>
      </c>
      <c r="L1448" s="32"/>
      <c r="M1448" s="143" t="s">
        <v>1</v>
      </c>
      <c r="N1448" s="144" t="s">
        <v>43</v>
      </c>
      <c r="P1448" s="145">
        <f>O1448*H1448</f>
        <v>0</v>
      </c>
      <c r="Q1448" s="145">
        <v>4.4000000000000002E-4</v>
      </c>
      <c r="R1448" s="145">
        <f>Q1448*H1448</f>
        <v>4.4000000000000002E-4</v>
      </c>
      <c r="S1448" s="145">
        <v>0</v>
      </c>
      <c r="T1448" s="146">
        <f>S1448*H1448</f>
        <v>0</v>
      </c>
      <c r="AR1448" s="147" t="s">
        <v>370</v>
      </c>
      <c r="AT1448" s="147" t="s">
        <v>270</v>
      </c>
      <c r="AU1448" s="147" t="s">
        <v>90</v>
      </c>
      <c r="AY1448" s="17" t="s">
        <v>268</v>
      </c>
      <c r="BE1448" s="148">
        <f>IF(N1448="základní",J1448,0)</f>
        <v>0</v>
      </c>
      <c r="BF1448" s="148">
        <f>IF(N1448="snížená",J1448,0)</f>
        <v>0</v>
      </c>
      <c r="BG1448" s="148">
        <f>IF(N1448="zákl. přenesená",J1448,0)</f>
        <v>0</v>
      </c>
      <c r="BH1448" s="148">
        <f>IF(N1448="sníž. přenesená",J1448,0)</f>
        <v>0</v>
      </c>
      <c r="BI1448" s="148">
        <f>IF(N1448="nulová",J1448,0)</f>
        <v>0</v>
      </c>
      <c r="BJ1448" s="17" t="s">
        <v>90</v>
      </c>
      <c r="BK1448" s="148">
        <f>ROUND(I1448*H1448,2)</f>
        <v>0</v>
      </c>
      <c r="BL1448" s="17" t="s">
        <v>370</v>
      </c>
      <c r="BM1448" s="147" t="s">
        <v>2135</v>
      </c>
    </row>
    <row r="1449" spans="2:65" s="1" customFormat="1" ht="39">
      <c r="B1449" s="32"/>
      <c r="D1449" s="150" t="s">
        <v>475</v>
      </c>
      <c r="F1449" s="178" t="s">
        <v>2136</v>
      </c>
      <c r="I1449" s="179"/>
      <c r="L1449" s="32"/>
      <c r="M1449" s="180"/>
      <c r="T1449" s="56"/>
      <c r="AT1449" s="17" t="s">
        <v>475</v>
      </c>
      <c r="AU1449" s="17" t="s">
        <v>90</v>
      </c>
    </row>
    <row r="1450" spans="2:65" s="12" customFormat="1" ht="22.5">
      <c r="B1450" s="149"/>
      <c r="D1450" s="150" t="s">
        <v>276</v>
      </c>
      <c r="E1450" s="151" t="s">
        <v>1</v>
      </c>
      <c r="F1450" s="152" t="s">
        <v>2137</v>
      </c>
      <c r="H1450" s="153">
        <v>1</v>
      </c>
      <c r="I1450" s="154"/>
      <c r="L1450" s="149"/>
      <c r="M1450" s="155"/>
      <c r="T1450" s="156"/>
      <c r="AT1450" s="151" t="s">
        <v>276</v>
      </c>
      <c r="AU1450" s="151" t="s">
        <v>90</v>
      </c>
      <c r="AV1450" s="12" t="s">
        <v>90</v>
      </c>
      <c r="AW1450" s="12" t="s">
        <v>32</v>
      </c>
      <c r="AX1450" s="12" t="s">
        <v>77</v>
      </c>
      <c r="AY1450" s="151" t="s">
        <v>268</v>
      </c>
    </row>
    <row r="1451" spans="2:65" s="13" customFormat="1">
      <c r="B1451" s="157"/>
      <c r="D1451" s="150" t="s">
        <v>276</v>
      </c>
      <c r="E1451" s="158" t="s">
        <v>1</v>
      </c>
      <c r="F1451" s="159" t="s">
        <v>278</v>
      </c>
      <c r="H1451" s="160">
        <v>1</v>
      </c>
      <c r="I1451" s="161"/>
      <c r="L1451" s="157"/>
      <c r="M1451" s="162"/>
      <c r="T1451" s="163"/>
      <c r="AT1451" s="158" t="s">
        <v>276</v>
      </c>
      <c r="AU1451" s="158" t="s">
        <v>90</v>
      </c>
      <c r="AV1451" s="13" t="s">
        <v>101</v>
      </c>
      <c r="AW1451" s="13" t="s">
        <v>32</v>
      </c>
      <c r="AX1451" s="13" t="s">
        <v>84</v>
      </c>
      <c r="AY1451" s="158" t="s">
        <v>268</v>
      </c>
    </row>
    <row r="1452" spans="2:65" s="1" customFormat="1" ht="24.2" customHeight="1">
      <c r="B1452" s="32"/>
      <c r="C1452" s="136" t="s">
        <v>2132</v>
      </c>
      <c r="D1452" s="136" t="s">
        <v>270</v>
      </c>
      <c r="E1452" s="137" t="s">
        <v>2139</v>
      </c>
      <c r="F1452" s="138" t="s">
        <v>2140</v>
      </c>
      <c r="G1452" s="139" t="s">
        <v>273</v>
      </c>
      <c r="H1452" s="140">
        <v>13.78</v>
      </c>
      <c r="I1452" s="141"/>
      <c r="J1452" s="142">
        <f>ROUND(I1452*H1452,2)</f>
        <v>0</v>
      </c>
      <c r="K1452" s="138" t="s">
        <v>274</v>
      </c>
      <c r="L1452" s="32"/>
      <c r="M1452" s="143" t="s">
        <v>1</v>
      </c>
      <c r="N1452" s="144" t="s">
        <v>43</v>
      </c>
      <c r="P1452" s="145">
        <f>O1452*H1452</f>
        <v>0</v>
      </c>
      <c r="Q1452" s="145">
        <v>0</v>
      </c>
      <c r="R1452" s="145">
        <f>Q1452*H1452</f>
        <v>0</v>
      </c>
      <c r="S1452" s="145">
        <v>0</v>
      </c>
      <c r="T1452" s="146">
        <f>S1452*H1452</f>
        <v>0</v>
      </c>
      <c r="AR1452" s="147" t="s">
        <v>370</v>
      </c>
      <c r="AT1452" s="147" t="s">
        <v>270</v>
      </c>
      <c r="AU1452" s="147" t="s">
        <v>90</v>
      </c>
      <c r="AY1452" s="17" t="s">
        <v>268</v>
      </c>
      <c r="BE1452" s="148">
        <f>IF(N1452="základní",J1452,0)</f>
        <v>0</v>
      </c>
      <c r="BF1452" s="148">
        <f>IF(N1452="snížená",J1452,0)</f>
        <v>0</v>
      </c>
      <c r="BG1452" s="148">
        <f>IF(N1452="zákl. přenesená",J1452,0)</f>
        <v>0</v>
      </c>
      <c r="BH1452" s="148">
        <f>IF(N1452="sníž. přenesená",J1452,0)</f>
        <v>0</v>
      </c>
      <c r="BI1452" s="148">
        <f>IF(N1452="nulová",J1452,0)</f>
        <v>0</v>
      </c>
      <c r="BJ1452" s="17" t="s">
        <v>90</v>
      </c>
      <c r="BK1452" s="148">
        <f>ROUND(I1452*H1452,2)</f>
        <v>0</v>
      </c>
      <c r="BL1452" s="17" t="s">
        <v>370</v>
      </c>
      <c r="BM1452" s="147" t="s">
        <v>3428</v>
      </c>
    </row>
    <row r="1453" spans="2:65" s="1" customFormat="1" ht="16.5" customHeight="1">
      <c r="B1453" s="32"/>
      <c r="C1453" s="186" t="s">
        <v>2138</v>
      </c>
      <c r="D1453" s="186" t="s">
        <v>982</v>
      </c>
      <c r="E1453" s="187" t="s">
        <v>2143</v>
      </c>
      <c r="F1453" s="188" t="s">
        <v>2144</v>
      </c>
      <c r="G1453" s="189" t="s">
        <v>273</v>
      </c>
      <c r="H1453" s="190">
        <v>15.157999999999999</v>
      </c>
      <c r="I1453" s="191"/>
      <c r="J1453" s="192">
        <f>ROUND(I1453*H1453,2)</f>
        <v>0</v>
      </c>
      <c r="K1453" s="188" t="s">
        <v>274</v>
      </c>
      <c r="L1453" s="193"/>
      <c r="M1453" s="194" t="s">
        <v>1</v>
      </c>
      <c r="N1453" s="195" t="s">
        <v>43</v>
      </c>
      <c r="P1453" s="145">
        <f>O1453*H1453</f>
        <v>0</v>
      </c>
      <c r="Q1453" s="145">
        <v>6.6E-3</v>
      </c>
      <c r="R1453" s="145">
        <f>Q1453*H1453</f>
        <v>0.1000428</v>
      </c>
      <c r="S1453" s="145">
        <v>0</v>
      </c>
      <c r="T1453" s="146">
        <f>S1453*H1453</f>
        <v>0</v>
      </c>
      <c r="AR1453" s="147" t="s">
        <v>448</v>
      </c>
      <c r="AT1453" s="147" t="s">
        <v>982</v>
      </c>
      <c r="AU1453" s="147" t="s">
        <v>90</v>
      </c>
      <c r="AY1453" s="17" t="s">
        <v>268</v>
      </c>
      <c r="BE1453" s="148">
        <f>IF(N1453="základní",J1453,0)</f>
        <v>0</v>
      </c>
      <c r="BF1453" s="148">
        <f>IF(N1453="snížená",J1453,0)</f>
        <v>0</v>
      </c>
      <c r="BG1453" s="148">
        <f>IF(N1453="zákl. přenesená",J1453,0)</f>
        <v>0</v>
      </c>
      <c r="BH1453" s="148">
        <f>IF(N1453="sníž. přenesená",J1453,0)</f>
        <v>0</v>
      </c>
      <c r="BI1453" s="148">
        <f>IF(N1453="nulová",J1453,0)</f>
        <v>0</v>
      </c>
      <c r="BJ1453" s="17" t="s">
        <v>90</v>
      </c>
      <c r="BK1453" s="148">
        <f>ROUND(I1453*H1453,2)</f>
        <v>0</v>
      </c>
      <c r="BL1453" s="17" t="s">
        <v>370</v>
      </c>
      <c r="BM1453" s="147" t="s">
        <v>3429</v>
      </c>
    </row>
    <row r="1454" spans="2:65" s="14" customFormat="1">
      <c r="B1454" s="164"/>
      <c r="D1454" s="150" t="s">
        <v>276</v>
      </c>
      <c r="E1454" s="165" t="s">
        <v>1</v>
      </c>
      <c r="F1454" s="166" t="s">
        <v>2146</v>
      </c>
      <c r="H1454" s="165" t="s">
        <v>1</v>
      </c>
      <c r="I1454" s="167"/>
      <c r="L1454" s="164"/>
      <c r="M1454" s="168"/>
      <c r="T1454" s="169"/>
      <c r="AT1454" s="165" t="s">
        <v>276</v>
      </c>
      <c r="AU1454" s="165" t="s">
        <v>90</v>
      </c>
      <c r="AV1454" s="14" t="s">
        <v>84</v>
      </c>
      <c r="AW1454" s="14" t="s">
        <v>32</v>
      </c>
      <c r="AX1454" s="14" t="s">
        <v>77</v>
      </c>
      <c r="AY1454" s="165" t="s">
        <v>268</v>
      </c>
    </row>
    <row r="1455" spans="2:65" s="12" customFormat="1">
      <c r="B1455" s="149"/>
      <c r="D1455" s="150" t="s">
        <v>276</v>
      </c>
      <c r="E1455" s="151" t="s">
        <v>1</v>
      </c>
      <c r="F1455" s="152" t="s">
        <v>3430</v>
      </c>
      <c r="H1455" s="153">
        <v>13.78</v>
      </c>
      <c r="I1455" s="154"/>
      <c r="L1455" s="149"/>
      <c r="M1455" s="155"/>
      <c r="T1455" s="156"/>
      <c r="AT1455" s="151" t="s">
        <v>276</v>
      </c>
      <c r="AU1455" s="151" t="s">
        <v>90</v>
      </c>
      <c r="AV1455" s="12" t="s">
        <v>90</v>
      </c>
      <c r="AW1455" s="12" t="s">
        <v>32</v>
      </c>
      <c r="AX1455" s="12" t="s">
        <v>77</v>
      </c>
      <c r="AY1455" s="151" t="s">
        <v>268</v>
      </c>
    </row>
    <row r="1456" spans="2:65" s="13" customFormat="1">
      <c r="B1456" s="157"/>
      <c r="D1456" s="150" t="s">
        <v>276</v>
      </c>
      <c r="E1456" s="158" t="s">
        <v>1</v>
      </c>
      <c r="F1456" s="159" t="s">
        <v>278</v>
      </c>
      <c r="H1456" s="160">
        <v>13.78</v>
      </c>
      <c r="I1456" s="161"/>
      <c r="L1456" s="157"/>
      <c r="M1456" s="162"/>
      <c r="T1456" s="163"/>
      <c r="AT1456" s="158" t="s">
        <v>276</v>
      </c>
      <c r="AU1456" s="158" t="s">
        <v>90</v>
      </c>
      <c r="AV1456" s="13" t="s">
        <v>101</v>
      </c>
      <c r="AW1456" s="13" t="s">
        <v>32</v>
      </c>
      <c r="AX1456" s="13" t="s">
        <v>84</v>
      </c>
      <c r="AY1456" s="158" t="s">
        <v>268</v>
      </c>
    </row>
    <row r="1457" spans="2:65" s="12" customFormat="1">
      <c r="B1457" s="149"/>
      <c r="D1457" s="150" t="s">
        <v>276</v>
      </c>
      <c r="F1457" s="152" t="s">
        <v>2148</v>
      </c>
      <c r="H1457" s="153">
        <v>15.157999999999999</v>
      </c>
      <c r="I1457" s="154"/>
      <c r="L1457" s="149"/>
      <c r="M1457" s="155"/>
      <c r="T1457" s="156"/>
      <c r="AT1457" s="151" t="s">
        <v>276</v>
      </c>
      <c r="AU1457" s="151" t="s">
        <v>90</v>
      </c>
      <c r="AV1457" s="12" t="s">
        <v>90</v>
      </c>
      <c r="AW1457" s="12" t="s">
        <v>4</v>
      </c>
      <c r="AX1457" s="12" t="s">
        <v>84</v>
      </c>
      <c r="AY1457" s="151" t="s">
        <v>268</v>
      </c>
    </row>
    <row r="1458" spans="2:65" s="1" customFormat="1" ht="24.2" customHeight="1">
      <c r="B1458" s="32"/>
      <c r="C1458" s="136" t="s">
        <v>2142</v>
      </c>
      <c r="D1458" s="136" t="s">
        <v>270</v>
      </c>
      <c r="E1458" s="137" t="s">
        <v>2150</v>
      </c>
      <c r="F1458" s="138" t="s">
        <v>2151</v>
      </c>
      <c r="G1458" s="139" t="s">
        <v>318</v>
      </c>
      <c r="H1458" s="140">
        <v>11.2</v>
      </c>
      <c r="I1458" s="141"/>
      <c r="J1458" s="142">
        <f>ROUND(I1458*H1458,2)</f>
        <v>0</v>
      </c>
      <c r="K1458" s="138" t="s">
        <v>274</v>
      </c>
      <c r="L1458" s="32"/>
      <c r="M1458" s="143" t="s">
        <v>1</v>
      </c>
      <c r="N1458" s="144" t="s">
        <v>43</v>
      </c>
      <c r="P1458" s="145">
        <f>O1458*H1458</f>
        <v>0</v>
      </c>
      <c r="Q1458" s="145">
        <v>0</v>
      </c>
      <c r="R1458" s="145">
        <f>Q1458*H1458</f>
        <v>0</v>
      </c>
      <c r="S1458" s="145">
        <v>0</v>
      </c>
      <c r="T1458" s="146">
        <f>S1458*H1458</f>
        <v>0</v>
      </c>
      <c r="AR1458" s="147" t="s">
        <v>370</v>
      </c>
      <c r="AT1458" s="147" t="s">
        <v>270</v>
      </c>
      <c r="AU1458" s="147" t="s">
        <v>90</v>
      </c>
      <c r="AY1458" s="17" t="s">
        <v>268</v>
      </c>
      <c r="BE1458" s="148">
        <f>IF(N1458="základní",J1458,0)</f>
        <v>0</v>
      </c>
      <c r="BF1458" s="148">
        <f>IF(N1458="snížená",J1458,0)</f>
        <v>0</v>
      </c>
      <c r="BG1458" s="148">
        <f>IF(N1458="zákl. přenesená",J1458,0)</f>
        <v>0</v>
      </c>
      <c r="BH1458" s="148">
        <f>IF(N1458="sníž. přenesená",J1458,0)</f>
        <v>0</v>
      </c>
      <c r="BI1458" s="148">
        <f>IF(N1458="nulová",J1458,0)</f>
        <v>0</v>
      </c>
      <c r="BJ1458" s="17" t="s">
        <v>90</v>
      </c>
      <c r="BK1458" s="148">
        <f>ROUND(I1458*H1458,2)</f>
        <v>0</v>
      </c>
      <c r="BL1458" s="17" t="s">
        <v>370</v>
      </c>
      <c r="BM1458" s="147" t="s">
        <v>2152</v>
      </c>
    </row>
    <row r="1459" spans="2:65" s="1" customFormat="1" ht="49.15" customHeight="1">
      <c r="B1459" s="32"/>
      <c r="C1459" s="186" t="s">
        <v>2149</v>
      </c>
      <c r="D1459" s="186" t="s">
        <v>982</v>
      </c>
      <c r="E1459" s="187" t="s">
        <v>2154</v>
      </c>
      <c r="F1459" s="188" t="s">
        <v>2155</v>
      </c>
      <c r="G1459" s="189" t="s">
        <v>318</v>
      </c>
      <c r="H1459" s="190">
        <v>11.2</v>
      </c>
      <c r="I1459" s="191"/>
      <c r="J1459" s="192">
        <f>ROUND(I1459*H1459,2)</f>
        <v>0</v>
      </c>
      <c r="K1459" s="188" t="s">
        <v>1</v>
      </c>
      <c r="L1459" s="193"/>
      <c r="M1459" s="194" t="s">
        <v>1</v>
      </c>
      <c r="N1459" s="195" t="s">
        <v>43</v>
      </c>
      <c r="P1459" s="145">
        <f>O1459*H1459</f>
        <v>0</v>
      </c>
      <c r="Q1459" s="145">
        <v>4.0000000000000001E-3</v>
      </c>
      <c r="R1459" s="145">
        <f>Q1459*H1459</f>
        <v>4.48E-2</v>
      </c>
      <c r="S1459" s="145">
        <v>0</v>
      </c>
      <c r="T1459" s="146">
        <f>S1459*H1459</f>
        <v>0</v>
      </c>
      <c r="AR1459" s="147" t="s">
        <v>448</v>
      </c>
      <c r="AT1459" s="147" t="s">
        <v>982</v>
      </c>
      <c r="AU1459" s="147" t="s">
        <v>90</v>
      </c>
      <c r="AY1459" s="17" t="s">
        <v>268</v>
      </c>
      <c r="BE1459" s="148">
        <f>IF(N1459="základní",J1459,0)</f>
        <v>0</v>
      </c>
      <c r="BF1459" s="148">
        <f>IF(N1459="snížená",J1459,0)</f>
        <v>0</v>
      </c>
      <c r="BG1459" s="148">
        <f>IF(N1459="zákl. přenesená",J1459,0)</f>
        <v>0</v>
      </c>
      <c r="BH1459" s="148">
        <f>IF(N1459="sníž. přenesená",J1459,0)</f>
        <v>0</v>
      </c>
      <c r="BI1459" s="148">
        <f>IF(N1459="nulová",J1459,0)</f>
        <v>0</v>
      </c>
      <c r="BJ1459" s="17" t="s">
        <v>90</v>
      </c>
      <c r="BK1459" s="148">
        <f>ROUND(I1459*H1459,2)</f>
        <v>0</v>
      </c>
      <c r="BL1459" s="17" t="s">
        <v>370</v>
      </c>
      <c r="BM1459" s="147" t="s">
        <v>3431</v>
      </c>
    </row>
    <row r="1460" spans="2:65" s="1" customFormat="1" ht="48.75">
      <c r="B1460" s="32"/>
      <c r="D1460" s="150" t="s">
        <v>475</v>
      </c>
      <c r="F1460" s="178" t="s">
        <v>2157</v>
      </c>
      <c r="I1460" s="179"/>
      <c r="L1460" s="32"/>
      <c r="M1460" s="180"/>
      <c r="T1460" s="56"/>
      <c r="AT1460" s="17" t="s">
        <v>475</v>
      </c>
      <c r="AU1460" s="17" t="s">
        <v>90</v>
      </c>
    </row>
    <row r="1461" spans="2:65" s="12" customFormat="1">
      <c r="B1461" s="149"/>
      <c r="D1461" s="150" t="s">
        <v>276</v>
      </c>
      <c r="E1461" s="151" t="s">
        <v>1</v>
      </c>
      <c r="F1461" s="152" t="s">
        <v>1041</v>
      </c>
      <c r="H1461" s="153">
        <v>3.4</v>
      </c>
      <c r="I1461" s="154"/>
      <c r="L1461" s="149"/>
      <c r="M1461" s="155"/>
      <c r="T1461" s="156"/>
      <c r="AT1461" s="151" t="s">
        <v>276</v>
      </c>
      <c r="AU1461" s="151" t="s">
        <v>90</v>
      </c>
      <c r="AV1461" s="12" t="s">
        <v>90</v>
      </c>
      <c r="AW1461" s="12" t="s">
        <v>32</v>
      </c>
      <c r="AX1461" s="12" t="s">
        <v>77</v>
      </c>
      <c r="AY1461" s="151" t="s">
        <v>268</v>
      </c>
    </row>
    <row r="1462" spans="2:65" s="12" customFormat="1">
      <c r="B1462" s="149"/>
      <c r="D1462" s="150" t="s">
        <v>276</v>
      </c>
      <c r="E1462" s="151" t="s">
        <v>1</v>
      </c>
      <c r="F1462" s="152" t="s">
        <v>2739</v>
      </c>
      <c r="H1462" s="153">
        <v>3</v>
      </c>
      <c r="I1462" s="154"/>
      <c r="L1462" s="149"/>
      <c r="M1462" s="155"/>
      <c r="T1462" s="156"/>
      <c r="AT1462" s="151" t="s">
        <v>276</v>
      </c>
      <c r="AU1462" s="151" t="s">
        <v>90</v>
      </c>
      <c r="AV1462" s="12" t="s">
        <v>90</v>
      </c>
      <c r="AW1462" s="12" t="s">
        <v>32</v>
      </c>
      <c r="AX1462" s="12" t="s">
        <v>77</v>
      </c>
      <c r="AY1462" s="151" t="s">
        <v>268</v>
      </c>
    </row>
    <row r="1463" spans="2:65" s="12" customFormat="1">
      <c r="B1463" s="149"/>
      <c r="D1463" s="150" t="s">
        <v>276</v>
      </c>
      <c r="E1463" s="151" t="s">
        <v>1</v>
      </c>
      <c r="F1463" s="152" t="s">
        <v>1043</v>
      </c>
      <c r="H1463" s="153">
        <v>2.4</v>
      </c>
      <c r="I1463" s="154"/>
      <c r="L1463" s="149"/>
      <c r="M1463" s="155"/>
      <c r="T1463" s="156"/>
      <c r="AT1463" s="151" t="s">
        <v>276</v>
      </c>
      <c r="AU1463" s="151" t="s">
        <v>90</v>
      </c>
      <c r="AV1463" s="12" t="s">
        <v>90</v>
      </c>
      <c r="AW1463" s="12" t="s">
        <v>32</v>
      </c>
      <c r="AX1463" s="12" t="s">
        <v>77</v>
      </c>
      <c r="AY1463" s="151" t="s">
        <v>268</v>
      </c>
    </row>
    <row r="1464" spans="2:65" s="12" customFormat="1">
      <c r="B1464" s="149"/>
      <c r="D1464" s="150" t="s">
        <v>276</v>
      </c>
      <c r="E1464" s="151" t="s">
        <v>1</v>
      </c>
      <c r="F1464" s="152" t="s">
        <v>1045</v>
      </c>
      <c r="H1464" s="153">
        <v>2.4</v>
      </c>
      <c r="I1464" s="154"/>
      <c r="L1464" s="149"/>
      <c r="M1464" s="155"/>
      <c r="T1464" s="156"/>
      <c r="AT1464" s="151" t="s">
        <v>276</v>
      </c>
      <c r="AU1464" s="151" t="s">
        <v>90</v>
      </c>
      <c r="AV1464" s="12" t="s">
        <v>90</v>
      </c>
      <c r="AW1464" s="12" t="s">
        <v>32</v>
      </c>
      <c r="AX1464" s="12" t="s">
        <v>77</v>
      </c>
      <c r="AY1464" s="151" t="s">
        <v>268</v>
      </c>
    </row>
    <row r="1465" spans="2:65" s="13" customFormat="1">
      <c r="B1465" s="157"/>
      <c r="D1465" s="150" t="s">
        <v>276</v>
      </c>
      <c r="E1465" s="158" t="s">
        <v>1</v>
      </c>
      <c r="F1465" s="159" t="s">
        <v>278</v>
      </c>
      <c r="H1465" s="160">
        <v>11.2</v>
      </c>
      <c r="I1465" s="161"/>
      <c r="L1465" s="157"/>
      <c r="M1465" s="162"/>
      <c r="T1465" s="163"/>
      <c r="AT1465" s="158" t="s">
        <v>276</v>
      </c>
      <c r="AU1465" s="158" t="s">
        <v>90</v>
      </c>
      <c r="AV1465" s="13" t="s">
        <v>101</v>
      </c>
      <c r="AW1465" s="13" t="s">
        <v>32</v>
      </c>
      <c r="AX1465" s="13" t="s">
        <v>84</v>
      </c>
      <c r="AY1465" s="158" t="s">
        <v>268</v>
      </c>
    </row>
    <row r="1466" spans="2:65" s="1" customFormat="1" ht="24.2" customHeight="1">
      <c r="B1466" s="32"/>
      <c r="C1466" s="136" t="s">
        <v>2153</v>
      </c>
      <c r="D1466" s="136" t="s">
        <v>270</v>
      </c>
      <c r="E1466" s="137" t="s">
        <v>2159</v>
      </c>
      <c r="F1466" s="138" t="s">
        <v>2160</v>
      </c>
      <c r="G1466" s="139" t="s">
        <v>318</v>
      </c>
      <c r="H1466" s="140">
        <v>3</v>
      </c>
      <c r="I1466" s="141"/>
      <c r="J1466" s="142">
        <f>ROUND(I1466*H1466,2)</f>
        <v>0</v>
      </c>
      <c r="K1466" s="138" t="s">
        <v>274</v>
      </c>
      <c r="L1466" s="32"/>
      <c r="M1466" s="143" t="s">
        <v>1</v>
      </c>
      <c r="N1466" s="144" t="s">
        <v>43</v>
      </c>
      <c r="P1466" s="145">
        <f>O1466*H1466</f>
        <v>0</v>
      </c>
      <c r="Q1466" s="145">
        <v>0</v>
      </c>
      <c r="R1466" s="145">
        <f>Q1466*H1466</f>
        <v>0</v>
      </c>
      <c r="S1466" s="145">
        <v>0</v>
      </c>
      <c r="T1466" s="146">
        <f>S1466*H1466</f>
        <v>0</v>
      </c>
      <c r="AR1466" s="147" t="s">
        <v>370</v>
      </c>
      <c r="AT1466" s="147" t="s">
        <v>270</v>
      </c>
      <c r="AU1466" s="147" t="s">
        <v>90</v>
      </c>
      <c r="AY1466" s="17" t="s">
        <v>268</v>
      </c>
      <c r="BE1466" s="148">
        <f>IF(N1466="základní",J1466,0)</f>
        <v>0</v>
      </c>
      <c r="BF1466" s="148">
        <f>IF(N1466="snížená",J1466,0)</f>
        <v>0</v>
      </c>
      <c r="BG1466" s="148">
        <f>IF(N1466="zákl. přenesená",J1466,0)</f>
        <v>0</v>
      </c>
      <c r="BH1466" s="148">
        <f>IF(N1466="sníž. přenesená",J1466,0)</f>
        <v>0</v>
      </c>
      <c r="BI1466" s="148">
        <f>IF(N1466="nulová",J1466,0)</f>
        <v>0</v>
      </c>
      <c r="BJ1466" s="17" t="s">
        <v>90</v>
      </c>
      <c r="BK1466" s="148">
        <f>ROUND(I1466*H1466,2)</f>
        <v>0</v>
      </c>
      <c r="BL1466" s="17" t="s">
        <v>370</v>
      </c>
      <c r="BM1466" s="147" t="s">
        <v>2161</v>
      </c>
    </row>
    <row r="1467" spans="2:65" s="1" customFormat="1" ht="49.15" customHeight="1">
      <c r="B1467" s="32"/>
      <c r="C1467" s="186" t="s">
        <v>2158</v>
      </c>
      <c r="D1467" s="186" t="s">
        <v>982</v>
      </c>
      <c r="E1467" s="187" t="s">
        <v>2163</v>
      </c>
      <c r="F1467" s="188" t="s">
        <v>2164</v>
      </c>
      <c r="G1467" s="189" t="s">
        <v>318</v>
      </c>
      <c r="H1467" s="190">
        <v>0.6</v>
      </c>
      <c r="I1467" s="191"/>
      <c r="J1467" s="192">
        <f>ROUND(I1467*H1467,2)</f>
        <v>0</v>
      </c>
      <c r="K1467" s="188" t="s">
        <v>1</v>
      </c>
      <c r="L1467" s="193"/>
      <c r="M1467" s="194" t="s">
        <v>1</v>
      </c>
      <c r="N1467" s="195" t="s">
        <v>43</v>
      </c>
      <c r="P1467" s="145">
        <f>O1467*H1467</f>
        <v>0</v>
      </c>
      <c r="Q1467" s="145">
        <v>7.0000000000000001E-3</v>
      </c>
      <c r="R1467" s="145">
        <f>Q1467*H1467</f>
        <v>4.1999999999999997E-3</v>
      </c>
      <c r="S1467" s="145">
        <v>0</v>
      </c>
      <c r="T1467" s="146">
        <f>S1467*H1467</f>
        <v>0</v>
      </c>
      <c r="AR1467" s="147" t="s">
        <v>448</v>
      </c>
      <c r="AT1467" s="147" t="s">
        <v>982</v>
      </c>
      <c r="AU1467" s="147" t="s">
        <v>90</v>
      </c>
      <c r="AY1467" s="17" t="s">
        <v>268</v>
      </c>
      <c r="BE1467" s="148">
        <f>IF(N1467="základní",J1467,0)</f>
        <v>0</v>
      </c>
      <c r="BF1467" s="148">
        <f>IF(N1467="snížená",J1467,0)</f>
        <v>0</v>
      </c>
      <c r="BG1467" s="148">
        <f>IF(N1467="zákl. přenesená",J1467,0)</f>
        <v>0</v>
      </c>
      <c r="BH1467" s="148">
        <f>IF(N1467="sníž. přenesená",J1467,0)</f>
        <v>0</v>
      </c>
      <c r="BI1467" s="148">
        <f>IF(N1467="nulová",J1467,0)</f>
        <v>0</v>
      </c>
      <c r="BJ1467" s="17" t="s">
        <v>90</v>
      </c>
      <c r="BK1467" s="148">
        <f>ROUND(I1467*H1467,2)</f>
        <v>0</v>
      </c>
      <c r="BL1467" s="17" t="s">
        <v>370</v>
      </c>
      <c r="BM1467" s="147" t="s">
        <v>3432</v>
      </c>
    </row>
    <row r="1468" spans="2:65" s="1" customFormat="1" ht="48.75">
      <c r="B1468" s="32"/>
      <c r="D1468" s="150" t="s">
        <v>475</v>
      </c>
      <c r="F1468" s="178" t="s">
        <v>2157</v>
      </c>
      <c r="I1468" s="179"/>
      <c r="L1468" s="32"/>
      <c r="M1468" s="180"/>
      <c r="T1468" s="56"/>
      <c r="AT1468" s="17" t="s">
        <v>475</v>
      </c>
      <c r="AU1468" s="17" t="s">
        <v>90</v>
      </c>
    </row>
    <row r="1469" spans="2:65" s="12" customFormat="1">
      <c r="B1469" s="149"/>
      <c r="D1469" s="150" t="s">
        <v>276</v>
      </c>
      <c r="E1469" s="151" t="s">
        <v>1</v>
      </c>
      <c r="F1469" s="152" t="s">
        <v>1044</v>
      </c>
      <c r="H1469" s="153">
        <v>0.6</v>
      </c>
      <c r="I1469" s="154"/>
      <c r="L1469" s="149"/>
      <c r="M1469" s="155"/>
      <c r="T1469" s="156"/>
      <c r="AT1469" s="151" t="s">
        <v>276</v>
      </c>
      <c r="AU1469" s="151" t="s">
        <v>90</v>
      </c>
      <c r="AV1469" s="12" t="s">
        <v>90</v>
      </c>
      <c r="AW1469" s="12" t="s">
        <v>32</v>
      </c>
      <c r="AX1469" s="12" t="s">
        <v>77</v>
      </c>
      <c r="AY1469" s="151" t="s">
        <v>268</v>
      </c>
    </row>
    <row r="1470" spans="2:65" s="13" customFormat="1">
      <c r="B1470" s="157"/>
      <c r="D1470" s="150" t="s">
        <v>276</v>
      </c>
      <c r="E1470" s="158" t="s">
        <v>1</v>
      </c>
      <c r="F1470" s="159" t="s">
        <v>278</v>
      </c>
      <c r="H1470" s="160">
        <v>0.6</v>
      </c>
      <c r="I1470" s="161"/>
      <c r="L1470" s="157"/>
      <c r="M1470" s="162"/>
      <c r="T1470" s="163"/>
      <c r="AT1470" s="158" t="s">
        <v>276</v>
      </c>
      <c r="AU1470" s="158" t="s">
        <v>90</v>
      </c>
      <c r="AV1470" s="13" t="s">
        <v>101</v>
      </c>
      <c r="AW1470" s="13" t="s">
        <v>32</v>
      </c>
      <c r="AX1470" s="13" t="s">
        <v>84</v>
      </c>
      <c r="AY1470" s="158" t="s">
        <v>268</v>
      </c>
    </row>
    <row r="1471" spans="2:65" s="1" customFormat="1" ht="66.75" customHeight="1">
      <c r="B1471" s="32"/>
      <c r="C1471" s="186" t="s">
        <v>2162</v>
      </c>
      <c r="D1471" s="186" t="s">
        <v>982</v>
      </c>
      <c r="E1471" s="187" t="s">
        <v>2167</v>
      </c>
      <c r="F1471" s="188" t="s">
        <v>2168</v>
      </c>
      <c r="G1471" s="189" t="s">
        <v>318</v>
      </c>
      <c r="H1471" s="190">
        <v>2.4</v>
      </c>
      <c r="I1471" s="191"/>
      <c r="J1471" s="192">
        <f>ROUND(I1471*H1471,2)</f>
        <v>0</v>
      </c>
      <c r="K1471" s="188" t="s">
        <v>1</v>
      </c>
      <c r="L1471" s="193"/>
      <c r="M1471" s="194" t="s">
        <v>1</v>
      </c>
      <c r="N1471" s="195" t="s">
        <v>43</v>
      </c>
      <c r="P1471" s="145">
        <f>O1471*H1471</f>
        <v>0</v>
      </c>
      <c r="Q1471" s="145">
        <v>6.0000000000000002E-5</v>
      </c>
      <c r="R1471" s="145">
        <f>Q1471*H1471</f>
        <v>1.44E-4</v>
      </c>
      <c r="S1471" s="145">
        <v>0</v>
      </c>
      <c r="T1471" s="146">
        <f>S1471*H1471</f>
        <v>0</v>
      </c>
      <c r="AR1471" s="147" t="s">
        <v>448</v>
      </c>
      <c r="AT1471" s="147" t="s">
        <v>982</v>
      </c>
      <c r="AU1471" s="147" t="s">
        <v>90</v>
      </c>
      <c r="AY1471" s="17" t="s">
        <v>268</v>
      </c>
      <c r="BE1471" s="148">
        <f>IF(N1471="základní",J1471,0)</f>
        <v>0</v>
      </c>
      <c r="BF1471" s="148">
        <f>IF(N1471="snížená",J1471,0)</f>
        <v>0</v>
      </c>
      <c r="BG1471" s="148">
        <f>IF(N1471="zákl. přenesená",J1471,0)</f>
        <v>0</v>
      </c>
      <c r="BH1471" s="148">
        <f>IF(N1471="sníž. přenesená",J1471,0)</f>
        <v>0</v>
      </c>
      <c r="BI1471" s="148">
        <f>IF(N1471="nulová",J1471,0)</f>
        <v>0</v>
      </c>
      <c r="BJ1471" s="17" t="s">
        <v>90</v>
      </c>
      <c r="BK1471" s="148">
        <f>ROUND(I1471*H1471,2)</f>
        <v>0</v>
      </c>
      <c r="BL1471" s="17" t="s">
        <v>370</v>
      </c>
      <c r="BM1471" s="147" t="s">
        <v>3433</v>
      </c>
    </row>
    <row r="1472" spans="2:65" s="1" customFormat="1" ht="48.75">
      <c r="B1472" s="32"/>
      <c r="D1472" s="150" t="s">
        <v>475</v>
      </c>
      <c r="F1472" s="178" t="s">
        <v>2157</v>
      </c>
      <c r="I1472" s="179"/>
      <c r="L1472" s="32"/>
      <c r="M1472" s="180"/>
      <c r="T1472" s="56"/>
      <c r="AT1472" s="17" t="s">
        <v>475</v>
      </c>
      <c r="AU1472" s="17" t="s">
        <v>90</v>
      </c>
    </row>
    <row r="1473" spans="2:65" s="12" customFormat="1">
      <c r="B1473" s="149"/>
      <c r="D1473" s="150" t="s">
        <v>276</v>
      </c>
      <c r="E1473" s="151" t="s">
        <v>1</v>
      </c>
      <c r="F1473" s="152" t="s">
        <v>1032</v>
      </c>
      <c r="H1473" s="153">
        <v>2.4</v>
      </c>
      <c r="I1473" s="154"/>
      <c r="L1473" s="149"/>
      <c r="M1473" s="155"/>
      <c r="T1473" s="156"/>
      <c r="AT1473" s="151" t="s">
        <v>276</v>
      </c>
      <c r="AU1473" s="151" t="s">
        <v>90</v>
      </c>
      <c r="AV1473" s="12" t="s">
        <v>90</v>
      </c>
      <c r="AW1473" s="12" t="s">
        <v>32</v>
      </c>
      <c r="AX1473" s="12" t="s">
        <v>77</v>
      </c>
      <c r="AY1473" s="151" t="s">
        <v>268</v>
      </c>
    </row>
    <row r="1474" spans="2:65" s="13" customFormat="1">
      <c r="B1474" s="157"/>
      <c r="D1474" s="150" t="s">
        <v>276</v>
      </c>
      <c r="E1474" s="158" t="s">
        <v>1</v>
      </c>
      <c r="F1474" s="159" t="s">
        <v>278</v>
      </c>
      <c r="H1474" s="160">
        <v>2.4</v>
      </c>
      <c r="I1474" s="161"/>
      <c r="L1474" s="157"/>
      <c r="M1474" s="162"/>
      <c r="T1474" s="163"/>
      <c r="AT1474" s="158" t="s">
        <v>276</v>
      </c>
      <c r="AU1474" s="158" t="s">
        <v>90</v>
      </c>
      <c r="AV1474" s="13" t="s">
        <v>101</v>
      </c>
      <c r="AW1474" s="13" t="s">
        <v>32</v>
      </c>
      <c r="AX1474" s="13" t="s">
        <v>84</v>
      </c>
      <c r="AY1474" s="158" t="s">
        <v>268</v>
      </c>
    </row>
    <row r="1475" spans="2:65" s="1" customFormat="1" ht="24.2" customHeight="1">
      <c r="B1475" s="32"/>
      <c r="C1475" s="136" t="s">
        <v>2166</v>
      </c>
      <c r="D1475" s="136" t="s">
        <v>270</v>
      </c>
      <c r="E1475" s="137" t="s">
        <v>2171</v>
      </c>
      <c r="F1475" s="138" t="s">
        <v>2172</v>
      </c>
      <c r="G1475" s="139" t="s">
        <v>1472</v>
      </c>
      <c r="H1475" s="197"/>
      <c r="I1475" s="141"/>
      <c r="J1475" s="142">
        <f>ROUND(I1475*H1475,2)</f>
        <v>0</v>
      </c>
      <c r="K1475" s="138" t="s">
        <v>274</v>
      </c>
      <c r="L1475" s="32"/>
      <c r="M1475" s="143" t="s">
        <v>1</v>
      </c>
      <c r="N1475" s="144" t="s">
        <v>43</v>
      </c>
      <c r="P1475" s="145">
        <f>O1475*H1475</f>
        <v>0</v>
      </c>
      <c r="Q1475" s="145">
        <v>0</v>
      </c>
      <c r="R1475" s="145">
        <f>Q1475*H1475</f>
        <v>0</v>
      </c>
      <c r="S1475" s="145">
        <v>0</v>
      </c>
      <c r="T1475" s="146">
        <f>S1475*H1475</f>
        <v>0</v>
      </c>
      <c r="AR1475" s="147" t="s">
        <v>370</v>
      </c>
      <c r="AT1475" s="147" t="s">
        <v>270</v>
      </c>
      <c r="AU1475" s="147" t="s">
        <v>90</v>
      </c>
      <c r="AY1475" s="17" t="s">
        <v>268</v>
      </c>
      <c r="BE1475" s="148">
        <f>IF(N1475="základní",J1475,0)</f>
        <v>0</v>
      </c>
      <c r="BF1475" s="148">
        <f>IF(N1475="snížená",J1475,0)</f>
        <v>0</v>
      </c>
      <c r="BG1475" s="148">
        <f>IF(N1475="zákl. přenesená",J1475,0)</f>
        <v>0</v>
      </c>
      <c r="BH1475" s="148">
        <f>IF(N1475="sníž. přenesená",J1475,0)</f>
        <v>0</v>
      </c>
      <c r="BI1475" s="148">
        <f>IF(N1475="nulová",J1475,0)</f>
        <v>0</v>
      </c>
      <c r="BJ1475" s="17" t="s">
        <v>90</v>
      </c>
      <c r="BK1475" s="148">
        <f>ROUND(I1475*H1475,2)</f>
        <v>0</v>
      </c>
      <c r="BL1475" s="17" t="s">
        <v>370</v>
      </c>
      <c r="BM1475" s="147" t="s">
        <v>2173</v>
      </c>
    </row>
    <row r="1476" spans="2:65" s="11" customFormat="1" ht="22.9" customHeight="1">
      <c r="B1476" s="124"/>
      <c r="D1476" s="125" t="s">
        <v>76</v>
      </c>
      <c r="E1476" s="134" t="s">
        <v>2174</v>
      </c>
      <c r="F1476" s="134" t="s">
        <v>2175</v>
      </c>
      <c r="I1476" s="127"/>
      <c r="J1476" s="135">
        <f>BK1476</f>
        <v>0</v>
      </c>
      <c r="L1476" s="124"/>
      <c r="M1476" s="129"/>
      <c r="P1476" s="130">
        <f>SUM(P1477:P1543)</f>
        <v>0</v>
      </c>
      <c r="R1476" s="130">
        <f>SUM(R1477:R1543)</f>
        <v>1.9575111599999999</v>
      </c>
      <c r="T1476" s="131">
        <f>SUM(T1477:T1543)</f>
        <v>0</v>
      </c>
      <c r="AR1476" s="125" t="s">
        <v>90</v>
      </c>
      <c r="AT1476" s="132" t="s">
        <v>76</v>
      </c>
      <c r="AU1476" s="132" t="s">
        <v>84</v>
      </c>
      <c r="AY1476" s="125" t="s">
        <v>268</v>
      </c>
      <c r="BK1476" s="133">
        <f>SUM(BK1477:BK1543)</f>
        <v>0</v>
      </c>
    </row>
    <row r="1477" spans="2:65" s="1" customFormat="1" ht="16.5" customHeight="1">
      <c r="B1477" s="32"/>
      <c r="C1477" s="136" t="s">
        <v>2170</v>
      </c>
      <c r="D1477" s="136" t="s">
        <v>270</v>
      </c>
      <c r="E1477" s="137" t="s">
        <v>2177</v>
      </c>
      <c r="F1477" s="138" t="s">
        <v>2178</v>
      </c>
      <c r="G1477" s="139" t="s">
        <v>273</v>
      </c>
      <c r="H1477" s="140">
        <v>102.501</v>
      </c>
      <c r="I1477" s="141"/>
      <c r="J1477" s="142">
        <f>ROUND(I1477*H1477,2)</f>
        <v>0</v>
      </c>
      <c r="K1477" s="138" t="s">
        <v>274</v>
      </c>
      <c r="L1477" s="32"/>
      <c r="M1477" s="143" t="s">
        <v>1</v>
      </c>
      <c r="N1477" s="144" t="s">
        <v>43</v>
      </c>
      <c r="P1477" s="145">
        <f>O1477*H1477</f>
        <v>0</v>
      </c>
      <c r="Q1477" s="145">
        <v>2.7999999999999998E-4</v>
      </c>
      <c r="R1477" s="145">
        <f>Q1477*H1477</f>
        <v>2.8700279999999998E-2</v>
      </c>
      <c r="S1477" s="145">
        <v>0</v>
      </c>
      <c r="T1477" s="146">
        <f>S1477*H1477</f>
        <v>0</v>
      </c>
      <c r="AR1477" s="147" t="s">
        <v>370</v>
      </c>
      <c r="AT1477" s="147" t="s">
        <v>270</v>
      </c>
      <c r="AU1477" s="147" t="s">
        <v>90</v>
      </c>
      <c r="AY1477" s="17" t="s">
        <v>268</v>
      </c>
      <c r="BE1477" s="148">
        <f>IF(N1477="základní",J1477,0)</f>
        <v>0</v>
      </c>
      <c r="BF1477" s="148">
        <f>IF(N1477="snížená",J1477,0)</f>
        <v>0</v>
      </c>
      <c r="BG1477" s="148">
        <f>IF(N1477="zákl. přenesená",J1477,0)</f>
        <v>0</v>
      </c>
      <c r="BH1477" s="148">
        <f>IF(N1477="sníž. přenesená",J1477,0)</f>
        <v>0</v>
      </c>
      <c r="BI1477" s="148">
        <f>IF(N1477="nulová",J1477,0)</f>
        <v>0</v>
      </c>
      <c r="BJ1477" s="17" t="s">
        <v>90</v>
      </c>
      <c r="BK1477" s="148">
        <f>ROUND(I1477*H1477,2)</f>
        <v>0</v>
      </c>
      <c r="BL1477" s="17" t="s">
        <v>370</v>
      </c>
      <c r="BM1477" s="147" t="s">
        <v>3434</v>
      </c>
    </row>
    <row r="1478" spans="2:65" s="1" customFormat="1" ht="19.5">
      <c r="B1478" s="32"/>
      <c r="D1478" s="150" t="s">
        <v>475</v>
      </c>
      <c r="F1478" s="178" t="s">
        <v>2180</v>
      </c>
      <c r="I1478" s="179"/>
      <c r="L1478" s="32"/>
      <c r="M1478" s="180"/>
      <c r="T1478" s="56"/>
      <c r="AT1478" s="17" t="s">
        <v>475</v>
      </c>
      <c r="AU1478" s="17" t="s">
        <v>90</v>
      </c>
    </row>
    <row r="1479" spans="2:65" s="1" customFormat="1" ht="24.2" customHeight="1">
      <c r="B1479" s="32"/>
      <c r="C1479" s="186" t="s">
        <v>2176</v>
      </c>
      <c r="D1479" s="186" t="s">
        <v>982</v>
      </c>
      <c r="E1479" s="187" t="s">
        <v>2182</v>
      </c>
      <c r="F1479" s="188" t="s">
        <v>2183</v>
      </c>
      <c r="G1479" s="189" t="s">
        <v>273</v>
      </c>
      <c r="H1479" s="190">
        <v>117.876</v>
      </c>
      <c r="I1479" s="191"/>
      <c r="J1479" s="192">
        <f>ROUND(I1479*H1479,2)</f>
        <v>0</v>
      </c>
      <c r="K1479" s="188" t="s">
        <v>1</v>
      </c>
      <c r="L1479" s="193"/>
      <c r="M1479" s="194" t="s">
        <v>1</v>
      </c>
      <c r="N1479" s="195" t="s">
        <v>43</v>
      </c>
      <c r="P1479" s="145">
        <f>O1479*H1479</f>
        <v>0</v>
      </c>
      <c r="Q1479" s="145">
        <v>1.21E-2</v>
      </c>
      <c r="R1479" s="145">
        <f>Q1479*H1479</f>
        <v>1.4262996000000001</v>
      </c>
      <c r="S1479" s="145">
        <v>0</v>
      </c>
      <c r="T1479" s="146">
        <f>S1479*H1479</f>
        <v>0</v>
      </c>
      <c r="AR1479" s="147" t="s">
        <v>448</v>
      </c>
      <c r="AT1479" s="147" t="s">
        <v>982</v>
      </c>
      <c r="AU1479" s="147" t="s">
        <v>90</v>
      </c>
      <c r="AY1479" s="17" t="s">
        <v>268</v>
      </c>
      <c r="BE1479" s="148">
        <f>IF(N1479="základní",J1479,0)</f>
        <v>0</v>
      </c>
      <c r="BF1479" s="148">
        <f>IF(N1479="snížená",J1479,0)</f>
        <v>0</v>
      </c>
      <c r="BG1479" s="148">
        <f>IF(N1479="zákl. přenesená",J1479,0)</f>
        <v>0</v>
      </c>
      <c r="BH1479" s="148">
        <f>IF(N1479="sníž. přenesená",J1479,0)</f>
        <v>0</v>
      </c>
      <c r="BI1479" s="148">
        <f>IF(N1479="nulová",J1479,0)</f>
        <v>0</v>
      </c>
      <c r="BJ1479" s="17" t="s">
        <v>90</v>
      </c>
      <c r="BK1479" s="148">
        <f>ROUND(I1479*H1479,2)</f>
        <v>0</v>
      </c>
      <c r="BL1479" s="17" t="s">
        <v>370</v>
      </c>
      <c r="BM1479" s="147" t="s">
        <v>3435</v>
      </c>
    </row>
    <row r="1480" spans="2:65" s="14" customFormat="1">
      <c r="B1480" s="164"/>
      <c r="D1480" s="150" t="s">
        <v>276</v>
      </c>
      <c r="E1480" s="165" t="s">
        <v>1</v>
      </c>
      <c r="F1480" s="166" t="s">
        <v>1560</v>
      </c>
      <c r="H1480" s="165" t="s">
        <v>1</v>
      </c>
      <c r="I1480" s="167"/>
      <c r="L1480" s="164"/>
      <c r="M1480" s="168"/>
      <c r="T1480" s="169"/>
      <c r="AT1480" s="165" t="s">
        <v>276</v>
      </c>
      <c r="AU1480" s="165" t="s">
        <v>90</v>
      </c>
      <c r="AV1480" s="14" t="s">
        <v>84</v>
      </c>
      <c r="AW1480" s="14" t="s">
        <v>32</v>
      </c>
      <c r="AX1480" s="14" t="s">
        <v>77</v>
      </c>
      <c r="AY1480" s="165" t="s">
        <v>268</v>
      </c>
    </row>
    <row r="1481" spans="2:65" s="12" customFormat="1">
      <c r="B1481" s="149"/>
      <c r="D1481" s="150" t="s">
        <v>276</v>
      </c>
      <c r="E1481" s="151" t="s">
        <v>1</v>
      </c>
      <c r="F1481" s="152" t="s">
        <v>3436</v>
      </c>
      <c r="H1481" s="153">
        <v>76.805999999999997</v>
      </c>
      <c r="I1481" s="154"/>
      <c r="L1481" s="149"/>
      <c r="M1481" s="155"/>
      <c r="T1481" s="156"/>
      <c r="AT1481" s="151" t="s">
        <v>276</v>
      </c>
      <c r="AU1481" s="151" t="s">
        <v>90</v>
      </c>
      <c r="AV1481" s="12" t="s">
        <v>90</v>
      </c>
      <c r="AW1481" s="12" t="s">
        <v>32</v>
      </c>
      <c r="AX1481" s="12" t="s">
        <v>77</v>
      </c>
      <c r="AY1481" s="151" t="s">
        <v>268</v>
      </c>
    </row>
    <row r="1482" spans="2:65" s="15" customFormat="1">
      <c r="B1482" s="170"/>
      <c r="D1482" s="150" t="s">
        <v>276</v>
      </c>
      <c r="E1482" s="171" t="s">
        <v>1</v>
      </c>
      <c r="F1482" s="172" t="s">
        <v>325</v>
      </c>
      <c r="H1482" s="173">
        <v>76.805999999999997</v>
      </c>
      <c r="I1482" s="174"/>
      <c r="L1482" s="170"/>
      <c r="M1482" s="175"/>
      <c r="T1482" s="176"/>
      <c r="AT1482" s="171" t="s">
        <v>276</v>
      </c>
      <c r="AU1482" s="171" t="s">
        <v>90</v>
      </c>
      <c r="AV1482" s="15" t="s">
        <v>97</v>
      </c>
      <c r="AW1482" s="15" t="s">
        <v>32</v>
      </c>
      <c r="AX1482" s="15" t="s">
        <v>77</v>
      </c>
      <c r="AY1482" s="171" t="s">
        <v>268</v>
      </c>
    </row>
    <row r="1483" spans="2:65" s="14" customFormat="1">
      <c r="B1483" s="164"/>
      <c r="D1483" s="150" t="s">
        <v>276</v>
      </c>
      <c r="E1483" s="165" t="s">
        <v>1</v>
      </c>
      <c r="F1483" s="166" t="s">
        <v>2186</v>
      </c>
      <c r="H1483" s="165" t="s">
        <v>1</v>
      </c>
      <c r="I1483" s="167"/>
      <c r="L1483" s="164"/>
      <c r="M1483" s="168"/>
      <c r="T1483" s="169"/>
      <c r="AT1483" s="165" t="s">
        <v>276</v>
      </c>
      <c r="AU1483" s="165" t="s">
        <v>90</v>
      </c>
      <c r="AV1483" s="14" t="s">
        <v>84</v>
      </c>
      <c r="AW1483" s="14" t="s">
        <v>32</v>
      </c>
      <c r="AX1483" s="14" t="s">
        <v>77</v>
      </c>
      <c r="AY1483" s="165" t="s">
        <v>268</v>
      </c>
    </row>
    <row r="1484" spans="2:65" s="12" customFormat="1">
      <c r="B1484" s="149"/>
      <c r="D1484" s="150" t="s">
        <v>276</v>
      </c>
      <c r="E1484" s="151" t="s">
        <v>1</v>
      </c>
      <c r="F1484" s="152" t="s">
        <v>3437</v>
      </c>
      <c r="H1484" s="153">
        <v>25.695</v>
      </c>
      <c r="I1484" s="154"/>
      <c r="L1484" s="149"/>
      <c r="M1484" s="155"/>
      <c r="T1484" s="156"/>
      <c r="AT1484" s="151" t="s">
        <v>276</v>
      </c>
      <c r="AU1484" s="151" t="s">
        <v>90</v>
      </c>
      <c r="AV1484" s="12" t="s">
        <v>90</v>
      </c>
      <c r="AW1484" s="12" t="s">
        <v>32</v>
      </c>
      <c r="AX1484" s="12" t="s">
        <v>77</v>
      </c>
      <c r="AY1484" s="151" t="s">
        <v>268</v>
      </c>
    </row>
    <row r="1485" spans="2:65" s="15" customFormat="1">
      <c r="B1485" s="170"/>
      <c r="D1485" s="150" t="s">
        <v>276</v>
      </c>
      <c r="E1485" s="171" t="s">
        <v>1</v>
      </c>
      <c r="F1485" s="172" t="s">
        <v>325</v>
      </c>
      <c r="H1485" s="173">
        <v>25.695</v>
      </c>
      <c r="I1485" s="174"/>
      <c r="L1485" s="170"/>
      <c r="M1485" s="175"/>
      <c r="T1485" s="176"/>
      <c r="AT1485" s="171" t="s">
        <v>276</v>
      </c>
      <c r="AU1485" s="171" t="s">
        <v>90</v>
      </c>
      <c r="AV1485" s="15" t="s">
        <v>97</v>
      </c>
      <c r="AW1485" s="15" t="s">
        <v>32</v>
      </c>
      <c r="AX1485" s="15" t="s">
        <v>77</v>
      </c>
      <c r="AY1485" s="171" t="s">
        <v>268</v>
      </c>
    </row>
    <row r="1486" spans="2:65" s="13" customFormat="1">
      <c r="B1486" s="157"/>
      <c r="D1486" s="150" t="s">
        <v>276</v>
      </c>
      <c r="E1486" s="158" t="s">
        <v>1</v>
      </c>
      <c r="F1486" s="159" t="s">
        <v>278</v>
      </c>
      <c r="H1486" s="160">
        <v>102.501</v>
      </c>
      <c r="I1486" s="161"/>
      <c r="L1486" s="157"/>
      <c r="M1486" s="162"/>
      <c r="T1486" s="163"/>
      <c r="AT1486" s="158" t="s">
        <v>276</v>
      </c>
      <c r="AU1486" s="158" t="s">
        <v>90</v>
      </c>
      <c r="AV1486" s="13" t="s">
        <v>101</v>
      </c>
      <c r="AW1486" s="13" t="s">
        <v>32</v>
      </c>
      <c r="AX1486" s="13" t="s">
        <v>84</v>
      </c>
      <c r="AY1486" s="158" t="s">
        <v>268</v>
      </c>
    </row>
    <row r="1487" spans="2:65" s="12" customFormat="1">
      <c r="B1487" s="149"/>
      <c r="D1487" s="150" t="s">
        <v>276</v>
      </c>
      <c r="F1487" s="152" t="s">
        <v>2188</v>
      </c>
      <c r="H1487" s="153">
        <v>117.876</v>
      </c>
      <c r="I1487" s="154"/>
      <c r="L1487" s="149"/>
      <c r="M1487" s="155"/>
      <c r="T1487" s="156"/>
      <c r="AT1487" s="151" t="s">
        <v>276</v>
      </c>
      <c r="AU1487" s="151" t="s">
        <v>90</v>
      </c>
      <c r="AV1487" s="12" t="s">
        <v>90</v>
      </c>
      <c r="AW1487" s="12" t="s">
        <v>4</v>
      </c>
      <c r="AX1487" s="12" t="s">
        <v>84</v>
      </c>
      <c r="AY1487" s="151" t="s">
        <v>268</v>
      </c>
    </row>
    <row r="1488" spans="2:65" s="1" customFormat="1" ht="24.2" customHeight="1">
      <c r="B1488" s="32"/>
      <c r="C1488" s="136" t="s">
        <v>2181</v>
      </c>
      <c r="D1488" s="136" t="s">
        <v>270</v>
      </c>
      <c r="E1488" s="137" t="s">
        <v>2190</v>
      </c>
      <c r="F1488" s="138" t="s">
        <v>2191</v>
      </c>
      <c r="G1488" s="139" t="s">
        <v>281</v>
      </c>
      <c r="H1488" s="140">
        <v>110</v>
      </c>
      <c r="I1488" s="141"/>
      <c r="J1488" s="142">
        <f>ROUND(I1488*H1488,2)</f>
        <v>0</v>
      </c>
      <c r="K1488" s="138" t="s">
        <v>1</v>
      </c>
      <c r="L1488" s="32"/>
      <c r="M1488" s="143" t="s">
        <v>1</v>
      </c>
      <c r="N1488" s="144" t="s">
        <v>43</v>
      </c>
      <c r="P1488" s="145">
        <f>O1488*H1488</f>
        <v>0</v>
      </c>
      <c r="Q1488" s="145">
        <v>0</v>
      </c>
      <c r="R1488" s="145">
        <f>Q1488*H1488</f>
        <v>0</v>
      </c>
      <c r="S1488" s="145">
        <v>0</v>
      </c>
      <c r="T1488" s="146">
        <f>S1488*H1488</f>
        <v>0</v>
      </c>
      <c r="AR1488" s="147" t="s">
        <v>370</v>
      </c>
      <c r="AT1488" s="147" t="s">
        <v>270</v>
      </c>
      <c r="AU1488" s="147" t="s">
        <v>90</v>
      </c>
      <c r="AY1488" s="17" t="s">
        <v>268</v>
      </c>
      <c r="BE1488" s="148">
        <f>IF(N1488="základní",J1488,0)</f>
        <v>0</v>
      </c>
      <c r="BF1488" s="148">
        <f>IF(N1488="snížená",J1488,0)</f>
        <v>0</v>
      </c>
      <c r="BG1488" s="148">
        <f>IF(N1488="zákl. přenesená",J1488,0)</f>
        <v>0</v>
      </c>
      <c r="BH1488" s="148">
        <f>IF(N1488="sníž. přenesená",J1488,0)</f>
        <v>0</v>
      </c>
      <c r="BI1488" s="148">
        <f>IF(N1488="nulová",J1488,0)</f>
        <v>0</v>
      </c>
      <c r="BJ1488" s="17" t="s">
        <v>90</v>
      </c>
      <c r="BK1488" s="148">
        <f>ROUND(I1488*H1488,2)</f>
        <v>0</v>
      </c>
      <c r="BL1488" s="17" t="s">
        <v>370</v>
      </c>
      <c r="BM1488" s="147" t="s">
        <v>2192</v>
      </c>
    </row>
    <row r="1489" spans="2:65" s="1" customFormat="1" ht="58.5">
      <c r="B1489" s="32"/>
      <c r="D1489" s="150" t="s">
        <v>475</v>
      </c>
      <c r="F1489" s="178" t="s">
        <v>2193</v>
      </c>
      <c r="I1489" s="179"/>
      <c r="L1489" s="32"/>
      <c r="M1489" s="180"/>
      <c r="T1489" s="56"/>
      <c r="AT1489" s="17" t="s">
        <v>475</v>
      </c>
      <c r="AU1489" s="17" t="s">
        <v>90</v>
      </c>
    </row>
    <row r="1490" spans="2:65" s="14" customFormat="1" ht="22.5">
      <c r="B1490" s="164"/>
      <c r="D1490" s="150" t="s">
        <v>276</v>
      </c>
      <c r="E1490" s="165" t="s">
        <v>1</v>
      </c>
      <c r="F1490" s="166" t="s">
        <v>2194</v>
      </c>
      <c r="H1490" s="165" t="s">
        <v>1</v>
      </c>
      <c r="I1490" s="167"/>
      <c r="L1490" s="164"/>
      <c r="M1490" s="168"/>
      <c r="T1490" s="169"/>
      <c r="AT1490" s="165" t="s">
        <v>276</v>
      </c>
      <c r="AU1490" s="165" t="s">
        <v>90</v>
      </c>
      <c r="AV1490" s="14" t="s">
        <v>84</v>
      </c>
      <c r="AW1490" s="14" t="s">
        <v>32</v>
      </c>
      <c r="AX1490" s="14" t="s">
        <v>77</v>
      </c>
      <c r="AY1490" s="165" t="s">
        <v>268</v>
      </c>
    </row>
    <row r="1491" spans="2:65" s="12" customFormat="1">
      <c r="B1491" s="149"/>
      <c r="D1491" s="150" t="s">
        <v>276</v>
      </c>
      <c r="E1491" s="151" t="s">
        <v>1</v>
      </c>
      <c r="F1491" s="152" t="s">
        <v>3438</v>
      </c>
      <c r="H1491" s="153">
        <v>110</v>
      </c>
      <c r="I1491" s="154"/>
      <c r="L1491" s="149"/>
      <c r="M1491" s="155"/>
      <c r="T1491" s="156"/>
      <c r="AT1491" s="151" t="s">
        <v>276</v>
      </c>
      <c r="AU1491" s="151" t="s">
        <v>90</v>
      </c>
      <c r="AV1491" s="12" t="s">
        <v>90</v>
      </c>
      <c r="AW1491" s="12" t="s">
        <v>32</v>
      </c>
      <c r="AX1491" s="12" t="s">
        <v>77</v>
      </c>
      <c r="AY1491" s="151" t="s">
        <v>268</v>
      </c>
    </row>
    <row r="1492" spans="2:65" s="13" customFormat="1">
      <c r="B1492" s="157"/>
      <c r="D1492" s="150" t="s">
        <v>276</v>
      </c>
      <c r="E1492" s="158" t="s">
        <v>1</v>
      </c>
      <c r="F1492" s="159" t="s">
        <v>278</v>
      </c>
      <c r="H1492" s="160">
        <v>110</v>
      </c>
      <c r="I1492" s="161"/>
      <c r="L1492" s="157"/>
      <c r="M1492" s="162"/>
      <c r="T1492" s="163"/>
      <c r="AT1492" s="158" t="s">
        <v>276</v>
      </c>
      <c r="AU1492" s="158" t="s">
        <v>90</v>
      </c>
      <c r="AV1492" s="13" t="s">
        <v>101</v>
      </c>
      <c r="AW1492" s="13" t="s">
        <v>32</v>
      </c>
      <c r="AX1492" s="13" t="s">
        <v>84</v>
      </c>
      <c r="AY1492" s="158" t="s">
        <v>268</v>
      </c>
    </row>
    <row r="1493" spans="2:65" s="1" customFormat="1" ht="37.9" customHeight="1">
      <c r="B1493" s="32"/>
      <c r="C1493" s="186" t="s">
        <v>2189</v>
      </c>
      <c r="D1493" s="186" t="s">
        <v>982</v>
      </c>
      <c r="E1493" s="187" t="s">
        <v>2197</v>
      </c>
      <c r="F1493" s="188" t="s">
        <v>2198</v>
      </c>
      <c r="G1493" s="189" t="s">
        <v>281</v>
      </c>
      <c r="H1493" s="190">
        <v>110</v>
      </c>
      <c r="I1493" s="191"/>
      <c r="J1493" s="192">
        <f>ROUND(I1493*H1493,2)</f>
        <v>0</v>
      </c>
      <c r="K1493" s="188" t="s">
        <v>1</v>
      </c>
      <c r="L1493" s="193"/>
      <c r="M1493" s="194" t="s">
        <v>1</v>
      </c>
      <c r="N1493" s="195" t="s">
        <v>43</v>
      </c>
      <c r="P1493" s="145">
        <f>O1493*H1493</f>
        <v>0</v>
      </c>
      <c r="Q1493" s="145">
        <v>1.3600000000000001E-3</v>
      </c>
      <c r="R1493" s="145">
        <f>Q1493*H1493</f>
        <v>0.14960000000000001</v>
      </c>
      <c r="S1493" s="145">
        <v>0</v>
      </c>
      <c r="T1493" s="146">
        <f>S1493*H1493</f>
        <v>0</v>
      </c>
      <c r="AR1493" s="147" t="s">
        <v>448</v>
      </c>
      <c r="AT1493" s="147" t="s">
        <v>982</v>
      </c>
      <c r="AU1493" s="147" t="s">
        <v>90</v>
      </c>
      <c r="AY1493" s="17" t="s">
        <v>268</v>
      </c>
      <c r="BE1493" s="148">
        <f>IF(N1493="základní",J1493,0)</f>
        <v>0</v>
      </c>
      <c r="BF1493" s="148">
        <f>IF(N1493="snížená",J1493,0)</f>
        <v>0</v>
      </c>
      <c r="BG1493" s="148">
        <f>IF(N1493="zákl. přenesená",J1493,0)</f>
        <v>0</v>
      </c>
      <c r="BH1493" s="148">
        <f>IF(N1493="sníž. přenesená",J1493,0)</f>
        <v>0</v>
      </c>
      <c r="BI1493" s="148">
        <f>IF(N1493="nulová",J1493,0)</f>
        <v>0</v>
      </c>
      <c r="BJ1493" s="17" t="s">
        <v>90</v>
      </c>
      <c r="BK1493" s="148">
        <f>ROUND(I1493*H1493,2)</f>
        <v>0</v>
      </c>
      <c r="BL1493" s="17" t="s">
        <v>370</v>
      </c>
      <c r="BM1493" s="147" t="s">
        <v>3439</v>
      </c>
    </row>
    <row r="1494" spans="2:65" s="14" customFormat="1" ht="22.5">
      <c r="B1494" s="164"/>
      <c r="D1494" s="150" t="s">
        <v>276</v>
      </c>
      <c r="E1494" s="165" t="s">
        <v>1</v>
      </c>
      <c r="F1494" s="166" t="s">
        <v>2194</v>
      </c>
      <c r="H1494" s="165" t="s">
        <v>1</v>
      </c>
      <c r="I1494" s="167"/>
      <c r="L1494" s="164"/>
      <c r="M1494" s="168"/>
      <c r="T1494" s="169"/>
      <c r="AT1494" s="165" t="s">
        <v>276</v>
      </c>
      <c r="AU1494" s="165" t="s">
        <v>90</v>
      </c>
      <c r="AV1494" s="14" t="s">
        <v>84</v>
      </c>
      <c r="AW1494" s="14" t="s">
        <v>32</v>
      </c>
      <c r="AX1494" s="14" t="s">
        <v>77</v>
      </c>
      <c r="AY1494" s="165" t="s">
        <v>268</v>
      </c>
    </row>
    <row r="1495" spans="2:65" s="12" customFormat="1">
      <c r="B1495" s="149"/>
      <c r="D1495" s="150" t="s">
        <v>276</v>
      </c>
      <c r="E1495" s="151" t="s">
        <v>1</v>
      </c>
      <c r="F1495" s="152" t="s">
        <v>3438</v>
      </c>
      <c r="H1495" s="153">
        <v>110</v>
      </c>
      <c r="I1495" s="154"/>
      <c r="L1495" s="149"/>
      <c r="M1495" s="155"/>
      <c r="T1495" s="156"/>
      <c r="AT1495" s="151" t="s">
        <v>276</v>
      </c>
      <c r="AU1495" s="151" t="s">
        <v>90</v>
      </c>
      <c r="AV1495" s="12" t="s">
        <v>90</v>
      </c>
      <c r="AW1495" s="12" t="s">
        <v>32</v>
      </c>
      <c r="AX1495" s="12" t="s">
        <v>77</v>
      </c>
      <c r="AY1495" s="151" t="s">
        <v>268</v>
      </c>
    </row>
    <row r="1496" spans="2:65" s="13" customFormat="1">
      <c r="B1496" s="157"/>
      <c r="D1496" s="150" t="s">
        <v>276</v>
      </c>
      <c r="E1496" s="158" t="s">
        <v>1</v>
      </c>
      <c r="F1496" s="159" t="s">
        <v>278</v>
      </c>
      <c r="H1496" s="160">
        <v>110</v>
      </c>
      <c r="I1496" s="161"/>
      <c r="L1496" s="157"/>
      <c r="M1496" s="162"/>
      <c r="T1496" s="163"/>
      <c r="AT1496" s="158" t="s">
        <v>276</v>
      </c>
      <c r="AU1496" s="158" t="s">
        <v>90</v>
      </c>
      <c r="AV1496" s="13" t="s">
        <v>101</v>
      </c>
      <c r="AW1496" s="13" t="s">
        <v>32</v>
      </c>
      <c r="AX1496" s="13" t="s">
        <v>84</v>
      </c>
      <c r="AY1496" s="158" t="s">
        <v>268</v>
      </c>
    </row>
    <row r="1497" spans="2:65" s="1" customFormat="1" ht="24.2" customHeight="1">
      <c r="B1497" s="32"/>
      <c r="C1497" s="186" t="s">
        <v>2196</v>
      </c>
      <c r="D1497" s="186" t="s">
        <v>982</v>
      </c>
      <c r="E1497" s="187" t="s">
        <v>2201</v>
      </c>
      <c r="F1497" s="188" t="s">
        <v>2202</v>
      </c>
      <c r="G1497" s="189" t="s">
        <v>281</v>
      </c>
      <c r="H1497" s="190">
        <v>110</v>
      </c>
      <c r="I1497" s="191"/>
      <c r="J1497" s="192">
        <f>ROUND(I1497*H1497,2)</f>
        <v>0</v>
      </c>
      <c r="K1497" s="188" t="s">
        <v>1</v>
      </c>
      <c r="L1497" s="193"/>
      <c r="M1497" s="194" t="s">
        <v>1</v>
      </c>
      <c r="N1497" s="195" t="s">
        <v>43</v>
      </c>
      <c r="P1497" s="145">
        <f>O1497*H1497</f>
        <v>0</v>
      </c>
      <c r="Q1497" s="145">
        <v>1.3600000000000001E-3</v>
      </c>
      <c r="R1497" s="145">
        <f>Q1497*H1497</f>
        <v>0.14960000000000001</v>
      </c>
      <c r="S1497" s="145">
        <v>0</v>
      </c>
      <c r="T1497" s="146">
        <f>S1497*H1497</f>
        <v>0</v>
      </c>
      <c r="AR1497" s="147" t="s">
        <v>448</v>
      </c>
      <c r="AT1497" s="147" t="s">
        <v>982</v>
      </c>
      <c r="AU1497" s="147" t="s">
        <v>90</v>
      </c>
      <c r="AY1497" s="17" t="s">
        <v>268</v>
      </c>
      <c r="BE1497" s="148">
        <f>IF(N1497="základní",J1497,0)</f>
        <v>0</v>
      </c>
      <c r="BF1497" s="148">
        <f>IF(N1497="snížená",J1497,0)</f>
        <v>0</v>
      </c>
      <c r="BG1497" s="148">
        <f>IF(N1497="zákl. přenesená",J1497,0)</f>
        <v>0</v>
      </c>
      <c r="BH1497" s="148">
        <f>IF(N1497="sníž. přenesená",J1497,0)</f>
        <v>0</v>
      </c>
      <c r="BI1497" s="148">
        <f>IF(N1497="nulová",J1497,0)</f>
        <v>0</v>
      </c>
      <c r="BJ1497" s="17" t="s">
        <v>90</v>
      </c>
      <c r="BK1497" s="148">
        <f>ROUND(I1497*H1497,2)</f>
        <v>0</v>
      </c>
      <c r="BL1497" s="17" t="s">
        <v>370</v>
      </c>
      <c r="BM1497" s="147" t="s">
        <v>3440</v>
      </c>
    </row>
    <row r="1498" spans="2:65" s="14" customFormat="1" ht="22.5">
      <c r="B1498" s="164"/>
      <c r="D1498" s="150" t="s">
        <v>276</v>
      </c>
      <c r="E1498" s="165" t="s">
        <v>1</v>
      </c>
      <c r="F1498" s="166" t="s">
        <v>2194</v>
      </c>
      <c r="H1498" s="165" t="s">
        <v>1</v>
      </c>
      <c r="I1498" s="167"/>
      <c r="L1498" s="164"/>
      <c r="M1498" s="168"/>
      <c r="T1498" s="169"/>
      <c r="AT1498" s="165" t="s">
        <v>276</v>
      </c>
      <c r="AU1498" s="165" t="s">
        <v>90</v>
      </c>
      <c r="AV1498" s="14" t="s">
        <v>84</v>
      </c>
      <c r="AW1498" s="14" t="s">
        <v>32</v>
      </c>
      <c r="AX1498" s="14" t="s">
        <v>77</v>
      </c>
      <c r="AY1498" s="165" t="s">
        <v>268</v>
      </c>
    </row>
    <row r="1499" spans="2:65" s="12" customFormat="1">
      <c r="B1499" s="149"/>
      <c r="D1499" s="150" t="s">
        <v>276</v>
      </c>
      <c r="E1499" s="151" t="s">
        <v>1</v>
      </c>
      <c r="F1499" s="152" t="s">
        <v>3438</v>
      </c>
      <c r="H1499" s="153">
        <v>110</v>
      </c>
      <c r="I1499" s="154"/>
      <c r="L1499" s="149"/>
      <c r="M1499" s="155"/>
      <c r="T1499" s="156"/>
      <c r="AT1499" s="151" t="s">
        <v>276</v>
      </c>
      <c r="AU1499" s="151" t="s">
        <v>90</v>
      </c>
      <c r="AV1499" s="12" t="s">
        <v>90</v>
      </c>
      <c r="AW1499" s="12" t="s">
        <v>32</v>
      </c>
      <c r="AX1499" s="12" t="s">
        <v>77</v>
      </c>
      <c r="AY1499" s="151" t="s">
        <v>268</v>
      </c>
    </row>
    <row r="1500" spans="2:65" s="13" customFormat="1">
      <c r="B1500" s="157"/>
      <c r="D1500" s="150" t="s">
        <v>276</v>
      </c>
      <c r="E1500" s="158" t="s">
        <v>1</v>
      </c>
      <c r="F1500" s="159" t="s">
        <v>278</v>
      </c>
      <c r="H1500" s="160">
        <v>110</v>
      </c>
      <c r="I1500" s="161"/>
      <c r="L1500" s="157"/>
      <c r="M1500" s="162"/>
      <c r="T1500" s="163"/>
      <c r="AT1500" s="158" t="s">
        <v>276</v>
      </c>
      <c r="AU1500" s="158" t="s">
        <v>90</v>
      </c>
      <c r="AV1500" s="13" t="s">
        <v>101</v>
      </c>
      <c r="AW1500" s="13" t="s">
        <v>32</v>
      </c>
      <c r="AX1500" s="13" t="s">
        <v>84</v>
      </c>
      <c r="AY1500" s="158" t="s">
        <v>268</v>
      </c>
    </row>
    <row r="1501" spans="2:65" s="1" customFormat="1" ht="44.25" customHeight="1">
      <c r="B1501" s="32"/>
      <c r="C1501" s="186" t="s">
        <v>2200</v>
      </c>
      <c r="D1501" s="186" t="s">
        <v>982</v>
      </c>
      <c r="E1501" s="187" t="s">
        <v>2205</v>
      </c>
      <c r="F1501" s="188" t="s">
        <v>2206</v>
      </c>
      <c r="G1501" s="189" t="s">
        <v>281</v>
      </c>
      <c r="H1501" s="190">
        <v>110</v>
      </c>
      <c r="I1501" s="191"/>
      <c r="J1501" s="192">
        <f>ROUND(I1501*H1501,2)</f>
        <v>0</v>
      </c>
      <c r="K1501" s="188" t="s">
        <v>1</v>
      </c>
      <c r="L1501" s="193"/>
      <c r="M1501" s="194" t="s">
        <v>1</v>
      </c>
      <c r="N1501" s="195" t="s">
        <v>43</v>
      </c>
      <c r="P1501" s="145">
        <f>O1501*H1501</f>
        <v>0</v>
      </c>
      <c r="Q1501" s="145">
        <v>1.3600000000000001E-3</v>
      </c>
      <c r="R1501" s="145">
        <f>Q1501*H1501</f>
        <v>0.14960000000000001</v>
      </c>
      <c r="S1501" s="145">
        <v>0</v>
      </c>
      <c r="T1501" s="146">
        <f>S1501*H1501</f>
        <v>0</v>
      </c>
      <c r="AR1501" s="147" t="s">
        <v>448</v>
      </c>
      <c r="AT1501" s="147" t="s">
        <v>982</v>
      </c>
      <c r="AU1501" s="147" t="s">
        <v>90</v>
      </c>
      <c r="AY1501" s="17" t="s">
        <v>268</v>
      </c>
      <c r="BE1501" s="148">
        <f>IF(N1501="základní",J1501,0)</f>
        <v>0</v>
      </c>
      <c r="BF1501" s="148">
        <f>IF(N1501="snížená",J1501,0)</f>
        <v>0</v>
      </c>
      <c r="BG1501" s="148">
        <f>IF(N1501="zákl. přenesená",J1501,0)</f>
        <v>0</v>
      </c>
      <c r="BH1501" s="148">
        <f>IF(N1501="sníž. přenesená",J1501,0)</f>
        <v>0</v>
      </c>
      <c r="BI1501" s="148">
        <f>IF(N1501="nulová",J1501,0)</f>
        <v>0</v>
      </c>
      <c r="BJ1501" s="17" t="s">
        <v>90</v>
      </c>
      <c r="BK1501" s="148">
        <f>ROUND(I1501*H1501,2)</f>
        <v>0</v>
      </c>
      <c r="BL1501" s="17" t="s">
        <v>370</v>
      </c>
      <c r="BM1501" s="147" t="s">
        <v>3441</v>
      </c>
    </row>
    <row r="1502" spans="2:65" s="14" customFormat="1" ht="22.5">
      <c r="B1502" s="164"/>
      <c r="D1502" s="150" t="s">
        <v>276</v>
      </c>
      <c r="E1502" s="165" t="s">
        <v>1</v>
      </c>
      <c r="F1502" s="166" t="s">
        <v>2194</v>
      </c>
      <c r="H1502" s="165" t="s">
        <v>1</v>
      </c>
      <c r="I1502" s="167"/>
      <c r="L1502" s="164"/>
      <c r="M1502" s="168"/>
      <c r="T1502" s="169"/>
      <c r="AT1502" s="165" t="s">
        <v>276</v>
      </c>
      <c r="AU1502" s="165" t="s">
        <v>90</v>
      </c>
      <c r="AV1502" s="14" t="s">
        <v>84</v>
      </c>
      <c r="AW1502" s="14" t="s">
        <v>32</v>
      </c>
      <c r="AX1502" s="14" t="s">
        <v>77</v>
      </c>
      <c r="AY1502" s="165" t="s">
        <v>268</v>
      </c>
    </row>
    <row r="1503" spans="2:65" s="12" customFormat="1">
      <c r="B1503" s="149"/>
      <c r="D1503" s="150" t="s">
        <v>276</v>
      </c>
      <c r="E1503" s="151" t="s">
        <v>1</v>
      </c>
      <c r="F1503" s="152" t="s">
        <v>3438</v>
      </c>
      <c r="H1503" s="153">
        <v>110</v>
      </c>
      <c r="I1503" s="154"/>
      <c r="L1503" s="149"/>
      <c r="M1503" s="155"/>
      <c r="T1503" s="156"/>
      <c r="AT1503" s="151" t="s">
        <v>276</v>
      </c>
      <c r="AU1503" s="151" t="s">
        <v>90</v>
      </c>
      <c r="AV1503" s="12" t="s">
        <v>90</v>
      </c>
      <c r="AW1503" s="12" t="s">
        <v>32</v>
      </c>
      <c r="AX1503" s="12" t="s">
        <v>77</v>
      </c>
      <c r="AY1503" s="151" t="s">
        <v>268</v>
      </c>
    </row>
    <row r="1504" spans="2:65" s="13" customFormat="1">
      <c r="B1504" s="157"/>
      <c r="D1504" s="150" t="s">
        <v>276</v>
      </c>
      <c r="E1504" s="158" t="s">
        <v>1</v>
      </c>
      <c r="F1504" s="159" t="s">
        <v>278</v>
      </c>
      <c r="H1504" s="160">
        <v>110</v>
      </c>
      <c r="I1504" s="161"/>
      <c r="L1504" s="157"/>
      <c r="M1504" s="162"/>
      <c r="T1504" s="163"/>
      <c r="AT1504" s="158" t="s">
        <v>276</v>
      </c>
      <c r="AU1504" s="158" t="s">
        <v>90</v>
      </c>
      <c r="AV1504" s="13" t="s">
        <v>101</v>
      </c>
      <c r="AW1504" s="13" t="s">
        <v>32</v>
      </c>
      <c r="AX1504" s="13" t="s">
        <v>84</v>
      </c>
      <c r="AY1504" s="158" t="s">
        <v>268</v>
      </c>
    </row>
    <row r="1505" spans="2:65" s="1" customFormat="1" ht="33" customHeight="1">
      <c r="B1505" s="32"/>
      <c r="C1505" s="136" t="s">
        <v>2204</v>
      </c>
      <c r="D1505" s="136" t="s">
        <v>270</v>
      </c>
      <c r="E1505" s="137" t="s">
        <v>2209</v>
      </c>
      <c r="F1505" s="138" t="s">
        <v>2210</v>
      </c>
      <c r="G1505" s="139" t="s">
        <v>318</v>
      </c>
      <c r="H1505" s="140">
        <v>592.86099999999999</v>
      </c>
      <c r="I1505" s="141"/>
      <c r="J1505" s="142">
        <f>ROUND(I1505*H1505,2)</f>
        <v>0</v>
      </c>
      <c r="K1505" s="138" t="s">
        <v>1</v>
      </c>
      <c r="L1505" s="32"/>
      <c r="M1505" s="143" t="s">
        <v>1</v>
      </c>
      <c r="N1505" s="144" t="s">
        <v>43</v>
      </c>
      <c r="P1505" s="145">
        <f>O1505*H1505</f>
        <v>0</v>
      </c>
      <c r="Q1505" s="145">
        <v>0</v>
      </c>
      <c r="R1505" s="145">
        <f>Q1505*H1505</f>
        <v>0</v>
      </c>
      <c r="S1505" s="145">
        <v>0</v>
      </c>
      <c r="T1505" s="146">
        <f>S1505*H1505</f>
        <v>0</v>
      </c>
      <c r="AR1505" s="147" t="s">
        <v>370</v>
      </c>
      <c r="AT1505" s="147" t="s">
        <v>270</v>
      </c>
      <c r="AU1505" s="147" t="s">
        <v>90</v>
      </c>
      <c r="AY1505" s="17" t="s">
        <v>268</v>
      </c>
      <c r="BE1505" s="148">
        <f>IF(N1505="základní",J1505,0)</f>
        <v>0</v>
      </c>
      <c r="BF1505" s="148">
        <f>IF(N1505="snížená",J1505,0)</f>
        <v>0</v>
      </c>
      <c r="BG1505" s="148">
        <f>IF(N1505="zákl. přenesená",J1505,0)</f>
        <v>0</v>
      </c>
      <c r="BH1505" s="148">
        <f>IF(N1505="sníž. přenesená",J1505,0)</f>
        <v>0</v>
      </c>
      <c r="BI1505" s="148">
        <f>IF(N1505="nulová",J1505,0)</f>
        <v>0</v>
      </c>
      <c r="BJ1505" s="17" t="s">
        <v>90</v>
      </c>
      <c r="BK1505" s="148">
        <f>ROUND(I1505*H1505,2)</f>
        <v>0</v>
      </c>
      <c r="BL1505" s="17" t="s">
        <v>370</v>
      </c>
      <c r="BM1505" s="147" t="s">
        <v>3442</v>
      </c>
    </row>
    <row r="1506" spans="2:65" s="12" customFormat="1">
      <c r="B1506" s="149"/>
      <c r="D1506" s="150" t="s">
        <v>276</v>
      </c>
      <c r="E1506" s="151" t="s">
        <v>1</v>
      </c>
      <c r="F1506" s="152" t="s">
        <v>2212</v>
      </c>
      <c r="H1506" s="153">
        <v>300</v>
      </c>
      <c r="I1506" s="154"/>
      <c r="L1506" s="149"/>
      <c r="M1506" s="155"/>
      <c r="T1506" s="156"/>
      <c r="AT1506" s="151" t="s">
        <v>276</v>
      </c>
      <c r="AU1506" s="151" t="s">
        <v>90</v>
      </c>
      <c r="AV1506" s="12" t="s">
        <v>90</v>
      </c>
      <c r="AW1506" s="12" t="s">
        <v>32</v>
      </c>
      <c r="AX1506" s="12" t="s">
        <v>77</v>
      </c>
      <c r="AY1506" s="151" t="s">
        <v>268</v>
      </c>
    </row>
    <row r="1507" spans="2:65" s="14" customFormat="1">
      <c r="B1507" s="164"/>
      <c r="D1507" s="150" t="s">
        <v>276</v>
      </c>
      <c r="E1507" s="165" t="s">
        <v>1</v>
      </c>
      <c r="F1507" s="166" t="s">
        <v>2213</v>
      </c>
      <c r="H1507" s="165" t="s">
        <v>1</v>
      </c>
      <c r="I1507" s="167"/>
      <c r="L1507" s="164"/>
      <c r="M1507" s="168"/>
      <c r="T1507" s="169"/>
      <c r="AT1507" s="165" t="s">
        <v>276</v>
      </c>
      <c r="AU1507" s="165" t="s">
        <v>90</v>
      </c>
      <c r="AV1507" s="14" t="s">
        <v>84</v>
      </c>
      <c r="AW1507" s="14" t="s">
        <v>32</v>
      </c>
      <c r="AX1507" s="14" t="s">
        <v>77</v>
      </c>
      <c r="AY1507" s="165" t="s">
        <v>268</v>
      </c>
    </row>
    <row r="1508" spans="2:65" s="14" customFormat="1">
      <c r="B1508" s="164"/>
      <c r="D1508" s="150" t="s">
        <v>276</v>
      </c>
      <c r="E1508" s="165" t="s">
        <v>1</v>
      </c>
      <c r="F1508" s="166" t="s">
        <v>2214</v>
      </c>
      <c r="H1508" s="165" t="s">
        <v>1</v>
      </c>
      <c r="I1508" s="167"/>
      <c r="L1508" s="164"/>
      <c r="M1508" s="168"/>
      <c r="T1508" s="169"/>
      <c r="AT1508" s="165" t="s">
        <v>276</v>
      </c>
      <c r="AU1508" s="165" t="s">
        <v>90</v>
      </c>
      <c r="AV1508" s="14" t="s">
        <v>84</v>
      </c>
      <c r="AW1508" s="14" t="s">
        <v>32</v>
      </c>
      <c r="AX1508" s="14" t="s">
        <v>77</v>
      </c>
      <c r="AY1508" s="165" t="s">
        <v>268</v>
      </c>
    </row>
    <row r="1509" spans="2:65" s="12" customFormat="1">
      <c r="B1509" s="149"/>
      <c r="D1509" s="150" t="s">
        <v>276</v>
      </c>
      <c r="E1509" s="151" t="s">
        <v>1</v>
      </c>
      <c r="F1509" s="152" t="s">
        <v>3443</v>
      </c>
      <c r="H1509" s="153">
        <v>219.446</v>
      </c>
      <c r="I1509" s="154"/>
      <c r="L1509" s="149"/>
      <c r="M1509" s="155"/>
      <c r="T1509" s="156"/>
      <c r="AT1509" s="151" t="s">
        <v>276</v>
      </c>
      <c r="AU1509" s="151" t="s">
        <v>90</v>
      </c>
      <c r="AV1509" s="12" t="s">
        <v>90</v>
      </c>
      <c r="AW1509" s="12" t="s">
        <v>32</v>
      </c>
      <c r="AX1509" s="12" t="s">
        <v>77</v>
      </c>
      <c r="AY1509" s="151" t="s">
        <v>268</v>
      </c>
    </row>
    <row r="1510" spans="2:65" s="14" customFormat="1">
      <c r="B1510" s="164"/>
      <c r="D1510" s="150" t="s">
        <v>276</v>
      </c>
      <c r="E1510" s="165" t="s">
        <v>1</v>
      </c>
      <c r="F1510" s="166" t="s">
        <v>2216</v>
      </c>
      <c r="H1510" s="165" t="s">
        <v>1</v>
      </c>
      <c r="I1510" s="167"/>
      <c r="L1510" s="164"/>
      <c r="M1510" s="168"/>
      <c r="T1510" s="169"/>
      <c r="AT1510" s="165" t="s">
        <v>276</v>
      </c>
      <c r="AU1510" s="165" t="s">
        <v>90</v>
      </c>
      <c r="AV1510" s="14" t="s">
        <v>84</v>
      </c>
      <c r="AW1510" s="14" t="s">
        <v>32</v>
      </c>
      <c r="AX1510" s="14" t="s">
        <v>77</v>
      </c>
      <c r="AY1510" s="165" t="s">
        <v>268</v>
      </c>
    </row>
    <row r="1511" spans="2:65" s="12" customFormat="1">
      <c r="B1511" s="149"/>
      <c r="D1511" s="150" t="s">
        <v>276</v>
      </c>
      <c r="E1511" s="151" t="s">
        <v>1</v>
      </c>
      <c r="F1511" s="152" t="s">
        <v>3444</v>
      </c>
      <c r="H1511" s="153">
        <v>73.415000000000006</v>
      </c>
      <c r="I1511" s="154"/>
      <c r="L1511" s="149"/>
      <c r="M1511" s="155"/>
      <c r="T1511" s="156"/>
      <c r="AT1511" s="151" t="s">
        <v>276</v>
      </c>
      <c r="AU1511" s="151" t="s">
        <v>90</v>
      </c>
      <c r="AV1511" s="12" t="s">
        <v>90</v>
      </c>
      <c r="AW1511" s="12" t="s">
        <v>32</v>
      </c>
      <c r="AX1511" s="12" t="s">
        <v>77</v>
      </c>
      <c r="AY1511" s="151" t="s">
        <v>268</v>
      </c>
    </row>
    <row r="1512" spans="2:65" s="15" customFormat="1">
      <c r="B1512" s="170"/>
      <c r="D1512" s="150" t="s">
        <v>276</v>
      </c>
      <c r="E1512" s="171" t="s">
        <v>1</v>
      </c>
      <c r="F1512" s="172" t="s">
        <v>325</v>
      </c>
      <c r="H1512" s="173">
        <v>592.86099999999999</v>
      </c>
      <c r="I1512" s="174"/>
      <c r="L1512" s="170"/>
      <c r="M1512" s="175"/>
      <c r="T1512" s="176"/>
      <c r="AT1512" s="171" t="s">
        <v>276</v>
      </c>
      <c r="AU1512" s="171" t="s">
        <v>90</v>
      </c>
      <c r="AV1512" s="15" t="s">
        <v>97</v>
      </c>
      <c r="AW1512" s="15" t="s">
        <v>32</v>
      </c>
      <c r="AX1512" s="15" t="s">
        <v>77</v>
      </c>
      <c r="AY1512" s="171" t="s">
        <v>268</v>
      </c>
    </row>
    <row r="1513" spans="2:65" s="13" customFormat="1">
      <c r="B1513" s="157"/>
      <c r="D1513" s="150" t="s">
        <v>276</v>
      </c>
      <c r="E1513" s="158" t="s">
        <v>1</v>
      </c>
      <c r="F1513" s="159" t="s">
        <v>278</v>
      </c>
      <c r="H1513" s="160">
        <v>592.86099999999999</v>
      </c>
      <c r="I1513" s="161"/>
      <c r="L1513" s="157"/>
      <c r="M1513" s="162"/>
      <c r="T1513" s="163"/>
      <c r="AT1513" s="158" t="s">
        <v>276</v>
      </c>
      <c r="AU1513" s="158" t="s">
        <v>90</v>
      </c>
      <c r="AV1513" s="13" t="s">
        <v>101</v>
      </c>
      <c r="AW1513" s="13" t="s">
        <v>32</v>
      </c>
      <c r="AX1513" s="13" t="s">
        <v>84</v>
      </c>
      <c r="AY1513" s="158" t="s">
        <v>268</v>
      </c>
    </row>
    <row r="1514" spans="2:65" s="1" customFormat="1" ht="44.25" customHeight="1">
      <c r="B1514" s="32"/>
      <c r="C1514" s="136" t="s">
        <v>2208</v>
      </c>
      <c r="D1514" s="136" t="s">
        <v>270</v>
      </c>
      <c r="E1514" s="137" t="s">
        <v>2219</v>
      </c>
      <c r="F1514" s="138" t="s">
        <v>2220</v>
      </c>
      <c r="G1514" s="139" t="s">
        <v>281</v>
      </c>
      <c r="H1514" s="140">
        <v>7</v>
      </c>
      <c r="I1514" s="141"/>
      <c r="J1514" s="142">
        <f>ROUND(I1514*H1514,2)</f>
        <v>0</v>
      </c>
      <c r="K1514" s="138" t="s">
        <v>1</v>
      </c>
      <c r="L1514" s="32"/>
      <c r="M1514" s="143" t="s">
        <v>1</v>
      </c>
      <c r="N1514" s="144" t="s">
        <v>43</v>
      </c>
      <c r="P1514" s="145">
        <f>O1514*H1514</f>
        <v>0</v>
      </c>
      <c r="Q1514" s="145">
        <v>0</v>
      </c>
      <c r="R1514" s="145">
        <f>Q1514*H1514</f>
        <v>0</v>
      </c>
      <c r="S1514" s="145">
        <v>0</v>
      </c>
      <c r="T1514" s="146">
        <f>S1514*H1514</f>
        <v>0</v>
      </c>
      <c r="AR1514" s="147" t="s">
        <v>370</v>
      </c>
      <c r="AT1514" s="147" t="s">
        <v>270</v>
      </c>
      <c r="AU1514" s="147" t="s">
        <v>90</v>
      </c>
      <c r="AY1514" s="17" t="s">
        <v>268</v>
      </c>
      <c r="BE1514" s="148">
        <f>IF(N1514="základní",J1514,0)</f>
        <v>0</v>
      </c>
      <c r="BF1514" s="148">
        <f>IF(N1514="snížená",J1514,0)</f>
        <v>0</v>
      </c>
      <c r="BG1514" s="148">
        <f>IF(N1514="zákl. přenesená",J1514,0)</f>
        <v>0</v>
      </c>
      <c r="BH1514" s="148">
        <f>IF(N1514="sníž. přenesená",J1514,0)</f>
        <v>0</v>
      </c>
      <c r="BI1514" s="148">
        <f>IF(N1514="nulová",J1514,0)</f>
        <v>0</v>
      </c>
      <c r="BJ1514" s="17" t="s">
        <v>90</v>
      </c>
      <c r="BK1514" s="148">
        <f>ROUND(I1514*H1514,2)</f>
        <v>0</v>
      </c>
      <c r="BL1514" s="17" t="s">
        <v>370</v>
      </c>
      <c r="BM1514" s="147" t="s">
        <v>3445</v>
      </c>
    </row>
    <row r="1515" spans="2:65" s="1" customFormat="1" ht="107.25">
      <c r="B1515" s="32"/>
      <c r="D1515" s="150" t="s">
        <v>475</v>
      </c>
      <c r="F1515" s="178" t="s">
        <v>2222</v>
      </c>
      <c r="I1515" s="179"/>
      <c r="L1515" s="32"/>
      <c r="M1515" s="180"/>
      <c r="T1515" s="56"/>
      <c r="AT1515" s="17" t="s">
        <v>475</v>
      </c>
      <c r="AU1515" s="17" t="s">
        <v>90</v>
      </c>
    </row>
    <row r="1516" spans="2:65" s="1" customFormat="1" ht="33" customHeight="1">
      <c r="B1516" s="32"/>
      <c r="C1516" s="186" t="s">
        <v>2218</v>
      </c>
      <c r="D1516" s="186" t="s">
        <v>982</v>
      </c>
      <c r="E1516" s="187" t="s">
        <v>2224</v>
      </c>
      <c r="F1516" s="188" t="s">
        <v>2225</v>
      </c>
      <c r="G1516" s="189" t="s">
        <v>281</v>
      </c>
      <c r="H1516" s="190">
        <v>7</v>
      </c>
      <c r="I1516" s="191"/>
      <c r="J1516" s="192">
        <f>ROUND(I1516*H1516,2)</f>
        <v>0</v>
      </c>
      <c r="K1516" s="188" t="s">
        <v>1</v>
      </c>
      <c r="L1516" s="193"/>
      <c r="M1516" s="194" t="s">
        <v>1</v>
      </c>
      <c r="N1516" s="195" t="s">
        <v>43</v>
      </c>
      <c r="P1516" s="145">
        <f>O1516*H1516</f>
        <v>0</v>
      </c>
      <c r="Q1516" s="145">
        <v>1.3600000000000001E-3</v>
      </c>
      <c r="R1516" s="145">
        <f>Q1516*H1516</f>
        <v>9.5200000000000007E-3</v>
      </c>
      <c r="S1516" s="145">
        <v>0</v>
      </c>
      <c r="T1516" s="146">
        <f>S1516*H1516</f>
        <v>0</v>
      </c>
      <c r="AR1516" s="147" t="s">
        <v>448</v>
      </c>
      <c r="AT1516" s="147" t="s">
        <v>982</v>
      </c>
      <c r="AU1516" s="147" t="s">
        <v>90</v>
      </c>
      <c r="AY1516" s="17" t="s">
        <v>268</v>
      </c>
      <c r="BE1516" s="148">
        <f>IF(N1516="základní",J1516,0)</f>
        <v>0</v>
      </c>
      <c r="BF1516" s="148">
        <f>IF(N1516="snížená",J1516,0)</f>
        <v>0</v>
      </c>
      <c r="BG1516" s="148">
        <f>IF(N1516="zákl. přenesená",J1516,0)</f>
        <v>0</v>
      </c>
      <c r="BH1516" s="148">
        <f>IF(N1516="sníž. přenesená",J1516,0)</f>
        <v>0</v>
      </c>
      <c r="BI1516" s="148">
        <f>IF(N1516="nulová",J1516,0)</f>
        <v>0</v>
      </c>
      <c r="BJ1516" s="17" t="s">
        <v>90</v>
      </c>
      <c r="BK1516" s="148">
        <f>ROUND(I1516*H1516,2)</f>
        <v>0</v>
      </c>
      <c r="BL1516" s="17" t="s">
        <v>370</v>
      </c>
      <c r="BM1516" s="147" t="s">
        <v>3446</v>
      </c>
    </row>
    <row r="1517" spans="2:65" s="14" customFormat="1" ht="22.5">
      <c r="B1517" s="164"/>
      <c r="D1517" s="150" t="s">
        <v>276</v>
      </c>
      <c r="E1517" s="165" t="s">
        <v>1</v>
      </c>
      <c r="F1517" s="166" t="s">
        <v>2227</v>
      </c>
      <c r="H1517" s="165" t="s">
        <v>1</v>
      </c>
      <c r="I1517" s="167"/>
      <c r="L1517" s="164"/>
      <c r="M1517" s="168"/>
      <c r="T1517" s="169"/>
      <c r="AT1517" s="165" t="s">
        <v>276</v>
      </c>
      <c r="AU1517" s="165" t="s">
        <v>90</v>
      </c>
      <c r="AV1517" s="14" t="s">
        <v>84</v>
      </c>
      <c r="AW1517" s="14" t="s">
        <v>32</v>
      </c>
      <c r="AX1517" s="14" t="s">
        <v>77</v>
      </c>
      <c r="AY1517" s="165" t="s">
        <v>268</v>
      </c>
    </row>
    <row r="1518" spans="2:65" s="12" customFormat="1">
      <c r="B1518" s="149"/>
      <c r="D1518" s="150" t="s">
        <v>276</v>
      </c>
      <c r="E1518" s="151" t="s">
        <v>1</v>
      </c>
      <c r="F1518" s="152" t="s">
        <v>3447</v>
      </c>
      <c r="H1518" s="153">
        <v>7</v>
      </c>
      <c r="I1518" s="154"/>
      <c r="L1518" s="149"/>
      <c r="M1518" s="155"/>
      <c r="T1518" s="156"/>
      <c r="AT1518" s="151" t="s">
        <v>276</v>
      </c>
      <c r="AU1518" s="151" t="s">
        <v>90</v>
      </c>
      <c r="AV1518" s="12" t="s">
        <v>90</v>
      </c>
      <c r="AW1518" s="12" t="s">
        <v>32</v>
      </c>
      <c r="AX1518" s="12" t="s">
        <v>77</v>
      </c>
      <c r="AY1518" s="151" t="s">
        <v>268</v>
      </c>
    </row>
    <row r="1519" spans="2:65" s="13" customFormat="1">
      <c r="B1519" s="157"/>
      <c r="D1519" s="150" t="s">
        <v>276</v>
      </c>
      <c r="E1519" s="158" t="s">
        <v>1</v>
      </c>
      <c r="F1519" s="159" t="s">
        <v>278</v>
      </c>
      <c r="H1519" s="160">
        <v>7</v>
      </c>
      <c r="I1519" s="161"/>
      <c r="L1519" s="157"/>
      <c r="M1519" s="162"/>
      <c r="T1519" s="163"/>
      <c r="AT1519" s="158" t="s">
        <v>276</v>
      </c>
      <c r="AU1519" s="158" t="s">
        <v>90</v>
      </c>
      <c r="AV1519" s="13" t="s">
        <v>101</v>
      </c>
      <c r="AW1519" s="13" t="s">
        <v>32</v>
      </c>
      <c r="AX1519" s="13" t="s">
        <v>84</v>
      </c>
      <c r="AY1519" s="158" t="s">
        <v>268</v>
      </c>
    </row>
    <row r="1520" spans="2:65" s="1" customFormat="1" ht="66.75" customHeight="1">
      <c r="B1520" s="32"/>
      <c r="C1520" s="136" t="s">
        <v>2223</v>
      </c>
      <c r="D1520" s="177" t="s">
        <v>270</v>
      </c>
      <c r="E1520" s="137" t="s">
        <v>2230</v>
      </c>
      <c r="F1520" s="138" t="s">
        <v>2231</v>
      </c>
      <c r="G1520" s="139" t="s">
        <v>1442</v>
      </c>
      <c r="H1520" s="140">
        <v>594.18799999999999</v>
      </c>
      <c r="I1520" s="141"/>
      <c r="J1520" s="142">
        <f>ROUND(I1520*H1520,2)</f>
        <v>0</v>
      </c>
      <c r="K1520" s="138" t="s">
        <v>1</v>
      </c>
      <c r="L1520" s="32"/>
      <c r="M1520" s="143" t="s">
        <v>1</v>
      </c>
      <c r="N1520" s="144" t="s">
        <v>43</v>
      </c>
      <c r="P1520" s="145">
        <f>O1520*H1520</f>
        <v>0</v>
      </c>
      <c r="Q1520" s="145">
        <v>6.0000000000000002E-5</v>
      </c>
      <c r="R1520" s="145">
        <f>Q1520*H1520</f>
        <v>3.565128E-2</v>
      </c>
      <c r="S1520" s="145">
        <v>0</v>
      </c>
      <c r="T1520" s="146">
        <f>S1520*H1520</f>
        <v>0</v>
      </c>
      <c r="AR1520" s="147" t="s">
        <v>370</v>
      </c>
      <c r="AT1520" s="147" t="s">
        <v>270</v>
      </c>
      <c r="AU1520" s="147" t="s">
        <v>90</v>
      </c>
      <c r="AY1520" s="17" t="s">
        <v>268</v>
      </c>
      <c r="BE1520" s="148">
        <f>IF(N1520="základní",J1520,0)</f>
        <v>0</v>
      </c>
      <c r="BF1520" s="148">
        <f>IF(N1520="snížená",J1520,0)</f>
        <v>0</v>
      </c>
      <c r="BG1520" s="148">
        <f>IF(N1520="zákl. přenesená",J1520,0)</f>
        <v>0</v>
      </c>
      <c r="BH1520" s="148">
        <f>IF(N1520="sníž. přenesená",J1520,0)</f>
        <v>0</v>
      </c>
      <c r="BI1520" s="148">
        <f>IF(N1520="nulová",J1520,0)</f>
        <v>0</v>
      </c>
      <c r="BJ1520" s="17" t="s">
        <v>90</v>
      </c>
      <c r="BK1520" s="148">
        <f>ROUND(I1520*H1520,2)</f>
        <v>0</v>
      </c>
      <c r="BL1520" s="17" t="s">
        <v>370</v>
      </c>
      <c r="BM1520" s="147" t="s">
        <v>2232</v>
      </c>
    </row>
    <row r="1521" spans="2:65" s="1" customFormat="1" ht="78">
      <c r="B1521" s="32"/>
      <c r="D1521" s="150" t="s">
        <v>475</v>
      </c>
      <c r="F1521" s="178" t="s">
        <v>2233</v>
      </c>
      <c r="I1521" s="179"/>
      <c r="L1521" s="32"/>
      <c r="M1521" s="180"/>
      <c r="T1521" s="56"/>
      <c r="AT1521" s="17" t="s">
        <v>475</v>
      </c>
      <c r="AU1521" s="17" t="s">
        <v>90</v>
      </c>
    </row>
    <row r="1522" spans="2:65" s="12" customFormat="1">
      <c r="B1522" s="149"/>
      <c r="D1522" s="150" t="s">
        <v>276</v>
      </c>
      <c r="E1522" s="151" t="s">
        <v>1</v>
      </c>
      <c r="F1522" s="152" t="s">
        <v>2234</v>
      </c>
      <c r="H1522" s="153">
        <v>104.051</v>
      </c>
      <c r="I1522" s="154"/>
      <c r="L1522" s="149"/>
      <c r="M1522" s="155"/>
      <c r="T1522" s="156"/>
      <c r="AT1522" s="151" t="s">
        <v>276</v>
      </c>
      <c r="AU1522" s="151" t="s">
        <v>90</v>
      </c>
      <c r="AV1522" s="12" t="s">
        <v>90</v>
      </c>
      <c r="AW1522" s="12" t="s">
        <v>32</v>
      </c>
      <c r="AX1522" s="12" t="s">
        <v>77</v>
      </c>
      <c r="AY1522" s="151" t="s">
        <v>268</v>
      </c>
    </row>
    <row r="1523" spans="2:65" s="12" customFormat="1" ht="22.5">
      <c r="B1523" s="149"/>
      <c r="D1523" s="150" t="s">
        <v>276</v>
      </c>
      <c r="E1523" s="151" t="s">
        <v>1</v>
      </c>
      <c r="F1523" s="152" t="s">
        <v>2235</v>
      </c>
      <c r="H1523" s="153">
        <v>147.25299999999999</v>
      </c>
      <c r="I1523" s="154"/>
      <c r="L1523" s="149"/>
      <c r="M1523" s="155"/>
      <c r="T1523" s="156"/>
      <c r="AT1523" s="151" t="s">
        <v>276</v>
      </c>
      <c r="AU1523" s="151" t="s">
        <v>90</v>
      </c>
      <c r="AV1523" s="12" t="s">
        <v>90</v>
      </c>
      <c r="AW1523" s="12" t="s">
        <v>32</v>
      </c>
      <c r="AX1523" s="12" t="s">
        <v>77</v>
      </c>
      <c r="AY1523" s="151" t="s">
        <v>268</v>
      </c>
    </row>
    <row r="1524" spans="2:65" s="12" customFormat="1">
      <c r="B1524" s="149"/>
      <c r="D1524" s="150" t="s">
        <v>276</v>
      </c>
      <c r="E1524" s="151" t="s">
        <v>1</v>
      </c>
      <c r="F1524" s="152" t="s">
        <v>2236</v>
      </c>
      <c r="H1524" s="153">
        <v>41.357999999999997</v>
      </c>
      <c r="I1524" s="154"/>
      <c r="L1524" s="149"/>
      <c r="M1524" s="155"/>
      <c r="T1524" s="156"/>
      <c r="AT1524" s="151" t="s">
        <v>276</v>
      </c>
      <c r="AU1524" s="151" t="s">
        <v>90</v>
      </c>
      <c r="AV1524" s="12" t="s">
        <v>90</v>
      </c>
      <c r="AW1524" s="12" t="s">
        <v>32</v>
      </c>
      <c r="AX1524" s="12" t="s">
        <v>77</v>
      </c>
      <c r="AY1524" s="151" t="s">
        <v>268</v>
      </c>
    </row>
    <row r="1525" spans="2:65" s="12" customFormat="1">
      <c r="B1525" s="149"/>
      <c r="D1525" s="150" t="s">
        <v>276</v>
      </c>
      <c r="E1525" s="151" t="s">
        <v>1</v>
      </c>
      <c r="F1525" s="152" t="s">
        <v>2237</v>
      </c>
      <c r="H1525" s="153">
        <v>172.32499999999999</v>
      </c>
      <c r="I1525" s="154"/>
      <c r="L1525" s="149"/>
      <c r="M1525" s="155"/>
      <c r="T1525" s="156"/>
      <c r="AT1525" s="151" t="s">
        <v>276</v>
      </c>
      <c r="AU1525" s="151" t="s">
        <v>90</v>
      </c>
      <c r="AV1525" s="12" t="s">
        <v>90</v>
      </c>
      <c r="AW1525" s="12" t="s">
        <v>32</v>
      </c>
      <c r="AX1525" s="12" t="s">
        <v>77</v>
      </c>
      <c r="AY1525" s="151" t="s">
        <v>268</v>
      </c>
    </row>
    <row r="1526" spans="2:65" s="12" customFormat="1">
      <c r="B1526" s="149"/>
      <c r="D1526" s="150" t="s">
        <v>276</v>
      </c>
      <c r="E1526" s="151" t="s">
        <v>1</v>
      </c>
      <c r="F1526" s="152" t="s">
        <v>2238</v>
      </c>
      <c r="H1526" s="153">
        <v>51.698</v>
      </c>
      <c r="I1526" s="154"/>
      <c r="L1526" s="149"/>
      <c r="M1526" s="155"/>
      <c r="T1526" s="156"/>
      <c r="AT1526" s="151" t="s">
        <v>276</v>
      </c>
      <c r="AU1526" s="151" t="s">
        <v>90</v>
      </c>
      <c r="AV1526" s="12" t="s">
        <v>90</v>
      </c>
      <c r="AW1526" s="12" t="s">
        <v>32</v>
      </c>
      <c r="AX1526" s="12" t="s">
        <v>77</v>
      </c>
      <c r="AY1526" s="151" t="s">
        <v>268</v>
      </c>
    </row>
    <row r="1527" spans="2:65" s="13" customFormat="1">
      <c r="B1527" s="157"/>
      <c r="D1527" s="150" t="s">
        <v>276</v>
      </c>
      <c r="E1527" s="158" t="s">
        <v>1</v>
      </c>
      <c r="F1527" s="159" t="s">
        <v>278</v>
      </c>
      <c r="H1527" s="160">
        <v>516.68499999999995</v>
      </c>
      <c r="I1527" s="161"/>
      <c r="L1527" s="157"/>
      <c r="M1527" s="162"/>
      <c r="T1527" s="163"/>
      <c r="AT1527" s="158" t="s">
        <v>276</v>
      </c>
      <c r="AU1527" s="158" t="s">
        <v>90</v>
      </c>
      <c r="AV1527" s="13" t="s">
        <v>101</v>
      </c>
      <c r="AW1527" s="13" t="s">
        <v>32</v>
      </c>
      <c r="AX1527" s="13" t="s">
        <v>84</v>
      </c>
      <c r="AY1527" s="158" t="s">
        <v>268</v>
      </c>
    </row>
    <row r="1528" spans="2:65" s="12" customFormat="1">
      <c r="B1528" s="149"/>
      <c r="D1528" s="150" t="s">
        <v>276</v>
      </c>
      <c r="F1528" s="152" t="s">
        <v>2239</v>
      </c>
      <c r="H1528" s="153">
        <v>594.18799999999999</v>
      </c>
      <c r="I1528" s="154"/>
      <c r="L1528" s="149"/>
      <c r="M1528" s="155"/>
      <c r="T1528" s="156"/>
      <c r="AT1528" s="151" t="s">
        <v>276</v>
      </c>
      <c r="AU1528" s="151" t="s">
        <v>90</v>
      </c>
      <c r="AV1528" s="12" t="s">
        <v>90</v>
      </c>
      <c r="AW1528" s="12" t="s">
        <v>4</v>
      </c>
      <c r="AX1528" s="12" t="s">
        <v>84</v>
      </c>
      <c r="AY1528" s="151" t="s">
        <v>268</v>
      </c>
    </row>
    <row r="1529" spans="2:65" s="1" customFormat="1" ht="62.65" customHeight="1">
      <c r="B1529" s="32"/>
      <c r="C1529" s="136" t="s">
        <v>2229</v>
      </c>
      <c r="D1529" s="136" t="s">
        <v>270</v>
      </c>
      <c r="E1529" s="137" t="s">
        <v>2241</v>
      </c>
      <c r="F1529" s="138" t="s">
        <v>2242</v>
      </c>
      <c r="G1529" s="139" t="s">
        <v>445</v>
      </c>
      <c r="H1529" s="140">
        <v>1</v>
      </c>
      <c r="I1529" s="141"/>
      <c r="J1529" s="142">
        <f>ROUND(I1529*H1529,2)</f>
        <v>0</v>
      </c>
      <c r="K1529" s="138" t="s">
        <v>1</v>
      </c>
      <c r="L1529" s="32"/>
      <c r="M1529" s="143" t="s">
        <v>1</v>
      </c>
      <c r="N1529" s="144" t="s">
        <v>43</v>
      </c>
      <c r="P1529" s="145">
        <f>O1529*H1529</f>
        <v>0</v>
      </c>
      <c r="Q1529" s="145">
        <v>6.0000000000000002E-5</v>
      </c>
      <c r="R1529" s="145">
        <f>Q1529*H1529</f>
        <v>6.0000000000000002E-5</v>
      </c>
      <c r="S1529" s="145">
        <v>0</v>
      </c>
      <c r="T1529" s="146">
        <f>S1529*H1529</f>
        <v>0</v>
      </c>
      <c r="AR1529" s="147" t="s">
        <v>370</v>
      </c>
      <c r="AT1529" s="147" t="s">
        <v>270</v>
      </c>
      <c r="AU1529" s="147" t="s">
        <v>90</v>
      </c>
      <c r="AY1529" s="17" t="s">
        <v>268</v>
      </c>
      <c r="BE1529" s="148">
        <f>IF(N1529="základní",J1529,0)</f>
        <v>0</v>
      </c>
      <c r="BF1529" s="148">
        <f>IF(N1529="snížená",J1529,0)</f>
        <v>0</v>
      </c>
      <c r="BG1529" s="148">
        <f>IF(N1529="zákl. přenesená",J1529,0)</f>
        <v>0</v>
      </c>
      <c r="BH1529" s="148">
        <f>IF(N1529="sníž. přenesená",J1529,0)</f>
        <v>0</v>
      </c>
      <c r="BI1529" s="148">
        <f>IF(N1529="nulová",J1529,0)</f>
        <v>0</v>
      </c>
      <c r="BJ1529" s="17" t="s">
        <v>90</v>
      </c>
      <c r="BK1529" s="148">
        <f>ROUND(I1529*H1529,2)</f>
        <v>0</v>
      </c>
      <c r="BL1529" s="17" t="s">
        <v>370</v>
      </c>
      <c r="BM1529" s="147" t="s">
        <v>2243</v>
      </c>
    </row>
    <row r="1530" spans="2:65" s="1" customFormat="1" ht="78">
      <c r="B1530" s="32"/>
      <c r="D1530" s="150" t="s">
        <v>475</v>
      </c>
      <c r="F1530" s="178" t="s">
        <v>3448</v>
      </c>
      <c r="I1530" s="179"/>
      <c r="L1530" s="32"/>
      <c r="M1530" s="180"/>
      <c r="T1530" s="56"/>
      <c r="AT1530" s="17" t="s">
        <v>475</v>
      </c>
      <c r="AU1530" s="17" t="s">
        <v>90</v>
      </c>
    </row>
    <row r="1531" spans="2:65" s="1" customFormat="1" ht="62.65" customHeight="1">
      <c r="B1531" s="32"/>
      <c r="C1531" s="136" t="s">
        <v>2240</v>
      </c>
      <c r="D1531" s="136" t="s">
        <v>270</v>
      </c>
      <c r="E1531" s="137" t="s">
        <v>2246</v>
      </c>
      <c r="F1531" s="138" t="s">
        <v>2247</v>
      </c>
      <c r="G1531" s="139" t="s">
        <v>445</v>
      </c>
      <c r="H1531" s="140">
        <v>1</v>
      </c>
      <c r="I1531" s="141"/>
      <c r="J1531" s="142">
        <f>ROUND(I1531*H1531,2)</f>
        <v>0</v>
      </c>
      <c r="K1531" s="138" t="s">
        <v>1</v>
      </c>
      <c r="L1531" s="32"/>
      <c r="M1531" s="143" t="s">
        <v>1</v>
      </c>
      <c r="N1531" s="144" t="s">
        <v>43</v>
      </c>
      <c r="P1531" s="145">
        <f>O1531*H1531</f>
        <v>0</v>
      </c>
      <c r="Q1531" s="145">
        <v>6.0000000000000002E-5</v>
      </c>
      <c r="R1531" s="145">
        <f>Q1531*H1531</f>
        <v>6.0000000000000002E-5</v>
      </c>
      <c r="S1531" s="145">
        <v>0</v>
      </c>
      <c r="T1531" s="146">
        <f>S1531*H1531</f>
        <v>0</v>
      </c>
      <c r="AR1531" s="147" t="s">
        <v>370</v>
      </c>
      <c r="AT1531" s="147" t="s">
        <v>270</v>
      </c>
      <c r="AU1531" s="147" t="s">
        <v>90</v>
      </c>
      <c r="AY1531" s="17" t="s">
        <v>268</v>
      </c>
      <c r="BE1531" s="148">
        <f>IF(N1531="základní",J1531,0)</f>
        <v>0</v>
      </c>
      <c r="BF1531" s="148">
        <f>IF(N1531="snížená",J1531,0)</f>
        <v>0</v>
      </c>
      <c r="BG1531" s="148">
        <f>IF(N1531="zákl. přenesená",J1531,0)</f>
        <v>0</v>
      </c>
      <c r="BH1531" s="148">
        <f>IF(N1531="sníž. přenesená",J1531,0)</f>
        <v>0</v>
      </c>
      <c r="BI1531" s="148">
        <f>IF(N1531="nulová",J1531,0)</f>
        <v>0</v>
      </c>
      <c r="BJ1531" s="17" t="s">
        <v>90</v>
      </c>
      <c r="BK1531" s="148">
        <f>ROUND(I1531*H1531,2)</f>
        <v>0</v>
      </c>
      <c r="BL1531" s="17" t="s">
        <v>370</v>
      </c>
      <c r="BM1531" s="147" t="s">
        <v>2248</v>
      </c>
    </row>
    <row r="1532" spans="2:65" s="1" customFormat="1" ht="78">
      <c r="B1532" s="32"/>
      <c r="D1532" s="150" t="s">
        <v>475</v>
      </c>
      <c r="F1532" s="178" t="s">
        <v>2249</v>
      </c>
      <c r="I1532" s="179"/>
      <c r="L1532" s="32"/>
      <c r="M1532" s="180"/>
      <c r="T1532" s="56"/>
      <c r="AT1532" s="17" t="s">
        <v>475</v>
      </c>
      <c r="AU1532" s="17" t="s">
        <v>90</v>
      </c>
    </row>
    <row r="1533" spans="2:65" s="1" customFormat="1" ht="21.75" customHeight="1">
      <c r="B1533" s="32"/>
      <c r="C1533" s="136" t="s">
        <v>2245</v>
      </c>
      <c r="D1533" s="136" t="s">
        <v>270</v>
      </c>
      <c r="E1533" s="137" t="s">
        <v>2251</v>
      </c>
      <c r="F1533" s="138" t="s">
        <v>2252</v>
      </c>
      <c r="G1533" s="139" t="s">
        <v>1442</v>
      </c>
      <c r="H1533" s="140">
        <v>6</v>
      </c>
      <c r="I1533" s="141"/>
      <c r="J1533" s="142">
        <f>ROUND(I1533*H1533,2)</f>
        <v>0</v>
      </c>
      <c r="K1533" s="138" t="s">
        <v>274</v>
      </c>
      <c r="L1533" s="32"/>
      <c r="M1533" s="143" t="s">
        <v>1</v>
      </c>
      <c r="N1533" s="144" t="s">
        <v>43</v>
      </c>
      <c r="P1533" s="145">
        <f>O1533*H1533</f>
        <v>0</v>
      </c>
      <c r="Q1533" s="145">
        <v>6.9999999999999994E-5</v>
      </c>
      <c r="R1533" s="145">
        <f>Q1533*H1533</f>
        <v>4.1999999999999996E-4</v>
      </c>
      <c r="S1533" s="145">
        <v>0</v>
      </c>
      <c r="T1533" s="146">
        <f>S1533*H1533</f>
        <v>0</v>
      </c>
      <c r="AR1533" s="147" t="s">
        <v>370</v>
      </c>
      <c r="AT1533" s="147" t="s">
        <v>270</v>
      </c>
      <c r="AU1533" s="147" t="s">
        <v>90</v>
      </c>
      <c r="AY1533" s="17" t="s">
        <v>268</v>
      </c>
      <c r="BE1533" s="148">
        <f>IF(N1533="základní",J1533,0)</f>
        <v>0</v>
      </c>
      <c r="BF1533" s="148">
        <f>IF(N1533="snížená",J1533,0)</f>
        <v>0</v>
      </c>
      <c r="BG1533" s="148">
        <f>IF(N1533="zákl. přenesená",J1533,0)</f>
        <v>0</v>
      </c>
      <c r="BH1533" s="148">
        <f>IF(N1533="sníž. přenesená",J1533,0)</f>
        <v>0</v>
      </c>
      <c r="BI1533" s="148">
        <f>IF(N1533="nulová",J1533,0)</f>
        <v>0</v>
      </c>
      <c r="BJ1533" s="17" t="s">
        <v>90</v>
      </c>
      <c r="BK1533" s="148">
        <f>ROUND(I1533*H1533,2)</f>
        <v>0</v>
      </c>
      <c r="BL1533" s="17" t="s">
        <v>370</v>
      </c>
      <c r="BM1533" s="147" t="s">
        <v>3449</v>
      </c>
    </row>
    <row r="1534" spans="2:65" s="12" customFormat="1">
      <c r="B1534" s="149"/>
      <c r="D1534" s="150" t="s">
        <v>276</v>
      </c>
      <c r="F1534" s="152" t="s">
        <v>2254</v>
      </c>
      <c r="H1534" s="153">
        <v>6</v>
      </c>
      <c r="I1534" s="154"/>
      <c r="L1534" s="149"/>
      <c r="M1534" s="155"/>
      <c r="T1534" s="156"/>
      <c r="AT1534" s="151" t="s">
        <v>276</v>
      </c>
      <c r="AU1534" s="151" t="s">
        <v>90</v>
      </c>
      <c r="AV1534" s="12" t="s">
        <v>90</v>
      </c>
      <c r="AW1534" s="12" t="s">
        <v>4</v>
      </c>
      <c r="AX1534" s="12" t="s">
        <v>84</v>
      </c>
      <c r="AY1534" s="151" t="s">
        <v>268</v>
      </c>
    </row>
    <row r="1535" spans="2:65" s="1" customFormat="1" ht="21.75" customHeight="1">
      <c r="B1535" s="32"/>
      <c r="C1535" s="186" t="s">
        <v>2250</v>
      </c>
      <c r="D1535" s="186" t="s">
        <v>982</v>
      </c>
      <c r="E1535" s="187" t="s">
        <v>2256</v>
      </c>
      <c r="F1535" s="188" t="s">
        <v>2257</v>
      </c>
      <c r="G1535" s="189" t="s">
        <v>413</v>
      </c>
      <c r="H1535" s="190">
        <v>8.0000000000000002E-3</v>
      </c>
      <c r="I1535" s="191"/>
      <c r="J1535" s="192">
        <f>ROUND(I1535*H1535,2)</f>
        <v>0</v>
      </c>
      <c r="K1535" s="188" t="s">
        <v>274</v>
      </c>
      <c r="L1535" s="193"/>
      <c r="M1535" s="194" t="s">
        <v>1</v>
      </c>
      <c r="N1535" s="195" t="s">
        <v>43</v>
      </c>
      <c r="P1535" s="145">
        <f>O1535*H1535</f>
        <v>0</v>
      </c>
      <c r="Q1535" s="145">
        <v>1</v>
      </c>
      <c r="R1535" s="145">
        <f>Q1535*H1535</f>
        <v>8.0000000000000002E-3</v>
      </c>
      <c r="S1535" s="145">
        <v>0</v>
      </c>
      <c r="T1535" s="146">
        <f>S1535*H1535</f>
        <v>0</v>
      </c>
      <c r="AR1535" s="147" t="s">
        <v>448</v>
      </c>
      <c r="AT1535" s="147" t="s">
        <v>982</v>
      </c>
      <c r="AU1535" s="147" t="s">
        <v>90</v>
      </c>
      <c r="AY1535" s="17" t="s">
        <v>268</v>
      </c>
      <c r="BE1535" s="148">
        <f>IF(N1535="základní",J1535,0)</f>
        <v>0</v>
      </c>
      <c r="BF1535" s="148">
        <f>IF(N1535="snížená",J1535,0)</f>
        <v>0</v>
      </c>
      <c r="BG1535" s="148">
        <f>IF(N1535="zákl. přenesená",J1535,0)</f>
        <v>0</v>
      </c>
      <c r="BH1535" s="148">
        <f>IF(N1535="sníž. přenesená",J1535,0)</f>
        <v>0</v>
      </c>
      <c r="BI1535" s="148">
        <f>IF(N1535="nulová",J1535,0)</f>
        <v>0</v>
      </c>
      <c r="BJ1535" s="17" t="s">
        <v>90</v>
      </c>
      <c r="BK1535" s="148">
        <f>ROUND(I1535*H1535,2)</f>
        <v>0</v>
      </c>
      <c r="BL1535" s="17" t="s">
        <v>370</v>
      </c>
      <c r="BM1535" s="147" t="s">
        <v>3450</v>
      </c>
    </row>
    <row r="1536" spans="2:65" s="12" customFormat="1">
      <c r="B1536" s="149"/>
      <c r="D1536" s="150" t="s">
        <v>276</v>
      </c>
      <c r="E1536" s="151" t="s">
        <v>1</v>
      </c>
      <c r="F1536" s="152" t="s">
        <v>2259</v>
      </c>
      <c r="H1536" s="153">
        <v>2E-3</v>
      </c>
      <c r="I1536" s="154"/>
      <c r="L1536" s="149"/>
      <c r="M1536" s="155"/>
      <c r="T1536" s="156"/>
      <c r="AT1536" s="151" t="s">
        <v>276</v>
      </c>
      <c r="AU1536" s="151" t="s">
        <v>90</v>
      </c>
      <c r="AV1536" s="12" t="s">
        <v>90</v>
      </c>
      <c r="AW1536" s="12" t="s">
        <v>32</v>
      </c>
      <c r="AX1536" s="12" t="s">
        <v>77</v>
      </c>
      <c r="AY1536" s="151" t="s">
        <v>268</v>
      </c>
    </row>
    <row r="1537" spans="2:65" s="12" customFormat="1">
      <c r="B1537" s="149"/>
      <c r="D1537" s="150" t="s">
        <v>276</v>
      </c>
      <c r="E1537" s="151" t="s">
        <v>1</v>
      </c>
      <c r="F1537" s="152" t="s">
        <v>2260</v>
      </c>
      <c r="H1537" s="153">
        <v>0</v>
      </c>
      <c r="I1537" s="154"/>
      <c r="L1537" s="149"/>
      <c r="M1537" s="155"/>
      <c r="T1537" s="156"/>
      <c r="AT1537" s="151" t="s">
        <v>276</v>
      </c>
      <c r="AU1537" s="151" t="s">
        <v>90</v>
      </c>
      <c r="AV1537" s="12" t="s">
        <v>90</v>
      </c>
      <c r="AW1537" s="12" t="s">
        <v>32</v>
      </c>
      <c r="AX1537" s="12" t="s">
        <v>77</v>
      </c>
      <c r="AY1537" s="151" t="s">
        <v>268</v>
      </c>
    </row>
    <row r="1538" spans="2:65" s="12" customFormat="1">
      <c r="B1538" s="149"/>
      <c r="D1538" s="150" t="s">
        <v>276</v>
      </c>
      <c r="E1538" s="151" t="s">
        <v>1</v>
      </c>
      <c r="F1538" s="152" t="s">
        <v>2261</v>
      </c>
      <c r="H1538" s="153">
        <v>2E-3</v>
      </c>
      <c r="I1538" s="154"/>
      <c r="L1538" s="149"/>
      <c r="M1538" s="155"/>
      <c r="T1538" s="156"/>
      <c r="AT1538" s="151" t="s">
        <v>276</v>
      </c>
      <c r="AU1538" s="151" t="s">
        <v>90</v>
      </c>
      <c r="AV1538" s="12" t="s">
        <v>90</v>
      </c>
      <c r="AW1538" s="12" t="s">
        <v>32</v>
      </c>
      <c r="AX1538" s="12" t="s">
        <v>77</v>
      </c>
      <c r="AY1538" s="151" t="s">
        <v>268</v>
      </c>
    </row>
    <row r="1539" spans="2:65" s="12" customFormat="1">
      <c r="B1539" s="149"/>
      <c r="D1539" s="150" t="s">
        <v>276</v>
      </c>
      <c r="E1539" s="151" t="s">
        <v>1</v>
      </c>
      <c r="F1539" s="152" t="s">
        <v>2262</v>
      </c>
      <c r="H1539" s="153">
        <v>2E-3</v>
      </c>
      <c r="I1539" s="154"/>
      <c r="L1539" s="149"/>
      <c r="M1539" s="155"/>
      <c r="T1539" s="156"/>
      <c r="AT1539" s="151" t="s">
        <v>276</v>
      </c>
      <c r="AU1539" s="151" t="s">
        <v>90</v>
      </c>
      <c r="AV1539" s="12" t="s">
        <v>90</v>
      </c>
      <c r="AW1539" s="12" t="s">
        <v>32</v>
      </c>
      <c r="AX1539" s="12" t="s">
        <v>77</v>
      </c>
      <c r="AY1539" s="151" t="s">
        <v>268</v>
      </c>
    </row>
    <row r="1540" spans="2:65" s="12" customFormat="1">
      <c r="B1540" s="149"/>
      <c r="D1540" s="150" t="s">
        <v>276</v>
      </c>
      <c r="E1540" s="151" t="s">
        <v>1</v>
      </c>
      <c r="F1540" s="152" t="s">
        <v>2263</v>
      </c>
      <c r="H1540" s="153">
        <v>0</v>
      </c>
      <c r="I1540" s="154"/>
      <c r="L1540" s="149"/>
      <c r="M1540" s="155"/>
      <c r="T1540" s="156"/>
      <c r="AT1540" s="151" t="s">
        <v>276</v>
      </c>
      <c r="AU1540" s="151" t="s">
        <v>90</v>
      </c>
      <c r="AV1540" s="12" t="s">
        <v>90</v>
      </c>
      <c r="AW1540" s="12" t="s">
        <v>32</v>
      </c>
      <c r="AX1540" s="12" t="s">
        <v>77</v>
      </c>
      <c r="AY1540" s="151" t="s">
        <v>268</v>
      </c>
    </row>
    <row r="1541" spans="2:65" s="13" customFormat="1">
      <c r="B1541" s="157"/>
      <c r="D1541" s="150" t="s">
        <v>276</v>
      </c>
      <c r="E1541" s="158" t="s">
        <v>1</v>
      </c>
      <c r="F1541" s="159" t="s">
        <v>278</v>
      </c>
      <c r="H1541" s="160">
        <v>6.0000000000000001E-3</v>
      </c>
      <c r="I1541" s="161"/>
      <c r="L1541" s="157"/>
      <c r="M1541" s="162"/>
      <c r="T1541" s="163"/>
      <c r="AT1541" s="158" t="s">
        <v>276</v>
      </c>
      <c r="AU1541" s="158" t="s">
        <v>90</v>
      </c>
      <c r="AV1541" s="13" t="s">
        <v>101</v>
      </c>
      <c r="AW1541" s="13" t="s">
        <v>32</v>
      </c>
      <c r="AX1541" s="13" t="s">
        <v>84</v>
      </c>
      <c r="AY1541" s="158" t="s">
        <v>268</v>
      </c>
    </row>
    <row r="1542" spans="2:65" s="12" customFormat="1">
      <c r="B1542" s="149"/>
      <c r="D1542" s="150" t="s">
        <v>276</v>
      </c>
      <c r="F1542" s="152" t="s">
        <v>2264</v>
      </c>
      <c r="H1542" s="153">
        <v>8.0000000000000002E-3</v>
      </c>
      <c r="I1542" s="154"/>
      <c r="L1542" s="149"/>
      <c r="M1542" s="155"/>
      <c r="T1542" s="156"/>
      <c r="AT1542" s="151" t="s">
        <v>276</v>
      </c>
      <c r="AU1542" s="151" t="s">
        <v>90</v>
      </c>
      <c r="AV1542" s="12" t="s">
        <v>90</v>
      </c>
      <c r="AW1542" s="12" t="s">
        <v>4</v>
      </c>
      <c r="AX1542" s="12" t="s">
        <v>84</v>
      </c>
      <c r="AY1542" s="151" t="s">
        <v>268</v>
      </c>
    </row>
    <row r="1543" spans="2:65" s="1" customFormat="1" ht="24.2" customHeight="1">
      <c r="B1543" s="32"/>
      <c r="C1543" s="136" t="s">
        <v>2255</v>
      </c>
      <c r="D1543" s="136" t="s">
        <v>270</v>
      </c>
      <c r="E1543" s="137" t="s">
        <v>2266</v>
      </c>
      <c r="F1543" s="138" t="s">
        <v>2267</v>
      </c>
      <c r="G1543" s="139" t="s">
        <v>1472</v>
      </c>
      <c r="H1543" s="197"/>
      <c r="I1543" s="141"/>
      <c r="J1543" s="142">
        <f>ROUND(I1543*H1543,2)</f>
        <v>0</v>
      </c>
      <c r="K1543" s="138" t="s">
        <v>274</v>
      </c>
      <c r="L1543" s="32"/>
      <c r="M1543" s="143" t="s">
        <v>1</v>
      </c>
      <c r="N1543" s="144" t="s">
        <v>43</v>
      </c>
      <c r="P1543" s="145">
        <f>O1543*H1543</f>
        <v>0</v>
      </c>
      <c r="Q1543" s="145">
        <v>0</v>
      </c>
      <c r="R1543" s="145">
        <f>Q1543*H1543</f>
        <v>0</v>
      </c>
      <c r="S1543" s="145">
        <v>0</v>
      </c>
      <c r="T1543" s="146">
        <f>S1543*H1543</f>
        <v>0</v>
      </c>
      <c r="AR1543" s="147" t="s">
        <v>370</v>
      </c>
      <c r="AT1543" s="147" t="s">
        <v>270</v>
      </c>
      <c r="AU1543" s="147" t="s">
        <v>90</v>
      </c>
      <c r="AY1543" s="17" t="s">
        <v>268</v>
      </c>
      <c r="BE1543" s="148">
        <f>IF(N1543="základní",J1543,0)</f>
        <v>0</v>
      </c>
      <c r="BF1543" s="148">
        <f>IF(N1543="snížená",J1543,0)</f>
        <v>0</v>
      </c>
      <c r="BG1543" s="148">
        <f>IF(N1543="zákl. přenesená",J1543,0)</f>
        <v>0</v>
      </c>
      <c r="BH1543" s="148">
        <f>IF(N1543="sníž. přenesená",J1543,0)</f>
        <v>0</v>
      </c>
      <c r="BI1543" s="148">
        <f>IF(N1543="nulová",J1543,0)</f>
        <v>0</v>
      </c>
      <c r="BJ1543" s="17" t="s">
        <v>90</v>
      </c>
      <c r="BK1543" s="148">
        <f>ROUND(I1543*H1543,2)</f>
        <v>0</v>
      </c>
      <c r="BL1543" s="17" t="s">
        <v>370</v>
      </c>
      <c r="BM1543" s="147" t="s">
        <v>2268</v>
      </c>
    </row>
    <row r="1544" spans="2:65" s="11" customFormat="1" ht="22.9" customHeight="1">
      <c r="B1544" s="124"/>
      <c r="D1544" s="125" t="s">
        <v>76</v>
      </c>
      <c r="E1544" s="134" t="s">
        <v>2269</v>
      </c>
      <c r="F1544" s="134" t="s">
        <v>2270</v>
      </c>
      <c r="I1544" s="127"/>
      <c r="J1544" s="135">
        <f>BK1544</f>
        <v>0</v>
      </c>
      <c r="L1544" s="124"/>
      <c r="M1544" s="129"/>
      <c r="P1544" s="130">
        <f>SUM(P1545:P1555)</f>
        <v>0</v>
      </c>
      <c r="R1544" s="130">
        <f>SUM(R1545:R1555)</f>
        <v>0</v>
      </c>
      <c r="T1544" s="131">
        <f>SUM(T1545:T1555)</f>
        <v>0</v>
      </c>
      <c r="AR1544" s="125" t="s">
        <v>90</v>
      </c>
      <c r="AT1544" s="132" t="s">
        <v>76</v>
      </c>
      <c r="AU1544" s="132" t="s">
        <v>84</v>
      </c>
      <c r="AY1544" s="125" t="s">
        <v>268</v>
      </c>
      <c r="BK1544" s="133">
        <f>SUM(BK1545:BK1555)</f>
        <v>0</v>
      </c>
    </row>
    <row r="1545" spans="2:65" s="1" customFormat="1" ht="49.15" customHeight="1">
      <c r="B1545" s="32"/>
      <c r="C1545" s="136" t="s">
        <v>2265</v>
      </c>
      <c r="D1545" s="177" t="s">
        <v>270</v>
      </c>
      <c r="E1545" s="137" t="s">
        <v>2272</v>
      </c>
      <c r="F1545" s="138" t="s">
        <v>2273</v>
      </c>
      <c r="G1545" s="139" t="s">
        <v>440</v>
      </c>
      <c r="H1545" s="140">
        <v>3</v>
      </c>
      <c r="I1545" s="141"/>
      <c r="J1545" s="142">
        <f>ROUND(I1545*H1545,2)</f>
        <v>0</v>
      </c>
      <c r="K1545" s="138" t="s">
        <v>1</v>
      </c>
      <c r="L1545" s="32"/>
      <c r="M1545" s="143" t="s">
        <v>1</v>
      </c>
      <c r="N1545" s="144" t="s">
        <v>43</v>
      </c>
      <c r="P1545" s="145">
        <f>O1545*H1545</f>
        <v>0</v>
      </c>
      <c r="Q1545" s="145">
        <v>0</v>
      </c>
      <c r="R1545" s="145">
        <f>Q1545*H1545</f>
        <v>0</v>
      </c>
      <c r="S1545" s="145">
        <v>0</v>
      </c>
      <c r="T1545" s="146">
        <f>S1545*H1545</f>
        <v>0</v>
      </c>
      <c r="AR1545" s="147" t="s">
        <v>370</v>
      </c>
      <c r="AT1545" s="147" t="s">
        <v>270</v>
      </c>
      <c r="AU1545" s="147" t="s">
        <v>90</v>
      </c>
      <c r="AY1545" s="17" t="s">
        <v>268</v>
      </c>
      <c r="BE1545" s="148">
        <f>IF(N1545="základní",J1545,0)</f>
        <v>0</v>
      </c>
      <c r="BF1545" s="148">
        <f>IF(N1545="snížená",J1545,0)</f>
        <v>0</v>
      </c>
      <c r="BG1545" s="148">
        <f>IF(N1545="zákl. přenesená",J1545,0)</f>
        <v>0</v>
      </c>
      <c r="BH1545" s="148">
        <f>IF(N1545="sníž. přenesená",J1545,0)</f>
        <v>0</v>
      </c>
      <c r="BI1545" s="148">
        <f>IF(N1545="nulová",J1545,0)</f>
        <v>0</v>
      </c>
      <c r="BJ1545" s="17" t="s">
        <v>90</v>
      </c>
      <c r="BK1545" s="148">
        <f>ROUND(I1545*H1545,2)</f>
        <v>0</v>
      </c>
      <c r="BL1545" s="17" t="s">
        <v>370</v>
      </c>
      <c r="BM1545" s="147" t="s">
        <v>2274</v>
      </c>
    </row>
    <row r="1546" spans="2:65" s="1" customFormat="1" ht="62.65" customHeight="1">
      <c r="B1546" s="32"/>
      <c r="C1546" s="136" t="s">
        <v>2271</v>
      </c>
      <c r="D1546" s="177" t="s">
        <v>270</v>
      </c>
      <c r="E1546" s="137" t="s">
        <v>2276</v>
      </c>
      <c r="F1546" s="138" t="s">
        <v>2277</v>
      </c>
      <c r="G1546" s="139" t="s">
        <v>440</v>
      </c>
      <c r="H1546" s="140">
        <v>1</v>
      </c>
      <c r="I1546" s="141"/>
      <c r="J1546" s="142">
        <f>ROUND(I1546*H1546,2)</f>
        <v>0</v>
      </c>
      <c r="K1546" s="138" t="s">
        <v>1</v>
      </c>
      <c r="L1546" s="32"/>
      <c r="M1546" s="143" t="s">
        <v>1</v>
      </c>
      <c r="N1546" s="144" t="s">
        <v>43</v>
      </c>
      <c r="P1546" s="145">
        <f>O1546*H1546</f>
        <v>0</v>
      </c>
      <c r="Q1546" s="145">
        <v>0</v>
      </c>
      <c r="R1546" s="145">
        <f>Q1546*H1546</f>
        <v>0</v>
      </c>
      <c r="S1546" s="145">
        <v>0</v>
      </c>
      <c r="T1546" s="146">
        <f>S1546*H1546</f>
        <v>0</v>
      </c>
      <c r="AR1546" s="147" t="s">
        <v>370</v>
      </c>
      <c r="AT1546" s="147" t="s">
        <v>270</v>
      </c>
      <c r="AU1546" s="147" t="s">
        <v>90</v>
      </c>
      <c r="AY1546" s="17" t="s">
        <v>268</v>
      </c>
      <c r="BE1546" s="148">
        <f>IF(N1546="základní",J1546,0)</f>
        <v>0</v>
      </c>
      <c r="BF1546" s="148">
        <f>IF(N1546="snížená",J1546,0)</f>
        <v>0</v>
      </c>
      <c r="BG1546" s="148">
        <f>IF(N1546="zákl. přenesená",J1546,0)</f>
        <v>0</v>
      </c>
      <c r="BH1546" s="148">
        <f>IF(N1546="sníž. přenesená",J1546,0)</f>
        <v>0</v>
      </c>
      <c r="BI1546" s="148">
        <f>IF(N1546="nulová",J1546,0)</f>
        <v>0</v>
      </c>
      <c r="BJ1546" s="17" t="s">
        <v>90</v>
      </c>
      <c r="BK1546" s="148">
        <f>ROUND(I1546*H1546,2)</f>
        <v>0</v>
      </c>
      <c r="BL1546" s="17" t="s">
        <v>370</v>
      </c>
      <c r="BM1546" s="147" t="s">
        <v>2278</v>
      </c>
    </row>
    <row r="1547" spans="2:65" s="1" customFormat="1" ht="48.75">
      <c r="B1547" s="32"/>
      <c r="D1547" s="150" t="s">
        <v>475</v>
      </c>
      <c r="F1547" s="178" t="s">
        <v>2279</v>
      </c>
      <c r="I1547" s="179"/>
      <c r="L1547" s="32"/>
      <c r="M1547" s="180"/>
      <c r="T1547" s="56"/>
      <c r="AT1547" s="17" t="s">
        <v>475</v>
      </c>
      <c r="AU1547" s="17" t="s">
        <v>90</v>
      </c>
    </row>
    <row r="1548" spans="2:65" s="1" customFormat="1" ht="62.65" customHeight="1">
      <c r="B1548" s="32"/>
      <c r="C1548" s="136" t="s">
        <v>2275</v>
      </c>
      <c r="D1548" s="177" t="s">
        <v>270</v>
      </c>
      <c r="E1548" s="137" t="s">
        <v>2281</v>
      </c>
      <c r="F1548" s="138" t="s">
        <v>2282</v>
      </c>
      <c r="G1548" s="139" t="s">
        <v>440</v>
      </c>
      <c r="H1548" s="140">
        <v>1</v>
      </c>
      <c r="I1548" s="141"/>
      <c r="J1548" s="142">
        <f>ROUND(I1548*H1548,2)</f>
        <v>0</v>
      </c>
      <c r="K1548" s="138" t="s">
        <v>1</v>
      </c>
      <c r="L1548" s="32"/>
      <c r="M1548" s="143" t="s">
        <v>1</v>
      </c>
      <c r="N1548" s="144" t="s">
        <v>43</v>
      </c>
      <c r="P1548" s="145">
        <f>O1548*H1548</f>
        <v>0</v>
      </c>
      <c r="Q1548" s="145">
        <v>0</v>
      </c>
      <c r="R1548" s="145">
        <f>Q1548*H1548</f>
        <v>0</v>
      </c>
      <c r="S1548" s="145">
        <v>0</v>
      </c>
      <c r="T1548" s="146">
        <f>S1548*H1548</f>
        <v>0</v>
      </c>
      <c r="AR1548" s="147" t="s">
        <v>370</v>
      </c>
      <c r="AT1548" s="147" t="s">
        <v>270</v>
      </c>
      <c r="AU1548" s="147" t="s">
        <v>90</v>
      </c>
      <c r="AY1548" s="17" t="s">
        <v>268</v>
      </c>
      <c r="BE1548" s="148">
        <f>IF(N1548="základní",J1548,0)</f>
        <v>0</v>
      </c>
      <c r="BF1548" s="148">
        <f>IF(N1548="snížená",J1548,0)</f>
        <v>0</v>
      </c>
      <c r="BG1548" s="148">
        <f>IF(N1548="zákl. přenesená",J1548,0)</f>
        <v>0</v>
      </c>
      <c r="BH1548" s="148">
        <f>IF(N1548="sníž. přenesená",J1548,0)</f>
        <v>0</v>
      </c>
      <c r="BI1548" s="148">
        <f>IF(N1548="nulová",J1548,0)</f>
        <v>0</v>
      </c>
      <c r="BJ1548" s="17" t="s">
        <v>90</v>
      </c>
      <c r="BK1548" s="148">
        <f>ROUND(I1548*H1548,2)</f>
        <v>0</v>
      </c>
      <c r="BL1548" s="17" t="s">
        <v>370</v>
      </c>
      <c r="BM1548" s="147" t="s">
        <v>2283</v>
      </c>
    </row>
    <row r="1549" spans="2:65" s="1" customFormat="1" ht="48.75">
      <c r="B1549" s="32"/>
      <c r="D1549" s="150" t="s">
        <v>475</v>
      </c>
      <c r="F1549" s="178" t="s">
        <v>2279</v>
      </c>
      <c r="I1549" s="179"/>
      <c r="L1549" s="32"/>
      <c r="M1549" s="180"/>
      <c r="T1549" s="56"/>
      <c r="AT1549" s="17" t="s">
        <v>475</v>
      </c>
      <c r="AU1549" s="17" t="s">
        <v>90</v>
      </c>
    </row>
    <row r="1550" spans="2:65" s="1" customFormat="1" ht="55.5" customHeight="1">
      <c r="B1550" s="32"/>
      <c r="C1550" s="136" t="s">
        <v>2280</v>
      </c>
      <c r="D1550" s="177" t="s">
        <v>270</v>
      </c>
      <c r="E1550" s="137" t="s">
        <v>3023</v>
      </c>
      <c r="F1550" s="138" t="s">
        <v>3024</v>
      </c>
      <c r="G1550" s="139" t="s">
        <v>440</v>
      </c>
      <c r="H1550" s="140">
        <v>1</v>
      </c>
      <c r="I1550" s="141"/>
      <c r="J1550" s="142">
        <f>ROUND(I1550*H1550,2)</f>
        <v>0</v>
      </c>
      <c r="K1550" s="138" t="s">
        <v>1</v>
      </c>
      <c r="L1550" s="32"/>
      <c r="M1550" s="143" t="s">
        <v>1</v>
      </c>
      <c r="N1550" s="144" t="s">
        <v>43</v>
      </c>
      <c r="P1550" s="145">
        <f>O1550*H1550</f>
        <v>0</v>
      </c>
      <c r="Q1550" s="145">
        <v>0</v>
      </c>
      <c r="R1550" s="145">
        <f>Q1550*H1550</f>
        <v>0</v>
      </c>
      <c r="S1550" s="145">
        <v>0</v>
      </c>
      <c r="T1550" s="146">
        <f>S1550*H1550</f>
        <v>0</v>
      </c>
      <c r="AR1550" s="147" t="s">
        <v>370</v>
      </c>
      <c r="AT1550" s="147" t="s">
        <v>270</v>
      </c>
      <c r="AU1550" s="147" t="s">
        <v>90</v>
      </c>
      <c r="AY1550" s="17" t="s">
        <v>268</v>
      </c>
      <c r="BE1550" s="148">
        <f>IF(N1550="základní",J1550,0)</f>
        <v>0</v>
      </c>
      <c r="BF1550" s="148">
        <f>IF(N1550="snížená",J1550,0)</f>
        <v>0</v>
      </c>
      <c r="BG1550" s="148">
        <f>IF(N1550="zákl. přenesená",J1550,0)</f>
        <v>0</v>
      </c>
      <c r="BH1550" s="148">
        <f>IF(N1550="sníž. přenesená",J1550,0)</f>
        <v>0</v>
      </c>
      <c r="BI1550" s="148">
        <f>IF(N1550="nulová",J1550,0)</f>
        <v>0</v>
      </c>
      <c r="BJ1550" s="17" t="s">
        <v>90</v>
      </c>
      <c r="BK1550" s="148">
        <f>ROUND(I1550*H1550,2)</f>
        <v>0</v>
      </c>
      <c r="BL1550" s="17" t="s">
        <v>370</v>
      </c>
      <c r="BM1550" s="147" t="s">
        <v>3025</v>
      </c>
    </row>
    <row r="1551" spans="2:65" s="1" customFormat="1" ht="48.75">
      <c r="B1551" s="32"/>
      <c r="D1551" s="150" t="s">
        <v>475</v>
      </c>
      <c r="F1551" s="178" t="s">
        <v>2279</v>
      </c>
      <c r="I1551" s="179"/>
      <c r="L1551" s="32"/>
      <c r="M1551" s="180"/>
      <c r="T1551" s="56"/>
      <c r="AT1551" s="17" t="s">
        <v>475</v>
      </c>
      <c r="AU1551" s="17" t="s">
        <v>90</v>
      </c>
    </row>
    <row r="1552" spans="2:65" s="1" customFormat="1" ht="49.15" customHeight="1">
      <c r="B1552" s="32"/>
      <c r="C1552" s="136" t="s">
        <v>2284</v>
      </c>
      <c r="D1552" s="177" t="s">
        <v>270</v>
      </c>
      <c r="E1552" s="137" t="s">
        <v>2289</v>
      </c>
      <c r="F1552" s="138" t="s">
        <v>2290</v>
      </c>
      <c r="G1552" s="139" t="s">
        <v>440</v>
      </c>
      <c r="H1552" s="140">
        <v>1</v>
      </c>
      <c r="I1552" s="141"/>
      <c r="J1552" s="142">
        <f>ROUND(I1552*H1552,2)</f>
        <v>0</v>
      </c>
      <c r="K1552" s="138" t="s">
        <v>1</v>
      </c>
      <c r="L1552" s="32"/>
      <c r="M1552" s="143" t="s">
        <v>1</v>
      </c>
      <c r="N1552" s="144" t="s">
        <v>43</v>
      </c>
      <c r="P1552" s="145">
        <f>O1552*H1552</f>
        <v>0</v>
      </c>
      <c r="Q1552" s="145">
        <v>0</v>
      </c>
      <c r="R1552" s="145">
        <f>Q1552*H1552</f>
        <v>0</v>
      </c>
      <c r="S1552" s="145">
        <v>0</v>
      </c>
      <c r="T1552" s="146">
        <f>S1552*H1552</f>
        <v>0</v>
      </c>
      <c r="AR1552" s="147" t="s">
        <v>370</v>
      </c>
      <c r="AT1552" s="147" t="s">
        <v>270</v>
      </c>
      <c r="AU1552" s="147" t="s">
        <v>90</v>
      </c>
      <c r="AY1552" s="17" t="s">
        <v>268</v>
      </c>
      <c r="BE1552" s="148">
        <f>IF(N1552="základní",J1552,0)</f>
        <v>0</v>
      </c>
      <c r="BF1552" s="148">
        <f>IF(N1552="snížená",J1552,0)</f>
        <v>0</v>
      </c>
      <c r="BG1552" s="148">
        <f>IF(N1552="zákl. přenesená",J1552,0)</f>
        <v>0</v>
      </c>
      <c r="BH1552" s="148">
        <f>IF(N1552="sníž. přenesená",J1552,0)</f>
        <v>0</v>
      </c>
      <c r="BI1552" s="148">
        <f>IF(N1552="nulová",J1552,0)</f>
        <v>0</v>
      </c>
      <c r="BJ1552" s="17" t="s">
        <v>90</v>
      </c>
      <c r="BK1552" s="148">
        <f>ROUND(I1552*H1552,2)</f>
        <v>0</v>
      </c>
      <c r="BL1552" s="17" t="s">
        <v>370</v>
      </c>
      <c r="BM1552" s="147" t="s">
        <v>2291</v>
      </c>
    </row>
    <row r="1553" spans="2:65" s="1" customFormat="1" ht="49.15" customHeight="1">
      <c r="B1553" s="32"/>
      <c r="C1553" s="136" t="s">
        <v>2288</v>
      </c>
      <c r="D1553" s="177" t="s">
        <v>270</v>
      </c>
      <c r="E1553" s="137" t="s">
        <v>3026</v>
      </c>
      <c r="F1553" s="138" t="s">
        <v>3027</v>
      </c>
      <c r="G1553" s="139" t="s">
        <v>440</v>
      </c>
      <c r="H1553" s="140">
        <v>1</v>
      </c>
      <c r="I1553" s="141"/>
      <c r="J1553" s="142">
        <f>ROUND(I1553*H1553,2)</f>
        <v>0</v>
      </c>
      <c r="K1553" s="138" t="s">
        <v>1</v>
      </c>
      <c r="L1553" s="32"/>
      <c r="M1553" s="143" t="s">
        <v>1</v>
      </c>
      <c r="N1553" s="144" t="s">
        <v>43</v>
      </c>
      <c r="P1553" s="145">
        <f>O1553*H1553</f>
        <v>0</v>
      </c>
      <c r="Q1553" s="145">
        <v>0</v>
      </c>
      <c r="R1553" s="145">
        <f>Q1553*H1553</f>
        <v>0</v>
      </c>
      <c r="S1553" s="145">
        <v>0</v>
      </c>
      <c r="T1553" s="146">
        <f>S1553*H1553</f>
        <v>0</v>
      </c>
      <c r="AR1553" s="147" t="s">
        <v>370</v>
      </c>
      <c r="AT1553" s="147" t="s">
        <v>270</v>
      </c>
      <c r="AU1553" s="147" t="s">
        <v>90</v>
      </c>
      <c r="AY1553" s="17" t="s">
        <v>268</v>
      </c>
      <c r="BE1553" s="148">
        <f>IF(N1553="základní",J1553,0)</f>
        <v>0</v>
      </c>
      <c r="BF1553" s="148">
        <f>IF(N1553="snížená",J1553,0)</f>
        <v>0</v>
      </c>
      <c r="BG1553" s="148">
        <f>IF(N1553="zákl. přenesená",J1553,0)</f>
        <v>0</v>
      </c>
      <c r="BH1553" s="148">
        <f>IF(N1553="sníž. přenesená",J1553,0)</f>
        <v>0</v>
      </c>
      <c r="BI1553" s="148">
        <f>IF(N1553="nulová",J1553,0)</f>
        <v>0</v>
      </c>
      <c r="BJ1553" s="17" t="s">
        <v>90</v>
      </c>
      <c r="BK1553" s="148">
        <f>ROUND(I1553*H1553,2)</f>
        <v>0</v>
      </c>
      <c r="BL1553" s="17" t="s">
        <v>370</v>
      </c>
      <c r="BM1553" s="147" t="s">
        <v>3028</v>
      </c>
    </row>
    <row r="1554" spans="2:65" s="1" customFormat="1" ht="49.15" customHeight="1">
      <c r="B1554" s="32"/>
      <c r="C1554" s="136" t="s">
        <v>2292</v>
      </c>
      <c r="D1554" s="177" t="s">
        <v>270</v>
      </c>
      <c r="E1554" s="137" t="s">
        <v>2297</v>
      </c>
      <c r="F1554" s="138" t="s">
        <v>2298</v>
      </c>
      <c r="G1554" s="139" t="s">
        <v>440</v>
      </c>
      <c r="H1554" s="140">
        <v>1</v>
      </c>
      <c r="I1554" s="141"/>
      <c r="J1554" s="142">
        <f>ROUND(I1554*H1554,2)</f>
        <v>0</v>
      </c>
      <c r="K1554" s="138" t="s">
        <v>1</v>
      </c>
      <c r="L1554" s="32"/>
      <c r="M1554" s="143" t="s">
        <v>1</v>
      </c>
      <c r="N1554" s="144" t="s">
        <v>43</v>
      </c>
      <c r="P1554" s="145">
        <f>O1554*H1554</f>
        <v>0</v>
      </c>
      <c r="Q1554" s="145">
        <v>0</v>
      </c>
      <c r="R1554" s="145">
        <f>Q1554*H1554</f>
        <v>0</v>
      </c>
      <c r="S1554" s="145">
        <v>0</v>
      </c>
      <c r="T1554" s="146">
        <f>S1554*H1554</f>
        <v>0</v>
      </c>
      <c r="AR1554" s="147" t="s">
        <v>370</v>
      </c>
      <c r="AT1554" s="147" t="s">
        <v>270</v>
      </c>
      <c r="AU1554" s="147" t="s">
        <v>90</v>
      </c>
      <c r="AY1554" s="17" t="s">
        <v>268</v>
      </c>
      <c r="BE1554" s="148">
        <f>IF(N1554="základní",J1554,0)</f>
        <v>0</v>
      </c>
      <c r="BF1554" s="148">
        <f>IF(N1554="snížená",J1554,0)</f>
        <v>0</v>
      </c>
      <c r="BG1554" s="148">
        <f>IF(N1554="zákl. přenesená",J1554,0)</f>
        <v>0</v>
      </c>
      <c r="BH1554" s="148">
        <f>IF(N1554="sníž. přenesená",J1554,0)</f>
        <v>0</v>
      </c>
      <c r="BI1554" s="148">
        <f>IF(N1554="nulová",J1554,0)</f>
        <v>0</v>
      </c>
      <c r="BJ1554" s="17" t="s">
        <v>90</v>
      </c>
      <c r="BK1554" s="148">
        <f>ROUND(I1554*H1554,2)</f>
        <v>0</v>
      </c>
      <c r="BL1554" s="17" t="s">
        <v>370</v>
      </c>
      <c r="BM1554" s="147" t="s">
        <v>2299</v>
      </c>
    </row>
    <row r="1555" spans="2:65" s="1" customFormat="1" ht="21.75" customHeight="1">
      <c r="B1555" s="32"/>
      <c r="C1555" s="136" t="s">
        <v>2296</v>
      </c>
      <c r="D1555" s="136" t="s">
        <v>270</v>
      </c>
      <c r="E1555" s="137" t="s">
        <v>2305</v>
      </c>
      <c r="F1555" s="138" t="s">
        <v>2306</v>
      </c>
      <c r="G1555" s="139" t="s">
        <v>1472</v>
      </c>
      <c r="H1555" s="197"/>
      <c r="I1555" s="141"/>
      <c r="J1555" s="142">
        <f>ROUND(I1555*H1555,2)</f>
        <v>0</v>
      </c>
      <c r="K1555" s="138" t="s">
        <v>1</v>
      </c>
      <c r="L1555" s="32"/>
      <c r="M1555" s="143" t="s">
        <v>1</v>
      </c>
      <c r="N1555" s="144" t="s">
        <v>43</v>
      </c>
      <c r="P1555" s="145">
        <f>O1555*H1555</f>
        <v>0</v>
      </c>
      <c r="Q1555" s="145">
        <v>0</v>
      </c>
      <c r="R1555" s="145">
        <f>Q1555*H1555</f>
        <v>0</v>
      </c>
      <c r="S1555" s="145">
        <v>0</v>
      </c>
      <c r="T1555" s="146">
        <f>S1555*H1555</f>
        <v>0</v>
      </c>
      <c r="AR1555" s="147" t="s">
        <v>370</v>
      </c>
      <c r="AT1555" s="147" t="s">
        <v>270</v>
      </c>
      <c r="AU1555" s="147" t="s">
        <v>90</v>
      </c>
      <c r="AY1555" s="17" t="s">
        <v>268</v>
      </c>
      <c r="BE1555" s="148">
        <f>IF(N1555="základní",J1555,0)</f>
        <v>0</v>
      </c>
      <c r="BF1555" s="148">
        <f>IF(N1555="snížená",J1555,0)</f>
        <v>0</v>
      </c>
      <c r="BG1555" s="148">
        <f>IF(N1555="zákl. přenesená",J1555,0)</f>
        <v>0</v>
      </c>
      <c r="BH1555" s="148">
        <f>IF(N1555="sníž. přenesená",J1555,0)</f>
        <v>0</v>
      </c>
      <c r="BI1555" s="148">
        <f>IF(N1555="nulová",J1555,0)</f>
        <v>0</v>
      </c>
      <c r="BJ1555" s="17" t="s">
        <v>90</v>
      </c>
      <c r="BK1555" s="148">
        <f>ROUND(I1555*H1555,2)</f>
        <v>0</v>
      </c>
      <c r="BL1555" s="17" t="s">
        <v>370</v>
      </c>
      <c r="BM1555" s="147" t="s">
        <v>2307</v>
      </c>
    </row>
    <row r="1556" spans="2:65" s="11" customFormat="1" ht="22.9" customHeight="1">
      <c r="B1556" s="124"/>
      <c r="D1556" s="125" t="s">
        <v>76</v>
      </c>
      <c r="E1556" s="134" t="s">
        <v>2308</v>
      </c>
      <c r="F1556" s="134" t="s">
        <v>2309</v>
      </c>
      <c r="I1556" s="127"/>
      <c r="J1556" s="135">
        <f>BK1556</f>
        <v>0</v>
      </c>
      <c r="L1556" s="124"/>
      <c r="M1556" s="129"/>
      <c r="P1556" s="130">
        <f>SUM(P1557:P1575)</f>
        <v>0</v>
      </c>
      <c r="R1556" s="130">
        <f>SUM(R1557:R1575)</f>
        <v>0</v>
      </c>
      <c r="T1556" s="131">
        <f>SUM(T1557:T1575)</f>
        <v>0</v>
      </c>
      <c r="AR1556" s="125" t="s">
        <v>90</v>
      </c>
      <c r="AT1556" s="132" t="s">
        <v>76</v>
      </c>
      <c r="AU1556" s="132" t="s">
        <v>84</v>
      </c>
      <c r="AY1556" s="125" t="s">
        <v>268</v>
      </c>
      <c r="BK1556" s="133">
        <f>SUM(BK1557:BK1575)</f>
        <v>0</v>
      </c>
    </row>
    <row r="1557" spans="2:65" s="1" customFormat="1" ht="49.15" customHeight="1">
      <c r="B1557" s="32"/>
      <c r="C1557" s="136" t="s">
        <v>2300</v>
      </c>
      <c r="D1557" s="177" t="s">
        <v>270</v>
      </c>
      <c r="E1557" s="137" t="s">
        <v>3451</v>
      </c>
      <c r="F1557" s="138" t="s">
        <v>3452</v>
      </c>
      <c r="G1557" s="139" t="s">
        <v>440</v>
      </c>
      <c r="H1557" s="140">
        <v>1</v>
      </c>
      <c r="I1557" s="141"/>
      <c r="J1557" s="142">
        <f>ROUND(I1557*H1557,2)</f>
        <v>0</v>
      </c>
      <c r="K1557" s="138" t="s">
        <v>1</v>
      </c>
      <c r="L1557" s="32"/>
      <c r="M1557" s="143" t="s">
        <v>1</v>
      </c>
      <c r="N1557" s="144" t="s">
        <v>43</v>
      </c>
      <c r="P1557" s="145">
        <f>O1557*H1557</f>
        <v>0</v>
      </c>
      <c r="Q1557" s="145">
        <v>0</v>
      </c>
      <c r="R1557" s="145">
        <f>Q1557*H1557</f>
        <v>0</v>
      </c>
      <c r="S1557" s="145">
        <v>0</v>
      </c>
      <c r="T1557" s="146">
        <f>S1557*H1557</f>
        <v>0</v>
      </c>
      <c r="AR1557" s="147" t="s">
        <v>370</v>
      </c>
      <c r="AT1557" s="147" t="s">
        <v>270</v>
      </c>
      <c r="AU1557" s="147" t="s">
        <v>90</v>
      </c>
      <c r="AY1557" s="17" t="s">
        <v>268</v>
      </c>
      <c r="BE1557" s="148">
        <f>IF(N1557="základní",J1557,0)</f>
        <v>0</v>
      </c>
      <c r="BF1557" s="148">
        <f>IF(N1557="snížená",J1557,0)</f>
        <v>0</v>
      </c>
      <c r="BG1557" s="148">
        <f>IF(N1557="zákl. přenesená",J1557,0)</f>
        <v>0</v>
      </c>
      <c r="BH1557" s="148">
        <f>IF(N1557="sníž. přenesená",J1557,0)</f>
        <v>0</v>
      </c>
      <c r="BI1557" s="148">
        <f>IF(N1557="nulová",J1557,0)</f>
        <v>0</v>
      </c>
      <c r="BJ1557" s="17" t="s">
        <v>90</v>
      </c>
      <c r="BK1557" s="148">
        <f>ROUND(I1557*H1557,2)</f>
        <v>0</v>
      </c>
      <c r="BL1557" s="17" t="s">
        <v>370</v>
      </c>
      <c r="BM1557" s="147" t="s">
        <v>3453</v>
      </c>
    </row>
    <row r="1558" spans="2:65" s="1" customFormat="1" ht="29.25">
      <c r="B1558" s="32"/>
      <c r="D1558" s="150" t="s">
        <v>475</v>
      </c>
      <c r="F1558" s="178" t="s">
        <v>3032</v>
      </c>
      <c r="I1558" s="179"/>
      <c r="L1558" s="32"/>
      <c r="M1558" s="180"/>
      <c r="T1558" s="56"/>
      <c r="AT1558" s="17" t="s">
        <v>475</v>
      </c>
      <c r="AU1558" s="17" t="s">
        <v>90</v>
      </c>
    </row>
    <row r="1559" spans="2:65" s="1" customFormat="1" ht="37.9" customHeight="1">
      <c r="B1559" s="32"/>
      <c r="C1559" s="136" t="s">
        <v>2304</v>
      </c>
      <c r="D1559" s="136" t="s">
        <v>270</v>
      </c>
      <c r="E1559" s="137" t="s">
        <v>3454</v>
      </c>
      <c r="F1559" s="138" t="s">
        <v>3455</v>
      </c>
      <c r="G1559" s="139" t="s">
        <v>440</v>
      </c>
      <c r="H1559" s="140">
        <v>2</v>
      </c>
      <c r="I1559" s="141"/>
      <c r="J1559" s="142">
        <f>ROUND(I1559*H1559,2)</f>
        <v>0</v>
      </c>
      <c r="K1559" s="138" t="s">
        <v>1</v>
      </c>
      <c r="L1559" s="32"/>
      <c r="M1559" s="143" t="s">
        <v>1</v>
      </c>
      <c r="N1559" s="144" t="s">
        <v>43</v>
      </c>
      <c r="P1559" s="145">
        <f>O1559*H1559</f>
        <v>0</v>
      </c>
      <c r="Q1559" s="145">
        <v>0</v>
      </c>
      <c r="R1559" s="145">
        <f>Q1559*H1559</f>
        <v>0</v>
      </c>
      <c r="S1559" s="145">
        <v>0</v>
      </c>
      <c r="T1559" s="146">
        <f>S1559*H1559</f>
        <v>0</v>
      </c>
      <c r="AR1559" s="147" t="s">
        <v>370</v>
      </c>
      <c r="AT1559" s="147" t="s">
        <v>270</v>
      </c>
      <c r="AU1559" s="147" t="s">
        <v>90</v>
      </c>
      <c r="AY1559" s="17" t="s">
        <v>268</v>
      </c>
      <c r="BE1559" s="148">
        <f>IF(N1559="základní",J1559,0)</f>
        <v>0</v>
      </c>
      <c r="BF1559" s="148">
        <f>IF(N1559="snížená",J1559,0)</f>
        <v>0</v>
      </c>
      <c r="BG1559" s="148">
        <f>IF(N1559="zákl. přenesená",J1559,0)</f>
        <v>0</v>
      </c>
      <c r="BH1559" s="148">
        <f>IF(N1559="sníž. přenesená",J1559,0)</f>
        <v>0</v>
      </c>
      <c r="BI1559" s="148">
        <f>IF(N1559="nulová",J1559,0)</f>
        <v>0</v>
      </c>
      <c r="BJ1559" s="17" t="s">
        <v>90</v>
      </c>
      <c r="BK1559" s="148">
        <f>ROUND(I1559*H1559,2)</f>
        <v>0</v>
      </c>
      <c r="BL1559" s="17" t="s">
        <v>370</v>
      </c>
      <c r="BM1559" s="147" t="s">
        <v>3456</v>
      </c>
    </row>
    <row r="1560" spans="2:65" s="1" customFormat="1" ht="29.25">
      <c r="B1560" s="32"/>
      <c r="D1560" s="150" t="s">
        <v>475</v>
      </c>
      <c r="F1560" s="178" t="s">
        <v>3032</v>
      </c>
      <c r="I1560" s="179"/>
      <c r="L1560" s="32"/>
      <c r="M1560" s="180"/>
      <c r="T1560" s="56"/>
      <c r="AT1560" s="17" t="s">
        <v>475</v>
      </c>
      <c r="AU1560" s="17" t="s">
        <v>90</v>
      </c>
    </row>
    <row r="1561" spans="2:65" s="1" customFormat="1" ht="62.65" customHeight="1">
      <c r="B1561" s="32"/>
      <c r="C1561" s="136" t="s">
        <v>2310</v>
      </c>
      <c r="D1561" s="177" t="s">
        <v>270</v>
      </c>
      <c r="E1561" s="137" t="s">
        <v>3457</v>
      </c>
      <c r="F1561" s="138" t="s">
        <v>3458</v>
      </c>
      <c r="G1561" s="139" t="s">
        <v>440</v>
      </c>
      <c r="H1561" s="140">
        <v>3</v>
      </c>
      <c r="I1561" s="141"/>
      <c r="J1561" s="142">
        <f>ROUND(I1561*H1561,2)</f>
        <v>0</v>
      </c>
      <c r="K1561" s="138" t="s">
        <v>1</v>
      </c>
      <c r="L1561" s="32"/>
      <c r="M1561" s="143" t="s">
        <v>1</v>
      </c>
      <c r="N1561" s="144" t="s">
        <v>43</v>
      </c>
      <c r="P1561" s="145">
        <f>O1561*H1561</f>
        <v>0</v>
      </c>
      <c r="Q1561" s="145">
        <v>0</v>
      </c>
      <c r="R1561" s="145">
        <f>Q1561*H1561</f>
        <v>0</v>
      </c>
      <c r="S1561" s="145">
        <v>0</v>
      </c>
      <c r="T1561" s="146">
        <f>S1561*H1561</f>
        <v>0</v>
      </c>
      <c r="AR1561" s="147" t="s">
        <v>370</v>
      </c>
      <c r="AT1561" s="147" t="s">
        <v>270</v>
      </c>
      <c r="AU1561" s="147" t="s">
        <v>90</v>
      </c>
      <c r="AY1561" s="17" t="s">
        <v>268</v>
      </c>
      <c r="BE1561" s="148">
        <f>IF(N1561="základní",J1561,0)</f>
        <v>0</v>
      </c>
      <c r="BF1561" s="148">
        <f>IF(N1561="snížená",J1561,0)</f>
        <v>0</v>
      </c>
      <c r="BG1561" s="148">
        <f>IF(N1561="zákl. přenesená",J1561,0)</f>
        <v>0</v>
      </c>
      <c r="BH1561" s="148">
        <f>IF(N1561="sníž. přenesená",J1561,0)</f>
        <v>0</v>
      </c>
      <c r="BI1561" s="148">
        <f>IF(N1561="nulová",J1561,0)</f>
        <v>0</v>
      </c>
      <c r="BJ1561" s="17" t="s">
        <v>90</v>
      </c>
      <c r="BK1561" s="148">
        <f>ROUND(I1561*H1561,2)</f>
        <v>0</v>
      </c>
      <c r="BL1561" s="17" t="s">
        <v>370</v>
      </c>
      <c r="BM1561" s="147" t="s">
        <v>3459</v>
      </c>
    </row>
    <row r="1562" spans="2:65" s="1" customFormat="1" ht="78">
      <c r="B1562" s="32"/>
      <c r="D1562" s="150" t="s">
        <v>475</v>
      </c>
      <c r="F1562" s="178" t="s">
        <v>3039</v>
      </c>
      <c r="I1562" s="179"/>
      <c r="L1562" s="32"/>
      <c r="M1562" s="180"/>
      <c r="T1562" s="56"/>
      <c r="AT1562" s="17" t="s">
        <v>475</v>
      </c>
      <c r="AU1562" s="17" t="s">
        <v>90</v>
      </c>
    </row>
    <row r="1563" spans="2:65" s="1" customFormat="1" ht="44.25" customHeight="1">
      <c r="B1563" s="32"/>
      <c r="C1563" s="136" t="s">
        <v>2315</v>
      </c>
      <c r="D1563" s="136" t="s">
        <v>270</v>
      </c>
      <c r="E1563" s="137" t="s">
        <v>3460</v>
      </c>
      <c r="F1563" s="138" t="s">
        <v>3461</v>
      </c>
      <c r="G1563" s="139" t="s">
        <v>440</v>
      </c>
      <c r="H1563" s="140">
        <v>1</v>
      </c>
      <c r="I1563" s="141"/>
      <c r="J1563" s="142">
        <f>ROUND(I1563*H1563,2)</f>
        <v>0</v>
      </c>
      <c r="K1563" s="138" t="s">
        <v>1</v>
      </c>
      <c r="L1563" s="32"/>
      <c r="M1563" s="143" t="s">
        <v>1</v>
      </c>
      <c r="N1563" s="144" t="s">
        <v>43</v>
      </c>
      <c r="P1563" s="145">
        <f>O1563*H1563</f>
        <v>0</v>
      </c>
      <c r="Q1563" s="145">
        <v>0</v>
      </c>
      <c r="R1563" s="145">
        <f>Q1563*H1563</f>
        <v>0</v>
      </c>
      <c r="S1563" s="145">
        <v>0</v>
      </c>
      <c r="T1563" s="146">
        <f>S1563*H1563</f>
        <v>0</v>
      </c>
      <c r="AR1563" s="147" t="s">
        <v>370</v>
      </c>
      <c r="AT1563" s="147" t="s">
        <v>270</v>
      </c>
      <c r="AU1563" s="147" t="s">
        <v>90</v>
      </c>
      <c r="AY1563" s="17" t="s">
        <v>268</v>
      </c>
      <c r="BE1563" s="148">
        <f>IF(N1563="základní",J1563,0)</f>
        <v>0</v>
      </c>
      <c r="BF1563" s="148">
        <f>IF(N1563="snížená",J1563,0)</f>
        <v>0</v>
      </c>
      <c r="BG1563" s="148">
        <f>IF(N1563="zákl. přenesená",J1563,0)</f>
        <v>0</v>
      </c>
      <c r="BH1563" s="148">
        <f>IF(N1563="sníž. přenesená",J1563,0)</f>
        <v>0</v>
      </c>
      <c r="BI1563" s="148">
        <f>IF(N1563="nulová",J1563,0)</f>
        <v>0</v>
      </c>
      <c r="BJ1563" s="17" t="s">
        <v>90</v>
      </c>
      <c r="BK1563" s="148">
        <f>ROUND(I1563*H1563,2)</f>
        <v>0</v>
      </c>
      <c r="BL1563" s="17" t="s">
        <v>370</v>
      </c>
      <c r="BM1563" s="147" t="s">
        <v>3462</v>
      </c>
    </row>
    <row r="1564" spans="2:65" s="1" customFormat="1" ht="29.25">
      <c r="B1564" s="32"/>
      <c r="D1564" s="150" t="s">
        <v>475</v>
      </c>
      <c r="F1564" s="178" t="s">
        <v>3032</v>
      </c>
      <c r="I1564" s="179"/>
      <c r="L1564" s="32"/>
      <c r="M1564" s="180"/>
      <c r="T1564" s="56"/>
      <c r="AT1564" s="17" t="s">
        <v>475</v>
      </c>
      <c r="AU1564" s="17" t="s">
        <v>90</v>
      </c>
    </row>
    <row r="1565" spans="2:65" s="1" customFormat="1" ht="49.15" customHeight="1">
      <c r="B1565" s="32"/>
      <c r="C1565" s="136" t="s">
        <v>2319</v>
      </c>
      <c r="D1565" s="177" t="s">
        <v>270</v>
      </c>
      <c r="E1565" s="137" t="s">
        <v>3463</v>
      </c>
      <c r="F1565" s="138" t="s">
        <v>3464</v>
      </c>
      <c r="G1565" s="139" t="s">
        <v>440</v>
      </c>
      <c r="H1565" s="140">
        <v>1</v>
      </c>
      <c r="I1565" s="141"/>
      <c r="J1565" s="142">
        <f>ROUND(I1565*H1565,2)</f>
        <v>0</v>
      </c>
      <c r="K1565" s="138" t="s">
        <v>1</v>
      </c>
      <c r="L1565" s="32"/>
      <c r="M1565" s="143" t="s">
        <v>1</v>
      </c>
      <c r="N1565" s="144" t="s">
        <v>43</v>
      </c>
      <c r="P1565" s="145">
        <f>O1565*H1565</f>
        <v>0</v>
      </c>
      <c r="Q1565" s="145">
        <v>0</v>
      </c>
      <c r="R1565" s="145">
        <f>Q1565*H1565</f>
        <v>0</v>
      </c>
      <c r="S1565" s="145">
        <v>0</v>
      </c>
      <c r="T1565" s="146">
        <f>S1565*H1565</f>
        <v>0</v>
      </c>
      <c r="AR1565" s="147" t="s">
        <v>370</v>
      </c>
      <c r="AT1565" s="147" t="s">
        <v>270</v>
      </c>
      <c r="AU1565" s="147" t="s">
        <v>90</v>
      </c>
      <c r="AY1565" s="17" t="s">
        <v>268</v>
      </c>
      <c r="BE1565" s="148">
        <f>IF(N1565="základní",J1565,0)</f>
        <v>0</v>
      </c>
      <c r="BF1565" s="148">
        <f>IF(N1565="snížená",J1565,0)</f>
        <v>0</v>
      </c>
      <c r="BG1565" s="148">
        <f>IF(N1565="zákl. přenesená",J1565,0)</f>
        <v>0</v>
      </c>
      <c r="BH1565" s="148">
        <f>IF(N1565="sníž. přenesená",J1565,0)</f>
        <v>0</v>
      </c>
      <c r="BI1565" s="148">
        <f>IF(N1565="nulová",J1565,0)</f>
        <v>0</v>
      </c>
      <c r="BJ1565" s="17" t="s">
        <v>90</v>
      </c>
      <c r="BK1565" s="148">
        <f>ROUND(I1565*H1565,2)</f>
        <v>0</v>
      </c>
      <c r="BL1565" s="17" t="s">
        <v>370</v>
      </c>
      <c r="BM1565" s="147" t="s">
        <v>3465</v>
      </c>
    </row>
    <row r="1566" spans="2:65" s="1" customFormat="1" ht="78">
      <c r="B1566" s="32"/>
      <c r="D1566" s="150" t="s">
        <v>475</v>
      </c>
      <c r="F1566" s="178" t="s">
        <v>3039</v>
      </c>
      <c r="I1566" s="179"/>
      <c r="L1566" s="32"/>
      <c r="M1566" s="180"/>
      <c r="T1566" s="56"/>
      <c r="AT1566" s="17" t="s">
        <v>475</v>
      </c>
      <c r="AU1566" s="17" t="s">
        <v>90</v>
      </c>
    </row>
    <row r="1567" spans="2:65" s="1" customFormat="1" ht="37.9" customHeight="1">
      <c r="B1567" s="32"/>
      <c r="C1567" s="136" t="s">
        <v>2324</v>
      </c>
      <c r="D1567" s="136" t="s">
        <v>270</v>
      </c>
      <c r="E1567" s="137" t="s">
        <v>3466</v>
      </c>
      <c r="F1567" s="138" t="s">
        <v>3467</v>
      </c>
      <c r="G1567" s="139" t="s">
        <v>440</v>
      </c>
      <c r="H1567" s="140">
        <v>1</v>
      </c>
      <c r="I1567" s="141"/>
      <c r="J1567" s="142">
        <f>ROUND(I1567*H1567,2)</f>
        <v>0</v>
      </c>
      <c r="K1567" s="138" t="s">
        <v>1</v>
      </c>
      <c r="L1567" s="32"/>
      <c r="M1567" s="143" t="s">
        <v>1</v>
      </c>
      <c r="N1567" s="144" t="s">
        <v>43</v>
      </c>
      <c r="P1567" s="145">
        <f>O1567*H1567</f>
        <v>0</v>
      </c>
      <c r="Q1567" s="145">
        <v>0</v>
      </c>
      <c r="R1567" s="145">
        <f>Q1567*H1567</f>
        <v>0</v>
      </c>
      <c r="S1567" s="145">
        <v>0</v>
      </c>
      <c r="T1567" s="146">
        <f>S1567*H1567</f>
        <v>0</v>
      </c>
      <c r="AR1567" s="147" t="s">
        <v>370</v>
      </c>
      <c r="AT1567" s="147" t="s">
        <v>270</v>
      </c>
      <c r="AU1567" s="147" t="s">
        <v>90</v>
      </c>
      <c r="AY1567" s="17" t="s">
        <v>268</v>
      </c>
      <c r="BE1567" s="148">
        <f>IF(N1567="základní",J1567,0)</f>
        <v>0</v>
      </c>
      <c r="BF1567" s="148">
        <f>IF(N1567="snížená",J1567,0)</f>
        <v>0</v>
      </c>
      <c r="BG1567" s="148">
        <f>IF(N1567="zákl. přenesená",J1567,0)</f>
        <v>0</v>
      </c>
      <c r="BH1567" s="148">
        <f>IF(N1567="sníž. přenesená",J1567,0)</f>
        <v>0</v>
      </c>
      <c r="BI1567" s="148">
        <f>IF(N1567="nulová",J1567,0)</f>
        <v>0</v>
      </c>
      <c r="BJ1567" s="17" t="s">
        <v>90</v>
      </c>
      <c r="BK1567" s="148">
        <f>ROUND(I1567*H1567,2)</f>
        <v>0</v>
      </c>
      <c r="BL1567" s="17" t="s">
        <v>370</v>
      </c>
      <c r="BM1567" s="147" t="s">
        <v>3468</v>
      </c>
    </row>
    <row r="1568" spans="2:65" s="1" customFormat="1" ht="29.25">
      <c r="B1568" s="32"/>
      <c r="D1568" s="150" t="s">
        <v>475</v>
      </c>
      <c r="F1568" s="178" t="s">
        <v>3032</v>
      </c>
      <c r="I1568" s="179"/>
      <c r="L1568" s="32"/>
      <c r="M1568" s="180"/>
      <c r="T1568" s="56"/>
      <c r="AT1568" s="17" t="s">
        <v>475</v>
      </c>
      <c r="AU1568" s="17" t="s">
        <v>90</v>
      </c>
    </row>
    <row r="1569" spans="2:65" s="1" customFormat="1" ht="55.5" customHeight="1">
      <c r="B1569" s="32"/>
      <c r="C1569" s="136" t="s">
        <v>2328</v>
      </c>
      <c r="D1569" s="177" t="s">
        <v>270</v>
      </c>
      <c r="E1569" s="137" t="s">
        <v>3469</v>
      </c>
      <c r="F1569" s="138" t="s">
        <v>3470</v>
      </c>
      <c r="G1569" s="139" t="s">
        <v>440</v>
      </c>
      <c r="H1569" s="140">
        <v>1</v>
      </c>
      <c r="I1569" s="141"/>
      <c r="J1569" s="142">
        <f>ROUND(I1569*H1569,2)</f>
        <v>0</v>
      </c>
      <c r="K1569" s="138" t="s">
        <v>1</v>
      </c>
      <c r="L1569" s="32"/>
      <c r="M1569" s="143" t="s">
        <v>1</v>
      </c>
      <c r="N1569" s="144" t="s">
        <v>43</v>
      </c>
      <c r="P1569" s="145">
        <f>O1569*H1569</f>
        <v>0</v>
      </c>
      <c r="Q1569" s="145">
        <v>0</v>
      </c>
      <c r="R1569" s="145">
        <f>Q1569*H1569</f>
        <v>0</v>
      </c>
      <c r="S1569" s="145">
        <v>0</v>
      </c>
      <c r="T1569" s="146">
        <f>S1569*H1569</f>
        <v>0</v>
      </c>
      <c r="AR1569" s="147" t="s">
        <v>370</v>
      </c>
      <c r="AT1569" s="147" t="s">
        <v>270</v>
      </c>
      <c r="AU1569" s="147" t="s">
        <v>90</v>
      </c>
      <c r="AY1569" s="17" t="s">
        <v>268</v>
      </c>
      <c r="BE1569" s="148">
        <f>IF(N1569="základní",J1569,0)</f>
        <v>0</v>
      </c>
      <c r="BF1569" s="148">
        <f>IF(N1569="snížená",J1569,0)</f>
        <v>0</v>
      </c>
      <c r="BG1569" s="148">
        <f>IF(N1569="zákl. přenesená",J1569,0)</f>
        <v>0</v>
      </c>
      <c r="BH1569" s="148">
        <f>IF(N1569="sníž. přenesená",J1569,0)</f>
        <v>0</v>
      </c>
      <c r="BI1569" s="148">
        <f>IF(N1569="nulová",J1569,0)</f>
        <v>0</v>
      </c>
      <c r="BJ1569" s="17" t="s">
        <v>90</v>
      </c>
      <c r="BK1569" s="148">
        <f>ROUND(I1569*H1569,2)</f>
        <v>0</v>
      </c>
      <c r="BL1569" s="17" t="s">
        <v>370</v>
      </c>
      <c r="BM1569" s="147" t="s">
        <v>3471</v>
      </c>
    </row>
    <row r="1570" spans="2:65" s="1" customFormat="1" ht="78">
      <c r="B1570" s="32"/>
      <c r="D1570" s="150" t="s">
        <v>475</v>
      </c>
      <c r="F1570" s="178" t="s">
        <v>3039</v>
      </c>
      <c r="I1570" s="179"/>
      <c r="L1570" s="32"/>
      <c r="M1570" s="180"/>
      <c r="T1570" s="56"/>
      <c r="AT1570" s="17" t="s">
        <v>475</v>
      </c>
      <c r="AU1570" s="17" t="s">
        <v>90</v>
      </c>
    </row>
    <row r="1571" spans="2:65" s="1" customFormat="1" ht="44.25" customHeight="1">
      <c r="B1571" s="32"/>
      <c r="C1571" s="136" t="s">
        <v>2332</v>
      </c>
      <c r="D1571" s="136" t="s">
        <v>270</v>
      </c>
      <c r="E1571" s="137" t="s">
        <v>3472</v>
      </c>
      <c r="F1571" s="138" t="s">
        <v>3473</v>
      </c>
      <c r="G1571" s="139" t="s">
        <v>440</v>
      </c>
      <c r="H1571" s="140">
        <v>1</v>
      </c>
      <c r="I1571" s="141"/>
      <c r="J1571" s="142">
        <f>ROUND(I1571*H1571,2)</f>
        <v>0</v>
      </c>
      <c r="K1571" s="138" t="s">
        <v>1</v>
      </c>
      <c r="L1571" s="32"/>
      <c r="M1571" s="143" t="s">
        <v>1</v>
      </c>
      <c r="N1571" s="144" t="s">
        <v>43</v>
      </c>
      <c r="P1571" s="145">
        <f>O1571*H1571</f>
        <v>0</v>
      </c>
      <c r="Q1571" s="145">
        <v>0</v>
      </c>
      <c r="R1571" s="145">
        <f>Q1571*H1571</f>
        <v>0</v>
      </c>
      <c r="S1571" s="145">
        <v>0</v>
      </c>
      <c r="T1571" s="146">
        <f>S1571*H1571</f>
        <v>0</v>
      </c>
      <c r="AR1571" s="147" t="s">
        <v>370</v>
      </c>
      <c r="AT1571" s="147" t="s">
        <v>270</v>
      </c>
      <c r="AU1571" s="147" t="s">
        <v>90</v>
      </c>
      <c r="AY1571" s="17" t="s">
        <v>268</v>
      </c>
      <c r="BE1571" s="148">
        <f>IF(N1571="základní",J1571,0)</f>
        <v>0</v>
      </c>
      <c r="BF1571" s="148">
        <f>IF(N1571="snížená",J1571,0)</f>
        <v>0</v>
      </c>
      <c r="BG1571" s="148">
        <f>IF(N1571="zákl. přenesená",J1571,0)</f>
        <v>0</v>
      </c>
      <c r="BH1571" s="148">
        <f>IF(N1571="sníž. přenesená",J1571,0)</f>
        <v>0</v>
      </c>
      <c r="BI1571" s="148">
        <f>IF(N1571="nulová",J1571,0)</f>
        <v>0</v>
      </c>
      <c r="BJ1571" s="17" t="s">
        <v>90</v>
      </c>
      <c r="BK1571" s="148">
        <f>ROUND(I1571*H1571,2)</f>
        <v>0</v>
      </c>
      <c r="BL1571" s="17" t="s">
        <v>370</v>
      </c>
      <c r="BM1571" s="147" t="s">
        <v>3474</v>
      </c>
    </row>
    <row r="1572" spans="2:65" s="1" customFormat="1" ht="29.25">
      <c r="B1572" s="32"/>
      <c r="D1572" s="150" t="s">
        <v>475</v>
      </c>
      <c r="F1572" s="178" t="s">
        <v>3032</v>
      </c>
      <c r="I1572" s="179"/>
      <c r="L1572" s="32"/>
      <c r="M1572" s="180"/>
      <c r="T1572" s="56"/>
      <c r="AT1572" s="17" t="s">
        <v>475</v>
      </c>
      <c r="AU1572" s="17" t="s">
        <v>90</v>
      </c>
    </row>
    <row r="1573" spans="2:65" s="1" customFormat="1" ht="37.9" customHeight="1">
      <c r="B1573" s="32"/>
      <c r="C1573" s="136" t="s">
        <v>2336</v>
      </c>
      <c r="D1573" s="136" t="s">
        <v>270</v>
      </c>
      <c r="E1573" s="137" t="s">
        <v>3475</v>
      </c>
      <c r="F1573" s="138" t="s">
        <v>3476</v>
      </c>
      <c r="G1573" s="139" t="s">
        <v>440</v>
      </c>
      <c r="H1573" s="140">
        <v>1</v>
      </c>
      <c r="I1573" s="141"/>
      <c r="J1573" s="142">
        <f>ROUND(I1573*H1573,2)</f>
        <v>0</v>
      </c>
      <c r="K1573" s="138" t="s">
        <v>1</v>
      </c>
      <c r="L1573" s="32"/>
      <c r="M1573" s="143" t="s">
        <v>1</v>
      </c>
      <c r="N1573" s="144" t="s">
        <v>43</v>
      </c>
      <c r="P1573" s="145">
        <f>O1573*H1573</f>
        <v>0</v>
      </c>
      <c r="Q1573" s="145">
        <v>0</v>
      </c>
      <c r="R1573" s="145">
        <f>Q1573*H1573</f>
        <v>0</v>
      </c>
      <c r="S1573" s="145">
        <v>0</v>
      </c>
      <c r="T1573" s="146">
        <f>S1573*H1573</f>
        <v>0</v>
      </c>
      <c r="AR1573" s="147" t="s">
        <v>370</v>
      </c>
      <c r="AT1573" s="147" t="s">
        <v>270</v>
      </c>
      <c r="AU1573" s="147" t="s">
        <v>90</v>
      </c>
      <c r="AY1573" s="17" t="s">
        <v>268</v>
      </c>
      <c r="BE1573" s="148">
        <f>IF(N1573="základní",J1573,0)</f>
        <v>0</v>
      </c>
      <c r="BF1573" s="148">
        <f>IF(N1573="snížená",J1573,0)</f>
        <v>0</v>
      </c>
      <c r="BG1573" s="148">
        <f>IF(N1573="zákl. přenesená",J1573,0)</f>
        <v>0</v>
      </c>
      <c r="BH1573" s="148">
        <f>IF(N1573="sníž. přenesená",J1573,0)</f>
        <v>0</v>
      </c>
      <c r="BI1573" s="148">
        <f>IF(N1573="nulová",J1573,0)</f>
        <v>0</v>
      </c>
      <c r="BJ1573" s="17" t="s">
        <v>90</v>
      </c>
      <c r="BK1573" s="148">
        <f>ROUND(I1573*H1573,2)</f>
        <v>0</v>
      </c>
      <c r="BL1573" s="17" t="s">
        <v>370</v>
      </c>
      <c r="BM1573" s="147" t="s">
        <v>3477</v>
      </c>
    </row>
    <row r="1574" spans="2:65" s="1" customFormat="1" ht="29.25">
      <c r="B1574" s="32"/>
      <c r="D1574" s="150" t="s">
        <v>475</v>
      </c>
      <c r="F1574" s="178" t="s">
        <v>3032</v>
      </c>
      <c r="I1574" s="179"/>
      <c r="L1574" s="32"/>
      <c r="M1574" s="180"/>
      <c r="T1574" s="56"/>
      <c r="AT1574" s="17" t="s">
        <v>475</v>
      </c>
      <c r="AU1574" s="17" t="s">
        <v>90</v>
      </c>
    </row>
    <row r="1575" spans="2:65" s="1" customFormat="1" ht="21.75" customHeight="1">
      <c r="B1575" s="32"/>
      <c r="C1575" s="136" t="s">
        <v>2340</v>
      </c>
      <c r="D1575" s="136" t="s">
        <v>270</v>
      </c>
      <c r="E1575" s="137" t="s">
        <v>2345</v>
      </c>
      <c r="F1575" s="138" t="s">
        <v>2306</v>
      </c>
      <c r="G1575" s="139" t="s">
        <v>1472</v>
      </c>
      <c r="H1575" s="197"/>
      <c r="I1575" s="141"/>
      <c r="J1575" s="142">
        <f>ROUND(I1575*H1575,2)</f>
        <v>0</v>
      </c>
      <c r="K1575" s="138" t="s">
        <v>1</v>
      </c>
      <c r="L1575" s="32"/>
      <c r="M1575" s="143" t="s">
        <v>1</v>
      </c>
      <c r="N1575" s="144" t="s">
        <v>43</v>
      </c>
      <c r="P1575" s="145">
        <f>O1575*H1575</f>
        <v>0</v>
      </c>
      <c r="Q1575" s="145">
        <v>0</v>
      </c>
      <c r="R1575" s="145">
        <f>Q1575*H1575</f>
        <v>0</v>
      </c>
      <c r="S1575" s="145">
        <v>0</v>
      </c>
      <c r="T1575" s="146">
        <f>S1575*H1575</f>
        <v>0</v>
      </c>
      <c r="AR1575" s="147" t="s">
        <v>370</v>
      </c>
      <c r="AT1575" s="147" t="s">
        <v>270</v>
      </c>
      <c r="AU1575" s="147" t="s">
        <v>90</v>
      </c>
      <c r="AY1575" s="17" t="s">
        <v>268</v>
      </c>
      <c r="BE1575" s="148">
        <f>IF(N1575="základní",J1575,0)</f>
        <v>0</v>
      </c>
      <c r="BF1575" s="148">
        <f>IF(N1575="snížená",J1575,0)</f>
        <v>0</v>
      </c>
      <c r="BG1575" s="148">
        <f>IF(N1575="zákl. přenesená",J1575,0)</f>
        <v>0</v>
      </c>
      <c r="BH1575" s="148">
        <f>IF(N1575="sníž. přenesená",J1575,0)</f>
        <v>0</v>
      </c>
      <c r="BI1575" s="148">
        <f>IF(N1575="nulová",J1575,0)</f>
        <v>0</v>
      </c>
      <c r="BJ1575" s="17" t="s">
        <v>90</v>
      </c>
      <c r="BK1575" s="148">
        <f>ROUND(I1575*H1575,2)</f>
        <v>0</v>
      </c>
      <c r="BL1575" s="17" t="s">
        <v>370</v>
      </c>
      <c r="BM1575" s="147" t="s">
        <v>2346</v>
      </c>
    </row>
    <row r="1576" spans="2:65" s="11" customFormat="1" ht="22.9" customHeight="1">
      <c r="B1576" s="124"/>
      <c r="D1576" s="125" t="s">
        <v>76</v>
      </c>
      <c r="E1576" s="134" t="s">
        <v>2347</v>
      </c>
      <c r="F1576" s="134" t="s">
        <v>2348</v>
      </c>
      <c r="I1576" s="127"/>
      <c r="J1576" s="135">
        <f>BK1576</f>
        <v>0</v>
      </c>
      <c r="L1576" s="124"/>
      <c r="M1576" s="129"/>
      <c r="P1576" s="130">
        <f>SUM(P1577:P1638)</f>
        <v>0</v>
      </c>
      <c r="R1576" s="130">
        <f>SUM(R1577:R1638)</f>
        <v>0.59688979999999991</v>
      </c>
      <c r="T1576" s="131">
        <f>SUM(T1577:T1638)</f>
        <v>0</v>
      </c>
      <c r="AR1576" s="125" t="s">
        <v>90</v>
      </c>
      <c r="AT1576" s="132" t="s">
        <v>76</v>
      </c>
      <c r="AU1576" s="132" t="s">
        <v>84</v>
      </c>
      <c r="AY1576" s="125" t="s">
        <v>268</v>
      </c>
      <c r="BK1576" s="133">
        <f>SUM(BK1577:BK1638)</f>
        <v>0</v>
      </c>
    </row>
    <row r="1577" spans="2:65" s="1" customFormat="1" ht="16.5" customHeight="1">
      <c r="B1577" s="32"/>
      <c r="C1577" s="136" t="s">
        <v>2344</v>
      </c>
      <c r="D1577" s="136" t="s">
        <v>270</v>
      </c>
      <c r="E1577" s="137" t="s">
        <v>2350</v>
      </c>
      <c r="F1577" s="138" t="s">
        <v>2351</v>
      </c>
      <c r="G1577" s="139" t="s">
        <v>273</v>
      </c>
      <c r="H1577" s="140">
        <v>14.28</v>
      </c>
      <c r="I1577" s="141"/>
      <c r="J1577" s="142">
        <f>ROUND(I1577*H1577,2)</f>
        <v>0</v>
      </c>
      <c r="K1577" s="138" t="s">
        <v>274</v>
      </c>
      <c r="L1577" s="32"/>
      <c r="M1577" s="143" t="s">
        <v>1</v>
      </c>
      <c r="N1577" s="144" t="s">
        <v>43</v>
      </c>
      <c r="P1577" s="145">
        <f>O1577*H1577</f>
        <v>0</v>
      </c>
      <c r="Q1577" s="145">
        <v>0</v>
      </c>
      <c r="R1577" s="145">
        <f>Q1577*H1577</f>
        <v>0</v>
      </c>
      <c r="S1577" s="145">
        <v>0</v>
      </c>
      <c r="T1577" s="146">
        <f>S1577*H1577</f>
        <v>0</v>
      </c>
      <c r="AR1577" s="147" t="s">
        <v>370</v>
      </c>
      <c r="AT1577" s="147" t="s">
        <v>270</v>
      </c>
      <c r="AU1577" s="147" t="s">
        <v>90</v>
      </c>
      <c r="AY1577" s="17" t="s">
        <v>268</v>
      </c>
      <c r="BE1577" s="148">
        <f>IF(N1577="základní",J1577,0)</f>
        <v>0</v>
      </c>
      <c r="BF1577" s="148">
        <f>IF(N1577="snížená",J1577,0)</f>
        <v>0</v>
      </c>
      <c r="BG1577" s="148">
        <f>IF(N1577="zákl. přenesená",J1577,0)</f>
        <v>0</v>
      </c>
      <c r="BH1577" s="148">
        <f>IF(N1577="sníž. přenesená",J1577,0)</f>
        <v>0</v>
      </c>
      <c r="BI1577" s="148">
        <f>IF(N1577="nulová",J1577,0)</f>
        <v>0</v>
      </c>
      <c r="BJ1577" s="17" t="s">
        <v>90</v>
      </c>
      <c r="BK1577" s="148">
        <f>ROUND(I1577*H1577,2)</f>
        <v>0</v>
      </c>
      <c r="BL1577" s="17" t="s">
        <v>370</v>
      </c>
      <c r="BM1577" s="147" t="s">
        <v>2352</v>
      </c>
    </row>
    <row r="1578" spans="2:65" s="14" customFormat="1">
      <c r="B1578" s="164"/>
      <c r="D1578" s="150" t="s">
        <v>276</v>
      </c>
      <c r="E1578" s="165" t="s">
        <v>1</v>
      </c>
      <c r="F1578" s="166" t="s">
        <v>2353</v>
      </c>
      <c r="H1578" s="165" t="s">
        <v>1</v>
      </c>
      <c r="I1578" s="167"/>
      <c r="L1578" s="164"/>
      <c r="M1578" s="168"/>
      <c r="T1578" s="169"/>
      <c r="AT1578" s="165" t="s">
        <v>276</v>
      </c>
      <c r="AU1578" s="165" t="s">
        <v>90</v>
      </c>
      <c r="AV1578" s="14" t="s">
        <v>84</v>
      </c>
      <c r="AW1578" s="14" t="s">
        <v>32</v>
      </c>
      <c r="AX1578" s="14" t="s">
        <v>77</v>
      </c>
      <c r="AY1578" s="165" t="s">
        <v>268</v>
      </c>
    </row>
    <row r="1579" spans="2:65" s="14" customFormat="1">
      <c r="B1579" s="164"/>
      <c r="D1579" s="150" t="s">
        <v>276</v>
      </c>
      <c r="E1579" s="165" t="s">
        <v>1</v>
      </c>
      <c r="F1579" s="166" t="s">
        <v>3173</v>
      </c>
      <c r="H1579" s="165" t="s">
        <v>1</v>
      </c>
      <c r="I1579" s="167"/>
      <c r="L1579" s="164"/>
      <c r="M1579" s="168"/>
      <c r="T1579" s="169"/>
      <c r="AT1579" s="165" t="s">
        <v>276</v>
      </c>
      <c r="AU1579" s="165" t="s">
        <v>90</v>
      </c>
      <c r="AV1579" s="14" t="s">
        <v>84</v>
      </c>
      <c r="AW1579" s="14" t="s">
        <v>32</v>
      </c>
      <c r="AX1579" s="14" t="s">
        <v>77</v>
      </c>
      <c r="AY1579" s="165" t="s">
        <v>268</v>
      </c>
    </row>
    <row r="1580" spans="2:65" s="12" customFormat="1">
      <c r="B1580" s="149"/>
      <c r="D1580" s="150" t="s">
        <v>276</v>
      </c>
      <c r="E1580" s="151" t="s">
        <v>1</v>
      </c>
      <c r="F1580" s="152" t="s">
        <v>3350</v>
      </c>
      <c r="H1580" s="153">
        <v>7.5</v>
      </c>
      <c r="I1580" s="154"/>
      <c r="L1580" s="149"/>
      <c r="M1580" s="155"/>
      <c r="T1580" s="156"/>
      <c r="AT1580" s="151" t="s">
        <v>276</v>
      </c>
      <c r="AU1580" s="151" t="s">
        <v>90</v>
      </c>
      <c r="AV1580" s="12" t="s">
        <v>90</v>
      </c>
      <c r="AW1580" s="12" t="s">
        <v>32</v>
      </c>
      <c r="AX1580" s="12" t="s">
        <v>77</v>
      </c>
      <c r="AY1580" s="151" t="s">
        <v>268</v>
      </c>
    </row>
    <row r="1581" spans="2:65" s="12" customFormat="1">
      <c r="B1581" s="149"/>
      <c r="D1581" s="150" t="s">
        <v>276</v>
      </c>
      <c r="E1581" s="151" t="s">
        <v>1</v>
      </c>
      <c r="F1581" s="152" t="s">
        <v>3058</v>
      </c>
      <c r="H1581" s="153">
        <v>6.78</v>
      </c>
      <c r="I1581" s="154"/>
      <c r="L1581" s="149"/>
      <c r="M1581" s="155"/>
      <c r="T1581" s="156"/>
      <c r="AT1581" s="151" t="s">
        <v>276</v>
      </c>
      <c r="AU1581" s="151" t="s">
        <v>90</v>
      </c>
      <c r="AV1581" s="12" t="s">
        <v>90</v>
      </c>
      <c r="AW1581" s="12" t="s">
        <v>32</v>
      </c>
      <c r="AX1581" s="12" t="s">
        <v>77</v>
      </c>
      <c r="AY1581" s="151" t="s">
        <v>268</v>
      </c>
    </row>
    <row r="1582" spans="2:65" s="13" customFormat="1">
      <c r="B1582" s="157"/>
      <c r="D1582" s="150" t="s">
        <v>276</v>
      </c>
      <c r="E1582" s="158" t="s">
        <v>1</v>
      </c>
      <c r="F1582" s="159" t="s">
        <v>278</v>
      </c>
      <c r="H1582" s="160">
        <v>14.28</v>
      </c>
      <c r="I1582" s="161"/>
      <c r="L1582" s="157"/>
      <c r="M1582" s="162"/>
      <c r="T1582" s="163"/>
      <c r="AT1582" s="158" t="s">
        <v>276</v>
      </c>
      <c r="AU1582" s="158" t="s">
        <v>90</v>
      </c>
      <c r="AV1582" s="13" t="s">
        <v>101</v>
      </c>
      <c r="AW1582" s="13" t="s">
        <v>32</v>
      </c>
      <c r="AX1582" s="13" t="s">
        <v>84</v>
      </c>
      <c r="AY1582" s="158" t="s">
        <v>268</v>
      </c>
    </row>
    <row r="1583" spans="2:65" s="1" customFormat="1" ht="16.5" customHeight="1">
      <c r="B1583" s="32"/>
      <c r="C1583" s="136" t="s">
        <v>2349</v>
      </c>
      <c r="D1583" s="136" t="s">
        <v>270</v>
      </c>
      <c r="E1583" s="137" t="s">
        <v>2355</v>
      </c>
      <c r="F1583" s="138" t="s">
        <v>2356</v>
      </c>
      <c r="G1583" s="139" t="s">
        <v>273</v>
      </c>
      <c r="H1583" s="140">
        <v>14.28</v>
      </c>
      <c r="I1583" s="141"/>
      <c r="J1583" s="142">
        <f>ROUND(I1583*H1583,2)</f>
        <v>0</v>
      </c>
      <c r="K1583" s="138" t="s">
        <v>274</v>
      </c>
      <c r="L1583" s="32"/>
      <c r="M1583" s="143" t="s">
        <v>1</v>
      </c>
      <c r="N1583" s="144" t="s">
        <v>43</v>
      </c>
      <c r="P1583" s="145">
        <f>O1583*H1583</f>
        <v>0</v>
      </c>
      <c r="Q1583" s="145">
        <v>2.9999999999999997E-4</v>
      </c>
      <c r="R1583" s="145">
        <f>Q1583*H1583</f>
        <v>4.2839999999999996E-3</v>
      </c>
      <c r="S1583" s="145">
        <v>0</v>
      </c>
      <c r="T1583" s="146">
        <f>S1583*H1583</f>
        <v>0</v>
      </c>
      <c r="AR1583" s="147" t="s">
        <v>370</v>
      </c>
      <c r="AT1583" s="147" t="s">
        <v>270</v>
      </c>
      <c r="AU1583" s="147" t="s">
        <v>90</v>
      </c>
      <c r="AY1583" s="17" t="s">
        <v>268</v>
      </c>
      <c r="BE1583" s="148">
        <f>IF(N1583="základní",J1583,0)</f>
        <v>0</v>
      </c>
      <c r="BF1583" s="148">
        <f>IF(N1583="snížená",J1583,0)</f>
        <v>0</v>
      </c>
      <c r="BG1583" s="148">
        <f>IF(N1583="zákl. přenesená",J1583,0)</f>
        <v>0</v>
      </c>
      <c r="BH1583" s="148">
        <f>IF(N1583="sníž. přenesená",J1583,0)</f>
        <v>0</v>
      </c>
      <c r="BI1583" s="148">
        <f>IF(N1583="nulová",J1583,0)</f>
        <v>0</v>
      </c>
      <c r="BJ1583" s="17" t="s">
        <v>90</v>
      </c>
      <c r="BK1583" s="148">
        <f>ROUND(I1583*H1583,2)</f>
        <v>0</v>
      </c>
      <c r="BL1583" s="17" t="s">
        <v>370</v>
      </c>
      <c r="BM1583" s="147" t="s">
        <v>2357</v>
      </c>
    </row>
    <row r="1584" spans="2:65" s="14" customFormat="1">
      <c r="B1584" s="164"/>
      <c r="D1584" s="150" t="s">
        <v>276</v>
      </c>
      <c r="E1584" s="165" t="s">
        <v>1</v>
      </c>
      <c r="F1584" s="166" t="s">
        <v>2353</v>
      </c>
      <c r="H1584" s="165" t="s">
        <v>1</v>
      </c>
      <c r="I1584" s="167"/>
      <c r="L1584" s="164"/>
      <c r="M1584" s="168"/>
      <c r="T1584" s="169"/>
      <c r="AT1584" s="165" t="s">
        <v>276</v>
      </c>
      <c r="AU1584" s="165" t="s">
        <v>90</v>
      </c>
      <c r="AV1584" s="14" t="s">
        <v>84</v>
      </c>
      <c r="AW1584" s="14" t="s">
        <v>32</v>
      </c>
      <c r="AX1584" s="14" t="s">
        <v>77</v>
      </c>
      <c r="AY1584" s="165" t="s">
        <v>268</v>
      </c>
    </row>
    <row r="1585" spans="2:65" s="14" customFormat="1">
      <c r="B1585" s="164"/>
      <c r="D1585" s="150" t="s">
        <v>276</v>
      </c>
      <c r="E1585" s="165" t="s">
        <v>1</v>
      </c>
      <c r="F1585" s="166" t="s">
        <v>3173</v>
      </c>
      <c r="H1585" s="165" t="s">
        <v>1</v>
      </c>
      <c r="I1585" s="167"/>
      <c r="L1585" s="164"/>
      <c r="M1585" s="168"/>
      <c r="T1585" s="169"/>
      <c r="AT1585" s="165" t="s">
        <v>276</v>
      </c>
      <c r="AU1585" s="165" t="s">
        <v>90</v>
      </c>
      <c r="AV1585" s="14" t="s">
        <v>84</v>
      </c>
      <c r="AW1585" s="14" t="s">
        <v>32</v>
      </c>
      <c r="AX1585" s="14" t="s">
        <v>77</v>
      </c>
      <c r="AY1585" s="165" t="s">
        <v>268</v>
      </c>
    </row>
    <row r="1586" spans="2:65" s="12" customFormat="1">
      <c r="B1586" s="149"/>
      <c r="D1586" s="150" t="s">
        <v>276</v>
      </c>
      <c r="E1586" s="151" t="s">
        <v>1</v>
      </c>
      <c r="F1586" s="152" t="s">
        <v>3350</v>
      </c>
      <c r="H1586" s="153">
        <v>7.5</v>
      </c>
      <c r="I1586" s="154"/>
      <c r="L1586" s="149"/>
      <c r="M1586" s="155"/>
      <c r="T1586" s="156"/>
      <c r="AT1586" s="151" t="s">
        <v>276</v>
      </c>
      <c r="AU1586" s="151" t="s">
        <v>90</v>
      </c>
      <c r="AV1586" s="12" t="s">
        <v>90</v>
      </c>
      <c r="AW1586" s="12" t="s">
        <v>32</v>
      </c>
      <c r="AX1586" s="12" t="s">
        <v>77</v>
      </c>
      <c r="AY1586" s="151" t="s">
        <v>268</v>
      </c>
    </row>
    <row r="1587" spans="2:65" s="12" customFormat="1">
      <c r="B1587" s="149"/>
      <c r="D1587" s="150" t="s">
        <v>276</v>
      </c>
      <c r="E1587" s="151" t="s">
        <v>1</v>
      </c>
      <c r="F1587" s="152" t="s">
        <v>3058</v>
      </c>
      <c r="H1587" s="153">
        <v>6.78</v>
      </c>
      <c r="I1587" s="154"/>
      <c r="L1587" s="149"/>
      <c r="M1587" s="155"/>
      <c r="T1587" s="156"/>
      <c r="AT1587" s="151" t="s">
        <v>276</v>
      </c>
      <c r="AU1587" s="151" t="s">
        <v>90</v>
      </c>
      <c r="AV1587" s="12" t="s">
        <v>90</v>
      </c>
      <c r="AW1587" s="12" t="s">
        <v>32</v>
      </c>
      <c r="AX1587" s="12" t="s">
        <v>77</v>
      </c>
      <c r="AY1587" s="151" t="s">
        <v>268</v>
      </c>
    </row>
    <row r="1588" spans="2:65" s="13" customFormat="1">
      <c r="B1588" s="157"/>
      <c r="D1588" s="150" t="s">
        <v>276</v>
      </c>
      <c r="E1588" s="158" t="s">
        <v>1</v>
      </c>
      <c r="F1588" s="159" t="s">
        <v>278</v>
      </c>
      <c r="H1588" s="160">
        <v>14.28</v>
      </c>
      <c r="I1588" s="161"/>
      <c r="L1588" s="157"/>
      <c r="M1588" s="162"/>
      <c r="T1588" s="163"/>
      <c r="AT1588" s="158" t="s">
        <v>276</v>
      </c>
      <c r="AU1588" s="158" t="s">
        <v>90</v>
      </c>
      <c r="AV1588" s="13" t="s">
        <v>101</v>
      </c>
      <c r="AW1588" s="13" t="s">
        <v>32</v>
      </c>
      <c r="AX1588" s="13" t="s">
        <v>84</v>
      </c>
      <c r="AY1588" s="158" t="s">
        <v>268</v>
      </c>
    </row>
    <row r="1589" spans="2:65" s="1" customFormat="1" ht="33" customHeight="1">
      <c r="B1589" s="32"/>
      <c r="C1589" s="136" t="s">
        <v>2354</v>
      </c>
      <c r="D1589" s="136" t="s">
        <v>270</v>
      </c>
      <c r="E1589" s="137" t="s">
        <v>2359</v>
      </c>
      <c r="F1589" s="138" t="s">
        <v>2360</v>
      </c>
      <c r="G1589" s="139" t="s">
        <v>318</v>
      </c>
      <c r="H1589" s="140">
        <v>6</v>
      </c>
      <c r="I1589" s="141"/>
      <c r="J1589" s="142">
        <f>ROUND(I1589*H1589,2)</f>
        <v>0</v>
      </c>
      <c r="K1589" s="138" t="s">
        <v>274</v>
      </c>
      <c r="L1589" s="32"/>
      <c r="M1589" s="143" t="s">
        <v>1</v>
      </c>
      <c r="N1589" s="144" t="s">
        <v>43</v>
      </c>
      <c r="P1589" s="145">
        <f>O1589*H1589</f>
        <v>0</v>
      </c>
      <c r="Q1589" s="145">
        <v>2.9999999999999997E-4</v>
      </c>
      <c r="R1589" s="145">
        <f>Q1589*H1589</f>
        <v>1.8E-3</v>
      </c>
      <c r="S1589" s="145">
        <v>0</v>
      </c>
      <c r="T1589" s="146">
        <f>S1589*H1589</f>
        <v>0</v>
      </c>
      <c r="AR1589" s="147" t="s">
        <v>370</v>
      </c>
      <c r="AT1589" s="147" t="s">
        <v>270</v>
      </c>
      <c r="AU1589" s="147" t="s">
        <v>90</v>
      </c>
      <c r="AY1589" s="17" t="s">
        <v>268</v>
      </c>
      <c r="BE1589" s="148">
        <f>IF(N1589="základní",J1589,0)</f>
        <v>0</v>
      </c>
      <c r="BF1589" s="148">
        <f>IF(N1589="snížená",J1589,0)</f>
        <v>0</v>
      </c>
      <c r="BG1589" s="148">
        <f>IF(N1589="zákl. přenesená",J1589,0)</f>
        <v>0</v>
      </c>
      <c r="BH1589" s="148">
        <f>IF(N1589="sníž. přenesená",J1589,0)</f>
        <v>0</v>
      </c>
      <c r="BI1589" s="148">
        <f>IF(N1589="nulová",J1589,0)</f>
        <v>0</v>
      </c>
      <c r="BJ1589" s="17" t="s">
        <v>90</v>
      </c>
      <c r="BK1589" s="148">
        <f>ROUND(I1589*H1589,2)</f>
        <v>0</v>
      </c>
      <c r="BL1589" s="17" t="s">
        <v>370</v>
      </c>
      <c r="BM1589" s="147" t="s">
        <v>2361</v>
      </c>
    </row>
    <row r="1590" spans="2:65" s="1" customFormat="1" ht="55.5" customHeight="1">
      <c r="B1590" s="32"/>
      <c r="C1590" s="186" t="s">
        <v>2358</v>
      </c>
      <c r="D1590" s="186" t="s">
        <v>982</v>
      </c>
      <c r="E1590" s="187" t="s">
        <v>2363</v>
      </c>
      <c r="F1590" s="188" t="s">
        <v>2364</v>
      </c>
      <c r="G1590" s="189" t="s">
        <v>273</v>
      </c>
      <c r="H1590" s="190">
        <v>1.62</v>
      </c>
      <c r="I1590" s="191"/>
      <c r="J1590" s="192">
        <f>ROUND(I1590*H1590,2)</f>
        <v>0</v>
      </c>
      <c r="K1590" s="188" t="s">
        <v>1</v>
      </c>
      <c r="L1590" s="193"/>
      <c r="M1590" s="194" t="s">
        <v>1</v>
      </c>
      <c r="N1590" s="195" t="s">
        <v>43</v>
      </c>
      <c r="P1590" s="145">
        <f>O1590*H1590</f>
        <v>0</v>
      </c>
      <c r="Q1590" s="145">
        <v>2.1999999999999999E-2</v>
      </c>
      <c r="R1590" s="145">
        <f>Q1590*H1590</f>
        <v>3.5639999999999998E-2</v>
      </c>
      <c r="S1590" s="145">
        <v>0</v>
      </c>
      <c r="T1590" s="146">
        <f>S1590*H1590</f>
        <v>0</v>
      </c>
      <c r="AR1590" s="147" t="s">
        <v>448</v>
      </c>
      <c r="AT1590" s="147" t="s">
        <v>982</v>
      </c>
      <c r="AU1590" s="147" t="s">
        <v>90</v>
      </c>
      <c r="AY1590" s="17" t="s">
        <v>268</v>
      </c>
      <c r="BE1590" s="148">
        <f>IF(N1590="základní",J1590,0)</f>
        <v>0</v>
      </c>
      <c r="BF1590" s="148">
        <f>IF(N1590="snížená",J1590,0)</f>
        <v>0</v>
      </c>
      <c r="BG1590" s="148">
        <f>IF(N1590="zákl. přenesená",J1590,0)</f>
        <v>0</v>
      </c>
      <c r="BH1590" s="148">
        <f>IF(N1590="sníž. přenesená",J1590,0)</f>
        <v>0</v>
      </c>
      <c r="BI1590" s="148">
        <f>IF(N1590="nulová",J1590,0)</f>
        <v>0</v>
      </c>
      <c r="BJ1590" s="17" t="s">
        <v>90</v>
      </c>
      <c r="BK1590" s="148">
        <f>ROUND(I1590*H1590,2)</f>
        <v>0</v>
      </c>
      <c r="BL1590" s="17" t="s">
        <v>370</v>
      </c>
      <c r="BM1590" s="147" t="s">
        <v>3478</v>
      </c>
    </row>
    <row r="1591" spans="2:65" s="14" customFormat="1">
      <c r="B1591" s="164"/>
      <c r="D1591" s="150" t="s">
        <v>276</v>
      </c>
      <c r="E1591" s="165" t="s">
        <v>1</v>
      </c>
      <c r="F1591" s="166" t="s">
        <v>2396</v>
      </c>
      <c r="H1591" s="165" t="s">
        <v>1</v>
      </c>
      <c r="I1591" s="167"/>
      <c r="L1591" s="164"/>
      <c r="M1591" s="168"/>
      <c r="T1591" s="169"/>
      <c r="AT1591" s="165" t="s">
        <v>276</v>
      </c>
      <c r="AU1591" s="165" t="s">
        <v>90</v>
      </c>
      <c r="AV1591" s="14" t="s">
        <v>84</v>
      </c>
      <c r="AW1591" s="14" t="s">
        <v>32</v>
      </c>
      <c r="AX1591" s="14" t="s">
        <v>77</v>
      </c>
      <c r="AY1591" s="165" t="s">
        <v>268</v>
      </c>
    </row>
    <row r="1592" spans="2:65" s="14" customFormat="1">
      <c r="B1592" s="164"/>
      <c r="D1592" s="150" t="s">
        <v>276</v>
      </c>
      <c r="E1592" s="165" t="s">
        <v>1</v>
      </c>
      <c r="F1592" s="166" t="s">
        <v>3173</v>
      </c>
      <c r="H1592" s="165" t="s">
        <v>1</v>
      </c>
      <c r="I1592" s="167"/>
      <c r="L1592" s="164"/>
      <c r="M1592" s="168"/>
      <c r="T1592" s="169"/>
      <c r="AT1592" s="165" t="s">
        <v>276</v>
      </c>
      <c r="AU1592" s="165" t="s">
        <v>90</v>
      </c>
      <c r="AV1592" s="14" t="s">
        <v>84</v>
      </c>
      <c r="AW1592" s="14" t="s">
        <v>32</v>
      </c>
      <c r="AX1592" s="14" t="s">
        <v>77</v>
      </c>
      <c r="AY1592" s="165" t="s">
        <v>268</v>
      </c>
    </row>
    <row r="1593" spans="2:65" s="12" customFormat="1">
      <c r="B1593" s="149"/>
      <c r="D1593" s="150" t="s">
        <v>276</v>
      </c>
      <c r="E1593" s="151" t="s">
        <v>1</v>
      </c>
      <c r="F1593" s="152" t="s">
        <v>2398</v>
      </c>
      <c r="H1593" s="153">
        <v>9</v>
      </c>
      <c r="I1593" s="154"/>
      <c r="L1593" s="149"/>
      <c r="M1593" s="155"/>
      <c r="T1593" s="156"/>
      <c r="AT1593" s="151" t="s">
        <v>276</v>
      </c>
      <c r="AU1593" s="151" t="s">
        <v>90</v>
      </c>
      <c r="AV1593" s="12" t="s">
        <v>90</v>
      </c>
      <c r="AW1593" s="12" t="s">
        <v>32</v>
      </c>
      <c r="AX1593" s="12" t="s">
        <v>77</v>
      </c>
      <c r="AY1593" s="151" t="s">
        <v>268</v>
      </c>
    </row>
    <row r="1594" spans="2:65" s="12" customFormat="1">
      <c r="B1594" s="149"/>
      <c r="D1594" s="150" t="s">
        <v>276</v>
      </c>
      <c r="E1594" s="151" t="s">
        <v>1</v>
      </c>
      <c r="F1594" s="152" t="s">
        <v>3060</v>
      </c>
      <c r="H1594" s="153">
        <v>-3</v>
      </c>
      <c r="I1594" s="154"/>
      <c r="L1594" s="149"/>
      <c r="M1594" s="155"/>
      <c r="T1594" s="156"/>
      <c r="AT1594" s="151" t="s">
        <v>276</v>
      </c>
      <c r="AU1594" s="151" t="s">
        <v>90</v>
      </c>
      <c r="AV1594" s="12" t="s">
        <v>90</v>
      </c>
      <c r="AW1594" s="12" t="s">
        <v>32</v>
      </c>
      <c r="AX1594" s="12" t="s">
        <v>77</v>
      </c>
      <c r="AY1594" s="151" t="s">
        <v>268</v>
      </c>
    </row>
    <row r="1595" spans="2:65" s="13" customFormat="1">
      <c r="B1595" s="157"/>
      <c r="D1595" s="150" t="s">
        <v>276</v>
      </c>
      <c r="E1595" s="158" t="s">
        <v>1</v>
      </c>
      <c r="F1595" s="159" t="s">
        <v>278</v>
      </c>
      <c r="H1595" s="160">
        <v>6</v>
      </c>
      <c r="I1595" s="161"/>
      <c r="L1595" s="157"/>
      <c r="M1595" s="162"/>
      <c r="T1595" s="163"/>
      <c r="AT1595" s="158" t="s">
        <v>276</v>
      </c>
      <c r="AU1595" s="158" t="s">
        <v>90</v>
      </c>
      <c r="AV1595" s="13" t="s">
        <v>101</v>
      </c>
      <c r="AW1595" s="13" t="s">
        <v>32</v>
      </c>
      <c r="AX1595" s="13" t="s">
        <v>84</v>
      </c>
      <c r="AY1595" s="158" t="s">
        <v>268</v>
      </c>
    </row>
    <row r="1596" spans="2:65" s="12" customFormat="1">
      <c r="B1596" s="149"/>
      <c r="D1596" s="150" t="s">
        <v>276</v>
      </c>
      <c r="F1596" s="152" t="s">
        <v>3061</v>
      </c>
      <c r="H1596" s="153">
        <v>1.62</v>
      </c>
      <c r="I1596" s="154"/>
      <c r="L1596" s="149"/>
      <c r="M1596" s="155"/>
      <c r="T1596" s="156"/>
      <c r="AT1596" s="151" t="s">
        <v>276</v>
      </c>
      <c r="AU1596" s="151" t="s">
        <v>90</v>
      </c>
      <c r="AV1596" s="12" t="s">
        <v>90</v>
      </c>
      <c r="AW1596" s="12" t="s">
        <v>4</v>
      </c>
      <c r="AX1596" s="12" t="s">
        <v>84</v>
      </c>
      <c r="AY1596" s="151" t="s">
        <v>268</v>
      </c>
    </row>
    <row r="1597" spans="2:65" s="1" customFormat="1" ht="33" customHeight="1">
      <c r="B1597" s="32"/>
      <c r="C1597" s="136" t="s">
        <v>2362</v>
      </c>
      <c r="D1597" s="136" t="s">
        <v>270</v>
      </c>
      <c r="E1597" s="137" t="s">
        <v>2368</v>
      </c>
      <c r="F1597" s="138" t="s">
        <v>2369</v>
      </c>
      <c r="G1597" s="139" t="s">
        <v>273</v>
      </c>
      <c r="H1597" s="140">
        <v>0.81</v>
      </c>
      <c r="I1597" s="141"/>
      <c r="J1597" s="142">
        <f>ROUND(I1597*H1597,2)</f>
        <v>0</v>
      </c>
      <c r="K1597" s="138" t="s">
        <v>274</v>
      </c>
      <c r="L1597" s="32"/>
      <c r="M1597" s="143" t="s">
        <v>1</v>
      </c>
      <c r="N1597" s="144" t="s">
        <v>43</v>
      </c>
      <c r="P1597" s="145">
        <f>O1597*H1597</f>
        <v>0</v>
      </c>
      <c r="Q1597" s="145">
        <v>8.9700000000000005E-3</v>
      </c>
      <c r="R1597" s="145">
        <f>Q1597*H1597</f>
        <v>7.2657000000000008E-3</v>
      </c>
      <c r="S1597" s="145">
        <v>0</v>
      </c>
      <c r="T1597" s="146">
        <f>S1597*H1597</f>
        <v>0</v>
      </c>
      <c r="AR1597" s="147" t="s">
        <v>370</v>
      </c>
      <c r="AT1597" s="147" t="s">
        <v>270</v>
      </c>
      <c r="AU1597" s="147" t="s">
        <v>90</v>
      </c>
      <c r="AY1597" s="17" t="s">
        <v>268</v>
      </c>
      <c r="BE1597" s="148">
        <f>IF(N1597="základní",J1597,0)</f>
        <v>0</v>
      </c>
      <c r="BF1597" s="148">
        <f>IF(N1597="snížená",J1597,0)</f>
        <v>0</v>
      </c>
      <c r="BG1597" s="148">
        <f>IF(N1597="zákl. přenesená",J1597,0)</f>
        <v>0</v>
      </c>
      <c r="BH1597" s="148">
        <f>IF(N1597="sníž. přenesená",J1597,0)</f>
        <v>0</v>
      </c>
      <c r="BI1597" s="148">
        <f>IF(N1597="nulová",J1597,0)</f>
        <v>0</v>
      </c>
      <c r="BJ1597" s="17" t="s">
        <v>90</v>
      </c>
      <c r="BK1597" s="148">
        <f>ROUND(I1597*H1597,2)</f>
        <v>0</v>
      </c>
      <c r="BL1597" s="17" t="s">
        <v>370</v>
      </c>
      <c r="BM1597" s="147" t="s">
        <v>2370</v>
      </c>
    </row>
    <row r="1598" spans="2:65" s="1" customFormat="1" ht="55.5" customHeight="1">
      <c r="B1598" s="32"/>
      <c r="C1598" s="186" t="s">
        <v>2367</v>
      </c>
      <c r="D1598" s="186" t="s">
        <v>982</v>
      </c>
      <c r="E1598" s="187" t="s">
        <v>2372</v>
      </c>
      <c r="F1598" s="188" t="s">
        <v>2373</v>
      </c>
      <c r="G1598" s="189" t="s">
        <v>273</v>
      </c>
      <c r="H1598" s="190">
        <v>1.2150000000000001</v>
      </c>
      <c r="I1598" s="191"/>
      <c r="J1598" s="192">
        <f>ROUND(I1598*H1598,2)</f>
        <v>0</v>
      </c>
      <c r="K1598" s="188" t="s">
        <v>1</v>
      </c>
      <c r="L1598" s="193"/>
      <c r="M1598" s="194" t="s">
        <v>1</v>
      </c>
      <c r="N1598" s="195" t="s">
        <v>43</v>
      </c>
      <c r="P1598" s="145">
        <f>O1598*H1598</f>
        <v>0</v>
      </c>
      <c r="Q1598" s="145">
        <v>2.1999999999999999E-2</v>
      </c>
      <c r="R1598" s="145">
        <f>Q1598*H1598</f>
        <v>2.673E-2</v>
      </c>
      <c r="S1598" s="145">
        <v>0</v>
      </c>
      <c r="T1598" s="146">
        <f>S1598*H1598</f>
        <v>0</v>
      </c>
      <c r="AR1598" s="147" t="s">
        <v>448</v>
      </c>
      <c r="AT1598" s="147" t="s">
        <v>982</v>
      </c>
      <c r="AU1598" s="147" t="s">
        <v>90</v>
      </c>
      <c r="AY1598" s="17" t="s">
        <v>268</v>
      </c>
      <c r="BE1598" s="148">
        <f>IF(N1598="základní",J1598,0)</f>
        <v>0</v>
      </c>
      <c r="BF1598" s="148">
        <f>IF(N1598="snížená",J1598,0)</f>
        <v>0</v>
      </c>
      <c r="BG1598" s="148">
        <f>IF(N1598="zákl. přenesená",J1598,0)</f>
        <v>0</v>
      </c>
      <c r="BH1598" s="148">
        <f>IF(N1598="sníž. přenesená",J1598,0)</f>
        <v>0</v>
      </c>
      <c r="BI1598" s="148">
        <f>IF(N1598="nulová",J1598,0)</f>
        <v>0</v>
      </c>
      <c r="BJ1598" s="17" t="s">
        <v>90</v>
      </c>
      <c r="BK1598" s="148">
        <f>ROUND(I1598*H1598,2)</f>
        <v>0</v>
      </c>
      <c r="BL1598" s="17" t="s">
        <v>370</v>
      </c>
      <c r="BM1598" s="147" t="s">
        <v>3479</v>
      </c>
    </row>
    <row r="1599" spans="2:65" s="14" customFormat="1">
      <c r="B1599" s="164"/>
      <c r="D1599" s="150" t="s">
        <v>276</v>
      </c>
      <c r="E1599" s="165" t="s">
        <v>1</v>
      </c>
      <c r="F1599" s="166" t="s">
        <v>2353</v>
      </c>
      <c r="H1599" s="165" t="s">
        <v>1</v>
      </c>
      <c r="I1599" s="167"/>
      <c r="L1599" s="164"/>
      <c r="M1599" s="168"/>
      <c r="T1599" s="169"/>
      <c r="AT1599" s="165" t="s">
        <v>276</v>
      </c>
      <c r="AU1599" s="165" t="s">
        <v>90</v>
      </c>
      <c r="AV1599" s="14" t="s">
        <v>84</v>
      </c>
      <c r="AW1599" s="14" t="s">
        <v>32</v>
      </c>
      <c r="AX1599" s="14" t="s">
        <v>77</v>
      </c>
      <c r="AY1599" s="165" t="s">
        <v>268</v>
      </c>
    </row>
    <row r="1600" spans="2:65" s="14" customFormat="1">
      <c r="B1600" s="164"/>
      <c r="D1600" s="150" t="s">
        <v>276</v>
      </c>
      <c r="E1600" s="165" t="s">
        <v>1</v>
      </c>
      <c r="F1600" s="166" t="s">
        <v>3173</v>
      </c>
      <c r="H1600" s="165" t="s">
        <v>1</v>
      </c>
      <c r="I1600" s="167"/>
      <c r="L1600" s="164"/>
      <c r="M1600" s="168"/>
      <c r="T1600" s="169"/>
      <c r="AT1600" s="165" t="s">
        <v>276</v>
      </c>
      <c r="AU1600" s="165" t="s">
        <v>90</v>
      </c>
      <c r="AV1600" s="14" t="s">
        <v>84</v>
      </c>
      <c r="AW1600" s="14" t="s">
        <v>32</v>
      </c>
      <c r="AX1600" s="14" t="s">
        <v>77</v>
      </c>
      <c r="AY1600" s="165" t="s">
        <v>268</v>
      </c>
    </row>
    <row r="1601" spans="2:65" s="12" customFormat="1">
      <c r="B1601" s="149"/>
      <c r="D1601" s="150" t="s">
        <v>276</v>
      </c>
      <c r="E1601" s="151" t="s">
        <v>1</v>
      </c>
      <c r="F1601" s="152" t="s">
        <v>2375</v>
      </c>
      <c r="H1601" s="153">
        <v>0.81</v>
      </c>
      <c r="I1601" s="154"/>
      <c r="L1601" s="149"/>
      <c r="M1601" s="155"/>
      <c r="T1601" s="156"/>
      <c r="AT1601" s="151" t="s">
        <v>276</v>
      </c>
      <c r="AU1601" s="151" t="s">
        <v>90</v>
      </c>
      <c r="AV1601" s="12" t="s">
        <v>90</v>
      </c>
      <c r="AW1601" s="12" t="s">
        <v>32</v>
      </c>
      <c r="AX1601" s="12" t="s">
        <v>77</v>
      </c>
      <c r="AY1601" s="151" t="s">
        <v>268</v>
      </c>
    </row>
    <row r="1602" spans="2:65" s="13" customFormat="1">
      <c r="B1602" s="157"/>
      <c r="D1602" s="150" t="s">
        <v>276</v>
      </c>
      <c r="E1602" s="158" t="s">
        <v>1</v>
      </c>
      <c r="F1602" s="159" t="s">
        <v>278</v>
      </c>
      <c r="H1602" s="160">
        <v>0.81</v>
      </c>
      <c r="I1602" s="161"/>
      <c r="L1602" s="157"/>
      <c r="M1602" s="162"/>
      <c r="T1602" s="163"/>
      <c r="AT1602" s="158" t="s">
        <v>276</v>
      </c>
      <c r="AU1602" s="158" t="s">
        <v>90</v>
      </c>
      <c r="AV1602" s="13" t="s">
        <v>101</v>
      </c>
      <c r="AW1602" s="13" t="s">
        <v>32</v>
      </c>
      <c r="AX1602" s="13" t="s">
        <v>84</v>
      </c>
      <c r="AY1602" s="158" t="s">
        <v>268</v>
      </c>
    </row>
    <row r="1603" spans="2:65" s="12" customFormat="1">
      <c r="B1603" s="149"/>
      <c r="D1603" s="150" t="s">
        <v>276</v>
      </c>
      <c r="F1603" s="152" t="s">
        <v>3063</v>
      </c>
      <c r="H1603" s="153">
        <v>1.2150000000000001</v>
      </c>
      <c r="I1603" s="154"/>
      <c r="L1603" s="149"/>
      <c r="M1603" s="155"/>
      <c r="T1603" s="156"/>
      <c r="AT1603" s="151" t="s">
        <v>276</v>
      </c>
      <c r="AU1603" s="151" t="s">
        <v>90</v>
      </c>
      <c r="AV1603" s="12" t="s">
        <v>90</v>
      </c>
      <c r="AW1603" s="12" t="s">
        <v>4</v>
      </c>
      <c r="AX1603" s="12" t="s">
        <v>84</v>
      </c>
      <c r="AY1603" s="151" t="s">
        <v>268</v>
      </c>
    </row>
    <row r="1604" spans="2:65" s="1" customFormat="1" ht="33" customHeight="1">
      <c r="B1604" s="32"/>
      <c r="C1604" s="136" t="s">
        <v>2371</v>
      </c>
      <c r="D1604" s="136" t="s">
        <v>270</v>
      </c>
      <c r="E1604" s="137" t="s">
        <v>2378</v>
      </c>
      <c r="F1604" s="138" t="s">
        <v>2379</v>
      </c>
      <c r="G1604" s="139" t="s">
        <v>273</v>
      </c>
      <c r="H1604" s="140">
        <v>13.47</v>
      </c>
      <c r="I1604" s="141"/>
      <c r="J1604" s="142">
        <f>ROUND(I1604*H1604,2)</f>
        <v>0</v>
      </c>
      <c r="K1604" s="138" t="s">
        <v>274</v>
      </c>
      <c r="L1604" s="32"/>
      <c r="M1604" s="143" t="s">
        <v>1</v>
      </c>
      <c r="N1604" s="144" t="s">
        <v>43</v>
      </c>
      <c r="P1604" s="145">
        <f>O1604*H1604</f>
        <v>0</v>
      </c>
      <c r="Q1604" s="145">
        <v>9.0299999999999998E-3</v>
      </c>
      <c r="R1604" s="145">
        <f>Q1604*H1604</f>
        <v>0.12163410000000001</v>
      </c>
      <c r="S1604" s="145">
        <v>0</v>
      </c>
      <c r="T1604" s="146">
        <f>S1604*H1604</f>
        <v>0</v>
      </c>
      <c r="AR1604" s="147" t="s">
        <v>370</v>
      </c>
      <c r="AT1604" s="147" t="s">
        <v>270</v>
      </c>
      <c r="AU1604" s="147" t="s">
        <v>90</v>
      </c>
      <c r="AY1604" s="17" t="s">
        <v>268</v>
      </c>
      <c r="BE1604" s="148">
        <f>IF(N1604="základní",J1604,0)</f>
        <v>0</v>
      </c>
      <c r="BF1604" s="148">
        <f>IF(N1604="snížená",J1604,0)</f>
        <v>0</v>
      </c>
      <c r="BG1604" s="148">
        <f>IF(N1604="zákl. přenesená",J1604,0)</f>
        <v>0</v>
      </c>
      <c r="BH1604" s="148">
        <f>IF(N1604="sníž. přenesená",J1604,0)</f>
        <v>0</v>
      </c>
      <c r="BI1604" s="148">
        <f>IF(N1604="nulová",J1604,0)</f>
        <v>0</v>
      </c>
      <c r="BJ1604" s="17" t="s">
        <v>90</v>
      </c>
      <c r="BK1604" s="148">
        <f>ROUND(I1604*H1604,2)</f>
        <v>0</v>
      </c>
      <c r="BL1604" s="17" t="s">
        <v>370</v>
      </c>
      <c r="BM1604" s="147" t="s">
        <v>2380</v>
      </c>
    </row>
    <row r="1605" spans="2:65" s="1" customFormat="1" ht="55.5" customHeight="1">
      <c r="B1605" s="32"/>
      <c r="C1605" s="186" t="s">
        <v>2377</v>
      </c>
      <c r="D1605" s="186" t="s">
        <v>982</v>
      </c>
      <c r="E1605" s="187" t="s">
        <v>2382</v>
      </c>
      <c r="F1605" s="188" t="s">
        <v>2383</v>
      </c>
      <c r="G1605" s="189" t="s">
        <v>273</v>
      </c>
      <c r="H1605" s="190">
        <v>16.838000000000001</v>
      </c>
      <c r="I1605" s="191"/>
      <c r="J1605" s="192">
        <f>ROUND(I1605*H1605,2)</f>
        <v>0</v>
      </c>
      <c r="K1605" s="188" t="s">
        <v>1</v>
      </c>
      <c r="L1605" s="193"/>
      <c r="M1605" s="194" t="s">
        <v>1</v>
      </c>
      <c r="N1605" s="195" t="s">
        <v>43</v>
      </c>
      <c r="P1605" s="145">
        <f>O1605*H1605</f>
        <v>0</v>
      </c>
      <c r="Q1605" s="145">
        <v>2.1999999999999999E-2</v>
      </c>
      <c r="R1605" s="145">
        <f>Q1605*H1605</f>
        <v>0.37043599999999999</v>
      </c>
      <c r="S1605" s="145">
        <v>0</v>
      </c>
      <c r="T1605" s="146">
        <f>S1605*H1605</f>
        <v>0</v>
      </c>
      <c r="AR1605" s="147" t="s">
        <v>448</v>
      </c>
      <c r="AT1605" s="147" t="s">
        <v>982</v>
      </c>
      <c r="AU1605" s="147" t="s">
        <v>90</v>
      </c>
      <c r="AY1605" s="17" t="s">
        <v>268</v>
      </c>
      <c r="BE1605" s="148">
        <f>IF(N1605="základní",J1605,0)</f>
        <v>0</v>
      </c>
      <c r="BF1605" s="148">
        <f>IF(N1605="snížená",J1605,0)</f>
        <v>0</v>
      </c>
      <c r="BG1605" s="148">
        <f>IF(N1605="zákl. přenesená",J1605,0)</f>
        <v>0</v>
      </c>
      <c r="BH1605" s="148">
        <f>IF(N1605="sníž. přenesená",J1605,0)</f>
        <v>0</v>
      </c>
      <c r="BI1605" s="148">
        <f>IF(N1605="nulová",J1605,0)</f>
        <v>0</v>
      </c>
      <c r="BJ1605" s="17" t="s">
        <v>90</v>
      </c>
      <c r="BK1605" s="148">
        <f>ROUND(I1605*H1605,2)</f>
        <v>0</v>
      </c>
      <c r="BL1605" s="17" t="s">
        <v>370</v>
      </c>
      <c r="BM1605" s="147" t="s">
        <v>3480</v>
      </c>
    </row>
    <row r="1606" spans="2:65" s="14" customFormat="1">
      <c r="B1606" s="164"/>
      <c r="D1606" s="150" t="s">
        <v>276</v>
      </c>
      <c r="E1606" s="165" t="s">
        <v>1</v>
      </c>
      <c r="F1606" s="166" t="s">
        <v>2353</v>
      </c>
      <c r="H1606" s="165" t="s">
        <v>1</v>
      </c>
      <c r="I1606" s="167"/>
      <c r="L1606" s="164"/>
      <c r="M1606" s="168"/>
      <c r="T1606" s="169"/>
      <c r="AT1606" s="165" t="s">
        <v>276</v>
      </c>
      <c r="AU1606" s="165" t="s">
        <v>90</v>
      </c>
      <c r="AV1606" s="14" t="s">
        <v>84</v>
      </c>
      <c r="AW1606" s="14" t="s">
        <v>32</v>
      </c>
      <c r="AX1606" s="14" t="s">
        <v>77</v>
      </c>
      <c r="AY1606" s="165" t="s">
        <v>268</v>
      </c>
    </row>
    <row r="1607" spans="2:65" s="14" customFormat="1">
      <c r="B1607" s="164"/>
      <c r="D1607" s="150" t="s">
        <v>276</v>
      </c>
      <c r="E1607" s="165" t="s">
        <v>1</v>
      </c>
      <c r="F1607" s="166" t="s">
        <v>3173</v>
      </c>
      <c r="H1607" s="165" t="s">
        <v>1</v>
      </c>
      <c r="I1607" s="167"/>
      <c r="L1607" s="164"/>
      <c r="M1607" s="168"/>
      <c r="T1607" s="169"/>
      <c r="AT1607" s="165" t="s">
        <v>276</v>
      </c>
      <c r="AU1607" s="165" t="s">
        <v>90</v>
      </c>
      <c r="AV1607" s="14" t="s">
        <v>84</v>
      </c>
      <c r="AW1607" s="14" t="s">
        <v>32</v>
      </c>
      <c r="AX1607" s="14" t="s">
        <v>77</v>
      </c>
      <c r="AY1607" s="165" t="s">
        <v>268</v>
      </c>
    </row>
    <row r="1608" spans="2:65" s="12" customFormat="1">
      <c r="B1608" s="149"/>
      <c r="D1608" s="150" t="s">
        <v>276</v>
      </c>
      <c r="E1608" s="151" t="s">
        <v>1</v>
      </c>
      <c r="F1608" s="152" t="s">
        <v>3481</v>
      </c>
      <c r="H1608" s="153">
        <v>6.69</v>
      </c>
      <c r="I1608" s="154"/>
      <c r="L1608" s="149"/>
      <c r="M1608" s="155"/>
      <c r="T1608" s="156"/>
      <c r="AT1608" s="151" t="s">
        <v>276</v>
      </c>
      <c r="AU1608" s="151" t="s">
        <v>90</v>
      </c>
      <c r="AV1608" s="12" t="s">
        <v>90</v>
      </c>
      <c r="AW1608" s="12" t="s">
        <v>32</v>
      </c>
      <c r="AX1608" s="12" t="s">
        <v>77</v>
      </c>
      <c r="AY1608" s="151" t="s">
        <v>268</v>
      </c>
    </row>
    <row r="1609" spans="2:65" s="12" customFormat="1">
      <c r="B1609" s="149"/>
      <c r="D1609" s="150" t="s">
        <v>276</v>
      </c>
      <c r="E1609" s="151" t="s">
        <v>1</v>
      </c>
      <c r="F1609" s="152" t="s">
        <v>3058</v>
      </c>
      <c r="H1609" s="153">
        <v>6.78</v>
      </c>
      <c r="I1609" s="154"/>
      <c r="L1609" s="149"/>
      <c r="M1609" s="155"/>
      <c r="T1609" s="156"/>
      <c r="AT1609" s="151" t="s">
        <v>276</v>
      </c>
      <c r="AU1609" s="151" t="s">
        <v>90</v>
      </c>
      <c r="AV1609" s="12" t="s">
        <v>90</v>
      </c>
      <c r="AW1609" s="12" t="s">
        <v>32</v>
      </c>
      <c r="AX1609" s="12" t="s">
        <v>77</v>
      </c>
      <c r="AY1609" s="151" t="s">
        <v>268</v>
      </c>
    </row>
    <row r="1610" spans="2:65" s="13" customFormat="1">
      <c r="B1610" s="157"/>
      <c r="D1610" s="150" t="s">
        <v>276</v>
      </c>
      <c r="E1610" s="158" t="s">
        <v>1</v>
      </c>
      <c r="F1610" s="159" t="s">
        <v>278</v>
      </c>
      <c r="H1610" s="160">
        <v>13.47</v>
      </c>
      <c r="I1610" s="161"/>
      <c r="L1610" s="157"/>
      <c r="M1610" s="162"/>
      <c r="T1610" s="163"/>
      <c r="AT1610" s="158" t="s">
        <v>276</v>
      </c>
      <c r="AU1610" s="158" t="s">
        <v>90</v>
      </c>
      <c r="AV1610" s="13" t="s">
        <v>101</v>
      </c>
      <c r="AW1610" s="13" t="s">
        <v>32</v>
      </c>
      <c r="AX1610" s="13" t="s">
        <v>84</v>
      </c>
      <c r="AY1610" s="158" t="s">
        <v>268</v>
      </c>
    </row>
    <row r="1611" spans="2:65" s="12" customFormat="1">
      <c r="B1611" s="149"/>
      <c r="D1611" s="150" t="s">
        <v>276</v>
      </c>
      <c r="F1611" s="152" t="s">
        <v>3482</v>
      </c>
      <c r="H1611" s="153">
        <v>16.838000000000001</v>
      </c>
      <c r="I1611" s="154"/>
      <c r="L1611" s="149"/>
      <c r="M1611" s="155"/>
      <c r="T1611" s="156"/>
      <c r="AT1611" s="151" t="s">
        <v>276</v>
      </c>
      <c r="AU1611" s="151" t="s">
        <v>90</v>
      </c>
      <c r="AV1611" s="12" t="s">
        <v>90</v>
      </c>
      <c r="AW1611" s="12" t="s">
        <v>4</v>
      </c>
      <c r="AX1611" s="12" t="s">
        <v>84</v>
      </c>
      <c r="AY1611" s="151" t="s">
        <v>268</v>
      </c>
    </row>
    <row r="1612" spans="2:65" s="1" customFormat="1" ht="24.2" customHeight="1">
      <c r="B1612" s="32"/>
      <c r="C1612" s="136" t="s">
        <v>2381</v>
      </c>
      <c r="D1612" s="136" t="s">
        <v>270</v>
      </c>
      <c r="E1612" s="137" t="s">
        <v>2388</v>
      </c>
      <c r="F1612" s="138" t="s">
        <v>2389</v>
      </c>
      <c r="G1612" s="139" t="s">
        <v>273</v>
      </c>
      <c r="H1612" s="140">
        <v>14.28</v>
      </c>
      <c r="I1612" s="141"/>
      <c r="J1612" s="142">
        <f>ROUND(I1612*H1612,2)</f>
        <v>0</v>
      </c>
      <c r="K1612" s="138" t="s">
        <v>274</v>
      </c>
      <c r="L1612" s="32"/>
      <c r="M1612" s="143" t="s">
        <v>1</v>
      </c>
      <c r="N1612" s="144" t="s">
        <v>43</v>
      </c>
      <c r="P1612" s="145">
        <f>O1612*H1612</f>
        <v>0</v>
      </c>
      <c r="Q1612" s="145">
        <v>1.5E-3</v>
      </c>
      <c r="R1612" s="145">
        <f>Q1612*H1612</f>
        <v>2.1419999999999998E-2</v>
      </c>
      <c r="S1612" s="145">
        <v>0</v>
      </c>
      <c r="T1612" s="146">
        <f>S1612*H1612</f>
        <v>0</v>
      </c>
      <c r="AR1612" s="147" t="s">
        <v>370</v>
      </c>
      <c r="AT1612" s="147" t="s">
        <v>270</v>
      </c>
      <c r="AU1612" s="147" t="s">
        <v>90</v>
      </c>
      <c r="AY1612" s="17" t="s">
        <v>268</v>
      </c>
      <c r="BE1612" s="148">
        <f>IF(N1612="základní",J1612,0)</f>
        <v>0</v>
      </c>
      <c r="BF1612" s="148">
        <f>IF(N1612="snížená",J1612,0)</f>
        <v>0</v>
      </c>
      <c r="BG1612" s="148">
        <f>IF(N1612="zákl. přenesená",J1612,0)</f>
        <v>0</v>
      </c>
      <c r="BH1612" s="148">
        <f>IF(N1612="sníž. přenesená",J1612,0)</f>
        <v>0</v>
      </c>
      <c r="BI1612" s="148">
        <f>IF(N1612="nulová",J1612,0)</f>
        <v>0</v>
      </c>
      <c r="BJ1612" s="17" t="s">
        <v>90</v>
      </c>
      <c r="BK1612" s="148">
        <f>ROUND(I1612*H1612,2)</f>
        <v>0</v>
      </c>
      <c r="BL1612" s="17" t="s">
        <v>370</v>
      </c>
      <c r="BM1612" s="147" t="s">
        <v>2390</v>
      </c>
    </row>
    <row r="1613" spans="2:65" s="14" customFormat="1">
      <c r="B1613" s="164"/>
      <c r="D1613" s="150" t="s">
        <v>276</v>
      </c>
      <c r="E1613" s="165" t="s">
        <v>1</v>
      </c>
      <c r="F1613" s="166" t="s">
        <v>2391</v>
      </c>
      <c r="H1613" s="165" t="s">
        <v>1</v>
      </c>
      <c r="I1613" s="167"/>
      <c r="L1613" s="164"/>
      <c r="M1613" s="168"/>
      <c r="T1613" s="169"/>
      <c r="AT1613" s="165" t="s">
        <v>276</v>
      </c>
      <c r="AU1613" s="165" t="s">
        <v>90</v>
      </c>
      <c r="AV1613" s="14" t="s">
        <v>84</v>
      </c>
      <c r="AW1613" s="14" t="s">
        <v>32</v>
      </c>
      <c r="AX1613" s="14" t="s">
        <v>77</v>
      </c>
      <c r="AY1613" s="165" t="s">
        <v>268</v>
      </c>
    </row>
    <row r="1614" spans="2:65" s="14" customFormat="1">
      <c r="B1614" s="164"/>
      <c r="D1614" s="150" t="s">
        <v>276</v>
      </c>
      <c r="E1614" s="165" t="s">
        <v>1</v>
      </c>
      <c r="F1614" s="166" t="s">
        <v>3173</v>
      </c>
      <c r="H1614" s="165" t="s">
        <v>1</v>
      </c>
      <c r="I1614" s="167"/>
      <c r="L1614" s="164"/>
      <c r="M1614" s="168"/>
      <c r="T1614" s="169"/>
      <c r="AT1614" s="165" t="s">
        <v>276</v>
      </c>
      <c r="AU1614" s="165" t="s">
        <v>90</v>
      </c>
      <c r="AV1614" s="14" t="s">
        <v>84</v>
      </c>
      <c r="AW1614" s="14" t="s">
        <v>32</v>
      </c>
      <c r="AX1614" s="14" t="s">
        <v>77</v>
      </c>
      <c r="AY1614" s="165" t="s">
        <v>268</v>
      </c>
    </row>
    <row r="1615" spans="2:65" s="12" customFormat="1">
      <c r="B1615" s="149"/>
      <c r="D1615" s="150" t="s">
        <v>276</v>
      </c>
      <c r="E1615" s="151" t="s">
        <v>1</v>
      </c>
      <c r="F1615" s="152" t="s">
        <v>3350</v>
      </c>
      <c r="H1615" s="153">
        <v>7.5</v>
      </c>
      <c r="I1615" s="154"/>
      <c r="L1615" s="149"/>
      <c r="M1615" s="155"/>
      <c r="T1615" s="156"/>
      <c r="AT1615" s="151" t="s">
        <v>276</v>
      </c>
      <c r="AU1615" s="151" t="s">
        <v>90</v>
      </c>
      <c r="AV1615" s="12" t="s">
        <v>90</v>
      </c>
      <c r="AW1615" s="12" t="s">
        <v>32</v>
      </c>
      <c r="AX1615" s="12" t="s">
        <v>77</v>
      </c>
      <c r="AY1615" s="151" t="s">
        <v>268</v>
      </c>
    </row>
    <row r="1616" spans="2:65" s="12" customFormat="1">
      <c r="B1616" s="149"/>
      <c r="D1616" s="150" t="s">
        <v>276</v>
      </c>
      <c r="E1616" s="151" t="s">
        <v>1</v>
      </c>
      <c r="F1616" s="152" t="s">
        <v>3058</v>
      </c>
      <c r="H1616" s="153">
        <v>6.78</v>
      </c>
      <c r="I1616" s="154"/>
      <c r="L1616" s="149"/>
      <c r="M1616" s="155"/>
      <c r="T1616" s="156"/>
      <c r="AT1616" s="151" t="s">
        <v>276</v>
      </c>
      <c r="AU1616" s="151" t="s">
        <v>90</v>
      </c>
      <c r="AV1616" s="12" t="s">
        <v>90</v>
      </c>
      <c r="AW1616" s="12" t="s">
        <v>32</v>
      </c>
      <c r="AX1616" s="12" t="s">
        <v>77</v>
      </c>
      <c r="AY1616" s="151" t="s">
        <v>268</v>
      </c>
    </row>
    <row r="1617" spans="2:65" s="13" customFormat="1">
      <c r="B1617" s="157"/>
      <c r="D1617" s="150" t="s">
        <v>276</v>
      </c>
      <c r="E1617" s="158" t="s">
        <v>1</v>
      </c>
      <c r="F1617" s="159" t="s">
        <v>278</v>
      </c>
      <c r="H1617" s="160">
        <v>14.28</v>
      </c>
      <c r="I1617" s="161"/>
      <c r="L1617" s="157"/>
      <c r="M1617" s="162"/>
      <c r="T1617" s="163"/>
      <c r="AT1617" s="158" t="s">
        <v>276</v>
      </c>
      <c r="AU1617" s="158" t="s">
        <v>90</v>
      </c>
      <c r="AV1617" s="13" t="s">
        <v>101</v>
      </c>
      <c r="AW1617" s="13" t="s">
        <v>32</v>
      </c>
      <c r="AX1617" s="13" t="s">
        <v>84</v>
      </c>
      <c r="AY1617" s="158" t="s">
        <v>268</v>
      </c>
    </row>
    <row r="1618" spans="2:65" s="1" customFormat="1" ht="16.5" customHeight="1">
      <c r="B1618" s="32"/>
      <c r="C1618" s="136" t="s">
        <v>2387</v>
      </c>
      <c r="D1618" s="136" t="s">
        <v>270</v>
      </c>
      <c r="E1618" s="137" t="s">
        <v>2393</v>
      </c>
      <c r="F1618" s="138" t="s">
        <v>2394</v>
      </c>
      <c r="G1618" s="139" t="s">
        <v>318</v>
      </c>
      <c r="H1618" s="140">
        <v>6</v>
      </c>
      <c r="I1618" s="141"/>
      <c r="J1618" s="142">
        <f>ROUND(I1618*H1618,2)</f>
        <v>0</v>
      </c>
      <c r="K1618" s="138" t="s">
        <v>274</v>
      </c>
      <c r="L1618" s="32"/>
      <c r="M1618" s="143" t="s">
        <v>1</v>
      </c>
      <c r="N1618" s="144" t="s">
        <v>43</v>
      </c>
      <c r="P1618" s="145">
        <f>O1618*H1618</f>
        <v>0</v>
      </c>
      <c r="Q1618" s="145">
        <v>3.0000000000000001E-5</v>
      </c>
      <c r="R1618" s="145">
        <f>Q1618*H1618</f>
        <v>1.8000000000000001E-4</v>
      </c>
      <c r="S1618" s="145">
        <v>0</v>
      </c>
      <c r="T1618" s="146">
        <f>S1618*H1618</f>
        <v>0</v>
      </c>
      <c r="AR1618" s="147" t="s">
        <v>370</v>
      </c>
      <c r="AT1618" s="147" t="s">
        <v>270</v>
      </c>
      <c r="AU1618" s="147" t="s">
        <v>90</v>
      </c>
      <c r="AY1618" s="17" t="s">
        <v>268</v>
      </c>
      <c r="BE1618" s="148">
        <f>IF(N1618="základní",J1618,0)</f>
        <v>0</v>
      </c>
      <c r="BF1618" s="148">
        <f>IF(N1618="snížená",J1618,0)</f>
        <v>0</v>
      </c>
      <c r="BG1618" s="148">
        <f>IF(N1618="zákl. přenesená",J1618,0)</f>
        <v>0</v>
      </c>
      <c r="BH1618" s="148">
        <f>IF(N1618="sníž. přenesená",J1618,0)</f>
        <v>0</v>
      </c>
      <c r="BI1618" s="148">
        <f>IF(N1618="nulová",J1618,0)</f>
        <v>0</v>
      </c>
      <c r="BJ1618" s="17" t="s">
        <v>90</v>
      </c>
      <c r="BK1618" s="148">
        <f>ROUND(I1618*H1618,2)</f>
        <v>0</v>
      </c>
      <c r="BL1618" s="17" t="s">
        <v>370</v>
      </c>
      <c r="BM1618" s="147" t="s">
        <v>3483</v>
      </c>
    </row>
    <row r="1619" spans="2:65" s="14" customFormat="1">
      <c r="B1619" s="164"/>
      <c r="D1619" s="150" t="s">
        <v>276</v>
      </c>
      <c r="E1619" s="165" t="s">
        <v>1</v>
      </c>
      <c r="F1619" s="166" t="s">
        <v>2396</v>
      </c>
      <c r="H1619" s="165" t="s">
        <v>1</v>
      </c>
      <c r="I1619" s="167"/>
      <c r="L1619" s="164"/>
      <c r="M1619" s="168"/>
      <c r="T1619" s="169"/>
      <c r="AT1619" s="165" t="s">
        <v>276</v>
      </c>
      <c r="AU1619" s="165" t="s">
        <v>90</v>
      </c>
      <c r="AV1619" s="14" t="s">
        <v>84</v>
      </c>
      <c r="AW1619" s="14" t="s">
        <v>32</v>
      </c>
      <c r="AX1619" s="14" t="s">
        <v>77</v>
      </c>
      <c r="AY1619" s="165" t="s">
        <v>268</v>
      </c>
    </row>
    <row r="1620" spans="2:65" s="14" customFormat="1">
      <c r="B1620" s="164"/>
      <c r="D1620" s="150" t="s">
        <v>276</v>
      </c>
      <c r="E1620" s="165" t="s">
        <v>1</v>
      </c>
      <c r="F1620" s="166" t="s">
        <v>3173</v>
      </c>
      <c r="H1620" s="165" t="s">
        <v>1</v>
      </c>
      <c r="I1620" s="167"/>
      <c r="L1620" s="164"/>
      <c r="M1620" s="168"/>
      <c r="T1620" s="169"/>
      <c r="AT1620" s="165" t="s">
        <v>276</v>
      </c>
      <c r="AU1620" s="165" t="s">
        <v>90</v>
      </c>
      <c r="AV1620" s="14" t="s">
        <v>84</v>
      </c>
      <c r="AW1620" s="14" t="s">
        <v>32</v>
      </c>
      <c r="AX1620" s="14" t="s">
        <v>77</v>
      </c>
      <c r="AY1620" s="165" t="s">
        <v>268</v>
      </c>
    </row>
    <row r="1621" spans="2:65" s="12" customFormat="1">
      <c r="B1621" s="149"/>
      <c r="D1621" s="150" t="s">
        <v>276</v>
      </c>
      <c r="E1621" s="151" t="s">
        <v>1</v>
      </c>
      <c r="F1621" s="152" t="s">
        <v>2398</v>
      </c>
      <c r="H1621" s="153">
        <v>9</v>
      </c>
      <c r="I1621" s="154"/>
      <c r="L1621" s="149"/>
      <c r="M1621" s="155"/>
      <c r="T1621" s="156"/>
      <c r="AT1621" s="151" t="s">
        <v>276</v>
      </c>
      <c r="AU1621" s="151" t="s">
        <v>90</v>
      </c>
      <c r="AV1621" s="12" t="s">
        <v>90</v>
      </c>
      <c r="AW1621" s="12" t="s">
        <v>32</v>
      </c>
      <c r="AX1621" s="12" t="s">
        <v>77</v>
      </c>
      <c r="AY1621" s="151" t="s">
        <v>268</v>
      </c>
    </row>
    <row r="1622" spans="2:65" s="12" customFormat="1">
      <c r="B1622" s="149"/>
      <c r="D1622" s="150" t="s">
        <v>276</v>
      </c>
      <c r="E1622" s="151" t="s">
        <v>1</v>
      </c>
      <c r="F1622" s="152" t="s">
        <v>3060</v>
      </c>
      <c r="H1622" s="153">
        <v>-3</v>
      </c>
      <c r="I1622" s="154"/>
      <c r="L1622" s="149"/>
      <c r="M1622" s="155"/>
      <c r="T1622" s="156"/>
      <c r="AT1622" s="151" t="s">
        <v>276</v>
      </c>
      <c r="AU1622" s="151" t="s">
        <v>90</v>
      </c>
      <c r="AV1622" s="12" t="s">
        <v>90</v>
      </c>
      <c r="AW1622" s="12" t="s">
        <v>32</v>
      </c>
      <c r="AX1622" s="12" t="s">
        <v>77</v>
      </c>
      <c r="AY1622" s="151" t="s">
        <v>268</v>
      </c>
    </row>
    <row r="1623" spans="2:65" s="13" customFormat="1">
      <c r="B1623" s="157"/>
      <c r="D1623" s="150" t="s">
        <v>276</v>
      </c>
      <c r="E1623" s="158" t="s">
        <v>1</v>
      </c>
      <c r="F1623" s="159" t="s">
        <v>278</v>
      </c>
      <c r="H1623" s="160">
        <v>6</v>
      </c>
      <c r="I1623" s="161"/>
      <c r="L1623" s="157"/>
      <c r="M1623" s="162"/>
      <c r="T1623" s="163"/>
      <c r="AT1623" s="158" t="s">
        <v>276</v>
      </c>
      <c r="AU1623" s="158" t="s">
        <v>90</v>
      </c>
      <c r="AV1623" s="13" t="s">
        <v>101</v>
      </c>
      <c r="AW1623" s="13" t="s">
        <v>32</v>
      </c>
      <c r="AX1623" s="13" t="s">
        <v>84</v>
      </c>
      <c r="AY1623" s="158" t="s">
        <v>268</v>
      </c>
    </row>
    <row r="1624" spans="2:65" s="1" customFormat="1" ht="24.2" customHeight="1">
      <c r="B1624" s="32"/>
      <c r="C1624" s="136" t="s">
        <v>2392</v>
      </c>
      <c r="D1624" s="136" t="s">
        <v>270</v>
      </c>
      <c r="E1624" s="137" t="s">
        <v>2402</v>
      </c>
      <c r="F1624" s="138" t="s">
        <v>2403</v>
      </c>
      <c r="G1624" s="139" t="s">
        <v>318</v>
      </c>
      <c r="H1624" s="140">
        <v>6</v>
      </c>
      <c r="I1624" s="141"/>
      <c r="J1624" s="142">
        <f>ROUND(I1624*H1624,2)</f>
        <v>0</v>
      </c>
      <c r="K1624" s="138" t="s">
        <v>274</v>
      </c>
      <c r="L1624" s="32"/>
      <c r="M1624" s="143" t="s">
        <v>1</v>
      </c>
      <c r="N1624" s="144" t="s">
        <v>43</v>
      </c>
      <c r="P1624" s="145">
        <f>O1624*H1624</f>
        <v>0</v>
      </c>
      <c r="Q1624" s="145">
        <v>3.0000000000000001E-5</v>
      </c>
      <c r="R1624" s="145">
        <f>Q1624*H1624</f>
        <v>1.8000000000000001E-4</v>
      </c>
      <c r="S1624" s="145">
        <v>0</v>
      </c>
      <c r="T1624" s="146">
        <f>S1624*H1624</f>
        <v>0</v>
      </c>
      <c r="AR1624" s="147" t="s">
        <v>370</v>
      </c>
      <c r="AT1624" s="147" t="s">
        <v>270</v>
      </c>
      <c r="AU1624" s="147" t="s">
        <v>90</v>
      </c>
      <c r="AY1624" s="17" t="s">
        <v>268</v>
      </c>
      <c r="BE1624" s="148">
        <f>IF(N1624="základní",J1624,0)</f>
        <v>0</v>
      </c>
      <c r="BF1624" s="148">
        <f>IF(N1624="snížená",J1624,0)</f>
        <v>0</v>
      </c>
      <c r="BG1624" s="148">
        <f>IF(N1624="zákl. přenesená",J1624,0)</f>
        <v>0</v>
      </c>
      <c r="BH1624" s="148">
        <f>IF(N1624="sníž. přenesená",J1624,0)</f>
        <v>0</v>
      </c>
      <c r="BI1624" s="148">
        <f>IF(N1624="nulová",J1624,0)</f>
        <v>0</v>
      </c>
      <c r="BJ1624" s="17" t="s">
        <v>90</v>
      </c>
      <c r="BK1624" s="148">
        <f>ROUND(I1624*H1624,2)</f>
        <v>0</v>
      </c>
      <c r="BL1624" s="17" t="s">
        <v>370</v>
      </c>
      <c r="BM1624" s="147" t="s">
        <v>3484</v>
      </c>
    </row>
    <row r="1625" spans="2:65" s="14" customFormat="1">
      <c r="B1625" s="164"/>
      <c r="D1625" s="150" t="s">
        <v>276</v>
      </c>
      <c r="E1625" s="165" t="s">
        <v>1</v>
      </c>
      <c r="F1625" s="166" t="s">
        <v>2396</v>
      </c>
      <c r="H1625" s="165" t="s">
        <v>1</v>
      </c>
      <c r="I1625" s="167"/>
      <c r="L1625" s="164"/>
      <c r="M1625" s="168"/>
      <c r="T1625" s="169"/>
      <c r="AT1625" s="165" t="s">
        <v>276</v>
      </c>
      <c r="AU1625" s="165" t="s">
        <v>90</v>
      </c>
      <c r="AV1625" s="14" t="s">
        <v>84</v>
      </c>
      <c r="AW1625" s="14" t="s">
        <v>32</v>
      </c>
      <c r="AX1625" s="14" t="s">
        <v>77</v>
      </c>
      <c r="AY1625" s="165" t="s">
        <v>268</v>
      </c>
    </row>
    <row r="1626" spans="2:65" s="14" customFormat="1">
      <c r="B1626" s="164"/>
      <c r="D1626" s="150" t="s">
        <v>276</v>
      </c>
      <c r="E1626" s="165" t="s">
        <v>1</v>
      </c>
      <c r="F1626" s="166" t="s">
        <v>3173</v>
      </c>
      <c r="H1626" s="165" t="s">
        <v>1</v>
      </c>
      <c r="I1626" s="167"/>
      <c r="L1626" s="164"/>
      <c r="M1626" s="168"/>
      <c r="T1626" s="169"/>
      <c r="AT1626" s="165" t="s">
        <v>276</v>
      </c>
      <c r="AU1626" s="165" t="s">
        <v>90</v>
      </c>
      <c r="AV1626" s="14" t="s">
        <v>84</v>
      </c>
      <c r="AW1626" s="14" t="s">
        <v>32</v>
      </c>
      <c r="AX1626" s="14" t="s">
        <v>77</v>
      </c>
      <c r="AY1626" s="165" t="s">
        <v>268</v>
      </c>
    </row>
    <row r="1627" spans="2:65" s="12" customFormat="1">
      <c r="B1627" s="149"/>
      <c r="D1627" s="150" t="s">
        <v>276</v>
      </c>
      <c r="E1627" s="151" t="s">
        <v>1</v>
      </c>
      <c r="F1627" s="152" t="s">
        <v>2398</v>
      </c>
      <c r="H1627" s="153">
        <v>9</v>
      </c>
      <c r="I1627" s="154"/>
      <c r="L1627" s="149"/>
      <c r="M1627" s="155"/>
      <c r="T1627" s="156"/>
      <c r="AT1627" s="151" t="s">
        <v>276</v>
      </c>
      <c r="AU1627" s="151" t="s">
        <v>90</v>
      </c>
      <c r="AV1627" s="12" t="s">
        <v>90</v>
      </c>
      <c r="AW1627" s="12" t="s">
        <v>32</v>
      </c>
      <c r="AX1627" s="12" t="s">
        <v>77</v>
      </c>
      <c r="AY1627" s="151" t="s">
        <v>268</v>
      </c>
    </row>
    <row r="1628" spans="2:65" s="12" customFormat="1">
      <c r="B1628" s="149"/>
      <c r="D1628" s="150" t="s">
        <v>276</v>
      </c>
      <c r="E1628" s="151" t="s">
        <v>1</v>
      </c>
      <c r="F1628" s="152" t="s">
        <v>3060</v>
      </c>
      <c r="H1628" s="153">
        <v>-3</v>
      </c>
      <c r="I1628" s="154"/>
      <c r="L1628" s="149"/>
      <c r="M1628" s="155"/>
      <c r="T1628" s="156"/>
      <c r="AT1628" s="151" t="s">
        <v>276</v>
      </c>
      <c r="AU1628" s="151" t="s">
        <v>90</v>
      </c>
      <c r="AV1628" s="12" t="s">
        <v>90</v>
      </c>
      <c r="AW1628" s="12" t="s">
        <v>32</v>
      </c>
      <c r="AX1628" s="12" t="s">
        <v>77</v>
      </c>
      <c r="AY1628" s="151" t="s">
        <v>268</v>
      </c>
    </row>
    <row r="1629" spans="2:65" s="13" customFormat="1">
      <c r="B1629" s="157"/>
      <c r="D1629" s="150" t="s">
        <v>276</v>
      </c>
      <c r="E1629" s="158" t="s">
        <v>1</v>
      </c>
      <c r="F1629" s="159" t="s">
        <v>278</v>
      </c>
      <c r="H1629" s="160">
        <v>6</v>
      </c>
      <c r="I1629" s="161"/>
      <c r="L1629" s="157"/>
      <c r="M1629" s="162"/>
      <c r="T1629" s="163"/>
      <c r="AT1629" s="158" t="s">
        <v>276</v>
      </c>
      <c r="AU1629" s="158" t="s">
        <v>90</v>
      </c>
      <c r="AV1629" s="13" t="s">
        <v>101</v>
      </c>
      <c r="AW1629" s="13" t="s">
        <v>32</v>
      </c>
      <c r="AX1629" s="13" t="s">
        <v>84</v>
      </c>
      <c r="AY1629" s="158" t="s">
        <v>268</v>
      </c>
    </row>
    <row r="1630" spans="2:65" s="1" customFormat="1" ht="21.75" customHeight="1">
      <c r="B1630" s="32"/>
      <c r="C1630" s="136" t="s">
        <v>2401</v>
      </c>
      <c r="D1630" s="136" t="s">
        <v>270</v>
      </c>
      <c r="E1630" s="137" t="s">
        <v>2406</v>
      </c>
      <c r="F1630" s="138" t="s">
        <v>2407</v>
      </c>
      <c r="G1630" s="139" t="s">
        <v>318</v>
      </c>
      <c r="H1630" s="140">
        <v>6</v>
      </c>
      <c r="I1630" s="141"/>
      <c r="J1630" s="142">
        <f>ROUND(I1630*H1630,2)</f>
        <v>0</v>
      </c>
      <c r="K1630" s="138" t="s">
        <v>274</v>
      </c>
      <c r="L1630" s="32"/>
      <c r="M1630" s="143" t="s">
        <v>1</v>
      </c>
      <c r="N1630" s="144" t="s">
        <v>43</v>
      </c>
      <c r="P1630" s="145">
        <f>O1630*H1630</f>
        <v>0</v>
      </c>
      <c r="Q1630" s="145">
        <v>1.7000000000000001E-4</v>
      </c>
      <c r="R1630" s="145">
        <f>Q1630*H1630</f>
        <v>1.0200000000000001E-3</v>
      </c>
      <c r="S1630" s="145">
        <v>0</v>
      </c>
      <c r="T1630" s="146">
        <f>S1630*H1630</f>
        <v>0</v>
      </c>
      <c r="AR1630" s="147" t="s">
        <v>370</v>
      </c>
      <c r="AT1630" s="147" t="s">
        <v>270</v>
      </c>
      <c r="AU1630" s="147" t="s">
        <v>90</v>
      </c>
      <c r="AY1630" s="17" t="s">
        <v>268</v>
      </c>
      <c r="BE1630" s="148">
        <f>IF(N1630="základní",J1630,0)</f>
        <v>0</v>
      </c>
      <c r="BF1630" s="148">
        <f>IF(N1630="snížená",J1630,0)</f>
        <v>0</v>
      </c>
      <c r="BG1630" s="148">
        <f>IF(N1630="zákl. přenesená",J1630,0)</f>
        <v>0</v>
      </c>
      <c r="BH1630" s="148">
        <f>IF(N1630="sníž. přenesená",J1630,0)</f>
        <v>0</v>
      </c>
      <c r="BI1630" s="148">
        <f>IF(N1630="nulová",J1630,0)</f>
        <v>0</v>
      </c>
      <c r="BJ1630" s="17" t="s">
        <v>90</v>
      </c>
      <c r="BK1630" s="148">
        <f>ROUND(I1630*H1630,2)</f>
        <v>0</v>
      </c>
      <c r="BL1630" s="17" t="s">
        <v>370</v>
      </c>
      <c r="BM1630" s="147" t="s">
        <v>3485</v>
      </c>
    </row>
    <row r="1631" spans="2:65" s="1" customFormat="1" ht="16.5" customHeight="1">
      <c r="B1631" s="32"/>
      <c r="C1631" s="186" t="s">
        <v>2405</v>
      </c>
      <c r="D1631" s="186" t="s">
        <v>982</v>
      </c>
      <c r="E1631" s="187" t="s">
        <v>2410</v>
      </c>
      <c r="F1631" s="188" t="s">
        <v>2411</v>
      </c>
      <c r="G1631" s="189" t="s">
        <v>318</v>
      </c>
      <c r="H1631" s="190">
        <v>6.3</v>
      </c>
      <c r="I1631" s="191"/>
      <c r="J1631" s="192">
        <f>ROUND(I1631*H1631,2)</f>
        <v>0</v>
      </c>
      <c r="K1631" s="188" t="s">
        <v>274</v>
      </c>
      <c r="L1631" s="193"/>
      <c r="M1631" s="194" t="s">
        <v>1</v>
      </c>
      <c r="N1631" s="195" t="s">
        <v>43</v>
      </c>
      <c r="P1631" s="145">
        <f>O1631*H1631</f>
        <v>0</v>
      </c>
      <c r="Q1631" s="145">
        <v>1E-3</v>
      </c>
      <c r="R1631" s="145">
        <f>Q1631*H1631</f>
        <v>6.3E-3</v>
      </c>
      <c r="S1631" s="145">
        <v>0</v>
      </c>
      <c r="T1631" s="146">
        <f>S1631*H1631</f>
        <v>0</v>
      </c>
      <c r="AR1631" s="147" t="s">
        <v>448</v>
      </c>
      <c r="AT1631" s="147" t="s">
        <v>982</v>
      </c>
      <c r="AU1631" s="147" t="s">
        <v>90</v>
      </c>
      <c r="AY1631" s="17" t="s">
        <v>268</v>
      </c>
      <c r="BE1631" s="148">
        <f>IF(N1631="základní",J1631,0)</f>
        <v>0</v>
      </c>
      <c r="BF1631" s="148">
        <f>IF(N1631="snížená",J1631,0)</f>
        <v>0</v>
      </c>
      <c r="BG1631" s="148">
        <f>IF(N1631="zákl. přenesená",J1631,0)</f>
        <v>0</v>
      </c>
      <c r="BH1631" s="148">
        <f>IF(N1631="sníž. přenesená",J1631,0)</f>
        <v>0</v>
      </c>
      <c r="BI1631" s="148">
        <f>IF(N1631="nulová",J1631,0)</f>
        <v>0</v>
      </c>
      <c r="BJ1631" s="17" t="s">
        <v>90</v>
      </c>
      <c r="BK1631" s="148">
        <f>ROUND(I1631*H1631,2)</f>
        <v>0</v>
      </c>
      <c r="BL1631" s="17" t="s">
        <v>370</v>
      </c>
      <c r="BM1631" s="147" t="s">
        <v>3486</v>
      </c>
    </row>
    <row r="1632" spans="2:65" s="14" customFormat="1">
      <c r="B1632" s="164"/>
      <c r="D1632" s="150" t="s">
        <v>276</v>
      </c>
      <c r="E1632" s="165" t="s">
        <v>1</v>
      </c>
      <c r="F1632" s="166" t="s">
        <v>2396</v>
      </c>
      <c r="H1632" s="165" t="s">
        <v>1</v>
      </c>
      <c r="I1632" s="167"/>
      <c r="L1632" s="164"/>
      <c r="M1632" s="168"/>
      <c r="T1632" s="169"/>
      <c r="AT1632" s="165" t="s">
        <v>276</v>
      </c>
      <c r="AU1632" s="165" t="s">
        <v>90</v>
      </c>
      <c r="AV1632" s="14" t="s">
        <v>84</v>
      </c>
      <c r="AW1632" s="14" t="s">
        <v>32</v>
      </c>
      <c r="AX1632" s="14" t="s">
        <v>77</v>
      </c>
      <c r="AY1632" s="165" t="s">
        <v>268</v>
      </c>
    </row>
    <row r="1633" spans="2:65" s="14" customFormat="1">
      <c r="B1633" s="164"/>
      <c r="D1633" s="150" t="s">
        <v>276</v>
      </c>
      <c r="E1633" s="165" t="s">
        <v>1</v>
      </c>
      <c r="F1633" s="166" t="s">
        <v>3173</v>
      </c>
      <c r="H1633" s="165" t="s">
        <v>1</v>
      </c>
      <c r="I1633" s="167"/>
      <c r="L1633" s="164"/>
      <c r="M1633" s="168"/>
      <c r="T1633" s="169"/>
      <c r="AT1633" s="165" t="s">
        <v>276</v>
      </c>
      <c r="AU1633" s="165" t="s">
        <v>90</v>
      </c>
      <c r="AV1633" s="14" t="s">
        <v>84</v>
      </c>
      <c r="AW1633" s="14" t="s">
        <v>32</v>
      </c>
      <c r="AX1633" s="14" t="s">
        <v>77</v>
      </c>
      <c r="AY1633" s="165" t="s">
        <v>268</v>
      </c>
    </row>
    <row r="1634" spans="2:65" s="12" customFormat="1">
      <c r="B1634" s="149"/>
      <c r="D1634" s="150" t="s">
        <v>276</v>
      </c>
      <c r="E1634" s="151" t="s">
        <v>1</v>
      </c>
      <c r="F1634" s="152" t="s">
        <v>2398</v>
      </c>
      <c r="H1634" s="153">
        <v>9</v>
      </c>
      <c r="I1634" s="154"/>
      <c r="L1634" s="149"/>
      <c r="M1634" s="155"/>
      <c r="T1634" s="156"/>
      <c r="AT1634" s="151" t="s">
        <v>276</v>
      </c>
      <c r="AU1634" s="151" t="s">
        <v>90</v>
      </c>
      <c r="AV1634" s="12" t="s">
        <v>90</v>
      </c>
      <c r="AW1634" s="12" t="s">
        <v>32</v>
      </c>
      <c r="AX1634" s="12" t="s">
        <v>77</v>
      </c>
      <c r="AY1634" s="151" t="s">
        <v>268</v>
      </c>
    </row>
    <row r="1635" spans="2:65" s="12" customFormat="1">
      <c r="B1635" s="149"/>
      <c r="D1635" s="150" t="s">
        <v>276</v>
      </c>
      <c r="E1635" s="151" t="s">
        <v>1</v>
      </c>
      <c r="F1635" s="152" t="s">
        <v>3060</v>
      </c>
      <c r="H1635" s="153">
        <v>-3</v>
      </c>
      <c r="I1635" s="154"/>
      <c r="L1635" s="149"/>
      <c r="M1635" s="155"/>
      <c r="T1635" s="156"/>
      <c r="AT1635" s="151" t="s">
        <v>276</v>
      </c>
      <c r="AU1635" s="151" t="s">
        <v>90</v>
      </c>
      <c r="AV1635" s="12" t="s">
        <v>90</v>
      </c>
      <c r="AW1635" s="12" t="s">
        <v>32</v>
      </c>
      <c r="AX1635" s="12" t="s">
        <v>77</v>
      </c>
      <c r="AY1635" s="151" t="s">
        <v>268</v>
      </c>
    </row>
    <row r="1636" spans="2:65" s="13" customFormat="1">
      <c r="B1636" s="157"/>
      <c r="D1636" s="150" t="s">
        <v>276</v>
      </c>
      <c r="E1636" s="158" t="s">
        <v>1</v>
      </c>
      <c r="F1636" s="159" t="s">
        <v>278</v>
      </c>
      <c r="H1636" s="160">
        <v>6</v>
      </c>
      <c r="I1636" s="161"/>
      <c r="L1636" s="157"/>
      <c r="M1636" s="162"/>
      <c r="T1636" s="163"/>
      <c r="AT1636" s="158" t="s">
        <v>276</v>
      </c>
      <c r="AU1636" s="158" t="s">
        <v>90</v>
      </c>
      <c r="AV1636" s="13" t="s">
        <v>101</v>
      </c>
      <c r="AW1636" s="13" t="s">
        <v>32</v>
      </c>
      <c r="AX1636" s="13" t="s">
        <v>84</v>
      </c>
      <c r="AY1636" s="158" t="s">
        <v>268</v>
      </c>
    </row>
    <row r="1637" spans="2:65" s="12" customFormat="1">
      <c r="B1637" s="149"/>
      <c r="D1637" s="150" t="s">
        <v>276</v>
      </c>
      <c r="F1637" s="152" t="s">
        <v>3071</v>
      </c>
      <c r="H1637" s="153">
        <v>6.3</v>
      </c>
      <c r="I1637" s="154"/>
      <c r="L1637" s="149"/>
      <c r="M1637" s="155"/>
      <c r="T1637" s="156"/>
      <c r="AT1637" s="151" t="s">
        <v>276</v>
      </c>
      <c r="AU1637" s="151" t="s">
        <v>90</v>
      </c>
      <c r="AV1637" s="12" t="s">
        <v>90</v>
      </c>
      <c r="AW1637" s="12" t="s">
        <v>4</v>
      </c>
      <c r="AX1637" s="12" t="s">
        <v>84</v>
      </c>
      <c r="AY1637" s="151" t="s">
        <v>268</v>
      </c>
    </row>
    <row r="1638" spans="2:65" s="1" customFormat="1" ht="24.2" customHeight="1">
      <c r="B1638" s="32"/>
      <c r="C1638" s="136" t="s">
        <v>2409</v>
      </c>
      <c r="D1638" s="136" t="s">
        <v>270</v>
      </c>
      <c r="E1638" s="137" t="s">
        <v>2415</v>
      </c>
      <c r="F1638" s="138" t="s">
        <v>2416</v>
      </c>
      <c r="G1638" s="139" t="s">
        <v>1472</v>
      </c>
      <c r="H1638" s="197"/>
      <c r="I1638" s="141"/>
      <c r="J1638" s="142">
        <f>ROUND(I1638*H1638,2)</f>
        <v>0</v>
      </c>
      <c r="K1638" s="138" t="s">
        <v>274</v>
      </c>
      <c r="L1638" s="32"/>
      <c r="M1638" s="143" t="s">
        <v>1</v>
      </c>
      <c r="N1638" s="144" t="s">
        <v>43</v>
      </c>
      <c r="P1638" s="145">
        <f>O1638*H1638</f>
        <v>0</v>
      </c>
      <c r="Q1638" s="145">
        <v>0</v>
      </c>
      <c r="R1638" s="145">
        <f>Q1638*H1638</f>
        <v>0</v>
      </c>
      <c r="S1638" s="145">
        <v>0</v>
      </c>
      <c r="T1638" s="146">
        <f>S1638*H1638</f>
        <v>0</v>
      </c>
      <c r="AR1638" s="147" t="s">
        <v>370</v>
      </c>
      <c r="AT1638" s="147" t="s">
        <v>270</v>
      </c>
      <c r="AU1638" s="147" t="s">
        <v>90</v>
      </c>
      <c r="AY1638" s="17" t="s">
        <v>268</v>
      </c>
      <c r="BE1638" s="148">
        <f>IF(N1638="základní",J1638,0)</f>
        <v>0</v>
      </c>
      <c r="BF1638" s="148">
        <f>IF(N1638="snížená",J1638,0)</f>
        <v>0</v>
      </c>
      <c r="BG1638" s="148">
        <f>IF(N1638="zákl. přenesená",J1638,0)</f>
        <v>0</v>
      </c>
      <c r="BH1638" s="148">
        <f>IF(N1638="sníž. přenesená",J1638,0)</f>
        <v>0</v>
      </c>
      <c r="BI1638" s="148">
        <f>IF(N1638="nulová",J1638,0)</f>
        <v>0</v>
      </c>
      <c r="BJ1638" s="17" t="s">
        <v>90</v>
      </c>
      <c r="BK1638" s="148">
        <f>ROUND(I1638*H1638,2)</f>
        <v>0</v>
      </c>
      <c r="BL1638" s="17" t="s">
        <v>370</v>
      </c>
      <c r="BM1638" s="147" t="s">
        <v>2417</v>
      </c>
    </row>
    <row r="1639" spans="2:65" s="11" customFormat="1" ht="22.9" customHeight="1">
      <c r="B1639" s="124"/>
      <c r="D1639" s="125" t="s">
        <v>76</v>
      </c>
      <c r="E1639" s="134" t="s">
        <v>2418</v>
      </c>
      <c r="F1639" s="134" t="s">
        <v>2419</v>
      </c>
      <c r="I1639" s="127"/>
      <c r="J1639" s="135">
        <f>BK1639</f>
        <v>0</v>
      </c>
      <c r="L1639" s="124"/>
      <c r="M1639" s="129"/>
      <c r="P1639" s="130">
        <f>SUM(P1640:P1676)</f>
        <v>0</v>
      </c>
      <c r="R1639" s="130">
        <f>SUM(R1640:R1676)</f>
        <v>1.8900189000000001</v>
      </c>
      <c r="T1639" s="131">
        <f>SUM(T1640:T1676)</f>
        <v>0</v>
      </c>
      <c r="AR1639" s="125" t="s">
        <v>90</v>
      </c>
      <c r="AT1639" s="132" t="s">
        <v>76</v>
      </c>
      <c r="AU1639" s="132" t="s">
        <v>84</v>
      </c>
      <c r="AY1639" s="125" t="s">
        <v>268</v>
      </c>
      <c r="BK1639" s="133">
        <f>SUM(BK1640:BK1676)</f>
        <v>0</v>
      </c>
    </row>
    <row r="1640" spans="2:65" s="1" customFormat="1" ht="16.5" customHeight="1">
      <c r="B1640" s="32"/>
      <c r="C1640" s="136" t="s">
        <v>2414</v>
      </c>
      <c r="D1640" s="136" t="s">
        <v>270</v>
      </c>
      <c r="E1640" s="137" t="s">
        <v>2421</v>
      </c>
      <c r="F1640" s="138" t="s">
        <v>2422</v>
      </c>
      <c r="G1640" s="139" t="s">
        <v>273</v>
      </c>
      <c r="H1640" s="140">
        <v>115.53</v>
      </c>
      <c r="I1640" s="141"/>
      <c r="J1640" s="142">
        <f>ROUND(I1640*H1640,2)</f>
        <v>0</v>
      </c>
      <c r="K1640" s="138" t="s">
        <v>274</v>
      </c>
      <c r="L1640" s="32"/>
      <c r="M1640" s="143" t="s">
        <v>1</v>
      </c>
      <c r="N1640" s="144" t="s">
        <v>43</v>
      </c>
      <c r="P1640" s="145">
        <f>O1640*H1640</f>
        <v>0</v>
      </c>
      <c r="Q1640" s="145">
        <v>0</v>
      </c>
      <c r="R1640" s="145">
        <f>Q1640*H1640</f>
        <v>0</v>
      </c>
      <c r="S1640" s="145">
        <v>0</v>
      </c>
      <c r="T1640" s="146">
        <f>S1640*H1640</f>
        <v>0</v>
      </c>
      <c r="AR1640" s="147" t="s">
        <v>370</v>
      </c>
      <c r="AT1640" s="147" t="s">
        <v>270</v>
      </c>
      <c r="AU1640" s="147" t="s">
        <v>90</v>
      </c>
      <c r="AY1640" s="17" t="s">
        <v>268</v>
      </c>
      <c r="BE1640" s="148">
        <f>IF(N1640="základní",J1640,0)</f>
        <v>0</v>
      </c>
      <c r="BF1640" s="148">
        <f>IF(N1640="snížená",J1640,0)</f>
        <v>0</v>
      </c>
      <c r="BG1640" s="148">
        <f>IF(N1640="zákl. přenesená",J1640,0)</f>
        <v>0</v>
      </c>
      <c r="BH1640" s="148">
        <f>IF(N1640="sníž. přenesená",J1640,0)</f>
        <v>0</v>
      </c>
      <c r="BI1640" s="148">
        <f>IF(N1640="nulová",J1640,0)</f>
        <v>0</v>
      </c>
      <c r="BJ1640" s="17" t="s">
        <v>90</v>
      </c>
      <c r="BK1640" s="148">
        <f>ROUND(I1640*H1640,2)</f>
        <v>0</v>
      </c>
      <c r="BL1640" s="17" t="s">
        <v>370</v>
      </c>
      <c r="BM1640" s="147" t="s">
        <v>2423</v>
      </c>
    </row>
    <row r="1641" spans="2:65" s="14" customFormat="1">
      <c r="B1641" s="164"/>
      <c r="D1641" s="150" t="s">
        <v>276</v>
      </c>
      <c r="E1641" s="165" t="s">
        <v>1</v>
      </c>
      <c r="F1641" s="166" t="s">
        <v>2424</v>
      </c>
      <c r="H1641" s="165" t="s">
        <v>1</v>
      </c>
      <c r="I1641" s="167"/>
      <c r="L1641" s="164"/>
      <c r="M1641" s="168"/>
      <c r="T1641" s="169"/>
      <c r="AT1641" s="165" t="s">
        <v>276</v>
      </c>
      <c r="AU1641" s="165" t="s">
        <v>90</v>
      </c>
      <c r="AV1641" s="14" t="s">
        <v>84</v>
      </c>
      <c r="AW1641" s="14" t="s">
        <v>32</v>
      </c>
      <c r="AX1641" s="14" t="s">
        <v>77</v>
      </c>
      <c r="AY1641" s="165" t="s">
        <v>268</v>
      </c>
    </row>
    <row r="1642" spans="2:65" s="14" customFormat="1">
      <c r="B1642" s="164"/>
      <c r="D1642" s="150" t="s">
        <v>276</v>
      </c>
      <c r="E1642" s="165" t="s">
        <v>1</v>
      </c>
      <c r="F1642" s="166" t="s">
        <v>3173</v>
      </c>
      <c r="H1642" s="165" t="s">
        <v>1</v>
      </c>
      <c r="I1642" s="167"/>
      <c r="L1642" s="164"/>
      <c r="M1642" s="168"/>
      <c r="T1642" s="169"/>
      <c r="AT1642" s="165" t="s">
        <v>276</v>
      </c>
      <c r="AU1642" s="165" t="s">
        <v>90</v>
      </c>
      <c r="AV1642" s="14" t="s">
        <v>84</v>
      </c>
      <c r="AW1642" s="14" t="s">
        <v>32</v>
      </c>
      <c r="AX1642" s="14" t="s">
        <v>77</v>
      </c>
      <c r="AY1642" s="165" t="s">
        <v>268</v>
      </c>
    </row>
    <row r="1643" spans="2:65" s="12" customFormat="1">
      <c r="B1643" s="149"/>
      <c r="D1643" s="150" t="s">
        <v>276</v>
      </c>
      <c r="E1643" s="151" t="s">
        <v>1</v>
      </c>
      <c r="F1643" s="152" t="s">
        <v>3487</v>
      </c>
      <c r="H1643" s="153">
        <v>115.53</v>
      </c>
      <c r="I1643" s="154"/>
      <c r="L1643" s="149"/>
      <c r="M1643" s="155"/>
      <c r="T1643" s="156"/>
      <c r="AT1643" s="151" t="s">
        <v>276</v>
      </c>
      <c r="AU1643" s="151" t="s">
        <v>90</v>
      </c>
      <c r="AV1643" s="12" t="s">
        <v>90</v>
      </c>
      <c r="AW1643" s="12" t="s">
        <v>32</v>
      </c>
      <c r="AX1643" s="12" t="s">
        <v>77</v>
      </c>
      <c r="AY1643" s="151" t="s">
        <v>268</v>
      </c>
    </row>
    <row r="1644" spans="2:65" s="13" customFormat="1">
      <c r="B1644" s="157"/>
      <c r="D1644" s="150" t="s">
        <v>276</v>
      </c>
      <c r="E1644" s="158" t="s">
        <v>1</v>
      </c>
      <c r="F1644" s="159" t="s">
        <v>278</v>
      </c>
      <c r="H1644" s="160">
        <v>115.53</v>
      </c>
      <c r="I1644" s="161"/>
      <c r="L1644" s="157"/>
      <c r="M1644" s="162"/>
      <c r="T1644" s="163"/>
      <c r="AT1644" s="158" t="s">
        <v>276</v>
      </c>
      <c r="AU1644" s="158" t="s">
        <v>90</v>
      </c>
      <c r="AV1644" s="13" t="s">
        <v>101</v>
      </c>
      <c r="AW1644" s="13" t="s">
        <v>32</v>
      </c>
      <c r="AX1644" s="13" t="s">
        <v>84</v>
      </c>
      <c r="AY1644" s="158" t="s">
        <v>268</v>
      </c>
    </row>
    <row r="1645" spans="2:65" s="1" customFormat="1" ht="16.5" customHeight="1">
      <c r="B1645" s="32"/>
      <c r="C1645" s="136" t="s">
        <v>2420</v>
      </c>
      <c r="D1645" s="136" t="s">
        <v>270</v>
      </c>
      <c r="E1645" s="137" t="s">
        <v>2426</v>
      </c>
      <c r="F1645" s="138" t="s">
        <v>2427</v>
      </c>
      <c r="G1645" s="139" t="s">
        <v>318</v>
      </c>
      <c r="H1645" s="140">
        <v>121.12</v>
      </c>
      <c r="I1645" s="141"/>
      <c r="J1645" s="142">
        <f>ROUND(I1645*H1645,2)</f>
        <v>0</v>
      </c>
      <c r="K1645" s="138" t="s">
        <v>274</v>
      </c>
      <c r="L1645" s="32"/>
      <c r="M1645" s="143" t="s">
        <v>1</v>
      </c>
      <c r="N1645" s="144" t="s">
        <v>43</v>
      </c>
      <c r="P1645" s="145">
        <f>O1645*H1645</f>
        <v>0</v>
      </c>
      <c r="Q1645" s="145">
        <v>0</v>
      </c>
      <c r="R1645" s="145">
        <f>Q1645*H1645</f>
        <v>0</v>
      </c>
      <c r="S1645" s="145">
        <v>0</v>
      </c>
      <c r="T1645" s="146">
        <f>S1645*H1645</f>
        <v>0</v>
      </c>
      <c r="AR1645" s="147" t="s">
        <v>370</v>
      </c>
      <c r="AT1645" s="147" t="s">
        <v>270</v>
      </c>
      <c r="AU1645" s="147" t="s">
        <v>90</v>
      </c>
      <c r="AY1645" s="17" t="s">
        <v>268</v>
      </c>
      <c r="BE1645" s="148">
        <f>IF(N1645="základní",J1645,0)</f>
        <v>0</v>
      </c>
      <c r="BF1645" s="148">
        <f>IF(N1645="snížená",J1645,0)</f>
        <v>0</v>
      </c>
      <c r="BG1645" s="148">
        <f>IF(N1645="zákl. přenesená",J1645,0)</f>
        <v>0</v>
      </c>
      <c r="BH1645" s="148">
        <f>IF(N1645="sníž. přenesená",J1645,0)</f>
        <v>0</v>
      </c>
      <c r="BI1645" s="148">
        <f>IF(N1645="nulová",J1645,0)</f>
        <v>0</v>
      </c>
      <c r="BJ1645" s="17" t="s">
        <v>90</v>
      </c>
      <c r="BK1645" s="148">
        <f>ROUND(I1645*H1645,2)</f>
        <v>0</v>
      </c>
      <c r="BL1645" s="17" t="s">
        <v>370</v>
      </c>
      <c r="BM1645" s="147" t="s">
        <v>3488</v>
      </c>
    </row>
    <row r="1646" spans="2:65" s="1" customFormat="1" ht="16.5" customHeight="1">
      <c r="B1646" s="32"/>
      <c r="C1646" s="186" t="s">
        <v>2425</v>
      </c>
      <c r="D1646" s="186" t="s">
        <v>982</v>
      </c>
      <c r="E1646" s="187" t="s">
        <v>2430</v>
      </c>
      <c r="F1646" s="188" t="s">
        <v>2431</v>
      </c>
      <c r="G1646" s="189" t="s">
        <v>318</v>
      </c>
      <c r="H1646" s="190">
        <v>123.542</v>
      </c>
      <c r="I1646" s="191"/>
      <c r="J1646" s="192">
        <f>ROUND(I1646*H1646,2)</f>
        <v>0</v>
      </c>
      <c r="K1646" s="188" t="s">
        <v>274</v>
      </c>
      <c r="L1646" s="193"/>
      <c r="M1646" s="194" t="s">
        <v>1</v>
      </c>
      <c r="N1646" s="195" t="s">
        <v>43</v>
      </c>
      <c r="P1646" s="145">
        <f>O1646*H1646</f>
        <v>0</v>
      </c>
      <c r="Q1646" s="145">
        <v>5.0000000000000002E-5</v>
      </c>
      <c r="R1646" s="145">
        <f>Q1646*H1646</f>
        <v>6.1771000000000005E-3</v>
      </c>
      <c r="S1646" s="145">
        <v>0</v>
      </c>
      <c r="T1646" s="146">
        <f>S1646*H1646</f>
        <v>0</v>
      </c>
      <c r="AR1646" s="147" t="s">
        <v>448</v>
      </c>
      <c r="AT1646" s="147" t="s">
        <v>982</v>
      </c>
      <c r="AU1646" s="147" t="s">
        <v>90</v>
      </c>
      <c r="AY1646" s="17" t="s">
        <v>268</v>
      </c>
      <c r="BE1646" s="148">
        <f>IF(N1646="základní",J1646,0)</f>
        <v>0</v>
      </c>
      <c r="BF1646" s="148">
        <f>IF(N1646="snížená",J1646,0)</f>
        <v>0</v>
      </c>
      <c r="BG1646" s="148">
        <f>IF(N1646="zákl. přenesená",J1646,0)</f>
        <v>0</v>
      </c>
      <c r="BH1646" s="148">
        <f>IF(N1646="sníž. přenesená",J1646,0)</f>
        <v>0</v>
      </c>
      <c r="BI1646" s="148">
        <f>IF(N1646="nulová",J1646,0)</f>
        <v>0</v>
      </c>
      <c r="BJ1646" s="17" t="s">
        <v>90</v>
      </c>
      <c r="BK1646" s="148">
        <f>ROUND(I1646*H1646,2)</f>
        <v>0</v>
      </c>
      <c r="BL1646" s="17" t="s">
        <v>370</v>
      </c>
      <c r="BM1646" s="147" t="s">
        <v>3489</v>
      </c>
    </row>
    <row r="1647" spans="2:65" s="14" customFormat="1">
      <c r="B1647" s="164"/>
      <c r="D1647" s="150" t="s">
        <v>276</v>
      </c>
      <c r="E1647" s="165" t="s">
        <v>1</v>
      </c>
      <c r="F1647" s="166" t="s">
        <v>2424</v>
      </c>
      <c r="H1647" s="165" t="s">
        <v>1</v>
      </c>
      <c r="I1647" s="167"/>
      <c r="L1647" s="164"/>
      <c r="M1647" s="168"/>
      <c r="T1647" s="169"/>
      <c r="AT1647" s="165" t="s">
        <v>276</v>
      </c>
      <c r="AU1647" s="165" t="s">
        <v>90</v>
      </c>
      <c r="AV1647" s="14" t="s">
        <v>84</v>
      </c>
      <c r="AW1647" s="14" t="s">
        <v>32</v>
      </c>
      <c r="AX1647" s="14" t="s">
        <v>77</v>
      </c>
      <c r="AY1647" s="165" t="s">
        <v>268</v>
      </c>
    </row>
    <row r="1648" spans="2:65" s="14" customFormat="1">
      <c r="B1648" s="164"/>
      <c r="D1648" s="150" t="s">
        <v>276</v>
      </c>
      <c r="E1648" s="165" t="s">
        <v>1</v>
      </c>
      <c r="F1648" s="166" t="s">
        <v>3173</v>
      </c>
      <c r="H1648" s="165" t="s">
        <v>1</v>
      </c>
      <c r="I1648" s="167"/>
      <c r="L1648" s="164"/>
      <c r="M1648" s="168"/>
      <c r="T1648" s="169"/>
      <c r="AT1648" s="165" t="s">
        <v>276</v>
      </c>
      <c r="AU1648" s="165" t="s">
        <v>90</v>
      </c>
      <c r="AV1648" s="14" t="s">
        <v>84</v>
      </c>
      <c r="AW1648" s="14" t="s">
        <v>32</v>
      </c>
      <c r="AX1648" s="14" t="s">
        <v>77</v>
      </c>
      <c r="AY1648" s="165" t="s">
        <v>268</v>
      </c>
    </row>
    <row r="1649" spans="2:65" s="12" customFormat="1">
      <c r="B1649" s="149"/>
      <c r="D1649" s="150" t="s">
        <v>276</v>
      </c>
      <c r="E1649" s="151" t="s">
        <v>1</v>
      </c>
      <c r="F1649" s="152" t="s">
        <v>3490</v>
      </c>
      <c r="H1649" s="153">
        <v>121.12</v>
      </c>
      <c r="I1649" s="154"/>
      <c r="L1649" s="149"/>
      <c r="M1649" s="155"/>
      <c r="T1649" s="156"/>
      <c r="AT1649" s="151" t="s">
        <v>276</v>
      </c>
      <c r="AU1649" s="151" t="s">
        <v>90</v>
      </c>
      <c r="AV1649" s="12" t="s">
        <v>90</v>
      </c>
      <c r="AW1649" s="12" t="s">
        <v>32</v>
      </c>
      <c r="AX1649" s="12" t="s">
        <v>77</v>
      </c>
      <c r="AY1649" s="151" t="s">
        <v>268</v>
      </c>
    </row>
    <row r="1650" spans="2:65" s="13" customFormat="1">
      <c r="B1650" s="157"/>
      <c r="D1650" s="150" t="s">
        <v>276</v>
      </c>
      <c r="E1650" s="158" t="s">
        <v>1</v>
      </c>
      <c r="F1650" s="159" t="s">
        <v>278</v>
      </c>
      <c r="H1650" s="160">
        <v>121.12</v>
      </c>
      <c r="I1650" s="161"/>
      <c r="L1650" s="157"/>
      <c r="M1650" s="162"/>
      <c r="T1650" s="163"/>
      <c r="AT1650" s="158" t="s">
        <v>276</v>
      </c>
      <c r="AU1650" s="158" t="s">
        <v>90</v>
      </c>
      <c r="AV1650" s="13" t="s">
        <v>101</v>
      </c>
      <c r="AW1650" s="13" t="s">
        <v>32</v>
      </c>
      <c r="AX1650" s="13" t="s">
        <v>84</v>
      </c>
      <c r="AY1650" s="158" t="s">
        <v>268</v>
      </c>
    </row>
    <row r="1651" spans="2:65" s="12" customFormat="1">
      <c r="B1651" s="149"/>
      <c r="D1651" s="150" t="s">
        <v>276</v>
      </c>
      <c r="F1651" s="152" t="s">
        <v>3491</v>
      </c>
      <c r="H1651" s="153">
        <v>123.542</v>
      </c>
      <c r="I1651" s="154"/>
      <c r="L1651" s="149"/>
      <c r="M1651" s="155"/>
      <c r="T1651" s="156"/>
      <c r="AT1651" s="151" t="s">
        <v>276</v>
      </c>
      <c r="AU1651" s="151" t="s">
        <v>90</v>
      </c>
      <c r="AV1651" s="12" t="s">
        <v>90</v>
      </c>
      <c r="AW1651" s="12" t="s">
        <v>4</v>
      </c>
      <c r="AX1651" s="12" t="s">
        <v>84</v>
      </c>
      <c r="AY1651" s="151" t="s">
        <v>268</v>
      </c>
    </row>
    <row r="1652" spans="2:65" s="1" customFormat="1" ht="24.2" customHeight="1">
      <c r="B1652" s="32"/>
      <c r="C1652" s="136" t="s">
        <v>2429</v>
      </c>
      <c r="D1652" s="136" t="s">
        <v>270</v>
      </c>
      <c r="E1652" s="137" t="s">
        <v>2436</v>
      </c>
      <c r="F1652" s="138" t="s">
        <v>2437</v>
      </c>
      <c r="G1652" s="139" t="s">
        <v>273</v>
      </c>
      <c r="H1652" s="140">
        <v>115.53</v>
      </c>
      <c r="I1652" s="141"/>
      <c r="J1652" s="142">
        <f>ROUND(I1652*H1652,2)</f>
        <v>0</v>
      </c>
      <c r="K1652" s="138" t="s">
        <v>274</v>
      </c>
      <c r="L1652" s="32"/>
      <c r="M1652" s="143" t="s">
        <v>1</v>
      </c>
      <c r="N1652" s="144" t="s">
        <v>43</v>
      </c>
      <c r="P1652" s="145">
        <f>O1652*H1652</f>
        <v>0</v>
      </c>
      <c r="Q1652" s="145">
        <v>3.0000000000000001E-5</v>
      </c>
      <c r="R1652" s="145">
        <f>Q1652*H1652</f>
        <v>3.4659000000000001E-3</v>
      </c>
      <c r="S1652" s="145">
        <v>0</v>
      </c>
      <c r="T1652" s="146">
        <f>S1652*H1652</f>
        <v>0</v>
      </c>
      <c r="AR1652" s="147" t="s">
        <v>370</v>
      </c>
      <c r="AT1652" s="147" t="s">
        <v>270</v>
      </c>
      <c r="AU1652" s="147" t="s">
        <v>90</v>
      </c>
      <c r="AY1652" s="17" t="s">
        <v>268</v>
      </c>
      <c r="BE1652" s="148">
        <f>IF(N1652="základní",J1652,0)</f>
        <v>0</v>
      </c>
      <c r="BF1652" s="148">
        <f>IF(N1652="snížená",J1652,0)</f>
        <v>0</v>
      </c>
      <c r="BG1652" s="148">
        <f>IF(N1652="zákl. přenesená",J1652,0)</f>
        <v>0</v>
      </c>
      <c r="BH1652" s="148">
        <f>IF(N1652="sníž. přenesená",J1652,0)</f>
        <v>0</v>
      </c>
      <c r="BI1652" s="148">
        <f>IF(N1652="nulová",J1652,0)</f>
        <v>0</v>
      </c>
      <c r="BJ1652" s="17" t="s">
        <v>90</v>
      </c>
      <c r="BK1652" s="148">
        <f>ROUND(I1652*H1652,2)</f>
        <v>0</v>
      </c>
      <c r="BL1652" s="17" t="s">
        <v>370</v>
      </c>
      <c r="BM1652" s="147" t="s">
        <v>2438</v>
      </c>
    </row>
    <row r="1653" spans="2:65" s="14" customFormat="1">
      <c r="B1653" s="164"/>
      <c r="D1653" s="150" t="s">
        <v>276</v>
      </c>
      <c r="E1653" s="165" t="s">
        <v>1</v>
      </c>
      <c r="F1653" s="166" t="s">
        <v>2424</v>
      </c>
      <c r="H1653" s="165" t="s">
        <v>1</v>
      </c>
      <c r="I1653" s="167"/>
      <c r="L1653" s="164"/>
      <c r="M1653" s="168"/>
      <c r="T1653" s="169"/>
      <c r="AT1653" s="165" t="s">
        <v>276</v>
      </c>
      <c r="AU1653" s="165" t="s">
        <v>90</v>
      </c>
      <c r="AV1653" s="14" t="s">
        <v>84</v>
      </c>
      <c r="AW1653" s="14" t="s">
        <v>32</v>
      </c>
      <c r="AX1653" s="14" t="s">
        <v>77</v>
      </c>
      <c r="AY1653" s="165" t="s">
        <v>268</v>
      </c>
    </row>
    <row r="1654" spans="2:65" s="14" customFormat="1">
      <c r="B1654" s="164"/>
      <c r="D1654" s="150" t="s">
        <v>276</v>
      </c>
      <c r="E1654" s="165" t="s">
        <v>1</v>
      </c>
      <c r="F1654" s="166" t="s">
        <v>3173</v>
      </c>
      <c r="H1654" s="165" t="s">
        <v>1</v>
      </c>
      <c r="I1654" s="167"/>
      <c r="L1654" s="164"/>
      <c r="M1654" s="168"/>
      <c r="T1654" s="169"/>
      <c r="AT1654" s="165" t="s">
        <v>276</v>
      </c>
      <c r="AU1654" s="165" t="s">
        <v>90</v>
      </c>
      <c r="AV1654" s="14" t="s">
        <v>84</v>
      </c>
      <c r="AW1654" s="14" t="s">
        <v>32</v>
      </c>
      <c r="AX1654" s="14" t="s">
        <v>77</v>
      </c>
      <c r="AY1654" s="165" t="s">
        <v>268</v>
      </c>
    </row>
    <row r="1655" spans="2:65" s="12" customFormat="1">
      <c r="B1655" s="149"/>
      <c r="D1655" s="150" t="s">
        <v>276</v>
      </c>
      <c r="E1655" s="151" t="s">
        <v>1</v>
      </c>
      <c r="F1655" s="152" t="s">
        <v>3487</v>
      </c>
      <c r="H1655" s="153">
        <v>115.53</v>
      </c>
      <c r="I1655" s="154"/>
      <c r="L1655" s="149"/>
      <c r="M1655" s="155"/>
      <c r="T1655" s="156"/>
      <c r="AT1655" s="151" t="s">
        <v>276</v>
      </c>
      <c r="AU1655" s="151" t="s">
        <v>90</v>
      </c>
      <c r="AV1655" s="12" t="s">
        <v>90</v>
      </c>
      <c r="AW1655" s="12" t="s">
        <v>32</v>
      </c>
      <c r="AX1655" s="12" t="s">
        <v>77</v>
      </c>
      <c r="AY1655" s="151" t="s">
        <v>268</v>
      </c>
    </row>
    <row r="1656" spans="2:65" s="13" customFormat="1">
      <c r="B1656" s="157"/>
      <c r="D1656" s="150" t="s">
        <v>276</v>
      </c>
      <c r="E1656" s="158" t="s">
        <v>1</v>
      </c>
      <c r="F1656" s="159" t="s">
        <v>278</v>
      </c>
      <c r="H1656" s="160">
        <v>115.53</v>
      </c>
      <c r="I1656" s="161"/>
      <c r="L1656" s="157"/>
      <c r="M1656" s="162"/>
      <c r="T1656" s="163"/>
      <c r="AT1656" s="158" t="s">
        <v>276</v>
      </c>
      <c r="AU1656" s="158" t="s">
        <v>90</v>
      </c>
      <c r="AV1656" s="13" t="s">
        <v>101</v>
      </c>
      <c r="AW1656" s="13" t="s">
        <v>32</v>
      </c>
      <c r="AX1656" s="13" t="s">
        <v>84</v>
      </c>
      <c r="AY1656" s="158" t="s">
        <v>268</v>
      </c>
    </row>
    <row r="1657" spans="2:65" s="1" customFormat="1" ht="33" customHeight="1">
      <c r="B1657" s="32"/>
      <c r="C1657" s="136" t="s">
        <v>2435</v>
      </c>
      <c r="D1657" s="136" t="s">
        <v>270</v>
      </c>
      <c r="E1657" s="137" t="s">
        <v>2440</v>
      </c>
      <c r="F1657" s="138" t="s">
        <v>2441</v>
      </c>
      <c r="G1657" s="139" t="s">
        <v>273</v>
      </c>
      <c r="H1657" s="140">
        <v>115.53</v>
      </c>
      <c r="I1657" s="141"/>
      <c r="J1657" s="142">
        <f>ROUND(I1657*H1657,2)</f>
        <v>0</v>
      </c>
      <c r="K1657" s="138" t="s">
        <v>274</v>
      </c>
      <c r="L1657" s="32"/>
      <c r="M1657" s="143" t="s">
        <v>1</v>
      </c>
      <c r="N1657" s="144" t="s">
        <v>43</v>
      </c>
      <c r="P1657" s="145">
        <f>O1657*H1657</f>
        <v>0</v>
      </c>
      <c r="Q1657" s="145">
        <v>7.5799999999999999E-3</v>
      </c>
      <c r="R1657" s="145">
        <f>Q1657*H1657</f>
        <v>0.87571739999999998</v>
      </c>
      <c r="S1657" s="145">
        <v>0</v>
      </c>
      <c r="T1657" s="146">
        <f>S1657*H1657</f>
        <v>0</v>
      </c>
      <c r="AR1657" s="147" t="s">
        <v>370</v>
      </c>
      <c r="AT1657" s="147" t="s">
        <v>270</v>
      </c>
      <c r="AU1657" s="147" t="s">
        <v>90</v>
      </c>
      <c r="AY1657" s="17" t="s">
        <v>268</v>
      </c>
      <c r="BE1657" s="148">
        <f>IF(N1657="základní",J1657,0)</f>
        <v>0</v>
      </c>
      <c r="BF1657" s="148">
        <f>IF(N1657="snížená",J1657,0)</f>
        <v>0</v>
      </c>
      <c r="BG1657" s="148">
        <f>IF(N1657="zákl. přenesená",J1657,0)</f>
        <v>0</v>
      </c>
      <c r="BH1657" s="148">
        <f>IF(N1657="sníž. přenesená",J1657,0)</f>
        <v>0</v>
      </c>
      <c r="BI1657" s="148">
        <f>IF(N1657="nulová",J1657,0)</f>
        <v>0</v>
      </c>
      <c r="BJ1657" s="17" t="s">
        <v>90</v>
      </c>
      <c r="BK1657" s="148">
        <f>ROUND(I1657*H1657,2)</f>
        <v>0</v>
      </c>
      <c r="BL1657" s="17" t="s">
        <v>370</v>
      </c>
      <c r="BM1657" s="147" t="s">
        <v>2442</v>
      </c>
    </row>
    <row r="1658" spans="2:65" s="14" customFormat="1">
      <c r="B1658" s="164"/>
      <c r="D1658" s="150" t="s">
        <v>276</v>
      </c>
      <c r="E1658" s="165" t="s">
        <v>1</v>
      </c>
      <c r="F1658" s="166" t="s">
        <v>2424</v>
      </c>
      <c r="H1658" s="165" t="s">
        <v>1</v>
      </c>
      <c r="I1658" s="167"/>
      <c r="L1658" s="164"/>
      <c r="M1658" s="168"/>
      <c r="T1658" s="169"/>
      <c r="AT1658" s="165" t="s">
        <v>276</v>
      </c>
      <c r="AU1658" s="165" t="s">
        <v>90</v>
      </c>
      <c r="AV1658" s="14" t="s">
        <v>84</v>
      </c>
      <c r="AW1658" s="14" t="s">
        <v>32</v>
      </c>
      <c r="AX1658" s="14" t="s">
        <v>77</v>
      </c>
      <c r="AY1658" s="165" t="s">
        <v>268</v>
      </c>
    </row>
    <row r="1659" spans="2:65" s="14" customFormat="1">
      <c r="B1659" s="164"/>
      <c r="D1659" s="150" t="s">
        <v>276</v>
      </c>
      <c r="E1659" s="165" t="s">
        <v>1</v>
      </c>
      <c r="F1659" s="166" t="s">
        <v>3173</v>
      </c>
      <c r="H1659" s="165" t="s">
        <v>1</v>
      </c>
      <c r="I1659" s="167"/>
      <c r="L1659" s="164"/>
      <c r="M1659" s="168"/>
      <c r="T1659" s="169"/>
      <c r="AT1659" s="165" t="s">
        <v>276</v>
      </c>
      <c r="AU1659" s="165" t="s">
        <v>90</v>
      </c>
      <c r="AV1659" s="14" t="s">
        <v>84</v>
      </c>
      <c r="AW1659" s="14" t="s">
        <v>32</v>
      </c>
      <c r="AX1659" s="14" t="s">
        <v>77</v>
      </c>
      <c r="AY1659" s="165" t="s">
        <v>268</v>
      </c>
    </row>
    <row r="1660" spans="2:65" s="12" customFormat="1">
      <c r="B1660" s="149"/>
      <c r="D1660" s="150" t="s">
        <v>276</v>
      </c>
      <c r="E1660" s="151" t="s">
        <v>1</v>
      </c>
      <c r="F1660" s="152" t="s">
        <v>3487</v>
      </c>
      <c r="H1660" s="153">
        <v>115.53</v>
      </c>
      <c r="I1660" s="154"/>
      <c r="L1660" s="149"/>
      <c r="M1660" s="155"/>
      <c r="T1660" s="156"/>
      <c r="AT1660" s="151" t="s">
        <v>276</v>
      </c>
      <c r="AU1660" s="151" t="s">
        <v>90</v>
      </c>
      <c r="AV1660" s="12" t="s">
        <v>90</v>
      </c>
      <c r="AW1660" s="12" t="s">
        <v>32</v>
      </c>
      <c r="AX1660" s="12" t="s">
        <v>77</v>
      </c>
      <c r="AY1660" s="151" t="s">
        <v>268</v>
      </c>
    </row>
    <row r="1661" spans="2:65" s="13" customFormat="1">
      <c r="B1661" s="157"/>
      <c r="D1661" s="150" t="s">
        <v>276</v>
      </c>
      <c r="E1661" s="158" t="s">
        <v>1</v>
      </c>
      <c r="F1661" s="159" t="s">
        <v>278</v>
      </c>
      <c r="H1661" s="160">
        <v>115.53</v>
      </c>
      <c r="I1661" s="161"/>
      <c r="L1661" s="157"/>
      <c r="M1661" s="162"/>
      <c r="T1661" s="163"/>
      <c r="AT1661" s="158" t="s">
        <v>276</v>
      </c>
      <c r="AU1661" s="158" t="s">
        <v>90</v>
      </c>
      <c r="AV1661" s="13" t="s">
        <v>101</v>
      </c>
      <c r="AW1661" s="13" t="s">
        <v>32</v>
      </c>
      <c r="AX1661" s="13" t="s">
        <v>84</v>
      </c>
      <c r="AY1661" s="158" t="s">
        <v>268</v>
      </c>
    </row>
    <row r="1662" spans="2:65" s="1" customFormat="1" ht="24.2" customHeight="1">
      <c r="B1662" s="32"/>
      <c r="C1662" s="136" t="s">
        <v>2439</v>
      </c>
      <c r="D1662" s="136" t="s">
        <v>270</v>
      </c>
      <c r="E1662" s="137" t="s">
        <v>2444</v>
      </c>
      <c r="F1662" s="138" t="s">
        <v>2445</v>
      </c>
      <c r="G1662" s="139" t="s">
        <v>318</v>
      </c>
      <c r="H1662" s="140">
        <v>94.82</v>
      </c>
      <c r="I1662" s="141"/>
      <c r="J1662" s="142">
        <f>ROUND(I1662*H1662,2)</f>
        <v>0</v>
      </c>
      <c r="K1662" s="138" t="s">
        <v>274</v>
      </c>
      <c r="L1662" s="32"/>
      <c r="M1662" s="143" t="s">
        <v>1</v>
      </c>
      <c r="N1662" s="144" t="s">
        <v>43</v>
      </c>
      <c r="P1662" s="145">
        <f>O1662*H1662</f>
        <v>0</v>
      </c>
      <c r="Q1662" s="145">
        <v>4.0000000000000003E-5</v>
      </c>
      <c r="R1662" s="145">
        <f>Q1662*H1662</f>
        <v>3.7928000000000003E-3</v>
      </c>
      <c r="S1662" s="145">
        <v>0</v>
      </c>
      <c r="T1662" s="146">
        <f>S1662*H1662</f>
        <v>0</v>
      </c>
      <c r="AR1662" s="147" t="s">
        <v>370</v>
      </c>
      <c r="AT1662" s="147" t="s">
        <v>270</v>
      </c>
      <c r="AU1662" s="147" t="s">
        <v>90</v>
      </c>
      <c r="AY1662" s="17" t="s">
        <v>268</v>
      </c>
      <c r="BE1662" s="148">
        <f>IF(N1662="základní",J1662,0)</f>
        <v>0</v>
      </c>
      <c r="BF1662" s="148">
        <f>IF(N1662="snížená",J1662,0)</f>
        <v>0</v>
      </c>
      <c r="BG1662" s="148">
        <f>IF(N1662="zákl. přenesená",J1662,0)</f>
        <v>0</v>
      </c>
      <c r="BH1662" s="148">
        <f>IF(N1662="sníž. přenesená",J1662,0)</f>
        <v>0</v>
      </c>
      <c r="BI1662" s="148">
        <f>IF(N1662="nulová",J1662,0)</f>
        <v>0</v>
      </c>
      <c r="BJ1662" s="17" t="s">
        <v>90</v>
      </c>
      <c r="BK1662" s="148">
        <f>ROUND(I1662*H1662,2)</f>
        <v>0</v>
      </c>
      <c r="BL1662" s="17" t="s">
        <v>370</v>
      </c>
      <c r="BM1662" s="147" t="s">
        <v>2446</v>
      </c>
    </row>
    <row r="1663" spans="2:65" s="1" customFormat="1" ht="24.2" customHeight="1">
      <c r="B1663" s="32"/>
      <c r="C1663" s="186" t="s">
        <v>2443</v>
      </c>
      <c r="D1663" s="186" t="s">
        <v>982</v>
      </c>
      <c r="E1663" s="187" t="s">
        <v>2448</v>
      </c>
      <c r="F1663" s="188" t="s">
        <v>2449</v>
      </c>
      <c r="G1663" s="189" t="s">
        <v>318</v>
      </c>
      <c r="H1663" s="190">
        <v>102.40600000000001</v>
      </c>
      <c r="I1663" s="191"/>
      <c r="J1663" s="192">
        <f>ROUND(I1663*H1663,2)</f>
        <v>0</v>
      </c>
      <c r="K1663" s="188" t="s">
        <v>1</v>
      </c>
      <c r="L1663" s="193"/>
      <c r="M1663" s="194" t="s">
        <v>1</v>
      </c>
      <c r="N1663" s="195" t="s">
        <v>43</v>
      </c>
      <c r="P1663" s="145">
        <f>O1663*H1663</f>
        <v>0</v>
      </c>
      <c r="Q1663" s="145">
        <v>2.0000000000000001E-4</v>
      </c>
      <c r="R1663" s="145">
        <f>Q1663*H1663</f>
        <v>2.0481200000000001E-2</v>
      </c>
      <c r="S1663" s="145">
        <v>0</v>
      </c>
      <c r="T1663" s="146">
        <f>S1663*H1663</f>
        <v>0</v>
      </c>
      <c r="AR1663" s="147" t="s">
        <v>448</v>
      </c>
      <c r="AT1663" s="147" t="s">
        <v>982</v>
      </c>
      <c r="AU1663" s="147" t="s">
        <v>90</v>
      </c>
      <c r="AY1663" s="17" t="s">
        <v>268</v>
      </c>
      <c r="BE1663" s="148">
        <f>IF(N1663="základní",J1663,0)</f>
        <v>0</v>
      </c>
      <c r="BF1663" s="148">
        <f>IF(N1663="snížená",J1663,0)</f>
        <v>0</v>
      </c>
      <c r="BG1663" s="148">
        <f>IF(N1663="zákl. přenesená",J1663,0)</f>
        <v>0</v>
      </c>
      <c r="BH1663" s="148">
        <f>IF(N1663="sníž. přenesená",J1663,0)</f>
        <v>0</v>
      </c>
      <c r="BI1663" s="148">
        <f>IF(N1663="nulová",J1663,0)</f>
        <v>0</v>
      </c>
      <c r="BJ1663" s="17" t="s">
        <v>90</v>
      </c>
      <c r="BK1663" s="148">
        <f>ROUND(I1663*H1663,2)</f>
        <v>0</v>
      </c>
      <c r="BL1663" s="17" t="s">
        <v>370</v>
      </c>
      <c r="BM1663" s="147" t="s">
        <v>2450</v>
      </c>
    </row>
    <row r="1664" spans="2:65" s="14" customFormat="1">
      <c r="B1664" s="164"/>
      <c r="D1664" s="150" t="s">
        <v>276</v>
      </c>
      <c r="E1664" s="165" t="s">
        <v>1</v>
      </c>
      <c r="F1664" s="166" t="s">
        <v>2424</v>
      </c>
      <c r="H1664" s="165" t="s">
        <v>1</v>
      </c>
      <c r="I1664" s="167"/>
      <c r="L1664" s="164"/>
      <c r="M1664" s="168"/>
      <c r="T1664" s="169"/>
      <c r="AT1664" s="165" t="s">
        <v>276</v>
      </c>
      <c r="AU1664" s="165" t="s">
        <v>90</v>
      </c>
      <c r="AV1664" s="14" t="s">
        <v>84</v>
      </c>
      <c r="AW1664" s="14" t="s">
        <v>32</v>
      </c>
      <c r="AX1664" s="14" t="s">
        <v>77</v>
      </c>
      <c r="AY1664" s="165" t="s">
        <v>268</v>
      </c>
    </row>
    <row r="1665" spans="2:65" s="14" customFormat="1">
      <c r="B1665" s="164"/>
      <c r="D1665" s="150" t="s">
        <v>276</v>
      </c>
      <c r="E1665" s="165" t="s">
        <v>1</v>
      </c>
      <c r="F1665" s="166" t="s">
        <v>3173</v>
      </c>
      <c r="H1665" s="165" t="s">
        <v>1</v>
      </c>
      <c r="I1665" s="167"/>
      <c r="L1665" s="164"/>
      <c r="M1665" s="168"/>
      <c r="T1665" s="169"/>
      <c r="AT1665" s="165" t="s">
        <v>276</v>
      </c>
      <c r="AU1665" s="165" t="s">
        <v>90</v>
      </c>
      <c r="AV1665" s="14" t="s">
        <v>84</v>
      </c>
      <c r="AW1665" s="14" t="s">
        <v>32</v>
      </c>
      <c r="AX1665" s="14" t="s">
        <v>77</v>
      </c>
      <c r="AY1665" s="165" t="s">
        <v>268</v>
      </c>
    </row>
    <row r="1666" spans="2:65" s="12" customFormat="1" ht="22.5">
      <c r="B1666" s="149"/>
      <c r="D1666" s="150" t="s">
        <v>276</v>
      </c>
      <c r="E1666" s="151" t="s">
        <v>1</v>
      </c>
      <c r="F1666" s="152" t="s">
        <v>3492</v>
      </c>
      <c r="H1666" s="153">
        <v>94.82</v>
      </c>
      <c r="I1666" s="154"/>
      <c r="L1666" s="149"/>
      <c r="M1666" s="155"/>
      <c r="T1666" s="156"/>
      <c r="AT1666" s="151" t="s">
        <v>276</v>
      </c>
      <c r="AU1666" s="151" t="s">
        <v>90</v>
      </c>
      <c r="AV1666" s="12" t="s">
        <v>90</v>
      </c>
      <c r="AW1666" s="12" t="s">
        <v>32</v>
      </c>
      <c r="AX1666" s="12" t="s">
        <v>77</v>
      </c>
      <c r="AY1666" s="151" t="s">
        <v>268</v>
      </c>
    </row>
    <row r="1667" spans="2:65" s="13" customFormat="1">
      <c r="B1667" s="157"/>
      <c r="D1667" s="150" t="s">
        <v>276</v>
      </c>
      <c r="E1667" s="158" t="s">
        <v>1</v>
      </c>
      <c r="F1667" s="159" t="s">
        <v>278</v>
      </c>
      <c r="H1667" s="160">
        <v>94.82</v>
      </c>
      <c r="I1667" s="161"/>
      <c r="L1667" s="157"/>
      <c r="M1667" s="162"/>
      <c r="T1667" s="163"/>
      <c r="AT1667" s="158" t="s">
        <v>276</v>
      </c>
      <c r="AU1667" s="158" t="s">
        <v>90</v>
      </c>
      <c r="AV1667" s="13" t="s">
        <v>101</v>
      </c>
      <c r="AW1667" s="13" t="s">
        <v>32</v>
      </c>
      <c r="AX1667" s="13" t="s">
        <v>84</v>
      </c>
      <c r="AY1667" s="158" t="s">
        <v>268</v>
      </c>
    </row>
    <row r="1668" spans="2:65" s="12" customFormat="1">
      <c r="B1668" s="149"/>
      <c r="D1668" s="150" t="s">
        <v>276</v>
      </c>
      <c r="F1668" s="152" t="s">
        <v>3493</v>
      </c>
      <c r="H1668" s="153">
        <v>102.40600000000001</v>
      </c>
      <c r="I1668" s="154"/>
      <c r="L1668" s="149"/>
      <c r="M1668" s="155"/>
      <c r="T1668" s="156"/>
      <c r="AT1668" s="151" t="s">
        <v>276</v>
      </c>
      <c r="AU1668" s="151" t="s">
        <v>90</v>
      </c>
      <c r="AV1668" s="12" t="s">
        <v>90</v>
      </c>
      <c r="AW1668" s="12" t="s">
        <v>4</v>
      </c>
      <c r="AX1668" s="12" t="s">
        <v>84</v>
      </c>
      <c r="AY1668" s="151" t="s">
        <v>268</v>
      </c>
    </row>
    <row r="1669" spans="2:65" s="1" customFormat="1" ht="33" customHeight="1">
      <c r="B1669" s="32"/>
      <c r="C1669" s="136" t="s">
        <v>2447</v>
      </c>
      <c r="D1669" s="136" t="s">
        <v>270</v>
      </c>
      <c r="E1669" s="137" t="s">
        <v>2454</v>
      </c>
      <c r="F1669" s="138" t="s">
        <v>2455</v>
      </c>
      <c r="G1669" s="139" t="s">
        <v>273</v>
      </c>
      <c r="H1669" s="140">
        <v>115.53</v>
      </c>
      <c r="I1669" s="141"/>
      <c r="J1669" s="142">
        <f>ROUND(I1669*H1669,2)</f>
        <v>0</v>
      </c>
      <c r="K1669" s="138" t="s">
        <v>274</v>
      </c>
      <c r="L1669" s="32"/>
      <c r="M1669" s="143" t="s">
        <v>1</v>
      </c>
      <c r="N1669" s="144" t="s">
        <v>43</v>
      </c>
      <c r="P1669" s="145">
        <f>O1669*H1669</f>
        <v>0</v>
      </c>
      <c r="Q1669" s="145">
        <v>1.7000000000000001E-4</v>
      </c>
      <c r="R1669" s="145">
        <f>Q1669*H1669</f>
        <v>1.9640100000000001E-2</v>
      </c>
      <c r="S1669" s="145">
        <v>0</v>
      </c>
      <c r="T1669" s="146">
        <f>S1669*H1669</f>
        <v>0</v>
      </c>
      <c r="AR1669" s="147" t="s">
        <v>370</v>
      </c>
      <c r="AT1669" s="147" t="s">
        <v>270</v>
      </c>
      <c r="AU1669" s="147" t="s">
        <v>90</v>
      </c>
      <c r="AY1669" s="17" t="s">
        <v>268</v>
      </c>
      <c r="BE1669" s="148">
        <f>IF(N1669="základní",J1669,0)</f>
        <v>0</v>
      </c>
      <c r="BF1669" s="148">
        <f>IF(N1669="snížená",J1669,0)</f>
        <v>0</v>
      </c>
      <c r="BG1669" s="148">
        <f>IF(N1669="zákl. přenesená",J1669,0)</f>
        <v>0</v>
      </c>
      <c r="BH1669" s="148">
        <f>IF(N1669="sníž. přenesená",J1669,0)</f>
        <v>0</v>
      </c>
      <c r="BI1669" s="148">
        <f>IF(N1669="nulová",J1669,0)</f>
        <v>0</v>
      </c>
      <c r="BJ1669" s="17" t="s">
        <v>90</v>
      </c>
      <c r="BK1669" s="148">
        <f>ROUND(I1669*H1669,2)</f>
        <v>0</v>
      </c>
      <c r="BL1669" s="17" t="s">
        <v>370</v>
      </c>
      <c r="BM1669" s="147" t="s">
        <v>2456</v>
      </c>
    </row>
    <row r="1670" spans="2:65" s="1" customFormat="1" ht="62.65" customHeight="1">
      <c r="B1670" s="32"/>
      <c r="C1670" s="186" t="s">
        <v>2453</v>
      </c>
      <c r="D1670" s="186" t="s">
        <v>982</v>
      </c>
      <c r="E1670" s="187" t="s">
        <v>2458</v>
      </c>
      <c r="F1670" s="188" t="s">
        <v>2459</v>
      </c>
      <c r="G1670" s="189" t="s">
        <v>273</v>
      </c>
      <c r="H1670" s="190">
        <v>124.77200000000001</v>
      </c>
      <c r="I1670" s="191"/>
      <c r="J1670" s="192">
        <f>ROUND(I1670*H1670,2)</f>
        <v>0</v>
      </c>
      <c r="K1670" s="188" t="s">
        <v>1</v>
      </c>
      <c r="L1670" s="193"/>
      <c r="M1670" s="194" t="s">
        <v>1</v>
      </c>
      <c r="N1670" s="195" t="s">
        <v>43</v>
      </c>
      <c r="P1670" s="145">
        <f>O1670*H1670</f>
        <v>0</v>
      </c>
      <c r="Q1670" s="145">
        <v>7.7000000000000002E-3</v>
      </c>
      <c r="R1670" s="145">
        <f>Q1670*H1670</f>
        <v>0.96074440000000005</v>
      </c>
      <c r="S1670" s="145">
        <v>0</v>
      </c>
      <c r="T1670" s="146">
        <f>S1670*H1670</f>
        <v>0</v>
      </c>
      <c r="AR1670" s="147" t="s">
        <v>448</v>
      </c>
      <c r="AT1670" s="147" t="s">
        <v>982</v>
      </c>
      <c r="AU1670" s="147" t="s">
        <v>90</v>
      </c>
      <c r="AY1670" s="17" t="s">
        <v>268</v>
      </c>
      <c r="BE1670" s="148">
        <f>IF(N1670="základní",J1670,0)</f>
        <v>0</v>
      </c>
      <c r="BF1670" s="148">
        <f>IF(N1670="snížená",J1670,0)</f>
        <v>0</v>
      </c>
      <c r="BG1670" s="148">
        <f>IF(N1670="zákl. přenesená",J1670,0)</f>
        <v>0</v>
      </c>
      <c r="BH1670" s="148">
        <f>IF(N1670="sníž. přenesená",J1670,0)</f>
        <v>0</v>
      </c>
      <c r="BI1670" s="148">
        <f>IF(N1670="nulová",J1670,0)</f>
        <v>0</v>
      </c>
      <c r="BJ1670" s="17" t="s">
        <v>90</v>
      </c>
      <c r="BK1670" s="148">
        <f>ROUND(I1670*H1670,2)</f>
        <v>0</v>
      </c>
      <c r="BL1670" s="17" t="s">
        <v>370</v>
      </c>
      <c r="BM1670" s="147" t="s">
        <v>2460</v>
      </c>
    </row>
    <row r="1671" spans="2:65" s="14" customFormat="1">
      <c r="B1671" s="164"/>
      <c r="D1671" s="150" t="s">
        <v>276</v>
      </c>
      <c r="E1671" s="165" t="s">
        <v>1</v>
      </c>
      <c r="F1671" s="166" t="s">
        <v>2424</v>
      </c>
      <c r="H1671" s="165" t="s">
        <v>1</v>
      </c>
      <c r="I1671" s="167"/>
      <c r="L1671" s="164"/>
      <c r="M1671" s="168"/>
      <c r="T1671" s="169"/>
      <c r="AT1671" s="165" t="s">
        <v>276</v>
      </c>
      <c r="AU1671" s="165" t="s">
        <v>90</v>
      </c>
      <c r="AV1671" s="14" t="s">
        <v>84</v>
      </c>
      <c r="AW1671" s="14" t="s">
        <v>32</v>
      </c>
      <c r="AX1671" s="14" t="s">
        <v>77</v>
      </c>
      <c r="AY1671" s="165" t="s">
        <v>268</v>
      </c>
    </row>
    <row r="1672" spans="2:65" s="14" customFormat="1">
      <c r="B1672" s="164"/>
      <c r="D1672" s="150" t="s">
        <v>276</v>
      </c>
      <c r="E1672" s="165" t="s">
        <v>1</v>
      </c>
      <c r="F1672" s="166" t="s">
        <v>3173</v>
      </c>
      <c r="H1672" s="165" t="s">
        <v>1</v>
      </c>
      <c r="I1672" s="167"/>
      <c r="L1672" s="164"/>
      <c r="M1672" s="168"/>
      <c r="T1672" s="169"/>
      <c r="AT1672" s="165" t="s">
        <v>276</v>
      </c>
      <c r="AU1672" s="165" t="s">
        <v>90</v>
      </c>
      <c r="AV1672" s="14" t="s">
        <v>84</v>
      </c>
      <c r="AW1672" s="14" t="s">
        <v>32</v>
      </c>
      <c r="AX1672" s="14" t="s">
        <v>77</v>
      </c>
      <c r="AY1672" s="165" t="s">
        <v>268</v>
      </c>
    </row>
    <row r="1673" spans="2:65" s="12" customFormat="1">
      <c r="B1673" s="149"/>
      <c r="D1673" s="150" t="s">
        <v>276</v>
      </c>
      <c r="E1673" s="151" t="s">
        <v>1</v>
      </c>
      <c r="F1673" s="152" t="s">
        <v>3487</v>
      </c>
      <c r="H1673" s="153">
        <v>115.53</v>
      </c>
      <c r="I1673" s="154"/>
      <c r="L1673" s="149"/>
      <c r="M1673" s="155"/>
      <c r="T1673" s="156"/>
      <c r="AT1673" s="151" t="s">
        <v>276</v>
      </c>
      <c r="AU1673" s="151" t="s">
        <v>90</v>
      </c>
      <c r="AV1673" s="12" t="s">
        <v>90</v>
      </c>
      <c r="AW1673" s="12" t="s">
        <v>32</v>
      </c>
      <c r="AX1673" s="12" t="s">
        <v>77</v>
      </c>
      <c r="AY1673" s="151" t="s">
        <v>268</v>
      </c>
    </row>
    <row r="1674" spans="2:65" s="13" customFormat="1">
      <c r="B1674" s="157"/>
      <c r="D1674" s="150" t="s">
        <v>276</v>
      </c>
      <c r="E1674" s="158" t="s">
        <v>1</v>
      </c>
      <c r="F1674" s="159" t="s">
        <v>278</v>
      </c>
      <c r="H1674" s="160">
        <v>115.53</v>
      </c>
      <c r="I1674" s="161"/>
      <c r="L1674" s="157"/>
      <c r="M1674" s="162"/>
      <c r="T1674" s="163"/>
      <c r="AT1674" s="158" t="s">
        <v>276</v>
      </c>
      <c r="AU1674" s="158" t="s">
        <v>90</v>
      </c>
      <c r="AV1674" s="13" t="s">
        <v>101</v>
      </c>
      <c r="AW1674" s="13" t="s">
        <v>32</v>
      </c>
      <c r="AX1674" s="13" t="s">
        <v>84</v>
      </c>
      <c r="AY1674" s="158" t="s">
        <v>268</v>
      </c>
    </row>
    <row r="1675" spans="2:65" s="12" customFormat="1">
      <c r="B1675" s="149"/>
      <c r="D1675" s="150" t="s">
        <v>276</v>
      </c>
      <c r="F1675" s="152" t="s">
        <v>3494</v>
      </c>
      <c r="H1675" s="153">
        <v>124.77200000000001</v>
      </c>
      <c r="I1675" s="154"/>
      <c r="L1675" s="149"/>
      <c r="M1675" s="155"/>
      <c r="T1675" s="156"/>
      <c r="AT1675" s="151" t="s">
        <v>276</v>
      </c>
      <c r="AU1675" s="151" t="s">
        <v>90</v>
      </c>
      <c r="AV1675" s="12" t="s">
        <v>90</v>
      </c>
      <c r="AW1675" s="12" t="s">
        <v>4</v>
      </c>
      <c r="AX1675" s="12" t="s">
        <v>84</v>
      </c>
      <c r="AY1675" s="151" t="s">
        <v>268</v>
      </c>
    </row>
    <row r="1676" spans="2:65" s="1" customFormat="1" ht="24.2" customHeight="1">
      <c r="B1676" s="32"/>
      <c r="C1676" s="136" t="s">
        <v>2457</v>
      </c>
      <c r="D1676" s="136" t="s">
        <v>270</v>
      </c>
      <c r="E1676" s="137" t="s">
        <v>2463</v>
      </c>
      <c r="F1676" s="138" t="s">
        <v>2464</v>
      </c>
      <c r="G1676" s="139" t="s">
        <v>1472</v>
      </c>
      <c r="H1676" s="197"/>
      <c r="I1676" s="141"/>
      <c r="J1676" s="142">
        <f>ROUND(I1676*H1676,2)</f>
        <v>0</v>
      </c>
      <c r="K1676" s="138" t="s">
        <v>274</v>
      </c>
      <c r="L1676" s="32"/>
      <c r="M1676" s="143" t="s">
        <v>1</v>
      </c>
      <c r="N1676" s="144" t="s">
        <v>43</v>
      </c>
      <c r="P1676" s="145">
        <f>O1676*H1676</f>
        <v>0</v>
      </c>
      <c r="Q1676" s="145">
        <v>0</v>
      </c>
      <c r="R1676" s="145">
        <f>Q1676*H1676</f>
        <v>0</v>
      </c>
      <c r="S1676" s="145">
        <v>0</v>
      </c>
      <c r="T1676" s="146">
        <f>S1676*H1676</f>
        <v>0</v>
      </c>
      <c r="AR1676" s="147" t="s">
        <v>370</v>
      </c>
      <c r="AT1676" s="147" t="s">
        <v>270</v>
      </c>
      <c r="AU1676" s="147" t="s">
        <v>90</v>
      </c>
      <c r="AY1676" s="17" t="s">
        <v>268</v>
      </c>
      <c r="BE1676" s="148">
        <f>IF(N1676="základní",J1676,0)</f>
        <v>0</v>
      </c>
      <c r="BF1676" s="148">
        <f>IF(N1676="snížená",J1676,0)</f>
        <v>0</v>
      </c>
      <c r="BG1676" s="148">
        <f>IF(N1676="zákl. přenesená",J1676,0)</f>
        <v>0</v>
      </c>
      <c r="BH1676" s="148">
        <f>IF(N1676="sníž. přenesená",J1676,0)</f>
        <v>0</v>
      </c>
      <c r="BI1676" s="148">
        <f>IF(N1676="nulová",J1676,0)</f>
        <v>0</v>
      </c>
      <c r="BJ1676" s="17" t="s">
        <v>90</v>
      </c>
      <c r="BK1676" s="148">
        <f>ROUND(I1676*H1676,2)</f>
        <v>0</v>
      </c>
      <c r="BL1676" s="17" t="s">
        <v>370</v>
      </c>
      <c r="BM1676" s="147" t="s">
        <v>2465</v>
      </c>
    </row>
    <row r="1677" spans="2:65" s="11" customFormat="1" ht="22.9" customHeight="1">
      <c r="B1677" s="124"/>
      <c r="D1677" s="125" t="s">
        <v>76</v>
      </c>
      <c r="E1677" s="134" t="s">
        <v>2466</v>
      </c>
      <c r="F1677" s="134" t="s">
        <v>2467</v>
      </c>
      <c r="I1677" s="127"/>
      <c r="J1677" s="135">
        <f>BK1677</f>
        <v>0</v>
      </c>
      <c r="L1677" s="124"/>
      <c r="M1677" s="129"/>
      <c r="P1677" s="130">
        <f>SUM(P1678:P1726)</f>
        <v>0</v>
      </c>
      <c r="R1677" s="130">
        <f>SUM(R1678:R1726)</f>
        <v>1.1753978</v>
      </c>
      <c r="T1677" s="131">
        <f>SUM(T1678:T1726)</f>
        <v>0</v>
      </c>
      <c r="AR1677" s="125" t="s">
        <v>90</v>
      </c>
      <c r="AT1677" s="132" t="s">
        <v>76</v>
      </c>
      <c r="AU1677" s="132" t="s">
        <v>84</v>
      </c>
      <c r="AY1677" s="125" t="s">
        <v>268</v>
      </c>
      <c r="BK1677" s="133">
        <f>SUM(BK1678:BK1726)</f>
        <v>0</v>
      </c>
    </row>
    <row r="1678" spans="2:65" s="1" customFormat="1" ht="16.5" customHeight="1">
      <c r="B1678" s="32"/>
      <c r="C1678" s="136" t="s">
        <v>2462</v>
      </c>
      <c r="D1678" s="136" t="s">
        <v>270</v>
      </c>
      <c r="E1678" s="137" t="s">
        <v>2469</v>
      </c>
      <c r="F1678" s="138" t="s">
        <v>2470</v>
      </c>
      <c r="G1678" s="139" t="s">
        <v>273</v>
      </c>
      <c r="H1678" s="140">
        <v>71.975999999999999</v>
      </c>
      <c r="I1678" s="141"/>
      <c r="J1678" s="142">
        <f>ROUND(I1678*H1678,2)</f>
        <v>0</v>
      </c>
      <c r="K1678" s="138" t="s">
        <v>274</v>
      </c>
      <c r="L1678" s="32"/>
      <c r="M1678" s="143" t="s">
        <v>1</v>
      </c>
      <c r="N1678" s="144" t="s">
        <v>43</v>
      </c>
      <c r="P1678" s="145">
        <f>O1678*H1678</f>
        <v>0</v>
      </c>
      <c r="Q1678" s="145">
        <v>2.9999999999999997E-4</v>
      </c>
      <c r="R1678" s="145">
        <f>Q1678*H1678</f>
        <v>2.1592799999999999E-2</v>
      </c>
      <c r="S1678" s="145">
        <v>0</v>
      </c>
      <c r="T1678" s="146">
        <f>S1678*H1678</f>
        <v>0</v>
      </c>
      <c r="AR1678" s="147" t="s">
        <v>370</v>
      </c>
      <c r="AT1678" s="147" t="s">
        <v>270</v>
      </c>
      <c r="AU1678" s="147" t="s">
        <v>90</v>
      </c>
      <c r="AY1678" s="17" t="s">
        <v>268</v>
      </c>
      <c r="BE1678" s="148">
        <f>IF(N1678="základní",J1678,0)</f>
        <v>0</v>
      </c>
      <c r="BF1678" s="148">
        <f>IF(N1678="snížená",J1678,0)</f>
        <v>0</v>
      </c>
      <c r="BG1678" s="148">
        <f>IF(N1678="zákl. přenesená",J1678,0)</f>
        <v>0</v>
      </c>
      <c r="BH1678" s="148">
        <f>IF(N1678="sníž. přenesená",J1678,0)</f>
        <v>0</v>
      </c>
      <c r="BI1678" s="148">
        <f>IF(N1678="nulová",J1678,0)</f>
        <v>0</v>
      </c>
      <c r="BJ1678" s="17" t="s">
        <v>90</v>
      </c>
      <c r="BK1678" s="148">
        <f>ROUND(I1678*H1678,2)</f>
        <v>0</v>
      </c>
      <c r="BL1678" s="17" t="s">
        <v>370</v>
      </c>
      <c r="BM1678" s="147" t="s">
        <v>2471</v>
      </c>
    </row>
    <row r="1679" spans="2:65" s="14" customFormat="1">
      <c r="B1679" s="164"/>
      <c r="D1679" s="150" t="s">
        <v>276</v>
      </c>
      <c r="E1679" s="165" t="s">
        <v>1</v>
      </c>
      <c r="F1679" s="166" t="s">
        <v>2472</v>
      </c>
      <c r="H1679" s="165" t="s">
        <v>1</v>
      </c>
      <c r="I1679" s="167"/>
      <c r="L1679" s="164"/>
      <c r="M1679" s="168"/>
      <c r="T1679" s="169"/>
      <c r="AT1679" s="165" t="s">
        <v>276</v>
      </c>
      <c r="AU1679" s="165" t="s">
        <v>90</v>
      </c>
      <c r="AV1679" s="14" t="s">
        <v>84</v>
      </c>
      <c r="AW1679" s="14" t="s">
        <v>32</v>
      </c>
      <c r="AX1679" s="14" t="s">
        <v>77</v>
      </c>
      <c r="AY1679" s="165" t="s">
        <v>268</v>
      </c>
    </row>
    <row r="1680" spans="2:65" s="14" customFormat="1">
      <c r="B1680" s="164"/>
      <c r="D1680" s="150" t="s">
        <v>276</v>
      </c>
      <c r="E1680" s="165" t="s">
        <v>1</v>
      </c>
      <c r="F1680" s="166" t="s">
        <v>3173</v>
      </c>
      <c r="H1680" s="165" t="s">
        <v>1</v>
      </c>
      <c r="I1680" s="167"/>
      <c r="L1680" s="164"/>
      <c r="M1680" s="168"/>
      <c r="T1680" s="169"/>
      <c r="AT1680" s="165" t="s">
        <v>276</v>
      </c>
      <c r="AU1680" s="165" t="s">
        <v>90</v>
      </c>
      <c r="AV1680" s="14" t="s">
        <v>84</v>
      </c>
      <c r="AW1680" s="14" t="s">
        <v>32</v>
      </c>
      <c r="AX1680" s="14" t="s">
        <v>77</v>
      </c>
      <c r="AY1680" s="165" t="s">
        <v>268</v>
      </c>
    </row>
    <row r="1681" spans="2:65" s="12" customFormat="1">
      <c r="B1681" s="149"/>
      <c r="D1681" s="150" t="s">
        <v>276</v>
      </c>
      <c r="E1681" s="151" t="s">
        <v>1</v>
      </c>
      <c r="F1681" s="152" t="s">
        <v>958</v>
      </c>
      <c r="H1681" s="153">
        <v>5.5</v>
      </c>
      <c r="I1681" s="154"/>
      <c r="L1681" s="149"/>
      <c r="M1681" s="155"/>
      <c r="T1681" s="156"/>
      <c r="AT1681" s="151" t="s">
        <v>276</v>
      </c>
      <c r="AU1681" s="151" t="s">
        <v>90</v>
      </c>
      <c r="AV1681" s="12" t="s">
        <v>90</v>
      </c>
      <c r="AW1681" s="12" t="s">
        <v>32</v>
      </c>
      <c r="AX1681" s="12" t="s">
        <v>77</v>
      </c>
      <c r="AY1681" s="151" t="s">
        <v>268</v>
      </c>
    </row>
    <row r="1682" spans="2:65" s="12" customFormat="1" ht="22.5">
      <c r="B1682" s="149"/>
      <c r="D1682" s="150" t="s">
        <v>276</v>
      </c>
      <c r="E1682" s="151" t="s">
        <v>1</v>
      </c>
      <c r="F1682" s="152" t="s">
        <v>2718</v>
      </c>
      <c r="H1682" s="153">
        <v>31.010999999999999</v>
      </c>
      <c r="I1682" s="154"/>
      <c r="L1682" s="149"/>
      <c r="M1682" s="155"/>
      <c r="T1682" s="156"/>
      <c r="AT1682" s="151" t="s">
        <v>276</v>
      </c>
      <c r="AU1682" s="151" t="s">
        <v>90</v>
      </c>
      <c r="AV1682" s="12" t="s">
        <v>90</v>
      </c>
      <c r="AW1682" s="12" t="s">
        <v>32</v>
      </c>
      <c r="AX1682" s="12" t="s">
        <v>77</v>
      </c>
      <c r="AY1682" s="151" t="s">
        <v>268</v>
      </c>
    </row>
    <row r="1683" spans="2:65" s="12" customFormat="1">
      <c r="B1683" s="149"/>
      <c r="D1683" s="150" t="s">
        <v>276</v>
      </c>
      <c r="E1683" s="151" t="s">
        <v>1</v>
      </c>
      <c r="F1683" s="152" t="s">
        <v>3206</v>
      </c>
      <c r="H1683" s="153">
        <v>9.02</v>
      </c>
      <c r="I1683" s="154"/>
      <c r="L1683" s="149"/>
      <c r="M1683" s="155"/>
      <c r="T1683" s="156"/>
      <c r="AT1683" s="151" t="s">
        <v>276</v>
      </c>
      <c r="AU1683" s="151" t="s">
        <v>90</v>
      </c>
      <c r="AV1683" s="12" t="s">
        <v>90</v>
      </c>
      <c r="AW1683" s="12" t="s">
        <v>32</v>
      </c>
      <c r="AX1683" s="12" t="s">
        <v>77</v>
      </c>
      <c r="AY1683" s="151" t="s">
        <v>268</v>
      </c>
    </row>
    <row r="1684" spans="2:65" s="12" customFormat="1" ht="22.5">
      <c r="B1684" s="149"/>
      <c r="D1684" s="150" t="s">
        <v>276</v>
      </c>
      <c r="E1684" s="151" t="s">
        <v>1</v>
      </c>
      <c r="F1684" s="152" t="s">
        <v>2720</v>
      </c>
      <c r="H1684" s="153">
        <v>23.57</v>
      </c>
      <c r="I1684" s="154"/>
      <c r="L1684" s="149"/>
      <c r="M1684" s="155"/>
      <c r="T1684" s="156"/>
      <c r="AT1684" s="151" t="s">
        <v>276</v>
      </c>
      <c r="AU1684" s="151" t="s">
        <v>90</v>
      </c>
      <c r="AV1684" s="12" t="s">
        <v>90</v>
      </c>
      <c r="AW1684" s="12" t="s">
        <v>32</v>
      </c>
      <c r="AX1684" s="12" t="s">
        <v>77</v>
      </c>
      <c r="AY1684" s="151" t="s">
        <v>268</v>
      </c>
    </row>
    <row r="1685" spans="2:65" s="12" customFormat="1">
      <c r="B1685" s="149"/>
      <c r="D1685" s="150" t="s">
        <v>276</v>
      </c>
      <c r="E1685" s="151" t="s">
        <v>1</v>
      </c>
      <c r="F1685" s="152" t="s">
        <v>2473</v>
      </c>
      <c r="H1685" s="153">
        <v>2.875</v>
      </c>
      <c r="I1685" s="154"/>
      <c r="L1685" s="149"/>
      <c r="M1685" s="155"/>
      <c r="T1685" s="156"/>
      <c r="AT1685" s="151" t="s">
        <v>276</v>
      </c>
      <c r="AU1685" s="151" t="s">
        <v>90</v>
      </c>
      <c r="AV1685" s="12" t="s">
        <v>90</v>
      </c>
      <c r="AW1685" s="12" t="s">
        <v>32</v>
      </c>
      <c r="AX1685" s="12" t="s">
        <v>77</v>
      </c>
      <c r="AY1685" s="151" t="s">
        <v>268</v>
      </c>
    </row>
    <row r="1686" spans="2:65" s="13" customFormat="1">
      <c r="B1686" s="157"/>
      <c r="D1686" s="150" t="s">
        <v>276</v>
      </c>
      <c r="E1686" s="158" t="s">
        <v>1</v>
      </c>
      <c r="F1686" s="159" t="s">
        <v>278</v>
      </c>
      <c r="H1686" s="160">
        <v>71.975999999999999</v>
      </c>
      <c r="I1686" s="161"/>
      <c r="L1686" s="157"/>
      <c r="M1686" s="162"/>
      <c r="T1686" s="163"/>
      <c r="AT1686" s="158" t="s">
        <v>276</v>
      </c>
      <c r="AU1686" s="158" t="s">
        <v>90</v>
      </c>
      <c r="AV1686" s="13" t="s">
        <v>101</v>
      </c>
      <c r="AW1686" s="13" t="s">
        <v>32</v>
      </c>
      <c r="AX1686" s="13" t="s">
        <v>84</v>
      </c>
      <c r="AY1686" s="158" t="s">
        <v>268</v>
      </c>
    </row>
    <row r="1687" spans="2:65" s="1" customFormat="1" ht="24.2" customHeight="1">
      <c r="B1687" s="32"/>
      <c r="C1687" s="136" t="s">
        <v>2468</v>
      </c>
      <c r="D1687" s="177" t="s">
        <v>270</v>
      </c>
      <c r="E1687" s="137" t="s">
        <v>2475</v>
      </c>
      <c r="F1687" s="138" t="s">
        <v>2476</v>
      </c>
      <c r="G1687" s="139" t="s">
        <v>273</v>
      </c>
      <c r="H1687" s="140">
        <v>28.79</v>
      </c>
      <c r="I1687" s="141"/>
      <c r="J1687" s="142">
        <f>ROUND(I1687*H1687,2)</f>
        <v>0</v>
      </c>
      <c r="K1687" s="138" t="s">
        <v>274</v>
      </c>
      <c r="L1687" s="32"/>
      <c r="M1687" s="143" t="s">
        <v>1</v>
      </c>
      <c r="N1687" s="144" t="s">
        <v>43</v>
      </c>
      <c r="P1687" s="145">
        <f>O1687*H1687</f>
        <v>0</v>
      </c>
      <c r="Q1687" s="145">
        <v>1.5E-3</v>
      </c>
      <c r="R1687" s="145">
        <f>Q1687*H1687</f>
        <v>4.3185000000000001E-2</v>
      </c>
      <c r="S1687" s="145">
        <v>0</v>
      </c>
      <c r="T1687" s="146">
        <f>S1687*H1687</f>
        <v>0</v>
      </c>
      <c r="AR1687" s="147" t="s">
        <v>370</v>
      </c>
      <c r="AT1687" s="147" t="s">
        <v>270</v>
      </c>
      <c r="AU1687" s="147" t="s">
        <v>90</v>
      </c>
      <c r="AY1687" s="17" t="s">
        <v>268</v>
      </c>
      <c r="BE1687" s="148">
        <f>IF(N1687="základní",J1687,0)</f>
        <v>0</v>
      </c>
      <c r="BF1687" s="148">
        <f>IF(N1687="snížená",J1687,0)</f>
        <v>0</v>
      </c>
      <c r="BG1687" s="148">
        <f>IF(N1687="zákl. přenesená",J1687,0)</f>
        <v>0</v>
      </c>
      <c r="BH1687" s="148">
        <f>IF(N1687="sníž. přenesená",J1687,0)</f>
        <v>0</v>
      </c>
      <c r="BI1687" s="148">
        <f>IF(N1687="nulová",J1687,0)</f>
        <v>0</v>
      </c>
      <c r="BJ1687" s="17" t="s">
        <v>90</v>
      </c>
      <c r="BK1687" s="148">
        <f>ROUND(I1687*H1687,2)</f>
        <v>0</v>
      </c>
      <c r="BL1687" s="17" t="s">
        <v>370</v>
      </c>
      <c r="BM1687" s="147" t="s">
        <v>2477</v>
      </c>
    </row>
    <row r="1688" spans="2:65" s="14" customFormat="1">
      <c r="B1688" s="164"/>
      <c r="D1688" s="150" t="s">
        <v>276</v>
      </c>
      <c r="E1688" s="165" t="s">
        <v>1</v>
      </c>
      <c r="F1688" s="166" t="s">
        <v>2472</v>
      </c>
      <c r="H1688" s="165" t="s">
        <v>1</v>
      </c>
      <c r="I1688" s="167"/>
      <c r="L1688" s="164"/>
      <c r="M1688" s="168"/>
      <c r="T1688" s="169"/>
      <c r="AT1688" s="165" t="s">
        <v>276</v>
      </c>
      <c r="AU1688" s="165" t="s">
        <v>90</v>
      </c>
      <c r="AV1688" s="14" t="s">
        <v>84</v>
      </c>
      <c r="AW1688" s="14" t="s">
        <v>32</v>
      </c>
      <c r="AX1688" s="14" t="s">
        <v>77</v>
      </c>
      <c r="AY1688" s="165" t="s">
        <v>268</v>
      </c>
    </row>
    <row r="1689" spans="2:65" s="14" customFormat="1">
      <c r="B1689" s="164"/>
      <c r="D1689" s="150" t="s">
        <v>276</v>
      </c>
      <c r="E1689" s="165" t="s">
        <v>1</v>
      </c>
      <c r="F1689" s="166" t="s">
        <v>3173</v>
      </c>
      <c r="H1689" s="165" t="s">
        <v>1</v>
      </c>
      <c r="I1689" s="167"/>
      <c r="L1689" s="164"/>
      <c r="M1689" s="168"/>
      <c r="T1689" s="169"/>
      <c r="AT1689" s="165" t="s">
        <v>276</v>
      </c>
      <c r="AU1689" s="165" t="s">
        <v>90</v>
      </c>
      <c r="AV1689" s="14" t="s">
        <v>84</v>
      </c>
      <c r="AW1689" s="14" t="s">
        <v>32</v>
      </c>
      <c r="AX1689" s="14" t="s">
        <v>77</v>
      </c>
      <c r="AY1689" s="165" t="s">
        <v>268</v>
      </c>
    </row>
    <row r="1690" spans="2:65" s="12" customFormat="1">
      <c r="B1690" s="149"/>
      <c r="D1690" s="150" t="s">
        <v>276</v>
      </c>
      <c r="E1690" s="151" t="s">
        <v>1</v>
      </c>
      <c r="F1690" s="152" t="s">
        <v>958</v>
      </c>
      <c r="H1690" s="153">
        <v>5.5</v>
      </c>
      <c r="I1690" s="154"/>
      <c r="L1690" s="149"/>
      <c r="M1690" s="155"/>
      <c r="T1690" s="156"/>
      <c r="AT1690" s="151" t="s">
        <v>276</v>
      </c>
      <c r="AU1690" s="151" t="s">
        <v>90</v>
      </c>
      <c r="AV1690" s="12" t="s">
        <v>90</v>
      </c>
      <c r="AW1690" s="12" t="s">
        <v>32</v>
      </c>
      <c r="AX1690" s="12" t="s">
        <v>77</v>
      </c>
      <c r="AY1690" s="151" t="s">
        <v>268</v>
      </c>
    </row>
    <row r="1691" spans="2:65" s="12" customFormat="1" ht="22.5">
      <c r="B1691" s="149"/>
      <c r="D1691" s="150" t="s">
        <v>276</v>
      </c>
      <c r="E1691" s="151" t="s">
        <v>1</v>
      </c>
      <c r="F1691" s="152" t="s">
        <v>2718</v>
      </c>
      <c r="H1691" s="153">
        <v>31.010999999999999</v>
      </c>
      <c r="I1691" s="154"/>
      <c r="L1691" s="149"/>
      <c r="M1691" s="155"/>
      <c r="T1691" s="156"/>
      <c r="AT1691" s="151" t="s">
        <v>276</v>
      </c>
      <c r="AU1691" s="151" t="s">
        <v>90</v>
      </c>
      <c r="AV1691" s="12" t="s">
        <v>90</v>
      </c>
      <c r="AW1691" s="12" t="s">
        <v>32</v>
      </c>
      <c r="AX1691" s="12" t="s">
        <v>77</v>
      </c>
      <c r="AY1691" s="151" t="s">
        <v>268</v>
      </c>
    </row>
    <row r="1692" spans="2:65" s="12" customFormat="1">
      <c r="B1692" s="149"/>
      <c r="D1692" s="150" t="s">
        <v>276</v>
      </c>
      <c r="E1692" s="151" t="s">
        <v>1</v>
      </c>
      <c r="F1692" s="152" t="s">
        <v>3206</v>
      </c>
      <c r="H1692" s="153">
        <v>9.02</v>
      </c>
      <c r="I1692" s="154"/>
      <c r="L1692" s="149"/>
      <c r="M1692" s="155"/>
      <c r="T1692" s="156"/>
      <c r="AT1692" s="151" t="s">
        <v>276</v>
      </c>
      <c r="AU1692" s="151" t="s">
        <v>90</v>
      </c>
      <c r="AV1692" s="12" t="s">
        <v>90</v>
      </c>
      <c r="AW1692" s="12" t="s">
        <v>32</v>
      </c>
      <c r="AX1692" s="12" t="s">
        <v>77</v>
      </c>
      <c r="AY1692" s="151" t="s">
        <v>268</v>
      </c>
    </row>
    <row r="1693" spans="2:65" s="12" customFormat="1" ht="22.5">
      <c r="B1693" s="149"/>
      <c r="D1693" s="150" t="s">
        <v>276</v>
      </c>
      <c r="E1693" s="151" t="s">
        <v>1</v>
      </c>
      <c r="F1693" s="152" t="s">
        <v>2720</v>
      </c>
      <c r="H1693" s="153">
        <v>23.57</v>
      </c>
      <c r="I1693" s="154"/>
      <c r="L1693" s="149"/>
      <c r="M1693" s="155"/>
      <c r="T1693" s="156"/>
      <c r="AT1693" s="151" t="s">
        <v>276</v>
      </c>
      <c r="AU1693" s="151" t="s">
        <v>90</v>
      </c>
      <c r="AV1693" s="12" t="s">
        <v>90</v>
      </c>
      <c r="AW1693" s="12" t="s">
        <v>32</v>
      </c>
      <c r="AX1693" s="12" t="s">
        <v>77</v>
      </c>
      <c r="AY1693" s="151" t="s">
        <v>268</v>
      </c>
    </row>
    <row r="1694" spans="2:65" s="12" customFormat="1">
      <c r="B1694" s="149"/>
      <c r="D1694" s="150" t="s">
        <v>276</v>
      </c>
      <c r="E1694" s="151" t="s">
        <v>1</v>
      </c>
      <c r="F1694" s="152" t="s">
        <v>2473</v>
      </c>
      <c r="H1694" s="153">
        <v>2.875</v>
      </c>
      <c r="I1694" s="154"/>
      <c r="L1694" s="149"/>
      <c r="M1694" s="155"/>
      <c r="T1694" s="156"/>
      <c r="AT1694" s="151" t="s">
        <v>276</v>
      </c>
      <c r="AU1694" s="151" t="s">
        <v>90</v>
      </c>
      <c r="AV1694" s="12" t="s">
        <v>90</v>
      </c>
      <c r="AW1694" s="12" t="s">
        <v>32</v>
      </c>
      <c r="AX1694" s="12" t="s">
        <v>77</v>
      </c>
      <c r="AY1694" s="151" t="s">
        <v>268</v>
      </c>
    </row>
    <row r="1695" spans="2:65" s="13" customFormat="1">
      <c r="B1695" s="157"/>
      <c r="D1695" s="150" t="s">
        <v>276</v>
      </c>
      <c r="E1695" s="158" t="s">
        <v>1</v>
      </c>
      <c r="F1695" s="159" t="s">
        <v>278</v>
      </c>
      <c r="H1695" s="160">
        <v>71.975999999999999</v>
      </c>
      <c r="I1695" s="161"/>
      <c r="L1695" s="157"/>
      <c r="M1695" s="162"/>
      <c r="T1695" s="163"/>
      <c r="AT1695" s="158" t="s">
        <v>276</v>
      </c>
      <c r="AU1695" s="158" t="s">
        <v>90</v>
      </c>
      <c r="AV1695" s="13" t="s">
        <v>101</v>
      </c>
      <c r="AW1695" s="13" t="s">
        <v>32</v>
      </c>
      <c r="AX1695" s="13" t="s">
        <v>84</v>
      </c>
      <c r="AY1695" s="158" t="s">
        <v>268</v>
      </c>
    </row>
    <row r="1696" spans="2:65" s="12" customFormat="1">
      <c r="B1696" s="149"/>
      <c r="D1696" s="150" t="s">
        <v>276</v>
      </c>
      <c r="F1696" s="152" t="s">
        <v>3495</v>
      </c>
      <c r="H1696" s="153">
        <v>28.79</v>
      </c>
      <c r="I1696" s="154"/>
      <c r="L1696" s="149"/>
      <c r="M1696" s="155"/>
      <c r="T1696" s="156"/>
      <c r="AT1696" s="151" t="s">
        <v>276</v>
      </c>
      <c r="AU1696" s="151" t="s">
        <v>90</v>
      </c>
      <c r="AV1696" s="12" t="s">
        <v>90</v>
      </c>
      <c r="AW1696" s="12" t="s">
        <v>4</v>
      </c>
      <c r="AX1696" s="12" t="s">
        <v>84</v>
      </c>
      <c r="AY1696" s="151" t="s">
        <v>268</v>
      </c>
    </row>
    <row r="1697" spans="2:65" s="1" customFormat="1" ht="16.5" customHeight="1">
      <c r="B1697" s="32"/>
      <c r="C1697" s="136" t="s">
        <v>2474</v>
      </c>
      <c r="D1697" s="136" t="s">
        <v>270</v>
      </c>
      <c r="E1697" s="137" t="s">
        <v>2480</v>
      </c>
      <c r="F1697" s="138" t="s">
        <v>2481</v>
      </c>
      <c r="G1697" s="139" t="s">
        <v>281</v>
      </c>
      <c r="H1697" s="140">
        <v>13</v>
      </c>
      <c r="I1697" s="141"/>
      <c r="J1697" s="142">
        <f>ROUND(I1697*H1697,2)</f>
        <v>0</v>
      </c>
      <c r="K1697" s="138" t="s">
        <v>274</v>
      </c>
      <c r="L1697" s="32"/>
      <c r="M1697" s="143" t="s">
        <v>1</v>
      </c>
      <c r="N1697" s="144" t="s">
        <v>43</v>
      </c>
      <c r="P1697" s="145">
        <f>O1697*H1697</f>
        <v>0</v>
      </c>
      <c r="Q1697" s="145">
        <v>2.1000000000000001E-4</v>
      </c>
      <c r="R1697" s="145">
        <f>Q1697*H1697</f>
        <v>2.7300000000000002E-3</v>
      </c>
      <c r="S1697" s="145">
        <v>0</v>
      </c>
      <c r="T1697" s="146">
        <f>S1697*H1697</f>
        <v>0</v>
      </c>
      <c r="AR1697" s="147" t="s">
        <v>370</v>
      </c>
      <c r="AT1697" s="147" t="s">
        <v>270</v>
      </c>
      <c r="AU1697" s="147" t="s">
        <v>90</v>
      </c>
      <c r="AY1697" s="17" t="s">
        <v>268</v>
      </c>
      <c r="BE1697" s="148">
        <f>IF(N1697="základní",J1697,0)</f>
        <v>0</v>
      </c>
      <c r="BF1697" s="148">
        <f>IF(N1697="snížená",J1697,0)</f>
        <v>0</v>
      </c>
      <c r="BG1697" s="148">
        <f>IF(N1697="zákl. přenesená",J1697,0)</f>
        <v>0</v>
      </c>
      <c r="BH1697" s="148">
        <f>IF(N1697="sníž. přenesená",J1697,0)</f>
        <v>0</v>
      </c>
      <c r="BI1697" s="148">
        <f>IF(N1697="nulová",J1697,0)</f>
        <v>0</v>
      </c>
      <c r="BJ1697" s="17" t="s">
        <v>90</v>
      </c>
      <c r="BK1697" s="148">
        <f>ROUND(I1697*H1697,2)</f>
        <v>0</v>
      </c>
      <c r="BL1697" s="17" t="s">
        <v>370</v>
      </c>
      <c r="BM1697" s="147" t="s">
        <v>2482</v>
      </c>
    </row>
    <row r="1698" spans="2:65" s="12" customFormat="1">
      <c r="B1698" s="149"/>
      <c r="D1698" s="150" t="s">
        <v>276</v>
      </c>
      <c r="E1698" s="151" t="s">
        <v>1</v>
      </c>
      <c r="F1698" s="152" t="s">
        <v>3496</v>
      </c>
      <c r="H1698" s="153">
        <v>13</v>
      </c>
      <c r="I1698" s="154"/>
      <c r="L1698" s="149"/>
      <c r="M1698" s="155"/>
      <c r="T1698" s="156"/>
      <c r="AT1698" s="151" t="s">
        <v>276</v>
      </c>
      <c r="AU1698" s="151" t="s">
        <v>90</v>
      </c>
      <c r="AV1698" s="12" t="s">
        <v>90</v>
      </c>
      <c r="AW1698" s="12" t="s">
        <v>32</v>
      </c>
      <c r="AX1698" s="12" t="s">
        <v>77</v>
      </c>
      <c r="AY1698" s="151" t="s">
        <v>268</v>
      </c>
    </row>
    <row r="1699" spans="2:65" s="13" customFormat="1">
      <c r="B1699" s="157"/>
      <c r="D1699" s="150" t="s">
        <v>276</v>
      </c>
      <c r="E1699" s="158" t="s">
        <v>1</v>
      </c>
      <c r="F1699" s="159" t="s">
        <v>278</v>
      </c>
      <c r="H1699" s="160">
        <v>13</v>
      </c>
      <c r="I1699" s="161"/>
      <c r="L1699" s="157"/>
      <c r="M1699" s="162"/>
      <c r="T1699" s="163"/>
      <c r="AT1699" s="158" t="s">
        <v>276</v>
      </c>
      <c r="AU1699" s="158" t="s">
        <v>90</v>
      </c>
      <c r="AV1699" s="13" t="s">
        <v>101</v>
      </c>
      <c r="AW1699" s="13" t="s">
        <v>32</v>
      </c>
      <c r="AX1699" s="13" t="s">
        <v>84</v>
      </c>
      <c r="AY1699" s="158" t="s">
        <v>268</v>
      </c>
    </row>
    <row r="1700" spans="2:65" s="1" customFormat="1" ht="16.5" customHeight="1">
      <c r="B1700" s="32"/>
      <c r="C1700" s="136" t="s">
        <v>2479</v>
      </c>
      <c r="D1700" s="136" t="s">
        <v>270</v>
      </c>
      <c r="E1700" s="137" t="s">
        <v>2485</v>
      </c>
      <c r="F1700" s="138" t="s">
        <v>2486</v>
      </c>
      <c r="G1700" s="139" t="s">
        <v>281</v>
      </c>
      <c r="H1700" s="140">
        <v>1</v>
      </c>
      <c r="I1700" s="141"/>
      <c r="J1700" s="142">
        <f>ROUND(I1700*H1700,2)</f>
        <v>0</v>
      </c>
      <c r="K1700" s="138" t="s">
        <v>274</v>
      </c>
      <c r="L1700" s="32"/>
      <c r="M1700" s="143" t="s">
        <v>1</v>
      </c>
      <c r="N1700" s="144" t="s">
        <v>43</v>
      </c>
      <c r="P1700" s="145">
        <f>O1700*H1700</f>
        <v>0</v>
      </c>
      <c r="Q1700" s="145">
        <v>2.0000000000000001E-4</v>
      </c>
      <c r="R1700" s="145">
        <f>Q1700*H1700</f>
        <v>2.0000000000000001E-4</v>
      </c>
      <c r="S1700" s="145">
        <v>0</v>
      </c>
      <c r="T1700" s="146">
        <f>S1700*H1700</f>
        <v>0</v>
      </c>
      <c r="AR1700" s="147" t="s">
        <v>370</v>
      </c>
      <c r="AT1700" s="147" t="s">
        <v>270</v>
      </c>
      <c r="AU1700" s="147" t="s">
        <v>90</v>
      </c>
      <c r="AY1700" s="17" t="s">
        <v>268</v>
      </c>
      <c r="BE1700" s="148">
        <f>IF(N1700="základní",J1700,0)</f>
        <v>0</v>
      </c>
      <c r="BF1700" s="148">
        <f>IF(N1700="snížená",J1700,0)</f>
        <v>0</v>
      </c>
      <c r="BG1700" s="148">
        <f>IF(N1700="zákl. přenesená",J1700,0)</f>
        <v>0</v>
      </c>
      <c r="BH1700" s="148">
        <f>IF(N1700="sníž. přenesená",J1700,0)</f>
        <v>0</v>
      </c>
      <c r="BI1700" s="148">
        <f>IF(N1700="nulová",J1700,0)</f>
        <v>0</v>
      </c>
      <c r="BJ1700" s="17" t="s">
        <v>90</v>
      </c>
      <c r="BK1700" s="148">
        <f>ROUND(I1700*H1700,2)</f>
        <v>0</v>
      </c>
      <c r="BL1700" s="17" t="s">
        <v>370</v>
      </c>
      <c r="BM1700" s="147" t="s">
        <v>2487</v>
      </c>
    </row>
    <row r="1701" spans="2:65" s="12" customFormat="1">
      <c r="B1701" s="149"/>
      <c r="D1701" s="150" t="s">
        <v>276</v>
      </c>
      <c r="E1701" s="151" t="s">
        <v>1</v>
      </c>
      <c r="F1701" s="152" t="s">
        <v>3185</v>
      </c>
      <c r="H1701" s="153">
        <v>1</v>
      </c>
      <c r="I1701" s="154"/>
      <c r="L1701" s="149"/>
      <c r="M1701" s="155"/>
      <c r="T1701" s="156"/>
      <c r="AT1701" s="151" t="s">
        <v>276</v>
      </c>
      <c r="AU1701" s="151" t="s">
        <v>90</v>
      </c>
      <c r="AV1701" s="12" t="s">
        <v>90</v>
      </c>
      <c r="AW1701" s="12" t="s">
        <v>32</v>
      </c>
      <c r="AX1701" s="12" t="s">
        <v>77</v>
      </c>
      <c r="AY1701" s="151" t="s">
        <v>268</v>
      </c>
    </row>
    <row r="1702" spans="2:65" s="13" customFormat="1">
      <c r="B1702" s="157"/>
      <c r="D1702" s="150" t="s">
        <v>276</v>
      </c>
      <c r="E1702" s="158" t="s">
        <v>1</v>
      </c>
      <c r="F1702" s="159" t="s">
        <v>278</v>
      </c>
      <c r="H1702" s="160">
        <v>1</v>
      </c>
      <c r="I1702" s="161"/>
      <c r="L1702" s="157"/>
      <c r="M1702" s="162"/>
      <c r="T1702" s="163"/>
      <c r="AT1702" s="158" t="s">
        <v>276</v>
      </c>
      <c r="AU1702" s="158" t="s">
        <v>90</v>
      </c>
      <c r="AV1702" s="13" t="s">
        <v>101</v>
      </c>
      <c r="AW1702" s="13" t="s">
        <v>32</v>
      </c>
      <c r="AX1702" s="13" t="s">
        <v>84</v>
      </c>
      <c r="AY1702" s="158" t="s">
        <v>268</v>
      </c>
    </row>
    <row r="1703" spans="2:65" s="1" customFormat="1" ht="24.2" customHeight="1">
      <c r="B1703" s="32"/>
      <c r="C1703" s="136" t="s">
        <v>2484</v>
      </c>
      <c r="D1703" s="136" t="s">
        <v>270</v>
      </c>
      <c r="E1703" s="137" t="s">
        <v>2489</v>
      </c>
      <c r="F1703" s="138" t="s">
        <v>2490</v>
      </c>
      <c r="G1703" s="139" t="s">
        <v>273</v>
      </c>
      <c r="H1703" s="140">
        <v>68.695999999999998</v>
      </c>
      <c r="I1703" s="141"/>
      <c r="J1703" s="142">
        <f>ROUND(I1703*H1703,2)</f>
        <v>0</v>
      </c>
      <c r="K1703" s="138" t="s">
        <v>1</v>
      </c>
      <c r="L1703" s="32"/>
      <c r="M1703" s="143" t="s">
        <v>1</v>
      </c>
      <c r="N1703" s="144" t="s">
        <v>43</v>
      </c>
      <c r="P1703" s="145">
        <f>O1703*H1703</f>
        <v>0</v>
      </c>
      <c r="Q1703" s="145">
        <v>5.0499999999999998E-3</v>
      </c>
      <c r="R1703" s="145">
        <f>Q1703*H1703</f>
        <v>0.34691479999999997</v>
      </c>
      <c r="S1703" s="145">
        <v>0</v>
      </c>
      <c r="T1703" s="146">
        <f>S1703*H1703</f>
        <v>0</v>
      </c>
      <c r="AR1703" s="147" t="s">
        <v>370</v>
      </c>
      <c r="AT1703" s="147" t="s">
        <v>270</v>
      </c>
      <c r="AU1703" s="147" t="s">
        <v>90</v>
      </c>
      <c r="AY1703" s="17" t="s">
        <v>268</v>
      </c>
      <c r="BE1703" s="148">
        <f>IF(N1703="základní",J1703,0)</f>
        <v>0</v>
      </c>
      <c r="BF1703" s="148">
        <f>IF(N1703="snížená",J1703,0)</f>
        <v>0</v>
      </c>
      <c r="BG1703" s="148">
        <f>IF(N1703="zákl. přenesená",J1703,0)</f>
        <v>0</v>
      </c>
      <c r="BH1703" s="148">
        <f>IF(N1703="sníž. přenesená",J1703,0)</f>
        <v>0</v>
      </c>
      <c r="BI1703" s="148">
        <f>IF(N1703="nulová",J1703,0)</f>
        <v>0</v>
      </c>
      <c r="BJ1703" s="17" t="s">
        <v>90</v>
      </c>
      <c r="BK1703" s="148">
        <f>ROUND(I1703*H1703,2)</f>
        <v>0</v>
      </c>
      <c r="BL1703" s="17" t="s">
        <v>370</v>
      </c>
      <c r="BM1703" s="147" t="s">
        <v>3497</v>
      </c>
    </row>
    <row r="1704" spans="2:65" s="1" customFormat="1" ht="37.9" customHeight="1">
      <c r="B1704" s="32"/>
      <c r="C1704" s="186" t="s">
        <v>2488</v>
      </c>
      <c r="D1704" s="186" t="s">
        <v>982</v>
      </c>
      <c r="E1704" s="187" t="s">
        <v>2493</v>
      </c>
      <c r="F1704" s="188" t="s">
        <v>3498</v>
      </c>
      <c r="G1704" s="189" t="s">
        <v>273</v>
      </c>
      <c r="H1704" s="190">
        <v>75.566000000000003</v>
      </c>
      <c r="I1704" s="191"/>
      <c r="J1704" s="192">
        <f>ROUND(I1704*H1704,2)</f>
        <v>0</v>
      </c>
      <c r="K1704" s="188" t="s">
        <v>1</v>
      </c>
      <c r="L1704" s="193"/>
      <c r="M1704" s="194" t="s">
        <v>1</v>
      </c>
      <c r="N1704" s="195" t="s">
        <v>43</v>
      </c>
      <c r="P1704" s="145">
        <f>O1704*H1704</f>
        <v>0</v>
      </c>
      <c r="Q1704" s="145">
        <v>0.01</v>
      </c>
      <c r="R1704" s="145">
        <f>Q1704*H1704</f>
        <v>0.75566</v>
      </c>
      <c r="S1704" s="145">
        <v>0</v>
      </c>
      <c r="T1704" s="146">
        <f>S1704*H1704</f>
        <v>0</v>
      </c>
      <c r="AR1704" s="147" t="s">
        <v>448</v>
      </c>
      <c r="AT1704" s="147" t="s">
        <v>982</v>
      </c>
      <c r="AU1704" s="147" t="s">
        <v>90</v>
      </c>
      <c r="AY1704" s="17" t="s">
        <v>268</v>
      </c>
      <c r="BE1704" s="148">
        <f>IF(N1704="základní",J1704,0)</f>
        <v>0</v>
      </c>
      <c r="BF1704" s="148">
        <f>IF(N1704="snížená",J1704,0)</f>
        <v>0</v>
      </c>
      <c r="BG1704" s="148">
        <f>IF(N1704="zákl. přenesená",J1704,0)</f>
        <v>0</v>
      </c>
      <c r="BH1704" s="148">
        <f>IF(N1704="sníž. přenesená",J1704,0)</f>
        <v>0</v>
      </c>
      <c r="BI1704" s="148">
        <f>IF(N1704="nulová",J1704,0)</f>
        <v>0</v>
      </c>
      <c r="BJ1704" s="17" t="s">
        <v>90</v>
      </c>
      <c r="BK1704" s="148">
        <f>ROUND(I1704*H1704,2)</f>
        <v>0</v>
      </c>
      <c r="BL1704" s="17" t="s">
        <v>370</v>
      </c>
      <c r="BM1704" s="147" t="s">
        <v>3499</v>
      </c>
    </row>
    <row r="1705" spans="2:65" s="14" customFormat="1">
      <c r="B1705" s="164"/>
      <c r="D1705" s="150" t="s">
        <v>276</v>
      </c>
      <c r="E1705" s="165" t="s">
        <v>1</v>
      </c>
      <c r="F1705" s="166" t="s">
        <v>2472</v>
      </c>
      <c r="H1705" s="165" t="s">
        <v>1</v>
      </c>
      <c r="I1705" s="167"/>
      <c r="L1705" s="164"/>
      <c r="M1705" s="168"/>
      <c r="T1705" s="169"/>
      <c r="AT1705" s="165" t="s">
        <v>276</v>
      </c>
      <c r="AU1705" s="165" t="s">
        <v>90</v>
      </c>
      <c r="AV1705" s="14" t="s">
        <v>84</v>
      </c>
      <c r="AW1705" s="14" t="s">
        <v>32</v>
      </c>
      <c r="AX1705" s="14" t="s">
        <v>77</v>
      </c>
      <c r="AY1705" s="165" t="s">
        <v>268</v>
      </c>
    </row>
    <row r="1706" spans="2:65" s="14" customFormat="1">
      <c r="B1706" s="164"/>
      <c r="D1706" s="150" t="s">
        <v>276</v>
      </c>
      <c r="E1706" s="165" t="s">
        <v>1</v>
      </c>
      <c r="F1706" s="166" t="s">
        <v>3173</v>
      </c>
      <c r="H1706" s="165" t="s">
        <v>1</v>
      </c>
      <c r="I1706" s="167"/>
      <c r="L1706" s="164"/>
      <c r="M1706" s="168"/>
      <c r="T1706" s="169"/>
      <c r="AT1706" s="165" t="s">
        <v>276</v>
      </c>
      <c r="AU1706" s="165" t="s">
        <v>90</v>
      </c>
      <c r="AV1706" s="14" t="s">
        <v>84</v>
      </c>
      <c r="AW1706" s="14" t="s">
        <v>32</v>
      </c>
      <c r="AX1706" s="14" t="s">
        <v>77</v>
      </c>
      <c r="AY1706" s="165" t="s">
        <v>268</v>
      </c>
    </row>
    <row r="1707" spans="2:65" s="12" customFormat="1">
      <c r="B1707" s="149"/>
      <c r="D1707" s="150" t="s">
        <v>276</v>
      </c>
      <c r="E1707" s="151" t="s">
        <v>1</v>
      </c>
      <c r="F1707" s="152" t="s">
        <v>958</v>
      </c>
      <c r="H1707" s="153">
        <v>5.5</v>
      </c>
      <c r="I1707" s="154"/>
      <c r="L1707" s="149"/>
      <c r="M1707" s="155"/>
      <c r="T1707" s="156"/>
      <c r="AT1707" s="151" t="s">
        <v>276</v>
      </c>
      <c r="AU1707" s="151" t="s">
        <v>90</v>
      </c>
      <c r="AV1707" s="12" t="s">
        <v>90</v>
      </c>
      <c r="AW1707" s="12" t="s">
        <v>32</v>
      </c>
      <c r="AX1707" s="12" t="s">
        <v>77</v>
      </c>
      <c r="AY1707" s="151" t="s">
        <v>268</v>
      </c>
    </row>
    <row r="1708" spans="2:65" s="12" customFormat="1" ht="22.5">
      <c r="B1708" s="149"/>
      <c r="D1708" s="150" t="s">
        <v>276</v>
      </c>
      <c r="E1708" s="151" t="s">
        <v>1</v>
      </c>
      <c r="F1708" s="152" t="s">
        <v>2718</v>
      </c>
      <c r="H1708" s="153">
        <v>31.010999999999999</v>
      </c>
      <c r="I1708" s="154"/>
      <c r="L1708" s="149"/>
      <c r="M1708" s="155"/>
      <c r="T1708" s="156"/>
      <c r="AT1708" s="151" t="s">
        <v>276</v>
      </c>
      <c r="AU1708" s="151" t="s">
        <v>90</v>
      </c>
      <c r="AV1708" s="12" t="s">
        <v>90</v>
      </c>
      <c r="AW1708" s="12" t="s">
        <v>32</v>
      </c>
      <c r="AX1708" s="12" t="s">
        <v>77</v>
      </c>
      <c r="AY1708" s="151" t="s">
        <v>268</v>
      </c>
    </row>
    <row r="1709" spans="2:65" s="12" customFormat="1">
      <c r="B1709" s="149"/>
      <c r="D1709" s="150" t="s">
        <v>276</v>
      </c>
      <c r="E1709" s="151" t="s">
        <v>1</v>
      </c>
      <c r="F1709" s="152" t="s">
        <v>3500</v>
      </c>
      <c r="H1709" s="153">
        <v>5.74</v>
      </c>
      <c r="I1709" s="154"/>
      <c r="L1709" s="149"/>
      <c r="M1709" s="155"/>
      <c r="T1709" s="156"/>
      <c r="AT1709" s="151" t="s">
        <v>276</v>
      </c>
      <c r="AU1709" s="151" t="s">
        <v>90</v>
      </c>
      <c r="AV1709" s="12" t="s">
        <v>90</v>
      </c>
      <c r="AW1709" s="12" t="s">
        <v>32</v>
      </c>
      <c r="AX1709" s="12" t="s">
        <v>77</v>
      </c>
      <c r="AY1709" s="151" t="s">
        <v>268</v>
      </c>
    </row>
    <row r="1710" spans="2:65" s="12" customFormat="1" ht="22.5">
      <c r="B1710" s="149"/>
      <c r="D1710" s="150" t="s">
        <v>276</v>
      </c>
      <c r="E1710" s="151" t="s">
        <v>1</v>
      </c>
      <c r="F1710" s="152" t="s">
        <v>2720</v>
      </c>
      <c r="H1710" s="153">
        <v>23.57</v>
      </c>
      <c r="I1710" s="154"/>
      <c r="L1710" s="149"/>
      <c r="M1710" s="155"/>
      <c r="T1710" s="156"/>
      <c r="AT1710" s="151" t="s">
        <v>276</v>
      </c>
      <c r="AU1710" s="151" t="s">
        <v>90</v>
      </c>
      <c r="AV1710" s="12" t="s">
        <v>90</v>
      </c>
      <c r="AW1710" s="12" t="s">
        <v>32</v>
      </c>
      <c r="AX1710" s="12" t="s">
        <v>77</v>
      </c>
      <c r="AY1710" s="151" t="s">
        <v>268</v>
      </c>
    </row>
    <row r="1711" spans="2:65" s="12" customFormat="1">
      <c r="B1711" s="149"/>
      <c r="D1711" s="150" t="s">
        <v>276</v>
      </c>
      <c r="E1711" s="151" t="s">
        <v>1</v>
      </c>
      <c r="F1711" s="152" t="s">
        <v>2473</v>
      </c>
      <c r="H1711" s="153">
        <v>2.875</v>
      </c>
      <c r="I1711" s="154"/>
      <c r="L1711" s="149"/>
      <c r="M1711" s="155"/>
      <c r="T1711" s="156"/>
      <c r="AT1711" s="151" t="s">
        <v>276</v>
      </c>
      <c r="AU1711" s="151" t="s">
        <v>90</v>
      </c>
      <c r="AV1711" s="12" t="s">
        <v>90</v>
      </c>
      <c r="AW1711" s="12" t="s">
        <v>32</v>
      </c>
      <c r="AX1711" s="12" t="s">
        <v>77</v>
      </c>
      <c r="AY1711" s="151" t="s">
        <v>268</v>
      </c>
    </row>
    <row r="1712" spans="2:65" s="13" customFormat="1">
      <c r="B1712" s="157"/>
      <c r="D1712" s="150" t="s">
        <v>276</v>
      </c>
      <c r="E1712" s="158" t="s">
        <v>1</v>
      </c>
      <c r="F1712" s="159" t="s">
        <v>278</v>
      </c>
      <c r="H1712" s="160">
        <v>68.695999999999998</v>
      </c>
      <c r="I1712" s="161"/>
      <c r="L1712" s="157"/>
      <c r="M1712" s="162"/>
      <c r="T1712" s="163"/>
      <c r="AT1712" s="158" t="s">
        <v>276</v>
      </c>
      <c r="AU1712" s="158" t="s">
        <v>90</v>
      </c>
      <c r="AV1712" s="13" t="s">
        <v>101</v>
      </c>
      <c r="AW1712" s="13" t="s">
        <v>32</v>
      </c>
      <c r="AX1712" s="13" t="s">
        <v>84</v>
      </c>
      <c r="AY1712" s="158" t="s">
        <v>268</v>
      </c>
    </row>
    <row r="1713" spans="2:65" s="12" customFormat="1">
      <c r="B1713" s="149"/>
      <c r="D1713" s="150" t="s">
        <v>276</v>
      </c>
      <c r="F1713" s="152" t="s">
        <v>3501</v>
      </c>
      <c r="H1713" s="153">
        <v>75.566000000000003</v>
      </c>
      <c r="I1713" s="154"/>
      <c r="L1713" s="149"/>
      <c r="M1713" s="155"/>
      <c r="T1713" s="156"/>
      <c r="AT1713" s="151" t="s">
        <v>276</v>
      </c>
      <c r="AU1713" s="151" t="s">
        <v>90</v>
      </c>
      <c r="AV1713" s="12" t="s">
        <v>90</v>
      </c>
      <c r="AW1713" s="12" t="s">
        <v>4</v>
      </c>
      <c r="AX1713" s="12" t="s">
        <v>84</v>
      </c>
      <c r="AY1713" s="151" t="s">
        <v>268</v>
      </c>
    </row>
    <row r="1714" spans="2:65" s="1" customFormat="1" ht="24.2" customHeight="1">
      <c r="B1714" s="32"/>
      <c r="C1714" s="136" t="s">
        <v>2492</v>
      </c>
      <c r="D1714" s="136" t="s">
        <v>270</v>
      </c>
      <c r="E1714" s="137" t="s">
        <v>2504</v>
      </c>
      <c r="F1714" s="138" t="s">
        <v>2505</v>
      </c>
      <c r="G1714" s="139" t="s">
        <v>318</v>
      </c>
      <c r="H1714" s="140">
        <v>9.1999999999999993</v>
      </c>
      <c r="I1714" s="141"/>
      <c r="J1714" s="142">
        <f>ROUND(I1714*H1714,2)</f>
        <v>0</v>
      </c>
      <c r="K1714" s="138" t="s">
        <v>274</v>
      </c>
      <c r="L1714" s="32"/>
      <c r="M1714" s="143" t="s">
        <v>1</v>
      </c>
      <c r="N1714" s="144" t="s">
        <v>43</v>
      </c>
      <c r="P1714" s="145">
        <f>O1714*H1714</f>
        <v>0</v>
      </c>
      <c r="Q1714" s="145">
        <v>1.8000000000000001E-4</v>
      </c>
      <c r="R1714" s="145">
        <f>Q1714*H1714</f>
        <v>1.6559999999999999E-3</v>
      </c>
      <c r="S1714" s="145">
        <v>0</v>
      </c>
      <c r="T1714" s="146">
        <f>S1714*H1714</f>
        <v>0</v>
      </c>
      <c r="AR1714" s="147" t="s">
        <v>370</v>
      </c>
      <c r="AT1714" s="147" t="s">
        <v>270</v>
      </c>
      <c r="AU1714" s="147" t="s">
        <v>90</v>
      </c>
      <c r="AY1714" s="17" t="s">
        <v>268</v>
      </c>
      <c r="BE1714" s="148">
        <f>IF(N1714="základní",J1714,0)</f>
        <v>0</v>
      </c>
      <c r="BF1714" s="148">
        <f>IF(N1714="snížená",J1714,0)</f>
        <v>0</v>
      </c>
      <c r="BG1714" s="148">
        <f>IF(N1714="zákl. přenesená",J1714,0)</f>
        <v>0</v>
      </c>
      <c r="BH1714" s="148">
        <f>IF(N1714="sníž. přenesená",J1714,0)</f>
        <v>0</v>
      </c>
      <c r="BI1714" s="148">
        <f>IF(N1714="nulová",J1714,0)</f>
        <v>0</v>
      </c>
      <c r="BJ1714" s="17" t="s">
        <v>90</v>
      </c>
      <c r="BK1714" s="148">
        <f>ROUND(I1714*H1714,2)</f>
        <v>0</v>
      </c>
      <c r="BL1714" s="17" t="s">
        <v>370</v>
      </c>
      <c r="BM1714" s="147" t="s">
        <v>3502</v>
      </c>
    </row>
    <row r="1715" spans="2:65" s="1" customFormat="1" ht="24.2" customHeight="1">
      <c r="B1715" s="32"/>
      <c r="C1715" s="186" t="s">
        <v>2503</v>
      </c>
      <c r="D1715" s="186" t="s">
        <v>982</v>
      </c>
      <c r="E1715" s="187" t="s">
        <v>2508</v>
      </c>
      <c r="F1715" s="188" t="s">
        <v>2509</v>
      </c>
      <c r="G1715" s="189" t="s">
        <v>318</v>
      </c>
      <c r="H1715" s="190">
        <v>9.66</v>
      </c>
      <c r="I1715" s="191"/>
      <c r="J1715" s="192">
        <f>ROUND(I1715*H1715,2)</f>
        <v>0</v>
      </c>
      <c r="K1715" s="188" t="s">
        <v>1</v>
      </c>
      <c r="L1715" s="193"/>
      <c r="M1715" s="194" t="s">
        <v>1</v>
      </c>
      <c r="N1715" s="195" t="s">
        <v>43</v>
      </c>
      <c r="P1715" s="145">
        <f>O1715*H1715</f>
        <v>0</v>
      </c>
      <c r="Q1715" s="145">
        <v>1.2E-4</v>
      </c>
      <c r="R1715" s="145">
        <f>Q1715*H1715</f>
        <v>1.1592E-3</v>
      </c>
      <c r="S1715" s="145">
        <v>0</v>
      </c>
      <c r="T1715" s="146">
        <f>S1715*H1715</f>
        <v>0</v>
      </c>
      <c r="AR1715" s="147" t="s">
        <v>448</v>
      </c>
      <c r="AT1715" s="147" t="s">
        <v>982</v>
      </c>
      <c r="AU1715" s="147" t="s">
        <v>90</v>
      </c>
      <c r="AY1715" s="17" t="s">
        <v>268</v>
      </c>
      <c r="BE1715" s="148">
        <f>IF(N1715="základní",J1715,0)</f>
        <v>0</v>
      </c>
      <c r="BF1715" s="148">
        <f>IF(N1715="snížená",J1715,0)</f>
        <v>0</v>
      </c>
      <c r="BG1715" s="148">
        <f>IF(N1715="zákl. přenesená",J1715,0)</f>
        <v>0</v>
      </c>
      <c r="BH1715" s="148">
        <f>IF(N1715="sníž. přenesená",J1715,0)</f>
        <v>0</v>
      </c>
      <c r="BI1715" s="148">
        <f>IF(N1715="nulová",J1715,0)</f>
        <v>0</v>
      </c>
      <c r="BJ1715" s="17" t="s">
        <v>90</v>
      </c>
      <c r="BK1715" s="148">
        <f>ROUND(I1715*H1715,2)</f>
        <v>0</v>
      </c>
      <c r="BL1715" s="17" t="s">
        <v>370</v>
      </c>
      <c r="BM1715" s="147" t="s">
        <v>3503</v>
      </c>
    </row>
    <row r="1716" spans="2:65" s="12" customFormat="1">
      <c r="B1716" s="149"/>
      <c r="D1716" s="150" t="s">
        <v>276</v>
      </c>
      <c r="E1716" s="151" t="s">
        <v>1</v>
      </c>
      <c r="F1716" s="152" t="s">
        <v>3504</v>
      </c>
      <c r="H1716" s="153">
        <v>6.7</v>
      </c>
      <c r="I1716" s="154"/>
      <c r="L1716" s="149"/>
      <c r="M1716" s="155"/>
      <c r="T1716" s="156"/>
      <c r="AT1716" s="151" t="s">
        <v>276</v>
      </c>
      <c r="AU1716" s="151" t="s">
        <v>90</v>
      </c>
      <c r="AV1716" s="12" t="s">
        <v>90</v>
      </c>
      <c r="AW1716" s="12" t="s">
        <v>32</v>
      </c>
      <c r="AX1716" s="12" t="s">
        <v>77</v>
      </c>
      <c r="AY1716" s="151" t="s">
        <v>268</v>
      </c>
    </row>
    <row r="1717" spans="2:65" s="12" customFormat="1">
      <c r="B1717" s="149"/>
      <c r="D1717" s="150" t="s">
        <v>276</v>
      </c>
      <c r="E1717" s="151" t="s">
        <v>1</v>
      </c>
      <c r="F1717" s="152" t="s">
        <v>3505</v>
      </c>
      <c r="H1717" s="153">
        <v>2.5</v>
      </c>
      <c r="I1717" s="154"/>
      <c r="L1717" s="149"/>
      <c r="M1717" s="155"/>
      <c r="T1717" s="156"/>
      <c r="AT1717" s="151" t="s">
        <v>276</v>
      </c>
      <c r="AU1717" s="151" t="s">
        <v>90</v>
      </c>
      <c r="AV1717" s="12" t="s">
        <v>90</v>
      </c>
      <c r="AW1717" s="12" t="s">
        <v>32</v>
      </c>
      <c r="AX1717" s="12" t="s">
        <v>77</v>
      </c>
      <c r="AY1717" s="151" t="s">
        <v>268</v>
      </c>
    </row>
    <row r="1718" spans="2:65" s="13" customFormat="1">
      <c r="B1718" s="157"/>
      <c r="D1718" s="150" t="s">
        <v>276</v>
      </c>
      <c r="E1718" s="158" t="s">
        <v>1</v>
      </c>
      <c r="F1718" s="159" t="s">
        <v>278</v>
      </c>
      <c r="H1718" s="160">
        <v>9.1999999999999993</v>
      </c>
      <c r="I1718" s="161"/>
      <c r="L1718" s="157"/>
      <c r="M1718" s="162"/>
      <c r="T1718" s="163"/>
      <c r="AT1718" s="158" t="s">
        <v>276</v>
      </c>
      <c r="AU1718" s="158" t="s">
        <v>90</v>
      </c>
      <c r="AV1718" s="13" t="s">
        <v>101</v>
      </c>
      <c r="AW1718" s="13" t="s">
        <v>32</v>
      </c>
      <c r="AX1718" s="13" t="s">
        <v>84</v>
      </c>
      <c r="AY1718" s="158" t="s">
        <v>268</v>
      </c>
    </row>
    <row r="1719" spans="2:65" s="12" customFormat="1">
      <c r="B1719" s="149"/>
      <c r="D1719" s="150" t="s">
        <v>276</v>
      </c>
      <c r="F1719" s="152" t="s">
        <v>3091</v>
      </c>
      <c r="H1719" s="153">
        <v>9.66</v>
      </c>
      <c r="I1719" s="154"/>
      <c r="L1719" s="149"/>
      <c r="M1719" s="155"/>
      <c r="T1719" s="156"/>
      <c r="AT1719" s="151" t="s">
        <v>276</v>
      </c>
      <c r="AU1719" s="151" t="s">
        <v>90</v>
      </c>
      <c r="AV1719" s="12" t="s">
        <v>90</v>
      </c>
      <c r="AW1719" s="12" t="s">
        <v>4</v>
      </c>
      <c r="AX1719" s="12" t="s">
        <v>84</v>
      </c>
      <c r="AY1719" s="151" t="s">
        <v>268</v>
      </c>
    </row>
    <row r="1720" spans="2:65" s="1" customFormat="1" ht="16.5" customHeight="1">
      <c r="B1720" s="32"/>
      <c r="C1720" s="136" t="s">
        <v>2507</v>
      </c>
      <c r="D1720" s="136" t="s">
        <v>270</v>
      </c>
      <c r="E1720" s="137" t="s">
        <v>2515</v>
      </c>
      <c r="F1720" s="138" t="s">
        <v>2516</v>
      </c>
      <c r="G1720" s="139" t="s">
        <v>318</v>
      </c>
      <c r="H1720" s="140">
        <v>28.75</v>
      </c>
      <c r="I1720" s="141"/>
      <c r="J1720" s="142">
        <f>ROUND(I1720*H1720,2)</f>
        <v>0</v>
      </c>
      <c r="K1720" s="138" t="s">
        <v>274</v>
      </c>
      <c r="L1720" s="32"/>
      <c r="M1720" s="143" t="s">
        <v>1</v>
      </c>
      <c r="N1720" s="144" t="s">
        <v>43</v>
      </c>
      <c r="P1720" s="145">
        <f>O1720*H1720</f>
        <v>0</v>
      </c>
      <c r="Q1720" s="145">
        <v>3.0000000000000001E-5</v>
      </c>
      <c r="R1720" s="145">
        <f>Q1720*H1720</f>
        <v>8.6249999999999999E-4</v>
      </c>
      <c r="S1720" s="145">
        <v>0</v>
      </c>
      <c r="T1720" s="146">
        <f>S1720*H1720</f>
        <v>0</v>
      </c>
      <c r="AR1720" s="147" t="s">
        <v>370</v>
      </c>
      <c r="AT1720" s="147" t="s">
        <v>270</v>
      </c>
      <c r="AU1720" s="147" t="s">
        <v>90</v>
      </c>
      <c r="AY1720" s="17" t="s">
        <v>268</v>
      </c>
      <c r="BE1720" s="148">
        <f>IF(N1720="základní",J1720,0)</f>
        <v>0</v>
      </c>
      <c r="BF1720" s="148">
        <f>IF(N1720="snížená",J1720,0)</f>
        <v>0</v>
      </c>
      <c r="BG1720" s="148">
        <f>IF(N1720="zákl. přenesená",J1720,0)</f>
        <v>0</v>
      </c>
      <c r="BH1720" s="148">
        <f>IF(N1720="sníž. přenesená",J1720,0)</f>
        <v>0</v>
      </c>
      <c r="BI1720" s="148">
        <f>IF(N1720="nulová",J1720,0)</f>
        <v>0</v>
      </c>
      <c r="BJ1720" s="17" t="s">
        <v>90</v>
      </c>
      <c r="BK1720" s="148">
        <f>ROUND(I1720*H1720,2)</f>
        <v>0</v>
      </c>
      <c r="BL1720" s="17" t="s">
        <v>370</v>
      </c>
      <c r="BM1720" s="147" t="s">
        <v>2517</v>
      </c>
    </row>
    <row r="1721" spans="2:65" s="12" customFormat="1">
      <c r="B1721" s="149"/>
      <c r="D1721" s="150" t="s">
        <v>276</v>
      </c>
      <c r="E1721" s="151" t="s">
        <v>1</v>
      </c>
      <c r="F1721" s="152" t="s">
        <v>3506</v>
      </c>
      <c r="H1721" s="153">
        <v>28.75</v>
      </c>
      <c r="I1721" s="154"/>
      <c r="L1721" s="149"/>
      <c r="M1721" s="155"/>
      <c r="T1721" s="156"/>
      <c r="AT1721" s="151" t="s">
        <v>276</v>
      </c>
      <c r="AU1721" s="151" t="s">
        <v>90</v>
      </c>
      <c r="AV1721" s="12" t="s">
        <v>90</v>
      </c>
      <c r="AW1721" s="12" t="s">
        <v>32</v>
      </c>
      <c r="AX1721" s="12" t="s">
        <v>77</v>
      </c>
      <c r="AY1721" s="151" t="s">
        <v>268</v>
      </c>
    </row>
    <row r="1722" spans="2:65" s="13" customFormat="1">
      <c r="B1722" s="157"/>
      <c r="D1722" s="150" t="s">
        <v>276</v>
      </c>
      <c r="E1722" s="158" t="s">
        <v>1</v>
      </c>
      <c r="F1722" s="159" t="s">
        <v>278</v>
      </c>
      <c r="H1722" s="160">
        <v>28.75</v>
      </c>
      <c r="I1722" s="161"/>
      <c r="L1722" s="157"/>
      <c r="M1722" s="162"/>
      <c r="T1722" s="163"/>
      <c r="AT1722" s="158" t="s">
        <v>276</v>
      </c>
      <c r="AU1722" s="158" t="s">
        <v>90</v>
      </c>
      <c r="AV1722" s="13" t="s">
        <v>101</v>
      </c>
      <c r="AW1722" s="13" t="s">
        <v>32</v>
      </c>
      <c r="AX1722" s="13" t="s">
        <v>84</v>
      </c>
      <c r="AY1722" s="158" t="s">
        <v>268</v>
      </c>
    </row>
    <row r="1723" spans="2:65" s="1" customFormat="1" ht="21.75" customHeight="1">
      <c r="B1723" s="32"/>
      <c r="C1723" s="136" t="s">
        <v>2514</v>
      </c>
      <c r="D1723" s="136" t="s">
        <v>270</v>
      </c>
      <c r="E1723" s="137" t="s">
        <v>2520</v>
      </c>
      <c r="F1723" s="138" t="s">
        <v>2521</v>
      </c>
      <c r="G1723" s="139" t="s">
        <v>318</v>
      </c>
      <c r="H1723" s="140">
        <v>28.75</v>
      </c>
      <c r="I1723" s="141"/>
      <c r="J1723" s="142">
        <f>ROUND(I1723*H1723,2)</f>
        <v>0</v>
      </c>
      <c r="K1723" s="138" t="s">
        <v>274</v>
      </c>
      <c r="L1723" s="32"/>
      <c r="M1723" s="143" t="s">
        <v>1</v>
      </c>
      <c r="N1723" s="144" t="s">
        <v>43</v>
      </c>
      <c r="P1723" s="145">
        <f>O1723*H1723</f>
        <v>0</v>
      </c>
      <c r="Q1723" s="145">
        <v>5.0000000000000002E-5</v>
      </c>
      <c r="R1723" s="145">
        <f>Q1723*H1723</f>
        <v>1.4375E-3</v>
      </c>
      <c r="S1723" s="145">
        <v>0</v>
      </c>
      <c r="T1723" s="146">
        <f>S1723*H1723</f>
        <v>0</v>
      </c>
      <c r="AR1723" s="147" t="s">
        <v>370</v>
      </c>
      <c r="AT1723" s="147" t="s">
        <v>270</v>
      </c>
      <c r="AU1723" s="147" t="s">
        <v>90</v>
      </c>
      <c r="AY1723" s="17" t="s">
        <v>268</v>
      </c>
      <c r="BE1723" s="148">
        <f>IF(N1723="základní",J1723,0)</f>
        <v>0</v>
      </c>
      <c r="BF1723" s="148">
        <f>IF(N1723="snížená",J1723,0)</f>
        <v>0</v>
      </c>
      <c r="BG1723" s="148">
        <f>IF(N1723="zákl. přenesená",J1723,0)</f>
        <v>0</v>
      </c>
      <c r="BH1723" s="148">
        <f>IF(N1723="sníž. přenesená",J1723,0)</f>
        <v>0</v>
      </c>
      <c r="BI1723" s="148">
        <f>IF(N1723="nulová",J1723,0)</f>
        <v>0</v>
      </c>
      <c r="BJ1723" s="17" t="s">
        <v>90</v>
      </c>
      <c r="BK1723" s="148">
        <f>ROUND(I1723*H1723,2)</f>
        <v>0</v>
      </c>
      <c r="BL1723" s="17" t="s">
        <v>370</v>
      </c>
      <c r="BM1723" s="147" t="s">
        <v>2522</v>
      </c>
    </row>
    <row r="1724" spans="2:65" s="12" customFormat="1">
      <c r="B1724" s="149"/>
      <c r="D1724" s="150" t="s">
        <v>276</v>
      </c>
      <c r="E1724" s="151" t="s">
        <v>1</v>
      </c>
      <c r="F1724" s="152" t="s">
        <v>3506</v>
      </c>
      <c r="H1724" s="153">
        <v>28.75</v>
      </c>
      <c r="I1724" s="154"/>
      <c r="L1724" s="149"/>
      <c r="M1724" s="155"/>
      <c r="T1724" s="156"/>
      <c r="AT1724" s="151" t="s">
        <v>276</v>
      </c>
      <c r="AU1724" s="151" t="s">
        <v>90</v>
      </c>
      <c r="AV1724" s="12" t="s">
        <v>90</v>
      </c>
      <c r="AW1724" s="12" t="s">
        <v>32</v>
      </c>
      <c r="AX1724" s="12" t="s">
        <v>77</v>
      </c>
      <c r="AY1724" s="151" t="s">
        <v>268</v>
      </c>
    </row>
    <row r="1725" spans="2:65" s="13" customFormat="1">
      <c r="B1725" s="157"/>
      <c r="D1725" s="150" t="s">
        <v>276</v>
      </c>
      <c r="E1725" s="158" t="s">
        <v>1</v>
      </c>
      <c r="F1725" s="159" t="s">
        <v>278</v>
      </c>
      <c r="H1725" s="160">
        <v>28.75</v>
      </c>
      <c r="I1725" s="161"/>
      <c r="L1725" s="157"/>
      <c r="M1725" s="162"/>
      <c r="T1725" s="163"/>
      <c r="AT1725" s="158" t="s">
        <v>276</v>
      </c>
      <c r="AU1725" s="158" t="s">
        <v>90</v>
      </c>
      <c r="AV1725" s="13" t="s">
        <v>101</v>
      </c>
      <c r="AW1725" s="13" t="s">
        <v>32</v>
      </c>
      <c r="AX1725" s="13" t="s">
        <v>84</v>
      </c>
      <c r="AY1725" s="158" t="s">
        <v>268</v>
      </c>
    </row>
    <row r="1726" spans="2:65" s="1" customFormat="1" ht="24.2" customHeight="1">
      <c r="B1726" s="32"/>
      <c r="C1726" s="136" t="s">
        <v>2519</v>
      </c>
      <c r="D1726" s="136" t="s">
        <v>270</v>
      </c>
      <c r="E1726" s="137" t="s">
        <v>2524</v>
      </c>
      <c r="F1726" s="138" t="s">
        <v>2525</v>
      </c>
      <c r="G1726" s="139" t="s">
        <v>1472</v>
      </c>
      <c r="H1726" s="197"/>
      <c r="I1726" s="141"/>
      <c r="J1726" s="142">
        <f>ROUND(I1726*H1726,2)</f>
        <v>0</v>
      </c>
      <c r="K1726" s="138" t="s">
        <v>274</v>
      </c>
      <c r="L1726" s="32"/>
      <c r="M1726" s="143" t="s">
        <v>1</v>
      </c>
      <c r="N1726" s="144" t="s">
        <v>43</v>
      </c>
      <c r="P1726" s="145">
        <f>O1726*H1726</f>
        <v>0</v>
      </c>
      <c r="Q1726" s="145">
        <v>0</v>
      </c>
      <c r="R1726" s="145">
        <f>Q1726*H1726</f>
        <v>0</v>
      </c>
      <c r="S1726" s="145">
        <v>0</v>
      </c>
      <c r="T1726" s="146">
        <f>S1726*H1726</f>
        <v>0</v>
      </c>
      <c r="AR1726" s="147" t="s">
        <v>370</v>
      </c>
      <c r="AT1726" s="147" t="s">
        <v>270</v>
      </c>
      <c r="AU1726" s="147" t="s">
        <v>90</v>
      </c>
      <c r="AY1726" s="17" t="s">
        <v>268</v>
      </c>
      <c r="BE1726" s="148">
        <f>IF(N1726="základní",J1726,0)</f>
        <v>0</v>
      </c>
      <c r="BF1726" s="148">
        <f>IF(N1726="snížená",J1726,0)</f>
        <v>0</v>
      </c>
      <c r="BG1726" s="148">
        <f>IF(N1726="zákl. přenesená",J1726,0)</f>
        <v>0</v>
      </c>
      <c r="BH1726" s="148">
        <f>IF(N1726="sníž. přenesená",J1726,0)</f>
        <v>0</v>
      </c>
      <c r="BI1726" s="148">
        <f>IF(N1726="nulová",J1726,0)</f>
        <v>0</v>
      </c>
      <c r="BJ1726" s="17" t="s">
        <v>90</v>
      </c>
      <c r="BK1726" s="148">
        <f>ROUND(I1726*H1726,2)</f>
        <v>0</v>
      </c>
      <c r="BL1726" s="17" t="s">
        <v>370</v>
      </c>
      <c r="BM1726" s="147" t="s">
        <v>2526</v>
      </c>
    </row>
    <row r="1727" spans="2:65" s="11" customFormat="1" ht="22.9" customHeight="1">
      <c r="B1727" s="124"/>
      <c r="D1727" s="125" t="s">
        <v>76</v>
      </c>
      <c r="E1727" s="134" t="s">
        <v>2527</v>
      </c>
      <c r="F1727" s="134" t="s">
        <v>2528</v>
      </c>
      <c r="I1727" s="127"/>
      <c r="J1727" s="135">
        <f>BK1727</f>
        <v>0</v>
      </c>
      <c r="L1727" s="124"/>
      <c r="M1727" s="129"/>
      <c r="P1727" s="130">
        <f>SUM(P1728:P1776)</f>
        <v>0</v>
      </c>
      <c r="R1727" s="130">
        <f>SUM(R1728:R1776)</f>
        <v>0.16466036000000001</v>
      </c>
      <c r="T1727" s="131">
        <f>SUM(T1728:T1776)</f>
        <v>0</v>
      </c>
      <c r="AR1727" s="125" t="s">
        <v>90</v>
      </c>
      <c r="AT1727" s="132" t="s">
        <v>76</v>
      </c>
      <c r="AU1727" s="132" t="s">
        <v>84</v>
      </c>
      <c r="AY1727" s="125" t="s">
        <v>268</v>
      </c>
      <c r="BK1727" s="133">
        <f>SUM(BK1728:BK1776)</f>
        <v>0</v>
      </c>
    </row>
    <row r="1728" spans="2:65" s="1" customFormat="1" ht="24.2" customHeight="1">
      <c r="B1728" s="32"/>
      <c r="C1728" s="136" t="s">
        <v>2523</v>
      </c>
      <c r="D1728" s="136" t="s">
        <v>270</v>
      </c>
      <c r="E1728" s="137" t="s">
        <v>2530</v>
      </c>
      <c r="F1728" s="138" t="s">
        <v>2531</v>
      </c>
      <c r="G1728" s="139" t="s">
        <v>273</v>
      </c>
      <c r="H1728" s="140">
        <v>247.80600000000001</v>
      </c>
      <c r="I1728" s="141"/>
      <c r="J1728" s="142">
        <f>ROUND(I1728*H1728,2)</f>
        <v>0</v>
      </c>
      <c r="K1728" s="138" t="s">
        <v>1</v>
      </c>
      <c r="L1728" s="32"/>
      <c r="M1728" s="143" t="s">
        <v>1</v>
      </c>
      <c r="N1728" s="144" t="s">
        <v>43</v>
      </c>
      <c r="P1728" s="145">
        <f>O1728*H1728</f>
        <v>0</v>
      </c>
      <c r="Q1728" s="145">
        <v>1.6000000000000001E-4</v>
      </c>
      <c r="R1728" s="145">
        <f>Q1728*H1728</f>
        <v>3.9648960000000004E-2</v>
      </c>
      <c r="S1728" s="145">
        <v>0</v>
      </c>
      <c r="T1728" s="146">
        <f>S1728*H1728</f>
        <v>0</v>
      </c>
      <c r="AR1728" s="147" t="s">
        <v>370</v>
      </c>
      <c r="AT1728" s="147" t="s">
        <v>270</v>
      </c>
      <c r="AU1728" s="147" t="s">
        <v>90</v>
      </c>
      <c r="AY1728" s="17" t="s">
        <v>268</v>
      </c>
      <c r="BE1728" s="148">
        <f>IF(N1728="základní",J1728,0)</f>
        <v>0</v>
      </c>
      <c r="BF1728" s="148">
        <f>IF(N1728="snížená",J1728,0)</f>
        <v>0</v>
      </c>
      <c r="BG1728" s="148">
        <f>IF(N1728="zákl. přenesená",J1728,0)</f>
        <v>0</v>
      </c>
      <c r="BH1728" s="148">
        <f>IF(N1728="sníž. přenesená",J1728,0)</f>
        <v>0</v>
      </c>
      <c r="BI1728" s="148">
        <f>IF(N1728="nulová",J1728,0)</f>
        <v>0</v>
      </c>
      <c r="BJ1728" s="17" t="s">
        <v>90</v>
      </c>
      <c r="BK1728" s="148">
        <f>ROUND(I1728*H1728,2)</f>
        <v>0</v>
      </c>
      <c r="BL1728" s="17" t="s">
        <v>370</v>
      </c>
      <c r="BM1728" s="147" t="s">
        <v>3507</v>
      </c>
    </row>
    <row r="1729" spans="2:65" s="14" customFormat="1">
      <c r="B1729" s="164"/>
      <c r="D1729" s="150" t="s">
        <v>276</v>
      </c>
      <c r="E1729" s="165" t="s">
        <v>1</v>
      </c>
      <c r="F1729" s="166" t="s">
        <v>1739</v>
      </c>
      <c r="H1729" s="165" t="s">
        <v>1</v>
      </c>
      <c r="I1729" s="167"/>
      <c r="L1729" s="164"/>
      <c r="M1729" s="168"/>
      <c r="T1729" s="169"/>
      <c r="AT1729" s="165" t="s">
        <v>276</v>
      </c>
      <c r="AU1729" s="165" t="s">
        <v>90</v>
      </c>
      <c r="AV1729" s="14" t="s">
        <v>84</v>
      </c>
      <c r="AW1729" s="14" t="s">
        <v>32</v>
      </c>
      <c r="AX1729" s="14" t="s">
        <v>77</v>
      </c>
      <c r="AY1729" s="165" t="s">
        <v>268</v>
      </c>
    </row>
    <row r="1730" spans="2:65" s="12" customFormat="1">
      <c r="B1730" s="149"/>
      <c r="D1730" s="150" t="s">
        <v>276</v>
      </c>
      <c r="E1730" s="151" t="s">
        <v>1</v>
      </c>
      <c r="F1730" s="152" t="s">
        <v>2533</v>
      </c>
      <c r="H1730" s="153">
        <v>78.763999999999996</v>
      </c>
      <c r="I1730" s="154"/>
      <c r="L1730" s="149"/>
      <c r="M1730" s="155"/>
      <c r="T1730" s="156"/>
      <c r="AT1730" s="151" t="s">
        <v>276</v>
      </c>
      <c r="AU1730" s="151" t="s">
        <v>90</v>
      </c>
      <c r="AV1730" s="12" t="s">
        <v>90</v>
      </c>
      <c r="AW1730" s="12" t="s">
        <v>32</v>
      </c>
      <c r="AX1730" s="12" t="s">
        <v>77</v>
      </c>
      <c r="AY1730" s="151" t="s">
        <v>268</v>
      </c>
    </row>
    <row r="1731" spans="2:65" s="12" customFormat="1">
      <c r="B1731" s="149"/>
      <c r="D1731" s="150" t="s">
        <v>276</v>
      </c>
      <c r="E1731" s="151" t="s">
        <v>1</v>
      </c>
      <c r="F1731" s="152" t="s">
        <v>2534</v>
      </c>
      <c r="H1731" s="153">
        <v>7.3079999999999998</v>
      </c>
      <c r="I1731" s="154"/>
      <c r="L1731" s="149"/>
      <c r="M1731" s="155"/>
      <c r="T1731" s="156"/>
      <c r="AT1731" s="151" t="s">
        <v>276</v>
      </c>
      <c r="AU1731" s="151" t="s">
        <v>90</v>
      </c>
      <c r="AV1731" s="12" t="s">
        <v>90</v>
      </c>
      <c r="AW1731" s="12" t="s">
        <v>32</v>
      </c>
      <c r="AX1731" s="12" t="s">
        <v>77</v>
      </c>
      <c r="AY1731" s="151" t="s">
        <v>268</v>
      </c>
    </row>
    <row r="1732" spans="2:65" s="12" customFormat="1">
      <c r="B1732" s="149"/>
      <c r="D1732" s="150" t="s">
        <v>276</v>
      </c>
      <c r="E1732" s="151" t="s">
        <v>1</v>
      </c>
      <c r="F1732" s="152" t="s">
        <v>2535</v>
      </c>
      <c r="H1732" s="153">
        <v>14.129</v>
      </c>
      <c r="I1732" s="154"/>
      <c r="L1732" s="149"/>
      <c r="M1732" s="155"/>
      <c r="T1732" s="156"/>
      <c r="AT1732" s="151" t="s">
        <v>276</v>
      </c>
      <c r="AU1732" s="151" t="s">
        <v>90</v>
      </c>
      <c r="AV1732" s="12" t="s">
        <v>90</v>
      </c>
      <c r="AW1732" s="12" t="s">
        <v>32</v>
      </c>
      <c r="AX1732" s="12" t="s">
        <v>77</v>
      </c>
      <c r="AY1732" s="151" t="s">
        <v>268</v>
      </c>
    </row>
    <row r="1733" spans="2:65" s="12" customFormat="1">
      <c r="B1733" s="149"/>
      <c r="D1733" s="150" t="s">
        <v>276</v>
      </c>
      <c r="E1733" s="151" t="s">
        <v>1</v>
      </c>
      <c r="F1733" s="152" t="s">
        <v>2536</v>
      </c>
      <c r="H1733" s="153">
        <v>10.667999999999999</v>
      </c>
      <c r="I1733" s="154"/>
      <c r="L1733" s="149"/>
      <c r="M1733" s="155"/>
      <c r="T1733" s="156"/>
      <c r="AT1733" s="151" t="s">
        <v>276</v>
      </c>
      <c r="AU1733" s="151" t="s">
        <v>90</v>
      </c>
      <c r="AV1733" s="12" t="s">
        <v>90</v>
      </c>
      <c r="AW1733" s="12" t="s">
        <v>32</v>
      </c>
      <c r="AX1733" s="12" t="s">
        <v>77</v>
      </c>
      <c r="AY1733" s="151" t="s">
        <v>268</v>
      </c>
    </row>
    <row r="1734" spans="2:65" s="12" customFormat="1">
      <c r="B1734" s="149"/>
      <c r="D1734" s="150" t="s">
        <v>276</v>
      </c>
      <c r="E1734" s="151" t="s">
        <v>1</v>
      </c>
      <c r="F1734" s="152" t="s">
        <v>2537</v>
      </c>
      <c r="H1734" s="153">
        <v>23.873000000000001</v>
      </c>
      <c r="I1734" s="154"/>
      <c r="L1734" s="149"/>
      <c r="M1734" s="155"/>
      <c r="T1734" s="156"/>
      <c r="AT1734" s="151" t="s">
        <v>276</v>
      </c>
      <c r="AU1734" s="151" t="s">
        <v>90</v>
      </c>
      <c r="AV1734" s="12" t="s">
        <v>90</v>
      </c>
      <c r="AW1734" s="12" t="s">
        <v>32</v>
      </c>
      <c r="AX1734" s="12" t="s">
        <v>77</v>
      </c>
      <c r="AY1734" s="151" t="s">
        <v>268</v>
      </c>
    </row>
    <row r="1735" spans="2:65" s="12" customFormat="1">
      <c r="B1735" s="149"/>
      <c r="D1735" s="150" t="s">
        <v>276</v>
      </c>
      <c r="E1735" s="151" t="s">
        <v>1</v>
      </c>
      <c r="F1735" s="152" t="s">
        <v>2538</v>
      </c>
      <c r="H1735" s="153">
        <v>30.530999999999999</v>
      </c>
      <c r="I1735" s="154"/>
      <c r="L1735" s="149"/>
      <c r="M1735" s="155"/>
      <c r="T1735" s="156"/>
      <c r="AT1735" s="151" t="s">
        <v>276</v>
      </c>
      <c r="AU1735" s="151" t="s">
        <v>90</v>
      </c>
      <c r="AV1735" s="12" t="s">
        <v>90</v>
      </c>
      <c r="AW1735" s="12" t="s">
        <v>32</v>
      </c>
      <c r="AX1735" s="12" t="s">
        <v>77</v>
      </c>
      <c r="AY1735" s="151" t="s">
        <v>268</v>
      </c>
    </row>
    <row r="1736" spans="2:65" s="12" customFormat="1">
      <c r="B1736" s="149"/>
      <c r="D1736" s="150" t="s">
        <v>276</v>
      </c>
      <c r="E1736" s="151" t="s">
        <v>1</v>
      </c>
      <c r="F1736" s="152" t="s">
        <v>2539</v>
      </c>
      <c r="H1736" s="153">
        <v>81.525000000000006</v>
      </c>
      <c r="I1736" s="154"/>
      <c r="L1736" s="149"/>
      <c r="M1736" s="155"/>
      <c r="T1736" s="156"/>
      <c r="AT1736" s="151" t="s">
        <v>276</v>
      </c>
      <c r="AU1736" s="151" t="s">
        <v>90</v>
      </c>
      <c r="AV1736" s="12" t="s">
        <v>90</v>
      </c>
      <c r="AW1736" s="12" t="s">
        <v>32</v>
      </c>
      <c r="AX1736" s="12" t="s">
        <v>77</v>
      </c>
      <c r="AY1736" s="151" t="s">
        <v>268</v>
      </c>
    </row>
    <row r="1737" spans="2:65" s="12" customFormat="1">
      <c r="B1737" s="149"/>
      <c r="D1737" s="150" t="s">
        <v>276</v>
      </c>
      <c r="E1737" s="151" t="s">
        <v>1</v>
      </c>
      <c r="F1737" s="152" t="s">
        <v>2540</v>
      </c>
      <c r="H1737" s="153">
        <v>1.008</v>
      </c>
      <c r="I1737" s="154"/>
      <c r="L1737" s="149"/>
      <c r="M1737" s="155"/>
      <c r="T1737" s="156"/>
      <c r="AT1737" s="151" t="s">
        <v>276</v>
      </c>
      <c r="AU1737" s="151" t="s">
        <v>90</v>
      </c>
      <c r="AV1737" s="12" t="s">
        <v>90</v>
      </c>
      <c r="AW1737" s="12" t="s">
        <v>32</v>
      </c>
      <c r="AX1737" s="12" t="s">
        <v>77</v>
      </c>
      <c r="AY1737" s="151" t="s">
        <v>268</v>
      </c>
    </row>
    <row r="1738" spans="2:65" s="13" customFormat="1">
      <c r="B1738" s="157"/>
      <c r="D1738" s="150" t="s">
        <v>276</v>
      </c>
      <c r="E1738" s="158" t="s">
        <v>1</v>
      </c>
      <c r="F1738" s="159" t="s">
        <v>278</v>
      </c>
      <c r="H1738" s="160">
        <v>247.80600000000001</v>
      </c>
      <c r="I1738" s="161"/>
      <c r="L1738" s="157"/>
      <c r="M1738" s="162"/>
      <c r="T1738" s="163"/>
      <c r="AT1738" s="158" t="s">
        <v>276</v>
      </c>
      <c r="AU1738" s="158" t="s">
        <v>90</v>
      </c>
      <c r="AV1738" s="13" t="s">
        <v>101</v>
      </c>
      <c r="AW1738" s="13" t="s">
        <v>32</v>
      </c>
      <c r="AX1738" s="13" t="s">
        <v>84</v>
      </c>
      <c r="AY1738" s="158" t="s">
        <v>268</v>
      </c>
    </row>
    <row r="1739" spans="2:65" s="1" customFormat="1" ht="24.2" customHeight="1">
      <c r="B1739" s="32"/>
      <c r="C1739" s="136" t="s">
        <v>2529</v>
      </c>
      <c r="D1739" s="136" t="s">
        <v>270</v>
      </c>
      <c r="E1739" s="137" t="s">
        <v>2542</v>
      </c>
      <c r="F1739" s="138" t="s">
        <v>2543</v>
      </c>
      <c r="G1739" s="139" t="s">
        <v>273</v>
      </c>
      <c r="H1739" s="140">
        <v>30.588999999999999</v>
      </c>
      <c r="I1739" s="141"/>
      <c r="J1739" s="142">
        <f>ROUND(I1739*H1739,2)</f>
        <v>0</v>
      </c>
      <c r="K1739" s="138" t="s">
        <v>274</v>
      </c>
      <c r="L1739" s="32"/>
      <c r="M1739" s="143" t="s">
        <v>1</v>
      </c>
      <c r="N1739" s="144" t="s">
        <v>43</v>
      </c>
      <c r="P1739" s="145">
        <f>O1739*H1739</f>
        <v>0</v>
      </c>
      <c r="Q1739" s="145">
        <v>2.0000000000000001E-4</v>
      </c>
      <c r="R1739" s="145">
        <f>Q1739*H1739</f>
        <v>6.1177999999999996E-3</v>
      </c>
      <c r="S1739" s="145">
        <v>0</v>
      </c>
      <c r="T1739" s="146">
        <f>S1739*H1739</f>
        <v>0</v>
      </c>
      <c r="AR1739" s="147" t="s">
        <v>370</v>
      </c>
      <c r="AT1739" s="147" t="s">
        <v>270</v>
      </c>
      <c r="AU1739" s="147" t="s">
        <v>90</v>
      </c>
      <c r="AY1739" s="17" t="s">
        <v>268</v>
      </c>
      <c r="BE1739" s="148">
        <f>IF(N1739="základní",J1739,0)</f>
        <v>0</v>
      </c>
      <c r="BF1739" s="148">
        <f>IF(N1739="snížená",J1739,0)</f>
        <v>0</v>
      </c>
      <c r="BG1739" s="148">
        <f>IF(N1739="zákl. přenesená",J1739,0)</f>
        <v>0</v>
      </c>
      <c r="BH1739" s="148">
        <f>IF(N1739="sníž. přenesená",J1739,0)</f>
        <v>0</v>
      </c>
      <c r="BI1739" s="148">
        <f>IF(N1739="nulová",J1739,0)</f>
        <v>0</v>
      </c>
      <c r="BJ1739" s="17" t="s">
        <v>90</v>
      </c>
      <c r="BK1739" s="148">
        <f>ROUND(I1739*H1739,2)</f>
        <v>0</v>
      </c>
      <c r="BL1739" s="17" t="s">
        <v>370</v>
      </c>
      <c r="BM1739" s="147" t="s">
        <v>3508</v>
      </c>
    </row>
    <row r="1740" spans="2:65" s="14" customFormat="1">
      <c r="B1740" s="164"/>
      <c r="D1740" s="150" t="s">
        <v>276</v>
      </c>
      <c r="E1740" s="165" t="s">
        <v>1</v>
      </c>
      <c r="F1740" s="166" t="s">
        <v>1007</v>
      </c>
      <c r="H1740" s="165" t="s">
        <v>1</v>
      </c>
      <c r="I1740" s="167"/>
      <c r="L1740" s="164"/>
      <c r="M1740" s="168"/>
      <c r="T1740" s="169"/>
      <c r="AT1740" s="165" t="s">
        <v>276</v>
      </c>
      <c r="AU1740" s="165" t="s">
        <v>90</v>
      </c>
      <c r="AV1740" s="14" t="s">
        <v>84</v>
      </c>
      <c r="AW1740" s="14" t="s">
        <v>32</v>
      </c>
      <c r="AX1740" s="14" t="s">
        <v>77</v>
      </c>
      <c r="AY1740" s="165" t="s">
        <v>268</v>
      </c>
    </row>
    <row r="1741" spans="2:65" s="14" customFormat="1">
      <c r="B1741" s="164"/>
      <c r="D1741" s="150" t="s">
        <v>276</v>
      </c>
      <c r="E1741" s="165" t="s">
        <v>1</v>
      </c>
      <c r="F1741" s="166" t="s">
        <v>998</v>
      </c>
      <c r="H1741" s="165" t="s">
        <v>1</v>
      </c>
      <c r="I1741" s="167"/>
      <c r="L1741" s="164"/>
      <c r="M1741" s="168"/>
      <c r="T1741" s="169"/>
      <c r="AT1741" s="165" t="s">
        <v>276</v>
      </c>
      <c r="AU1741" s="165" t="s">
        <v>90</v>
      </c>
      <c r="AV1741" s="14" t="s">
        <v>84</v>
      </c>
      <c r="AW1741" s="14" t="s">
        <v>32</v>
      </c>
      <c r="AX1741" s="14" t="s">
        <v>77</v>
      </c>
      <c r="AY1741" s="165" t="s">
        <v>268</v>
      </c>
    </row>
    <row r="1742" spans="2:65" s="12" customFormat="1">
      <c r="B1742" s="149"/>
      <c r="D1742" s="150" t="s">
        <v>276</v>
      </c>
      <c r="E1742" s="151" t="s">
        <v>1</v>
      </c>
      <c r="F1742" s="152" t="s">
        <v>3211</v>
      </c>
      <c r="H1742" s="153">
        <v>33.514000000000003</v>
      </c>
      <c r="I1742" s="154"/>
      <c r="L1742" s="149"/>
      <c r="M1742" s="155"/>
      <c r="T1742" s="156"/>
      <c r="AT1742" s="151" t="s">
        <v>276</v>
      </c>
      <c r="AU1742" s="151" t="s">
        <v>90</v>
      </c>
      <c r="AV1742" s="12" t="s">
        <v>90</v>
      </c>
      <c r="AW1742" s="12" t="s">
        <v>32</v>
      </c>
      <c r="AX1742" s="12" t="s">
        <v>77</v>
      </c>
      <c r="AY1742" s="151" t="s">
        <v>268</v>
      </c>
    </row>
    <row r="1743" spans="2:65" s="12" customFormat="1">
      <c r="B1743" s="149"/>
      <c r="D1743" s="150" t="s">
        <v>276</v>
      </c>
      <c r="E1743" s="151" t="s">
        <v>1</v>
      </c>
      <c r="F1743" s="152" t="s">
        <v>3212</v>
      </c>
      <c r="H1743" s="153">
        <v>-2.9249999999999998</v>
      </c>
      <c r="I1743" s="154"/>
      <c r="L1743" s="149"/>
      <c r="M1743" s="155"/>
      <c r="T1743" s="156"/>
      <c r="AT1743" s="151" t="s">
        <v>276</v>
      </c>
      <c r="AU1743" s="151" t="s">
        <v>90</v>
      </c>
      <c r="AV1743" s="12" t="s">
        <v>90</v>
      </c>
      <c r="AW1743" s="12" t="s">
        <v>32</v>
      </c>
      <c r="AX1743" s="12" t="s">
        <v>77</v>
      </c>
      <c r="AY1743" s="151" t="s">
        <v>268</v>
      </c>
    </row>
    <row r="1744" spans="2:65" s="13" customFormat="1">
      <c r="B1744" s="157"/>
      <c r="D1744" s="150" t="s">
        <v>276</v>
      </c>
      <c r="E1744" s="158" t="s">
        <v>1</v>
      </c>
      <c r="F1744" s="159" t="s">
        <v>278</v>
      </c>
      <c r="H1744" s="160">
        <v>30.588999999999999</v>
      </c>
      <c r="I1744" s="161"/>
      <c r="L1744" s="157"/>
      <c r="M1744" s="162"/>
      <c r="T1744" s="163"/>
      <c r="AT1744" s="158" t="s">
        <v>276</v>
      </c>
      <c r="AU1744" s="158" t="s">
        <v>90</v>
      </c>
      <c r="AV1744" s="13" t="s">
        <v>101</v>
      </c>
      <c r="AW1744" s="13" t="s">
        <v>32</v>
      </c>
      <c r="AX1744" s="13" t="s">
        <v>84</v>
      </c>
      <c r="AY1744" s="158" t="s">
        <v>268</v>
      </c>
    </row>
    <row r="1745" spans="2:65" s="1" customFormat="1" ht="44.25" customHeight="1">
      <c r="B1745" s="32"/>
      <c r="C1745" s="136" t="s">
        <v>2541</v>
      </c>
      <c r="D1745" s="136" t="s">
        <v>270</v>
      </c>
      <c r="E1745" s="137" t="s">
        <v>2546</v>
      </c>
      <c r="F1745" s="138" t="s">
        <v>2547</v>
      </c>
      <c r="G1745" s="139" t="s">
        <v>273</v>
      </c>
      <c r="H1745" s="140">
        <v>165.13</v>
      </c>
      <c r="I1745" s="141"/>
      <c r="J1745" s="142">
        <f>ROUND(I1745*H1745,2)</f>
        <v>0</v>
      </c>
      <c r="K1745" s="138" t="s">
        <v>1</v>
      </c>
      <c r="L1745" s="32"/>
      <c r="M1745" s="143" t="s">
        <v>1</v>
      </c>
      <c r="N1745" s="144" t="s">
        <v>43</v>
      </c>
      <c r="P1745" s="145">
        <f>O1745*H1745</f>
        <v>0</v>
      </c>
      <c r="Q1745" s="145">
        <v>3.6000000000000002E-4</v>
      </c>
      <c r="R1745" s="145">
        <f>Q1745*H1745</f>
        <v>5.9446800000000001E-2</v>
      </c>
      <c r="S1745" s="145">
        <v>0</v>
      </c>
      <c r="T1745" s="146">
        <f>S1745*H1745</f>
        <v>0</v>
      </c>
      <c r="AR1745" s="147" t="s">
        <v>370</v>
      </c>
      <c r="AT1745" s="147" t="s">
        <v>270</v>
      </c>
      <c r="AU1745" s="147" t="s">
        <v>90</v>
      </c>
      <c r="AY1745" s="17" t="s">
        <v>268</v>
      </c>
      <c r="BE1745" s="148">
        <f>IF(N1745="základní",J1745,0)</f>
        <v>0</v>
      </c>
      <c r="BF1745" s="148">
        <f>IF(N1745="snížená",J1745,0)</f>
        <v>0</v>
      </c>
      <c r="BG1745" s="148">
        <f>IF(N1745="zákl. přenesená",J1745,0)</f>
        <v>0</v>
      </c>
      <c r="BH1745" s="148">
        <f>IF(N1745="sníž. přenesená",J1745,0)</f>
        <v>0</v>
      </c>
      <c r="BI1745" s="148">
        <f>IF(N1745="nulová",J1745,0)</f>
        <v>0</v>
      </c>
      <c r="BJ1745" s="17" t="s">
        <v>90</v>
      </c>
      <c r="BK1745" s="148">
        <f>ROUND(I1745*H1745,2)</f>
        <v>0</v>
      </c>
      <c r="BL1745" s="17" t="s">
        <v>370</v>
      </c>
      <c r="BM1745" s="147" t="s">
        <v>3509</v>
      </c>
    </row>
    <row r="1746" spans="2:65" s="1" customFormat="1" ht="19.5">
      <c r="B1746" s="32"/>
      <c r="D1746" s="150" t="s">
        <v>475</v>
      </c>
      <c r="F1746" s="178" t="s">
        <v>2549</v>
      </c>
      <c r="I1746" s="179"/>
      <c r="L1746" s="32"/>
      <c r="M1746" s="180"/>
      <c r="T1746" s="56"/>
      <c r="AT1746" s="17" t="s">
        <v>475</v>
      </c>
      <c r="AU1746" s="17" t="s">
        <v>90</v>
      </c>
    </row>
    <row r="1747" spans="2:65" s="14" customFormat="1">
      <c r="B1747" s="164"/>
      <c r="D1747" s="150" t="s">
        <v>276</v>
      </c>
      <c r="E1747" s="165" t="s">
        <v>1</v>
      </c>
      <c r="F1747" s="166" t="s">
        <v>1007</v>
      </c>
      <c r="H1747" s="165" t="s">
        <v>1</v>
      </c>
      <c r="I1747" s="167"/>
      <c r="L1747" s="164"/>
      <c r="M1747" s="168"/>
      <c r="T1747" s="169"/>
      <c r="AT1747" s="165" t="s">
        <v>276</v>
      </c>
      <c r="AU1747" s="165" t="s">
        <v>90</v>
      </c>
      <c r="AV1747" s="14" t="s">
        <v>84</v>
      </c>
      <c r="AW1747" s="14" t="s">
        <v>32</v>
      </c>
      <c r="AX1747" s="14" t="s">
        <v>77</v>
      </c>
      <c r="AY1747" s="165" t="s">
        <v>268</v>
      </c>
    </row>
    <row r="1748" spans="2:65" s="14" customFormat="1">
      <c r="B1748" s="164"/>
      <c r="D1748" s="150" t="s">
        <v>276</v>
      </c>
      <c r="E1748" s="165" t="s">
        <v>1</v>
      </c>
      <c r="F1748" s="166" t="s">
        <v>998</v>
      </c>
      <c r="H1748" s="165" t="s">
        <v>1</v>
      </c>
      <c r="I1748" s="167"/>
      <c r="L1748" s="164"/>
      <c r="M1748" s="168"/>
      <c r="T1748" s="169"/>
      <c r="AT1748" s="165" t="s">
        <v>276</v>
      </c>
      <c r="AU1748" s="165" t="s">
        <v>90</v>
      </c>
      <c r="AV1748" s="14" t="s">
        <v>84</v>
      </c>
      <c r="AW1748" s="14" t="s">
        <v>32</v>
      </c>
      <c r="AX1748" s="14" t="s">
        <v>77</v>
      </c>
      <c r="AY1748" s="165" t="s">
        <v>268</v>
      </c>
    </row>
    <row r="1749" spans="2:65" s="12" customFormat="1">
      <c r="B1749" s="149"/>
      <c r="D1749" s="150" t="s">
        <v>276</v>
      </c>
      <c r="E1749" s="151" t="s">
        <v>1</v>
      </c>
      <c r="F1749" s="152" t="s">
        <v>3211</v>
      </c>
      <c r="H1749" s="153">
        <v>33.514000000000003</v>
      </c>
      <c r="I1749" s="154"/>
      <c r="L1749" s="149"/>
      <c r="M1749" s="155"/>
      <c r="T1749" s="156"/>
      <c r="AT1749" s="151" t="s">
        <v>276</v>
      </c>
      <c r="AU1749" s="151" t="s">
        <v>90</v>
      </c>
      <c r="AV1749" s="12" t="s">
        <v>90</v>
      </c>
      <c r="AW1749" s="12" t="s">
        <v>32</v>
      </c>
      <c r="AX1749" s="12" t="s">
        <v>77</v>
      </c>
      <c r="AY1749" s="151" t="s">
        <v>268</v>
      </c>
    </row>
    <row r="1750" spans="2:65" s="12" customFormat="1">
      <c r="B1750" s="149"/>
      <c r="D1750" s="150" t="s">
        <v>276</v>
      </c>
      <c r="E1750" s="151" t="s">
        <v>1</v>
      </c>
      <c r="F1750" s="152" t="s">
        <v>3212</v>
      </c>
      <c r="H1750" s="153">
        <v>-2.9249999999999998</v>
      </c>
      <c r="I1750" s="154"/>
      <c r="L1750" s="149"/>
      <c r="M1750" s="155"/>
      <c r="T1750" s="156"/>
      <c r="AT1750" s="151" t="s">
        <v>276</v>
      </c>
      <c r="AU1750" s="151" t="s">
        <v>90</v>
      </c>
      <c r="AV1750" s="12" t="s">
        <v>90</v>
      </c>
      <c r="AW1750" s="12" t="s">
        <v>32</v>
      </c>
      <c r="AX1750" s="12" t="s">
        <v>77</v>
      </c>
      <c r="AY1750" s="151" t="s">
        <v>268</v>
      </c>
    </row>
    <row r="1751" spans="2:65" s="15" customFormat="1">
      <c r="B1751" s="170"/>
      <c r="D1751" s="150" t="s">
        <v>276</v>
      </c>
      <c r="E1751" s="171" t="s">
        <v>1</v>
      </c>
      <c r="F1751" s="172" t="s">
        <v>325</v>
      </c>
      <c r="H1751" s="173">
        <v>30.588999999999999</v>
      </c>
      <c r="I1751" s="174"/>
      <c r="L1751" s="170"/>
      <c r="M1751" s="175"/>
      <c r="T1751" s="176"/>
      <c r="AT1751" s="171" t="s">
        <v>276</v>
      </c>
      <c r="AU1751" s="171" t="s">
        <v>90</v>
      </c>
      <c r="AV1751" s="15" t="s">
        <v>97</v>
      </c>
      <c r="AW1751" s="15" t="s">
        <v>32</v>
      </c>
      <c r="AX1751" s="15" t="s">
        <v>77</v>
      </c>
      <c r="AY1751" s="171" t="s">
        <v>268</v>
      </c>
    </row>
    <row r="1752" spans="2:65" s="14" customFormat="1">
      <c r="B1752" s="164"/>
      <c r="D1752" s="150" t="s">
        <v>276</v>
      </c>
      <c r="E1752" s="165" t="s">
        <v>1</v>
      </c>
      <c r="F1752" s="166" t="s">
        <v>1150</v>
      </c>
      <c r="H1752" s="165" t="s">
        <v>1</v>
      </c>
      <c r="I1752" s="167"/>
      <c r="L1752" s="164"/>
      <c r="M1752" s="168"/>
      <c r="T1752" s="169"/>
      <c r="AT1752" s="165" t="s">
        <v>276</v>
      </c>
      <c r="AU1752" s="165" t="s">
        <v>90</v>
      </c>
      <c r="AV1752" s="14" t="s">
        <v>84</v>
      </c>
      <c r="AW1752" s="14" t="s">
        <v>32</v>
      </c>
      <c r="AX1752" s="14" t="s">
        <v>77</v>
      </c>
      <c r="AY1752" s="165" t="s">
        <v>268</v>
      </c>
    </row>
    <row r="1753" spans="2:65" s="14" customFormat="1">
      <c r="B1753" s="164"/>
      <c r="D1753" s="150" t="s">
        <v>276</v>
      </c>
      <c r="E1753" s="165" t="s">
        <v>1</v>
      </c>
      <c r="F1753" s="166" t="s">
        <v>1009</v>
      </c>
      <c r="H1753" s="165" t="s">
        <v>1</v>
      </c>
      <c r="I1753" s="167"/>
      <c r="L1753" s="164"/>
      <c r="M1753" s="168"/>
      <c r="T1753" s="169"/>
      <c r="AT1753" s="165" t="s">
        <v>276</v>
      </c>
      <c r="AU1753" s="165" t="s">
        <v>90</v>
      </c>
      <c r="AV1753" s="14" t="s">
        <v>84</v>
      </c>
      <c r="AW1753" s="14" t="s">
        <v>32</v>
      </c>
      <c r="AX1753" s="14" t="s">
        <v>77</v>
      </c>
      <c r="AY1753" s="165" t="s">
        <v>268</v>
      </c>
    </row>
    <row r="1754" spans="2:65" s="12" customFormat="1">
      <c r="B1754" s="149"/>
      <c r="D1754" s="150" t="s">
        <v>276</v>
      </c>
      <c r="E1754" s="151" t="s">
        <v>1</v>
      </c>
      <c r="F1754" s="152" t="s">
        <v>3214</v>
      </c>
      <c r="H1754" s="153">
        <v>142.30600000000001</v>
      </c>
      <c r="I1754" s="154"/>
      <c r="L1754" s="149"/>
      <c r="M1754" s="155"/>
      <c r="T1754" s="156"/>
      <c r="AT1754" s="151" t="s">
        <v>276</v>
      </c>
      <c r="AU1754" s="151" t="s">
        <v>90</v>
      </c>
      <c r="AV1754" s="12" t="s">
        <v>90</v>
      </c>
      <c r="AW1754" s="12" t="s">
        <v>32</v>
      </c>
      <c r="AX1754" s="12" t="s">
        <v>77</v>
      </c>
      <c r="AY1754" s="151" t="s">
        <v>268</v>
      </c>
    </row>
    <row r="1755" spans="2:65" s="12" customFormat="1" ht="33.75">
      <c r="B1755" s="149"/>
      <c r="D1755" s="150" t="s">
        <v>276</v>
      </c>
      <c r="E1755" s="151" t="s">
        <v>1</v>
      </c>
      <c r="F1755" s="152" t="s">
        <v>3215</v>
      </c>
      <c r="H1755" s="153">
        <v>-30.195</v>
      </c>
      <c r="I1755" s="154"/>
      <c r="L1755" s="149"/>
      <c r="M1755" s="155"/>
      <c r="T1755" s="156"/>
      <c r="AT1755" s="151" t="s">
        <v>276</v>
      </c>
      <c r="AU1755" s="151" t="s">
        <v>90</v>
      </c>
      <c r="AV1755" s="12" t="s">
        <v>90</v>
      </c>
      <c r="AW1755" s="12" t="s">
        <v>32</v>
      </c>
      <c r="AX1755" s="12" t="s">
        <v>77</v>
      </c>
      <c r="AY1755" s="151" t="s">
        <v>268</v>
      </c>
    </row>
    <row r="1756" spans="2:65" s="15" customFormat="1">
      <c r="B1756" s="170"/>
      <c r="D1756" s="150" t="s">
        <v>276</v>
      </c>
      <c r="E1756" s="171" t="s">
        <v>1</v>
      </c>
      <c r="F1756" s="172" t="s">
        <v>325</v>
      </c>
      <c r="H1756" s="173">
        <v>112.111</v>
      </c>
      <c r="I1756" s="174"/>
      <c r="L1756" s="170"/>
      <c r="M1756" s="175"/>
      <c r="T1756" s="176"/>
      <c r="AT1756" s="171" t="s">
        <v>276</v>
      </c>
      <c r="AU1756" s="171" t="s">
        <v>90</v>
      </c>
      <c r="AV1756" s="15" t="s">
        <v>97</v>
      </c>
      <c r="AW1756" s="15" t="s">
        <v>32</v>
      </c>
      <c r="AX1756" s="15" t="s">
        <v>77</v>
      </c>
      <c r="AY1756" s="171" t="s">
        <v>268</v>
      </c>
    </row>
    <row r="1757" spans="2:65" s="14" customFormat="1">
      <c r="B1757" s="164"/>
      <c r="D1757" s="150" t="s">
        <v>276</v>
      </c>
      <c r="E1757" s="165" t="s">
        <v>1</v>
      </c>
      <c r="F1757" s="166" t="s">
        <v>1012</v>
      </c>
      <c r="H1757" s="165" t="s">
        <v>1</v>
      </c>
      <c r="I1757" s="167"/>
      <c r="L1757" s="164"/>
      <c r="M1757" s="168"/>
      <c r="T1757" s="169"/>
      <c r="AT1757" s="165" t="s">
        <v>276</v>
      </c>
      <c r="AU1757" s="165" t="s">
        <v>90</v>
      </c>
      <c r="AV1757" s="14" t="s">
        <v>84</v>
      </c>
      <c r="AW1757" s="14" t="s">
        <v>32</v>
      </c>
      <c r="AX1757" s="14" t="s">
        <v>77</v>
      </c>
      <c r="AY1757" s="165" t="s">
        <v>268</v>
      </c>
    </row>
    <row r="1758" spans="2:65" s="12" customFormat="1">
      <c r="B1758" s="149"/>
      <c r="D1758" s="150" t="s">
        <v>276</v>
      </c>
      <c r="E1758" s="151" t="s">
        <v>1</v>
      </c>
      <c r="F1758" s="152" t="s">
        <v>3216</v>
      </c>
      <c r="H1758" s="153">
        <v>22.43</v>
      </c>
      <c r="I1758" s="154"/>
      <c r="L1758" s="149"/>
      <c r="M1758" s="155"/>
      <c r="T1758" s="156"/>
      <c r="AT1758" s="151" t="s">
        <v>276</v>
      </c>
      <c r="AU1758" s="151" t="s">
        <v>90</v>
      </c>
      <c r="AV1758" s="12" t="s">
        <v>90</v>
      </c>
      <c r="AW1758" s="12" t="s">
        <v>32</v>
      </c>
      <c r="AX1758" s="12" t="s">
        <v>77</v>
      </c>
      <c r="AY1758" s="151" t="s">
        <v>268</v>
      </c>
    </row>
    <row r="1759" spans="2:65" s="15" customFormat="1">
      <c r="B1759" s="170"/>
      <c r="D1759" s="150" t="s">
        <v>276</v>
      </c>
      <c r="E1759" s="171" t="s">
        <v>1</v>
      </c>
      <c r="F1759" s="172" t="s">
        <v>325</v>
      </c>
      <c r="H1759" s="173">
        <v>22.43</v>
      </c>
      <c r="I1759" s="174"/>
      <c r="L1759" s="170"/>
      <c r="M1759" s="175"/>
      <c r="T1759" s="176"/>
      <c r="AT1759" s="171" t="s">
        <v>276</v>
      </c>
      <c r="AU1759" s="171" t="s">
        <v>90</v>
      </c>
      <c r="AV1759" s="15" t="s">
        <v>97</v>
      </c>
      <c r="AW1759" s="15" t="s">
        <v>32</v>
      </c>
      <c r="AX1759" s="15" t="s">
        <v>77</v>
      </c>
      <c r="AY1759" s="171" t="s">
        <v>268</v>
      </c>
    </row>
    <row r="1760" spans="2:65" s="13" customFormat="1">
      <c r="B1760" s="157"/>
      <c r="D1760" s="150" t="s">
        <v>276</v>
      </c>
      <c r="E1760" s="158" t="s">
        <v>1</v>
      </c>
      <c r="F1760" s="159" t="s">
        <v>278</v>
      </c>
      <c r="H1760" s="160">
        <v>165.13</v>
      </c>
      <c r="I1760" s="161"/>
      <c r="L1760" s="157"/>
      <c r="M1760" s="162"/>
      <c r="T1760" s="163"/>
      <c r="AT1760" s="158" t="s">
        <v>276</v>
      </c>
      <c r="AU1760" s="158" t="s">
        <v>90</v>
      </c>
      <c r="AV1760" s="13" t="s">
        <v>101</v>
      </c>
      <c r="AW1760" s="13" t="s">
        <v>32</v>
      </c>
      <c r="AX1760" s="13" t="s">
        <v>84</v>
      </c>
      <c r="AY1760" s="158" t="s">
        <v>268</v>
      </c>
    </row>
    <row r="1761" spans="2:65" s="1" customFormat="1" ht="55.5" customHeight="1">
      <c r="B1761" s="32"/>
      <c r="C1761" s="136" t="s">
        <v>2545</v>
      </c>
      <c r="D1761" s="136" t="s">
        <v>270</v>
      </c>
      <c r="E1761" s="137" t="s">
        <v>2551</v>
      </c>
      <c r="F1761" s="138" t="s">
        <v>2552</v>
      </c>
      <c r="G1761" s="139" t="s">
        <v>273</v>
      </c>
      <c r="H1761" s="140">
        <v>165.13</v>
      </c>
      <c r="I1761" s="141"/>
      <c r="J1761" s="142">
        <f>ROUND(I1761*H1761,2)</f>
        <v>0</v>
      </c>
      <c r="K1761" s="138" t="s">
        <v>1</v>
      </c>
      <c r="L1761" s="32"/>
      <c r="M1761" s="143" t="s">
        <v>1</v>
      </c>
      <c r="N1761" s="144" t="s">
        <v>43</v>
      </c>
      <c r="P1761" s="145">
        <f>O1761*H1761</f>
        <v>0</v>
      </c>
      <c r="Q1761" s="145">
        <v>3.6000000000000002E-4</v>
      </c>
      <c r="R1761" s="145">
        <f>Q1761*H1761</f>
        <v>5.9446800000000001E-2</v>
      </c>
      <c r="S1761" s="145">
        <v>0</v>
      </c>
      <c r="T1761" s="146">
        <f>S1761*H1761</f>
        <v>0</v>
      </c>
      <c r="AR1761" s="147" t="s">
        <v>370</v>
      </c>
      <c r="AT1761" s="147" t="s">
        <v>270</v>
      </c>
      <c r="AU1761" s="147" t="s">
        <v>90</v>
      </c>
      <c r="AY1761" s="17" t="s">
        <v>268</v>
      </c>
      <c r="BE1761" s="148">
        <f>IF(N1761="základní",J1761,0)</f>
        <v>0</v>
      </c>
      <c r="BF1761" s="148">
        <f>IF(N1761="snížená",J1761,0)</f>
        <v>0</v>
      </c>
      <c r="BG1761" s="148">
        <f>IF(N1761="zákl. přenesená",J1761,0)</f>
        <v>0</v>
      </c>
      <c r="BH1761" s="148">
        <f>IF(N1761="sníž. přenesená",J1761,0)</f>
        <v>0</v>
      </c>
      <c r="BI1761" s="148">
        <f>IF(N1761="nulová",J1761,0)</f>
        <v>0</v>
      </c>
      <c r="BJ1761" s="17" t="s">
        <v>90</v>
      </c>
      <c r="BK1761" s="148">
        <f>ROUND(I1761*H1761,2)</f>
        <v>0</v>
      </c>
      <c r="BL1761" s="17" t="s">
        <v>370</v>
      </c>
      <c r="BM1761" s="147" t="s">
        <v>3510</v>
      </c>
    </row>
    <row r="1762" spans="2:65" s="1" customFormat="1" ht="19.5">
      <c r="B1762" s="32"/>
      <c r="D1762" s="150" t="s">
        <v>475</v>
      </c>
      <c r="F1762" s="178" t="s">
        <v>2549</v>
      </c>
      <c r="I1762" s="179"/>
      <c r="L1762" s="32"/>
      <c r="M1762" s="180"/>
      <c r="T1762" s="56"/>
      <c r="AT1762" s="17" t="s">
        <v>475</v>
      </c>
      <c r="AU1762" s="17" t="s">
        <v>90</v>
      </c>
    </row>
    <row r="1763" spans="2:65" s="14" customFormat="1">
      <c r="B1763" s="164"/>
      <c r="D1763" s="150" t="s">
        <v>276</v>
      </c>
      <c r="E1763" s="165" t="s">
        <v>1</v>
      </c>
      <c r="F1763" s="166" t="s">
        <v>1007</v>
      </c>
      <c r="H1763" s="165" t="s">
        <v>1</v>
      </c>
      <c r="I1763" s="167"/>
      <c r="L1763" s="164"/>
      <c r="M1763" s="168"/>
      <c r="T1763" s="169"/>
      <c r="AT1763" s="165" t="s">
        <v>276</v>
      </c>
      <c r="AU1763" s="165" t="s">
        <v>90</v>
      </c>
      <c r="AV1763" s="14" t="s">
        <v>84</v>
      </c>
      <c r="AW1763" s="14" t="s">
        <v>32</v>
      </c>
      <c r="AX1763" s="14" t="s">
        <v>77</v>
      </c>
      <c r="AY1763" s="165" t="s">
        <v>268</v>
      </c>
    </row>
    <row r="1764" spans="2:65" s="14" customFormat="1">
      <c r="B1764" s="164"/>
      <c r="D1764" s="150" t="s">
        <v>276</v>
      </c>
      <c r="E1764" s="165" t="s">
        <v>1</v>
      </c>
      <c r="F1764" s="166" t="s">
        <v>998</v>
      </c>
      <c r="H1764" s="165" t="s">
        <v>1</v>
      </c>
      <c r="I1764" s="167"/>
      <c r="L1764" s="164"/>
      <c r="M1764" s="168"/>
      <c r="T1764" s="169"/>
      <c r="AT1764" s="165" t="s">
        <v>276</v>
      </c>
      <c r="AU1764" s="165" t="s">
        <v>90</v>
      </c>
      <c r="AV1764" s="14" t="s">
        <v>84</v>
      </c>
      <c r="AW1764" s="14" t="s">
        <v>32</v>
      </c>
      <c r="AX1764" s="14" t="s">
        <v>77</v>
      </c>
      <c r="AY1764" s="165" t="s">
        <v>268</v>
      </c>
    </row>
    <row r="1765" spans="2:65" s="12" customFormat="1">
      <c r="B1765" s="149"/>
      <c r="D1765" s="150" t="s">
        <v>276</v>
      </c>
      <c r="E1765" s="151" t="s">
        <v>1</v>
      </c>
      <c r="F1765" s="152" t="s">
        <v>3211</v>
      </c>
      <c r="H1765" s="153">
        <v>33.514000000000003</v>
      </c>
      <c r="I1765" s="154"/>
      <c r="L1765" s="149"/>
      <c r="M1765" s="155"/>
      <c r="T1765" s="156"/>
      <c r="AT1765" s="151" t="s">
        <v>276</v>
      </c>
      <c r="AU1765" s="151" t="s">
        <v>90</v>
      </c>
      <c r="AV1765" s="12" t="s">
        <v>90</v>
      </c>
      <c r="AW1765" s="12" t="s">
        <v>32</v>
      </c>
      <c r="AX1765" s="12" t="s">
        <v>77</v>
      </c>
      <c r="AY1765" s="151" t="s">
        <v>268</v>
      </c>
    </row>
    <row r="1766" spans="2:65" s="12" customFormat="1">
      <c r="B1766" s="149"/>
      <c r="D1766" s="150" t="s">
        <v>276</v>
      </c>
      <c r="E1766" s="151" t="s">
        <v>1</v>
      </c>
      <c r="F1766" s="152" t="s">
        <v>3212</v>
      </c>
      <c r="H1766" s="153">
        <v>-2.9249999999999998</v>
      </c>
      <c r="I1766" s="154"/>
      <c r="L1766" s="149"/>
      <c r="M1766" s="155"/>
      <c r="T1766" s="156"/>
      <c r="AT1766" s="151" t="s">
        <v>276</v>
      </c>
      <c r="AU1766" s="151" t="s">
        <v>90</v>
      </c>
      <c r="AV1766" s="12" t="s">
        <v>90</v>
      </c>
      <c r="AW1766" s="12" t="s">
        <v>32</v>
      </c>
      <c r="AX1766" s="12" t="s">
        <v>77</v>
      </c>
      <c r="AY1766" s="151" t="s">
        <v>268</v>
      </c>
    </row>
    <row r="1767" spans="2:65" s="15" customFormat="1">
      <c r="B1767" s="170"/>
      <c r="D1767" s="150" t="s">
        <v>276</v>
      </c>
      <c r="E1767" s="171" t="s">
        <v>1</v>
      </c>
      <c r="F1767" s="172" t="s">
        <v>325</v>
      </c>
      <c r="H1767" s="173">
        <v>30.588999999999999</v>
      </c>
      <c r="I1767" s="174"/>
      <c r="L1767" s="170"/>
      <c r="M1767" s="175"/>
      <c r="T1767" s="176"/>
      <c r="AT1767" s="171" t="s">
        <v>276</v>
      </c>
      <c r="AU1767" s="171" t="s">
        <v>90</v>
      </c>
      <c r="AV1767" s="15" t="s">
        <v>97</v>
      </c>
      <c r="AW1767" s="15" t="s">
        <v>32</v>
      </c>
      <c r="AX1767" s="15" t="s">
        <v>77</v>
      </c>
      <c r="AY1767" s="171" t="s">
        <v>268</v>
      </c>
    </row>
    <row r="1768" spans="2:65" s="14" customFormat="1">
      <c r="B1768" s="164"/>
      <c r="D1768" s="150" t="s">
        <v>276</v>
      </c>
      <c r="E1768" s="165" t="s">
        <v>1</v>
      </c>
      <c r="F1768" s="166" t="s">
        <v>1150</v>
      </c>
      <c r="H1768" s="165" t="s">
        <v>1</v>
      </c>
      <c r="I1768" s="167"/>
      <c r="L1768" s="164"/>
      <c r="M1768" s="168"/>
      <c r="T1768" s="169"/>
      <c r="AT1768" s="165" t="s">
        <v>276</v>
      </c>
      <c r="AU1768" s="165" t="s">
        <v>90</v>
      </c>
      <c r="AV1768" s="14" t="s">
        <v>84</v>
      </c>
      <c r="AW1768" s="14" t="s">
        <v>32</v>
      </c>
      <c r="AX1768" s="14" t="s">
        <v>77</v>
      </c>
      <c r="AY1768" s="165" t="s">
        <v>268</v>
      </c>
    </row>
    <row r="1769" spans="2:65" s="14" customFormat="1">
      <c r="B1769" s="164"/>
      <c r="D1769" s="150" t="s">
        <v>276</v>
      </c>
      <c r="E1769" s="165" t="s">
        <v>1</v>
      </c>
      <c r="F1769" s="166" t="s">
        <v>1009</v>
      </c>
      <c r="H1769" s="165" t="s">
        <v>1</v>
      </c>
      <c r="I1769" s="167"/>
      <c r="L1769" s="164"/>
      <c r="M1769" s="168"/>
      <c r="T1769" s="169"/>
      <c r="AT1769" s="165" t="s">
        <v>276</v>
      </c>
      <c r="AU1769" s="165" t="s">
        <v>90</v>
      </c>
      <c r="AV1769" s="14" t="s">
        <v>84</v>
      </c>
      <c r="AW1769" s="14" t="s">
        <v>32</v>
      </c>
      <c r="AX1769" s="14" t="s">
        <v>77</v>
      </c>
      <c r="AY1769" s="165" t="s">
        <v>268</v>
      </c>
    </row>
    <row r="1770" spans="2:65" s="12" customFormat="1">
      <c r="B1770" s="149"/>
      <c r="D1770" s="150" t="s">
        <v>276</v>
      </c>
      <c r="E1770" s="151" t="s">
        <v>1</v>
      </c>
      <c r="F1770" s="152" t="s">
        <v>3214</v>
      </c>
      <c r="H1770" s="153">
        <v>142.30600000000001</v>
      </c>
      <c r="I1770" s="154"/>
      <c r="L1770" s="149"/>
      <c r="M1770" s="155"/>
      <c r="T1770" s="156"/>
      <c r="AT1770" s="151" t="s">
        <v>276</v>
      </c>
      <c r="AU1770" s="151" t="s">
        <v>90</v>
      </c>
      <c r="AV1770" s="12" t="s">
        <v>90</v>
      </c>
      <c r="AW1770" s="12" t="s">
        <v>32</v>
      </c>
      <c r="AX1770" s="12" t="s">
        <v>77</v>
      </c>
      <c r="AY1770" s="151" t="s">
        <v>268</v>
      </c>
    </row>
    <row r="1771" spans="2:65" s="12" customFormat="1" ht="33.75">
      <c r="B1771" s="149"/>
      <c r="D1771" s="150" t="s">
        <v>276</v>
      </c>
      <c r="E1771" s="151" t="s">
        <v>1</v>
      </c>
      <c r="F1771" s="152" t="s">
        <v>3215</v>
      </c>
      <c r="H1771" s="153">
        <v>-30.195</v>
      </c>
      <c r="I1771" s="154"/>
      <c r="L1771" s="149"/>
      <c r="M1771" s="155"/>
      <c r="T1771" s="156"/>
      <c r="AT1771" s="151" t="s">
        <v>276</v>
      </c>
      <c r="AU1771" s="151" t="s">
        <v>90</v>
      </c>
      <c r="AV1771" s="12" t="s">
        <v>90</v>
      </c>
      <c r="AW1771" s="12" t="s">
        <v>32</v>
      </c>
      <c r="AX1771" s="12" t="s">
        <v>77</v>
      </c>
      <c r="AY1771" s="151" t="s">
        <v>268</v>
      </c>
    </row>
    <row r="1772" spans="2:65" s="15" customFormat="1">
      <c r="B1772" s="170"/>
      <c r="D1772" s="150" t="s">
        <v>276</v>
      </c>
      <c r="E1772" s="171" t="s">
        <v>1</v>
      </c>
      <c r="F1772" s="172" t="s">
        <v>325</v>
      </c>
      <c r="H1772" s="173">
        <v>112.111</v>
      </c>
      <c r="I1772" s="174"/>
      <c r="L1772" s="170"/>
      <c r="M1772" s="175"/>
      <c r="T1772" s="176"/>
      <c r="AT1772" s="171" t="s">
        <v>276</v>
      </c>
      <c r="AU1772" s="171" t="s">
        <v>90</v>
      </c>
      <c r="AV1772" s="15" t="s">
        <v>97</v>
      </c>
      <c r="AW1772" s="15" t="s">
        <v>32</v>
      </c>
      <c r="AX1772" s="15" t="s">
        <v>77</v>
      </c>
      <c r="AY1772" s="171" t="s">
        <v>268</v>
      </c>
    </row>
    <row r="1773" spans="2:65" s="14" customFormat="1">
      <c r="B1773" s="164"/>
      <c r="D1773" s="150" t="s">
        <v>276</v>
      </c>
      <c r="E1773" s="165" t="s">
        <v>1</v>
      </c>
      <c r="F1773" s="166" t="s">
        <v>1012</v>
      </c>
      <c r="H1773" s="165" t="s">
        <v>1</v>
      </c>
      <c r="I1773" s="167"/>
      <c r="L1773" s="164"/>
      <c r="M1773" s="168"/>
      <c r="T1773" s="169"/>
      <c r="AT1773" s="165" t="s">
        <v>276</v>
      </c>
      <c r="AU1773" s="165" t="s">
        <v>90</v>
      </c>
      <c r="AV1773" s="14" t="s">
        <v>84</v>
      </c>
      <c r="AW1773" s="14" t="s">
        <v>32</v>
      </c>
      <c r="AX1773" s="14" t="s">
        <v>77</v>
      </c>
      <c r="AY1773" s="165" t="s">
        <v>268</v>
      </c>
    </row>
    <row r="1774" spans="2:65" s="12" customFormat="1">
      <c r="B1774" s="149"/>
      <c r="D1774" s="150" t="s">
        <v>276</v>
      </c>
      <c r="E1774" s="151" t="s">
        <v>1</v>
      </c>
      <c r="F1774" s="152" t="s">
        <v>3216</v>
      </c>
      <c r="H1774" s="153">
        <v>22.43</v>
      </c>
      <c r="I1774" s="154"/>
      <c r="L1774" s="149"/>
      <c r="M1774" s="155"/>
      <c r="T1774" s="156"/>
      <c r="AT1774" s="151" t="s">
        <v>276</v>
      </c>
      <c r="AU1774" s="151" t="s">
        <v>90</v>
      </c>
      <c r="AV1774" s="12" t="s">
        <v>90</v>
      </c>
      <c r="AW1774" s="12" t="s">
        <v>32</v>
      </c>
      <c r="AX1774" s="12" t="s">
        <v>77</v>
      </c>
      <c r="AY1774" s="151" t="s">
        <v>268</v>
      </c>
    </row>
    <row r="1775" spans="2:65" s="15" customFormat="1">
      <c r="B1775" s="170"/>
      <c r="D1775" s="150" t="s">
        <v>276</v>
      </c>
      <c r="E1775" s="171" t="s">
        <v>1</v>
      </c>
      <c r="F1775" s="172" t="s">
        <v>325</v>
      </c>
      <c r="H1775" s="173">
        <v>22.43</v>
      </c>
      <c r="I1775" s="174"/>
      <c r="L1775" s="170"/>
      <c r="M1775" s="175"/>
      <c r="T1775" s="176"/>
      <c r="AT1775" s="171" t="s">
        <v>276</v>
      </c>
      <c r="AU1775" s="171" t="s">
        <v>90</v>
      </c>
      <c r="AV1775" s="15" t="s">
        <v>97</v>
      </c>
      <c r="AW1775" s="15" t="s">
        <v>32</v>
      </c>
      <c r="AX1775" s="15" t="s">
        <v>77</v>
      </c>
      <c r="AY1775" s="171" t="s">
        <v>268</v>
      </c>
    </row>
    <row r="1776" spans="2:65" s="13" customFormat="1">
      <c r="B1776" s="157"/>
      <c r="D1776" s="150" t="s">
        <v>276</v>
      </c>
      <c r="E1776" s="158" t="s">
        <v>1</v>
      </c>
      <c r="F1776" s="159" t="s">
        <v>278</v>
      </c>
      <c r="H1776" s="160">
        <v>165.13</v>
      </c>
      <c r="I1776" s="161"/>
      <c r="L1776" s="157"/>
      <c r="M1776" s="162"/>
      <c r="T1776" s="163"/>
      <c r="AT1776" s="158" t="s">
        <v>276</v>
      </c>
      <c r="AU1776" s="158" t="s">
        <v>90</v>
      </c>
      <c r="AV1776" s="13" t="s">
        <v>101</v>
      </c>
      <c r="AW1776" s="13" t="s">
        <v>32</v>
      </c>
      <c r="AX1776" s="13" t="s">
        <v>84</v>
      </c>
      <c r="AY1776" s="158" t="s">
        <v>268</v>
      </c>
    </row>
    <row r="1777" spans="2:65" s="11" customFormat="1" ht="22.9" customHeight="1">
      <c r="B1777" s="124"/>
      <c r="D1777" s="125" t="s">
        <v>76</v>
      </c>
      <c r="E1777" s="134" t="s">
        <v>2554</v>
      </c>
      <c r="F1777" s="134" t="s">
        <v>2555</v>
      </c>
      <c r="I1777" s="127"/>
      <c r="J1777" s="135">
        <f>BK1777</f>
        <v>0</v>
      </c>
      <c r="L1777" s="124"/>
      <c r="M1777" s="129"/>
      <c r="P1777" s="130">
        <f>SUM(P1778:P1849)</f>
        <v>0</v>
      </c>
      <c r="R1777" s="130">
        <f>SUM(R1778:R1849)</f>
        <v>0.28910181000000001</v>
      </c>
      <c r="T1777" s="131">
        <f>SUM(T1778:T1849)</f>
        <v>0</v>
      </c>
      <c r="AR1777" s="125" t="s">
        <v>90</v>
      </c>
      <c r="AT1777" s="132" t="s">
        <v>76</v>
      </c>
      <c r="AU1777" s="132" t="s">
        <v>84</v>
      </c>
      <c r="AY1777" s="125" t="s">
        <v>268</v>
      </c>
      <c r="BK1777" s="133">
        <f>SUM(BK1778:BK1849)</f>
        <v>0</v>
      </c>
    </row>
    <row r="1778" spans="2:65" s="1" customFormat="1" ht="21.75" customHeight="1">
      <c r="B1778" s="32"/>
      <c r="C1778" s="136" t="s">
        <v>2550</v>
      </c>
      <c r="D1778" s="136" t="s">
        <v>270</v>
      </c>
      <c r="E1778" s="137" t="s">
        <v>2557</v>
      </c>
      <c r="F1778" s="138" t="s">
        <v>2558</v>
      </c>
      <c r="G1778" s="139" t="s">
        <v>273</v>
      </c>
      <c r="H1778" s="140">
        <v>33.119999999999997</v>
      </c>
      <c r="I1778" s="141"/>
      <c r="J1778" s="142">
        <f>ROUND(I1778*H1778,2)</f>
        <v>0</v>
      </c>
      <c r="K1778" s="138" t="s">
        <v>274</v>
      </c>
      <c r="L1778" s="32"/>
      <c r="M1778" s="143" t="s">
        <v>1</v>
      </c>
      <c r="N1778" s="144" t="s">
        <v>43</v>
      </c>
      <c r="P1778" s="145">
        <f>O1778*H1778</f>
        <v>0</v>
      </c>
      <c r="Q1778" s="145">
        <v>0</v>
      </c>
      <c r="R1778" s="145">
        <f>Q1778*H1778</f>
        <v>0</v>
      </c>
      <c r="S1778" s="145">
        <v>0</v>
      </c>
      <c r="T1778" s="146">
        <f>S1778*H1778</f>
        <v>0</v>
      </c>
      <c r="AR1778" s="147" t="s">
        <v>370</v>
      </c>
      <c r="AT1778" s="147" t="s">
        <v>270</v>
      </c>
      <c r="AU1778" s="147" t="s">
        <v>90</v>
      </c>
      <c r="AY1778" s="17" t="s">
        <v>268</v>
      </c>
      <c r="BE1778" s="148">
        <f>IF(N1778="základní",J1778,0)</f>
        <v>0</v>
      </c>
      <c r="BF1778" s="148">
        <f>IF(N1778="snížená",J1778,0)</f>
        <v>0</v>
      </c>
      <c r="BG1778" s="148">
        <f>IF(N1778="zákl. přenesená",J1778,0)</f>
        <v>0</v>
      </c>
      <c r="BH1778" s="148">
        <f>IF(N1778="sníž. přenesená",J1778,0)</f>
        <v>0</v>
      </c>
      <c r="BI1778" s="148">
        <f>IF(N1778="nulová",J1778,0)</f>
        <v>0</v>
      </c>
      <c r="BJ1778" s="17" t="s">
        <v>90</v>
      </c>
      <c r="BK1778" s="148">
        <f>ROUND(I1778*H1778,2)</f>
        <v>0</v>
      </c>
      <c r="BL1778" s="17" t="s">
        <v>370</v>
      </c>
      <c r="BM1778" s="147" t="s">
        <v>3511</v>
      </c>
    </row>
    <row r="1779" spans="2:65" s="12" customFormat="1" ht="33.75">
      <c r="B1779" s="149"/>
      <c r="D1779" s="150" t="s">
        <v>276</v>
      </c>
      <c r="E1779" s="151" t="s">
        <v>1</v>
      </c>
      <c r="F1779" s="152" t="s">
        <v>3512</v>
      </c>
      <c r="H1779" s="153">
        <v>27.87</v>
      </c>
      <c r="I1779" s="154"/>
      <c r="L1779" s="149"/>
      <c r="M1779" s="155"/>
      <c r="T1779" s="156"/>
      <c r="AT1779" s="151" t="s">
        <v>276</v>
      </c>
      <c r="AU1779" s="151" t="s">
        <v>90</v>
      </c>
      <c r="AV1779" s="12" t="s">
        <v>90</v>
      </c>
      <c r="AW1779" s="12" t="s">
        <v>32</v>
      </c>
      <c r="AX1779" s="12" t="s">
        <v>77</v>
      </c>
      <c r="AY1779" s="151" t="s">
        <v>268</v>
      </c>
    </row>
    <row r="1780" spans="2:65" s="12" customFormat="1">
      <c r="B1780" s="149"/>
      <c r="D1780" s="150" t="s">
        <v>276</v>
      </c>
      <c r="E1780" s="151" t="s">
        <v>1</v>
      </c>
      <c r="F1780" s="152" t="s">
        <v>3100</v>
      </c>
      <c r="H1780" s="153">
        <v>5.25</v>
      </c>
      <c r="I1780" s="154"/>
      <c r="L1780" s="149"/>
      <c r="M1780" s="155"/>
      <c r="T1780" s="156"/>
      <c r="AT1780" s="151" t="s">
        <v>276</v>
      </c>
      <c r="AU1780" s="151" t="s">
        <v>90</v>
      </c>
      <c r="AV1780" s="12" t="s">
        <v>90</v>
      </c>
      <c r="AW1780" s="12" t="s">
        <v>32</v>
      </c>
      <c r="AX1780" s="12" t="s">
        <v>77</v>
      </c>
      <c r="AY1780" s="151" t="s">
        <v>268</v>
      </c>
    </row>
    <row r="1781" spans="2:65" s="13" customFormat="1">
      <c r="B1781" s="157"/>
      <c r="D1781" s="150" t="s">
        <v>276</v>
      </c>
      <c r="E1781" s="158" t="s">
        <v>1</v>
      </c>
      <c r="F1781" s="159" t="s">
        <v>278</v>
      </c>
      <c r="H1781" s="160">
        <v>33.119999999999997</v>
      </c>
      <c r="I1781" s="161"/>
      <c r="L1781" s="157"/>
      <c r="M1781" s="162"/>
      <c r="T1781" s="163"/>
      <c r="AT1781" s="158" t="s">
        <v>276</v>
      </c>
      <c r="AU1781" s="158" t="s">
        <v>90</v>
      </c>
      <c r="AV1781" s="13" t="s">
        <v>101</v>
      </c>
      <c r="AW1781" s="13" t="s">
        <v>32</v>
      </c>
      <c r="AX1781" s="13" t="s">
        <v>84</v>
      </c>
      <c r="AY1781" s="158" t="s">
        <v>268</v>
      </c>
    </row>
    <row r="1782" spans="2:65" s="1" customFormat="1" ht="24.2" customHeight="1">
      <c r="B1782" s="32"/>
      <c r="C1782" s="186" t="s">
        <v>2556</v>
      </c>
      <c r="D1782" s="186" t="s">
        <v>982</v>
      </c>
      <c r="E1782" s="187" t="s">
        <v>2563</v>
      </c>
      <c r="F1782" s="188" t="s">
        <v>2564</v>
      </c>
      <c r="G1782" s="189" t="s">
        <v>318</v>
      </c>
      <c r="H1782" s="190">
        <v>33.119999999999997</v>
      </c>
      <c r="I1782" s="191"/>
      <c r="J1782" s="192">
        <f>ROUND(I1782*H1782,2)</f>
        <v>0</v>
      </c>
      <c r="K1782" s="188" t="s">
        <v>274</v>
      </c>
      <c r="L1782" s="193"/>
      <c r="M1782" s="194" t="s">
        <v>1</v>
      </c>
      <c r="N1782" s="195" t="s">
        <v>43</v>
      </c>
      <c r="P1782" s="145">
        <f>O1782*H1782</f>
        <v>0</v>
      </c>
      <c r="Q1782" s="145">
        <v>2.0000000000000002E-5</v>
      </c>
      <c r="R1782" s="145">
        <f>Q1782*H1782</f>
        <v>6.6240000000000005E-4</v>
      </c>
      <c r="S1782" s="145">
        <v>0</v>
      </c>
      <c r="T1782" s="146">
        <f>S1782*H1782</f>
        <v>0</v>
      </c>
      <c r="AR1782" s="147" t="s">
        <v>448</v>
      </c>
      <c r="AT1782" s="147" t="s">
        <v>982</v>
      </c>
      <c r="AU1782" s="147" t="s">
        <v>90</v>
      </c>
      <c r="AY1782" s="17" t="s">
        <v>268</v>
      </c>
      <c r="BE1782" s="148">
        <f>IF(N1782="základní",J1782,0)</f>
        <v>0</v>
      </c>
      <c r="BF1782" s="148">
        <f>IF(N1782="snížená",J1782,0)</f>
        <v>0</v>
      </c>
      <c r="BG1782" s="148">
        <f>IF(N1782="zákl. přenesená",J1782,0)</f>
        <v>0</v>
      </c>
      <c r="BH1782" s="148">
        <f>IF(N1782="sníž. přenesená",J1782,0)</f>
        <v>0</v>
      </c>
      <c r="BI1782" s="148">
        <f>IF(N1782="nulová",J1782,0)</f>
        <v>0</v>
      </c>
      <c r="BJ1782" s="17" t="s">
        <v>90</v>
      </c>
      <c r="BK1782" s="148">
        <f>ROUND(I1782*H1782,2)</f>
        <v>0</v>
      </c>
      <c r="BL1782" s="17" t="s">
        <v>370</v>
      </c>
      <c r="BM1782" s="147" t="s">
        <v>3513</v>
      </c>
    </row>
    <row r="1783" spans="2:65" s="1" customFormat="1" ht="24.2" customHeight="1">
      <c r="B1783" s="32"/>
      <c r="C1783" s="136" t="s">
        <v>2562</v>
      </c>
      <c r="D1783" s="136" t="s">
        <v>270</v>
      </c>
      <c r="E1783" s="137" t="s">
        <v>2567</v>
      </c>
      <c r="F1783" s="138" t="s">
        <v>2568</v>
      </c>
      <c r="G1783" s="139" t="s">
        <v>273</v>
      </c>
      <c r="H1783" s="140">
        <v>589.20899999999995</v>
      </c>
      <c r="I1783" s="141"/>
      <c r="J1783" s="142">
        <f>ROUND(I1783*H1783,2)</f>
        <v>0</v>
      </c>
      <c r="K1783" s="138" t="s">
        <v>274</v>
      </c>
      <c r="L1783" s="32"/>
      <c r="M1783" s="143" t="s">
        <v>1</v>
      </c>
      <c r="N1783" s="144" t="s">
        <v>43</v>
      </c>
      <c r="P1783" s="145">
        <f>O1783*H1783</f>
        <v>0</v>
      </c>
      <c r="Q1783" s="145">
        <v>2.0000000000000001E-4</v>
      </c>
      <c r="R1783" s="145">
        <f>Q1783*H1783</f>
        <v>0.1178418</v>
      </c>
      <c r="S1783" s="145">
        <v>0</v>
      </c>
      <c r="T1783" s="146">
        <f>S1783*H1783</f>
        <v>0</v>
      </c>
      <c r="AR1783" s="147" t="s">
        <v>370</v>
      </c>
      <c r="AT1783" s="147" t="s">
        <v>270</v>
      </c>
      <c r="AU1783" s="147" t="s">
        <v>90</v>
      </c>
      <c r="AY1783" s="17" t="s">
        <v>268</v>
      </c>
      <c r="BE1783" s="148">
        <f>IF(N1783="základní",J1783,0)</f>
        <v>0</v>
      </c>
      <c r="BF1783" s="148">
        <f>IF(N1783="snížená",J1783,0)</f>
        <v>0</v>
      </c>
      <c r="BG1783" s="148">
        <f>IF(N1783="zákl. přenesená",J1783,0)</f>
        <v>0</v>
      </c>
      <c r="BH1783" s="148">
        <f>IF(N1783="sníž. přenesená",J1783,0)</f>
        <v>0</v>
      </c>
      <c r="BI1783" s="148">
        <f>IF(N1783="nulová",J1783,0)</f>
        <v>0</v>
      </c>
      <c r="BJ1783" s="17" t="s">
        <v>90</v>
      </c>
      <c r="BK1783" s="148">
        <f>ROUND(I1783*H1783,2)</f>
        <v>0</v>
      </c>
      <c r="BL1783" s="17" t="s">
        <v>370</v>
      </c>
      <c r="BM1783" s="147" t="s">
        <v>2569</v>
      </c>
    </row>
    <row r="1784" spans="2:65" s="14" customFormat="1">
      <c r="B1784" s="164"/>
      <c r="D1784" s="150" t="s">
        <v>276</v>
      </c>
      <c r="E1784" s="165" t="s">
        <v>1</v>
      </c>
      <c r="F1784" s="166" t="s">
        <v>2005</v>
      </c>
      <c r="H1784" s="165" t="s">
        <v>1</v>
      </c>
      <c r="I1784" s="167"/>
      <c r="L1784" s="164"/>
      <c r="M1784" s="168"/>
      <c r="T1784" s="169"/>
      <c r="AT1784" s="165" t="s">
        <v>276</v>
      </c>
      <c r="AU1784" s="165" t="s">
        <v>90</v>
      </c>
      <c r="AV1784" s="14" t="s">
        <v>84</v>
      </c>
      <c r="AW1784" s="14" t="s">
        <v>32</v>
      </c>
      <c r="AX1784" s="14" t="s">
        <v>77</v>
      </c>
      <c r="AY1784" s="165" t="s">
        <v>268</v>
      </c>
    </row>
    <row r="1785" spans="2:65" s="12" customFormat="1">
      <c r="B1785" s="149"/>
      <c r="D1785" s="150" t="s">
        <v>276</v>
      </c>
      <c r="E1785" s="151" t="s">
        <v>1</v>
      </c>
      <c r="F1785" s="152" t="s">
        <v>3413</v>
      </c>
      <c r="H1785" s="153">
        <v>34.874000000000002</v>
      </c>
      <c r="I1785" s="154"/>
      <c r="L1785" s="149"/>
      <c r="M1785" s="155"/>
      <c r="T1785" s="156"/>
      <c r="AT1785" s="151" t="s">
        <v>276</v>
      </c>
      <c r="AU1785" s="151" t="s">
        <v>90</v>
      </c>
      <c r="AV1785" s="12" t="s">
        <v>90</v>
      </c>
      <c r="AW1785" s="12" t="s">
        <v>32</v>
      </c>
      <c r="AX1785" s="12" t="s">
        <v>77</v>
      </c>
      <c r="AY1785" s="151" t="s">
        <v>268</v>
      </c>
    </row>
    <row r="1786" spans="2:65" s="15" customFormat="1">
      <c r="B1786" s="170"/>
      <c r="D1786" s="150" t="s">
        <v>276</v>
      </c>
      <c r="E1786" s="171" t="s">
        <v>1</v>
      </c>
      <c r="F1786" s="172" t="s">
        <v>325</v>
      </c>
      <c r="H1786" s="173">
        <v>34.874000000000002</v>
      </c>
      <c r="I1786" s="174"/>
      <c r="L1786" s="170"/>
      <c r="M1786" s="175"/>
      <c r="T1786" s="176"/>
      <c r="AT1786" s="171" t="s">
        <v>276</v>
      </c>
      <c r="AU1786" s="171" t="s">
        <v>90</v>
      </c>
      <c r="AV1786" s="15" t="s">
        <v>97</v>
      </c>
      <c r="AW1786" s="15" t="s">
        <v>32</v>
      </c>
      <c r="AX1786" s="15" t="s">
        <v>77</v>
      </c>
      <c r="AY1786" s="171" t="s">
        <v>268</v>
      </c>
    </row>
    <row r="1787" spans="2:65" s="14" customFormat="1">
      <c r="B1787" s="164"/>
      <c r="D1787" s="150" t="s">
        <v>276</v>
      </c>
      <c r="E1787" s="165" t="s">
        <v>1</v>
      </c>
      <c r="F1787" s="166" t="s">
        <v>1999</v>
      </c>
      <c r="H1787" s="165" t="s">
        <v>1</v>
      </c>
      <c r="I1787" s="167"/>
      <c r="L1787" s="164"/>
      <c r="M1787" s="168"/>
      <c r="T1787" s="169"/>
      <c r="AT1787" s="165" t="s">
        <v>276</v>
      </c>
      <c r="AU1787" s="165" t="s">
        <v>90</v>
      </c>
      <c r="AV1787" s="14" t="s">
        <v>84</v>
      </c>
      <c r="AW1787" s="14" t="s">
        <v>32</v>
      </c>
      <c r="AX1787" s="14" t="s">
        <v>77</v>
      </c>
      <c r="AY1787" s="165" t="s">
        <v>268</v>
      </c>
    </row>
    <row r="1788" spans="2:65" s="12" customFormat="1">
      <c r="B1788" s="149"/>
      <c r="D1788" s="150" t="s">
        <v>276</v>
      </c>
      <c r="E1788" s="151" t="s">
        <v>1</v>
      </c>
      <c r="F1788" s="152" t="s">
        <v>3412</v>
      </c>
      <c r="H1788" s="153">
        <v>85.73</v>
      </c>
      <c r="I1788" s="154"/>
      <c r="L1788" s="149"/>
      <c r="M1788" s="155"/>
      <c r="T1788" s="156"/>
      <c r="AT1788" s="151" t="s">
        <v>276</v>
      </c>
      <c r="AU1788" s="151" t="s">
        <v>90</v>
      </c>
      <c r="AV1788" s="12" t="s">
        <v>90</v>
      </c>
      <c r="AW1788" s="12" t="s">
        <v>32</v>
      </c>
      <c r="AX1788" s="12" t="s">
        <v>77</v>
      </c>
      <c r="AY1788" s="151" t="s">
        <v>268</v>
      </c>
    </row>
    <row r="1789" spans="2:65" s="15" customFormat="1">
      <c r="B1789" s="170"/>
      <c r="D1789" s="150" t="s">
        <v>276</v>
      </c>
      <c r="E1789" s="171" t="s">
        <v>1</v>
      </c>
      <c r="F1789" s="172" t="s">
        <v>325</v>
      </c>
      <c r="H1789" s="173">
        <v>85.73</v>
      </c>
      <c r="I1789" s="174"/>
      <c r="L1789" s="170"/>
      <c r="M1789" s="175"/>
      <c r="T1789" s="176"/>
      <c r="AT1789" s="171" t="s">
        <v>276</v>
      </c>
      <c r="AU1789" s="171" t="s">
        <v>90</v>
      </c>
      <c r="AV1789" s="15" t="s">
        <v>97</v>
      </c>
      <c r="AW1789" s="15" t="s">
        <v>32</v>
      </c>
      <c r="AX1789" s="15" t="s">
        <v>77</v>
      </c>
      <c r="AY1789" s="171" t="s">
        <v>268</v>
      </c>
    </row>
    <row r="1790" spans="2:65" s="14" customFormat="1">
      <c r="B1790" s="164"/>
      <c r="D1790" s="150" t="s">
        <v>276</v>
      </c>
      <c r="E1790" s="165" t="s">
        <v>1</v>
      </c>
      <c r="F1790" s="166" t="s">
        <v>2570</v>
      </c>
      <c r="H1790" s="165" t="s">
        <v>1</v>
      </c>
      <c r="I1790" s="167"/>
      <c r="L1790" s="164"/>
      <c r="M1790" s="168"/>
      <c r="T1790" s="169"/>
      <c r="AT1790" s="165" t="s">
        <v>276</v>
      </c>
      <c r="AU1790" s="165" t="s">
        <v>90</v>
      </c>
      <c r="AV1790" s="14" t="s">
        <v>84</v>
      </c>
      <c r="AW1790" s="14" t="s">
        <v>32</v>
      </c>
      <c r="AX1790" s="14" t="s">
        <v>77</v>
      </c>
      <c r="AY1790" s="165" t="s">
        <v>268</v>
      </c>
    </row>
    <row r="1791" spans="2:65" s="12" customFormat="1">
      <c r="B1791" s="149"/>
      <c r="D1791" s="150" t="s">
        <v>276</v>
      </c>
      <c r="E1791" s="151" t="s">
        <v>1</v>
      </c>
      <c r="F1791" s="152" t="s">
        <v>3416</v>
      </c>
      <c r="H1791" s="153">
        <v>9.1</v>
      </c>
      <c r="I1791" s="154"/>
      <c r="L1791" s="149"/>
      <c r="M1791" s="155"/>
      <c r="T1791" s="156"/>
      <c r="AT1791" s="151" t="s">
        <v>276</v>
      </c>
      <c r="AU1791" s="151" t="s">
        <v>90</v>
      </c>
      <c r="AV1791" s="12" t="s">
        <v>90</v>
      </c>
      <c r="AW1791" s="12" t="s">
        <v>32</v>
      </c>
      <c r="AX1791" s="12" t="s">
        <v>77</v>
      </c>
      <c r="AY1791" s="151" t="s">
        <v>268</v>
      </c>
    </row>
    <row r="1792" spans="2:65" s="15" customFormat="1">
      <c r="B1792" s="170"/>
      <c r="D1792" s="150" t="s">
        <v>276</v>
      </c>
      <c r="E1792" s="171" t="s">
        <v>1</v>
      </c>
      <c r="F1792" s="172" t="s">
        <v>325</v>
      </c>
      <c r="H1792" s="173">
        <v>9.1</v>
      </c>
      <c r="I1792" s="174"/>
      <c r="L1792" s="170"/>
      <c r="M1792" s="175"/>
      <c r="T1792" s="176"/>
      <c r="AT1792" s="171" t="s">
        <v>276</v>
      </c>
      <c r="AU1792" s="171" t="s">
        <v>90</v>
      </c>
      <c r="AV1792" s="15" t="s">
        <v>97</v>
      </c>
      <c r="AW1792" s="15" t="s">
        <v>32</v>
      </c>
      <c r="AX1792" s="15" t="s">
        <v>77</v>
      </c>
      <c r="AY1792" s="171" t="s">
        <v>268</v>
      </c>
    </row>
    <row r="1793" spans="2:51" s="14" customFormat="1">
      <c r="B1793" s="164"/>
      <c r="D1793" s="150" t="s">
        <v>276</v>
      </c>
      <c r="E1793" s="165" t="s">
        <v>1</v>
      </c>
      <c r="F1793" s="166" t="s">
        <v>2571</v>
      </c>
      <c r="H1793" s="165" t="s">
        <v>1</v>
      </c>
      <c r="I1793" s="167"/>
      <c r="L1793" s="164"/>
      <c r="M1793" s="168"/>
      <c r="T1793" s="169"/>
      <c r="AT1793" s="165" t="s">
        <v>276</v>
      </c>
      <c r="AU1793" s="165" t="s">
        <v>90</v>
      </c>
      <c r="AV1793" s="14" t="s">
        <v>84</v>
      </c>
      <c r="AW1793" s="14" t="s">
        <v>32</v>
      </c>
      <c r="AX1793" s="14" t="s">
        <v>77</v>
      </c>
      <c r="AY1793" s="165" t="s">
        <v>268</v>
      </c>
    </row>
    <row r="1794" spans="2:51" s="14" customFormat="1">
      <c r="B1794" s="164"/>
      <c r="D1794" s="150" t="s">
        <v>276</v>
      </c>
      <c r="E1794" s="165" t="s">
        <v>1</v>
      </c>
      <c r="F1794" s="166" t="s">
        <v>962</v>
      </c>
      <c r="H1794" s="165" t="s">
        <v>1</v>
      </c>
      <c r="I1794" s="167"/>
      <c r="L1794" s="164"/>
      <c r="M1794" s="168"/>
      <c r="T1794" s="169"/>
      <c r="AT1794" s="165" t="s">
        <v>276</v>
      </c>
      <c r="AU1794" s="165" t="s">
        <v>90</v>
      </c>
      <c r="AV1794" s="14" t="s">
        <v>84</v>
      </c>
      <c r="AW1794" s="14" t="s">
        <v>32</v>
      </c>
      <c r="AX1794" s="14" t="s">
        <v>77</v>
      </c>
      <c r="AY1794" s="165" t="s">
        <v>268</v>
      </c>
    </row>
    <row r="1795" spans="2:51" s="12" customFormat="1">
      <c r="B1795" s="149"/>
      <c r="D1795" s="150" t="s">
        <v>276</v>
      </c>
      <c r="E1795" s="151" t="s">
        <v>1</v>
      </c>
      <c r="F1795" s="152" t="s">
        <v>3200</v>
      </c>
      <c r="H1795" s="153">
        <v>359.613</v>
      </c>
      <c r="I1795" s="154"/>
      <c r="L1795" s="149"/>
      <c r="M1795" s="155"/>
      <c r="T1795" s="156"/>
      <c r="AT1795" s="151" t="s">
        <v>276</v>
      </c>
      <c r="AU1795" s="151" t="s">
        <v>90</v>
      </c>
      <c r="AV1795" s="12" t="s">
        <v>90</v>
      </c>
      <c r="AW1795" s="12" t="s">
        <v>32</v>
      </c>
      <c r="AX1795" s="12" t="s">
        <v>77</v>
      </c>
      <c r="AY1795" s="151" t="s">
        <v>268</v>
      </c>
    </row>
    <row r="1796" spans="2:51" s="12" customFormat="1" ht="33.75">
      <c r="B1796" s="149"/>
      <c r="D1796" s="150" t="s">
        <v>276</v>
      </c>
      <c r="E1796" s="151" t="s">
        <v>1</v>
      </c>
      <c r="F1796" s="152" t="s">
        <v>3201</v>
      </c>
      <c r="H1796" s="153">
        <v>-33.119999999999997</v>
      </c>
      <c r="I1796" s="154"/>
      <c r="L1796" s="149"/>
      <c r="M1796" s="155"/>
      <c r="T1796" s="156"/>
      <c r="AT1796" s="151" t="s">
        <v>276</v>
      </c>
      <c r="AU1796" s="151" t="s">
        <v>90</v>
      </c>
      <c r="AV1796" s="12" t="s">
        <v>90</v>
      </c>
      <c r="AW1796" s="12" t="s">
        <v>32</v>
      </c>
      <c r="AX1796" s="12" t="s">
        <v>77</v>
      </c>
      <c r="AY1796" s="151" t="s">
        <v>268</v>
      </c>
    </row>
    <row r="1797" spans="2:51" s="12" customFormat="1" ht="33.75">
      <c r="B1797" s="149"/>
      <c r="D1797" s="150" t="s">
        <v>276</v>
      </c>
      <c r="E1797" s="151" t="s">
        <v>1</v>
      </c>
      <c r="F1797" s="152" t="s">
        <v>3202</v>
      </c>
      <c r="H1797" s="153">
        <v>-33.762999999999998</v>
      </c>
      <c r="I1797" s="154"/>
      <c r="L1797" s="149"/>
      <c r="M1797" s="155"/>
      <c r="T1797" s="156"/>
      <c r="AT1797" s="151" t="s">
        <v>276</v>
      </c>
      <c r="AU1797" s="151" t="s">
        <v>90</v>
      </c>
      <c r="AV1797" s="12" t="s">
        <v>90</v>
      </c>
      <c r="AW1797" s="12" t="s">
        <v>32</v>
      </c>
      <c r="AX1797" s="12" t="s">
        <v>77</v>
      </c>
      <c r="AY1797" s="151" t="s">
        <v>268</v>
      </c>
    </row>
    <row r="1798" spans="2:51" s="15" customFormat="1">
      <c r="B1798" s="170"/>
      <c r="D1798" s="150" t="s">
        <v>276</v>
      </c>
      <c r="E1798" s="171" t="s">
        <v>1</v>
      </c>
      <c r="F1798" s="172" t="s">
        <v>325</v>
      </c>
      <c r="H1798" s="173">
        <v>292.73</v>
      </c>
      <c r="I1798" s="174"/>
      <c r="L1798" s="170"/>
      <c r="M1798" s="175"/>
      <c r="T1798" s="176"/>
      <c r="AT1798" s="171" t="s">
        <v>276</v>
      </c>
      <c r="AU1798" s="171" t="s">
        <v>90</v>
      </c>
      <c r="AV1798" s="15" t="s">
        <v>97</v>
      </c>
      <c r="AW1798" s="15" t="s">
        <v>32</v>
      </c>
      <c r="AX1798" s="15" t="s">
        <v>77</v>
      </c>
      <c r="AY1798" s="171" t="s">
        <v>268</v>
      </c>
    </row>
    <row r="1799" spans="2:51" s="14" customFormat="1">
      <c r="B1799" s="164"/>
      <c r="D1799" s="150" t="s">
        <v>276</v>
      </c>
      <c r="E1799" s="165" t="s">
        <v>1</v>
      </c>
      <c r="F1799" s="166" t="s">
        <v>962</v>
      </c>
      <c r="H1799" s="165" t="s">
        <v>1</v>
      </c>
      <c r="I1799" s="167"/>
      <c r="L1799" s="164"/>
      <c r="M1799" s="168"/>
      <c r="T1799" s="169"/>
      <c r="AT1799" s="165" t="s">
        <v>276</v>
      </c>
      <c r="AU1799" s="165" t="s">
        <v>90</v>
      </c>
      <c r="AV1799" s="14" t="s">
        <v>84</v>
      </c>
      <c r="AW1799" s="14" t="s">
        <v>32</v>
      </c>
      <c r="AX1799" s="14" t="s">
        <v>77</v>
      </c>
      <c r="AY1799" s="165" t="s">
        <v>268</v>
      </c>
    </row>
    <row r="1800" spans="2:51" s="12" customFormat="1" ht="33.75">
      <c r="B1800" s="149"/>
      <c r="D1800" s="150" t="s">
        <v>276</v>
      </c>
      <c r="E1800" s="151" t="s">
        <v>1</v>
      </c>
      <c r="F1800" s="152" t="s">
        <v>3203</v>
      </c>
      <c r="H1800" s="153">
        <v>27.312999999999999</v>
      </c>
      <c r="I1800" s="154"/>
      <c r="L1800" s="149"/>
      <c r="M1800" s="155"/>
      <c r="T1800" s="156"/>
      <c r="AT1800" s="151" t="s">
        <v>276</v>
      </c>
      <c r="AU1800" s="151" t="s">
        <v>90</v>
      </c>
      <c r="AV1800" s="12" t="s">
        <v>90</v>
      </c>
      <c r="AW1800" s="12" t="s">
        <v>32</v>
      </c>
      <c r="AX1800" s="12" t="s">
        <v>77</v>
      </c>
      <c r="AY1800" s="151" t="s">
        <v>268</v>
      </c>
    </row>
    <row r="1801" spans="2:51" s="12" customFormat="1" ht="22.5">
      <c r="B1801" s="149"/>
      <c r="D1801" s="150" t="s">
        <v>276</v>
      </c>
      <c r="E1801" s="151" t="s">
        <v>1</v>
      </c>
      <c r="F1801" s="152" t="s">
        <v>967</v>
      </c>
      <c r="H1801" s="153">
        <v>39.645000000000003</v>
      </c>
      <c r="I1801" s="154"/>
      <c r="L1801" s="149"/>
      <c r="M1801" s="155"/>
      <c r="T1801" s="156"/>
      <c r="AT1801" s="151" t="s">
        <v>276</v>
      </c>
      <c r="AU1801" s="151" t="s">
        <v>90</v>
      </c>
      <c r="AV1801" s="12" t="s">
        <v>90</v>
      </c>
      <c r="AW1801" s="12" t="s">
        <v>32</v>
      </c>
      <c r="AX1801" s="12" t="s">
        <v>77</v>
      </c>
      <c r="AY1801" s="151" t="s">
        <v>268</v>
      </c>
    </row>
    <row r="1802" spans="2:51" s="14" customFormat="1">
      <c r="B1802" s="164"/>
      <c r="D1802" s="150" t="s">
        <v>276</v>
      </c>
      <c r="E1802" s="165" t="s">
        <v>1</v>
      </c>
      <c r="F1802" s="166" t="s">
        <v>968</v>
      </c>
      <c r="H1802" s="165" t="s">
        <v>1</v>
      </c>
      <c r="I1802" s="167"/>
      <c r="L1802" s="164"/>
      <c r="M1802" s="168"/>
      <c r="T1802" s="169"/>
      <c r="AT1802" s="165" t="s">
        <v>276</v>
      </c>
      <c r="AU1802" s="165" t="s">
        <v>90</v>
      </c>
      <c r="AV1802" s="14" t="s">
        <v>84</v>
      </c>
      <c r="AW1802" s="14" t="s">
        <v>32</v>
      </c>
      <c r="AX1802" s="14" t="s">
        <v>77</v>
      </c>
      <c r="AY1802" s="165" t="s">
        <v>268</v>
      </c>
    </row>
    <row r="1803" spans="2:51" s="12" customFormat="1">
      <c r="B1803" s="149"/>
      <c r="D1803" s="150" t="s">
        <v>276</v>
      </c>
      <c r="E1803" s="151" t="s">
        <v>1</v>
      </c>
      <c r="F1803" s="152" t="s">
        <v>3204</v>
      </c>
      <c r="H1803" s="153">
        <v>61.47</v>
      </c>
      <c r="I1803" s="154"/>
      <c r="L1803" s="149"/>
      <c r="M1803" s="155"/>
      <c r="T1803" s="156"/>
      <c r="AT1803" s="151" t="s">
        <v>276</v>
      </c>
      <c r="AU1803" s="151" t="s">
        <v>90</v>
      </c>
      <c r="AV1803" s="12" t="s">
        <v>90</v>
      </c>
      <c r="AW1803" s="12" t="s">
        <v>32</v>
      </c>
      <c r="AX1803" s="12" t="s">
        <v>77</v>
      </c>
      <c r="AY1803" s="151" t="s">
        <v>268</v>
      </c>
    </row>
    <row r="1804" spans="2:51" s="15" customFormat="1">
      <c r="B1804" s="170"/>
      <c r="D1804" s="150" t="s">
        <v>276</v>
      </c>
      <c r="E1804" s="171" t="s">
        <v>1</v>
      </c>
      <c r="F1804" s="172" t="s">
        <v>325</v>
      </c>
      <c r="H1804" s="173">
        <v>128.428</v>
      </c>
      <c r="I1804" s="174"/>
      <c r="L1804" s="170"/>
      <c r="M1804" s="175"/>
      <c r="T1804" s="176"/>
      <c r="AT1804" s="171" t="s">
        <v>276</v>
      </c>
      <c r="AU1804" s="171" t="s">
        <v>90</v>
      </c>
      <c r="AV1804" s="15" t="s">
        <v>97</v>
      </c>
      <c r="AW1804" s="15" t="s">
        <v>32</v>
      </c>
      <c r="AX1804" s="15" t="s">
        <v>77</v>
      </c>
      <c r="AY1804" s="171" t="s">
        <v>268</v>
      </c>
    </row>
    <row r="1805" spans="2:51" s="14" customFormat="1">
      <c r="B1805" s="164"/>
      <c r="D1805" s="150" t="s">
        <v>276</v>
      </c>
      <c r="E1805" s="165" t="s">
        <v>1</v>
      </c>
      <c r="F1805" s="166" t="s">
        <v>2572</v>
      </c>
      <c r="H1805" s="165" t="s">
        <v>1</v>
      </c>
      <c r="I1805" s="167"/>
      <c r="L1805" s="164"/>
      <c r="M1805" s="168"/>
      <c r="T1805" s="169"/>
      <c r="AT1805" s="165" t="s">
        <v>276</v>
      </c>
      <c r="AU1805" s="165" t="s">
        <v>90</v>
      </c>
      <c r="AV1805" s="14" t="s">
        <v>84</v>
      </c>
      <c r="AW1805" s="14" t="s">
        <v>32</v>
      </c>
      <c r="AX1805" s="14" t="s">
        <v>77</v>
      </c>
      <c r="AY1805" s="165" t="s">
        <v>268</v>
      </c>
    </row>
    <row r="1806" spans="2:51" s="14" customFormat="1">
      <c r="B1806" s="164"/>
      <c r="D1806" s="150" t="s">
        <v>276</v>
      </c>
      <c r="E1806" s="165" t="s">
        <v>1</v>
      </c>
      <c r="F1806" s="166" t="s">
        <v>3173</v>
      </c>
      <c r="H1806" s="165" t="s">
        <v>1</v>
      </c>
      <c r="I1806" s="167"/>
      <c r="L1806" s="164"/>
      <c r="M1806" s="168"/>
      <c r="T1806" s="169"/>
      <c r="AT1806" s="165" t="s">
        <v>276</v>
      </c>
      <c r="AU1806" s="165" t="s">
        <v>90</v>
      </c>
      <c r="AV1806" s="14" t="s">
        <v>84</v>
      </c>
      <c r="AW1806" s="14" t="s">
        <v>32</v>
      </c>
      <c r="AX1806" s="14" t="s">
        <v>77</v>
      </c>
      <c r="AY1806" s="165" t="s">
        <v>268</v>
      </c>
    </row>
    <row r="1807" spans="2:51" s="12" customFormat="1">
      <c r="B1807" s="149"/>
      <c r="D1807" s="150" t="s">
        <v>276</v>
      </c>
      <c r="E1807" s="151" t="s">
        <v>1</v>
      </c>
      <c r="F1807" s="152" t="s">
        <v>3197</v>
      </c>
      <c r="H1807" s="153">
        <v>20.358000000000001</v>
      </c>
      <c r="I1807" s="154"/>
      <c r="L1807" s="149"/>
      <c r="M1807" s="155"/>
      <c r="T1807" s="156"/>
      <c r="AT1807" s="151" t="s">
        <v>276</v>
      </c>
      <c r="AU1807" s="151" t="s">
        <v>90</v>
      </c>
      <c r="AV1807" s="12" t="s">
        <v>90</v>
      </c>
      <c r="AW1807" s="12" t="s">
        <v>32</v>
      </c>
      <c r="AX1807" s="12" t="s">
        <v>77</v>
      </c>
      <c r="AY1807" s="151" t="s">
        <v>268</v>
      </c>
    </row>
    <row r="1808" spans="2:51" s="12" customFormat="1">
      <c r="B1808" s="149"/>
      <c r="D1808" s="150" t="s">
        <v>276</v>
      </c>
      <c r="E1808" s="151" t="s">
        <v>1</v>
      </c>
      <c r="F1808" s="152" t="s">
        <v>2709</v>
      </c>
      <c r="H1808" s="153">
        <v>3.9049999999999998</v>
      </c>
      <c r="I1808" s="154"/>
      <c r="L1808" s="149"/>
      <c r="M1808" s="155"/>
      <c r="T1808" s="156"/>
      <c r="AT1808" s="151" t="s">
        <v>276</v>
      </c>
      <c r="AU1808" s="151" t="s">
        <v>90</v>
      </c>
      <c r="AV1808" s="12" t="s">
        <v>90</v>
      </c>
      <c r="AW1808" s="12" t="s">
        <v>32</v>
      </c>
      <c r="AX1808" s="12" t="s">
        <v>77</v>
      </c>
      <c r="AY1808" s="151" t="s">
        <v>268</v>
      </c>
    </row>
    <row r="1809" spans="2:65" s="12" customFormat="1">
      <c r="B1809" s="149"/>
      <c r="D1809" s="150" t="s">
        <v>276</v>
      </c>
      <c r="E1809" s="151" t="s">
        <v>1</v>
      </c>
      <c r="F1809" s="152" t="s">
        <v>3198</v>
      </c>
      <c r="H1809" s="153">
        <v>2.6640000000000001</v>
      </c>
      <c r="I1809" s="154"/>
      <c r="L1809" s="149"/>
      <c r="M1809" s="155"/>
      <c r="T1809" s="156"/>
      <c r="AT1809" s="151" t="s">
        <v>276</v>
      </c>
      <c r="AU1809" s="151" t="s">
        <v>90</v>
      </c>
      <c r="AV1809" s="12" t="s">
        <v>90</v>
      </c>
      <c r="AW1809" s="12" t="s">
        <v>32</v>
      </c>
      <c r="AX1809" s="12" t="s">
        <v>77</v>
      </c>
      <c r="AY1809" s="151" t="s">
        <v>268</v>
      </c>
    </row>
    <row r="1810" spans="2:65" s="12" customFormat="1">
      <c r="B1810" s="149"/>
      <c r="D1810" s="150" t="s">
        <v>276</v>
      </c>
      <c r="E1810" s="151" t="s">
        <v>1</v>
      </c>
      <c r="F1810" s="152" t="s">
        <v>3199</v>
      </c>
      <c r="H1810" s="153">
        <v>8.1039999999999992</v>
      </c>
      <c r="I1810" s="154"/>
      <c r="L1810" s="149"/>
      <c r="M1810" s="155"/>
      <c r="T1810" s="156"/>
      <c r="AT1810" s="151" t="s">
        <v>276</v>
      </c>
      <c r="AU1810" s="151" t="s">
        <v>90</v>
      </c>
      <c r="AV1810" s="12" t="s">
        <v>90</v>
      </c>
      <c r="AW1810" s="12" t="s">
        <v>32</v>
      </c>
      <c r="AX1810" s="12" t="s">
        <v>77</v>
      </c>
      <c r="AY1810" s="151" t="s">
        <v>268</v>
      </c>
    </row>
    <row r="1811" spans="2:65" s="12" customFormat="1">
      <c r="B1811" s="149"/>
      <c r="D1811" s="150" t="s">
        <v>276</v>
      </c>
      <c r="E1811" s="151" t="s">
        <v>1</v>
      </c>
      <c r="F1811" s="152" t="s">
        <v>955</v>
      </c>
      <c r="H1811" s="153">
        <v>1.216</v>
      </c>
      <c r="I1811" s="154"/>
      <c r="L1811" s="149"/>
      <c r="M1811" s="155"/>
      <c r="T1811" s="156"/>
      <c r="AT1811" s="151" t="s">
        <v>276</v>
      </c>
      <c r="AU1811" s="151" t="s">
        <v>90</v>
      </c>
      <c r="AV1811" s="12" t="s">
        <v>90</v>
      </c>
      <c r="AW1811" s="12" t="s">
        <v>32</v>
      </c>
      <c r="AX1811" s="12" t="s">
        <v>77</v>
      </c>
      <c r="AY1811" s="151" t="s">
        <v>268</v>
      </c>
    </row>
    <row r="1812" spans="2:65" s="12" customFormat="1">
      <c r="B1812" s="149"/>
      <c r="D1812" s="150" t="s">
        <v>276</v>
      </c>
      <c r="E1812" s="151" t="s">
        <v>1</v>
      </c>
      <c r="F1812" s="152" t="s">
        <v>956</v>
      </c>
      <c r="H1812" s="153">
        <v>2.1</v>
      </c>
      <c r="I1812" s="154"/>
      <c r="L1812" s="149"/>
      <c r="M1812" s="155"/>
      <c r="T1812" s="156"/>
      <c r="AT1812" s="151" t="s">
        <v>276</v>
      </c>
      <c r="AU1812" s="151" t="s">
        <v>90</v>
      </c>
      <c r="AV1812" s="12" t="s">
        <v>90</v>
      </c>
      <c r="AW1812" s="12" t="s">
        <v>32</v>
      </c>
      <c r="AX1812" s="12" t="s">
        <v>77</v>
      </c>
      <c r="AY1812" s="151" t="s">
        <v>268</v>
      </c>
    </row>
    <row r="1813" spans="2:65" s="15" customFormat="1">
      <c r="B1813" s="170"/>
      <c r="D1813" s="150" t="s">
        <v>276</v>
      </c>
      <c r="E1813" s="171" t="s">
        <v>1</v>
      </c>
      <c r="F1813" s="172" t="s">
        <v>325</v>
      </c>
      <c r="H1813" s="173">
        <v>38.347000000000001</v>
      </c>
      <c r="I1813" s="174"/>
      <c r="L1813" s="170"/>
      <c r="M1813" s="175"/>
      <c r="T1813" s="176"/>
      <c r="AT1813" s="171" t="s">
        <v>276</v>
      </c>
      <c r="AU1813" s="171" t="s">
        <v>90</v>
      </c>
      <c r="AV1813" s="15" t="s">
        <v>97</v>
      </c>
      <c r="AW1813" s="15" t="s">
        <v>32</v>
      </c>
      <c r="AX1813" s="15" t="s">
        <v>77</v>
      </c>
      <c r="AY1813" s="171" t="s">
        <v>268</v>
      </c>
    </row>
    <row r="1814" spans="2:65" s="13" customFormat="1">
      <c r="B1814" s="157"/>
      <c r="D1814" s="150" t="s">
        <v>276</v>
      </c>
      <c r="E1814" s="158" t="s">
        <v>1</v>
      </c>
      <c r="F1814" s="159" t="s">
        <v>278</v>
      </c>
      <c r="H1814" s="160">
        <v>589.20899999999995</v>
      </c>
      <c r="I1814" s="161"/>
      <c r="L1814" s="157"/>
      <c r="M1814" s="162"/>
      <c r="T1814" s="163"/>
      <c r="AT1814" s="158" t="s">
        <v>276</v>
      </c>
      <c r="AU1814" s="158" t="s">
        <v>90</v>
      </c>
      <c r="AV1814" s="13" t="s">
        <v>101</v>
      </c>
      <c r="AW1814" s="13" t="s">
        <v>32</v>
      </c>
      <c r="AX1814" s="13" t="s">
        <v>84</v>
      </c>
      <c r="AY1814" s="158" t="s">
        <v>268</v>
      </c>
    </row>
    <row r="1815" spans="2:65" s="1" customFormat="1" ht="33" customHeight="1">
      <c r="B1815" s="32"/>
      <c r="C1815" s="136" t="s">
        <v>2566</v>
      </c>
      <c r="D1815" s="136" t="s">
        <v>270</v>
      </c>
      <c r="E1815" s="137" t="s">
        <v>2574</v>
      </c>
      <c r="F1815" s="138" t="s">
        <v>2575</v>
      </c>
      <c r="G1815" s="139" t="s">
        <v>273</v>
      </c>
      <c r="H1815" s="140">
        <v>9.1</v>
      </c>
      <c r="I1815" s="141"/>
      <c r="J1815" s="142">
        <f>ROUND(I1815*H1815,2)</f>
        <v>0</v>
      </c>
      <c r="K1815" s="138" t="s">
        <v>274</v>
      </c>
      <c r="L1815" s="32"/>
      <c r="M1815" s="143" t="s">
        <v>1</v>
      </c>
      <c r="N1815" s="144" t="s">
        <v>43</v>
      </c>
      <c r="P1815" s="145">
        <f>O1815*H1815</f>
        <v>0</v>
      </c>
      <c r="Q1815" s="145">
        <v>2.5999999999999998E-4</v>
      </c>
      <c r="R1815" s="145">
        <f>Q1815*H1815</f>
        <v>2.3659999999999996E-3</v>
      </c>
      <c r="S1815" s="145">
        <v>0</v>
      </c>
      <c r="T1815" s="146">
        <f>S1815*H1815</f>
        <v>0</v>
      </c>
      <c r="AR1815" s="147" t="s">
        <v>370</v>
      </c>
      <c r="AT1815" s="147" t="s">
        <v>270</v>
      </c>
      <c r="AU1815" s="147" t="s">
        <v>90</v>
      </c>
      <c r="AY1815" s="17" t="s">
        <v>268</v>
      </c>
      <c r="BE1815" s="148">
        <f>IF(N1815="základní",J1815,0)</f>
        <v>0</v>
      </c>
      <c r="BF1815" s="148">
        <f>IF(N1815="snížená",J1815,0)</f>
        <v>0</v>
      </c>
      <c r="BG1815" s="148">
        <f>IF(N1815="zákl. přenesená",J1815,0)</f>
        <v>0</v>
      </c>
      <c r="BH1815" s="148">
        <f>IF(N1815="sníž. přenesená",J1815,0)</f>
        <v>0</v>
      </c>
      <c r="BI1815" s="148">
        <f>IF(N1815="nulová",J1815,0)</f>
        <v>0</v>
      </c>
      <c r="BJ1815" s="17" t="s">
        <v>90</v>
      </c>
      <c r="BK1815" s="148">
        <f>ROUND(I1815*H1815,2)</f>
        <v>0</v>
      </c>
      <c r="BL1815" s="17" t="s">
        <v>370</v>
      </c>
      <c r="BM1815" s="147" t="s">
        <v>2576</v>
      </c>
    </row>
    <row r="1816" spans="2:65" s="14" customFormat="1">
      <c r="B1816" s="164"/>
      <c r="D1816" s="150" t="s">
        <v>276</v>
      </c>
      <c r="E1816" s="165" t="s">
        <v>1</v>
      </c>
      <c r="F1816" s="166" t="s">
        <v>2570</v>
      </c>
      <c r="H1816" s="165" t="s">
        <v>1</v>
      </c>
      <c r="I1816" s="167"/>
      <c r="L1816" s="164"/>
      <c r="M1816" s="168"/>
      <c r="T1816" s="169"/>
      <c r="AT1816" s="165" t="s">
        <v>276</v>
      </c>
      <c r="AU1816" s="165" t="s">
        <v>90</v>
      </c>
      <c r="AV1816" s="14" t="s">
        <v>84</v>
      </c>
      <c r="AW1816" s="14" t="s">
        <v>32</v>
      </c>
      <c r="AX1816" s="14" t="s">
        <v>77</v>
      </c>
      <c r="AY1816" s="165" t="s">
        <v>268</v>
      </c>
    </row>
    <row r="1817" spans="2:65" s="12" customFormat="1">
      <c r="B1817" s="149"/>
      <c r="D1817" s="150" t="s">
        <v>276</v>
      </c>
      <c r="E1817" s="151" t="s">
        <v>1</v>
      </c>
      <c r="F1817" s="152" t="s">
        <v>3416</v>
      </c>
      <c r="H1817" s="153">
        <v>9.1</v>
      </c>
      <c r="I1817" s="154"/>
      <c r="L1817" s="149"/>
      <c r="M1817" s="155"/>
      <c r="T1817" s="156"/>
      <c r="AT1817" s="151" t="s">
        <v>276</v>
      </c>
      <c r="AU1817" s="151" t="s">
        <v>90</v>
      </c>
      <c r="AV1817" s="12" t="s">
        <v>90</v>
      </c>
      <c r="AW1817" s="12" t="s">
        <v>32</v>
      </c>
      <c r="AX1817" s="12" t="s">
        <v>77</v>
      </c>
      <c r="AY1817" s="151" t="s">
        <v>268</v>
      </c>
    </row>
    <row r="1818" spans="2:65" s="13" customFormat="1">
      <c r="B1818" s="157"/>
      <c r="D1818" s="150" t="s">
        <v>276</v>
      </c>
      <c r="E1818" s="158" t="s">
        <v>1</v>
      </c>
      <c r="F1818" s="159" t="s">
        <v>278</v>
      </c>
      <c r="H1818" s="160">
        <v>9.1</v>
      </c>
      <c r="I1818" s="161"/>
      <c r="L1818" s="157"/>
      <c r="M1818" s="162"/>
      <c r="T1818" s="163"/>
      <c r="AT1818" s="158" t="s">
        <v>276</v>
      </c>
      <c r="AU1818" s="158" t="s">
        <v>90</v>
      </c>
      <c r="AV1818" s="13" t="s">
        <v>101</v>
      </c>
      <c r="AW1818" s="13" t="s">
        <v>32</v>
      </c>
      <c r="AX1818" s="13" t="s">
        <v>84</v>
      </c>
      <c r="AY1818" s="158" t="s">
        <v>268</v>
      </c>
    </row>
    <row r="1819" spans="2:65" s="1" customFormat="1" ht="24.2" customHeight="1">
      <c r="B1819" s="32"/>
      <c r="C1819" s="136" t="s">
        <v>2573</v>
      </c>
      <c r="D1819" s="136" t="s">
        <v>270</v>
      </c>
      <c r="E1819" s="137" t="s">
        <v>2578</v>
      </c>
      <c r="F1819" s="138" t="s">
        <v>2579</v>
      </c>
      <c r="G1819" s="139" t="s">
        <v>273</v>
      </c>
      <c r="H1819" s="140">
        <v>580.10900000000004</v>
      </c>
      <c r="I1819" s="141"/>
      <c r="J1819" s="142">
        <f>ROUND(I1819*H1819,2)</f>
        <v>0</v>
      </c>
      <c r="K1819" s="138" t="s">
        <v>274</v>
      </c>
      <c r="L1819" s="32"/>
      <c r="M1819" s="143" t="s">
        <v>1</v>
      </c>
      <c r="N1819" s="144" t="s">
        <v>43</v>
      </c>
      <c r="P1819" s="145">
        <f>O1819*H1819</f>
        <v>0</v>
      </c>
      <c r="Q1819" s="145">
        <v>2.9E-4</v>
      </c>
      <c r="R1819" s="145">
        <f>Q1819*H1819</f>
        <v>0.16823161</v>
      </c>
      <c r="S1819" s="145">
        <v>0</v>
      </c>
      <c r="T1819" s="146">
        <f>S1819*H1819</f>
        <v>0</v>
      </c>
      <c r="AR1819" s="147" t="s">
        <v>370</v>
      </c>
      <c r="AT1819" s="147" t="s">
        <v>270</v>
      </c>
      <c r="AU1819" s="147" t="s">
        <v>90</v>
      </c>
      <c r="AY1819" s="17" t="s">
        <v>268</v>
      </c>
      <c r="BE1819" s="148">
        <f>IF(N1819="základní",J1819,0)</f>
        <v>0</v>
      </c>
      <c r="BF1819" s="148">
        <f>IF(N1819="snížená",J1819,0)</f>
        <v>0</v>
      </c>
      <c r="BG1819" s="148">
        <f>IF(N1819="zákl. přenesená",J1819,0)</f>
        <v>0</v>
      </c>
      <c r="BH1819" s="148">
        <f>IF(N1819="sníž. přenesená",J1819,0)</f>
        <v>0</v>
      </c>
      <c r="BI1819" s="148">
        <f>IF(N1819="nulová",J1819,0)</f>
        <v>0</v>
      </c>
      <c r="BJ1819" s="17" t="s">
        <v>90</v>
      </c>
      <c r="BK1819" s="148">
        <f>ROUND(I1819*H1819,2)</f>
        <v>0</v>
      </c>
      <c r="BL1819" s="17" t="s">
        <v>370</v>
      </c>
      <c r="BM1819" s="147" t="s">
        <v>2580</v>
      </c>
    </row>
    <row r="1820" spans="2:65" s="14" customFormat="1">
      <c r="B1820" s="164"/>
      <c r="D1820" s="150" t="s">
        <v>276</v>
      </c>
      <c r="E1820" s="165" t="s">
        <v>1</v>
      </c>
      <c r="F1820" s="166" t="s">
        <v>2581</v>
      </c>
      <c r="H1820" s="165" t="s">
        <v>1</v>
      </c>
      <c r="I1820" s="167"/>
      <c r="L1820" s="164"/>
      <c r="M1820" s="168"/>
      <c r="T1820" s="169"/>
      <c r="AT1820" s="165" t="s">
        <v>276</v>
      </c>
      <c r="AU1820" s="165" t="s">
        <v>90</v>
      </c>
      <c r="AV1820" s="14" t="s">
        <v>84</v>
      </c>
      <c r="AW1820" s="14" t="s">
        <v>32</v>
      </c>
      <c r="AX1820" s="14" t="s">
        <v>77</v>
      </c>
      <c r="AY1820" s="165" t="s">
        <v>268</v>
      </c>
    </row>
    <row r="1821" spans="2:65" s="14" customFormat="1">
      <c r="B1821" s="164"/>
      <c r="D1821" s="150" t="s">
        <v>276</v>
      </c>
      <c r="E1821" s="165" t="s">
        <v>1</v>
      </c>
      <c r="F1821" s="166" t="s">
        <v>2005</v>
      </c>
      <c r="H1821" s="165" t="s">
        <v>1</v>
      </c>
      <c r="I1821" s="167"/>
      <c r="L1821" s="164"/>
      <c r="M1821" s="168"/>
      <c r="T1821" s="169"/>
      <c r="AT1821" s="165" t="s">
        <v>276</v>
      </c>
      <c r="AU1821" s="165" t="s">
        <v>90</v>
      </c>
      <c r="AV1821" s="14" t="s">
        <v>84</v>
      </c>
      <c r="AW1821" s="14" t="s">
        <v>32</v>
      </c>
      <c r="AX1821" s="14" t="s">
        <v>77</v>
      </c>
      <c r="AY1821" s="165" t="s">
        <v>268</v>
      </c>
    </row>
    <row r="1822" spans="2:65" s="12" customFormat="1">
      <c r="B1822" s="149"/>
      <c r="D1822" s="150" t="s">
        <v>276</v>
      </c>
      <c r="E1822" s="151" t="s">
        <v>1</v>
      </c>
      <c r="F1822" s="152" t="s">
        <v>3413</v>
      </c>
      <c r="H1822" s="153">
        <v>34.874000000000002</v>
      </c>
      <c r="I1822" s="154"/>
      <c r="L1822" s="149"/>
      <c r="M1822" s="155"/>
      <c r="T1822" s="156"/>
      <c r="AT1822" s="151" t="s">
        <v>276</v>
      </c>
      <c r="AU1822" s="151" t="s">
        <v>90</v>
      </c>
      <c r="AV1822" s="12" t="s">
        <v>90</v>
      </c>
      <c r="AW1822" s="12" t="s">
        <v>32</v>
      </c>
      <c r="AX1822" s="12" t="s">
        <v>77</v>
      </c>
      <c r="AY1822" s="151" t="s">
        <v>268</v>
      </c>
    </row>
    <row r="1823" spans="2:65" s="14" customFormat="1">
      <c r="B1823" s="164"/>
      <c r="D1823" s="150" t="s">
        <v>276</v>
      </c>
      <c r="E1823" s="165" t="s">
        <v>1</v>
      </c>
      <c r="F1823" s="166" t="s">
        <v>1999</v>
      </c>
      <c r="H1823" s="165" t="s">
        <v>1</v>
      </c>
      <c r="I1823" s="167"/>
      <c r="L1823" s="164"/>
      <c r="M1823" s="168"/>
      <c r="T1823" s="169"/>
      <c r="AT1823" s="165" t="s">
        <v>276</v>
      </c>
      <c r="AU1823" s="165" t="s">
        <v>90</v>
      </c>
      <c r="AV1823" s="14" t="s">
        <v>84</v>
      </c>
      <c r="AW1823" s="14" t="s">
        <v>32</v>
      </c>
      <c r="AX1823" s="14" t="s">
        <v>77</v>
      </c>
      <c r="AY1823" s="165" t="s">
        <v>268</v>
      </c>
    </row>
    <row r="1824" spans="2:65" s="12" customFormat="1">
      <c r="B1824" s="149"/>
      <c r="D1824" s="150" t="s">
        <v>276</v>
      </c>
      <c r="E1824" s="151" t="s">
        <v>1</v>
      </c>
      <c r="F1824" s="152" t="s">
        <v>3412</v>
      </c>
      <c r="H1824" s="153">
        <v>85.73</v>
      </c>
      <c r="I1824" s="154"/>
      <c r="L1824" s="149"/>
      <c r="M1824" s="155"/>
      <c r="T1824" s="156"/>
      <c r="AT1824" s="151" t="s">
        <v>276</v>
      </c>
      <c r="AU1824" s="151" t="s">
        <v>90</v>
      </c>
      <c r="AV1824" s="12" t="s">
        <v>90</v>
      </c>
      <c r="AW1824" s="12" t="s">
        <v>32</v>
      </c>
      <c r="AX1824" s="12" t="s">
        <v>77</v>
      </c>
      <c r="AY1824" s="151" t="s">
        <v>268</v>
      </c>
    </row>
    <row r="1825" spans="2:51" s="15" customFormat="1">
      <c r="B1825" s="170"/>
      <c r="D1825" s="150" t="s">
        <v>276</v>
      </c>
      <c r="E1825" s="171" t="s">
        <v>1</v>
      </c>
      <c r="F1825" s="172" t="s">
        <v>325</v>
      </c>
      <c r="H1825" s="173">
        <v>120.604</v>
      </c>
      <c r="I1825" s="174"/>
      <c r="L1825" s="170"/>
      <c r="M1825" s="175"/>
      <c r="T1825" s="176"/>
      <c r="AT1825" s="171" t="s">
        <v>276</v>
      </c>
      <c r="AU1825" s="171" t="s">
        <v>90</v>
      </c>
      <c r="AV1825" s="15" t="s">
        <v>97</v>
      </c>
      <c r="AW1825" s="15" t="s">
        <v>32</v>
      </c>
      <c r="AX1825" s="15" t="s">
        <v>77</v>
      </c>
      <c r="AY1825" s="171" t="s">
        <v>268</v>
      </c>
    </row>
    <row r="1826" spans="2:51" s="14" customFormat="1">
      <c r="B1826" s="164"/>
      <c r="D1826" s="150" t="s">
        <v>276</v>
      </c>
      <c r="E1826" s="165" t="s">
        <v>1</v>
      </c>
      <c r="F1826" s="166" t="s">
        <v>2582</v>
      </c>
      <c r="H1826" s="165" t="s">
        <v>1</v>
      </c>
      <c r="I1826" s="167"/>
      <c r="L1826" s="164"/>
      <c r="M1826" s="168"/>
      <c r="T1826" s="169"/>
      <c r="AT1826" s="165" t="s">
        <v>276</v>
      </c>
      <c r="AU1826" s="165" t="s">
        <v>90</v>
      </c>
      <c r="AV1826" s="14" t="s">
        <v>84</v>
      </c>
      <c r="AW1826" s="14" t="s">
        <v>32</v>
      </c>
      <c r="AX1826" s="14" t="s">
        <v>77</v>
      </c>
      <c r="AY1826" s="165" t="s">
        <v>268</v>
      </c>
    </row>
    <row r="1827" spans="2:51" s="14" customFormat="1">
      <c r="B1827" s="164"/>
      <c r="D1827" s="150" t="s">
        <v>276</v>
      </c>
      <c r="E1827" s="165" t="s">
        <v>1</v>
      </c>
      <c r="F1827" s="166" t="s">
        <v>949</v>
      </c>
      <c r="H1827" s="165" t="s">
        <v>1</v>
      </c>
      <c r="I1827" s="167"/>
      <c r="L1827" s="164"/>
      <c r="M1827" s="168"/>
      <c r="T1827" s="169"/>
      <c r="AT1827" s="165" t="s">
        <v>276</v>
      </c>
      <c r="AU1827" s="165" t="s">
        <v>90</v>
      </c>
      <c r="AV1827" s="14" t="s">
        <v>84</v>
      </c>
      <c r="AW1827" s="14" t="s">
        <v>32</v>
      </c>
      <c r="AX1827" s="14" t="s">
        <v>77</v>
      </c>
      <c r="AY1827" s="165" t="s">
        <v>268</v>
      </c>
    </row>
    <row r="1828" spans="2:51" s="14" customFormat="1">
      <c r="B1828" s="164"/>
      <c r="D1828" s="150" t="s">
        <v>276</v>
      </c>
      <c r="E1828" s="165" t="s">
        <v>1</v>
      </c>
      <c r="F1828" s="166" t="s">
        <v>962</v>
      </c>
      <c r="H1828" s="165" t="s">
        <v>1</v>
      </c>
      <c r="I1828" s="167"/>
      <c r="L1828" s="164"/>
      <c r="M1828" s="168"/>
      <c r="T1828" s="169"/>
      <c r="AT1828" s="165" t="s">
        <v>276</v>
      </c>
      <c r="AU1828" s="165" t="s">
        <v>90</v>
      </c>
      <c r="AV1828" s="14" t="s">
        <v>84</v>
      </c>
      <c r="AW1828" s="14" t="s">
        <v>32</v>
      </c>
      <c r="AX1828" s="14" t="s">
        <v>77</v>
      </c>
      <c r="AY1828" s="165" t="s">
        <v>268</v>
      </c>
    </row>
    <row r="1829" spans="2:51" s="12" customFormat="1">
      <c r="B1829" s="149"/>
      <c r="D1829" s="150" t="s">
        <v>276</v>
      </c>
      <c r="E1829" s="151" t="s">
        <v>1</v>
      </c>
      <c r="F1829" s="152" t="s">
        <v>3200</v>
      </c>
      <c r="H1829" s="153">
        <v>359.613</v>
      </c>
      <c r="I1829" s="154"/>
      <c r="L1829" s="149"/>
      <c r="M1829" s="155"/>
      <c r="T1829" s="156"/>
      <c r="AT1829" s="151" t="s">
        <v>276</v>
      </c>
      <c r="AU1829" s="151" t="s">
        <v>90</v>
      </c>
      <c r="AV1829" s="12" t="s">
        <v>90</v>
      </c>
      <c r="AW1829" s="12" t="s">
        <v>32</v>
      </c>
      <c r="AX1829" s="12" t="s">
        <v>77</v>
      </c>
      <c r="AY1829" s="151" t="s">
        <v>268</v>
      </c>
    </row>
    <row r="1830" spans="2:51" s="12" customFormat="1" ht="33.75">
      <c r="B1830" s="149"/>
      <c r="D1830" s="150" t="s">
        <v>276</v>
      </c>
      <c r="E1830" s="151" t="s">
        <v>1</v>
      </c>
      <c r="F1830" s="152" t="s">
        <v>3201</v>
      </c>
      <c r="H1830" s="153">
        <v>-33.119999999999997</v>
      </c>
      <c r="I1830" s="154"/>
      <c r="L1830" s="149"/>
      <c r="M1830" s="155"/>
      <c r="T1830" s="156"/>
      <c r="AT1830" s="151" t="s">
        <v>276</v>
      </c>
      <c r="AU1830" s="151" t="s">
        <v>90</v>
      </c>
      <c r="AV1830" s="12" t="s">
        <v>90</v>
      </c>
      <c r="AW1830" s="12" t="s">
        <v>32</v>
      </c>
      <c r="AX1830" s="12" t="s">
        <v>77</v>
      </c>
      <c r="AY1830" s="151" t="s">
        <v>268</v>
      </c>
    </row>
    <row r="1831" spans="2:51" s="12" customFormat="1" ht="33.75">
      <c r="B1831" s="149"/>
      <c r="D1831" s="150" t="s">
        <v>276</v>
      </c>
      <c r="E1831" s="151" t="s">
        <v>1</v>
      </c>
      <c r="F1831" s="152" t="s">
        <v>3202</v>
      </c>
      <c r="H1831" s="153">
        <v>-33.762999999999998</v>
      </c>
      <c r="I1831" s="154"/>
      <c r="L1831" s="149"/>
      <c r="M1831" s="155"/>
      <c r="T1831" s="156"/>
      <c r="AT1831" s="151" t="s">
        <v>276</v>
      </c>
      <c r="AU1831" s="151" t="s">
        <v>90</v>
      </c>
      <c r="AV1831" s="12" t="s">
        <v>90</v>
      </c>
      <c r="AW1831" s="12" t="s">
        <v>32</v>
      </c>
      <c r="AX1831" s="12" t="s">
        <v>77</v>
      </c>
      <c r="AY1831" s="151" t="s">
        <v>268</v>
      </c>
    </row>
    <row r="1832" spans="2:51" s="15" customFormat="1">
      <c r="B1832" s="170"/>
      <c r="D1832" s="150" t="s">
        <v>276</v>
      </c>
      <c r="E1832" s="171" t="s">
        <v>1</v>
      </c>
      <c r="F1832" s="172" t="s">
        <v>325</v>
      </c>
      <c r="H1832" s="173">
        <v>292.73</v>
      </c>
      <c r="I1832" s="174"/>
      <c r="L1832" s="170"/>
      <c r="M1832" s="175"/>
      <c r="T1832" s="176"/>
      <c r="AT1832" s="171" t="s">
        <v>276</v>
      </c>
      <c r="AU1832" s="171" t="s">
        <v>90</v>
      </c>
      <c r="AV1832" s="15" t="s">
        <v>97</v>
      </c>
      <c r="AW1832" s="15" t="s">
        <v>32</v>
      </c>
      <c r="AX1832" s="15" t="s">
        <v>77</v>
      </c>
      <c r="AY1832" s="171" t="s">
        <v>268</v>
      </c>
    </row>
    <row r="1833" spans="2:51" s="14" customFormat="1">
      <c r="B1833" s="164"/>
      <c r="D1833" s="150" t="s">
        <v>276</v>
      </c>
      <c r="E1833" s="165" t="s">
        <v>1</v>
      </c>
      <c r="F1833" s="166" t="s">
        <v>962</v>
      </c>
      <c r="H1833" s="165" t="s">
        <v>1</v>
      </c>
      <c r="I1833" s="167"/>
      <c r="L1833" s="164"/>
      <c r="M1833" s="168"/>
      <c r="T1833" s="169"/>
      <c r="AT1833" s="165" t="s">
        <v>276</v>
      </c>
      <c r="AU1833" s="165" t="s">
        <v>90</v>
      </c>
      <c r="AV1833" s="14" t="s">
        <v>84</v>
      </c>
      <c r="AW1833" s="14" t="s">
        <v>32</v>
      </c>
      <c r="AX1833" s="14" t="s">
        <v>77</v>
      </c>
      <c r="AY1833" s="165" t="s">
        <v>268</v>
      </c>
    </row>
    <row r="1834" spans="2:51" s="12" customFormat="1" ht="33.75">
      <c r="B1834" s="149"/>
      <c r="D1834" s="150" t="s">
        <v>276</v>
      </c>
      <c r="E1834" s="151" t="s">
        <v>1</v>
      </c>
      <c r="F1834" s="152" t="s">
        <v>3203</v>
      </c>
      <c r="H1834" s="153">
        <v>27.312999999999999</v>
      </c>
      <c r="I1834" s="154"/>
      <c r="L1834" s="149"/>
      <c r="M1834" s="155"/>
      <c r="T1834" s="156"/>
      <c r="AT1834" s="151" t="s">
        <v>276</v>
      </c>
      <c r="AU1834" s="151" t="s">
        <v>90</v>
      </c>
      <c r="AV1834" s="12" t="s">
        <v>90</v>
      </c>
      <c r="AW1834" s="12" t="s">
        <v>32</v>
      </c>
      <c r="AX1834" s="12" t="s">
        <v>77</v>
      </c>
      <c r="AY1834" s="151" t="s">
        <v>268</v>
      </c>
    </row>
    <row r="1835" spans="2:51" s="12" customFormat="1" ht="22.5">
      <c r="B1835" s="149"/>
      <c r="D1835" s="150" t="s">
        <v>276</v>
      </c>
      <c r="E1835" s="151" t="s">
        <v>1</v>
      </c>
      <c r="F1835" s="152" t="s">
        <v>967</v>
      </c>
      <c r="H1835" s="153">
        <v>39.645000000000003</v>
      </c>
      <c r="I1835" s="154"/>
      <c r="L1835" s="149"/>
      <c r="M1835" s="155"/>
      <c r="T1835" s="156"/>
      <c r="AT1835" s="151" t="s">
        <v>276</v>
      </c>
      <c r="AU1835" s="151" t="s">
        <v>90</v>
      </c>
      <c r="AV1835" s="12" t="s">
        <v>90</v>
      </c>
      <c r="AW1835" s="12" t="s">
        <v>32</v>
      </c>
      <c r="AX1835" s="12" t="s">
        <v>77</v>
      </c>
      <c r="AY1835" s="151" t="s">
        <v>268</v>
      </c>
    </row>
    <row r="1836" spans="2:51" s="14" customFormat="1">
      <c r="B1836" s="164"/>
      <c r="D1836" s="150" t="s">
        <v>276</v>
      </c>
      <c r="E1836" s="165" t="s">
        <v>1</v>
      </c>
      <c r="F1836" s="166" t="s">
        <v>968</v>
      </c>
      <c r="H1836" s="165" t="s">
        <v>1</v>
      </c>
      <c r="I1836" s="167"/>
      <c r="L1836" s="164"/>
      <c r="M1836" s="168"/>
      <c r="T1836" s="169"/>
      <c r="AT1836" s="165" t="s">
        <v>276</v>
      </c>
      <c r="AU1836" s="165" t="s">
        <v>90</v>
      </c>
      <c r="AV1836" s="14" t="s">
        <v>84</v>
      </c>
      <c r="AW1836" s="14" t="s">
        <v>32</v>
      </c>
      <c r="AX1836" s="14" t="s">
        <v>77</v>
      </c>
      <c r="AY1836" s="165" t="s">
        <v>268</v>
      </c>
    </row>
    <row r="1837" spans="2:51" s="12" customFormat="1">
      <c r="B1837" s="149"/>
      <c r="D1837" s="150" t="s">
        <v>276</v>
      </c>
      <c r="E1837" s="151" t="s">
        <v>1</v>
      </c>
      <c r="F1837" s="152" t="s">
        <v>3204</v>
      </c>
      <c r="H1837" s="153">
        <v>61.47</v>
      </c>
      <c r="I1837" s="154"/>
      <c r="L1837" s="149"/>
      <c r="M1837" s="155"/>
      <c r="T1837" s="156"/>
      <c r="AT1837" s="151" t="s">
        <v>276</v>
      </c>
      <c r="AU1837" s="151" t="s">
        <v>90</v>
      </c>
      <c r="AV1837" s="12" t="s">
        <v>90</v>
      </c>
      <c r="AW1837" s="12" t="s">
        <v>32</v>
      </c>
      <c r="AX1837" s="12" t="s">
        <v>77</v>
      </c>
      <c r="AY1837" s="151" t="s">
        <v>268</v>
      </c>
    </row>
    <row r="1838" spans="2:51" s="15" customFormat="1">
      <c r="B1838" s="170"/>
      <c r="D1838" s="150" t="s">
        <v>276</v>
      </c>
      <c r="E1838" s="171" t="s">
        <v>1</v>
      </c>
      <c r="F1838" s="172" t="s">
        <v>325</v>
      </c>
      <c r="H1838" s="173">
        <v>128.428</v>
      </c>
      <c r="I1838" s="174"/>
      <c r="L1838" s="170"/>
      <c r="M1838" s="175"/>
      <c r="T1838" s="176"/>
      <c r="AT1838" s="171" t="s">
        <v>276</v>
      </c>
      <c r="AU1838" s="171" t="s">
        <v>90</v>
      </c>
      <c r="AV1838" s="15" t="s">
        <v>97</v>
      </c>
      <c r="AW1838" s="15" t="s">
        <v>32</v>
      </c>
      <c r="AX1838" s="15" t="s">
        <v>77</v>
      </c>
      <c r="AY1838" s="171" t="s">
        <v>268</v>
      </c>
    </row>
    <row r="1839" spans="2:51" s="14" customFormat="1">
      <c r="B1839" s="164"/>
      <c r="D1839" s="150" t="s">
        <v>276</v>
      </c>
      <c r="E1839" s="165" t="s">
        <v>1</v>
      </c>
      <c r="F1839" s="166" t="s">
        <v>2582</v>
      </c>
      <c r="H1839" s="165" t="s">
        <v>1</v>
      </c>
      <c r="I1839" s="167"/>
      <c r="L1839" s="164"/>
      <c r="M1839" s="168"/>
      <c r="T1839" s="169"/>
      <c r="AT1839" s="165" t="s">
        <v>276</v>
      </c>
      <c r="AU1839" s="165" t="s">
        <v>90</v>
      </c>
      <c r="AV1839" s="14" t="s">
        <v>84</v>
      </c>
      <c r="AW1839" s="14" t="s">
        <v>32</v>
      </c>
      <c r="AX1839" s="14" t="s">
        <v>77</v>
      </c>
      <c r="AY1839" s="165" t="s">
        <v>268</v>
      </c>
    </row>
    <row r="1840" spans="2:51" s="14" customFormat="1">
      <c r="B1840" s="164"/>
      <c r="D1840" s="150" t="s">
        <v>276</v>
      </c>
      <c r="E1840" s="165" t="s">
        <v>1</v>
      </c>
      <c r="F1840" s="166" t="s">
        <v>950</v>
      </c>
      <c r="H1840" s="165" t="s">
        <v>1</v>
      </c>
      <c r="I1840" s="167"/>
      <c r="L1840" s="164"/>
      <c r="M1840" s="168"/>
      <c r="T1840" s="169"/>
      <c r="AT1840" s="165" t="s">
        <v>276</v>
      </c>
      <c r="AU1840" s="165" t="s">
        <v>90</v>
      </c>
      <c r="AV1840" s="14" t="s">
        <v>84</v>
      </c>
      <c r="AW1840" s="14" t="s">
        <v>32</v>
      </c>
      <c r="AX1840" s="14" t="s">
        <v>77</v>
      </c>
      <c r="AY1840" s="165" t="s">
        <v>268</v>
      </c>
    </row>
    <row r="1841" spans="2:65" s="14" customFormat="1">
      <c r="B1841" s="164"/>
      <c r="D1841" s="150" t="s">
        <v>276</v>
      </c>
      <c r="E1841" s="165" t="s">
        <v>1</v>
      </c>
      <c r="F1841" s="166" t="s">
        <v>3173</v>
      </c>
      <c r="H1841" s="165" t="s">
        <v>1</v>
      </c>
      <c r="I1841" s="167"/>
      <c r="L1841" s="164"/>
      <c r="M1841" s="168"/>
      <c r="T1841" s="169"/>
      <c r="AT1841" s="165" t="s">
        <v>276</v>
      </c>
      <c r="AU1841" s="165" t="s">
        <v>90</v>
      </c>
      <c r="AV1841" s="14" t="s">
        <v>84</v>
      </c>
      <c r="AW1841" s="14" t="s">
        <v>32</v>
      </c>
      <c r="AX1841" s="14" t="s">
        <v>77</v>
      </c>
      <c r="AY1841" s="165" t="s">
        <v>268</v>
      </c>
    </row>
    <row r="1842" spans="2:65" s="12" customFormat="1">
      <c r="B1842" s="149"/>
      <c r="D1842" s="150" t="s">
        <v>276</v>
      </c>
      <c r="E1842" s="151" t="s">
        <v>1</v>
      </c>
      <c r="F1842" s="152" t="s">
        <v>3197</v>
      </c>
      <c r="H1842" s="153">
        <v>20.358000000000001</v>
      </c>
      <c r="I1842" s="154"/>
      <c r="L1842" s="149"/>
      <c r="M1842" s="155"/>
      <c r="T1842" s="156"/>
      <c r="AT1842" s="151" t="s">
        <v>276</v>
      </c>
      <c r="AU1842" s="151" t="s">
        <v>90</v>
      </c>
      <c r="AV1842" s="12" t="s">
        <v>90</v>
      </c>
      <c r="AW1842" s="12" t="s">
        <v>32</v>
      </c>
      <c r="AX1842" s="12" t="s">
        <v>77</v>
      </c>
      <c r="AY1842" s="151" t="s">
        <v>268</v>
      </c>
    </row>
    <row r="1843" spans="2:65" s="12" customFormat="1">
      <c r="B1843" s="149"/>
      <c r="D1843" s="150" t="s">
        <v>276</v>
      </c>
      <c r="E1843" s="151" t="s">
        <v>1</v>
      </c>
      <c r="F1843" s="152" t="s">
        <v>2709</v>
      </c>
      <c r="H1843" s="153">
        <v>3.9049999999999998</v>
      </c>
      <c r="I1843" s="154"/>
      <c r="L1843" s="149"/>
      <c r="M1843" s="155"/>
      <c r="T1843" s="156"/>
      <c r="AT1843" s="151" t="s">
        <v>276</v>
      </c>
      <c r="AU1843" s="151" t="s">
        <v>90</v>
      </c>
      <c r="AV1843" s="12" t="s">
        <v>90</v>
      </c>
      <c r="AW1843" s="12" t="s">
        <v>32</v>
      </c>
      <c r="AX1843" s="12" t="s">
        <v>77</v>
      </c>
      <c r="AY1843" s="151" t="s">
        <v>268</v>
      </c>
    </row>
    <row r="1844" spans="2:65" s="12" customFormat="1">
      <c r="B1844" s="149"/>
      <c r="D1844" s="150" t="s">
        <v>276</v>
      </c>
      <c r="E1844" s="151" t="s">
        <v>1</v>
      </c>
      <c r="F1844" s="152" t="s">
        <v>3198</v>
      </c>
      <c r="H1844" s="153">
        <v>2.6640000000000001</v>
      </c>
      <c r="I1844" s="154"/>
      <c r="L1844" s="149"/>
      <c r="M1844" s="155"/>
      <c r="T1844" s="156"/>
      <c r="AT1844" s="151" t="s">
        <v>276</v>
      </c>
      <c r="AU1844" s="151" t="s">
        <v>90</v>
      </c>
      <c r="AV1844" s="12" t="s">
        <v>90</v>
      </c>
      <c r="AW1844" s="12" t="s">
        <v>32</v>
      </c>
      <c r="AX1844" s="12" t="s">
        <v>77</v>
      </c>
      <c r="AY1844" s="151" t="s">
        <v>268</v>
      </c>
    </row>
    <row r="1845" spans="2:65" s="12" customFormat="1">
      <c r="B1845" s="149"/>
      <c r="D1845" s="150" t="s">
        <v>276</v>
      </c>
      <c r="E1845" s="151" t="s">
        <v>1</v>
      </c>
      <c r="F1845" s="152" t="s">
        <v>3199</v>
      </c>
      <c r="H1845" s="153">
        <v>8.1039999999999992</v>
      </c>
      <c r="I1845" s="154"/>
      <c r="L1845" s="149"/>
      <c r="M1845" s="155"/>
      <c r="T1845" s="156"/>
      <c r="AT1845" s="151" t="s">
        <v>276</v>
      </c>
      <c r="AU1845" s="151" t="s">
        <v>90</v>
      </c>
      <c r="AV1845" s="12" t="s">
        <v>90</v>
      </c>
      <c r="AW1845" s="12" t="s">
        <v>32</v>
      </c>
      <c r="AX1845" s="12" t="s">
        <v>77</v>
      </c>
      <c r="AY1845" s="151" t="s">
        <v>268</v>
      </c>
    </row>
    <row r="1846" spans="2:65" s="12" customFormat="1">
      <c r="B1846" s="149"/>
      <c r="D1846" s="150" t="s">
        <v>276</v>
      </c>
      <c r="E1846" s="151" t="s">
        <v>1</v>
      </c>
      <c r="F1846" s="152" t="s">
        <v>955</v>
      </c>
      <c r="H1846" s="153">
        <v>1.216</v>
      </c>
      <c r="I1846" s="154"/>
      <c r="L1846" s="149"/>
      <c r="M1846" s="155"/>
      <c r="T1846" s="156"/>
      <c r="AT1846" s="151" t="s">
        <v>276</v>
      </c>
      <c r="AU1846" s="151" t="s">
        <v>90</v>
      </c>
      <c r="AV1846" s="12" t="s">
        <v>90</v>
      </c>
      <c r="AW1846" s="12" t="s">
        <v>32</v>
      </c>
      <c r="AX1846" s="12" t="s">
        <v>77</v>
      </c>
      <c r="AY1846" s="151" t="s">
        <v>268</v>
      </c>
    </row>
    <row r="1847" spans="2:65" s="12" customFormat="1">
      <c r="B1847" s="149"/>
      <c r="D1847" s="150" t="s">
        <v>276</v>
      </c>
      <c r="E1847" s="151" t="s">
        <v>1</v>
      </c>
      <c r="F1847" s="152" t="s">
        <v>956</v>
      </c>
      <c r="H1847" s="153">
        <v>2.1</v>
      </c>
      <c r="I1847" s="154"/>
      <c r="L1847" s="149"/>
      <c r="M1847" s="155"/>
      <c r="T1847" s="156"/>
      <c r="AT1847" s="151" t="s">
        <v>276</v>
      </c>
      <c r="AU1847" s="151" t="s">
        <v>90</v>
      </c>
      <c r="AV1847" s="12" t="s">
        <v>90</v>
      </c>
      <c r="AW1847" s="12" t="s">
        <v>32</v>
      </c>
      <c r="AX1847" s="12" t="s">
        <v>77</v>
      </c>
      <c r="AY1847" s="151" t="s">
        <v>268</v>
      </c>
    </row>
    <row r="1848" spans="2:65" s="15" customFormat="1">
      <c r="B1848" s="170"/>
      <c r="D1848" s="150" t="s">
        <v>276</v>
      </c>
      <c r="E1848" s="171" t="s">
        <v>1</v>
      </c>
      <c r="F1848" s="172" t="s">
        <v>325</v>
      </c>
      <c r="H1848" s="173">
        <v>38.347000000000001</v>
      </c>
      <c r="I1848" s="174"/>
      <c r="L1848" s="170"/>
      <c r="M1848" s="175"/>
      <c r="T1848" s="176"/>
      <c r="AT1848" s="171" t="s">
        <v>276</v>
      </c>
      <c r="AU1848" s="171" t="s">
        <v>90</v>
      </c>
      <c r="AV1848" s="15" t="s">
        <v>97</v>
      </c>
      <c r="AW1848" s="15" t="s">
        <v>32</v>
      </c>
      <c r="AX1848" s="15" t="s">
        <v>77</v>
      </c>
      <c r="AY1848" s="171" t="s">
        <v>268</v>
      </c>
    </row>
    <row r="1849" spans="2:65" s="13" customFormat="1">
      <c r="B1849" s="157"/>
      <c r="D1849" s="150" t="s">
        <v>276</v>
      </c>
      <c r="E1849" s="158" t="s">
        <v>1</v>
      </c>
      <c r="F1849" s="159" t="s">
        <v>278</v>
      </c>
      <c r="H1849" s="160">
        <v>580.10900000000004</v>
      </c>
      <c r="I1849" s="161"/>
      <c r="L1849" s="157"/>
      <c r="M1849" s="162"/>
      <c r="T1849" s="163"/>
      <c r="AT1849" s="158" t="s">
        <v>276</v>
      </c>
      <c r="AU1849" s="158" t="s">
        <v>90</v>
      </c>
      <c r="AV1849" s="13" t="s">
        <v>101</v>
      </c>
      <c r="AW1849" s="13" t="s">
        <v>32</v>
      </c>
      <c r="AX1849" s="13" t="s">
        <v>84</v>
      </c>
      <c r="AY1849" s="158" t="s">
        <v>268</v>
      </c>
    </row>
    <row r="1850" spans="2:65" s="11" customFormat="1" ht="22.9" customHeight="1">
      <c r="B1850" s="124"/>
      <c r="D1850" s="125" t="s">
        <v>76</v>
      </c>
      <c r="E1850" s="134" t="s">
        <v>2583</v>
      </c>
      <c r="F1850" s="134" t="s">
        <v>2584</v>
      </c>
      <c r="I1850" s="127"/>
      <c r="J1850" s="135">
        <f>BK1850</f>
        <v>0</v>
      </c>
      <c r="L1850" s="124"/>
      <c r="M1850" s="129"/>
      <c r="P1850" s="130">
        <f>SUM(P1851:P1886)</f>
        <v>0</v>
      </c>
      <c r="R1850" s="130">
        <f>SUM(R1851:R1886)</f>
        <v>3.1440000000000003E-2</v>
      </c>
      <c r="T1850" s="131">
        <f>SUM(T1851:T1886)</f>
        <v>0</v>
      </c>
      <c r="AR1850" s="125" t="s">
        <v>90</v>
      </c>
      <c r="AT1850" s="132" t="s">
        <v>76</v>
      </c>
      <c r="AU1850" s="132" t="s">
        <v>84</v>
      </c>
      <c r="AY1850" s="125" t="s">
        <v>268</v>
      </c>
      <c r="BK1850" s="133">
        <f>SUM(BK1851:BK1886)</f>
        <v>0</v>
      </c>
    </row>
    <row r="1851" spans="2:65" s="1" customFormat="1" ht="37.9" customHeight="1">
      <c r="B1851" s="32"/>
      <c r="C1851" s="136" t="s">
        <v>2577</v>
      </c>
      <c r="D1851" s="136" t="s">
        <v>270</v>
      </c>
      <c r="E1851" s="137" t="s">
        <v>2586</v>
      </c>
      <c r="F1851" s="138" t="s">
        <v>2587</v>
      </c>
      <c r="G1851" s="139" t="s">
        <v>281</v>
      </c>
      <c r="H1851" s="140">
        <v>13</v>
      </c>
      <c r="I1851" s="141"/>
      <c r="J1851" s="142">
        <f>ROUND(I1851*H1851,2)</f>
        <v>0</v>
      </c>
      <c r="K1851" s="138" t="s">
        <v>274</v>
      </c>
      <c r="L1851" s="32"/>
      <c r="M1851" s="143" t="s">
        <v>1</v>
      </c>
      <c r="N1851" s="144" t="s">
        <v>43</v>
      </c>
      <c r="P1851" s="145">
        <f>O1851*H1851</f>
        <v>0</v>
      </c>
      <c r="Q1851" s="145">
        <v>0</v>
      </c>
      <c r="R1851" s="145">
        <f>Q1851*H1851</f>
        <v>0</v>
      </c>
      <c r="S1851" s="145">
        <v>0</v>
      </c>
      <c r="T1851" s="146">
        <f>S1851*H1851</f>
        <v>0</v>
      </c>
      <c r="AR1851" s="147" t="s">
        <v>370</v>
      </c>
      <c r="AT1851" s="147" t="s">
        <v>270</v>
      </c>
      <c r="AU1851" s="147" t="s">
        <v>90</v>
      </c>
      <c r="AY1851" s="17" t="s">
        <v>268</v>
      </c>
      <c r="BE1851" s="148">
        <f>IF(N1851="základní",J1851,0)</f>
        <v>0</v>
      </c>
      <c r="BF1851" s="148">
        <f>IF(N1851="snížená",J1851,0)</f>
        <v>0</v>
      </c>
      <c r="BG1851" s="148">
        <f>IF(N1851="zákl. přenesená",J1851,0)</f>
        <v>0</v>
      </c>
      <c r="BH1851" s="148">
        <f>IF(N1851="sníž. přenesená",J1851,0)</f>
        <v>0</v>
      </c>
      <c r="BI1851" s="148">
        <f>IF(N1851="nulová",J1851,0)</f>
        <v>0</v>
      </c>
      <c r="BJ1851" s="17" t="s">
        <v>90</v>
      </c>
      <c r="BK1851" s="148">
        <f>ROUND(I1851*H1851,2)</f>
        <v>0</v>
      </c>
      <c r="BL1851" s="17" t="s">
        <v>370</v>
      </c>
      <c r="BM1851" s="147" t="s">
        <v>2588</v>
      </c>
    </row>
    <row r="1852" spans="2:65" s="12" customFormat="1">
      <c r="B1852" s="149"/>
      <c r="D1852" s="150" t="s">
        <v>276</v>
      </c>
      <c r="E1852" s="151" t="s">
        <v>1</v>
      </c>
      <c r="F1852" s="152" t="s">
        <v>356</v>
      </c>
      <c r="H1852" s="153">
        <v>13</v>
      </c>
      <c r="I1852" s="154"/>
      <c r="L1852" s="149"/>
      <c r="M1852" s="155"/>
      <c r="T1852" s="156"/>
      <c r="AT1852" s="151" t="s">
        <v>276</v>
      </c>
      <c r="AU1852" s="151" t="s">
        <v>90</v>
      </c>
      <c r="AV1852" s="12" t="s">
        <v>90</v>
      </c>
      <c r="AW1852" s="12" t="s">
        <v>32</v>
      </c>
      <c r="AX1852" s="12" t="s">
        <v>77</v>
      </c>
      <c r="AY1852" s="151" t="s">
        <v>268</v>
      </c>
    </row>
    <row r="1853" spans="2:65" s="13" customFormat="1">
      <c r="B1853" s="157"/>
      <c r="D1853" s="150" t="s">
        <v>276</v>
      </c>
      <c r="E1853" s="158" t="s">
        <v>1</v>
      </c>
      <c r="F1853" s="159" t="s">
        <v>278</v>
      </c>
      <c r="H1853" s="160">
        <v>13</v>
      </c>
      <c r="I1853" s="161"/>
      <c r="L1853" s="157"/>
      <c r="M1853" s="162"/>
      <c r="T1853" s="163"/>
      <c r="AT1853" s="158" t="s">
        <v>276</v>
      </c>
      <c r="AU1853" s="158" t="s">
        <v>90</v>
      </c>
      <c r="AV1853" s="13" t="s">
        <v>101</v>
      </c>
      <c r="AW1853" s="13" t="s">
        <v>32</v>
      </c>
      <c r="AX1853" s="13" t="s">
        <v>84</v>
      </c>
      <c r="AY1853" s="158" t="s">
        <v>268</v>
      </c>
    </row>
    <row r="1854" spans="2:65" s="1" customFormat="1" ht="66.75" customHeight="1">
      <c r="B1854" s="32"/>
      <c r="C1854" s="186" t="s">
        <v>2585</v>
      </c>
      <c r="D1854" s="196" t="s">
        <v>982</v>
      </c>
      <c r="E1854" s="187" t="s">
        <v>2590</v>
      </c>
      <c r="F1854" s="188" t="s">
        <v>2591</v>
      </c>
      <c r="G1854" s="189" t="s">
        <v>273</v>
      </c>
      <c r="H1854" s="190">
        <v>31.44</v>
      </c>
      <c r="I1854" s="191"/>
      <c r="J1854" s="192">
        <f>ROUND(I1854*H1854,2)</f>
        <v>0</v>
      </c>
      <c r="K1854" s="188" t="s">
        <v>1</v>
      </c>
      <c r="L1854" s="193"/>
      <c r="M1854" s="194" t="s">
        <v>1</v>
      </c>
      <c r="N1854" s="195" t="s">
        <v>43</v>
      </c>
      <c r="P1854" s="145">
        <f>O1854*H1854</f>
        <v>0</v>
      </c>
      <c r="Q1854" s="145">
        <v>1E-3</v>
      </c>
      <c r="R1854" s="145">
        <f>Q1854*H1854</f>
        <v>3.1440000000000003E-2</v>
      </c>
      <c r="S1854" s="145">
        <v>0</v>
      </c>
      <c r="T1854" s="146">
        <f>S1854*H1854</f>
        <v>0</v>
      </c>
      <c r="AR1854" s="147" t="s">
        <v>448</v>
      </c>
      <c r="AT1854" s="147" t="s">
        <v>982</v>
      </c>
      <c r="AU1854" s="147" t="s">
        <v>90</v>
      </c>
      <c r="AY1854" s="17" t="s">
        <v>268</v>
      </c>
      <c r="BE1854" s="148">
        <f>IF(N1854="základní",J1854,0)</f>
        <v>0</v>
      </c>
      <c r="BF1854" s="148">
        <f>IF(N1854="snížená",J1854,0)</f>
        <v>0</v>
      </c>
      <c r="BG1854" s="148">
        <f>IF(N1854="zákl. přenesená",J1854,0)</f>
        <v>0</v>
      </c>
      <c r="BH1854" s="148">
        <f>IF(N1854="sníž. přenesená",J1854,0)</f>
        <v>0</v>
      </c>
      <c r="BI1854" s="148">
        <f>IF(N1854="nulová",J1854,0)</f>
        <v>0</v>
      </c>
      <c r="BJ1854" s="17" t="s">
        <v>90</v>
      </c>
      <c r="BK1854" s="148">
        <f>ROUND(I1854*H1854,2)</f>
        <v>0</v>
      </c>
      <c r="BL1854" s="17" t="s">
        <v>370</v>
      </c>
      <c r="BM1854" s="147" t="s">
        <v>2592</v>
      </c>
    </row>
    <row r="1855" spans="2:65" s="1" customFormat="1" ht="39">
      <c r="B1855" s="32"/>
      <c r="D1855" s="150" t="s">
        <v>475</v>
      </c>
      <c r="F1855" s="178" t="s">
        <v>2136</v>
      </c>
      <c r="I1855" s="179"/>
      <c r="L1855" s="32"/>
      <c r="M1855" s="180"/>
      <c r="T1855" s="56"/>
      <c r="AT1855" s="17" t="s">
        <v>475</v>
      </c>
      <c r="AU1855" s="17" t="s">
        <v>90</v>
      </c>
    </row>
    <row r="1856" spans="2:65" s="12" customFormat="1">
      <c r="B1856" s="149"/>
      <c r="D1856" s="150" t="s">
        <v>276</v>
      </c>
      <c r="E1856" s="151" t="s">
        <v>1</v>
      </c>
      <c r="F1856" s="152" t="s">
        <v>3514</v>
      </c>
      <c r="H1856" s="153">
        <v>1.95</v>
      </c>
      <c r="I1856" s="154"/>
      <c r="L1856" s="149"/>
      <c r="M1856" s="155"/>
      <c r="T1856" s="156"/>
      <c r="AT1856" s="151" t="s">
        <v>276</v>
      </c>
      <c r="AU1856" s="151" t="s">
        <v>90</v>
      </c>
      <c r="AV1856" s="12" t="s">
        <v>90</v>
      </c>
      <c r="AW1856" s="12" t="s">
        <v>32</v>
      </c>
      <c r="AX1856" s="12" t="s">
        <v>77</v>
      </c>
      <c r="AY1856" s="151" t="s">
        <v>268</v>
      </c>
    </row>
    <row r="1857" spans="2:65" s="12" customFormat="1">
      <c r="B1857" s="149"/>
      <c r="D1857" s="150" t="s">
        <v>276</v>
      </c>
      <c r="E1857" s="151" t="s">
        <v>1</v>
      </c>
      <c r="F1857" s="152" t="s">
        <v>3515</v>
      </c>
      <c r="H1857" s="153">
        <v>4.68</v>
      </c>
      <c r="I1857" s="154"/>
      <c r="L1857" s="149"/>
      <c r="M1857" s="155"/>
      <c r="T1857" s="156"/>
      <c r="AT1857" s="151" t="s">
        <v>276</v>
      </c>
      <c r="AU1857" s="151" t="s">
        <v>90</v>
      </c>
      <c r="AV1857" s="12" t="s">
        <v>90</v>
      </c>
      <c r="AW1857" s="12" t="s">
        <v>32</v>
      </c>
      <c r="AX1857" s="12" t="s">
        <v>77</v>
      </c>
      <c r="AY1857" s="151" t="s">
        <v>268</v>
      </c>
    </row>
    <row r="1858" spans="2:65" s="12" customFormat="1">
      <c r="B1858" s="149"/>
      <c r="D1858" s="150" t="s">
        <v>276</v>
      </c>
      <c r="E1858" s="151" t="s">
        <v>1</v>
      </c>
      <c r="F1858" s="152" t="s">
        <v>3516</v>
      </c>
      <c r="H1858" s="153">
        <v>1.95</v>
      </c>
      <c r="I1858" s="154"/>
      <c r="L1858" s="149"/>
      <c r="M1858" s="155"/>
      <c r="T1858" s="156"/>
      <c r="AT1858" s="151" t="s">
        <v>276</v>
      </c>
      <c r="AU1858" s="151" t="s">
        <v>90</v>
      </c>
      <c r="AV1858" s="12" t="s">
        <v>90</v>
      </c>
      <c r="AW1858" s="12" t="s">
        <v>32</v>
      </c>
      <c r="AX1858" s="12" t="s">
        <v>77</v>
      </c>
      <c r="AY1858" s="151" t="s">
        <v>268</v>
      </c>
    </row>
    <row r="1859" spans="2:65" s="12" customFormat="1">
      <c r="B1859" s="149"/>
      <c r="D1859" s="150" t="s">
        <v>276</v>
      </c>
      <c r="E1859" s="151" t="s">
        <v>1</v>
      </c>
      <c r="F1859" s="152" t="s">
        <v>3517</v>
      </c>
      <c r="H1859" s="153">
        <v>4.68</v>
      </c>
      <c r="I1859" s="154"/>
      <c r="L1859" s="149"/>
      <c r="M1859" s="155"/>
      <c r="T1859" s="156"/>
      <c r="AT1859" s="151" t="s">
        <v>276</v>
      </c>
      <c r="AU1859" s="151" t="s">
        <v>90</v>
      </c>
      <c r="AV1859" s="12" t="s">
        <v>90</v>
      </c>
      <c r="AW1859" s="12" t="s">
        <v>32</v>
      </c>
      <c r="AX1859" s="12" t="s">
        <v>77</v>
      </c>
      <c r="AY1859" s="151" t="s">
        <v>268</v>
      </c>
    </row>
    <row r="1860" spans="2:65" s="12" customFormat="1">
      <c r="B1860" s="149"/>
      <c r="D1860" s="150" t="s">
        <v>276</v>
      </c>
      <c r="E1860" s="151" t="s">
        <v>1</v>
      </c>
      <c r="F1860" s="152" t="s">
        <v>3518</v>
      </c>
      <c r="H1860" s="153">
        <v>2.4</v>
      </c>
      <c r="I1860" s="154"/>
      <c r="L1860" s="149"/>
      <c r="M1860" s="155"/>
      <c r="T1860" s="156"/>
      <c r="AT1860" s="151" t="s">
        <v>276</v>
      </c>
      <c r="AU1860" s="151" t="s">
        <v>90</v>
      </c>
      <c r="AV1860" s="12" t="s">
        <v>90</v>
      </c>
      <c r="AW1860" s="12" t="s">
        <v>32</v>
      </c>
      <c r="AX1860" s="12" t="s">
        <v>77</v>
      </c>
      <c r="AY1860" s="151" t="s">
        <v>268</v>
      </c>
    </row>
    <row r="1861" spans="2:65" s="12" customFormat="1">
      <c r="B1861" s="149"/>
      <c r="D1861" s="150" t="s">
        <v>276</v>
      </c>
      <c r="E1861" s="151" t="s">
        <v>1</v>
      </c>
      <c r="F1861" s="152" t="s">
        <v>3519</v>
      </c>
      <c r="H1861" s="153">
        <v>1.95</v>
      </c>
      <c r="I1861" s="154"/>
      <c r="L1861" s="149"/>
      <c r="M1861" s="155"/>
      <c r="T1861" s="156"/>
      <c r="AT1861" s="151" t="s">
        <v>276</v>
      </c>
      <c r="AU1861" s="151" t="s">
        <v>90</v>
      </c>
      <c r="AV1861" s="12" t="s">
        <v>90</v>
      </c>
      <c r="AW1861" s="12" t="s">
        <v>32</v>
      </c>
      <c r="AX1861" s="12" t="s">
        <v>77</v>
      </c>
      <c r="AY1861" s="151" t="s">
        <v>268</v>
      </c>
    </row>
    <row r="1862" spans="2:65" s="12" customFormat="1">
      <c r="B1862" s="149"/>
      <c r="D1862" s="150" t="s">
        <v>276</v>
      </c>
      <c r="E1862" s="151" t="s">
        <v>1</v>
      </c>
      <c r="F1862" s="152" t="s">
        <v>3520</v>
      </c>
      <c r="H1862" s="153">
        <v>1.95</v>
      </c>
      <c r="I1862" s="154"/>
      <c r="L1862" s="149"/>
      <c r="M1862" s="155"/>
      <c r="T1862" s="156"/>
      <c r="AT1862" s="151" t="s">
        <v>276</v>
      </c>
      <c r="AU1862" s="151" t="s">
        <v>90</v>
      </c>
      <c r="AV1862" s="12" t="s">
        <v>90</v>
      </c>
      <c r="AW1862" s="12" t="s">
        <v>32</v>
      </c>
      <c r="AX1862" s="12" t="s">
        <v>77</v>
      </c>
      <c r="AY1862" s="151" t="s">
        <v>268</v>
      </c>
    </row>
    <row r="1863" spans="2:65" s="12" customFormat="1">
      <c r="B1863" s="149"/>
      <c r="D1863" s="150" t="s">
        <v>276</v>
      </c>
      <c r="E1863" s="151" t="s">
        <v>1</v>
      </c>
      <c r="F1863" s="152" t="s">
        <v>3521</v>
      </c>
      <c r="H1863" s="153">
        <v>2.4</v>
      </c>
      <c r="I1863" s="154"/>
      <c r="L1863" s="149"/>
      <c r="M1863" s="155"/>
      <c r="T1863" s="156"/>
      <c r="AT1863" s="151" t="s">
        <v>276</v>
      </c>
      <c r="AU1863" s="151" t="s">
        <v>90</v>
      </c>
      <c r="AV1863" s="12" t="s">
        <v>90</v>
      </c>
      <c r="AW1863" s="12" t="s">
        <v>32</v>
      </c>
      <c r="AX1863" s="12" t="s">
        <v>77</v>
      </c>
      <c r="AY1863" s="151" t="s">
        <v>268</v>
      </c>
    </row>
    <row r="1864" spans="2:65" s="12" customFormat="1">
      <c r="B1864" s="149"/>
      <c r="D1864" s="150" t="s">
        <v>276</v>
      </c>
      <c r="E1864" s="151" t="s">
        <v>1</v>
      </c>
      <c r="F1864" s="152" t="s">
        <v>3522</v>
      </c>
      <c r="H1864" s="153">
        <v>1.56</v>
      </c>
      <c r="I1864" s="154"/>
      <c r="L1864" s="149"/>
      <c r="M1864" s="155"/>
      <c r="T1864" s="156"/>
      <c r="AT1864" s="151" t="s">
        <v>276</v>
      </c>
      <c r="AU1864" s="151" t="s">
        <v>90</v>
      </c>
      <c r="AV1864" s="12" t="s">
        <v>90</v>
      </c>
      <c r="AW1864" s="12" t="s">
        <v>32</v>
      </c>
      <c r="AX1864" s="12" t="s">
        <v>77</v>
      </c>
      <c r="AY1864" s="151" t="s">
        <v>268</v>
      </c>
    </row>
    <row r="1865" spans="2:65" s="12" customFormat="1">
      <c r="B1865" s="149"/>
      <c r="D1865" s="150" t="s">
        <v>276</v>
      </c>
      <c r="E1865" s="151" t="s">
        <v>1</v>
      </c>
      <c r="F1865" s="152" t="s">
        <v>3523</v>
      </c>
      <c r="H1865" s="153">
        <v>2.4</v>
      </c>
      <c r="I1865" s="154"/>
      <c r="L1865" s="149"/>
      <c r="M1865" s="155"/>
      <c r="T1865" s="156"/>
      <c r="AT1865" s="151" t="s">
        <v>276</v>
      </c>
      <c r="AU1865" s="151" t="s">
        <v>90</v>
      </c>
      <c r="AV1865" s="12" t="s">
        <v>90</v>
      </c>
      <c r="AW1865" s="12" t="s">
        <v>32</v>
      </c>
      <c r="AX1865" s="12" t="s">
        <v>77</v>
      </c>
      <c r="AY1865" s="151" t="s">
        <v>268</v>
      </c>
    </row>
    <row r="1866" spans="2:65" s="12" customFormat="1">
      <c r="B1866" s="149"/>
      <c r="D1866" s="150" t="s">
        <v>276</v>
      </c>
      <c r="E1866" s="151" t="s">
        <v>1</v>
      </c>
      <c r="F1866" s="152" t="s">
        <v>3524</v>
      </c>
      <c r="H1866" s="153">
        <v>1.56</v>
      </c>
      <c r="I1866" s="154"/>
      <c r="L1866" s="149"/>
      <c r="M1866" s="155"/>
      <c r="T1866" s="156"/>
      <c r="AT1866" s="151" t="s">
        <v>276</v>
      </c>
      <c r="AU1866" s="151" t="s">
        <v>90</v>
      </c>
      <c r="AV1866" s="12" t="s">
        <v>90</v>
      </c>
      <c r="AW1866" s="12" t="s">
        <v>32</v>
      </c>
      <c r="AX1866" s="12" t="s">
        <v>77</v>
      </c>
      <c r="AY1866" s="151" t="s">
        <v>268</v>
      </c>
    </row>
    <row r="1867" spans="2:65" s="12" customFormat="1">
      <c r="B1867" s="149"/>
      <c r="D1867" s="150" t="s">
        <v>276</v>
      </c>
      <c r="E1867" s="151" t="s">
        <v>1</v>
      </c>
      <c r="F1867" s="152" t="s">
        <v>3525</v>
      </c>
      <c r="H1867" s="153">
        <v>2.4</v>
      </c>
      <c r="I1867" s="154"/>
      <c r="L1867" s="149"/>
      <c r="M1867" s="155"/>
      <c r="T1867" s="156"/>
      <c r="AT1867" s="151" t="s">
        <v>276</v>
      </c>
      <c r="AU1867" s="151" t="s">
        <v>90</v>
      </c>
      <c r="AV1867" s="12" t="s">
        <v>90</v>
      </c>
      <c r="AW1867" s="12" t="s">
        <v>32</v>
      </c>
      <c r="AX1867" s="12" t="s">
        <v>77</v>
      </c>
      <c r="AY1867" s="151" t="s">
        <v>268</v>
      </c>
    </row>
    <row r="1868" spans="2:65" s="12" customFormat="1">
      <c r="B1868" s="149"/>
      <c r="D1868" s="150" t="s">
        <v>276</v>
      </c>
      <c r="E1868" s="151" t="s">
        <v>1</v>
      </c>
      <c r="F1868" s="152" t="s">
        <v>3526</v>
      </c>
      <c r="H1868" s="153">
        <v>1.56</v>
      </c>
      <c r="I1868" s="154"/>
      <c r="L1868" s="149"/>
      <c r="M1868" s="155"/>
      <c r="T1868" s="156"/>
      <c r="AT1868" s="151" t="s">
        <v>276</v>
      </c>
      <c r="AU1868" s="151" t="s">
        <v>90</v>
      </c>
      <c r="AV1868" s="12" t="s">
        <v>90</v>
      </c>
      <c r="AW1868" s="12" t="s">
        <v>32</v>
      </c>
      <c r="AX1868" s="12" t="s">
        <v>77</v>
      </c>
      <c r="AY1868" s="151" t="s">
        <v>268</v>
      </c>
    </row>
    <row r="1869" spans="2:65" s="13" customFormat="1">
      <c r="B1869" s="157"/>
      <c r="D1869" s="150" t="s">
        <v>276</v>
      </c>
      <c r="E1869" s="158" t="s">
        <v>1</v>
      </c>
      <c r="F1869" s="159" t="s">
        <v>278</v>
      </c>
      <c r="H1869" s="160">
        <v>31.44</v>
      </c>
      <c r="I1869" s="161"/>
      <c r="L1869" s="157"/>
      <c r="M1869" s="162"/>
      <c r="T1869" s="163"/>
      <c r="AT1869" s="158" t="s">
        <v>276</v>
      </c>
      <c r="AU1869" s="158" t="s">
        <v>90</v>
      </c>
      <c r="AV1869" s="13" t="s">
        <v>101</v>
      </c>
      <c r="AW1869" s="13" t="s">
        <v>32</v>
      </c>
      <c r="AX1869" s="13" t="s">
        <v>84</v>
      </c>
      <c r="AY1869" s="158" t="s">
        <v>268</v>
      </c>
    </row>
    <row r="1870" spans="2:65" s="1" customFormat="1" ht="24.2" customHeight="1">
      <c r="B1870" s="32"/>
      <c r="C1870" s="136" t="s">
        <v>2589</v>
      </c>
      <c r="D1870" s="177" t="s">
        <v>270</v>
      </c>
      <c r="E1870" s="137" t="s">
        <v>2607</v>
      </c>
      <c r="F1870" s="138" t="s">
        <v>2608</v>
      </c>
      <c r="G1870" s="139" t="s">
        <v>318</v>
      </c>
      <c r="H1870" s="140">
        <v>15.71</v>
      </c>
      <c r="I1870" s="141"/>
      <c r="J1870" s="142">
        <f>ROUND(I1870*H1870,2)</f>
        <v>0</v>
      </c>
      <c r="K1870" s="138" t="s">
        <v>1</v>
      </c>
      <c r="L1870" s="32"/>
      <c r="M1870" s="143" t="s">
        <v>1</v>
      </c>
      <c r="N1870" s="144" t="s">
        <v>43</v>
      </c>
      <c r="P1870" s="145">
        <f>O1870*H1870</f>
        <v>0</v>
      </c>
      <c r="Q1870" s="145">
        <v>0</v>
      </c>
      <c r="R1870" s="145">
        <f>Q1870*H1870</f>
        <v>0</v>
      </c>
      <c r="S1870" s="145">
        <v>0</v>
      </c>
      <c r="T1870" s="146">
        <f>S1870*H1870</f>
        <v>0</v>
      </c>
      <c r="AR1870" s="147" t="s">
        <v>370</v>
      </c>
      <c r="AT1870" s="147" t="s">
        <v>270</v>
      </c>
      <c r="AU1870" s="147" t="s">
        <v>90</v>
      </c>
      <c r="AY1870" s="17" t="s">
        <v>268</v>
      </c>
      <c r="BE1870" s="148">
        <f>IF(N1870="základní",J1870,0)</f>
        <v>0</v>
      </c>
      <c r="BF1870" s="148">
        <f>IF(N1870="snížená",J1870,0)</f>
        <v>0</v>
      </c>
      <c r="BG1870" s="148">
        <f>IF(N1870="zákl. přenesená",J1870,0)</f>
        <v>0</v>
      </c>
      <c r="BH1870" s="148">
        <f>IF(N1870="sníž. přenesená",J1870,0)</f>
        <v>0</v>
      </c>
      <c r="BI1870" s="148">
        <f>IF(N1870="nulová",J1870,0)</f>
        <v>0</v>
      </c>
      <c r="BJ1870" s="17" t="s">
        <v>90</v>
      </c>
      <c r="BK1870" s="148">
        <f>ROUND(I1870*H1870,2)</f>
        <v>0</v>
      </c>
      <c r="BL1870" s="17" t="s">
        <v>370</v>
      </c>
      <c r="BM1870" s="147" t="s">
        <v>3527</v>
      </c>
    </row>
    <row r="1871" spans="2:65" s="12" customFormat="1">
      <c r="B1871" s="149"/>
      <c r="D1871" s="150" t="s">
        <v>276</v>
      </c>
      <c r="E1871" s="151" t="s">
        <v>1</v>
      </c>
      <c r="F1871" s="152" t="s">
        <v>3528</v>
      </c>
      <c r="H1871" s="153">
        <v>1.06</v>
      </c>
      <c r="I1871" s="154"/>
      <c r="L1871" s="149"/>
      <c r="M1871" s="155"/>
      <c r="T1871" s="156"/>
      <c r="AT1871" s="151" t="s">
        <v>276</v>
      </c>
      <c r="AU1871" s="151" t="s">
        <v>90</v>
      </c>
      <c r="AV1871" s="12" t="s">
        <v>90</v>
      </c>
      <c r="AW1871" s="12" t="s">
        <v>32</v>
      </c>
      <c r="AX1871" s="12" t="s">
        <v>77</v>
      </c>
      <c r="AY1871" s="151" t="s">
        <v>268</v>
      </c>
    </row>
    <row r="1872" spans="2:65" s="12" customFormat="1">
      <c r="B1872" s="149"/>
      <c r="D1872" s="150" t="s">
        <v>276</v>
      </c>
      <c r="E1872" s="151" t="s">
        <v>1</v>
      </c>
      <c r="F1872" s="152" t="s">
        <v>3529</v>
      </c>
      <c r="H1872" s="153">
        <v>2.4300000000000002</v>
      </c>
      <c r="I1872" s="154"/>
      <c r="L1872" s="149"/>
      <c r="M1872" s="155"/>
      <c r="T1872" s="156"/>
      <c r="AT1872" s="151" t="s">
        <v>276</v>
      </c>
      <c r="AU1872" s="151" t="s">
        <v>90</v>
      </c>
      <c r="AV1872" s="12" t="s">
        <v>90</v>
      </c>
      <c r="AW1872" s="12" t="s">
        <v>32</v>
      </c>
      <c r="AX1872" s="12" t="s">
        <v>77</v>
      </c>
      <c r="AY1872" s="151" t="s">
        <v>268</v>
      </c>
    </row>
    <row r="1873" spans="2:65" s="12" customFormat="1">
      <c r="B1873" s="149"/>
      <c r="D1873" s="150" t="s">
        <v>276</v>
      </c>
      <c r="E1873" s="151" t="s">
        <v>1</v>
      </c>
      <c r="F1873" s="152" t="s">
        <v>3530</v>
      </c>
      <c r="H1873" s="153">
        <v>1.06</v>
      </c>
      <c r="I1873" s="154"/>
      <c r="L1873" s="149"/>
      <c r="M1873" s="155"/>
      <c r="T1873" s="156"/>
      <c r="AT1873" s="151" t="s">
        <v>276</v>
      </c>
      <c r="AU1873" s="151" t="s">
        <v>90</v>
      </c>
      <c r="AV1873" s="12" t="s">
        <v>90</v>
      </c>
      <c r="AW1873" s="12" t="s">
        <v>32</v>
      </c>
      <c r="AX1873" s="12" t="s">
        <v>77</v>
      </c>
      <c r="AY1873" s="151" t="s">
        <v>268</v>
      </c>
    </row>
    <row r="1874" spans="2:65" s="12" customFormat="1">
      <c r="B1874" s="149"/>
      <c r="D1874" s="150" t="s">
        <v>276</v>
      </c>
      <c r="E1874" s="151" t="s">
        <v>1</v>
      </c>
      <c r="F1874" s="152" t="s">
        <v>3531</v>
      </c>
      <c r="H1874" s="153">
        <v>2.4300000000000002</v>
      </c>
      <c r="I1874" s="154"/>
      <c r="L1874" s="149"/>
      <c r="M1874" s="155"/>
      <c r="T1874" s="156"/>
      <c r="AT1874" s="151" t="s">
        <v>276</v>
      </c>
      <c r="AU1874" s="151" t="s">
        <v>90</v>
      </c>
      <c r="AV1874" s="12" t="s">
        <v>90</v>
      </c>
      <c r="AW1874" s="12" t="s">
        <v>32</v>
      </c>
      <c r="AX1874" s="12" t="s">
        <v>77</v>
      </c>
      <c r="AY1874" s="151" t="s">
        <v>268</v>
      </c>
    </row>
    <row r="1875" spans="2:65" s="12" customFormat="1">
      <c r="B1875" s="149"/>
      <c r="D1875" s="150" t="s">
        <v>276</v>
      </c>
      <c r="E1875" s="151" t="s">
        <v>1</v>
      </c>
      <c r="F1875" s="152" t="s">
        <v>3532</v>
      </c>
      <c r="H1875" s="153">
        <v>1.03</v>
      </c>
      <c r="I1875" s="154"/>
      <c r="L1875" s="149"/>
      <c r="M1875" s="155"/>
      <c r="T1875" s="156"/>
      <c r="AT1875" s="151" t="s">
        <v>276</v>
      </c>
      <c r="AU1875" s="151" t="s">
        <v>90</v>
      </c>
      <c r="AV1875" s="12" t="s">
        <v>90</v>
      </c>
      <c r="AW1875" s="12" t="s">
        <v>32</v>
      </c>
      <c r="AX1875" s="12" t="s">
        <v>77</v>
      </c>
      <c r="AY1875" s="151" t="s">
        <v>268</v>
      </c>
    </row>
    <row r="1876" spans="2:65" s="12" customFormat="1">
      <c r="B1876" s="149"/>
      <c r="D1876" s="150" t="s">
        <v>276</v>
      </c>
      <c r="E1876" s="151" t="s">
        <v>1</v>
      </c>
      <c r="F1876" s="152" t="s">
        <v>3533</v>
      </c>
      <c r="H1876" s="153">
        <v>1.06</v>
      </c>
      <c r="I1876" s="154"/>
      <c r="L1876" s="149"/>
      <c r="M1876" s="155"/>
      <c r="T1876" s="156"/>
      <c r="AT1876" s="151" t="s">
        <v>276</v>
      </c>
      <c r="AU1876" s="151" t="s">
        <v>90</v>
      </c>
      <c r="AV1876" s="12" t="s">
        <v>90</v>
      </c>
      <c r="AW1876" s="12" t="s">
        <v>32</v>
      </c>
      <c r="AX1876" s="12" t="s">
        <v>77</v>
      </c>
      <c r="AY1876" s="151" t="s">
        <v>268</v>
      </c>
    </row>
    <row r="1877" spans="2:65" s="12" customFormat="1">
      <c r="B1877" s="149"/>
      <c r="D1877" s="150" t="s">
        <v>276</v>
      </c>
      <c r="E1877" s="151" t="s">
        <v>1</v>
      </c>
      <c r="F1877" s="152" t="s">
        <v>3534</v>
      </c>
      <c r="H1877" s="153">
        <v>1.06</v>
      </c>
      <c r="I1877" s="154"/>
      <c r="L1877" s="149"/>
      <c r="M1877" s="155"/>
      <c r="T1877" s="156"/>
      <c r="AT1877" s="151" t="s">
        <v>276</v>
      </c>
      <c r="AU1877" s="151" t="s">
        <v>90</v>
      </c>
      <c r="AV1877" s="12" t="s">
        <v>90</v>
      </c>
      <c r="AW1877" s="12" t="s">
        <v>32</v>
      </c>
      <c r="AX1877" s="12" t="s">
        <v>77</v>
      </c>
      <c r="AY1877" s="151" t="s">
        <v>268</v>
      </c>
    </row>
    <row r="1878" spans="2:65" s="12" customFormat="1">
      <c r="B1878" s="149"/>
      <c r="D1878" s="150" t="s">
        <v>276</v>
      </c>
      <c r="E1878" s="151" t="s">
        <v>1</v>
      </c>
      <c r="F1878" s="152" t="s">
        <v>3535</v>
      </c>
      <c r="H1878" s="153">
        <v>1.03</v>
      </c>
      <c r="I1878" s="154"/>
      <c r="L1878" s="149"/>
      <c r="M1878" s="155"/>
      <c r="T1878" s="156"/>
      <c r="AT1878" s="151" t="s">
        <v>276</v>
      </c>
      <c r="AU1878" s="151" t="s">
        <v>90</v>
      </c>
      <c r="AV1878" s="12" t="s">
        <v>90</v>
      </c>
      <c r="AW1878" s="12" t="s">
        <v>32</v>
      </c>
      <c r="AX1878" s="12" t="s">
        <v>77</v>
      </c>
      <c r="AY1878" s="151" t="s">
        <v>268</v>
      </c>
    </row>
    <row r="1879" spans="2:65" s="12" customFormat="1">
      <c r="B1879" s="149"/>
      <c r="D1879" s="150" t="s">
        <v>276</v>
      </c>
      <c r="E1879" s="151" t="s">
        <v>1</v>
      </c>
      <c r="F1879" s="152" t="s">
        <v>3536</v>
      </c>
      <c r="H1879" s="153">
        <v>0.83</v>
      </c>
      <c r="I1879" s="154"/>
      <c r="L1879" s="149"/>
      <c r="M1879" s="155"/>
      <c r="T1879" s="156"/>
      <c r="AT1879" s="151" t="s">
        <v>276</v>
      </c>
      <c r="AU1879" s="151" t="s">
        <v>90</v>
      </c>
      <c r="AV1879" s="12" t="s">
        <v>90</v>
      </c>
      <c r="AW1879" s="12" t="s">
        <v>32</v>
      </c>
      <c r="AX1879" s="12" t="s">
        <v>77</v>
      </c>
      <c r="AY1879" s="151" t="s">
        <v>268</v>
      </c>
    </row>
    <row r="1880" spans="2:65" s="12" customFormat="1">
      <c r="B1880" s="149"/>
      <c r="D1880" s="150" t="s">
        <v>276</v>
      </c>
      <c r="E1880" s="151" t="s">
        <v>1</v>
      </c>
      <c r="F1880" s="152" t="s">
        <v>3537</v>
      </c>
      <c r="H1880" s="153">
        <v>1.03</v>
      </c>
      <c r="I1880" s="154"/>
      <c r="L1880" s="149"/>
      <c r="M1880" s="155"/>
      <c r="T1880" s="156"/>
      <c r="AT1880" s="151" t="s">
        <v>276</v>
      </c>
      <c r="AU1880" s="151" t="s">
        <v>90</v>
      </c>
      <c r="AV1880" s="12" t="s">
        <v>90</v>
      </c>
      <c r="AW1880" s="12" t="s">
        <v>32</v>
      </c>
      <c r="AX1880" s="12" t="s">
        <v>77</v>
      </c>
      <c r="AY1880" s="151" t="s">
        <v>268</v>
      </c>
    </row>
    <row r="1881" spans="2:65" s="12" customFormat="1">
      <c r="B1881" s="149"/>
      <c r="D1881" s="150" t="s">
        <v>276</v>
      </c>
      <c r="E1881" s="151" t="s">
        <v>1</v>
      </c>
      <c r="F1881" s="152" t="s">
        <v>3538</v>
      </c>
      <c r="H1881" s="153">
        <v>0.83</v>
      </c>
      <c r="I1881" s="154"/>
      <c r="L1881" s="149"/>
      <c r="M1881" s="155"/>
      <c r="T1881" s="156"/>
      <c r="AT1881" s="151" t="s">
        <v>276</v>
      </c>
      <c r="AU1881" s="151" t="s">
        <v>90</v>
      </c>
      <c r="AV1881" s="12" t="s">
        <v>90</v>
      </c>
      <c r="AW1881" s="12" t="s">
        <v>32</v>
      </c>
      <c r="AX1881" s="12" t="s">
        <v>77</v>
      </c>
      <c r="AY1881" s="151" t="s">
        <v>268</v>
      </c>
    </row>
    <row r="1882" spans="2:65" s="12" customFormat="1">
      <c r="B1882" s="149"/>
      <c r="D1882" s="150" t="s">
        <v>276</v>
      </c>
      <c r="E1882" s="151" t="s">
        <v>1</v>
      </c>
      <c r="F1882" s="152" t="s">
        <v>3539</v>
      </c>
      <c r="H1882" s="153">
        <v>1.03</v>
      </c>
      <c r="I1882" s="154"/>
      <c r="L1882" s="149"/>
      <c r="M1882" s="155"/>
      <c r="T1882" s="156"/>
      <c r="AT1882" s="151" t="s">
        <v>276</v>
      </c>
      <c r="AU1882" s="151" t="s">
        <v>90</v>
      </c>
      <c r="AV1882" s="12" t="s">
        <v>90</v>
      </c>
      <c r="AW1882" s="12" t="s">
        <v>32</v>
      </c>
      <c r="AX1882" s="12" t="s">
        <v>77</v>
      </c>
      <c r="AY1882" s="151" t="s">
        <v>268</v>
      </c>
    </row>
    <row r="1883" spans="2:65" s="12" customFormat="1">
      <c r="B1883" s="149"/>
      <c r="D1883" s="150" t="s">
        <v>276</v>
      </c>
      <c r="E1883" s="151" t="s">
        <v>1</v>
      </c>
      <c r="F1883" s="152" t="s">
        <v>3540</v>
      </c>
      <c r="H1883" s="153">
        <v>0.83</v>
      </c>
      <c r="I1883" s="154"/>
      <c r="L1883" s="149"/>
      <c r="M1883" s="155"/>
      <c r="T1883" s="156"/>
      <c r="AT1883" s="151" t="s">
        <v>276</v>
      </c>
      <c r="AU1883" s="151" t="s">
        <v>90</v>
      </c>
      <c r="AV1883" s="12" t="s">
        <v>90</v>
      </c>
      <c r="AW1883" s="12" t="s">
        <v>32</v>
      </c>
      <c r="AX1883" s="12" t="s">
        <v>77</v>
      </c>
      <c r="AY1883" s="151" t="s">
        <v>268</v>
      </c>
    </row>
    <row r="1884" spans="2:65" s="13" customFormat="1">
      <c r="B1884" s="157"/>
      <c r="D1884" s="150" t="s">
        <v>276</v>
      </c>
      <c r="E1884" s="158" t="s">
        <v>1</v>
      </c>
      <c r="F1884" s="159" t="s">
        <v>278</v>
      </c>
      <c r="H1884" s="160">
        <v>15.71</v>
      </c>
      <c r="I1884" s="161"/>
      <c r="L1884" s="157"/>
      <c r="M1884" s="162"/>
      <c r="T1884" s="163"/>
      <c r="AT1884" s="158" t="s">
        <v>276</v>
      </c>
      <c r="AU1884" s="158" t="s">
        <v>90</v>
      </c>
      <c r="AV1884" s="13" t="s">
        <v>101</v>
      </c>
      <c r="AW1884" s="13" t="s">
        <v>32</v>
      </c>
      <c r="AX1884" s="13" t="s">
        <v>84</v>
      </c>
      <c r="AY1884" s="158" t="s">
        <v>268</v>
      </c>
    </row>
    <row r="1885" spans="2:65" s="1" customFormat="1" ht="37.9" customHeight="1">
      <c r="B1885" s="32"/>
      <c r="C1885" s="136" t="s">
        <v>2606</v>
      </c>
      <c r="D1885" s="177" t="s">
        <v>270</v>
      </c>
      <c r="E1885" s="137" t="s">
        <v>2623</v>
      </c>
      <c r="F1885" s="138" t="s">
        <v>2624</v>
      </c>
      <c r="G1885" s="139" t="s">
        <v>215</v>
      </c>
      <c r="H1885" s="140">
        <v>0.65</v>
      </c>
      <c r="I1885" s="141"/>
      <c r="J1885" s="142">
        <f>ROUND(I1885*H1885,2)</f>
        <v>0</v>
      </c>
      <c r="K1885" s="138" t="s">
        <v>1</v>
      </c>
      <c r="L1885" s="32"/>
      <c r="M1885" s="143" t="s">
        <v>1</v>
      </c>
      <c r="N1885" s="144" t="s">
        <v>43</v>
      </c>
      <c r="P1885" s="145">
        <f>O1885*H1885</f>
        <v>0</v>
      </c>
      <c r="Q1885" s="145">
        <v>0</v>
      </c>
      <c r="R1885" s="145">
        <f>Q1885*H1885</f>
        <v>0</v>
      </c>
      <c r="S1885" s="145">
        <v>0</v>
      </c>
      <c r="T1885" s="146">
        <f>S1885*H1885</f>
        <v>0</v>
      </c>
      <c r="AR1885" s="147" t="s">
        <v>370</v>
      </c>
      <c r="AT1885" s="147" t="s">
        <v>270</v>
      </c>
      <c r="AU1885" s="147" t="s">
        <v>90</v>
      </c>
      <c r="AY1885" s="17" t="s">
        <v>268</v>
      </c>
      <c r="BE1885" s="148">
        <f>IF(N1885="základní",J1885,0)</f>
        <v>0</v>
      </c>
      <c r="BF1885" s="148">
        <f>IF(N1885="snížená",J1885,0)</f>
        <v>0</v>
      </c>
      <c r="BG1885" s="148">
        <f>IF(N1885="zákl. přenesená",J1885,0)</f>
        <v>0</v>
      </c>
      <c r="BH1885" s="148">
        <f>IF(N1885="sníž. přenesená",J1885,0)</f>
        <v>0</v>
      </c>
      <c r="BI1885" s="148">
        <f>IF(N1885="nulová",J1885,0)</f>
        <v>0</v>
      </c>
      <c r="BJ1885" s="17" t="s">
        <v>90</v>
      </c>
      <c r="BK1885" s="148">
        <f>ROUND(I1885*H1885,2)</f>
        <v>0</v>
      </c>
      <c r="BL1885" s="17" t="s">
        <v>370</v>
      </c>
      <c r="BM1885" s="147" t="s">
        <v>3541</v>
      </c>
    </row>
    <row r="1886" spans="2:65" s="1" customFormat="1" ht="24.2" customHeight="1">
      <c r="B1886" s="32"/>
      <c r="C1886" s="136" t="s">
        <v>2622</v>
      </c>
      <c r="D1886" s="136" t="s">
        <v>270</v>
      </c>
      <c r="E1886" s="137" t="s">
        <v>2627</v>
      </c>
      <c r="F1886" s="138" t="s">
        <v>2628</v>
      </c>
      <c r="G1886" s="139" t="s">
        <v>1472</v>
      </c>
      <c r="H1886" s="197"/>
      <c r="I1886" s="141"/>
      <c r="J1886" s="142">
        <f>ROUND(I1886*H1886,2)</f>
        <v>0</v>
      </c>
      <c r="K1886" s="138" t="s">
        <v>274</v>
      </c>
      <c r="L1886" s="32"/>
      <c r="M1886" s="181" t="s">
        <v>1</v>
      </c>
      <c r="N1886" s="182" t="s">
        <v>43</v>
      </c>
      <c r="O1886" s="183"/>
      <c r="P1886" s="184">
        <f>O1886*H1886</f>
        <v>0</v>
      </c>
      <c r="Q1886" s="184">
        <v>0</v>
      </c>
      <c r="R1886" s="184">
        <f>Q1886*H1886</f>
        <v>0</v>
      </c>
      <c r="S1886" s="184">
        <v>0</v>
      </c>
      <c r="T1886" s="185">
        <f>S1886*H1886</f>
        <v>0</v>
      </c>
      <c r="AR1886" s="147" t="s">
        <v>370</v>
      </c>
      <c r="AT1886" s="147" t="s">
        <v>270</v>
      </c>
      <c r="AU1886" s="147" t="s">
        <v>90</v>
      </c>
      <c r="AY1886" s="17" t="s">
        <v>268</v>
      </c>
      <c r="BE1886" s="148">
        <f>IF(N1886="základní",J1886,0)</f>
        <v>0</v>
      </c>
      <c r="BF1886" s="148">
        <f>IF(N1886="snížená",J1886,0)</f>
        <v>0</v>
      </c>
      <c r="BG1886" s="148">
        <f>IF(N1886="zákl. přenesená",J1886,0)</f>
        <v>0</v>
      </c>
      <c r="BH1886" s="148">
        <f>IF(N1886="sníž. přenesená",J1886,0)</f>
        <v>0</v>
      </c>
      <c r="BI1886" s="148">
        <f>IF(N1886="nulová",J1886,0)</f>
        <v>0</v>
      </c>
      <c r="BJ1886" s="17" t="s">
        <v>90</v>
      </c>
      <c r="BK1886" s="148">
        <f>ROUND(I1886*H1886,2)</f>
        <v>0</v>
      </c>
      <c r="BL1886" s="17" t="s">
        <v>370</v>
      </c>
      <c r="BM1886" s="147" t="s">
        <v>2629</v>
      </c>
    </row>
    <row r="1887" spans="2:65" s="1" customFormat="1" ht="6.95" customHeight="1">
      <c r="B1887" s="44"/>
      <c r="C1887" s="45"/>
      <c r="D1887" s="45"/>
      <c r="E1887" s="45"/>
      <c r="F1887" s="45"/>
      <c r="G1887" s="45"/>
      <c r="H1887" s="45"/>
      <c r="I1887" s="45"/>
      <c r="J1887" s="45"/>
      <c r="K1887" s="45"/>
      <c r="L1887" s="32"/>
    </row>
  </sheetData>
  <sheetProtection algorithmName="SHA-512" hashValue="4W1LkUgY4fj4V5QiOY/7Ad8vdrnYVWGj+hlIbRNl65vP7x9UqmFwEYFGbeDKDoaQ6g4WiSkj7y9ZUEndlWzUzg==" saltValue="todBjsRjlWtMe6kuZuJo3DoBySSObHYYxbEOIgVTmxKsQRPZqdGRQITI+Ikp10uwA6s9R8Ob2c82xidLYKsufw==" spinCount="100000" sheet="1" objects="1" scenarios="1" formatColumns="0" formatRows="0" autoFilter="0"/>
  <autoFilter ref="C150:K1886" xr:uid="{00000000-0009-0000-0000-000004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2:BM1829"/>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111</v>
      </c>
      <c r="AZ2" s="92" t="s">
        <v>743</v>
      </c>
      <c r="BA2" s="92" t="s">
        <v>1</v>
      </c>
      <c r="BB2" s="92" t="s">
        <v>215</v>
      </c>
      <c r="BC2" s="92" t="s">
        <v>3542</v>
      </c>
      <c r="BD2" s="92" t="s">
        <v>90</v>
      </c>
    </row>
    <row r="3" spans="2:56" ht="6.95" customHeight="1">
      <c r="B3" s="18"/>
      <c r="C3" s="19"/>
      <c r="D3" s="19"/>
      <c r="E3" s="19"/>
      <c r="F3" s="19"/>
      <c r="G3" s="19"/>
      <c r="H3" s="19"/>
      <c r="I3" s="19"/>
      <c r="J3" s="19"/>
      <c r="K3" s="19"/>
      <c r="L3" s="20"/>
      <c r="AT3" s="17" t="s">
        <v>84</v>
      </c>
      <c r="AZ3" s="92" t="s">
        <v>3543</v>
      </c>
      <c r="BA3" s="92" t="s">
        <v>1</v>
      </c>
      <c r="BB3" s="92" t="s">
        <v>215</v>
      </c>
      <c r="BC3" s="92" t="s">
        <v>3544</v>
      </c>
      <c r="BD3" s="92" t="s">
        <v>90</v>
      </c>
    </row>
    <row r="4" spans="2:56" ht="24.95" customHeight="1">
      <c r="B4" s="20"/>
      <c r="D4" s="21" t="s">
        <v>219</v>
      </c>
      <c r="L4" s="20"/>
      <c r="M4" s="93" t="s">
        <v>10</v>
      </c>
      <c r="AT4" s="17" t="s">
        <v>4</v>
      </c>
      <c r="AZ4" s="92" t="s">
        <v>3545</v>
      </c>
      <c r="BA4" s="92" t="s">
        <v>1</v>
      </c>
      <c r="BB4" s="92" t="s">
        <v>215</v>
      </c>
      <c r="BC4" s="92" t="s">
        <v>3546</v>
      </c>
      <c r="BD4" s="92" t="s">
        <v>90</v>
      </c>
    </row>
    <row r="5" spans="2:56" ht="6.95" customHeight="1">
      <c r="B5" s="20"/>
      <c r="L5" s="20"/>
      <c r="AZ5" s="92" t="s">
        <v>3547</v>
      </c>
      <c r="BA5" s="92" t="s">
        <v>1</v>
      </c>
      <c r="BB5" s="92" t="s">
        <v>215</v>
      </c>
      <c r="BC5" s="92" t="s">
        <v>3548</v>
      </c>
      <c r="BD5" s="92" t="s">
        <v>90</v>
      </c>
    </row>
    <row r="6" spans="2:56" ht="12" customHeight="1">
      <c r="B6" s="20"/>
      <c r="D6" s="27" t="s">
        <v>16</v>
      </c>
      <c r="L6" s="20"/>
      <c r="AZ6" s="92" t="s">
        <v>3549</v>
      </c>
      <c r="BA6" s="92" t="s">
        <v>1</v>
      </c>
      <c r="BB6" s="92" t="s">
        <v>215</v>
      </c>
      <c r="BC6" s="92" t="s">
        <v>3550</v>
      </c>
      <c r="BD6" s="92" t="s">
        <v>90</v>
      </c>
    </row>
    <row r="7" spans="2:56" ht="16.5" customHeight="1">
      <c r="B7" s="20"/>
      <c r="E7" s="258" t="str">
        <f>'Rekapitulace stavby'!K6</f>
        <v>VÝSTAVBA CHRÁNĚNÉHO BYDLENÍ V NOVÉ PACE</v>
      </c>
      <c r="F7" s="259"/>
      <c r="G7" s="259"/>
      <c r="H7" s="259"/>
      <c r="L7" s="20"/>
    </row>
    <row r="8" spans="2:56" ht="12.75">
      <c r="B8" s="20"/>
      <c r="D8" s="27" t="s">
        <v>228</v>
      </c>
      <c r="L8" s="20"/>
    </row>
    <row r="9" spans="2:56" ht="16.5" customHeight="1">
      <c r="B9" s="20"/>
      <c r="E9" s="258" t="s">
        <v>231</v>
      </c>
      <c r="F9" s="242"/>
      <c r="G9" s="242"/>
      <c r="H9" s="242"/>
      <c r="L9" s="20"/>
    </row>
    <row r="10" spans="2:56" ht="12" customHeight="1">
      <c r="B10" s="20"/>
      <c r="D10" s="27" t="s">
        <v>234</v>
      </c>
      <c r="L10" s="20"/>
    </row>
    <row r="11" spans="2:56" s="1" customFormat="1" ht="16.5" customHeight="1">
      <c r="B11" s="32"/>
      <c r="E11" s="222" t="s">
        <v>753</v>
      </c>
      <c r="F11" s="257"/>
      <c r="G11" s="257"/>
      <c r="H11" s="257"/>
      <c r="L11" s="32"/>
    </row>
    <row r="12" spans="2:56" s="1" customFormat="1" ht="12" customHeight="1">
      <c r="B12" s="32"/>
      <c r="D12" s="27" t="s">
        <v>754</v>
      </c>
      <c r="L12" s="32"/>
    </row>
    <row r="13" spans="2:56" s="1" customFormat="1" ht="16.5" customHeight="1">
      <c r="B13" s="32"/>
      <c r="E13" s="235" t="s">
        <v>3551</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ROUND((SUM(BE151:BE1828)),  2)</f>
        <v>0</v>
      </c>
      <c r="I37" s="96">
        <v>0.21</v>
      </c>
      <c r="J37" s="85">
        <f>ROUND(((SUM(BE151:BE1828))*I37),  2)</f>
        <v>0</v>
      </c>
      <c r="L37" s="32"/>
    </row>
    <row r="38" spans="2:12" s="1" customFormat="1" ht="14.45" customHeight="1">
      <c r="B38" s="32"/>
      <c r="E38" s="27" t="s">
        <v>43</v>
      </c>
      <c r="F38" s="85">
        <f>ROUND((SUM(BF151:BF1828)),  2)</f>
        <v>0</v>
      </c>
      <c r="I38" s="96">
        <v>0.15</v>
      </c>
      <c r="J38" s="85">
        <f>ROUND(((SUM(BF151:BF1828))*I38),  2)</f>
        <v>0</v>
      </c>
      <c r="L38" s="32"/>
    </row>
    <row r="39" spans="2:12" s="1" customFormat="1" ht="14.45" hidden="1" customHeight="1">
      <c r="B39" s="32"/>
      <c r="E39" s="27" t="s">
        <v>44</v>
      </c>
      <c r="F39" s="85">
        <f>ROUND((SUM(BG151:BG1828)),  2)</f>
        <v>0</v>
      </c>
      <c r="I39" s="96">
        <v>0.21</v>
      </c>
      <c r="J39" s="85">
        <f>0</f>
        <v>0</v>
      </c>
      <c r="L39" s="32"/>
    </row>
    <row r="40" spans="2:12" s="1" customFormat="1" ht="14.45" hidden="1" customHeight="1">
      <c r="B40" s="32"/>
      <c r="E40" s="27" t="s">
        <v>45</v>
      </c>
      <c r="F40" s="85">
        <f>ROUND((SUM(BH151:BH1828)),  2)</f>
        <v>0</v>
      </c>
      <c r="I40" s="96">
        <v>0.15</v>
      </c>
      <c r="J40" s="85">
        <f>0</f>
        <v>0</v>
      </c>
      <c r="L40" s="32"/>
    </row>
    <row r="41" spans="2:12" s="1" customFormat="1" ht="14.45" hidden="1" customHeight="1">
      <c r="B41" s="32"/>
      <c r="E41" s="27" t="s">
        <v>46</v>
      </c>
      <c r="F41" s="85">
        <f>ROUND((SUM(BI151:BI1828)),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D.1.1.D - Objekt 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J209</f>
        <v>0</v>
      </c>
      <c r="L103" s="112"/>
    </row>
    <row r="104" spans="2:47" s="9" customFormat="1" ht="19.899999999999999" customHeight="1">
      <c r="B104" s="112"/>
      <c r="D104" s="113" t="s">
        <v>756</v>
      </c>
      <c r="E104" s="114"/>
      <c r="F104" s="114"/>
      <c r="G104" s="114"/>
      <c r="H104" s="114"/>
      <c r="I104" s="114"/>
      <c r="J104" s="115">
        <f>J235</f>
        <v>0</v>
      </c>
      <c r="L104" s="112"/>
    </row>
    <row r="105" spans="2:47" s="9" customFormat="1" ht="19.899999999999999" customHeight="1">
      <c r="B105" s="112"/>
      <c r="D105" s="113" t="s">
        <v>757</v>
      </c>
      <c r="E105" s="114"/>
      <c r="F105" s="114"/>
      <c r="G105" s="114"/>
      <c r="H105" s="114"/>
      <c r="I105" s="114"/>
      <c r="J105" s="115">
        <f>J307</f>
        <v>0</v>
      </c>
      <c r="L105" s="112"/>
    </row>
    <row r="106" spans="2:47" s="9" customFormat="1" ht="19.899999999999999" customHeight="1">
      <c r="B106" s="112"/>
      <c r="D106" s="113" t="s">
        <v>246</v>
      </c>
      <c r="E106" s="114"/>
      <c r="F106" s="114"/>
      <c r="G106" s="114"/>
      <c r="H106" s="114"/>
      <c r="I106" s="114"/>
      <c r="J106" s="115">
        <f>J687</f>
        <v>0</v>
      </c>
      <c r="L106" s="112"/>
    </row>
    <row r="107" spans="2:47" s="9" customFormat="1" ht="19.899999999999999" customHeight="1">
      <c r="B107" s="112"/>
      <c r="D107" s="113" t="s">
        <v>758</v>
      </c>
      <c r="E107" s="114"/>
      <c r="F107" s="114"/>
      <c r="G107" s="114"/>
      <c r="H107" s="114"/>
      <c r="I107" s="114"/>
      <c r="J107" s="115">
        <f>J778</f>
        <v>0</v>
      </c>
      <c r="L107" s="112"/>
    </row>
    <row r="108" spans="2:47" s="8" customFormat="1" ht="24.95" customHeight="1">
      <c r="B108" s="108"/>
      <c r="D108" s="109" t="s">
        <v>248</v>
      </c>
      <c r="E108" s="110"/>
      <c r="F108" s="110"/>
      <c r="G108" s="110"/>
      <c r="H108" s="110"/>
      <c r="I108" s="110"/>
      <c r="J108" s="111">
        <f>J780</f>
        <v>0</v>
      </c>
      <c r="L108" s="108"/>
    </row>
    <row r="109" spans="2:47" s="9" customFormat="1" ht="19.899999999999999" customHeight="1">
      <c r="B109" s="112"/>
      <c r="D109" s="113" t="s">
        <v>759</v>
      </c>
      <c r="E109" s="114"/>
      <c r="F109" s="114"/>
      <c r="G109" s="114"/>
      <c r="H109" s="114"/>
      <c r="I109" s="114"/>
      <c r="J109" s="115">
        <f>J781</f>
        <v>0</v>
      </c>
      <c r="L109" s="112"/>
    </row>
    <row r="110" spans="2:47" s="9" customFormat="1" ht="19.899999999999999" customHeight="1">
      <c r="B110" s="112"/>
      <c r="D110" s="113" t="s">
        <v>760</v>
      </c>
      <c r="E110" s="114"/>
      <c r="F110" s="114"/>
      <c r="G110" s="114"/>
      <c r="H110" s="114"/>
      <c r="I110" s="114"/>
      <c r="J110" s="115">
        <f>J841</f>
        <v>0</v>
      </c>
      <c r="L110" s="112"/>
    </row>
    <row r="111" spans="2:47" s="9" customFormat="1" ht="19.899999999999999" customHeight="1">
      <c r="B111" s="112"/>
      <c r="D111" s="113" t="s">
        <v>761</v>
      </c>
      <c r="E111" s="114"/>
      <c r="F111" s="114"/>
      <c r="G111" s="114"/>
      <c r="H111" s="114"/>
      <c r="I111" s="114"/>
      <c r="J111" s="115">
        <f>J912</f>
        <v>0</v>
      </c>
      <c r="L111" s="112"/>
    </row>
    <row r="112" spans="2:47" s="9" customFormat="1" ht="19.899999999999999" customHeight="1">
      <c r="B112" s="112"/>
      <c r="D112" s="113" t="s">
        <v>762</v>
      </c>
      <c r="E112" s="114"/>
      <c r="F112" s="114"/>
      <c r="G112" s="114"/>
      <c r="H112" s="114"/>
      <c r="I112" s="114"/>
      <c r="J112" s="115">
        <f>J986</f>
        <v>0</v>
      </c>
      <c r="L112" s="112"/>
    </row>
    <row r="113" spans="2:12" s="9" customFormat="1" ht="19.899999999999999" customHeight="1">
      <c r="B113" s="112"/>
      <c r="D113" s="113" t="s">
        <v>763</v>
      </c>
      <c r="E113" s="114"/>
      <c r="F113" s="114"/>
      <c r="G113" s="114"/>
      <c r="H113" s="114"/>
      <c r="I113" s="114"/>
      <c r="J113" s="115">
        <f>J1004</f>
        <v>0</v>
      </c>
      <c r="L113" s="112"/>
    </row>
    <row r="114" spans="2:12" s="9" customFormat="1" ht="19.899999999999999" customHeight="1">
      <c r="B114" s="112"/>
      <c r="D114" s="113" t="s">
        <v>764</v>
      </c>
      <c r="E114" s="114"/>
      <c r="F114" s="114"/>
      <c r="G114" s="114"/>
      <c r="H114" s="114"/>
      <c r="I114" s="114"/>
      <c r="J114" s="115">
        <f>J1014</f>
        <v>0</v>
      </c>
      <c r="L114" s="112"/>
    </row>
    <row r="115" spans="2:12" s="9" customFormat="1" ht="19.899999999999999" customHeight="1">
      <c r="B115" s="112"/>
      <c r="D115" s="113" t="s">
        <v>765</v>
      </c>
      <c r="E115" s="114"/>
      <c r="F115" s="114"/>
      <c r="G115" s="114"/>
      <c r="H115" s="114"/>
      <c r="I115" s="114"/>
      <c r="J115" s="115">
        <f>J1021</f>
        <v>0</v>
      </c>
      <c r="L115" s="112"/>
    </row>
    <row r="116" spans="2:12" s="9" customFormat="1" ht="19.899999999999999" customHeight="1">
      <c r="B116" s="112"/>
      <c r="D116" s="113" t="s">
        <v>766</v>
      </c>
      <c r="E116" s="114"/>
      <c r="F116" s="114"/>
      <c r="G116" s="114"/>
      <c r="H116" s="114"/>
      <c r="I116" s="114"/>
      <c r="J116" s="115">
        <f>J1309</f>
        <v>0</v>
      </c>
      <c r="L116" s="112"/>
    </row>
    <row r="117" spans="2:12" s="9" customFormat="1" ht="19.899999999999999" customHeight="1">
      <c r="B117" s="112"/>
      <c r="D117" s="113" t="s">
        <v>767</v>
      </c>
      <c r="E117" s="114"/>
      <c r="F117" s="114"/>
      <c r="G117" s="114"/>
      <c r="H117" s="114"/>
      <c r="I117" s="114"/>
      <c r="J117" s="115">
        <f>J1349</f>
        <v>0</v>
      </c>
      <c r="L117" s="112"/>
    </row>
    <row r="118" spans="2:12" s="9" customFormat="1" ht="19.899999999999999" customHeight="1">
      <c r="B118" s="112"/>
      <c r="D118" s="113" t="s">
        <v>768</v>
      </c>
      <c r="E118" s="114"/>
      <c r="F118" s="114"/>
      <c r="G118" s="114"/>
      <c r="H118" s="114"/>
      <c r="I118" s="114"/>
      <c r="J118" s="115">
        <f>J1399</f>
        <v>0</v>
      </c>
      <c r="L118" s="112"/>
    </row>
    <row r="119" spans="2:12" s="9" customFormat="1" ht="19.899999999999999" customHeight="1">
      <c r="B119" s="112"/>
      <c r="D119" s="113" t="s">
        <v>769</v>
      </c>
      <c r="E119" s="114"/>
      <c r="F119" s="114"/>
      <c r="G119" s="114"/>
      <c r="H119" s="114"/>
      <c r="I119" s="114"/>
      <c r="J119" s="115">
        <f>J1428</f>
        <v>0</v>
      </c>
      <c r="L119" s="112"/>
    </row>
    <row r="120" spans="2:12" s="9" customFormat="1" ht="19.899999999999999" customHeight="1">
      <c r="B120" s="112"/>
      <c r="D120" s="113" t="s">
        <v>770</v>
      </c>
      <c r="E120" s="114"/>
      <c r="F120" s="114"/>
      <c r="G120" s="114"/>
      <c r="H120" s="114"/>
      <c r="I120" s="114"/>
      <c r="J120" s="115">
        <f>J1493</f>
        <v>0</v>
      </c>
      <c r="L120" s="112"/>
    </row>
    <row r="121" spans="2:12" s="9" customFormat="1" ht="19.899999999999999" customHeight="1">
      <c r="B121" s="112"/>
      <c r="D121" s="113" t="s">
        <v>771</v>
      </c>
      <c r="E121" s="114"/>
      <c r="F121" s="114"/>
      <c r="G121" s="114"/>
      <c r="H121" s="114"/>
      <c r="I121" s="114"/>
      <c r="J121" s="115">
        <f>J1503</f>
        <v>0</v>
      </c>
      <c r="L121" s="112"/>
    </row>
    <row r="122" spans="2:12" s="9" customFormat="1" ht="19.899999999999999" customHeight="1">
      <c r="B122" s="112"/>
      <c r="D122" s="113" t="s">
        <v>772</v>
      </c>
      <c r="E122" s="114"/>
      <c r="F122" s="114"/>
      <c r="G122" s="114"/>
      <c r="H122" s="114"/>
      <c r="I122" s="114"/>
      <c r="J122" s="115">
        <f>J1521</f>
        <v>0</v>
      </c>
      <c r="L122" s="112"/>
    </row>
    <row r="123" spans="2:12" s="9" customFormat="1" ht="19.899999999999999" customHeight="1">
      <c r="B123" s="112"/>
      <c r="D123" s="113" t="s">
        <v>773</v>
      </c>
      <c r="E123" s="114"/>
      <c r="F123" s="114"/>
      <c r="G123" s="114"/>
      <c r="H123" s="114"/>
      <c r="I123" s="114"/>
      <c r="J123" s="115">
        <f>J1588</f>
        <v>0</v>
      </c>
      <c r="L123" s="112"/>
    </row>
    <row r="124" spans="2:12" s="9" customFormat="1" ht="19.899999999999999" customHeight="1">
      <c r="B124" s="112"/>
      <c r="D124" s="113" t="s">
        <v>774</v>
      </c>
      <c r="E124" s="114"/>
      <c r="F124" s="114"/>
      <c r="G124" s="114"/>
      <c r="H124" s="114"/>
      <c r="I124" s="114"/>
      <c r="J124" s="115">
        <f>J1626</f>
        <v>0</v>
      </c>
      <c r="L124" s="112"/>
    </row>
    <row r="125" spans="2:12" s="9" customFormat="1" ht="19.899999999999999" customHeight="1">
      <c r="B125" s="112"/>
      <c r="D125" s="113" t="s">
        <v>775</v>
      </c>
      <c r="E125" s="114"/>
      <c r="F125" s="114"/>
      <c r="G125" s="114"/>
      <c r="H125" s="114"/>
      <c r="I125" s="114"/>
      <c r="J125" s="115">
        <f>J1676</f>
        <v>0</v>
      </c>
      <c r="L125" s="112"/>
    </row>
    <row r="126" spans="2:12" s="9" customFormat="1" ht="19.899999999999999" customHeight="1">
      <c r="B126" s="112"/>
      <c r="D126" s="113" t="s">
        <v>776</v>
      </c>
      <c r="E126" s="114"/>
      <c r="F126" s="114"/>
      <c r="G126" s="114"/>
      <c r="H126" s="114"/>
      <c r="I126" s="114"/>
      <c r="J126" s="115">
        <f>J1726</f>
        <v>0</v>
      </c>
      <c r="L126" s="112"/>
    </row>
    <row r="127" spans="2:12" s="9" customFormat="1" ht="19.899999999999999" customHeight="1">
      <c r="B127" s="112"/>
      <c r="D127" s="113" t="s">
        <v>777</v>
      </c>
      <c r="E127" s="114"/>
      <c r="F127" s="114"/>
      <c r="G127" s="114"/>
      <c r="H127" s="114"/>
      <c r="I127" s="114"/>
      <c r="J127" s="115">
        <f>J1796</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58" t="str">
        <f>E7</f>
        <v>VÝSTAVBA CHRÁNĚNÉHO BYDLENÍ V NOVÉ PACE</v>
      </c>
      <c r="F137" s="259"/>
      <c r="G137" s="259"/>
      <c r="H137" s="259"/>
      <c r="L137" s="32"/>
    </row>
    <row r="138" spans="2:12" ht="12" customHeight="1">
      <c r="B138" s="20"/>
      <c r="C138" s="27" t="s">
        <v>228</v>
      </c>
      <c r="L138" s="20"/>
    </row>
    <row r="139" spans="2:12" ht="16.5" customHeight="1">
      <c r="B139" s="20"/>
      <c r="E139" s="258" t="s">
        <v>231</v>
      </c>
      <c r="F139" s="242"/>
      <c r="G139" s="242"/>
      <c r="H139" s="242"/>
      <c r="L139" s="20"/>
    </row>
    <row r="140" spans="2:12" ht="12" customHeight="1">
      <c r="B140" s="20"/>
      <c r="C140" s="27" t="s">
        <v>234</v>
      </c>
      <c r="L140" s="20"/>
    </row>
    <row r="141" spans="2:12" s="1" customFormat="1" ht="16.5" customHeight="1">
      <c r="B141" s="32"/>
      <c r="E141" s="222" t="s">
        <v>753</v>
      </c>
      <c r="F141" s="257"/>
      <c r="G141" s="257"/>
      <c r="H141" s="257"/>
      <c r="L141" s="32"/>
    </row>
    <row r="142" spans="2:12" s="1" customFormat="1" ht="12" customHeight="1">
      <c r="B142" s="32"/>
      <c r="C142" s="27" t="s">
        <v>754</v>
      </c>
      <c r="L142" s="32"/>
    </row>
    <row r="143" spans="2:12" s="1" customFormat="1" ht="16.5" customHeight="1">
      <c r="B143" s="32"/>
      <c r="E143" s="235" t="str">
        <f>E13</f>
        <v>D.1.1.D - Objekt D</v>
      </c>
      <c r="F143" s="257"/>
      <c r="G143" s="257"/>
      <c r="H143" s="257"/>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P152+P780</f>
        <v>0</v>
      </c>
      <c r="Q151" s="53"/>
      <c r="R151" s="121">
        <f>R152+R780</f>
        <v>231.49004988999999</v>
      </c>
      <c r="S151" s="53"/>
      <c r="T151" s="122">
        <f>T152+T780</f>
        <v>0</v>
      </c>
      <c r="AT151" s="17" t="s">
        <v>76</v>
      </c>
      <c r="AU151" s="17" t="s">
        <v>242</v>
      </c>
      <c r="BK151" s="123">
        <f>BK152+BK780</f>
        <v>0</v>
      </c>
    </row>
    <row r="152" spans="2:65" s="11" customFormat="1" ht="25.9" customHeight="1">
      <c r="B152" s="124"/>
      <c r="D152" s="125" t="s">
        <v>76</v>
      </c>
      <c r="E152" s="126" t="s">
        <v>266</v>
      </c>
      <c r="F152" s="126" t="s">
        <v>267</v>
      </c>
      <c r="I152" s="127"/>
      <c r="J152" s="128">
        <f>BK152</f>
        <v>0</v>
      </c>
      <c r="L152" s="124"/>
      <c r="M152" s="129"/>
      <c r="P152" s="130">
        <f>P153+P209+P235+P307+P687+P778</f>
        <v>0</v>
      </c>
      <c r="R152" s="130">
        <f>R153+R209+R235+R307+R687+R778</f>
        <v>204.67905422999999</v>
      </c>
      <c r="T152" s="131">
        <f>T153+T209+T235+T307+T687+T778</f>
        <v>0</v>
      </c>
      <c r="AR152" s="125" t="s">
        <v>84</v>
      </c>
      <c r="AT152" s="132" t="s">
        <v>76</v>
      </c>
      <c r="AU152" s="132" t="s">
        <v>77</v>
      </c>
      <c r="AY152" s="125" t="s">
        <v>268</v>
      </c>
      <c r="BK152" s="133">
        <f>BK153+BK209+BK235+BK307+BK687+BK778</f>
        <v>0</v>
      </c>
    </row>
    <row r="153" spans="2:65" s="11" customFormat="1" ht="22.9" customHeight="1">
      <c r="B153" s="124"/>
      <c r="D153" s="125" t="s">
        <v>76</v>
      </c>
      <c r="E153" s="134" t="s">
        <v>84</v>
      </c>
      <c r="F153" s="134" t="s">
        <v>269</v>
      </c>
      <c r="I153" s="127"/>
      <c r="J153" s="135">
        <f>BK153</f>
        <v>0</v>
      </c>
      <c r="L153" s="124"/>
      <c r="M153" s="129"/>
      <c r="P153" s="130">
        <f>SUM(P154:P208)</f>
        <v>0</v>
      </c>
      <c r="R153" s="130">
        <f>SUM(R154:R208)</f>
        <v>0</v>
      </c>
      <c r="T153" s="131">
        <f>SUM(T154:T208)</f>
        <v>0</v>
      </c>
      <c r="AR153" s="125" t="s">
        <v>84</v>
      </c>
      <c r="AT153" s="132" t="s">
        <v>76</v>
      </c>
      <c r="AU153" s="132" t="s">
        <v>84</v>
      </c>
      <c r="AY153" s="125" t="s">
        <v>268</v>
      </c>
      <c r="BK153" s="133">
        <f>SUM(BK154:BK208)</f>
        <v>0</v>
      </c>
    </row>
    <row r="154" spans="2:65" s="1" customFormat="1" ht="33" customHeight="1">
      <c r="B154" s="32"/>
      <c r="C154" s="136" t="s">
        <v>84</v>
      </c>
      <c r="D154" s="136" t="s">
        <v>270</v>
      </c>
      <c r="E154" s="137" t="s">
        <v>2640</v>
      </c>
      <c r="F154" s="138" t="s">
        <v>2641</v>
      </c>
      <c r="G154" s="139" t="s">
        <v>215</v>
      </c>
      <c r="H154" s="140">
        <v>113.008</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3552</v>
      </c>
    </row>
    <row r="155" spans="2:65" s="14" customFormat="1">
      <c r="B155" s="164"/>
      <c r="D155" s="150" t="s">
        <v>276</v>
      </c>
      <c r="E155" s="165" t="s">
        <v>1</v>
      </c>
      <c r="F155" s="166" t="s">
        <v>3553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1</v>
      </c>
      <c r="F156" s="152" t="s">
        <v>3554</v>
      </c>
      <c r="H156" s="153">
        <v>17.591999999999999</v>
      </c>
      <c r="I156" s="154"/>
      <c r="L156" s="149"/>
      <c r="M156" s="155"/>
      <c r="T156" s="156"/>
      <c r="AT156" s="151" t="s">
        <v>276</v>
      </c>
      <c r="AU156" s="151" t="s">
        <v>90</v>
      </c>
      <c r="AV156" s="12" t="s">
        <v>90</v>
      </c>
      <c r="AW156" s="12" t="s">
        <v>32</v>
      </c>
      <c r="AX156" s="12" t="s">
        <v>77</v>
      </c>
      <c r="AY156" s="151" t="s">
        <v>268</v>
      </c>
    </row>
    <row r="157" spans="2:65" s="12" customFormat="1" ht="22.5">
      <c r="B157" s="149"/>
      <c r="D157" s="150" t="s">
        <v>276</v>
      </c>
      <c r="E157" s="151" t="s">
        <v>1</v>
      </c>
      <c r="F157" s="152" t="s">
        <v>3555</v>
      </c>
      <c r="H157" s="153">
        <v>61.908000000000001</v>
      </c>
      <c r="I157" s="154"/>
      <c r="L157" s="149"/>
      <c r="M157" s="155"/>
      <c r="T157" s="156"/>
      <c r="AT157" s="151" t="s">
        <v>276</v>
      </c>
      <c r="AU157" s="151" t="s">
        <v>90</v>
      </c>
      <c r="AV157" s="12" t="s">
        <v>90</v>
      </c>
      <c r="AW157" s="12" t="s">
        <v>32</v>
      </c>
      <c r="AX157" s="12" t="s">
        <v>77</v>
      </c>
      <c r="AY157" s="151" t="s">
        <v>268</v>
      </c>
    </row>
    <row r="158" spans="2:65" s="12" customFormat="1">
      <c r="B158" s="149"/>
      <c r="D158" s="150" t="s">
        <v>276</v>
      </c>
      <c r="E158" s="151" t="s">
        <v>1</v>
      </c>
      <c r="F158" s="152" t="s">
        <v>3556</v>
      </c>
      <c r="H158" s="153">
        <v>71.405000000000001</v>
      </c>
      <c r="I158" s="154"/>
      <c r="L158" s="149"/>
      <c r="M158" s="155"/>
      <c r="T158" s="156"/>
      <c r="AT158" s="151" t="s">
        <v>276</v>
      </c>
      <c r="AU158" s="151" t="s">
        <v>90</v>
      </c>
      <c r="AV158" s="12" t="s">
        <v>90</v>
      </c>
      <c r="AW158" s="12" t="s">
        <v>32</v>
      </c>
      <c r="AX158" s="12" t="s">
        <v>77</v>
      </c>
      <c r="AY158" s="151" t="s">
        <v>268</v>
      </c>
    </row>
    <row r="159" spans="2:65" s="12" customFormat="1" ht="22.5">
      <c r="B159" s="149"/>
      <c r="D159" s="150" t="s">
        <v>276</v>
      </c>
      <c r="E159" s="151" t="s">
        <v>1</v>
      </c>
      <c r="F159" s="152" t="s">
        <v>3557</v>
      </c>
      <c r="H159" s="153">
        <v>-9.8019999999999996</v>
      </c>
      <c r="I159" s="154"/>
      <c r="L159" s="149"/>
      <c r="M159" s="155"/>
      <c r="T159" s="156"/>
      <c r="AT159" s="151" t="s">
        <v>276</v>
      </c>
      <c r="AU159" s="151" t="s">
        <v>90</v>
      </c>
      <c r="AV159" s="12" t="s">
        <v>90</v>
      </c>
      <c r="AW159" s="12" t="s">
        <v>32</v>
      </c>
      <c r="AX159" s="12" t="s">
        <v>77</v>
      </c>
      <c r="AY159" s="151" t="s">
        <v>268</v>
      </c>
    </row>
    <row r="160" spans="2:65" s="12" customFormat="1" ht="22.5">
      <c r="B160" s="149"/>
      <c r="D160" s="150" t="s">
        <v>276</v>
      </c>
      <c r="E160" s="151" t="s">
        <v>1</v>
      </c>
      <c r="F160" s="152" t="s">
        <v>3558</v>
      </c>
      <c r="H160" s="153">
        <v>-28.094999999999999</v>
      </c>
      <c r="I160" s="154"/>
      <c r="L160" s="149"/>
      <c r="M160" s="155"/>
      <c r="T160" s="156"/>
      <c r="AT160" s="151" t="s">
        <v>276</v>
      </c>
      <c r="AU160" s="151" t="s">
        <v>90</v>
      </c>
      <c r="AV160" s="12" t="s">
        <v>90</v>
      </c>
      <c r="AW160" s="12" t="s">
        <v>32</v>
      </c>
      <c r="AX160" s="12" t="s">
        <v>77</v>
      </c>
      <c r="AY160" s="151" t="s">
        <v>268</v>
      </c>
    </row>
    <row r="161" spans="2:65" s="15" customFormat="1">
      <c r="B161" s="170"/>
      <c r="D161" s="150" t="s">
        <v>276</v>
      </c>
      <c r="E161" s="171" t="s">
        <v>3543</v>
      </c>
      <c r="F161" s="172" t="s">
        <v>325</v>
      </c>
      <c r="H161" s="173">
        <v>113.008</v>
      </c>
      <c r="I161" s="174"/>
      <c r="L161" s="170"/>
      <c r="M161" s="175"/>
      <c r="T161" s="176"/>
      <c r="AT161" s="171" t="s">
        <v>276</v>
      </c>
      <c r="AU161" s="171" t="s">
        <v>90</v>
      </c>
      <c r="AV161" s="15" t="s">
        <v>97</v>
      </c>
      <c r="AW161" s="15" t="s">
        <v>32</v>
      </c>
      <c r="AX161" s="15" t="s">
        <v>77</v>
      </c>
      <c r="AY161" s="171" t="s">
        <v>268</v>
      </c>
    </row>
    <row r="162" spans="2:65" s="13" customFormat="1">
      <c r="B162" s="157"/>
      <c r="D162" s="150" t="s">
        <v>276</v>
      </c>
      <c r="E162" s="158" t="s">
        <v>1</v>
      </c>
      <c r="F162" s="159" t="s">
        <v>278</v>
      </c>
      <c r="H162" s="160">
        <v>113.008</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90</v>
      </c>
      <c r="D163" s="136" t="s">
        <v>270</v>
      </c>
      <c r="E163" s="137" t="s">
        <v>782</v>
      </c>
      <c r="F163" s="138" t="s">
        <v>783</v>
      </c>
      <c r="G163" s="139" t="s">
        <v>215</v>
      </c>
      <c r="H163" s="140">
        <v>28.094999999999999</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3559</v>
      </c>
    </row>
    <row r="164" spans="2:65" s="12" customFormat="1" ht="22.5">
      <c r="B164" s="149"/>
      <c r="D164" s="150" t="s">
        <v>276</v>
      </c>
      <c r="E164" s="151" t="s">
        <v>1</v>
      </c>
      <c r="F164" s="152" t="s">
        <v>3560</v>
      </c>
      <c r="H164" s="153">
        <v>28.094999999999999</v>
      </c>
      <c r="I164" s="154"/>
      <c r="L164" s="149"/>
      <c r="M164" s="155"/>
      <c r="T164" s="156"/>
      <c r="AT164" s="151" t="s">
        <v>276</v>
      </c>
      <c r="AU164" s="151" t="s">
        <v>90</v>
      </c>
      <c r="AV164" s="12" t="s">
        <v>90</v>
      </c>
      <c r="AW164" s="12" t="s">
        <v>32</v>
      </c>
      <c r="AX164" s="12" t="s">
        <v>77</v>
      </c>
      <c r="AY164" s="151" t="s">
        <v>268</v>
      </c>
    </row>
    <row r="165" spans="2:65" s="15" customFormat="1">
      <c r="B165" s="170"/>
      <c r="D165" s="150" t="s">
        <v>276</v>
      </c>
      <c r="E165" s="171" t="s">
        <v>3545</v>
      </c>
      <c r="F165" s="172" t="s">
        <v>325</v>
      </c>
      <c r="H165" s="173">
        <v>28.094999999999999</v>
      </c>
      <c r="I165" s="174"/>
      <c r="L165" s="170"/>
      <c r="M165" s="175"/>
      <c r="T165" s="176"/>
      <c r="AT165" s="171" t="s">
        <v>276</v>
      </c>
      <c r="AU165" s="171" t="s">
        <v>90</v>
      </c>
      <c r="AV165" s="15" t="s">
        <v>97</v>
      </c>
      <c r="AW165" s="15" t="s">
        <v>32</v>
      </c>
      <c r="AX165" s="15" t="s">
        <v>77</v>
      </c>
      <c r="AY165" s="171" t="s">
        <v>268</v>
      </c>
    </row>
    <row r="166" spans="2:65" s="13" customFormat="1">
      <c r="B166" s="157"/>
      <c r="D166" s="150" t="s">
        <v>276</v>
      </c>
      <c r="E166" s="158" t="s">
        <v>1</v>
      </c>
      <c r="F166" s="159" t="s">
        <v>278</v>
      </c>
      <c r="H166" s="160">
        <v>28.094999999999999</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97</v>
      </c>
      <c r="D167" s="136" t="s">
        <v>270</v>
      </c>
      <c r="E167" s="137" t="s">
        <v>3145</v>
      </c>
      <c r="F167" s="138" t="s">
        <v>3146</v>
      </c>
      <c r="G167" s="139" t="s">
        <v>215</v>
      </c>
      <c r="H167" s="140">
        <v>9.8019999999999996</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3561</v>
      </c>
    </row>
    <row r="168" spans="2:65" s="12" customFormat="1" ht="22.5">
      <c r="B168" s="149"/>
      <c r="D168" s="150" t="s">
        <v>276</v>
      </c>
      <c r="E168" s="151" t="s">
        <v>1</v>
      </c>
      <c r="F168" s="152" t="s">
        <v>3562</v>
      </c>
      <c r="H168" s="153">
        <v>9.8019999999999996</v>
      </c>
      <c r="I168" s="154"/>
      <c r="L168" s="149"/>
      <c r="M168" s="155"/>
      <c r="T168" s="156"/>
      <c r="AT168" s="151" t="s">
        <v>276</v>
      </c>
      <c r="AU168" s="151" t="s">
        <v>90</v>
      </c>
      <c r="AV168" s="12" t="s">
        <v>90</v>
      </c>
      <c r="AW168" s="12" t="s">
        <v>32</v>
      </c>
      <c r="AX168" s="12" t="s">
        <v>77</v>
      </c>
      <c r="AY168" s="151" t="s">
        <v>268</v>
      </c>
    </row>
    <row r="169" spans="2:65" s="15" customFormat="1">
      <c r="B169" s="170"/>
      <c r="D169" s="150" t="s">
        <v>276</v>
      </c>
      <c r="E169" s="171" t="s">
        <v>3547</v>
      </c>
      <c r="F169" s="172" t="s">
        <v>325</v>
      </c>
      <c r="H169" s="173">
        <v>9.8019999999999996</v>
      </c>
      <c r="I169" s="174"/>
      <c r="L169" s="170"/>
      <c r="M169" s="175"/>
      <c r="T169" s="176"/>
      <c r="AT169" s="171" t="s">
        <v>276</v>
      </c>
      <c r="AU169" s="171" t="s">
        <v>90</v>
      </c>
      <c r="AV169" s="15" t="s">
        <v>97</v>
      </c>
      <c r="AW169" s="15" t="s">
        <v>32</v>
      </c>
      <c r="AX169" s="15" t="s">
        <v>77</v>
      </c>
      <c r="AY169" s="171" t="s">
        <v>268</v>
      </c>
    </row>
    <row r="170" spans="2:65" s="13" customFormat="1">
      <c r="B170" s="157"/>
      <c r="D170" s="150" t="s">
        <v>276</v>
      </c>
      <c r="E170" s="158" t="s">
        <v>1</v>
      </c>
      <c r="F170" s="159" t="s">
        <v>278</v>
      </c>
      <c r="H170" s="160">
        <v>9.8019999999999996</v>
      </c>
      <c r="I170" s="161"/>
      <c r="L170" s="157"/>
      <c r="M170" s="162"/>
      <c r="T170" s="163"/>
      <c r="AT170" s="158" t="s">
        <v>276</v>
      </c>
      <c r="AU170" s="158" t="s">
        <v>90</v>
      </c>
      <c r="AV170" s="13" t="s">
        <v>101</v>
      </c>
      <c r="AW170" s="13" t="s">
        <v>32</v>
      </c>
      <c r="AX170" s="13" t="s">
        <v>84</v>
      </c>
      <c r="AY170" s="158" t="s">
        <v>268</v>
      </c>
    </row>
    <row r="171" spans="2:65" s="1" customFormat="1" ht="24.2" customHeight="1">
      <c r="B171" s="32"/>
      <c r="C171" s="136" t="s">
        <v>101</v>
      </c>
      <c r="D171" s="136" t="s">
        <v>270</v>
      </c>
      <c r="E171" s="137" t="s">
        <v>808</v>
      </c>
      <c r="F171" s="138" t="s">
        <v>809</v>
      </c>
      <c r="G171" s="139" t="s">
        <v>215</v>
      </c>
      <c r="H171" s="140">
        <v>152.57599999999999</v>
      </c>
      <c r="I171" s="141"/>
      <c r="J171" s="142">
        <f>ROUND(I171*H171,2)</f>
        <v>0</v>
      </c>
      <c r="K171" s="138" t="s">
        <v>274</v>
      </c>
      <c r="L171" s="32"/>
      <c r="M171" s="143" t="s">
        <v>1</v>
      </c>
      <c r="N171" s="144" t="s">
        <v>43</v>
      </c>
      <c r="P171" s="145">
        <f>O171*H171</f>
        <v>0</v>
      </c>
      <c r="Q171" s="145">
        <v>0</v>
      </c>
      <c r="R171" s="145">
        <f>Q171*H171</f>
        <v>0</v>
      </c>
      <c r="S171" s="145">
        <v>0</v>
      </c>
      <c r="T171" s="146">
        <f>S171*H171</f>
        <v>0</v>
      </c>
      <c r="AR171" s="147" t="s">
        <v>101</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101</v>
      </c>
      <c r="BM171" s="147" t="s">
        <v>810</v>
      </c>
    </row>
    <row r="172" spans="2:65" s="12" customFormat="1">
      <c r="B172" s="149"/>
      <c r="D172" s="150" t="s">
        <v>276</v>
      </c>
      <c r="E172" s="151" t="s">
        <v>1</v>
      </c>
      <c r="F172" s="152" t="s">
        <v>3563</v>
      </c>
      <c r="H172" s="153">
        <v>152.57599999999999</v>
      </c>
      <c r="I172" s="154"/>
      <c r="L172" s="149"/>
      <c r="M172" s="155"/>
      <c r="T172" s="156"/>
      <c r="AT172" s="151" t="s">
        <v>276</v>
      </c>
      <c r="AU172" s="151" t="s">
        <v>90</v>
      </c>
      <c r="AV172" s="12" t="s">
        <v>90</v>
      </c>
      <c r="AW172" s="12" t="s">
        <v>32</v>
      </c>
      <c r="AX172" s="12" t="s">
        <v>77</v>
      </c>
      <c r="AY172" s="151" t="s">
        <v>268</v>
      </c>
    </row>
    <row r="173" spans="2:65" s="13" customFormat="1">
      <c r="B173" s="157"/>
      <c r="D173" s="150" t="s">
        <v>276</v>
      </c>
      <c r="E173" s="158" t="s">
        <v>1</v>
      </c>
      <c r="F173" s="159" t="s">
        <v>278</v>
      </c>
      <c r="H173" s="160">
        <v>152.57599999999999</v>
      </c>
      <c r="I173" s="161"/>
      <c r="L173" s="157"/>
      <c r="M173" s="162"/>
      <c r="T173" s="163"/>
      <c r="AT173" s="158" t="s">
        <v>276</v>
      </c>
      <c r="AU173" s="158" t="s">
        <v>90</v>
      </c>
      <c r="AV173" s="13" t="s">
        <v>101</v>
      </c>
      <c r="AW173" s="13" t="s">
        <v>32</v>
      </c>
      <c r="AX173" s="13" t="s">
        <v>84</v>
      </c>
      <c r="AY173" s="158" t="s">
        <v>268</v>
      </c>
    </row>
    <row r="174" spans="2:65" s="1" customFormat="1" ht="37.9" customHeight="1">
      <c r="B174" s="32"/>
      <c r="C174" s="136" t="s">
        <v>289</v>
      </c>
      <c r="D174" s="136" t="s">
        <v>270</v>
      </c>
      <c r="E174" s="137" t="s">
        <v>397</v>
      </c>
      <c r="F174" s="138" t="s">
        <v>398</v>
      </c>
      <c r="G174" s="139" t="s">
        <v>215</v>
      </c>
      <c r="H174" s="140">
        <v>74.617000000000004</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812</v>
      </c>
    </row>
    <row r="175" spans="2:65" s="12" customFormat="1">
      <c r="B175" s="149"/>
      <c r="D175" s="150" t="s">
        <v>276</v>
      </c>
      <c r="E175" s="151" t="s">
        <v>1</v>
      </c>
      <c r="F175" s="152" t="s">
        <v>3543</v>
      </c>
      <c r="H175" s="153">
        <v>113.008</v>
      </c>
      <c r="I175" s="154"/>
      <c r="L175" s="149"/>
      <c r="M175" s="155"/>
      <c r="T175" s="156"/>
      <c r="AT175" s="151" t="s">
        <v>276</v>
      </c>
      <c r="AU175" s="151" t="s">
        <v>90</v>
      </c>
      <c r="AV175" s="12" t="s">
        <v>90</v>
      </c>
      <c r="AW175" s="12" t="s">
        <v>32</v>
      </c>
      <c r="AX175" s="12" t="s">
        <v>77</v>
      </c>
      <c r="AY175" s="151" t="s">
        <v>268</v>
      </c>
    </row>
    <row r="176" spans="2:65" s="12" customFormat="1">
      <c r="B176" s="149"/>
      <c r="D176" s="150" t="s">
        <v>276</v>
      </c>
      <c r="E176" s="151" t="s">
        <v>1</v>
      </c>
      <c r="F176" s="152" t="s">
        <v>3545</v>
      </c>
      <c r="H176" s="153">
        <v>28.094999999999999</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3547</v>
      </c>
      <c r="H177" s="153">
        <v>9.8019999999999996</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3564</v>
      </c>
      <c r="H178" s="153">
        <v>-76.287999999999997</v>
      </c>
      <c r="I178" s="154"/>
      <c r="L178" s="149"/>
      <c r="M178" s="155"/>
      <c r="T178" s="156"/>
      <c r="AT178" s="151" t="s">
        <v>276</v>
      </c>
      <c r="AU178" s="151" t="s">
        <v>90</v>
      </c>
      <c r="AV178" s="12" t="s">
        <v>90</v>
      </c>
      <c r="AW178" s="12" t="s">
        <v>32</v>
      </c>
      <c r="AX178" s="12" t="s">
        <v>77</v>
      </c>
      <c r="AY178" s="151" t="s">
        <v>268</v>
      </c>
    </row>
    <row r="179" spans="2:65" s="13" customFormat="1">
      <c r="B179" s="157"/>
      <c r="D179" s="150" t="s">
        <v>276</v>
      </c>
      <c r="E179" s="158" t="s">
        <v>1</v>
      </c>
      <c r="F179" s="159" t="s">
        <v>278</v>
      </c>
      <c r="H179" s="160">
        <v>74.617000000000004</v>
      </c>
      <c r="I179" s="161"/>
      <c r="L179" s="157"/>
      <c r="M179" s="162"/>
      <c r="T179" s="163"/>
      <c r="AT179" s="158" t="s">
        <v>276</v>
      </c>
      <c r="AU179" s="158" t="s">
        <v>90</v>
      </c>
      <c r="AV179" s="13" t="s">
        <v>101</v>
      </c>
      <c r="AW179" s="13" t="s">
        <v>32</v>
      </c>
      <c r="AX179" s="13" t="s">
        <v>84</v>
      </c>
      <c r="AY179" s="158" t="s">
        <v>268</v>
      </c>
    </row>
    <row r="180" spans="2:65" s="1" customFormat="1" ht="37.9" customHeight="1">
      <c r="B180" s="32"/>
      <c r="C180" s="136" t="s">
        <v>293</v>
      </c>
      <c r="D180" s="136" t="s">
        <v>270</v>
      </c>
      <c r="E180" s="137" t="s">
        <v>402</v>
      </c>
      <c r="F180" s="138" t="s">
        <v>403</v>
      </c>
      <c r="G180" s="139" t="s">
        <v>215</v>
      </c>
      <c r="H180" s="140">
        <v>746.17</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814</v>
      </c>
    </row>
    <row r="181" spans="2:65" s="12" customFormat="1">
      <c r="B181" s="149"/>
      <c r="D181" s="150" t="s">
        <v>276</v>
      </c>
      <c r="E181" s="151" t="s">
        <v>1</v>
      </c>
      <c r="F181" s="152" t="s">
        <v>3543</v>
      </c>
      <c r="H181" s="153">
        <v>113.008</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3545</v>
      </c>
      <c r="H182" s="153">
        <v>28.094999999999999</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3547</v>
      </c>
      <c r="H183" s="153">
        <v>9.8019999999999996</v>
      </c>
      <c r="I183" s="154"/>
      <c r="L183" s="149"/>
      <c r="M183" s="155"/>
      <c r="T183" s="156"/>
      <c r="AT183" s="151" t="s">
        <v>276</v>
      </c>
      <c r="AU183" s="151" t="s">
        <v>90</v>
      </c>
      <c r="AV183" s="12" t="s">
        <v>90</v>
      </c>
      <c r="AW183" s="12" t="s">
        <v>32</v>
      </c>
      <c r="AX183" s="12" t="s">
        <v>77</v>
      </c>
      <c r="AY183" s="151" t="s">
        <v>268</v>
      </c>
    </row>
    <row r="184" spans="2:65" s="12" customFormat="1">
      <c r="B184" s="149"/>
      <c r="D184" s="150" t="s">
        <v>276</v>
      </c>
      <c r="E184" s="151" t="s">
        <v>1</v>
      </c>
      <c r="F184" s="152" t="s">
        <v>3564</v>
      </c>
      <c r="H184" s="153">
        <v>-76.287999999999997</v>
      </c>
      <c r="I184" s="154"/>
      <c r="L184" s="149"/>
      <c r="M184" s="155"/>
      <c r="T184" s="156"/>
      <c r="AT184" s="151" t="s">
        <v>276</v>
      </c>
      <c r="AU184" s="151" t="s">
        <v>90</v>
      </c>
      <c r="AV184" s="12" t="s">
        <v>90</v>
      </c>
      <c r="AW184" s="12" t="s">
        <v>32</v>
      </c>
      <c r="AX184" s="12" t="s">
        <v>77</v>
      </c>
      <c r="AY184" s="151" t="s">
        <v>268</v>
      </c>
    </row>
    <row r="185" spans="2:65" s="13" customFormat="1">
      <c r="B185" s="157"/>
      <c r="D185" s="150" t="s">
        <v>276</v>
      </c>
      <c r="E185" s="158" t="s">
        <v>1</v>
      </c>
      <c r="F185" s="159" t="s">
        <v>278</v>
      </c>
      <c r="H185" s="160">
        <v>74.617000000000004</v>
      </c>
      <c r="I185" s="161"/>
      <c r="L185" s="157"/>
      <c r="M185" s="162"/>
      <c r="T185" s="163"/>
      <c r="AT185" s="158" t="s">
        <v>276</v>
      </c>
      <c r="AU185" s="158" t="s">
        <v>90</v>
      </c>
      <c r="AV185" s="13" t="s">
        <v>101</v>
      </c>
      <c r="AW185" s="13" t="s">
        <v>32</v>
      </c>
      <c r="AX185" s="13" t="s">
        <v>84</v>
      </c>
      <c r="AY185" s="158" t="s">
        <v>268</v>
      </c>
    </row>
    <row r="186" spans="2:65" s="12" customFormat="1">
      <c r="B186" s="149"/>
      <c r="D186" s="150" t="s">
        <v>276</v>
      </c>
      <c r="F186" s="152" t="s">
        <v>3565</v>
      </c>
      <c r="H186" s="153">
        <v>746.17</v>
      </c>
      <c r="I186" s="154"/>
      <c r="L186" s="149"/>
      <c r="M186" s="155"/>
      <c r="T186" s="156"/>
      <c r="AT186" s="151" t="s">
        <v>276</v>
      </c>
      <c r="AU186" s="151" t="s">
        <v>90</v>
      </c>
      <c r="AV186" s="12" t="s">
        <v>90</v>
      </c>
      <c r="AW186" s="12" t="s">
        <v>4</v>
      </c>
      <c r="AX186" s="12" t="s">
        <v>84</v>
      </c>
      <c r="AY186" s="151" t="s">
        <v>268</v>
      </c>
    </row>
    <row r="187" spans="2:65" s="1" customFormat="1" ht="24.2" customHeight="1">
      <c r="B187" s="32"/>
      <c r="C187" s="136" t="s">
        <v>299</v>
      </c>
      <c r="D187" s="136" t="s">
        <v>270</v>
      </c>
      <c r="E187" s="137" t="s">
        <v>817</v>
      </c>
      <c r="F187" s="138" t="s">
        <v>818</v>
      </c>
      <c r="G187" s="139" t="s">
        <v>215</v>
      </c>
      <c r="H187" s="140">
        <v>76.287999999999997</v>
      </c>
      <c r="I187" s="141"/>
      <c r="J187" s="142">
        <f>ROUND(I187*H187,2)</f>
        <v>0</v>
      </c>
      <c r="K187" s="138" t="s">
        <v>274</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819</v>
      </c>
    </row>
    <row r="188" spans="2:65" s="12" customFormat="1">
      <c r="B188" s="149"/>
      <c r="D188" s="150" t="s">
        <v>276</v>
      </c>
      <c r="E188" s="151" t="s">
        <v>1</v>
      </c>
      <c r="F188" s="152" t="s">
        <v>3549</v>
      </c>
      <c r="H188" s="153">
        <v>76.287999999999997</v>
      </c>
      <c r="I188" s="154"/>
      <c r="L188" s="149"/>
      <c r="M188" s="155"/>
      <c r="T188" s="156"/>
      <c r="AT188" s="151" t="s">
        <v>276</v>
      </c>
      <c r="AU188" s="151" t="s">
        <v>90</v>
      </c>
      <c r="AV188" s="12" t="s">
        <v>90</v>
      </c>
      <c r="AW188" s="12" t="s">
        <v>32</v>
      </c>
      <c r="AX188" s="12" t="s">
        <v>77</v>
      </c>
      <c r="AY188" s="151" t="s">
        <v>268</v>
      </c>
    </row>
    <row r="189" spans="2:65" s="13" customFormat="1">
      <c r="B189" s="157"/>
      <c r="D189" s="150" t="s">
        <v>276</v>
      </c>
      <c r="E189" s="158" t="s">
        <v>1</v>
      </c>
      <c r="F189" s="159" t="s">
        <v>278</v>
      </c>
      <c r="H189" s="160">
        <v>76.287999999999997</v>
      </c>
      <c r="I189" s="161"/>
      <c r="L189" s="157"/>
      <c r="M189" s="162"/>
      <c r="T189" s="163"/>
      <c r="AT189" s="158" t="s">
        <v>276</v>
      </c>
      <c r="AU189" s="158" t="s">
        <v>90</v>
      </c>
      <c r="AV189" s="13" t="s">
        <v>101</v>
      </c>
      <c r="AW189" s="13" t="s">
        <v>32</v>
      </c>
      <c r="AX189" s="13" t="s">
        <v>84</v>
      </c>
      <c r="AY189" s="158" t="s">
        <v>268</v>
      </c>
    </row>
    <row r="190" spans="2:65" s="1" customFormat="1" ht="33" customHeight="1">
      <c r="B190" s="32"/>
      <c r="C190" s="136" t="s">
        <v>309</v>
      </c>
      <c r="D190" s="136" t="s">
        <v>270</v>
      </c>
      <c r="E190" s="137" t="s">
        <v>411</v>
      </c>
      <c r="F190" s="138" t="s">
        <v>412</v>
      </c>
      <c r="G190" s="139" t="s">
        <v>413</v>
      </c>
      <c r="H190" s="140">
        <v>134.31100000000001</v>
      </c>
      <c r="I190" s="141"/>
      <c r="J190" s="142">
        <f>ROUND(I190*H190,2)</f>
        <v>0</v>
      </c>
      <c r="K190" s="138" t="s">
        <v>274</v>
      </c>
      <c r="L190" s="32"/>
      <c r="M190" s="143" t="s">
        <v>1</v>
      </c>
      <c r="N190" s="144" t="s">
        <v>43</v>
      </c>
      <c r="P190" s="145">
        <f>O190*H190</f>
        <v>0</v>
      </c>
      <c r="Q190" s="145">
        <v>0</v>
      </c>
      <c r="R190" s="145">
        <f>Q190*H190</f>
        <v>0</v>
      </c>
      <c r="S190" s="145">
        <v>0</v>
      </c>
      <c r="T190" s="146">
        <f>S190*H190</f>
        <v>0</v>
      </c>
      <c r="AR190" s="147" t="s">
        <v>101</v>
      </c>
      <c r="AT190" s="147" t="s">
        <v>270</v>
      </c>
      <c r="AU190" s="147" t="s">
        <v>90</v>
      </c>
      <c r="AY190" s="17" t="s">
        <v>268</v>
      </c>
      <c r="BE190" s="148">
        <f>IF(N190="základní",J190,0)</f>
        <v>0</v>
      </c>
      <c r="BF190" s="148">
        <f>IF(N190="snížená",J190,0)</f>
        <v>0</v>
      </c>
      <c r="BG190" s="148">
        <f>IF(N190="zákl. přenesená",J190,0)</f>
        <v>0</v>
      </c>
      <c r="BH190" s="148">
        <f>IF(N190="sníž. přenesená",J190,0)</f>
        <v>0</v>
      </c>
      <c r="BI190" s="148">
        <f>IF(N190="nulová",J190,0)</f>
        <v>0</v>
      </c>
      <c r="BJ190" s="17" t="s">
        <v>90</v>
      </c>
      <c r="BK190" s="148">
        <f>ROUND(I190*H190,2)</f>
        <v>0</v>
      </c>
      <c r="BL190" s="17" t="s">
        <v>101</v>
      </c>
      <c r="BM190" s="147" t="s">
        <v>820</v>
      </c>
    </row>
    <row r="191" spans="2:65" s="12" customFormat="1">
      <c r="B191" s="149"/>
      <c r="D191" s="150" t="s">
        <v>276</v>
      </c>
      <c r="E191" s="151" t="s">
        <v>1</v>
      </c>
      <c r="F191" s="152" t="s">
        <v>3543</v>
      </c>
      <c r="H191" s="153">
        <v>113.008</v>
      </c>
      <c r="I191" s="154"/>
      <c r="L191" s="149"/>
      <c r="M191" s="155"/>
      <c r="T191" s="156"/>
      <c r="AT191" s="151" t="s">
        <v>276</v>
      </c>
      <c r="AU191" s="151" t="s">
        <v>90</v>
      </c>
      <c r="AV191" s="12" t="s">
        <v>90</v>
      </c>
      <c r="AW191" s="12" t="s">
        <v>32</v>
      </c>
      <c r="AX191" s="12" t="s">
        <v>77</v>
      </c>
      <c r="AY191" s="151" t="s">
        <v>268</v>
      </c>
    </row>
    <row r="192" spans="2:65" s="12" customFormat="1">
      <c r="B192" s="149"/>
      <c r="D192" s="150" t="s">
        <v>276</v>
      </c>
      <c r="E192" s="151" t="s">
        <v>1</v>
      </c>
      <c r="F192" s="152" t="s">
        <v>3545</v>
      </c>
      <c r="H192" s="153">
        <v>28.094999999999999</v>
      </c>
      <c r="I192" s="154"/>
      <c r="L192" s="149"/>
      <c r="M192" s="155"/>
      <c r="T192" s="156"/>
      <c r="AT192" s="151" t="s">
        <v>276</v>
      </c>
      <c r="AU192" s="151" t="s">
        <v>90</v>
      </c>
      <c r="AV192" s="12" t="s">
        <v>90</v>
      </c>
      <c r="AW192" s="12" t="s">
        <v>32</v>
      </c>
      <c r="AX192" s="12" t="s">
        <v>77</v>
      </c>
      <c r="AY192" s="151" t="s">
        <v>268</v>
      </c>
    </row>
    <row r="193" spans="2:65" s="12" customFormat="1">
      <c r="B193" s="149"/>
      <c r="D193" s="150" t="s">
        <v>276</v>
      </c>
      <c r="E193" s="151" t="s">
        <v>1</v>
      </c>
      <c r="F193" s="152" t="s">
        <v>3547</v>
      </c>
      <c r="H193" s="153">
        <v>9.8019999999999996</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3564</v>
      </c>
      <c r="H194" s="153">
        <v>-76.287999999999997</v>
      </c>
      <c r="I194" s="154"/>
      <c r="L194" s="149"/>
      <c r="M194" s="155"/>
      <c r="T194" s="156"/>
      <c r="AT194" s="151" t="s">
        <v>276</v>
      </c>
      <c r="AU194" s="151" t="s">
        <v>90</v>
      </c>
      <c r="AV194" s="12" t="s">
        <v>90</v>
      </c>
      <c r="AW194" s="12" t="s">
        <v>32</v>
      </c>
      <c r="AX194" s="12" t="s">
        <v>77</v>
      </c>
      <c r="AY194" s="151" t="s">
        <v>268</v>
      </c>
    </row>
    <row r="195" spans="2:65" s="13" customFormat="1">
      <c r="B195" s="157"/>
      <c r="D195" s="150" t="s">
        <v>276</v>
      </c>
      <c r="E195" s="158" t="s">
        <v>1</v>
      </c>
      <c r="F195" s="159" t="s">
        <v>278</v>
      </c>
      <c r="H195" s="160">
        <v>74.617000000000004</v>
      </c>
      <c r="I195" s="161"/>
      <c r="L195" s="157"/>
      <c r="M195" s="162"/>
      <c r="T195" s="163"/>
      <c r="AT195" s="158" t="s">
        <v>276</v>
      </c>
      <c r="AU195" s="158" t="s">
        <v>90</v>
      </c>
      <c r="AV195" s="13" t="s">
        <v>101</v>
      </c>
      <c r="AW195" s="13" t="s">
        <v>32</v>
      </c>
      <c r="AX195" s="13" t="s">
        <v>84</v>
      </c>
      <c r="AY195" s="158" t="s">
        <v>268</v>
      </c>
    </row>
    <row r="196" spans="2:65" s="12" customFormat="1">
      <c r="B196" s="149"/>
      <c r="D196" s="150" t="s">
        <v>276</v>
      </c>
      <c r="F196" s="152" t="s">
        <v>3566</v>
      </c>
      <c r="H196" s="153">
        <v>134.31100000000001</v>
      </c>
      <c r="I196" s="154"/>
      <c r="L196" s="149"/>
      <c r="M196" s="155"/>
      <c r="T196" s="156"/>
      <c r="AT196" s="151" t="s">
        <v>276</v>
      </c>
      <c r="AU196" s="151" t="s">
        <v>90</v>
      </c>
      <c r="AV196" s="12" t="s">
        <v>90</v>
      </c>
      <c r="AW196" s="12" t="s">
        <v>4</v>
      </c>
      <c r="AX196" s="12" t="s">
        <v>84</v>
      </c>
      <c r="AY196" s="151" t="s">
        <v>268</v>
      </c>
    </row>
    <row r="197" spans="2:65" s="1" customFormat="1" ht="24.2" customHeight="1">
      <c r="B197" s="32"/>
      <c r="C197" s="136" t="s">
        <v>315</v>
      </c>
      <c r="D197" s="136" t="s">
        <v>270</v>
      </c>
      <c r="E197" s="137" t="s">
        <v>420</v>
      </c>
      <c r="F197" s="138" t="s">
        <v>421</v>
      </c>
      <c r="G197" s="139" t="s">
        <v>215</v>
      </c>
      <c r="H197" s="140">
        <v>76.287999999999997</v>
      </c>
      <c r="I197" s="141"/>
      <c r="J197" s="142">
        <f>ROUND(I197*H197,2)</f>
        <v>0</v>
      </c>
      <c r="K197" s="138" t="s">
        <v>274</v>
      </c>
      <c r="L197" s="32"/>
      <c r="M197" s="143" t="s">
        <v>1</v>
      </c>
      <c r="N197" s="144" t="s">
        <v>43</v>
      </c>
      <c r="P197" s="145">
        <f>O197*H197</f>
        <v>0</v>
      </c>
      <c r="Q197" s="145">
        <v>0</v>
      </c>
      <c r="R197" s="145">
        <f>Q197*H197</f>
        <v>0</v>
      </c>
      <c r="S197" s="145">
        <v>0</v>
      </c>
      <c r="T197" s="146">
        <f>S197*H197</f>
        <v>0</v>
      </c>
      <c r="AR197" s="147" t="s">
        <v>101</v>
      </c>
      <c r="AT197" s="147" t="s">
        <v>270</v>
      </c>
      <c r="AU197" s="147" t="s">
        <v>90</v>
      </c>
      <c r="AY197" s="17" t="s">
        <v>268</v>
      </c>
      <c r="BE197" s="148">
        <f>IF(N197="základní",J197,0)</f>
        <v>0</v>
      </c>
      <c r="BF197" s="148">
        <f>IF(N197="snížená",J197,0)</f>
        <v>0</v>
      </c>
      <c r="BG197" s="148">
        <f>IF(N197="zákl. přenesená",J197,0)</f>
        <v>0</v>
      </c>
      <c r="BH197" s="148">
        <f>IF(N197="sníž. přenesená",J197,0)</f>
        <v>0</v>
      </c>
      <c r="BI197" s="148">
        <f>IF(N197="nulová",J197,0)</f>
        <v>0</v>
      </c>
      <c r="BJ197" s="17" t="s">
        <v>90</v>
      </c>
      <c r="BK197" s="148">
        <f>ROUND(I197*H197,2)</f>
        <v>0</v>
      </c>
      <c r="BL197" s="17" t="s">
        <v>101</v>
      </c>
      <c r="BM197" s="147" t="s">
        <v>822</v>
      </c>
    </row>
    <row r="198" spans="2:65" s="12" customFormat="1">
      <c r="B198" s="149"/>
      <c r="D198" s="150" t="s">
        <v>276</v>
      </c>
      <c r="E198" s="151" t="s">
        <v>1</v>
      </c>
      <c r="F198" s="152" t="s">
        <v>3543</v>
      </c>
      <c r="H198" s="153">
        <v>113.008</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3545</v>
      </c>
      <c r="H199" s="153">
        <v>28.094999999999999</v>
      </c>
      <c r="I199" s="154"/>
      <c r="L199" s="149"/>
      <c r="M199" s="155"/>
      <c r="T199" s="156"/>
      <c r="AT199" s="151" t="s">
        <v>276</v>
      </c>
      <c r="AU199" s="151" t="s">
        <v>90</v>
      </c>
      <c r="AV199" s="12" t="s">
        <v>90</v>
      </c>
      <c r="AW199" s="12" t="s">
        <v>32</v>
      </c>
      <c r="AX199" s="12" t="s">
        <v>77</v>
      </c>
      <c r="AY199" s="151" t="s">
        <v>268</v>
      </c>
    </row>
    <row r="200" spans="2:65" s="12" customFormat="1">
      <c r="B200" s="149"/>
      <c r="D200" s="150" t="s">
        <v>276</v>
      </c>
      <c r="E200" s="151" t="s">
        <v>1</v>
      </c>
      <c r="F200" s="152" t="s">
        <v>3547</v>
      </c>
      <c r="H200" s="153">
        <v>9.8019999999999996</v>
      </c>
      <c r="I200" s="154"/>
      <c r="L200" s="149"/>
      <c r="M200" s="155"/>
      <c r="T200" s="156"/>
      <c r="AT200" s="151" t="s">
        <v>276</v>
      </c>
      <c r="AU200" s="151" t="s">
        <v>90</v>
      </c>
      <c r="AV200" s="12" t="s">
        <v>90</v>
      </c>
      <c r="AW200" s="12" t="s">
        <v>32</v>
      </c>
      <c r="AX200" s="12" t="s">
        <v>77</v>
      </c>
      <c r="AY200" s="151" t="s">
        <v>268</v>
      </c>
    </row>
    <row r="201" spans="2:65" s="12" customFormat="1">
      <c r="B201" s="149"/>
      <c r="D201" s="150" t="s">
        <v>276</v>
      </c>
      <c r="E201" s="151" t="s">
        <v>1</v>
      </c>
      <c r="F201" s="152" t="s">
        <v>3567</v>
      </c>
      <c r="H201" s="153">
        <v>-40.700000000000003</v>
      </c>
      <c r="I201" s="154"/>
      <c r="L201" s="149"/>
      <c r="M201" s="155"/>
      <c r="T201" s="156"/>
      <c r="AT201" s="151" t="s">
        <v>276</v>
      </c>
      <c r="AU201" s="151" t="s">
        <v>90</v>
      </c>
      <c r="AV201" s="12" t="s">
        <v>90</v>
      </c>
      <c r="AW201" s="12" t="s">
        <v>32</v>
      </c>
      <c r="AX201" s="12" t="s">
        <v>77</v>
      </c>
      <c r="AY201" s="151" t="s">
        <v>268</v>
      </c>
    </row>
    <row r="202" spans="2:65" s="12" customFormat="1" ht="22.5">
      <c r="B202" s="149"/>
      <c r="D202" s="150" t="s">
        <v>276</v>
      </c>
      <c r="E202" s="151" t="s">
        <v>1</v>
      </c>
      <c r="F202" s="152" t="s">
        <v>3568</v>
      </c>
      <c r="H202" s="153">
        <v>-28.094999999999999</v>
      </c>
      <c r="I202" s="154"/>
      <c r="L202" s="149"/>
      <c r="M202" s="155"/>
      <c r="T202" s="156"/>
      <c r="AT202" s="151" t="s">
        <v>276</v>
      </c>
      <c r="AU202" s="151" t="s">
        <v>90</v>
      </c>
      <c r="AV202" s="12" t="s">
        <v>90</v>
      </c>
      <c r="AW202" s="12" t="s">
        <v>32</v>
      </c>
      <c r="AX202" s="12" t="s">
        <v>77</v>
      </c>
      <c r="AY202" s="151" t="s">
        <v>268</v>
      </c>
    </row>
    <row r="203" spans="2:65" s="12" customFormat="1" ht="22.5">
      <c r="B203" s="149"/>
      <c r="D203" s="150" t="s">
        <v>276</v>
      </c>
      <c r="E203" s="151" t="s">
        <v>1</v>
      </c>
      <c r="F203" s="152" t="s">
        <v>3569</v>
      </c>
      <c r="H203" s="153">
        <v>-5.8220000000000001</v>
      </c>
      <c r="I203" s="154"/>
      <c r="L203" s="149"/>
      <c r="M203" s="155"/>
      <c r="T203" s="156"/>
      <c r="AT203" s="151" t="s">
        <v>276</v>
      </c>
      <c r="AU203" s="151" t="s">
        <v>90</v>
      </c>
      <c r="AV203" s="12" t="s">
        <v>90</v>
      </c>
      <c r="AW203" s="12" t="s">
        <v>32</v>
      </c>
      <c r="AX203" s="12" t="s">
        <v>77</v>
      </c>
      <c r="AY203" s="151" t="s">
        <v>268</v>
      </c>
    </row>
    <row r="204" spans="2:65" s="15" customFormat="1">
      <c r="B204" s="170"/>
      <c r="D204" s="150" t="s">
        <v>276</v>
      </c>
      <c r="E204" s="171" t="s">
        <v>3549</v>
      </c>
      <c r="F204" s="172" t="s">
        <v>325</v>
      </c>
      <c r="H204" s="173">
        <v>76.287999999999997</v>
      </c>
      <c r="I204" s="174"/>
      <c r="L204" s="170"/>
      <c r="M204" s="175"/>
      <c r="T204" s="176"/>
      <c r="AT204" s="171" t="s">
        <v>276</v>
      </c>
      <c r="AU204" s="171" t="s">
        <v>90</v>
      </c>
      <c r="AV204" s="15" t="s">
        <v>97</v>
      </c>
      <c r="AW204" s="15" t="s">
        <v>32</v>
      </c>
      <c r="AX204" s="15" t="s">
        <v>77</v>
      </c>
      <c r="AY204" s="171" t="s">
        <v>268</v>
      </c>
    </row>
    <row r="205" spans="2:65" s="13" customFormat="1">
      <c r="B205" s="157"/>
      <c r="D205" s="150" t="s">
        <v>276</v>
      </c>
      <c r="E205" s="158" t="s">
        <v>1</v>
      </c>
      <c r="F205" s="159" t="s">
        <v>278</v>
      </c>
      <c r="H205" s="160">
        <v>76.287999999999997</v>
      </c>
      <c r="I205" s="161"/>
      <c r="L205" s="157"/>
      <c r="M205" s="162"/>
      <c r="T205" s="163"/>
      <c r="AT205" s="158" t="s">
        <v>276</v>
      </c>
      <c r="AU205" s="158" t="s">
        <v>90</v>
      </c>
      <c r="AV205" s="13" t="s">
        <v>101</v>
      </c>
      <c r="AW205" s="13" t="s">
        <v>32</v>
      </c>
      <c r="AX205" s="13" t="s">
        <v>84</v>
      </c>
      <c r="AY205" s="158" t="s">
        <v>268</v>
      </c>
    </row>
    <row r="206" spans="2:65" s="1" customFormat="1" ht="24.2" customHeight="1">
      <c r="B206" s="32"/>
      <c r="C206" s="136" t="s">
        <v>321</v>
      </c>
      <c r="D206" s="136" t="s">
        <v>270</v>
      </c>
      <c r="E206" s="137" t="s">
        <v>826</v>
      </c>
      <c r="F206" s="138" t="s">
        <v>827</v>
      </c>
      <c r="G206" s="139" t="s">
        <v>273</v>
      </c>
      <c r="H206" s="140">
        <v>18.73</v>
      </c>
      <c r="I206" s="141"/>
      <c r="J206" s="142">
        <f>ROUND(I206*H206,2)</f>
        <v>0</v>
      </c>
      <c r="K206" s="138" t="s">
        <v>274</v>
      </c>
      <c r="L206" s="32"/>
      <c r="M206" s="143" t="s">
        <v>1</v>
      </c>
      <c r="N206" s="144" t="s">
        <v>43</v>
      </c>
      <c r="P206" s="145">
        <f>O206*H206</f>
        <v>0</v>
      </c>
      <c r="Q206" s="145">
        <v>0</v>
      </c>
      <c r="R206" s="145">
        <f>Q206*H206</f>
        <v>0</v>
      </c>
      <c r="S206" s="145">
        <v>0</v>
      </c>
      <c r="T206" s="146">
        <f>S206*H206</f>
        <v>0</v>
      </c>
      <c r="AR206" s="147" t="s">
        <v>101</v>
      </c>
      <c r="AT206" s="147" t="s">
        <v>270</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3570</v>
      </c>
    </row>
    <row r="207" spans="2:65" s="12" customFormat="1">
      <c r="B207" s="149"/>
      <c r="D207" s="150" t="s">
        <v>276</v>
      </c>
      <c r="E207" s="151" t="s">
        <v>1</v>
      </c>
      <c r="F207" s="152" t="s">
        <v>3571</v>
      </c>
      <c r="H207" s="153">
        <v>18.73</v>
      </c>
      <c r="I207" s="154"/>
      <c r="L207" s="149"/>
      <c r="M207" s="155"/>
      <c r="T207" s="156"/>
      <c r="AT207" s="151" t="s">
        <v>276</v>
      </c>
      <c r="AU207" s="151" t="s">
        <v>90</v>
      </c>
      <c r="AV207" s="12" t="s">
        <v>90</v>
      </c>
      <c r="AW207" s="12" t="s">
        <v>32</v>
      </c>
      <c r="AX207" s="12" t="s">
        <v>77</v>
      </c>
      <c r="AY207" s="151" t="s">
        <v>268</v>
      </c>
    </row>
    <row r="208" spans="2:65" s="13" customFormat="1">
      <c r="B208" s="157"/>
      <c r="D208" s="150" t="s">
        <v>276</v>
      </c>
      <c r="E208" s="158" t="s">
        <v>1</v>
      </c>
      <c r="F208" s="159" t="s">
        <v>278</v>
      </c>
      <c r="H208" s="160">
        <v>18.73</v>
      </c>
      <c r="I208" s="161"/>
      <c r="L208" s="157"/>
      <c r="M208" s="162"/>
      <c r="T208" s="163"/>
      <c r="AT208" s="158" t="s">
        <v>276</v>
      </c>
      <c r="AU208" s="158" t="s">
        <v>90</v>
      </c>
      <c r="AV208" s="13" t="s">
        <v>101</v>
      </c>
      <c r="AW208" s="13" t="s">
        <v>32</v>
      </c>
      <c r="AX208" s="13" t="s">
        <v>84</v>
      </c>
      <c r="AY208" s="158" t="s">
        <v>268</v>
      </c>
    </row>
    <row r="209" spans="2:65" s="11" customFormat="1" ht="22.9" customHeight="1">
      <c r="B209" s="124"/>
      <c r="D209" s="125" t="s">
        <v>76</v>
      </c>
      <c r="E209" s="134" t="s">
        <v>90</v>
      </c>
      <c r="F209" s="134" t="s">
        <v>430</v>
      </c>
      <c r="I209" s="127"/>
      <c r="J209" s="135">
        <f>BK209</f>
        <v>0</v>
      </c>
      <c r="L209" s="124"/>
      <c r="M209" s="129"/>
      <c r="P209" s="130">
        <f>SUM(P210:P234)</f>
        <v>0</v>
      </c>
      <c r="R209" s="130">
        <f>SUM(R210:R234)</f>
        <v>78.523709999999994</v>
      </c>
      <c r="T209" s="131">
        <f>SUM(T210:T234)</f>
        <v>0</v>
      </c>
      <c r="AR209" s="125" t="s">
        <v>84</v>
      </c>
      <c r="AT209" s="132" t="s">
        <v>76</v>
      </c>
      <c r="AU209" s="132" t="s">
        <v>84</v>
      </c>
      <c r="AY209" s="125" t="s">
        <v>268</v>
      </c>
      <c r="BK209" s="133">
        <f>SUM(BK210:BK234)</f>
        <v>0</v>
      </c>
    </row>
    <row r="210" spans="2:65" s="1" customFormat="1" ht="37.9" customHeight="1">
      <c r="B210" s="32"/>
      <c r="C210" s="136" t="s">
        <v>326</v>
      </c>
      <c r="D210" s="136" t="s">
        <v>270</v>
      </c>
      <c r="E210" s="137" t="s">
        <v>830</v>
      </c>
      <c r="F210" s="138" t="s">
        <v>831</v>
      </c>
      <c r="G210" s="139" t="s">
        <v>318</v>
      </c>
      <c r="H210" s="140">
        <v>130.86000000000001</v>
      </c>
      <c r="I210" s="141"/>
      <c r="J210" s="142">
        <f>ROUND(I210*H210,2)</f>
        <v>0</v>
      </c>
      <c r="K210" s="138" t="s">
        <v>274</v>
      </c>
      <c r="L210" s="32"/>
      <c r="M210" s="143" t="s">
        <v>1</v>
      </c>
      <c r="N210" s="144" t="s">
        <v>43</v>
      </c>
      <c r="P210" s="145">
        <f>O210*H210</f>
        <v>0</v>
      </c>
      <c r="Q210" s="145">
        <v>5.0000000000000001E-4</v>
      </c>
      <c r="R210" s="145">
        <f>Q210*H210</f>
        <v>6.5430000000000002E-2</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3572</v>
      </c>
    </row>
    <row r="211" spans="2:65" s="14" customFormat="1">
      <c r="B211" s="164"/>
      <c r="D211" s="150" t="s">
        <v>276</v>
      </c>
      <c r="E211" s="165" t="s">
        <v>1</v>
      </c>
      <c r="F211" s="166" t="s">
        <v>833</v>
      </c>
      <c r="H211" s="165" t="s">
        <v>1</v>
      </c>
      <c r="I211" s="167"/>
      <c r="L211" s="164"/>
      <c r="M211" s="168"/>
      <c r="T211" s="169"/>
      <c r="AT211" s="165" t="s">
        <v>276</v>
      </c>
      <c r="AU211" s="165" t="s">
        <v>90</v>
      </c>
      <c r="AV211" s="14" t="s">
        <v>84</v>
      </c>
      <c r="AW211" s="14" t="s">
        <v>32</v>
      </c>
      <c r="AX211" s="14" t="s">
        <v>77</v>
      </c>
      <c r="AY211" s="165" t="s">
        <v>268</v>
      </c>
    </row>
    <row r="212" spans="2:65" s="12" customFormat="1">
      <c r="B212" s="149"/>
      <c r="D212" s="150" t="s">
        <v>276</v>
      </c>
      <c r="E212" s="151" t="s">
        <v>1</v>
      </c>
      <c r="F212" s="152" t="s">
        <v>834</v>
      </c>
      <c r="H212" s="153">
        <v>130.86000000000001</v>
      </c>
      <c r="I212" s="154"/>
      <c r="L212" s="149"/>
      <c r="M212" s="155"/>
      <c r="T212" s="156"/>
      <c r="AT212" s="151" t="s">
        <v>276</v>
      </c>
      <c r="AU212" s="151" t="s">
        <v>90</v>
      </c>
      <c r="AV212" s="12" t="s">
        <v>90</v>
      </c>
      <c r="AW212" s="12" t="s">
        <v>32</v>
      </c>
      <c r="AX212" s="12" t="s">
        <v>77</v>
      </c>
      <c r="AY212" s="151" t="s">
        <v>268</v>
      </c>
    </row>
    <row r="213" spans="2:65" s="13" customFormat="1">
      <c r="B213" s="157"/>
      <c r="D213" s="150" t="s">
        <v>276</v>
      </c>
      <c r="E213" s="158" t="s">
        <v>1</v>
      </c>
      <c r="F213" s="159" t="s">
        <v>278</v>
      </c>
      <c r="H213" s="160">
        <v>130.86000000000001</v>
      </c>
      <c r="I213" s="161"/>
      <c r="L213" s="157"/>
      <c r="M213" s="162"/>
      <c r="T213" s="163"/>
      <c r="AT213" s="158" t="s">
        <v>276</v>
      </c>
      <c r="AU213" s="158" t="s">
        <v>90</v>
      </c>
      <c r="AV213" s="13" t="s">
        <v>101</v>
      </c>
      <c r="AW213" s="13" t="s">
        <v>32</v>
      </c>
      <c r="AX213" s="13" t="s">
        <v>84</v>
      </c>
      <c r="AY213" s="158" t="s">
        <v>268</v>
      </c>
    </row>
    <row r="214" spans="2:65" s="1" customFormat="1" ht="37.9" customHeight="1">
      <c r="B214" s="32"/>
      <c r="C214" s="136" t="s">
        <v>346</v>
      </c>
      <c r="D214" s="136" t="s">
        <v>270</v>
      </c>
      <c r="E214" s="137" t="s">
        <v>835</v>
      </c>
      <c r="F214" s="138" t="s">
        <v>836</v>
      </c>
      <c r="G214" s="139" t="s">
        <v>318</v>
      </c>
      <c r="H214" s="140">
        <v>60</v>
      </c>
      <c r="I214" s="141"/>
      <c r="J214" s="142">
        <f>ROUND(I214*H214,2)</f>
        <v>0</v>
      </c>
      <c r="K214" s="138" t="s">
        <v>274</v>
      </c>
      <c r="L214" s="32"/>
      <c r="M214" s="143" t="s">
        <v>1</v>
      </c>
      <c r="N214" s="144" t="s">
        <v>43</v>
      </c>
      <c r="P214" s="145">
        <f>O214*H214</f>
        <v>0</v>
      </c>
      <c r="Q214" s="145">
        <v>1.6299999999999999E-3</v>
      </c>
      <c r="R214" s="145">
        <f>Q214*H214</f>
        <v>9.7799999999999998E-2</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3573</v>
      </c>
    </row>
    <row r="215" spans="2:65" s="14" customFormat="1">
      <c r="B215" s="164"/>
      <c r="D215" s="150" t="s">
        <v>276</v>
      </c>
      <c r="E215" s="165" t="s">
        <v>1</v>
      </c>
      <c r="F215" s="166" t="s">
        <v>833</v>
      </c>
      <c r="H215" s="165" t="s">
        <v>1</v>
      </c>
      <c r="I215" s="167"/>
      <c r="L215" s="164"/>
      <c r="M215" s="168"/>
      <c r="T215" s="169"/>
      <c r="AT215" s="165" t="s">
        <v>276</v>
      </c>
      <c r="AU215" s="165" t="s">
        <v>90</v>
      </c>
      <c r="AV215" s="14" t="s">
        <v>84</v>
      </c>
      <c r="AW215" s="14" t="s">
        <v>32</v>
      </c>
      <c r="AX215" s="14" t="s">
        <v>77</v>
      </c>
      <c r="AY215" s="165" t="s">
        <v>268</v>
      </c>
    </row>
    <row r="216" spans="2:65" s="12" customFormat="1">
      <c r="B216" s="149"/>
      <c r="D216" s="150" t="s">
        <v>276</v>
      </c>
      <c r="E216" s="151" t="s">
        <v>1</v>
      </c>
      <c r="F216" s="152" t="s">
        <v>838</v>
      </c>
      <c r="H216" s="153">
        <v>60</v>
      </c>
      <c r="I216" s="154"/>
      <c r="L216" s="149"/>
      <c r="M216" s="155"/>
      <c r="T216" s="156"/>
      <c r="AT216" s="151" t="s">
        <v>276</v>
      </c>
      <c r="AU216" s="151" t="s">
        <v>90</v>
      </c>
      <c r="AV216" s="12" t="s">
        <v>90</v>
      </c>
      <c r="AW216" s="12" t="s">
        <v>32</v>
      </c>
      <c r="AX216" s="12" t="s">
        <v>77</v>
      </c>
      <c r="AY216" s="151" t="s">
        <v>268</v>
      </c>
    </row>
    <row r="217" spans="2:65" s="13" customFormat="1">
      <c r="B217" s="157"/>
      <c r="D217" s="150" t="s">
        <v>276</v>
      </c>
      <c r="E217" s="158" t="s">
        <v>1</v>
      </c>
      <c r="F217" s="159" t="s">
        <v>278</v>
      </c>
      <c r="H217" s="160">
        <v>60</v>
      </c>
      <c r="I217" s="161"/>
      <c r="L217" s="157"/>
      <c r="M217" s="162"/>
      <c r="T217" s="163"/>
      <c r="AT217" s="158" t="s">
        <v>276</v>
      </c>
      <c r="AU217" s="158" t="s">
        <v>90</v>
      </c>
      <c r="AV217" s="13" t="s">
        <v>101</v>
      </c>
      <c r="AW217" s="13" t="s">
        <v>32</v>
      </c>
      <c r="AX217" s="13" t="s">
        <v>84</v>
      </c>
      <c r="AY217" s="158" t="s">
        <v>268</v>
      </c>
    </row>
    <row r="218" spans="2:65" s="1" customFormat="1" ht="24.2" customHeight="1">
      <c r="B218" s="32"/>
      <c r="C218" s="136" t="s">
        <v>356</v>
      </c>
      <c r="D218" s="136" t="s">
        <v>270</v>
      </c>
      <c r="E218" s="137" t="s">
        <v>839</v>
      </c>
      <c r="F218" s="138" t="s">
        <v>840</v>
      </c>
      <c r="G218" s="139" t="s">
        <v>318</v>
      </c>
      <c r="H218" s="140">
        <v>10</v>
      </c>
      <c r="I218" s="141"/>
      <c r="J218" s="142">
        <f>ROUND(I218*H218,2)</f>
        <v>0</v>
      </c>
      <c r="K218" s="138" t="s">
        <v>274</v>
      </c>
      <c r="L218" s="32"/>
      <c r="M218" s="143" t="s">
        <v>1</v>
      </c>
      <c r="N218" s="144" t="s">
        <v>43</v>
      </c>
      <c r="P218" s="145">
        <f>O218*H218</f>
        <v>0</v>
      </c>
      <c r="Q218" s="145">
        <v>2.1900000000000001E-3</v>
      </c>
      <c r="R218" s="145">
        <f>Q218*H218</f>
        <v>2.1900000000000003E-2</v>
      </c>
      <c r="S218" s="145">
        <v>0</v>
      </c>
      <c r="T218" s="146">
        <f>S218*H218</f>
        <v>0</v>
      </c>
      <c r="AR218" s="147" t="s">
        <v>101</v>
      </c>
      <c r="AT218" s="147" t="s">
        <v>270</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101</v>
      </c>
      <c r="BM218" s="147" t="s">
        <v>3574</v>
      </c>
    </row>
    <row r="219" spans="2:65" s="14" customFormat="1">
      <c r="B219" s="164"/>
      <c r="D219" s="150" t="s">
        <v>276</v>
      </c>
      <c r="E219" s="165" t="s">
        <v>1</v>
      </c>
      <c r="F219" s="166" t="s">
        <v>833</v>
      </c>
      <c r="H219" s="165" t="s">
        <v>1</v>
      </c>
      <c r="I219" s="167"/>
      <c r="L219" s="164"/>
      <c r="M219" s="168"/>
      <c r="T219" s="169"/>
      <c r="AT219" s="165" t="s">
        <v>276</v>
      </c>
      <c r="AU219" s="165" t="s">
        <v>90</v>
      </c>
      <c r="AV219" s="14" t="s">
        <v>84</v>
      </c>
      <c r="AW219" s="14" t="s">
        <v>32</v>
      </c>
      <c r="AX219" s="14" t="s">
        <v>77</v>
      </c>
      <c r="AY219" s="165" t="s">
        <v>268</v>
      </c>
    </row>
    <row r="220" spans="2:65" s="12" customFormat="1">
      <c r="B220" s="149"/>
      <c r="D220" s="150" t="s">
        <v>276</v>
      </c>
      <c r="E220" s="151" t="s">
        <v>1</v>
      </c>
      <c r="F220" s="152" t="s">
        <v>842</v>
      </c>
      <c r="H220" s="153">
        <v>10</v>
      </c>
      <c r="I220" s="154"/>
      <c r="L220" s="149"/>
      <c r="M220" s="155"/>
      <c r="T220" s="156"/>
      <c r="AT220" s="151" t="s">
        <v>276</v>
      </c>
      <c r="AU220" s="151" t="s">
        <v>90</v>
      </c>
      <c r="AV220" s="12" t="s">
        <v>90</v>
      </c>
      <c r="AW220" s="12" t="s">
        <v>32</v>
      </c>
      <c r="AX220" s="12" t="s">
        <v>77</v>
      </c>
      <c r="AY220" s="151" t="s">
        <v>268</v>
      </c>
    </row>
    <row r="221" spans="2:65" s="13" customFormat="1">
      <c r="B221" s="157"/>
      <c r="D221" s="150" t="s">
        <v>276</v>
      </c>
      <c r="E221" s="158" t="s">
        <v>1</v>
      </c>
      <c r="F221" s="159" t="s">
        <v>278</v>
      </c>
      <c r="H221" s="160">
        <v>10</v>
      </c>
      <c r="I221" s="161"/>
      <c r="L221" s="157"/>
      <c r="M221" s="162"/>
      <c r="T221" s="163"/>
      <c r="AT221" s="158" t="s">
        <v>276</v>
      </c>
      <c r="AU221" s="158" t="s">
        <v>90</v>
      </c>
      <c r="AV221" s="13" t="s">
        <v>101</v>
      </c>
      <c r="AW221" s="13" t="s">
        <v>32</v>
      </c>
      <c r="AX221" s="13" t="s">
        <v>84</v>
      </c>
      <c r="AY221" s="158" t="s">
        <v>268</v>
      </c>
    </row>
    <row r="222" spans="2:65" s="1" customFormat="1" ht="24.2" customHeight="1">
      <c r="B222" s="32"/>
      <c r="C222" s="136" t="s">
        <v>361</v>
      </c>
      <c r="D222" s="136" t="s">
        <v>270</v>
      </c>
      <c r="E222" s="137" t="s">
        <v>843</v>
      </c>
      <c r="F222" s="138" t="s">
        <v>844</v>
      </c>
      <c r="G222" s="139" t="s">
        <v>281</v>
      </c>
      <c r="H222" s="140">
        <v>121</v>
      </c>
      <c r="I222" s="141"/>
      <c r="J222" s="142">
        <f>ROUND(I222*H222,2)</f>
        <v>0</v>
      </c>
      <c r="K222" s="138" t="s">
        <v>274</v>
      </c>
      <c r="L222" s="32"/>
      <c r="M222" s="143" t="s">
        <v>1</v>
      </c>
      <c r="N222" s="144" t="s">
        <v>43</v>
      </c>
      <c r="P222" s="145">
        <f>O222*H222</f>
        <v>0</v>
      </c>
      <c r="Q222" s="145">
        <v>3.3E-3</v>
      </c>
      <c r="R222" s="145">
        <f>Q222*H222</f>
        <v>0.39929999999999999</v>
      </c>
      <c r="S222" s="145">
        <v>0</v>
      </c>
      <c r="T222" s="146">
        <f>S222*H222</f>
        <v>0</v>
      </c>
      <c r="AR222" s="147" t="s">
        <v>101</v>
      </c>
      <c r="AT222" s="147" t="s">
        <v>270</v>
      </c>
      <c r="AU222" s="147" t="s">
        <v>90</v>
      </c>
      <c r="AY222" s="17" t="s">
        <v>268</v>
      </c>
      <c r="BE222" s="148">
        <f>IF(N222="základní",J222,0)</f>
        <v>0</v>
      </c>
      <c r="BF222" s="148">
        <f>IF(N222="snížená",J222,0)</f>
        <v>0</v>
      </c>
      <c r="BG222" s="148">
        <f>IF(N222="zákl. přenesená",J222,0)</f>
        <v>0</v>
      </c>
      <c r="BH222" s="148">
        <f>IF(N222="sníž. přenesená",J222,0)</f>
        <v>0</v>
      </c>
      <c r="BI222" s="148">
        <f>IF(N222="nulová",J222,0)</f>
        <v>0</v>
      </c>
      <c r="BJ222" s="17" t="s">
        <v>90</v>
      </c>
      <c r="BK222" s="148">
        <f>ROUND(I222*H222,2)</f>
        <v>0</v>
      </c>
      <c r="BL222" s="17" t="s">
        <v>101</v>
      </c>
      <c r="BM222" s="147" t="s">
        <v>3575</v>
      </c>
    </row>
    <row r="223" spans="2:65" s="12" customFormat="1">
      <c r="B223" s="149"/>
      <c r="D223" s="150" t="s">
        <v>276</v>
      </c>
      <c r="E223" s="151" t="s">
        <v>1</v>
      </c>
      <c r="F223" s="152" t="s">
        <v>3576</v>
      </c>
      <c r="H223" s="153">
        <v>121</v>
      </c>
      <c r="I223" s="154"/>
      <c r="L223" s="149"/>
      <c r="M223" s="155"/>
      <c r="T223" s="156"/>
      <c r="AT223" s="151" t="s">
        <v>276</v>
      </c>
      <c r="AU223" s="151" t="s">
        <v>90</v>
      </c>
      <c r="AV223" s="12" t="s">
        <v>90</v>
      </c>
      <c r="AW223" s="12" t="s">
        <v>32</v>
      </c>
      <c r="AX223" s="12" t="s">
        <v>77</v>
      </c>
      <c r="AY223" s="151" t="s">
        <v>268</v>
      </c>
    </row>
    <row r="224" spans="2:65" s="13" customFormat="1">
      <c r="B224" s="157"/>
      <c r="D224" s="150" t="s">
        <v>276</v>
      </c>
      <c r="E224" s="158" t="s">
        <v>1</v>
      </c>
      <c r="F224" s="159" t="s">
        <v>278</v>
      </c>
      <c r="H224" s="160">
        <v>121</v>
      </c>
      <c r="I224" s="161"/>
      <c r="L224" s="157"/>
      <c r="M224" s="162"/>
      <c r="T224" s="163"/>
      <c r="AT224" s="158" t="s">
        <v>276</v>
      </c>
      <c r="AU224" s="158" t="s">
        <v>90</v>
      </c>
      <c r="AV224" s="13" t="s">
        <v>101</v>
      </c>
      <c r="AW224" s="13" t="s">
        <v>32</v>
      </c>
      <c r="AX224" s="13" t="s">
        <v>84</v>
      </c>
      <c r="AY224" s="158" t="s">
        <v>268</v>
      </c>
    </row>
    <row r="225" spans="2:65" s="1" customFormat="1" ht="24.2" customHeight="1">
      <c r="B225" s="32"/>
      <c r="C225" s="136" t="s">
        <v>8</v>
      </c>
      <c r="D225" s="136" t="s">
        <v>270</v>
      </c>
      <c r="E225" s="137" t="s">
        <v>847</v>
      </c>
      <c r="F225" s="138" t="s">
        <v>848</v>
      </c>
      <c r="G225" s="139" t="s">
        <v>215</v>
      </c>
      <c r="H225" s="140">
        <v>36.082999999999998</v>
      </c>
      <c r="I225" s="141"/>
      <c r="J225" s="142">
        <f>ROUND(I225*H225,2)</f>
        <v>0</v>
      </c>
      <c r="K225" s="138" t="s">
        <v>274</v>
      </c>
      <c r="L225" s="32"/>
      <c r="M225" s="143" t="s">
        <v>1</v>
      </c>
      <c r="N225" s="144" t="s">
        <v>43</v>
      </c>
      <c r="P225" s="145">
        <f>O225*H225</f>
        <v>0</v>
      </c>
      <c r="Q225" s="145">
        <v>2.16</v>
      </c>
      <c r="R225" s="145">
        <f>Q225*H225</f>
        <v>77.939279999999997</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3577</v>
      </c>
    </row>
    <row r="226" spans="2:65" s="14" customFormat="1">
      <c r="B226" s="164"/>
      <c r="D226" s="150" t="s">
        <v>276</v>
      </c>
      <c r="E226" s="165" t="s">
        <v>1</v>
      </c>
      <c r="F226" s="166" t="s">
        <v>850</v>
      </c>
      <c r="H226" s="165" t="s">
        <v>1</v>
      </c>
      <c r="I226" s="167"/>
      <c r="L226" s="164"/>
      <c r="M226" s="168"/>
      <c r="T226" s="169"/>
      <c r="AT226" s="165" t="s">
        <v>276</v>
      </c>
      <c r="AU226" s="165" t="s">
        <v>90</v>
      </c>
      <c r="AV226" s="14" t="s">
        <v>84</v>
      </c>
      <c r="AW226" s="14" t="s">
        <v>32</v>
      </c>
      <c r="AX226" s="14" t="s">
        <v>77</v>
      </c>
      <c r="AY226" s="165" t="s">
        <v>268</v>
      </c>
    </row>
    <row r="227" spans="2:65" s="14" customFormat="1">
      <c r="B227" s="164"/>
      <c r="D227" s="150" t="s">
        <v>276</v>
      </c>
      <c r="E227" s="165" t="s">
        <v>1</v>
      </c>
      <c r="F227" s="166" t="s">
        <v>833</v>
      </c>
      <c r="H227" s="165" t="s">
        <v>1</v>
      </c>
      <c r="I227" s="167"/>
      <c r="L227" s="164"/>
      <c r="M227" s="168"/>
      <c r="T227" s="169"/>
      <c r="AT227" s="165" t="s">
        <v>276</v>
      </c>
      <c r="AU227" s="165" t="s">
        <v>90</v>
      </c>
      <c r="AV227" s="14" t="s">
        <v>84</v>
      </c>
      <c r="AW227" s="14" t="s">
        <v>32</v>
      </c>
      <c r="AX227" s="14" t="s">
        <v>77</v>
      </c>
      <c r="AY227" s="165" t="s">
        <v>268</v>
      </c>
    </row>
    <row r="228" spans="2:65" s="12" customFormat="1">
      <c r="B228" s="149"/>
      <c r="D228" s="150" t="s">
        <v>276</v>
      </c>
      <c r="E228" s="151" t="s">
        <v>1</v>
      </c>
      <c r="F228" s="152" t="s">
        <v>3578</v>
      </c>
      <c r="H228" s="153">
        <v>32.453000000000003</v>
      </c>
      <c r="I228" s="154"/>
      <c r="L228" s="149"/>
      <c r="M228" s="155"/>
      <c r="T228" s="156"/>
      <c r="AT228" s="151" t="s">
        <v>276</v>
      </c>
      <c r="AU228" s="151" t="s">
        <v>90</v>
      </c>
      <c r="AV228" s="12" t="s">
        <v>90</v>
      </c>
      <c r="AW228" s="12" t="s">
        <v>32</v>
      </c>
      <c r="AX228" s="12" t="s">
        <v>77</v>
      </c>
      <c r="AY228" s="151" t="s">
        <v>268</v>
      </c>
    </row>
    <row r="229" spans="2:65" s="15" customFormat="1">
      <c r="B229" s="170"/>
      <c r="D229" s="150" t="s">
        <v>276</v>
      </c>
      <c r="E229" s="171" t="s">
        <v>1</v>
      </c>
      <c r="F229" s="172" t="s">
        <v>325</v>
      </c>
      <c r="H229" s="173">
        <v>32.453000000000003</v>
      </c>
      <c r="I229" s="174"/>
      <c r="L229" s="170"/>
      <c r="M229" s="175"/>
      <c r="T229" s="176"/>
      <c r="AT229" s="171" t="s">
        <v>276</v>
      </c>
      <c r="AU229" s="171" t="s">
        <v>90</v>
      </c>
      <c r="AV229" s="15" t="s">
        <v>97</v>
      </c>
      <c r="AW229" s="15" t="s">
        <v>32</v>
      </c>
      <c r="AX229" s="15" t="s">
        <v>77</v>
      </c>
      <c r="AY229" s="171" t="s">
        <v>268</v>
      </c>
    </row>
    <row r="230" spans="2:65" s="14" customFormat="1">
      <c r="B230" s="164"/>
      <c r="D230" s="150" t="s">
        <v>276</v>
      </c>
      <c r="E230" s="165" t="s">
        <v>1</v>
      </c>
      <c r="F230" s="166" t="s">
        <v>852</v>
      </c>
      <c r="H230" s="165" t="s">
        <v>1</v>
      </c>
      <c r="I230" s="167"/>
      <c r="L230" s="164"/>
      <c r="M230" s="168"/>
      <c r="T230" s="169"/>
      <c r="AT230" s="165" t="s">
        <v>276</v>
      </c>
      <c r="AU230" s="165" t="s">
        <v>90</v>
      </c>
      <c r="AV230" s="14" t="s">
        <v>84</v>
      </c>
      <c r="AW230" s="14" t="s">
        <v>32</v>
      </c>
      <c r="AX230" s="14" t="s">
        <v>77</v>
      </c>
      <c r="AY230" s="165" t="s">
        <v>268</v>
      </c>
    </row>
    <row r="231" spans="2:65" s="14" customFormat="1">
      <c r="B231" s="164"/>
      <c r="D231" s="150" t="s">
        <v>276</v>
      </c>
      <c r="E231" s="165" t="s">
        <v>1</v>
      </c>
      <c r="F231" s="166" t="s">
        <v>853</v>
      </c>
      <c r="H231" s="165" t="s">
        <v>1</v>
      </c>
      <c r="I231" s="167"/>
      <c r="L231" s="164"/>
      <c r="M231" s="168"/>
      <c r="T231" s="169"/>
      <c r="AT231" s="165" t="s">
        <v>276</v>
      </c>
      <c r="AU231" s="165" t="s">
        <v>90</v>
      </c>
      <c r="AV231" s="14" t="s">
        <v>84</v>
      </c>
      <c r="AW231" s="14" t="s">
        <v>32</v>
      </c>
      <c r="AX231" s="14" t="s">
        <v>77</v>
      </c>
      <c r="AY231" s="165" t="s">
        <v>268</v>
      </c>
    </row>
    <row r="232" spans="2:65" s="12" customFormat="1">
      <c r="B232" s="149"/>
      <c r="D232" s="150" t="s">
        <v>276</v>
      </c>
      <c r="E232" s="151" t="s">
        <v>1</v>
      </c>
      <c r="F232" s="152" t="s">
        <v>3579</v>
      </c>
      <c r="H232" s="153">
        <v>3.63</v>
      </c>
      <c r="I232" s="154"/>
      <c r="L232" s="149"/>
      <c r="M232" s="155"/>
      <c r="T232" s="156"/>
      <c r="AT232" s="151" t="s">
        <v>276</v>
      </c>
      <c r="AU232" s="151" t="s">
        <v>90</v>
      </c>
      <c r="AV232" s="12" t="s">
        <v>90</v>
      </c>
      <c r="AW232" s="12" t="s">
        <v>32</v>
      </c>
      <c r="AX232" s="12" t="s">
        <v>77</v>
      </c>
      <c r="AY232" s="151" t="s">
        <v>268</v>
      </c>
    </row>
    <row r="233" spans="2:65" s="15" customFormat="1">
      <c r="B233" s="170"/>
      <c r="D233" s="150" t="s">
        <v>276</v>
      </c>
      <c r="E233" s="171" t="s">
        <v>1</v>
      </c>
      <c r="F233" s="172" t="s">
        <v>325</v>
      </c>
      <c r="H233" s="173">
        <v>3.63</v>
      </c>
      <c r="I233" s="174"/>
      <c r="L233" s="170"/>
      <c r="M233" s="175"/>
      <c r="T233" s="176"/>
      <c r="AT233" s="171" t="s">
        <v>276</v>
      </c>
      <c r="AU233" s="171" t="s">
        <v>90</v>
      </c>
      <c r="AV233" s="15" t="s">
        <v>97</v>
      </c>
      <c r="AW233" s="15" t="s">
        <v>32</v>
      </c>
      <c r="AX233" s="15" t="s">
        <v>77</v>
      </c>
      <c r="AY233" s="171" t="s">
        <v>268</v>
      </c>
    </row>
    <row r="234" spans="2:65" s="13" customFormat="1">
      <c r="B234" s="157"/>
      <c r="D234" s="150" t="s">
        <v>276</v>
      </c>
      <c r="E234" s="158" t="s">
        <v>1</v>
      </c>
      <c r="F234" s="159" t="s">
        <v>278</v>
      </c>
      <c r="H234" s="160">
        <v>36.082999999999998</v>
      </c>
      <c r="I234" s="161"/>
      <c r="L234" s="157"/>
      <c r="M234" s="162"/>
      <c r="T234" s="163"/>
      <c r="AT234" s="158" t="s">
        <v>276</v>
      </c>
      <c r="AU234" s="158" t="s">
        <v>90</v>
      </c>
      <c r="AV234" s="13" t="s">
        <v>101</v>
      </c>
      <c r="AW234" s="13" t="s">
        <v>32</v>
      </c>
      <c r="AX234" s="13" t="s">
        <v>84</v>
      </c>
      <c r="AY234" s="158" t="s">
        <v>268</v>
      </c>
    </row>
    <row r="235" spans="2:65" s="11" customFormat="1" ht="22.9" customHeight="1">
      <c r="B235" s="124"/>
      <c r="D235" s="125" t="s">
        <v>76</v>
      </c>
      <c r="E235" s="134" t="s">
        <v>97</v>
      </c>
      <c r="F235" s="134" t="s">
        <v>855</v>
      </c>
      <c r="I235" s="127"/>
      <c r="J235" s="135">
        <f>BK235</f>
        <v>0</v>
      </c>
      <c r="L235" s="124"/>
      <c r="M235" s="129"/>
      <c r="P235" s="130">
        <f>SUM(P236:P306)</f>
        <v>0</v>
      </c>
      <c r="R235" s="130">
        <f>SUM(R236:R306)</f>
        <v>59.976871759999995</v>
      </c>
      <c r="T235" s="131">
        <f>SUM(T236:T306)</f>
        <v>0</v>
      </c>
      <c r="AR235" s="125" t="s">
        <v>84</v>
      </c>
      <c r="AT235" s="132" t="s">
        <v>76</v>
      </c>
      <c r="AU235" s="132" t="s">
        <v>84</v>
      </c>
      <c r="AY235" s="125" t="s">
        <v>268</v>
      </c>
      <c r="BK235" s="133">
        <f>SUM(BK236:BK306)</f>
        <v>0</v>
      </c>
    </row>
    <row r="236" spans="2:65" s="1" customFormat="1" ht="24.2" customHeight="1">
      <c r="B236" s="32"/>
      <c r="C236" s="136" t="s">
        <v>370</v>
      </c>
      <c r="D236" s="136" t="s">
        <v>270</v>
      </c>
      <c r="E236" s="137" t="s">
        <v>856</v>
      </c>
      <c r="F236" s="138" t="s">
        <v>857</v>
      </c>
      <c r="G236" s="139" t="s">
        <v>215</v>
      </c>
      <c r="H236" s="140">
        <v>1</v>
      </c>
      <c r="I236" s="141"/>
      <c r="J236" s="142">
        <f>ROUND(I236*H236,2)</f>
        <v>0</v>
      </c>
      <c r="K236" s="138" t="s">
        <v>1</v>
      </c>
      <c r="L236" s="32"/>
      <c r="M236" s="143" t="s">
        <v>1</v>
      </c>
      <c r="N236" s="144" t="s">
        <v>43</v>
      </c>
      <c r="P236" s="145">
        <f>O236*H236</f>
        <v>0</v>
      </c>
      <c r="Q236" s="145">
        <v>0.23102</v>
      </c>
      <c r="R236" s="145">
        <f>Q236*H236</f>
        <v>0.23102</v>
      </c>
      <c r="S236" s="145">
        <v>0</v>
      </c>
      <c r="T236" s="146">
        <f>S236*H236</f>
        <v>0</v>
      </c>
      <c r="AR236" s="147" t="s">
        <v>101</v>
      </c>
      <c r="AT236" s="147" t="s">
        <v>270</v>
      </c>
      <c r="AU236" s="147" t="s">
        <v>90</v>
      </c>
      <c r="AY236" s="17" t="s">
        <v>268</v>
      </c>
      <c r="BE236" s="148">
        <f>IF(N236="základní",J236,0)</f>
        <v>0</v>
      </c>
      <c r="BF236" s="148">
        <f>IF(N236="snížená",J236,0)</f>
        <v>0</v>
      </c>
      <c r="BG236" s="148">
        <f>IF(N236="zákl. přenesená",J236,0)</f>
        <v>0</v>
      </c>
      <c r="BH236" s="148">
        <f>IF(N236="sníž. přenesená",J236,0)</f>
        <v>0</v>
      </c>
      <c r="BI236" s="148">
        <f>IF(N236="nulová",J236,0)</f>
        <v>0</v>
      </c>
      <c r="BJ236" s="17" t="s">
        <v>90</v>
      </c>
      <c r="BK236" s="148">
        <f>ROUND(I236*H236,2)</f>
        <v>0</v>
      </c>
      <c r="BL236" s="17" t="s">
        <v>101</v>
      </c>
      <c r="BM236" s="147" t="s">
        <v>3580</v>
      </c>
    </row>
    <row r="237" spans="2:65" s="1" customFormat="1" ht="24.2" customHeight="1">
      <c r="B237" s="32"/>
      <c r="C237" s="136" t="s">
        <v>374</v>
      </c>
      <c r="D237" s="136" t="s">
        <v>270</v>
      </c>
      <c r="E237" s="137" t="s">
        <v>859</v>
      </c>
      <c r="F237" s="138" t="s">
        <v>860</v>
      </c>
      <c r="G237" s="139" t="s">
        <v>273</v>
      </c>
      <c r="H237" s="140">
        <v>88.668999999999997</v>
      </c>
      <c r="I237" s="141"/>
      <c r="J237" s="142">
        <f>ROUND(I237*H237,2)</f>
        <v>0</v>
      </c>
      <c r="K237" s="138" t="s">
        <v>274</v>
      </c>
      <c r="L237" s="32"/>
      <c r="M237" s="143" t="s">
        <v>1</v>
      </c>
      <c r="N237" s="144" t="s">
        <v>43</v>
      </c>
      <c r="P237" s="145">
        <f>O237*H237</f>
        <v>0</v>
      </c>
      <c r="Q237" s="145">
        <v>0.1651</v>
      </c>
      <c r="R237" s="145">
        <f>Q237*H237</f>
        <v>14.6392519</v>
      </c>
      <c r="S237" s="145">
        <v>0</v>
      </c>
      <c r="T237" s="146">
        <f>S237*H237</f>
        <v>0</v>
      </c>
      <c r="AR237" s="147" t="s">
        <v>101</v>
      </c>
      <c r="AT237" s="147" t="s">
        <v>270</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861</v>
      </c>
    </row>
    <row r="238" spans="2:65" s="14" customFormat="1" ht="22.5">
      <c r="B238" s="164"/>
      <c r="D238" s="150" t="s">
        <v>276</v>
      </c>
      <c r="E238" s="165" t="s">
        <v>1</v>
      </c>
      <c r="F238" s="166" t="s">
        <v>862</v>
      </c>
      <c r="H238" s="165" t="s">
        <v>1</v>
      </c>
      <c r="I238" s="167"/>
      <c r="L238" s="164"/>
      <c r="M238" s="168"/>
      <c r="T238" s="169"/>
      <c r="AT238" s="165" t="s">
        <v>276</v>
      </c>
      <c r="AU238" s="165" t="s">
        <v>90</v>
      </c>
      <c r="AV238" s="14" t="s">
        <v>84</v>
      </c>
      <c r="AW238" s="14" t="s">
        <v>32</v>
      </c>
      <c r="AX238" s="14" t="s">
        <v>77</v>
      </c>
      <c r="AY238" s="165" t="s">
        <v>268</v>
      </c>
    </row>
    <row r="239" spans="2:65" s="14" customFormat="1">
      <c r="B239" s="164"/>
      <c r="D239" s="150" t="s">
        <v>276</v>
      </c>
      <c r="E239" s="165" t="s">
        <v>1</v>
      </c>
      <c r="F239" s="166" t="s">
        <v>3581</v>
      </c>
      <c r="H239" s="165" t="s">
        <v>1</v>
      </c>
      <c r="I239" s="167"/>
      <c r="L239" s="164"/>
      <c r="M239" s="168"/>
      <c r="T239" s="169"/>
      <c r="AT239" s="165" t="s">
        <v>276</v>
      </c>
      <c r="AU239" s="165" t="s">
        <v>90</v>
      </c>
      <c r="AV239" s="14" t="s">
        <v>84</v>
      </c>
      <c r="AW239" s="14" t="s">
        <v>32</v>
      </c>
      <c r="AX239" s="14" t="s">
        <v>77</v>
      </c>
      <c r="AY239" s="165" t="s">
        <v>268</v>
      </c>
    </row>
    <row r="240" spans="2:65" s="12" customFormat="1" ht="33.75">
      <c r="B240" s="149"/>
      <c r="D240" s="150" t="s">
        <v>276</v>
      </c>
      <c r="E240" s="151" t="s">
        <v>1</v>
      </c>
      <c r="F240" s="152" t="s">
        <v>3582</v>
      </c>
      <c r="H240" s="153">
        <v>101.06100000000001</v>
      </c>
      <c r="I240" s="154"/>
      <c r="L240" s="149"/>
      <c r="M240" s="155"/>
      <c r="T240" s="156"/>
      <c r="AT240" s="151" t="s">
        <v>276</v>
      </c>
      <c r="AU240" s="151" t="s">
        <v>90</v>
      </c>
      <c r="AV240" s="12" t="s">
        <v>90</v>
      </c>
      <c r="AW240" s="12" t="s">
        <v>32</v>
      </c>
      <c r="AX240" s="12" t="s">
        <v>77</v>
      </c>
      <c r="AY240" s="151" t="s">
        <v>268</v>
      </c>
    </row>
    <row r="241" spans="2:65" s="12" customFormat="1">
      <c r="B241" s="149"/>
      <c r="D241" s="150" t="s">
        <v>276</v>
      </c>
      <c r="E241" s="151" t="s">
        <v>1</v>
      </c>
      <c r="F241" s="152" t="s">
        <v>3583</v>
      </c>
      <c r="H241" s="153">
        <v>-12.391999999999999</v>
      </c>
      <c r="I241" s="154"/>
      <c r="L241" s="149"/>
      <c r="M241" s="155"/>
      <c r="T241" s="156"/>
      <c r="AT241" s="151" t="s">
        <v>276</v>
      </c>
      <c r="AU241" s="151" t="s">
        <v>90</v>
      </c>
      <c r="AV241" s="12" t="s">
        <v>90</v>
      </c>
      <c r="AW241" s="12" t="s">
        <v>32</v>
      </c>
      <c r="AX241" s="12" t="s">
        <v>77</v>
      </c>
      <c r="AY241" s="151" t="s">
        <v>268</v>
      </c>
    </row>
    <row r="242" spans="2:65" s="13" customFormat="1">
      <c r="B242" s="157"/>
      <c r="D242" s="150" t="s">
        <v>276</v>
      </c>
      <c r="E242" s="158" t="s">
        <v>1</v>
      </c>
      <c r="F242" s="159" t="s">
        <v>278</v>
      </c>
      <c r="H242" s="160">
        <v>88.668999999999997</v>
      </c>
      <c r="I242" s="161"/>
      <c r="L242" s="157"/>
      <c r="M242" s="162"/>
      <c r="T242" s="163"/>
      <c r="AT242" s="158" t="s">
        <v>276</v>
      </c>
      <c r="AU242" s="158" t="s">
        <v>90</v>
      </c>
      <c r="AV242" s="13" t="s">
        <v>101</v>
      </c>
      <c r="AW242" s="13" t="s">
        <v>32</v>
      </c>
      <c r="AX242" s="13" t="s">
        <v>84</v>
      </c>
      <c r="AY242" s="158" t="s">
        <v>268</v>
      </c>
    </row>
    <row r="243" spans="2:65" s="1" customFormat="1" ht="24.2" customHeight="1">
      <c r="B243" s="32"/>
      <c r="C243" s="136" t="s">
        <v>378</v>
      </c>
      <c r="D243" s="177" t="s">
        <v>270</v>
      </c>
      <c r="E243" s="137" t="s">
        <v>871</v>
      </c>
      <c r="F243" s="138" t="s">
        <v>872</v>
      </c>
      <c r="G243" s="139" t="s">
        <v>273</v>
      </c>
      <c r="H243" s="140">
        <v>95.305999999999997</v>
      </c>
      <c r="I243" s="141"/>
      <c r="J243" s="142">
        <f>ROUND(I243*H243,2)</f>
        <v>0</v>
      </c>
      <c r="K243" s="138" t="s">
        <v>274</v>
      </c>
      <c r="L243" s="32"/>
      <c r="M243" s="143" t="s">
        <v>1</v>
      </c>
      <c r="N243" s="144" t="s">
        <v>43</v>
      </c>
      <c r="P243" s="145">
        <f>O243*H243</f>
        <v>0</v>
      </c>
      <c r="Q243" s="145">
        <v>0.26905000000000001</v>
      </c>
      <c r="R243" s="145">
        <f>Q243*H243</f>
        <v>25.642079299999999</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873</v>
      </c>
    </row>
    <row r="244" spans="2:65" s="14" customFormat="1" ht="22.5">
      <c r="B244" s="164"/>
      <c r="D244" s="150" t="s">
        <v>276</v>
      </c>
      <c r="E244" s="165" t="s">
        <v>1</v>
      </c>
      <c r="F244" s="166" t="s">
        <v>874</v>
      </c>
      <c r="H244" s="165" t="s">
        <v>1</v>
      </c>
      <c r="I244" s="167"/>
      <c r="L244" s="164"/>
      <c r="M244" s="168"/>
      <c r="T244" s="169"/>
      <c r="AT244" s="165" t="s">
        <v>276</v>
      </c>
      <c r="AU244" s="165" t="s">
        <v>90</v>
      </c>
      <c r="AV244" s="14" t="s">
        <v>84</v>
      </c>
      <c r="AW244" s="14" t="s">
        <v>32</v>
      </c>
      <c r="AX244" s="14" t="s">
        <v>77</v>
      </c>
      <c r="AY244" s="165" t="s">
        <v>268</v>
      </c>
    </row>
    <row r="245" spans="2:65" s="14" customFormat="1">
      <c r="B245" s="164"/>
      <c r="D245" s="150" t="s">
        <v>276</v>
      </c>
      <c r="E245" s="165" t="s">
        <v>1</v>
      </c>
      <c r="F245" s="166" t="s">
        <v>3581</v>
      </c>
      <c r="H245" s="165" t="s">
        <v>1</v>
      </c>
      <c r="I245" s="167"/>
      <c r="L245" s="164"/>
      <c r="M245" s="168"/>
      <c r="T245" s="169"/>
      <c r="AT245" s="165" t="s">
        <v>276</v>
      </c>
      <c r="AU245" s="165" t="s">
        <v>90</v>
      </c>
      <c r="AV245" s="14" t="s">
        <v>84</v>
      </c>
      <c r="AW245" s="14" t="s">
        <v>32</v>
      </c>
      <c r="AX245" s="14" t="s">
        <v>77</v>
      </c>
      <c r="AY245" s="165" t="s">
        <v>268</v>
      </c>
    </row>
    <row r="246" spans="2:65" s="12" customFormat="1" ht="22.5">
      <c r="B246" s="149"/>
      <c r="D246" s="150" t="s">
        <v>276</v>
      </c>
      <c r="E246" s="151" t="s">
        <v>1</v>
      </c>
      <c r="F246" s="152" t="s">
        <v>3584</v>
      </c>
      <c r="H246" s="153">
        <v>116.43600000000001</v>
      </c>
      <c r="I246" s="154"/>
      <c r="L246" s="149"/>
      <c r="M246" s="155"/>
      <c r="T246" s="156"/>
      <c r="AT246" s="151" t="s">
        <v>276</v>
      </c>
      <c r="AU246" s="151" t="s">
        <v>90</v>
      </c>
      <c r="AV246" s="12" t="s">
        <v>90</v>
      </c>
      <c r="AW246" s="12" t="s">
        <v>32</v>
      </c>
      <c r="AX246" s="12" t="s">
        <v>77</v>
      </c>
      <c r="AY246" s="151" t="s">
        <v>268</v>
      </c>
    </row>
    <row r="247" spans="2:65" s="12" customFormat="1">
      <c r="B247" s="149"/>
      <c r="D247" s="150" t="s">
        <v>276</v>
      </c>
      <c r="E247" s="151" t="s">
        <v>1</v>
      </c>
      <c r="F247" s="152" t="s">
        <v>3585</v>
      </c>
      <c r="H247" s="153">
        <v>-25.4</v>
      </c>
      <c r="I247" s="154"/>
      <c r="L247" s="149"/>
      <c r="M247" s="155"/>
      <c r="T247" s="156"/>
      <c r="AT247" s="151" t="s">
        <v>276</v>
      </c>
      <c r="AU247" s="151" t="s">
        <v>90</v>
      </c>
      <c r="AV247" s="12" t="s">
        <v>90</v>
      </c>
      <c r="AW247" s="12" t="s">
        <v>32</v>
      </c>
      <c r="AX247" s="12" t="s">
        <v>77</v>
      </c>
      <c r="AY247" s="151" t="s">
        <v>268</v>
      </c>
    </row>
    <row r="248" spans="2:65" s="12" customFormat="1">
      <c r="B248" s="149"/>
      <c r="D248" s="150" t="s">
        <v>276</v>
      </c>
      <c r="E248" s="151" t="s">
        <v>1</v>
      </c>
      <c r="F248" s="152" t="s">
        <v>877</v>
      </c>
      <c r="H248" s="153">
        <v>15.608000000000001</v>
      </c>
      <c r="I248" s="154"/>
      <c r="L248" s="149"/>
      <c r="M248" s="155"/>
      <c r="T248" s="156"/>
      <c r="AT248" s="151" t="s">
        <v>276</v>
      </c>
      <c r="AU248" s="151" t="s">
        <v>90</v>
      </c>
      <c r="AV248" s="12" t="s">
        <v>90</v>
      </c>
      <c r="AW248" s="12" t="s">
        <v>32</v>
      </c>
      <c r="AX248" s="12" t="s">
        <v>77</v>
      </c>
      <c r="AY248" s="151" t="s">
        <v>268</v>
      </c>
    </row>
    <row r="249" spans="2:65" s="12" customFormat="1">
      <c r="B249" s="149"/>
      <c r="D249" s="150" t="s">
        <v>276</v>
      </c>
      <c r="E249" s="151" t="s">
        <v>1</v>
      </c>
      <c r="F249" s="152" t="s">
        <v>3586</v>
      </c>
      <c r="H249" s="153">
        <v>-11.337999999999999</v>
      </c>
      <c r="I249" s="154"/>
      <c r="L249" s="149"/>
      <c r="M249" s="155"/>
      <c r="T249" s="156"/>
      <c r="AT249" s="151" t="s">
        <v>276</v>
      </c>
      <c r="AU249" s="151" t="s">
        <v>90</v>
      </c>
      <c r="AV249" s="12" t="s">
        <v>90</v>
      </c>
      <c r="AW249" s="12" t="s">
        <v>32</v>
      </c>
      <c r="AX249" s="12" t="s">
        <v>77</v>
      </c>
      <c r="AY249" s="151" t="s">
        <v>268</v>
      </c>
    </row>
    <row r="250" spans="2:65" s="13" customFormat="1">
      <c r="B250" s="157"/>
      <c r="D250" s="150" t="s">
        <v>276</v>
      </c>
      <c r="E250" s="158" t="s">
        <v>1</v>
      </c>
      <c r="F250" s="159" t="s">
        <v>278</v>
      </c>
      <c r="H250" s="160">
        <v>95.305999999999997</v>
      </c>
      <c r="I250" s="161"/>
      <c r="L250" s="157"/>
      <c r="M250" s="162"/>
      <c r="T250" s="163"/>
      <c r="AT250" s="158" t="s">
        <v>276</v>
      </c>
      <c r="AU250" s="158" t="s">
        <v>90</v>
      </c>
      <c r="AV250" s="13" t="s">
        <v>101</v>
      </c>
      <c r="AW250" s="13" t="s">
        <v>32</v>
      </c>
      <c r="AX250" s="13" t="s">
        <v>84</v>
      </c>
      <c r="AY250" s="158" t="s">
        <v>268</v>
      </c>
    </row>
    <row r="251" spans="2:65" s="1" customFormat="1" ht="33" customHeight="1">
      <c r="B251" s="32"/>
      <c r="C251" s="136" t="s">
        <v>382</v>
      </c>
      <c r="D251" s="136" t="s">
        <v>270</v>
      </c>
      <c r="E251" s="137" t="s">
        <v>879</v>
      </c>
      <c r="F251" s="138" t="s">
        <v>880</v>
      </c>
      <c r="G251" s="139" t="s">
        <v>273</v>
      </c>
      <c r="H251" s="140">
        <v>5.625</v>
      </c>
      <c r="I251" s="141"/>
      <c r="J251" s="142">
        <f>ROUND(I251*H251,2)</f>
        <v>0</v>
      </c>
      <c r="K251" s="138" t="s">
        <v>274</v>
      </c>
      <c r="L251" s="32"/>
      <c r="M251" s="143" t="s">
        <v>1</v>
      </c>
      <c r="N251" s="144" t="s">
        <v>43</v>
      </c>
      <c r="P251" s="145">
        <f>O251*H251</f>
        <v>0</v>
      </c>
      <c r="Q251" s="145">
        <v>0.19692000000000001</v>
      </c>
      <c r="R251" s="145">
        <f>Q251*H251</f>
        <v>1.107675</v>
      </c>
      <c r="S251" s="145">
        <v>0</v>
      </c>
      <c r="T251" s="146">
        <f>S251*H251</f>
        <v>0</v>
      </c>
      <c r="AR251" s="147" t="s">
        <v>101</v>
      </c>
      <c r="AT251" s="147" t="s">
        <v>270</v>
      </c>
      <c r="AU251" s="147" t="s">
        <v>90</v>
      </c>
      <c r="AY251" s="17" t="s">
        <v>268</v>
      </c>
      <c r="BE251" s="148">
        <f>IF(N251="základní",J251,0)</f>
        <v>0</v>
      </c>
      <c r="BF251" s="148">
        <f>IF(N251="snížená",J251,0)</f>
        <v>0</v>
      </c>
      <c r="BG251" s="148">
        <f>IF(N251="zákl. přenesená",J251,0)</f>
        <v>0</v>
      </c>
      <c r="BH251" s="148">
        <f>IF(N251="sníž. přenesená",J251,0)</f>
        <v>0</v>
      </c>
      <c r="BI251" s="148">
        <f>IF(N251="nulová",J251,0)</f>
        <v>0</v>
      </c>
      <c r="BJ251" s="17" t="s">
        <v>90</v>
      </c>
      <c r="BK251" s="148">
        <f>ROUND(I251*H251,2)</f>
        <v>0</v>
      </c>
      <c r="BL251" s="17" t="s">
        <v>101</v>
      </c>
      <c r="BM251" s="147" t="s">
        <v>3587</v>
      </c>
    </row>
    <row r="252" spans="2:65" s="14" customFormat="1" ht="22.5">
      <c r="B252" s="164"/>
      <c r="D252" s="150" t="s">
        <v>276</v>
      </c>
      <c r="E252" s="165" t="s">
        <v>1</v>
      </c>
      <c r="F252" s="166" t="s">
        <v>882</v>
      </c>
      <c r="H252" s="165" t="s">
        <v>1</v>
      </c>
      <c r="I252" s="167"/>
      <c r="L252" s="164"/>
      <c r="M252" s="168"/>
      <c r="T252" s="169"/>
      <c r="AT252" s="165" t="s">
        <v>276</v>
      </c>
      <c r="AU252" s="165" t="s">
        <v>90</v>
      </c>
      <c r="AV252" s="14" t="s">
        <v>84</v>
      </c>
      <c r="AW252" s="14" t="s">
        <v>32</v>
      </c>
      <c r="AX252" s="14" t="s">
        <v>77</v>
      </c>
      <c r="AY252" s="165" t="s">
        <v>268</v>
      </c>
    </row>
    <row r="253" spans="2:65" s="12" customFormat="1">
      <c r="B253" s="149"/>
      <c r="D253" s="150" t="s">
        <v>276</v>
      </c>
      <c r="E253" s="151" t="s">
        <v>1</v>
      </c>
      <c r="F253" s="152" t="s">
        <v>3588</v>
      </c>
      <c r="H253" s="153">
        <v>6.6150000000000002</v>
      </c>
      <c r="I253" s="154"/>
      <c r="L253" s="149"/>
      <c r="M253" s="155"/>
      <c r="T253" s="156"/>
      <c r="AT253" s="151" t="s">
        <v>276</v>
      </c>
      <c r="AU253" s="151" t="s">
        <v>90</v>
      </c>
      <c r="AV253" s="12" t="s">
        <v>90</v>
      </c>
      <c r="AW253" s="12" t="s">
        <v>32</v>
      </c>
      <c r="AX253" s="12" t="s">
        <v>77</v>
      </c>
      <c r="AY253" s="151" t="s">
        <v>268</v>
      </c>
    </row>
    <row r="254" spans="2:65" s="12" customFormat="1">
      <c r="B254" s="149"/>
      <c r="D254" s="150" t="s">
        <v>276</v>
      </c>
      <c r="E254" s="151" t="s">
        <v>1</v>
      </c>
      <c r="F254" s="152" t="s">
        <v>884</v>
      </c>
      <c r="H254" s="153">
        <v>-0.99</v>
      </c>
      <c r="I254" s="154"/>
      <c r="L254" s="149"/>
      <c r="M254" s="155"/>
      <c r="T254" s="156"/>
      <c r="AT254" s="151" t="s">
        <v>276</v>
      </c>
      <c r="AU254" s="151" t="s">
        <v>90</v>
      </c>
      <c r="AV254" s="12" t="s">
        <v>90</v>
      </c>
      <c r="AW254" s="12" t="s">
        <v>32</v>
      </c>
      <c r="AX254" s="12" t="s">
        <v>77</v>
      </c>
      <c r="AY254" s="151" t="s">
        <v>268</v>
      </c>
    </row>
    <row r="255" spans="2:65" s="15" customFormat="1">
      <c r="B255" s="170"/>
      <c r="D255" s="150" t="s">
        <v>276</v>
      </c>
      <c r="E255" s="171" t="s">
        <v>1</v>
      </c>
      <c r="F255" s="172" t="s">
        <v>325</v>
      </c>
      <c r="H255" s="173">
        <v>5.625</v>
      </c>
      <c r="I255" s="174"/>
      <c r="L255" s="170"/>
      <c r="M255" s="175"/>
      <c r="T255" s="176"/>
      <c r="AT255" s="171" t="s">
        <v>276</v>
      </c>
      <c r="AU255" s="171" t="s">
        <v>90</v>
      </c>
      <c r="AV255" s="15" t="s">
        <v>97</v>
      </c>
      <c r="AW255" s="15" t="s">
        <v>32</v>
      </c>
      <c r="AX255" s="15" t="s">
        <v>77</v>
      </c>
      <c r="AY255" s="171" t="s">
        <v>268</v>
      </c>
    </row>
    <row r="256" spans="2:65" s="13" customFormat="1">
      <c r="B256" s="157"/>
      <c r="D256" s="150" t="s">
        <v>276</v>
      </c>
      <c r="E256" s="158" t="s">
        <v>1</v>
      </c>
      <c r="F256" s="159" t="s">
        <v>278</v>
      </c>
      <c r="H256" s="160">
        <v>5.625</v>
      </c>
      <c r="I256" s="161"/>
      <c r="L256" s="157"/>
      <c r="M256" s="162"/>
      <c r="T256" s="163"/>
      <c r="AT256" s="158" t="s">
        <v>276</v>
      </c>
      <c r="AU256" s="158" t="s">
        <v>90</v>
      </c>
      <c r="AV256" s="13" t="s">
        <v>101</v>
      </c>
      <c r="AW256" s="13" t="s">
        <v>32</v>
      </c>
      <c r="AX256" s="13" t="s">
        <v>84</v>
      </c>
      <c r="AY256" s="158" t="s">
        <v>268</v>
      </c>
    </row>
    <row r="257" spans="2:65" s="1" customFormat="1" ht="37.9" customHeight="1">
      <c r="B257" s="32"/>
      <c r="C257" s="136" t="s">
        <v>387</v>
      </c>
      <c r="D257" s="136" t="s">
        <v>270</v>
      </c>
      <c r="E257" s="137" t="s">
        <v>885</v>
      </c>
      <c r="F257" s="138" t="s">
        <v>886</v>
      </c>
      <c r="G257" s="139" t="s">
        <v>318</v>
      </c>
      <c r="H257" s="140">
        <v>45.35</v>
      </c>
      <c r="I257" s="141"/>
      <c r="J257" s="142">
        <f>ROUND(I257*H257,2)</f>
        <v>0</v>
      </c>
      <c r="K257" s="138" t="s">
        <v>274</v>
      </c>
      <c r="L257" s="32"/>
      <c r="M257" s="143" t="s">
        <v>1</v>
      </c>
      <c r="N257" s="144" t="s">
        <v>43</v>
      </c>
      <c r="P257" s="145">
        <f>O257*H257</f>
        <v>0</v>
      </c>
      <c r="Q257" s="145">
        <v>6.6919999999999993E-2</v>
      </c>
      <c r="R257" s="145">
        <f>Q257*H257</f>
        <v>3.0348219999999997</v>
      </c>
      <c r="S257" s="145">
        <v>0</v>
      </c>
      <c r="T257" s="146">
        <f>S257*H257</f>
        <v>0</v>
      </c>
      <c r="AR257" s="147" t="s">
        <v>101</v>
      </c>
      <c r="AT257" s="147" t="s">
        <v>270</v>
      </c>
      <c r="AU257" s="147" t="s">
        <v>90</v>
      </c>
      <c r="AY257" s="17" t="s">
        <v>268</v>
      </c>
      <c r="BE257" s="148">
        <f>IF(N257="základní",J257,0)</f>
        <v>0</v>
      </c>
      <c r="BF257" s="148">
        <f>IF(N257="snížená",J257,0)</f>
        <v>0</v>
      </c>
      <c r="BG257" s="148">
        <f>IF(N257="zákl. přenesená",J257,0)</f>
        <v>0</v>
      </c>
      <c r="BH257" s="148">
        <f>IF(N257="sníž. přenesená",J257,0)</f>
        <v>0</v>
      </c>
      <c r="BI257" s="148">
        <f>IF(N257="nulová",J257,0)</f>
        <v>0</v>
      </c>
      <c r="BJ257" s="17" t="s">
        <v>90</v>
      </c>
      <c r="BK257" s="148">
        <f>ROUND(I257*H257,2)</f>
        <v>0</v>
      </c>
      <c r="BL257" s="17" t="s">
        <v>101</v>
      </c>
      <c r="BM257" s="147" t="s">
        <v>3589</v>
      </c>
    </row>
    <row r="258" spans="2:65" s="14" customFormat="1" ht="22.5">
      <c r="B258" s="164"/>
      <c r="D258" s="150" t="s">
        <v>276</v>
      </c>
      <c r="E258" s="165" t="s">
        <v>1</v>
      </c>
      <c r="F258" s="166" t="s">
        <v>888</v>
      </c>
      <c r="H258" s="165" t="s">
        <v>1</v>
      </c>
      <c r="I258" s="167"/>
      <c r="L258" s="164"/>
      <c r="M258" s="168"/>
      <c r="T258" s="169"/>
      <c r="AT258" s="165" t="s">
        <v>276</v>
      </c>
      <c r="AU258" s="165" t="s">
        <v>90</v>
      </c>
      <c r="AV258" s="14" t="s">
        <v>84</v>
      </c>
      <c r="AW258" s="14" t="s">
        <v>32</v>
      </c>
      <c r="AX258" s="14" t="s">
        <v>77</v>
      </c>
      <c r="AY258" s="165" t="s">
        <v>268</v>
      </c>
    </row>
    <row r="259" spans="2:65" s="12" customFormat="1" ht="22.5">
      <c r="B259" s="149"/>
      <c r="D259" s="150" t="s">
        <v>276</v>
      </c>
      <c r="E259" s="151" t="s">
        <v>1</v>
      </c>
      <c r="F259" s="152" t="s">
        <v>3590</v>
      </c>
      <c r="H259" s="153">
        <v>45.35</v>
      </c>
      <c r="I259" s="154"/>
      <c r="L259" s="149"/>
      <c r="M259" s="155"/>
      <c r="T259" s="156"/>
      <c r="AT259" s="151" t="s">
        <v>276</v>
      </c>
      <c r="AU259" s="151" t="s">
        <v>90</v>
      </c>
      <c r="AV259" s="12" t="s">
        <v>90</v>
      </c>
      <c r="AW259" s="12" t="s">
        <v>32</v>
      </c>
      <c r="AX259" s="12" t="s">
        <v>77</v>
      </c>
      <c r="AY259" s="151" t="s">
        <v>268</v>
      </c>
    </row>
    <row r="260" spans="2:65" s="13" customFormat="1">
      <c r="B260" s="157"/>
      <c r="D260" s="150" t="s">
        <v>276</v>
      </c>
      <c r="E260" s="158" t="s">
        <v>1</v>
      </c>
      <c r="F260" s="159" t="s">
        <v>278</v>
      </c>
      <c r="H260" s="160">
        <v>45.35</v>
      </c>
      <c r="I260" s="161"/>
      <c r="L260" s="157"/>
      <c r="M260" s="162"/>
      <c r="T260" s="163"/>
      <c r="AT260" s="158" t="s">
        <v>276</v>
      </c>
      <c r="AU260" s="158" t="s">
        <v>90</v>
      </c>
      <c r="AV260" s="13" t="s">
        <v>101</v>
      </c>
      <c r="AW260" s="13" t="s">
        <v>32</v>
      </c>
      <c r="AX260" s="13" t="s">
        <v>84</v>
      </c>
      <c r="AY260" s="158" t="s">
        <v>268</v>
      </c>
    </row>
    <row r="261" spans="2:65" s="1" customFormat="1" ht="33" customHeight="1">
      <c r="B261" s="32"/>
      <c r="C261" s="136" t="s">
        <v>7</v>
      </c>
      <c r="D261" s="136" t="s">
        <v>270</v>
      </c>
      <c r="E261" s="137" t="s">
        <v>890</v>
      </c>
      <c r="F261" s="138" t="s">
        <v>891</v>
      </c>
      <c r="G261" s="139" t="s">
        <v>273</v>
      </c>
      <c r="H261" s="140">
        <v>1.61</v>
      </c>
      <c r="I261" s="141"/>
      <c r="J261" s="142">
        <f>ROUND(I261*H261,2)</f>
        <v>0</v>
      </c>
      <c r="K261" s="138" t="s">
        <v>274</v>
      </c>
      <c r="L261" s="32"/>
      <c r="M261" s="143" t="s">
        <v>1</v>
      </c>
      <c r="N261" s="144" t="s">
        <v>43</v>
      </c>
      <c r="P261" s="145">
        <f>O261*H261</f>
        <v>0</v>
      </c>
      <c r="Q261" s="145">
        <v>0.1774</v>
      </c>
      <c r="R261" s="145">
        <f>Q261*H261</f>
        <v>0.28561400000000003</v>
      </c>
      <c r="S261" s="145">
        <v>0</v>
      </c>
      <c r="T261" s="146">
        <f>S261*H261</f>
        <v>0</v>
      </c>
      <c r="AR261" s="147" t="s">
        <v>101</v>
      </c>
      <c r="AT261" s="147" t="s">
        <v>270</v>
      </c>
      <c r="AU261" s="147" t="s">
        <v>90</v>
      </c>
      <c r="AY261" s="17" t="s">
        <v>268</v>
      </c>
      <c r="BE261" s="148">
        <f>IF(N261="základní",J261,0)</f>
        <v>0</v>
      </c>
      <c r="BF261" s="148">
        <f>IF(N261="snížená",J261,0)</f>
        <v>0</v>
      </c>
      <c r="BG261" s="148">
        <f>IF(N261="zákl. přenesená",J261,0)</f>
        <v>0</v>
      </c>
      <c r="BH261" s="148">
        <f>IF(N261="sníž. přenesená",J261,0)</f>
        <v>0</v>
      </c>
      <c r="BI261" s="148">
        <f>IF(N261="nulová",J261,0)</f>
        <v>0</v>
      </c>
      <c r="BJ261" s="17" t="s">
        <v>90</v>
      </c>
      <c r="BK261" s="148">
        <f>ROUND(I261*H261,2)</f>
        <v>0</v>
      </c>
      <c r="BL261" s="17" t="s">
        <v>101</v>
      </c>
      <c r="BM261" s="147" t="s">
        <v>3591</v>
      </c>
    </row>
    <row r="262" spans="2:65" s="12" customFormat="1">
      <c r="B262" s="149"/>
      <c r="D262" s="150" t="s">
        <v>276</v>
      </c>
      <c r="E262" s="151" t="s">
        <v>1</v>
      </c>
      <c r="F262" s="152" t="s">
        <v>3592</v>
      </c>
      <c r="H262" s="153">
        <v>1.61</v>
      </c>
      <c r="I262" s="154"/>
      <c r="L262" s="149"/>
      <c r="M262" s="155"/>
      <c r="T262" s="156"/>
      <c r="AT262" s="151" t="s">
        <v>276</v>
      </c>
      <c r="AU262" s="151" t="s">
        <v>90</v>
      </c>
      <c r="AV262" s="12" t="s">
        <v>90</v>
      </c>
      <c r="AW262" s="12" t="s">
        <v>32</v>
      </c>
      <c r="AX262" s="12" t="s">
        <v>77</v>
      </c>
      <c r="AY262" s="151" t="s">
        <v>268</v>
      </c>
    </row>
    <row r="263" spans="2:65" s="13" customFormat="1">
      <c r="B263" s="157"/>
      <c r="D263" s="150" t="s">
        <v>276</v>
      </c>
      <c r="E263" s="158" t="s">
        <v>1</v>
      </c>
      <c r="F263" s="159" t="s">
        <v>278</v>
      </c>
      <c r="H263" s="160">
        <v>1.61</v>
      </c>
      <c r="I263" s="161"/>
      <c r="L263" s="157"/>
      <c r="M263" s="162"/>
      <c r="T263" s="163"/>
      <c r="AT263" s="158" t="s">
        <v>276</v>
      </c>
      <c r="AU263" s="158" t="s">
        <v>90</v>
      </c>
      <c r="AV263" s="13" t="s">
        <v>101</v>
      </c>
      <c r="AW263" s="13" t="s">
        <v>32</v>
      </c>
      <c r="AX263" s="13" t="s">
        <v>84</v>
      </c>
      <c r="AY263" s="158" t="s">
        <v>268</v>
      </c>
    </row>
    <row r="264" spans="2:65" s="1" customFormat="1" ht="21.75" customHeight="1">
      <c r="B264" s="32"/>
      <c r="C264" s="136" t="s">
        <v>396</v>
      </c>
      <c r="D264" s="136" t="s">
        <v>270</v>
      </c>
      <c r="E264" s="137" t="s">
        <v>900</v>
      </c>
      <c r="F264" s="138" t="s">
        <v>901</v>
      </c>
      <c r="G264" s="139" t="s">
        <v>281</v>
      </c>
      <c r="H264" s="140">
        <v>3</v>
      </c>
      <c r="I264" s="141"/>
      <c r="J264" s="142">
        <f>ROUND(I264*H264,2)</f>
        <v>0</v>
      </c>
      <c r="K264" s="138" t="s">
        <v>274</v>
      </c>
      <c r="L264" s="32"/>
      <c r="M264" s="143" t="s">
        <v>1</v>
      </c>
      <c r="N264" s="144" t="s">
        <v>43</v>
      </c>
      <c r="P264" s="145">
        <f>O264*H264</f>
        <v>0</v>
      </c>
      <c r="Q264" s="145">
        <v>2.7109999999999999E-2</v>
      </c>
      <c r="R264" s="145">
        <f>Q264*H264</f>
        <v>8.133E-2</v>
      </c>
      <c r="S264" s="145">
        <v>0</v>
      </c>
      <c r="T264" s="146">
        <f>S264*H264</f>
        <v>0</v>
      </c>
      <c r="AR264" s="147" t="s">
        <v>101</v>
      </c>
      <c r="AT264" s="147" t="s">
        <v>270</v>
      </c>
      <c r="AU264" s="147" t="s">
        <v>90</v>
      </c>
      <c r="AY264" s="17" t="s">
        <v>268</v>
      </c>
      <c r="BE264" s="148">
        <f>IF(N264="základní",J264,0)</f>
        <v>0</v>
      </c>
      <c r="BF264" s="148">
        <f>IF(N264="snížená",J264,0)</f>
        <v>0</v>
      </c>
      <c r="BG264" s="148">
        <f>IF(N264="zákl. přenesená",J264,0)</f>
        <v>0</v>
      </c>
      <c r="BH264" s="148">
        <f>IF(N264="sníž. přenesená",J264,0)</f>
        <v>0</v>
      </c>
      <c r="BI264" s="148">
        <f>IF(N264="nulová",J264,0)</f>
        <v>0</v>
      </c>
      <c r="BJ264" s="17" t="s">
        <v>90</v>
      </c>
      <c r="BK264" s="148">
        <f>ROUND(I264*H264,2)</f>
        <v>0</v>
      </c>
      <c r="BL264" s="17" t="s">
        <v>101</v>
      </c>
      <c r="BM264" s="147" t="s">
        <v>902</v>
      </c>
    </row>
    <row r="265" spans="2:65" s="14" customFormat="1">
      <c r="B265" s="164"/>
      <c r="D265" s="150" t="s">
        <v>276</v>
      </c>
      <c r="E265" s="165" t="s">
        <v>1</v>
      </c>
      <c r="F265" s="166" t="s">
        <v>3593</v>
      </c>
      <c r="H265" s="165" t="s">
        <v>1</v>
      </c>
      <c r="I265" s="167"/>
      <c r="L265" s="164"/>
      <c r="M265" s="168"/>
      <c r="T265" s="169"/>
      <c r="AT265" s="165" t="s">
        <v>276</v>
      </c>
      <c r="AU265" s="165" t="s">
        <v>90</v>
      </c>
      <c r="AV265" s="14" t="s">
        <v>84</v>
      </c>
      <c r="AW265" s="14" t="s">
        <v>32</v>
      </c>
      <c r="AX265" s="14" t="s">
        <v>77</v>
      </c>
      <c r="AY265" s="165" t="s">
        <v>268</v>
      </c>
    </row>
    <row r="266" spans="2:65" s="12" customFormat="1">
      <c r="B266" s="149"/>
      <c r="D266" s="150" t="s">
        <v>276</v>
      </c>
      <c r="E266" s="151" t="s">
        <v>1</v>
      </c>
      <c r="F266" s="152" t="s">
        <v>3594</v>
      </c>
      <c r="H266" s="153">
        <v>3</v>
      </c>
      <c r="I266" s="154"/>
      <c r="L266" s="149"/>
      <c r="M266" s="155"/>
      <c r="T266" s="156"/>
      <c r="AT266" s="151" t="s">
        <v>276</v>
      </c>
      <c r="AU266" s="151" t="s">
        <v>90</v>
      </c>
      <c r="AV266" s="12" t="s">
        <v>90</v>
      </c>
      <c r="AW266" s="12" t="s">
        <v>32</v>
      </c>
      <c r="AX266" s="12" t="s">
        <v>77</v>
      </c>
      <c r="AY266" s="151" t="s">
        <v>268</v>
      </c>
    </row>
    <row r="267" spans="2:65" s="13" customFormat="1">
      <c r="B267" s="157"/>
      <c r="D267" s="150" t="s">
        <v>276</v>
      </c>
      <c r="E267" s="158" t="s">
        <v>1</v>
      </c>
      <c r="F267" s="159" t="s">
        <v>278</v>
      </c>
      <c r="H267" s="160">
        <v>3</v>
      </c>
      <c r="I267" s="161"/>
      <c r="L267" s="157"/>
      <c r="M267" s="162"/>
      <c r="T267" s="163"/>
      <c r="AT267" s="158" t="s">
        <v>276</v>
      </c>
      <c r="AU267" s="158" t="s">
        <v>90</v>
      </c>
      <c r="AV267" s="13" t="s">
        <v>101</v>
      </c>
      <c r="AW267" s="13" t="s">
        <v>32</v>
      </c>
      <c r="AX267" s="13" t="s">
        <v>84</v>
      </c>
      <c r="AY267" s="158" t="s">
        <v>268</v>
      </c>
    </row>
    <row r="268" spans="2:65" s="1" customFormat="1" ht="21.75" customHeight="1">
      <c r="B268" s="32"/>
      <c r="C268" s="136" t="s">
        <v>401</v>
      </c>
      <c r="D268" s="136" t="s">
        <v>270</v>
      </c>
      <c r="E268" s="137" t="s">
        <v>914</v>
      </c>
      <c r="F268" s="138" t="s">
        <v>915</v>
      </c>
      <c r="G268" s="139" t="s">
        <v>281</v>
      </c>
      <c r="H268" s="140">
        <v>2</v>
      </c>
      <c r="I268" s="141"/>
      <c r="J268" s="142">
        <f>ROUND(I268*H268,2)</f>
        <v>0</v>
      </c>
      <c r="K268" s="138" t="s">
        <v>274</v>
      </c>
      <c r="L268" s="32"/>
      <c r="M268" s="143" t="s">
        <v>1</v>
      </c>
      <c r="N268" s="144" t="s">
        <v>43</v>
      </c>
      <c r="P268" s="145">
        <f>O268*H268</f>
        <v>0</v>
      </c>
      <c r="Q268" s="145">
        <v>3.6549999999999999E-2</v>
      </c>
      <c r="R268" s="145">
        <f>Q268*H268</f>
        <v>7.3099999999999998E-2</v>
      </c>
      <c r="S268" s="145">
        <v>0</v>
      </c>
      <c r="T268" s="146">
        <f>S268*H268</f>
        <v>0</v>
      </c>
      <c r="AR268" s="147" t="s">
        <v>101</v>
      </c>
      <c r="AT268" s="147" t="s">
        <v>270</v>
      </c>
      <c r="AU268" s="147" t="s">
        <v>90</v>
      </c>
      <c r="AY268" s="17" t="s">
        <v>268</v>
      </c>
      <c r="BE268" s="148">
        <f>IF(N268="základní",J268,0)</f>
        <v>0</v>
      </c>
      <c r="BF268" s="148">
        <f>IF(N268="snížená",J268,0)</f>
        <v>0</v>
      </c>
      <c r="BG268" s="148">
        <f>IF(N268="zákl. přenesená",J268,0)</f>
        <v>0</v>
      </c>
      <c r="BH268" s="148">
        <f>IF(N268="sníž. přenesená",J268,0)</f>
        <v>0</v>
      </c>
      <c r="BI268" s="148">
        <f>IF(N268="nulová",J268,0)</f>
        <v>0</v>
      </c>
      <c r="BJ268" s="17" t="s">
        <v>90</v>
      </c>
      <c r="BK268" s="148">
        <f>ROUND(I268*H268,2)</f>
        <v>0</v>
      </c>
      <c r="BL268" s="17" t="s">
        <v>101</v>
      </c>
      <c r="BM268" s="147" t="s">
        <v>916</v>
      </c>
    </row>
    <row r="269" spans="2:65" s="12" customFormat="1">
      <c r="B269" s="149"/>
      <c r="D269" s="150" t="s">
        <v>276</v>
      </c>
      <c r="E269" s="151" t="s">
        <v>1</v>
      </c>
      <c r="F269" s="152" t="s">
        <v>3595</v>
      </c>
      <c r="H269" s="153">
        <v>2</v>
      </c>
      <c r="I269" s="154"/>
      <c r="L269" s="149"/>
      <c r="M269" s="155"/>
      <c r="T269" s="156"/>
      <c r="AT269" s="151" t="s">
        <v>276</v>
      </c>
      <c r="AU269" s="151" t="s">
        <v>90</v>
      </c>
      <c r="AV269" s="12" t="s">
        <v>90</v>
      </c>
      <c r="AW269" s="12" t="s">
        <v>32</v>
      </c>
      <c r="AX269" s="12" t="s">
        <v>77</v>
      </c>
      <c r="AY269" s="151" t="s">
        <v>268</v>
      </c>
    </row>
    <row r="270" spans="2:65" s="13" customFormat="1">
      <c r="B270" s="157"/>
      <c r="D270" s="150" t="s">
        <v>276</v>
      </c>
      <c r="E270" s="158" t="s">
        <v>1</v>
      </c>
      <c r="F270" s="159" t="s">
        <v>278</v>
      </c>
      <c r="H270" s="160">
        <v>2</v>
      </c>
      <c r="I270" s="161"/>
      <c r="L270" s="157"/>
      <c r="M270" s="162"/>
      <c r="T270" s="163"/>
      <c r="AT270" s="158" t="s">
        <v>276</v>
      </c>
      <c r="AU270" s="158" t="s">
        <v>90</v>
      </c>
      <c r="AV270" s="13" t="s">
        <v>101</v>
      </c>
      <c r="AW270" s="13" t="s">
        <v>32</v>
      </c>
      <c r="AX270" s="13" t="s">
        <v>84</v>
      </c>
      <c r="AY270" s="158" t="s">
        <v>268</v>
      </c>
    </row>
    <row r="271" spans="2:65" s="1" customFormat="1" ht="21.75" customHeight="1">
      <c r="B271" s="32"/>
      <c r="C271" s="136" t="s">
        <v>406</v>
      </c>
      <c r="D271" s="136" t="s">
        <v>270</v>
      </c>
      <c r="E271" s="137" t="s">
        <v>3596</v>
      </c>
      <c r="F271" s="138" t="s">
        <v>3597</v>
      </c>
      <c r="G271" s="139" t="s">
        <v>281</v>
      </c>
      <c r="H271" s="140">
        <v>2</v>
      </c>
      <c r="I271" s="141"/>
      <c r="J271" s="142">
        <f>ROUND(I271*H271,2)</f>
        <v>0</v>
      </c>
      <c r="K271" s="138" t="s">
        <v>274</v>
      </c>
      <c r="L271" s="32"/>
      <c r="M271" s="143" t="s">
        <v>1</v>
      </c>
      <c r="N271" s="144" t="s">
        <v>43</v>
      </c>
      <c r="P271" s="145">
        <f>O271*H271</f>
        <v>0</v>
      </c>
      <c r="Q271" s="145">
        <v>4.555E-2</v>
      </c>
      <c r="R271" s="145">
        <f>Q271*H271</f>
        <v>9.11E-2</v>
      </c>
      <c r="S271" s="145">
        <v>0</v>
      </c>
      <c r="T271" s="146">
        <f>S271*H271</f>
        <v>0</v>
      </c>
      <c r="AR271" s="147" t="s">
        <v>101</v>
      </c>
      <c r="AT271" s="147" t="s">
        <v>270</v>
      </c>
      <c r="AU271" s="147" t="s">
        <v>90</v>
      </c>
      <c r="AY271" s="17" t="s">
        <v>268</v>
      </c>
      <c r="BE271" s="148">
        <f>IF(N271="základní",J271,0)</f>
        <v>0</v>
      </c>
      <c r="BF271" s="148">
        <f>IF(N271="snížená",J271,0)</f>
        <v>0</v>
      </c>
      <c r="BG271" s="148">
        <f>IF(N271="zákl. přenesená",J271,0)</f>
        <v>0</v>
      </c>
      <c r="BH271" s="148">
        <f>IF(N271="sníž. přenesená",J271,0)</f>
        <v>0</v>
      </c>
      <c r="BI271" s="148">
        <f>IF(N271="nulová",J271,0)</f>
        <v>0</v>
      </c>
      <c r="BJ271" s="17" t="s">
        <v>90</v>
      </c>
      <c r="BK271" s="148">
        <f>ROUND(I271*H271,2)</f>
        <v>0</v>
      </c>
      <c r="BL271" s="17" t="s">
        <v>101</v>
      </c>
      <c r="BM271" s="147" t="s">
        <v>3598</v>
      </c>
    </row>
    <row r="272" spans="2:65" s="12" customFormat="1">
      <c r="B272" s="149"/>
      <c r="D272" s="150" t="s">
        <v>276</v>
      </c>
      <c r="E272" s="151" t="s">
        <v>1</v>
      </c>
      <c r="F272" s="152" t="s">
        <v>3595</v>
      </c>
      <c r="H272" s="153">
        <v>2</v>
      </c>
      <c r="I272" s="154"/>
      <c r="L272" s="149"/>
      <c r="M272" s="155"/>
      <c r="T272" s="156"/>
      <c r="AT272" s="151" t="s">
        <v>276</v>
      </c>
      <c r="AU272" s="151" t="s">
        <v>90</v>
      </c>
      <c r="AV272" s="12" t="s">
        <v>90</v>
      </c>
      <c r="AW272" s="12" t="s">
        <v>32</v>
      </c>
      <c r="AX272" s="12" t="s">
        <v>77</v>
      </c>
      <c r="AY272" s="151" t="s">
        <v>268</v>
      </c>
    </row>
    <row r="273" spans="2:65" s="13" customFormat="1">
      <c r="B273" s="157"/>
      <c r="D273" s="150" t="s">
        <v>276</v>
      </c>
      <c r="E273" s="158" t="s">
        <v>1</v>
      </c>
      <c r="F273" s="159" t="s">
        <v>278</v>
      </c>
      <c r="H273" s="160">
        <v>2</v>
      </c>
      <c r="I273" s="161"/>
      <c r="L273" s="157"/>
      <c r="M273" s="162"/>
      <c r="T273" s="163"/>
      <c r="AT273" s="158" t="s">
        <v>276</v>
      </c>
      <c r="AU273" s="158" t="s">
        <v>90</v>
      </c>
      <c r="AV273" s="13" t="s">
        <v>101</v>
      </c>
      <c r="AW273" s="13" t="s">
        <v>32</v>
      </c>
      <c r="AX273" s="13" t="s">
        <v>84</v>
      </c>
      <c r="AY273" s="158" t="s">
        <v>268</v>
      </c>
    </row>
    <row r="274" spans="2:65" s="1" customFormat="1" ht="21.75" customHeight="1">
      <c r="B274" s="32"/>
      <c r="C274" s="136" t="s">
        <v>410</v>
      </c>
      <c r="D274" s="136" t="s">
        <v>270</v>
      </c>
      <c r="E274" s="137" t="s">
        <v>3599</v>
      </c>
      <c r="F274" s="138" t="s">
        <v>3600</v>
      </c>
      <c r="G274" s="139" t="s">
        <v>281</v>
      </c>
      <c r="H274" s="140">
        <v>4</v>
      </c>
      <c r="I274" s="141"/>
      <c r="J274" s="142">
        <f>ROUND(I274*H274,2)</f>
        <v>0</v>
      </c>
      <c r="K274" s="138" t="s">
        <v>274</v>
      </c>
      <c r="L274" s="32"/>
      <c r="M274" s="143" t="s">
        <v>1</v>
      </c>
      <c r="N274" s="144" t="s">
        <v>43</v>
      </c>
      <c r="P274" s="145">
        <f>O274*H274</f>
        <v>0</v>
      </c>
      <c r="Q274" s="145">
        <v>5.4550000000000001E-2</v>
      </c>
      <c r="R274" s="145">
        <f>Q274*H274</f>
        <v>0.21820000000000001</v>
      </c>
      <c r="S274" s="145">
        <v>0</v>
      </c>
      <c r="T274" s="146">
        <f>S274*H274</f>
        <v>0</v>
      </c>
      <c r="AR274" s="147" t="s">
        <v>101</v>
      </c>
      <c r="AT274" s="147" t="s">
        <v>270</v>
      </c>
      <c r="AU274" s="147" t="s">
        <v>90</v>
      </c>
      <c r="AY274" s="17" t="s">
        <v>268</v>
      </c>
      <c r="BE274" s="148">
        <f>IF(N274="základní",J274,0)</f>
        <v>0</v>
      </c>
      <c r="BF274" s="148">
        <f>IF(N274="snížená",J274,0)</f>
        <v>0</v>
      </c>
      <c r="BG274" s="148">
        <f>IF(N274="zákl. přenesená",J274,0)</f>
        <v>0</v>
      </c>
      <c r="BH274" s="148">
        <f>IF(N274="sníž. přenesená",J274,0)</f>
        <v>0</v>
      </c>
      <c r="BI274" s="148">
        <f>IF(N274="nulová",J274,0)</f>
        <v>0</v>
      </c>
      <c r="BJ274" s="17" t="s">
        <v>90</v>
      </c>
      <c r="BK274" s="148">
        <f>ROUND(I274*H274,2)</f>
        <v>0</v>
      </c>
      <c r="BL274" s="17" t="s">
        <v>101</v>
      </c>
      <c r="BM274" s="147" t="s">
        <v>3601</v>
      </c>
    </row>
    <row r="275" spans="2:65" s="12" customFormat="1">
      <c r="B275" s="149"/>
      <c r="D275" s="150" t="s">
        <v>276</v>
      </c>
      <c r="E275" s="151" t="s">
        <v>1</v>
      </c>
      <c r="F275" s="152" t="s">
        <v>3602</v>
      </c>
      <c r="H275" s="153">
        <v>4</v>
      </c>
      <c r="I275" s="154"/>
      <c r="L275" s="149"/>
      <c r="M275" s="155"/>
      <c r="T275" s="156"/>
      <c r="AT275" s="151" t="s">
        <v>276</v>
      </c>
      <c r="AU275" s="151" t="s">
        <v>90</v>
      </c>
      <c r="AV275" s="12" t="s">
        <v>90</v>
      </c>
      <c r="AW275" s="12" t="s">
        <v>32</v>
      </c>
      <c r="AX275" s="12" t="s">
        <v>77</v>
      </c>
      <c r="AY275" s="151" t="s">
        <v>268</v>
      </c>
    </row>
    <row r="276" spans="2:65" s="13" customFormat="1">
      <c r="B276" s="157"/>
      <c r="D276" s="150" t="s">
        <v>276</v>
      </c>
      <c r="E276" s="158" t="s">
        <v>1</v>
      </c>
      <c r="F276" s="159" t="s">
        <v>278</v>
      </c>
      <c r="H276" s="160">
        <v>4</v>
      </c>
      <c r="I276" s="161"/>
      <c r="L276" s="157"/>
      <c r="M276" s="162"/>
      <c r="T276" s="163"/>
      <c r="AT276" s="158" t="s">
        <v>276</v>
      </c>
      <c r="AU276" s="158" t="s">
        <v>90</v>
      </c>
      <c r="AV276" s="13" t="s">
        <v>101</v>
      </c>
      <c r="AW276" s="13" t="s">
        <v>32</v>
      </c>
      <c r="AX276" s="13" t="s">
        <v>84</v>
      </c>
      <c r="AY276" s="158" t="s">
        <v>268</v>
      </c>
    </row>
    <row r="277" spans="2:65" s="1" customFormat="1" ht="21.75" customHeight="1">
      <c r="B277" s="32"/>
      <c r="C277" s="136" t="s">
        <v>416</v>
      </c>
      <c r="D277" s="136" t="s">
        <v>270</v>
      </c>
      <c r="E277" s="137" t="s">
        <v>918</v>
      </c>
      <c r="F277" s="138" t="s">
        <v>919</v>
      </c>
      <c r="G277" s="139" t="s">
        <v>281</v>
      </c>
      <c r="H277" s="140">
        <v>2</v>
      </c>
      <c r="I277" s="141"/>
      <c r="J277" s="142">
        <f>ROUND(I277*H277,2)</f>
        <v>0</v>
      </c>
      <c r="K277" s="138" t="s">
        <v>274</v>
      </c>
      <c r="L277" s="32"/>
      <c r="M277" s="143" t="s">
        <v>1</v>
      </c>
      <c r="N277" s="144" t="s">
        <v>43</v>
      </c>
      <c r="P277" s="145">
        <f>O277*H277</f>
        <v>0</v>
      </c>
      <c r="Q277" s="145">
        <v>7.2849999999999998E-2</v>
      </c>
      <c r="R277" s="145">
        <f>Q277*H277</f>
        <v>0.1457</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920</v>
      </c>
    </row>
    <row r="278" spans="2:65" s="12" customFormat="1">
      <c r="B278" s="149"/>
      <c r="D278" s="150" t="s">
        <v>276</v>
      </c>
      <c r="E278" s="151" t="s">
        <v>1</v>
      </c>
      <c r="F278" s="152" t="s">
        <v>3595</v>
      </c>
      <c r="H278" s="153">
        <v>2</v>
      </c>
      <c r="I278" s="154"/>
      <c r="L278" s="149"/>
      <c r="M278" s="155"/>
      <c r="T278" s="156"/>
      <c r="AT278" s="151" t="s">
        <v>276</v>
      </c>
      <c r="AU278" s="151" t="s">
        <v>90</v>
      </c>
      <c r="AV278" s="12" t="s">
        <v>90</v>
      </c>
      <c r="AW278" s="12" t="s">
        <v>32</v>
      </c>
      <c r="AX278" s="12" t="s">
        <v>77</v>
      </c>
      <c r="AY278" s="151" t="s">
        <v>268</v>
      </c>
    </row>
    <row r="279" spans="2:65" s="13" customFormat="1">
      <c r="B279" s="157"/>
      <c r="D279" s="150" t="s">
        <v>276</v>
      </c>
      <c r="E279" s="158" t="s">
        <v>1</v>
      </c>
      <c r="F279" s="159" t="s">
        <v>278</v>
      </c>
      <c r="H279" s="160">
        <v>2</v>
      </c>
      <c r="I279" s="161"/>
      <c r="L279" s="157"/>
      <c r="M279" s="162"/>
      <c r="T279" s="163"/>
      <c r="AT279" s="158" t="s">
        <v>276</v>
      </c>
      <c r="AU279" s="158" t="s">
        <v>90</v>
      </c>
      <c r="AV279" s="13" t="s">
        <v>101</v>
      </c>
      <c r="AW279" s="13" t="s">
        <v>32</v>
      </c>
      <c r="AX279" s="13" t="s">
        <v>84</v>
      </c>
      <c r="AY279" s="158" t="s">
        <v>268</v>
      </c>
    </row>
    <row r="280" spans="2:65" s="1" customFormat="1" ht="21.75" customHeight="1">
      <c r="B280" s="32"/>
      <c r="C280" s="136" t="s">
        <v>298</v>
      </c>
      <c r="D280" s="136" t="s">
        <v>270</v>
      </c>
      <c r="E280" s="137" t="s">
        <v>3603</v>
      </c>
      <c r="F280" s="138" t="s">
        <v>3604</v>
      </c>
      <c r="G280" s="139" t="s">
        <v>281</v>
      </c>
      <c r="H280" s="140">
        <v>2</v>
      </c>
      <c r="I280" s="141"/>
      <c r="J280" s="142">
        <f>ROUND(I280*H280,2)</f>
        <v>0</v>
      </c>
      <c r="K280" s="138" t="s">
        <v>274</v>
      </c>
      <c r="L280" s="32"/>
      <c r="M280" s="143" t="s">
        <v>1</v>
      </c>
      <c r="N280" s="144" t="s">
        <v>43</v>
      </c>
      <c r="P280" s="145">
        <f>O280*H280</f>
        <v>0</v>
      </c>
      <c r="Q280" s="145">
        <v>0.11805</v>
      </c>
      <c r="R280" s="145">
        <f>Q280*H280</f>
        <v>0.2361</v>
      </c>
      <c r="S280" s="145">
        <v>0</v>
      </c>
      <c r="T280" s="146">
        <f>S280*H280</f>
        <v>0</v>
      </c>
      <c r="AR280" s="147" t="s">
        <v>101</v>
      </c>
      <c r="AT280" s="147" t="s">
        <v>270</v>
      </c>
      <c r="AU280" s="147" t="s">
        <v>90</v>
      </c>
      <c r="AY280" s="17" t="s">
        <v>268</v>
      </c>
      <c r="BE280" s="148">
        <f>IF(N280="základní",J280,0)</f>
        <v>0</v>
      </c>
      <c r="BF280" s="148">
        <f>IF(N280="snížená",J280,0)</f>
        <v>0</v>
      </c>
      <c r="BG280" s="148">
        <f>IF(N280="zákl. přenesená",J280,0)</f>
        <v>0</v>
      </c>
      <c r="BH280" s="148">
        <f>IF(N280="sníž. přenesená",J280,0)</f>
        <v>0</v>
      </c>
      <c r="BI280" s="148">
        <f>IF(N280="nulová",J280,0)</f>
        <v>0</v>
      </c>
      <c r="BJ280" s="17" t="s">
        <v>90</v>
      </c>
      <c r="BK280" s="148">
        <f>ROUND(I280*H280,2)</f>
        <v>0</v>
      </c>
      <c r="BL280" s="17" t="s">
        <v>101</v>
      </c>
      <c r="BM280" s="147" t="s">
        <v>3605</v>
      </c>
    </row>
    <row r="281" spans="2:65" s="12" customFormat="1">
      <c r="B281" s="149"/>
      <c r="D281" s="150" t="s">
        <v>276</v>
      </c>
      <c r="E281" s="151" t="s">
        <v>1</v>
      </c>
      <c r="F281" s="152" t="s">
        <v>3595</v>
      </c>
      <c r="H281" s="153">
        <v>2</v>
      </c>
      <c r="I281" s="154"/>
      <c r="L281" s="149"/>
      <c r="M281" s="155"/>
      <c r="T281" s="156"/>
      <c r="AT281" s="151" t="s">
        <v>276</v>
      </c>
      <c r="AU281" s="151" t="s">
        <v>90</v>
      </c>
      <c r="AV281" s="12" t="s">
        <v>90</v>
      </c>
      <c r="AW281" s="12" t="s">
        <v>32</v>
      </c>
      <c r="AX281" s="12" t="s">
        <v>77</v>
      </c>
      <c r="AY281" s="151" t="s">
        <v>268</v>
      </c>
    </row>
    <row r="282" spans="2:65" s="13" customFormat="1">
      <c r="B282" s="157"/>
      <c r="D282" s="150" t="s">
        <v>276</v>
      </c>
      <c r="E282" s="158" t="s">
        <v>1</v>
      </c>
      <c r="F282" s="159" t="s">
        <v>278</v>
      </c>
      <c r="H282" s="160">
        <v>2</v>
      </c>
      <c r="I282" s="161"/>
      <c r="L282" s="157"/>
      <c r="M282" s="162"/>
      <c r="T282" s="163"/>
      <c r="AT282" s="158" t="s">
        <v>276</v>
      </c>
      <c r="AU282" s="158" t="s">
        <v>90</v>
      </c>
      <c r="AV282" s="13" t="s">
        <v>101</v>
      </c>
      <c r="AW282" s="13" t="s">
        <v>32</v>
      </c>
      <c r="AX282" s="13" t="s">
        <v>84</v>
      </c>
      <c r="AY282" s="158" t="s">
        <v>268</v>
      </c>
    </row>
    <row r="283" spans="2:65" s="1" customFormat="1" ht="21.75" customHeight="1">
      <c r="B283" s="32"/>
      <c r="C283" s="136" t="s">
        <v>308</v>
      </c>
      <c r="D283" s="136" t="s">
        <v>270</v>
      </c>
      <c r="E283" s="137" t="s">
        <v>922</v>
      </c>
      <c r="F283" s="138" t="s">
        <v>923</v>
      </c>
      <c r="G283" s="139" t="s">
        <v>273</v>
      </c>
      <c r="H283" s="140">
        <v>2.94</v>
      </c>
      <c r="I283" s="141"/>
      <c r="J283" s="142">
        <f>ROUND(I283*H283,2)</f>
        <v>0</v>
      </c>
      <c r="K283" s="138" t="s">
        <v>274</v>
      </c>
      <c r="L283" s="32"/>
      <c r="M283" s="143" t="s">
        <v>1</v>
      </c>
      <c r="N283" s="144" t="s">
        <v>43</v>
      </c>
      <c r="P283" s="145">
        <f>O283*H283</f>
        <v>0</v>
      </c>
      <c r="Q283" s="145">
        <v>2.8570000000000002E-2</v>
      </c>
      <c r="R283" s="145">
        <f>Q283*H283</f>
        <v>8.3995800000000009E-2</v>
      </c>
      <c r="S283" s="145">
        <v>0</v>
      </c>
      <c r="T283" s="146">
        <f>S283*H283</f>
        <v>0</v>
      </c>
      <c r="AR283" s="147" t="s">
        <v>101</v>
      </c>
      <c r="AT283" s="147" t="s">
        <v>270</v>
      </c>
      <c r="AU283" s="147" t="s">
        <v>90</v>
      </c>
      <c r="AY283" s="17" t="s">
        <v>268</v>
      </c>
      <c r="BE283" s="148">
        <f>IF(N283="základní",J283,0)</f>
        <v>0</v>
      </c>
      <c r="BF283" s="148">
        <f>IF(N283="snížená",J283,0)</f>
        <v>0</v>
      </c>
      <c r="BG283" s="148">
        <f>IF(N283="zákl. přenesená",J283,0)</f>
        <v>0</v>
      </c>
      <c r="BH283" s="148">
        <f>IF(N283="sníž. přenesená",J283,0)</f>
        <v>0</v>
      </c>
      <c r="BI283" s="148">
        <f>IF(N283="nulová",J283,0)</f>
        <v>0</v>
      </c>
      <c r="BJ283" s="17" t="s">
        <v>90</v>
      </c>
      <c r="BK283" s="148">
        <f>ROUND(I283*H283,2)</f>
        <v>0</v>
      </c>
      <c r="BL283" s="17" t="s">
        <v>101</v>
      </c>
      <c r="BM283" s="147" t="s">
        <v>3606</v>
      </c>
    </row>
    <row r="284" spans="2:65" s="14" customFormat="1">
      <c r="B284" s="164"/>
      <c r="D284" s="150" t="s">
        <v>276</v>
      </c>
      <c r="E284" s="165" t="s">
        <v>1</v>
      </c>
      <c r="F284" s="166" t="s">
        <v>925</v>
      </c>
      <c r="H284" s="165" t="s">
        <v>1</v>
      </c>
      <c r="I284" s="167"/>
      <c r="L284" s="164"/>
      <c r="M284" s="168"/>
      <c r="T284" s="169"/>
      <c r="AT284" s="165" t="s">
        <v>276</v>
      </c>
      <c r="AU284" s="165" t="s">
        <v>90</v>
      </c>
      <c r="AV284" s="14" t="s">
        <v>84</v>
      </c>
      <c r="AW284" s="14" t="s">
        <v>32</v>
      </c>
      <c r="AX284" s="14" t="s">
        <v>77</v>
      </c>
      <c r="AY284" s="165" t="s">
        <v>268</v>
      </c>
    </row>
    <row r="285" spans="2:65" s="12" customFormat="1">
      <c r="B285" s="149"/>
      <c r="D285" s="150" t="s">
        <v>276</v>
      </c>
      <c r="E285" s="151" t="s">
        <v>1</v>
      </c>
      <c r="F285" s="152" t="s">
        <v>3607</v>
      </c>
      <c r="H285" s="153">
        <v>2.94</v>
      </c>
      <c r="I285" s="154"/>
      <c r="L285" s="149"/>
      <c r="M285" s="155"/>
      <c r="T285" s="156"/>
      <c r="AT285" s="151" t="s">
        <v>276</v>
      </c>
      <c r="AU285" s="151" t="s">
        <v>90</v>
      </c>
      <c r="AV285" s="12" t="s">
        <v>90</v>
      </c>
      <c r="AW285" s="12" t="s">
        <v>32</v>
      </c>
      <c r="AX285" s="12" t="s">
        <v>77</v>
      </c>
      <c r="AY285" s="151" t="s">
        <v>268</v>
      </c>
    </row>
    <row r="286" spans="2:65" s="13" customFormat="1">
      <c r="B286" s="157"/>
      <c r="D286" s="150" t="s">
        <v>276</v>
      </c>
      <c r="E286" s="158" t="s">
        <v>1</v>
      </c>
      <c r="F286" s="159" t="s">
        <v>278</v>
      </c>
      <c r="H286" s="160">
        <v>2.94</v>
      </c>
      <c r="I286" s="161"/>
      <c r="L286" s="157"/>
      <c r="M286" s="162"/>
      <c r="T286" s="163"/>
      <c r="AT286" s="158" t="s">
        <v>276</v>
      </c>
      <c r="AU286" s="158" t="s">
        <v>90</v>
      </c>
      <c r="AV286" s="13" t="s">
        <v>101</v>
      </c>
      <c r="AW286" s="13" t="s">
        <v>32</v>
      </c>
      <c r="AX286" s="13" t="s">
        <v>84</v>
      </c>
      <c r="AY286" s="158" t="s">
        <v>268</v>
      </c>
    </row>
    <row r="287" spans="2:65" s="1" customFormat="1" ht="24.2" customHeight="1">
      <c r="B287" s="32"/>
      <c r="C287" s="136" t="s">
        <v>431</v>
      </c>
      <c r="D287" s="136" t="s">
        <v>270</v>
      </c>
      <c r="E287" s="137" t="s">
        <v>927</v>
      </c>
      <c r="F287" s="138" t="s">
        <v>928</v>
      </c>
      <c r="G287" s="139" t="s">
        <v>273</v>
      </c>
      <c r="H287" s="140">
        <v>11.03</v>
      </c>
      <c r="I287" s="141"/>
      <c r="J287" s="142">
        <f>ROUND(I287*H287,2)</f>
        <v>0</v>
      </c>
      <c r="K287" s="138" t="s">
        <v>274</v>
      </c>
      <c r="L287" s="32"/>
      <c r="M287" s="143" t="s">
        <v>1</v>
      </c>
      <c r="N287" s="144" t="s">
        <v>43</v>
      </c>
      <c r="P287" s="145">
        <f>O287*H287</f>
        <v>0</v>
      </c>
      <c r="Q287" s="145">
        <v>0.12021</v>
      </c>
      <c r="R287" s="145">
        <f>Q287*H287</f>
        <v>1.3259162999999998</v>
      </c>
      <c r="S287" s="145">
        <v>0</v>
      </c>
      <c r="T287" s="146">
        <f>S287*H287</f>
        <v>0</v>
      </c>
      <c r="AR287" s="147" t="s">
        <v>101</v>
      </c>
      <c r="AT287" s="147" t="s">
        <v>270</v>
      </c>
      <c r="AU287" s="147" t="s">
        <v>90</v>
      </c>
      <c r="AY287" s="17" t="s">
        <v>268</v>
      </c>
      <c r="BE287" s="148">
        <f>IF(N287="základní",J287,0)</f>
        <v>0</v>
      </c>
      <c r="BF287" s="148">
        <f>IF(N287="snížená",J287,0)</f>
        <v>0</v>
      </c>
      <c r="BG287" s="148">
        <f>IF(N287="zákl. přenesená",J287,0)</f>
        <v>0</v>
      </c>
      <c r="BH287" s="148">
        <f>IF(N287="sníž. přenesená",J287,0)</f>
        <v>0</v>
      </c>
      <c r="BI287" s="148">
        <f>IF(N287="nulová",J287,0)</f>
        <v>0</v>
      </c>
      <c r="BJ287" s="17" t="s">
        <v>90</v>
      </c>
      <c r="BK287" s="148">
        <f>ROUND(I287*H287,2)</f>
        <v>0</v>
      </c>
      <c r="BL287" s="17" t="s">
        <v>101</v>
      </c>
      <c r="BM287" s="147" t="s">
        <v>929</v>
      </c>
    </row>
    <row r="288" spans="2:65" s="14" customFormat="1" ht="22.5">
      <c r="B288" s="164"/>
      <c r="D288" s="150" t="s">
        <v>276</v>
      </c>
      <c r="E288" s="165" t="s">
        <v>1</v>
      </c>
      <c r="F288" s="166" t="s">
        <v>930</v>
      </c>
      <c r="H288" s="165" t="s">
        <v>1</v>
      </c>
      <c r="I288" s="167"/>
      <c r="L288" s="164"/>
      <c r="M288" s="168"/>
      <c r="T288" s="169"/>
      <c r="AT288" s="165" t="s">
        <v>276</v>
      </c>
      <c r="AU288" s="165" t="s">
        <v>90</v>
      </c>
      <c r="AV288" s="14" t="s">
        <v>84</v>
      </c>
      <c r="AW288" s="14" t="s">
        <v>32</v>
      </c>
      <c r="AX288" s="14" t="s">
        <v>77</v>
      </c>
      <c r="AY288" s="165" t="s">
        <v>268</v>
      </c>
    </row>
    <row r="289" spans="2:65" s="12" customFormat="1">
      <c r="B289" s="149"/>
      <c r="D289" s="150" t="s">
        <v>276</v>
      </c>
      <c r="E289" s="151" t="s">
        <v>1</v>
      </c>
      <c r="F289" s="152" t="s">
        <v>3608</v>
      </c>
      <c r="H289" s="153">
        <v>3.915</v>
      </c>
      <c r="I289" s="154"/>
      <c r="L289" s="149"/>
      <c r="M289" s="155"/>
      <c r="T289" s="156"/>
      <c r="AT289" s="151" t="s">
        <v>276</v>
      </c>
      <c r="AU289" s="151" t="s">
        <v>90</v>
      </c>
      <c r="AV289" s="12" t="s">
        <v>90</v>
      </c>
      <c r="AW289" s="12" t="s">
        <v>32</v>
      </c>
      <c r="AX289" s="12" t="s">
        <v>77</v>
      </c>
      <c r="AY289" s="151" t="s">
        <v>268</v>
      </c>
    </row>
    <row r="290" spans="2:65" s="12" customFormat="1">
      <c r="B290" s="149"/>
      <c r="D290" s="150" t="s">
        <v>276</v>
      </c>
      <c r="E290" s="151" t="s">
        <v>1</v>
      </c>
      <c r="F290" s="152" t="s">
        <v>3609</v>
      </c>
      <c r="H290" s="153">
        <v>1.49</v>
      </c>
      <c r="I290" s="154"/>
      <c r="L290" s="149"/>
      <c r="M290" s="155"/>
      <c r="T290" s="156"/>
      <c r="AT290" s="151" t="s">
        <v>276</v>
      </c>
      <c r="AU290" s="151" t="s">
        <v>90</v>
      </c>
      <c r="AV290" s="12" t="s">
        <v>90</v>
      </c>
      <c r="AW290" s="12" t="s">
        <v>32</v>
      </c>
      <c r="AX290" s="12" t="s">
        <v>77</v>
      </c>
      <c r="AY290" s="151" t="s">
        <v>268</v>
      </c>
    </row>
    <row r="291" spans="2:65" s="12" customFormat="1">
      <c r="B291" s="149"/>
      <c r="D291" s="150" t="s">
        <v>276</v>
      </c>
      <c r="E291" s="151" t="s">
        <v>1</v>
      </c>
      <c r="F291" s="152" t="s">
        <v>3610</v>
      </c>
      <c r="H291" s="153">
        <v>0</v>
      </c>
      <c r="I291" s="154"/>
      <c r="L291" s="149"/>
      <c r="M291" s="155"/>
      <c r="T291" s="156"/>
      <c r="AT291" s="151" t="s">
        <v>276</v>
      </c>
      <c r="AU291" s="151" t="s">
        <v>90</v>
      </c>
      <c r="AV291" s="12" t="s">
        <v>90</v>
      </c>
      <c r="AW291" s="12" t="s">
        <v>32</v>
      </c>
      <c r="AX291" s="12" t="s">
        <v>77</v>
      </c>
      <c r="AY291" s="151" t="s">
        <v>268</v>
      </c>
    </row>
    <row r="292" spans="2:65" s="15" customFormat="1">
      <c r="B292" s="170"/>
      <c r="D292" s="150" t="s">
        <v>276</v>
      </c>
      <c r="E292" s="171" t="s">
        <v>1</v>
      </c>
      <c r="F292" s="172" t="s">
        <v>325</v>
      </c>
      <c r="H292" s="173">
        <v>5.4050000000000002</v>
      </c>
      <c r="I292" s="174"/>
      <c r="L292" s="170"/>
      <c r="M292" s="175"/>
      <c r="T292" s="176"/>
      <c r="AT292" s="171" t="s">
        <v>276</v>
      </c>
      <c r="AU292" s="171" t="s">
        <v>90</v>
      </c>
      <c r="AV292" s="15" t="s">
        <v>97</v>
      </c>
      <c r="AW292" s="15" t="s">
        <v>32</v>
      </c>
      <c r="AX292" s="15" t="s">
        <v>77</v>
      </c>
      <c r="AY292" s="171" t="s">
        <v>268</v>
      </c>
    </row>
    <row r="293" spans="2:65" s="14" customFormat="1" ht="22.5">
      <c r="B293" s="164"/>
      <c r="D293" s="150" t="s">
        <v>276</v>
      </c>
      <c r="E293" s="165" t="s">
        <v>1</v>
      </c>
      <c r="F293" s="166" t="s">
        <v>882</v>
      </c>
      <c r="H293" s="165" t="s">
        <v>1</v>
      </c>
      <c r="I293" s="167"/>
      <c r="L293" s="164"/>
      <c r="M293" s="168"/>
      <c r="T293" s="169"/>
      <c r="AT293" s="165" t="s">
        <v>276</v>
      </c>
      <c r="AU293" s="165" t="s">
        <v>90</v>
      </c>
      <c r="AV293" s="14" t="s">
        <v>84</v>
      </c>
      <c r="AW293" s="14" t="s">
        <v>32</v>
      </c>
      <c r="AX293" s="14" t="s">
        <v>77</v>
      </c>
      <c r="AY293" s="165" t="s">
        <v>268</v>
      </c>
    </row>
    <row r="294" spans="2:65" s="12" customFormat="1">
      <c r="B294" s="149"/>
      <c r="D294" s="150" t="s">
        <v>276</v>
      </c>
      <c r="E294" s="151" t="s">
        <v>1</v>
      </c>
      <c r="F294" s="152" t="s">
        <v>3588</v>
      </c>
      <c r="H294" s="153">
        <v>6.6150000000000002</v>
      </c>
      <c r="I294" s="154"/>
      <c r="L294" s="149"/>
      <c r="M294" s="155"/>
      <c r="T294" s="156"/>
      <c r="AT294" s="151" t="s">
        <v>276</v>
      </c>
      <c r="AU294" s="151" t="s">
        <v>90</v>
      </c>
      <c r="AV294" s="12" t="s">
        <v>90</v>
      </c>
      <c r="AW294" s="12" t="s">
        <v>32</v>
      </c>
      <c r="AX294" s="12" t="s">
        <v>77</v>
      </c>
      <c r="AY294" s="151" t="s">
        <v>268</v>
      </c>
    </row>
    <row r="295" spans="2:65" s="12" customFormat="1">
      <c r="B295" s="149"/>
      <c r="D295" s="150" t="s">
        <v>276</v>
      </c>
      <c r="E295" s="151" t="s">
        <v>1</v>
      </c>
      <c r="F295" s="152" t="s">
        <v>884</v>
      </c>
      <c r="H295" s="153">
        <v>-0.99</v>
      </c>
      <c r="I295" s="154"/>
      <c r="L295" s="149"/>
      <c r="M295" s="155"/>
      <c r="T295" s="156"/>
      <c r="AT295" s="151" t="s">
        <v>276</v>
      </c>
      <c r="AU295" s="151" t="s">
        <v>90</v>
      </c>
      <c r="AV295" s="12" t="s">
        <v>90</v>
      </c>
      <c r="AW295" s="12" t="s">
        <v>32</v>
      </c>
      <c r="AX295" s="12" t="s">
        <v>77</v>
      </c>
      <c r="AY295" s="151" t="s">
        <v>268</v>
      </c>
    </row>
    <row r="296" spans="2:65" s="15" customFormat="1">
      <c r="B296" s="170"/>
      <c r="D296" s="150" t="s">
        <v>276</v>
      </c>
      <c r="E296" s="171" t="s">
        <v>1</v>
      </c>
      <c r="F296" s="172" t="s">
        <v>325</v>
      </c>
      <c r="H296" s="173">
        <v>5.625</v>
      </c>
      <c r="I296" s="174"/>
      <c r="L296" s="170"/>
      <c r="M296" s="175"/>
      <c r="T296" s="176"/>
      <c r="AT296" s="171" t="s">
        <v>276</v>
      </c>
      <c r="AU296" s="171" t="s">
        <v>90</v>
      </c>
      <c r="AV296" s="15" t="s">
        <v>97</v>
      </c>
      <c r="AW296" s="15" t="s">
        <v>32</v>
      </c>
      <c r="AX296" s="15" t="s">
        <v>77</v>
      </c>
      <c r="AY296" s="171" t="s">
        <v>268</v>
      </c>
    </row>
    <row r="297" spans="2:65" s="13" customFormat="1">
      <c r="B297" s="157"/>
      <c r="D297" s="150" t="s">
        <v>276</v>
      </c>
      <c r="E297" s="158" t="s">
        <v>1</v>
      </c>
      <c r="F297" s="159" t="s">
        <v>278</v>
      </c>
      <c r="H297" s="160">
        <v>11.03</v>
      </c>
      <c r="I297" s="161"/>
      <c r="L297" s="157"/>
      <c r="M297" s="162"/>
      <c r="T297" s="163"/>
      <c r="AT297" s="158" t="s">
        <v>276</v>
      </c>
      <c r="AU297" s="158" t="s">
        <v>90</v>
      </c>
      <c r="AV297" s="13" t="s">
        <v>101</v>
      </c>
      <c r="AW297" s="13" t="s">
        <v>32</v>
      </c>
      <c r="AX297" s="13" t="s">
        <v>84</v>
      </c>
      <c r="AY297" s="158" t="s">
        <v>268</v>
      </c>
    </row>
    <row r="298" spans="2:65" s="1" customFormat="1" ht="24.2" customHeight="1">
      <c r="B298" s="32"/>
      <c r="C298" s="136" t="s">
        <v>437</v>
      </c>
      <c r="D298" s="136" t="s">
        <v>270</v>
      </c>
      <c r="E298" s="137" t="s">
        <v>934</v>
      </c>
      <c r="F298" s="138" t="s">
        <v>935</v>
      </c>
      <c r="G298" s="139" t="s">
        <v>273</v>
      </c>
      <c r="H298" s="140">
        <v>88.221999999999994</v>
      </c>
      <c r="I298" s="141"/>
      <c r="J298" s="142">
        <f>ROUND(I298*H298,2)</f>
        <v>0</v>
      </c>
      <c r="K298" s="138" t="s">
        <v>274</v>
      </c>
      <c r="L298" s="32"/>
      <c r="M298" s="143" t="s">
        <v>1</v>
      </c>
      <c r="N298" s="144" t="s">
        <v>43</v>
      </c>
      <c r="P298" s="145">
        <f>O298*H298</f>
        <v>0</v>
      </c>
      <c r="Q298" s="145">
        <v>0.14482999999999999</v>
      </c>
      <c r="R298" s="145">
        <f>Q298*H298</f>
        <v>12.777192259999998</v>
      </c>
      <c r="S298" s="145">
        <v>0</v>
      </c>
      <c r="T298" s="146">
        <f>S298*H298</f>
        <v>0</v>
      </c>
      <c r="AR298" s="147" t="s">
        <v>101</v>
      </c>
      <c r="AT298" s="147" t="s">
        <v>270</v>
      </c>
      <c r="AU298" s="147" t="s">
        <v>90</v>
      </c>
      <c r="AY298" s="17" t="s">
        <v>268</v>
      </c>
      <c r="BE298" s="148">
        <f>IF(N298="základní",J298,0)</f>
        <v>0</v>
      </c>
      <c r="BF298" s="148">
        <f>IF(N298="snížená",J298,0)</f>
        <v>0</v>
      </c>
      <c r="BG298" s="148">
        <f>IF(N298="zákl. přenesená",J298,0)</f>
        <v>0</v>
      </c>
      <c r="BH298" s="148">
        <f>IF(N298="sníž. přenesená",J298,0)</f>
        <v>0</v>
      </c>
      <c r="BI298" s="148">
        <f>IF(N298="nulová",J298,0)</f>
        <v>0</v>
      </c>
      <c r="BJ298" s="17" t="s">
        <v>90</v>
      </c>
      <c r="BK298" s="148">
        <f>ROUND(I298*H298,2)</f>
        <v>0</v>
      </c>
      <c r="BL298" s="17" t="s">
        <v>101</v>
      </c>
      <c r="BM298" s="147" t="s">
        <v>936</v>
      </c>
    </row>
    <row r="299" spans="2:65" s="14" customFormat="1" ht="22.5">
      <c r="B299" s="164"/>
      <c r="D299" s="150" t="s">
        <v>276</v>
      </c>
      <c r="E299" s="165" t="s">
        <v>1</v>
      </c>
      <c r="F299" s="166" t="s">
        <v>937</v>
      </c>
      <c r="H299" s="165" t="s">
        <v>1</v>
      </c>
      <c r="I299" s="167"/>
      <c r="L299" s="164"/>
      <c r="M299" s="168"/>
      <c r="T299" s="169"/>
      <c r="AT299" s="165" t="s">
        <v>276</v>
      </c>
      <c r="AU299" s="165" t="s">
        <v>90</v>
      </c>
      <c r="AV299" s="14" t="s">
        <v>84</v>
      </c>
      <c r="AW299" s="14" t="s">
        <v>32</v>
      </c>
      <c r="AX299" s="14" t="s">
        <v>77</v>
      </c>
      <c r="AY299" s="165" t="s">
        <v>268</v>
      </c>
    </row>
    <row r="300" spans="2:65" s="12" customFormat="1" ht="33.75">
      <c r="B300" s="149"/>
      <c r="D300" s="150" t="s">
        <v>276</v>
      </c>
      <c r="E300" s="151" t="s">
        <v>1</v>
      </c>
      <c r="F300" s="152" t="s">
        <v>3611</v>
      </c>
      <c r="H300" s="153">
        <v>68.58</v>
      </c>
      <c r="I300" s="154"/>
      <c r="L300" s="149"/>
      <c r="M300" s="155"/>
      <c r="T300" s="156"/>
      <c r="AT300" s="151" t="s">
        <v>276</v>
      </c>
      <c r="AU300" s="151" t="s">
        <v>90</v>
      </c>
      <c r="AV300" s="12" t="s">
        <v>90</v>
      </c>
      <c r="AW300" s="12" t="s">
        <v>32</v>
      </c>
      <c r="AX300" s="12" t="s">
        <v>77</v>
      </c>
      <c r="AY300" s="151" t="s">
        <v>268</v>
      </c>
    </row>
    <row r="301" spans="2:65" s="12" customFormat="1" ht="33.75">
      <c r="B301" s="149"/>
      <c r="D301" s="150" t="s">
        <v>276</v>
      </c>
      <c r="E301" s="151" t="s">
        <v>1</v>
      </c>
      <c r="F301" s="152" t="s">
        <v>3612</v>
      </c>
      <c r="H301" s="153">
        <v>25.312000000000001</v>
      </c>
      <c r="I301" s="154"/>
      <c r="L301" s="149"/>
      <c r="M301" s="155"/>
      <c r="T301" s="156"/>
      <c r="AT301" s="151" t="s">
        <v>276</v>
      </c>
      <c r="AU301" s="151" t="s">
        <v>90</v>
      </c>
      <c r="AV301" s="12" t="s">
        <v>90</v>
      </c>
      <c r="AW301" s="12" t="s">
        <v>32</v>
      </c>
      <c r="AX301" s="12" t="s">
        <v>77</v>
      </c>
      <c r="AY301" s="151" t="s">
        <v>268</v>
      </c>
    </row>
    <row r="302" spans="2:65" s="12" customFormat="1">
      <c r="B302" s="149"/>
      <c r="D302" s="150" t="s">
        <v>276</v>
      </c>
      <c r="E302" s="151" t="s">
        <v>1</v>
      </c>
      <c r="F302" s="152" t="s">
        <v>3613</v>
      </c>
      <c r="H302" s="153">
        <v>-5.67</v>
      </c>
      <c r="I302" s="154"/>
      <c r="L302" s="149"/>
      <c r="M302" s="155"/>
      <c r="T302" s="156"/>
      <c r="AT302" s="151" t="s">
        <v>276</v>
      </c>
      <c r="AU302" s="151" t="s">
        <v>90</v>
      </c>
      <c r="AV302" s="12" t="s">
        <v>90</v>
      </c>
      <c r="AW302" s="12" t="s">
        <v>32</v>
      </c>
      <c r="AX302" s="12" t="s">
        <v>77</v>
      </c>
      <c r="AY302" s="151" t="s">
        <v>268</v>
      </c>
    </row>
    <row r="303" spans="2:65" s="13" customFormat="1">
      <c r="B303" s="157"/>
      <c r="D303" s="150" t="s">
        <v>276</v>
      </c>
      <c r="E303" s="158" t="s">
        <v>1</v>
      </c>
      <c r="F303" s="159" t="s">
        <v>278</v>
      </c>
      <c r="H303" s="160">
        <v>88.221999999999994</v>
      </c>
      <c r="I303" s="161"/>
      <c r="L303" s="157"/>
      <c r="M303" s="162"/>
      <c r="T303" s="163"/>
      <c r="AT303" s="158" t="s">
        <v>276</v>
      </c>
      <c r="AU303" s="158" t="s">
        <v>90</v>
      </c>
      <c r="AV303" s="13" t="s">
        <v>101</v>
      </c>
      <c r="AW303" s="13" t="s">
        <v>32</v>
      </c>
      <c r="AX303" s="13" t="s">
        <v>84</v>
      </c>
      <c r="AY303" s="158" t="s">
        <v>268</v>
      </c>
    </row>
    <row r="304" spans="2:65" s="1" customFormat="1" ht="24.2" customHeight="1">
      <c r="B304" s="32"/>
      <c r="C304" s="136" t="s">
        <v>442</v>
      </c>
      <c r="D304" s="136" t="s">
        <v>270</v>
      </c>
      <c r="E304" s="137" t="s">
        <v>941</v>
      </c>
      <c r="F304" s="138" t="s">
        <v>942</v>
      </c>
      <c r="G304" s="139" t="s">
        <v>318</v>
      </c>
      <c r="H304" s="140">
        <v>31.46</v>
      </c>
      <c r="I304" s="141"/>
      <c r="J304" s="142">
        <f>ROUND(I304*H304,2)</f>
        <v>0</v>
      </c>
      <c r="K304" s="138" t="s">
        <v>274</v>
      </c>
      <c r="L304" s="32"/>
      <c r="M304" s="143" t="s">
        <v>1</v>
      </c>
      <c r="N304" s="144" t="s">
        <v>43</v>
      </c>
      <c r="P304" s="145">
        <f>O304*H304</f>
        <v>0</v>
      </c>
      <c r="Q304" s="145">
        <v>1.2E-4</v>
      </c>
      <c r="R304" s="145">
        <f>Q304*H304</f>
        <v>3.7752000000000003E-3</v>
      </c>
      <c r="S304" s="145">
        <v>0</v>
      </c>
      <c r="T304" s="146">
        <f>S304*H304</f>
        <v>0</v>
      </c>
      <c r="AR304" s="147" t="s">
        <v>101</v>
      </c>
      <c r="AT304" s="147" t="s">
        <v>270</v>
      </c>
      <c r="AU304" s="147" t="s">
        <v>90</v>
      </c>
      <c r="AY304" s="17" t="s">
        <v>268</v>
      </c>
      <c r="BE304" s="148">
        <f>IF(N304="základní",J304,0)</f>
        <v>0</v>
      </c>
      <c r="BF304" s="148">
        <f>IF(N304="snížená",J304,0)</f>
        <v>0</v>
      </c>
      <c r="BG304" s="148">
        <f>IF(N304="zákl. přenesená",J304,0)</f>
        <v>0</v>
      </c>
      <c r="BH304" s="148">
        <f>IF(N304="sníž. přenesená",J304,0)</f>
        <v>0</v>
      </c>
      <c r="BI304" s="148">
        <f>IF(N304="nulová",J304,0)</f>
        <v>0</v>
      </c>
      <c r="BJ304" s="17" t="s">
        <v>90</v>
      </c>
      <c r="BK304" s="148">
        <f>ROUND(I304*H304,2)</f>
        <v>0</v>
      </c>
      <c r="BL304" s="17" t="s">
        <v>101</v>
      </c>
      <c r="BM304" s="147" t="s">
        <v>3614</v>
      </c>
    </row>
    <row r="305" spans="2:65" s="12" customFormat="1">
      <c r="B305" s="149"/>
      <c r="D305" s="150" t="s">
        <v>276</v>
      </c>
      <c r="E305" s="151" t="s">
        <v>1</v>
      </c>
      <c r="F305" s="152" t="s">
        <v>3615</v>
      </c>
      <c r="H305" s="153">
        <v>31.46</v>
      </c>
      <c r="I305" s="154"/>
      <c r="L305" s="149"/>
      <c r="M305" s="155"/>
      <c r="T305" s="156"/>
      <c r="AT305" s="151" t="s">
        <v>276</v>
      </c>
      <c r="AU305" s="151" t="s">
        <v>90</v>
      </c>
      <c r="AV305" s="12" t="s">
        <v>90</v>
      </c>
      <c r="AW305" s="12" t="s">
        <v>32</v>
      </c>
      <c r="AX305" s="12" t="s">
        <v>77</v>
      </c>
      <c r="AY305" s="151" t="s">
        <v>268</v>
      </c>
    </row>
    <row r="306" spans="2:65" s="13" customFormat="1">
      <c r="B306" s="157"/>
      <c r="D306" s="150" t="s">
        <v>276</v>
      </c>
      <c r="E306" s="158" t="s">
        <v>1</v>
      </c>
      <c r="F306" s="159" t="s">
        <v>278</v>
      </c>
      <c r="H306" s="160">
        <v>31.46</v>
      </c>
      <c r="I306" s="161"/>
      <c r="L306" s="157"/>
      <c r="M306" s="162"/>
      <c r="T306" s="163"/>
      <c r="AT306" s="158" t="s">
        <v>276</v>
      </c>
      <c r="AU306" s="158" t="s">
        <v>90</v>
      </c>
      <c r="AV306" s="13" t="s">
        <v>101</v>
      </c>
      <c r="AW306" s="13" t="s">
        <v>32</v>
      </c>
      <c r="AX306" s="13" t="s">
        <v>84</v>
      </c>
      <c r="AY306" s="158" t="s">
        <v>268</v>
      </c>
    </row>
    <row r="307" spans="2:65" s="11" customFormat="1" ht="22.9" customHeight="1">
      <c r="B307" s="124"/>
      <c r="D307" s="125" t="s">
        <v>76</v>
      </c>
      <c r="E307" s="134" t="s">
        <v>293</v>
      </c>
      <c r="F307" s="134" t="s">
        <v>945</v>
      </c>
      <c r="I307" s="127"/>
      <c r="J307" s="135">
        <f>BK307</f>
        <v>0</v>
      </c>
      <c r="L307" s="124"/>
      <c r="M307" s="129"/>
      <c r="P307" s="130">
        <f>SUM(P308:P686)</f>
        <v>0</v>
      </c>
      <c r="R307" s="130">
        <f>SUM(R308:R686)</f>
        <v>66.114603669999994</v>
      </c>
      <c r="T307" s="131">
        <f>SUM(T308:T686)</f>
        <v>0</v>
      </c>
      <c r="AR307" s="125" t="s">
        <v>84</v>
      </c>
      <c r="AT307" s="132" t="s">
        <v>76</v>
      </c>
      <c r="AU307" s="132" t="s">
        <v>84</v>
      </c>
      <c r="AY307" s="125" t="s">
        <v>268</v>
      </c>
      <c r="BK307" s="133">
        <f>SUM(BK308:BK686)</f>
        <v>0</v>
      </c>
    </row>
    <row r="308" spans="2:65" s="1" customFormat="1" ht="24.2" customHeight="1">
      <c r="B308" s="32"/>
      <c r="C308" s="136" t="s">
        <v>448</v>
      </c>
      <c r="D308" s="136" t="s">
        <v>270</v>
      </c>
      <c r="E308" s="137" t="s">
        <v>946</v>
      </c>
      <c r="F308" s="138" t="s">
        <v>947</v>
      </c>
      <c r="G308" s="139" t="s">
        <v>273</v>
      </c>
      <c r="H308" s="140">
        <v>53.624000000000002</v>
      </c>
      <c r="I308" s="141"/>
      <c r="J308" s="142">
        <f>ROUND(I308*H308,2)</f>
        <v>0</v>
      </c>
      <c r="K308" s="138" t="s">
        <v>274</v>
      </c>
      <c r="L308" s="32"/>
      <c r="M308" s="143" t="s">
        <v>1</v>
      </c>
      <c r="N308" s="144" t="s">
        <v>43</v>
      </c>
      <c r="P308" s="145">
        <f>O308*H308</f>
        <v>0</v>
      </c>
      <c r="Q308" s="145">
        <v>2.5999999999999998E-4</v>
      </c>
      <c r="R308" s="145">
        <f>Q308*H308</f>
        <v>1.394224E-2</v>
      </c>
      <c r="S308" s="145">
        <v>0</v>
      </c>
      <c r="T308" s="146">
        <f>S308*H308</f>
        <v>0</v>
      </c>
      <c r="AR308" s="147" t="s">
        <v>101</v>
      </c>
      <c r="AT308" s="147" t="s">
        <v>270</v>
      </c>
      <c r="AU308" s="147" t="s">
        <v>90</v>
      </c>
      <c r="AY308" s="17" t="s">
        <v>268</v>
      </c>
      <c r="BE308" s="148">
        <f>IF(N308="základní",J308,0)</f>
        <v>0</v>
      </c>
      <c r="BF308" s="148">
        <f>IF(N308="snížená",J308,0)</f>
        <v>0</v>
      </c>
      <c r="BG308" s="148">
        <f>IF(N308="zákl. přenesená",J308,0)</f>
        <v>0</v>
      </c>
      <c r="BH308" s="148">
        <f>IF(N308="sníž. přenesená",J308,0)</f>
        <v>0</v>
      </c>
      <c r="BI308" s="148">
        <f>IF(N308="nulová",J308,0)</f>
        <v>0</v>
      </c>
      <c r="BJ308" s="17" t="s">
        <v>90</v>
      </c>
      <c r="BK308" s="148">
        <f>ROUND(I308*H308,2)</f>
        <v>0</v>
      </c>
      <c r="BL308" s="17" t="s">
        <v>101</v>
      </c>
      <c r="BM308" s="147" t="s">
        <v>3616</v>
      </c>
    </row>
    <row r="309" spans="2:65" s="14" customFormat="1">
      <c r="B309" s="164"/>
      <c r="D309" s="150" t="s">
        <v>276</v>
      </c>
      <c r="E309" s="165" t="s">
        <v>1</v>
      </c>
      <c r="F309" s="166" t="s">
        <v>949</v>
      </c>
      <c r="H309" s="165" t="s">
        <v>1</v>
      </c>
      <c r="I309" s="167"/>
      <c r="L309" s="164"/>
      <c r="M309" s="168"/>
      <c r="T309" s="169"/>
      <c r="AT309" s="165" t="s">
        <v>276</v>
      </c>
      <c r="AU309" s="165" t="s">
        <v>90</v>
      </c>
      <c r="AV309" s="14" t="s">
        <v>84</v>
      </c>
      <c r="AW309" s="14" t="s">
        <v>32</v>
      </c>
      <c r="AX309" s="14" t="s">
        <v>77</v>
      </c>
      <c r="AY309" s="165" t="s">
        <v>268</v>
      </c>
    </row>
    <row r="310" spans="2:65" s="14" customFormat="1">
      <c r="B310" s="164"/>
      <c r="D310" s="150" t="s">
        <v>276</v>
      </c>
      <c r="E310" s="165" t="s">
        <v>1</v>
      </c>
      <c r="F310" s="166" t="s">
        <v>950</v>
      </c>
      <c r="H310" s="165" t="s">
        <v>1</v>
      </c>
      <c r="I310" s="167"/>
      <c r="L310" s="164"/>
      <c r="M310" s="168"/>
      <c r="T310" s="169"/>
      <c r="AT310" s="165" t="s">
        <v>276</v>
      </c>
      <c r="AU310" s="165" t="s">
        <v>90</v>
      </c>
      <c r="AV310" s="14" t="s">
        <v>84</v>
      </c>
      <c r="AW310" s="14" t="s">
        <v>32</v>
      </c>
      <c r="AX310" s="14" t="s">
        <v>77</v>
      </c>
      <c r="AY310" s="165" t="s">
        <v>268</v>
      </c>
    </row>
    <row r="311" spans="2:65" s="14" customFormat="1">
      <c r="B311" s="164"/>
      <c r="D311" s="150" t="s">
        <v>276</v>
      </c>
      <c r="E311" s="165" t="s">
        <v>1</v>
      </c>
      <c r="F311" s="166" t="s">
        <v>3581</v>
      </c>
      <c r="H311" s="165" t="s">
        <v>1</v>
      </c>
      <c r="I311" s="167"/>
      <c r="L311" s="164"/>
      <c r="M311" s="168"/>
      <c r="T311" s="169"/>
      <c r="AT311" s="165" t="s">
        <v>276</v>
      </c>
      <c r="AU311" s="165" t="s">
        <v>90</v>
      </c>
      <c r="AV311" s="14" t="s">
        <v>84</v>
      </c>
      <c r="AW311" s="14" t="s">
        <v>32</v>
      </c>
      <c r="AX311" s="14" t="s">
        <v>77</v>
      </c>
      <c r="AY311" s="165" t="s">
        <v>268</v>
      </c>
    </row>
    <row r="312" spans="2:65" s="12" customFormat="1">
      <c r="B312" s="149"/>
      <c r="D312" s="150" t="s">
        <v>276</v>
      </c>
      <c r="E312" s="151" t="s">
        <v>1</v>
      </c>
      <c r="F312" s="152" t="s">
        <v>3617</v>
      </c>
      <c r="H312" s="153">
        <v>19.446000000000002</v>
      </c>
      <c r="I312" s="154"/>
      <c r="L312" s="149"/>
      <c r="M312" s="155"/>
      <c r="T312" s="156"/>
      <c r="AT312" s="151" t="s">
        <v>276</v>
      </c>
      <c r="AU312" s="151" t="s">
        <v>90</v>
      </c>
      <c r="AV312" s="12" t="s">
        <v>90</v>
      </c>
      <c r="AW312" s="12" t="s">
        <v>32</v>
      </c>
      <c r="AX312" s="12" t="s">
        <v>77</v>
      </c>
      <c r="AY312" s="151" t="s">
        <v>268</v>
      </c>
    </row>
    <row r="313" spans="2:65" s="12" customFormat="1">
      <c r="B313" s="149"/>
      <c r="D313" s="150" t="s">
        <v>276</v>
      </c>
      <c r="E313" s="151" t="s">
        <v>1</v>
      </c>
      <c r="F313" s="152" t="s">
        <v>3618</v>
      </c>
      <c r="H313" s="153">
        <v>4.6589999999999998</v>
      </c>
      <c r="I313" s="154"/>
      <c r="L313" s="149"/>
      <c r="M313" s="155"/>
      <c r="T313" s="156"/>
      <c r="AT313" s="151" t="s">
        <v>276</v>
      </c>
      <c r="AU313" s="151" t="s">
        <v>90</v>
      </c>
      <c r="AV313" s="12" t="s">
        <v>90</v>
      </c>
      <c r="AW313" s="12" t="s">
        <v>32</v>
      </c>
      <c r="AX313" s="12" t="s">
        <v>77</v>
      </c>
      <c r="AY313" s="151" t="s">
        <v>268</v>
      </c>
    </row>
    <row r="314" spans="2:65" s="12" customFormat="1">
      <c r="B314" s="149"/>
      <c r="D314" s="150" t="s">
        <v>276</v>
      </c>
      <c r="E314" s="151" t="s">
        <v>1</v>
      </c>
      <c r="F314" s="152" t="s">
        <v>3619</v>
      </c>
      <c r="H314" s="153">
        <v>2.9820000000000002</v>
      </c>
      <c r="I314" s="154"/>
      <c r="L314" s="149"/>
      <c r="M314" s="155"/>
      <c r="T314" s="156"/>
      <c r="AT314" s="151" t="s">
        <v>276</v>
      </c>
      <c r="AU314" s="151" t="s">
        <v>90</v>
      </c>
      <c r="AV314" s="12" t="s">
        <v>90</v>
      </c>
      <c r="AW314" s="12" t="s">
        <v>32</v>
      </c>
      <c r="AX314" s="12" t="s">
        <v>77</v>
      </c>
      <c r="AY314" s="151" t="s">
        <v>268</v>
      </c>
    </row>
    <row r="315" spans="2:65" s="12" customFormat="1">
      <c r="B315" s="149"/>
      <c r="D315" s="150" t="s">
        <v>276</v>
      </c>
      <c r="E315" s="151" t="s">
        <v>1</v>
      </c>
      <c r="F315" s="152" t="s">
        <v>3620</v>
      </c>
      <c r="H315" s="153">
        <v>9.8759999999999994</v>
      </c>
      <c r="I315" s="154"/>
      <c r="L315" s="149"/>
      <c r="M315" s="155"/>
      <c r="T315" s="156"/>
      <c r="AT315" s="151" t="s">
        <v>276</v>
      </c>
      <c r="AU315" s="151" t="s">
        <v>90</v>
      </c>
      <c r="AV315" s="12" t="s">
        <v>90</v>
      </c>
      <c r="AW315" s="12" t="s">
        <v>32</v>
      </c>
      <c r="AX315" s="12" t="s">
        <v>77</v>
      </c>
      <c r="AY315" s="151" t="s">
        <v>268</v>
      </c>
    </row>
    <row r="316" spans="2:65" s="12" customFormat="1">
      <c r="B316" s="149"/>
      <c r="D316" s="150" t="s">
        <v>276</v>
      </c>
      <c r="E316" s="151" t="s">
        <v>1</v>
      </c>
      <c r="F316" s="152" t="s">
        <v>955</v>
      </c>
      <c r="H316" s="153">
        <v>1.216</v>
      </c>
      <c r="I316" s="154"/>
      <c r="L316" s="149"/>
      <c r="M316" s="155"/>
      <c r="T316" s="156"/>
      <c r="AT316" s="151" t="s">
        <v>276</v>
      </c>
      <c r="AU316" s="151" t="s">
        <v>90</v>
      </c>
      <c r="AV316" s="12" t="s">
        <v>90</v>
      </c>
      <c r="AW316" s="12" t="s">
        <v>32</v>
      </c>
      <c r="AX316" s="12" t="s">
        <v>77</v>
      </c>
      <c r="AY316" s="151" t="s">
        <v>268</v>
      </c>
    </row>
    <row r="317" spans="2:65" s="12" customFormat="1">
      <c r="B317" s="149"/>
      <c r="D317" s="150" t="s">
        <v>276</v>
      </c>
      <c r="E317" s="151" t="s">
        <v>1</v>
      </c>
      <c r="F317" s="152" t="s">
        <v>956</v>
      </c>
      <c r="H317" s="153">
        <v>2.1</v>
      </c>
      <c r="I317" s="154"/>
      <c r="L317" s="149"/>
      <c r="M317" s="155"/>
      <c r="T317" s="156"/>
      <c r="AT317" s="151" t="s">
        <v>276</v>
      </c>
      <c r="AU317" s="151" t="s">
        <v>90</v>
      </c>
      <c r="AV317" s="12" t="s">
        <v>90</v>
      </c>
      <c r="AW317" s="12" t="s">
        <v>32</v>
      </c>
      <c r="AX317" s="12" t="s">
        <v>77</v>
      </c>
      <c r="AY317" s="151" t="s">
        <v>268</v>
      </c>
    </row>
    <row r="318" spans="2:65" s="15" customFormat="1">
      <c r="B318" s="170"/>
      <c r="D318" s="150" t="s">
        <v>276</v>
      </c>
      <c r="E318" s="171" t="s">
        <v>1</v>
      </c>
      <c r="F318" s="172" t="s">
        <v>325</v>
      </c>
      <c r="H318" s="173">
        <v>40.279000000000003</v>
      </c>
      <c r="I318" s="174"/>
      <c r="L318" s="170"/>
      <c r="M318" s="175"/>
      <c r="T318" s="176"/>
      <c r="AT318" s="171" t="s">
        <v>276</v>
      </c>
      <c r="AU318" s="171" t="s">
        <v>90</v>
      </c>
      <c r="AV318" s="15" t="s">
        <v>97</v>
      </c>
      <c r="AW318" s="15" t="s">
        <v>32</v>
      </c>
      <c r="AX318" s="15" t="s">
        <v>77</v>
      </c>
      <c r="AY318" s="171" t="s">
        <v>268</v>
      </c>
    </row>
    <row r="319" spans="2:65" s="14" customFormat="1">
      <c r="B319" s="164"/>
      <c r="D319" s="150" t="s">
        <v>276</v>
      </c>
      <c r="E319" s="165" t="s">
        <v>1</v>
      </c>
      <c r="F319" s="166" t="s">
        <v>957</v>
      </c>
      <c r="H319" s="165" t="s">
        <v>1</v>
      </c>
      <c r="I319" s="167"/>
      <c r="L319" s="164"/>
      <c r="M319" s="168"/>
      <c r="T319" s="169"/>
      <c r="AT319" s="165" t="s">
        <v>276</v>
      </c>
      <c r="AU319" s="165" t="s">
        <v>90</v>
      </c>
      <c r="AV319" s="14" t="s">
        <v>84</v>
      </c>
      <c r="AW319" s="14" t="s">
        <v>32</v>
      </c>
      <c r="AX319" s="14" t="s">
        <v>77</v>
      </c>
      <c r="AY319" s="165" t="s">
        <v>268</v>
      </c>
    </row>
    <row r="320" spans="2:65" s="14" customFormat="1">
      <c r="B320" s="164"/>
      <c r="D320" s="150" t="s">
        <v>276</v>
      </c>
      <c r="E320" s="165" t="s">
        <v>1</v>
      </c>
      <c r="F320" s="166" t="s">
        <v>3581</v>
      </c>
      <c r="H320" s="165" t="s">
        <v>1</v>
      </c>
      <c r="I320" s="167"/>
      <c r="L320" s="164"/>
      <c r="M320" s="168"/>
      <c r="T320" s="169"/>
      <c r="AT320" s="165" t="s">
        <v>276</v>
      </c>
      <c r="AU320" s="165" t="s">
        <v>90</v>
      </c>
      <c r="AV320" s="14" t="s">
        <v>84</v>
      </c>
      <c r="AW320" s="14" t="s">
        <v>32</v>
      </c>
      <c r="AX320" s="14" t="s">
        <v>77</v>
      </c>
      <c r="AY320" s="165" t="s">
        <v>268</v>
      </c>
    </row>
    <row r="321" spans="2:65" s="12" customFormat="1">
      <c r="B321" s="149"/>
      <c r="D321" s="150" t="s">
        <v>276</v>
      </c>
      <c r="E321" s="151" t="s">
        <v>1</v>
      </c>
      <c r="F321" s="152" t="s">
        <v>3621</v>
      </c>
      <c r="H321" s="153">
        <v>13.345000000000001</v>
      </c>
      <c r="I321" s="154"/>
      <c r="L321" s="149"/>
      <c r="M321" s="155"/>
      <c r="T321" s="156"/>
      <c r="AT321" s="151" t="s">
        <v>276</v>
      </c>
      <c r="AU321" s="151" t="s">
        <v>90</v>
      </c>
      <c r="AV321" s="12" t="s">
        <v>90</v>
      </c>
      <c r="AW321" s="12" t="s">
        <v>32</v>
      </c>
      <c r="AX321" s="12" t="s">
        <v>77</v>
      </c>
      <c r="AY321" s="151" t="s">
        <v>268</v>
      </c>
    </row>
    <row r="322" spans="2:65" s="15" customFormat="1">
      <c r="B322" s="170"/>
      <c r="D322" s="150" t="s">
        <v>276</v>
      </c>
      <c r="E322" s="171" t="s">
        <v>1</v>
      </c>
      <c r="F322" s="172" t="s">
        <v>325</v>
      </c>
      <c r="H322" s="173">
        <v>13.345000000000001</v>
      </c>
      <c r="I322" s="174"/>
      <c r="L322" s="170"/>
      <c r="M322" s="175"/>
      <c r="T322" s="176"/>
      <c r="AT322" s="171" t="s">
        <v>276</v>
      </c>
      <c r="AU322" s="171" t="s">
        <v>90</v>
      </c>
      <c r="AV322" s="15" t="s">
        <v>97</v>
      </c>
      <c r="AW322" s="15" t="s">
        <v>32</v>
      </c>
      <c r="AX322" s="15" t="s">
        <v>77</v>
      </c>
      <c r="AY322" s="171" t="s">
        <v>268</v>
      </c>
    </row>
    <row r="323" spans="2:65" s="13" customFormat="1">
      <c r="B323" s="157"/>
      <c r="D323" s="150" t="s">
        <v>276</v>
      </c>
      <c r="E323" s="158" t="s">
        <v>1</v>
      </c>
      <c r="F323" s="159" t="s">
        <v>278</v>
      </c>
      <c r="H323" s="160">
        <v>53.624000000000002</v>
      </c>
      <c r="I323" s="161"/>
      <c r="L323" s="157"/>
      <c r="M323" s="162"/>
      <c r="T323" s="163"/>
      <c r="AT323" s="158" t="s">
        <v>276</v>
      </c>
      <c r="AU323" s="158" t="s">
        <v>90</v>
      </c>
      <c r="AV323" s="13" t="s">
        <v>101</v>
      </c>
      <c r="AW323" s="13" t="s">
        <v>32</v>
      </c>
      <c r="AX323" s="13" t="s">
        <v>84</v>
      </c>
      <c r="AY323" s="158" t="s">
        <v>268</v>
      </c>
    </row>
    <row r="324" spans="2:65" s="1" customFormat="1" ht="24.2" customHeight="1">
      <c r="B324" s="32"/>
      <c r="C324" s="136" t="s">
        <v>471</v>
      </c>
      <c r="D324" s="136" t="s">
        <v>270</v>
      </c>
      <c r="E324" s="137" t="s">
        <v>959</v>
      </c>
      <c r="F324" s="138" t="s">
        <v>960</v>
      </c>
      <c r="G324" s="139" t="s">
        <v>273</v>
      </c>
      <c r="H324" s="140">
        <v>500.81799999999998</v>
      </c>
      <c r="I324" s="141"/>
      <c r="J324" s="142">
        <f>ROUND(I324*H324,2)</f>
        <v>0</v>
      </c>
      <c r="K324" s="138" t="s">
        <v>274</v>
      </c>
      <c r="L324" s="32"/>
      <c r="M324" s="143" t="s">
        <v>1</v>
      </c>
      <c r="N324" s="144" t="s">
        <v>43</v>
      </c>
      <c r="P324" s="145">
        <f>O324*H324</f>
        <v>0</v>
      </c>
      <c r="Q324" s="145">
        <v>7.3499999999999998E-3</v>
      </c>
      <c r="R324" s="145">
        <f>Q324*H324</f>
        <v>3.6810122999999999</v>
      </c>
      <c r="S324" s="145">
        <v>0</v>
      </c>
      <c r="T324" s="146">
        <f>S324*H324</f>
        <v>0</v>
      </c>
      <c r="AR324" s="147" t="s">
        <v>101</v>
      </c>
      <c r="AT324" s="147" t="s">
        <v>270</v>
      </c>
      <c r="AU324" s="147" t="s">
        <v>90</v>
      </c>
      <c r="AY324" s="17" t="s">
        <v>268</v>
      </c>
      <c r="BE324" s="148">
        <f>IF(N324="základní",J324,0)</f>
        <v>0</v>
      </c>
      <c r="BF324" s="148">
        <f>IF(N324="snížená",J324,0)</f>
        <v>0</v>
      </c>
      <c r="BG324" s="148">
        <f>IF(N324="zákl. přenesená",J324,0)</f>
        <v>0</v>
      </c>
      <c r="BH324" s="148">
        <f>IF(N324="sníž. přenesená",J324,0)</f>
        <v>0</v>
      </c>
      <c r="BI324" s="148">
        <f>IF(N324="nulová",J324,0)</f>
        <v>0</v>
      </c>
      <c r="BJ324" s="17" t="s">
        <v>90</v>
      </c>
      <c r="BK324" s="148">
        <f>ROUND(I324*H324,2)</f>
        <v>0</v>
      </c>
      <c r="BL324" s="17" t="s">
        <v>101</v>
      </c>
      <c r="BM324" s="147" t="s">
        <v>961</v>
      </c>
    </row>
    <row r="325" spans="2:65" s="14" customFormat="1">
      <c r="B325" s="164"/>
      <c r="D325" s="150" t="s">
        <v>276</v>
      </c>
      <c r="E325" s="165" t="s">
        <v>1</v>
      </c>
      <c r="F325" s="166" t="s">
        <v>949</v>
      </c>
      <c r="H325" s="165" t="s">
        <v>1</v>
      </c>
      <c r="I325" s="167"/>
      <c r="L325" s="164"/>
      <c r="M325" s="168"/>
      <c r="T325" s="169"/>
      <c r="AT325" s="165" t="s">
        <v>276</v>
      </c>
      <c r="AU325" s="165" t="s">
        <v>90</v>
      </c>
      <c r="AV325" s="14" t="s">
        <v>84</v>
      </c>
      <c r="AW325" s="14" t="s">
        <v>32</v>
      </c>
      <c r="AX325" s="14" t="s">
        <v>77</v>
      </c>
      <c r="AY325" s="165" t="s">
        <v>268</v>
      </c>
    </row>
    <row r="326" spans="2:65" s="14" customFormat="1">
      <c r="B326" s="164"/>
      <c r="D326" s="150" t="s">
        <v>276</v>
      </c>
      <c r="E326" s="165" t="s">
        <v>1</v>
      </c>
      <c r="F326" s="166" t="s">
        <v>962</v>
      </c>
      <c r="H326" s="165" t="s">
        <v>1</v>
      </c>
      <c r="I326" s="167"/>
      <c r="L326" s="164"/>
      <c r="M326" s="168"/>
      <c r="T326" s="169"/>
      <c r="AT326" s="165" t="s">
        <v>276</v>
      </c>
      <c r="AU326" s="165" t="s">
        <v>90</v>
      </c>
      <c r="AV326" s="14" t="s">
        <v>84</v>
      </c>
      <c r="AW326" s="14" t="s">
        <v>32</v>
      </c>
      <c r="AX326" s="14" t="s">
        <v>77</v>
      </c>
      <c r="AY326" s="165" t="s">
        <v>268</v>
      </c>
    </row>
    <row r="327" spans="2:65" s="12" customFormat="1">
      <c r="B327" s="149"/>
      <c r="D327" s="150" t="s">
        <v>276</v>
      </c>
      <c r="E327" s="151" t="s">
        <v>1</v>
      </c>
      <c r="F327" s="152" t="s">
        <v>3622</v>
      </c>
      <c r="H327" s="153">
        <v>349.89299999999997</v>
      </c>
      <c r="I327" s="154"/>
      <c r="L327" s="149"/>
      <c r="M327" s="155"/>
      <c r="T327" s="156"/>
      <c r="AT327" s="151" t="s">
        <v>276</v>
      </c>
      <c r="AU327" s="151" t="s">
        <v>90</v>
      </c>
      <c r="AV327" s="12" t="s">
        <v>90</v>
      </c>
      <c r="AW327" s="12" t="s">
        <v>32</v>
      </c>
      <c r="AX327" s="12" t="s">
        <v>77</v>
      </c>
      <c r="AY327" s="151" t="s">
        <v>268</v>
      </c>
    </row>
    <row r="328" spans="2:65" s="12" customFormat="1" ht="33.75">
      <c r="B328" s="149"/>
      <c r="D328" s="150" t="s">
        <v>276</v>
      </c>
      <c r="E328" s="151" t="s">
        <v>1</v>
      </c>
      <c r="F328" s="152" t="s">
        <v>3623</v>
      </c>
      <c r="H328" s="153">
        <v>-55.44</v>
      </c>
      <c r="I328" s="154"/>
      <c r="L328" s="149"/>
      <c r="M328" s="155"/>
      <c r="T328" s="156"/>
      <c r="AT328" s="151" t="s">
        <v>276</v>
      </c>
      <c r="AU328" s="151" t="s">
        <v>90</v>
      </c>
      <c r="AV328" s="12" t="s">
        <v>90</v>
      </c>
      <c r="AW328" s="12" t="s">
        <v>32</v>
      </c>
      <c r="AX328" s="12" t="s">
        <v>77</v>
      </c>
      <c r="AY328" s="151" t="s">
        <v>268</v>
      </c>
    </row>
    <row r="329" spans="2:65" s="12" customFormat="1" ht="22.5">
      <c r="B329" s="149"/>
      <c r="D329" s="150" t="s">
        <v>276</v>
      </c>
      <c r="E329" s="151" t="s">
        <v>1</v>
      </c>
      <c r="F329" s="152" t="s">
        <v>3624</v>
      </c>
      <c r="H329" s="153">
        <v>-34.344999999999999</v>
      </c>
      <c r="I329" s="154"/>
      <c r="L329" s="149"/>
      <c r="M329" s="155"/>
      <c r="T329" s="156"/>
      <c r="AT329" s="151" t="s">
        <v>276</v>
      </c>
      <c r="AU329" s="151" t="s">
        <v>90</v>
      </c>
      <c r="AV329" s="12" t="s">
        <v>90</v>
      </c>
      <c r="AW329" s="12" t="s">
        <v>32</v>
      </c>
      <c r="AX329" s="12" t="s">
        <v>77</v>
      </c>
      <c r="AY329" s="151" t="s">
        <v>268</v>
      </c>
    </row>
    <row r="330" spans="2:65" s="15" customFormat="1">
      <c r="B330" s="170"/>
      <c r="D330" s="150" t="s">
        <v>276</v>
      </c>
      <c r="E330" s="171" t="s">
        <v>1</v>
      </c>
      <c r="F330" s="172" t="s">
        <v>325</v>
      </c>
      <c r="H330" s="173">
        <v>260.108</v>
      </c>
      <c r="I330" s="174"/>
      <c r="L330" s="170"/>
      <c r="M330" s="175"/>
      <c r="T330" s="176"/>
      <c r="AT330" s="171" t="s">
        <v>276</v>
      </c>
      <c r="AU330" s="171" t="s">
        <v>90</v>
      </c>
      <c r="AV330" s="15" t="s">
        <v>97</v>
      </c>
      <c r="AW330" s="15" t="s">
        <v>32</v>
      </c>
      <c r="AX330" s="15" t="s">
        <v>77</v>
      </c>
      <c r="AY330" s="171" t="s">
        <v>268</v>
      </c>
    </row>
    <row r="331" spans="2:65" s="14" customFormat="1">
      <c r="B331" s="164"/>
      <c r="D331" s="150" t="s">
        <v>276</v>
      </c>
      <c r="E331" s="165" t="s">
        <v>1</v>
      </c>
      <c r="F331" s="166" t="s">
        <v>962</v>
      </c>
      <c r="H331" s="165" t="s">
        <v>1</v>
      </c>
      <c r="I331" s="167"/>
      <c r="L331" s="164"/>
      <c r="M331" s="168"/>
      <c r="T331" s="169"/>
      <c r="AT331" s="165" t="s">
        <v>276</v>
      </c>
      <c r="AU331" s="165" t="s">
        <v>90</v>
      </c>
      <c r="AV331" s="14" t="s">
        <v>84</v>
      </c>
      <c r="AW331" s="14" t="s">
        <v>32</v>
      </c>
      <c r="AX331" s="14" t="s">
        <v>77</v>
      </c>
      <c r="AY331" s="165" t="s">
        <v>268</v>
      </c>
    </row>
    <row r="332" spans="2:65" s="12" customFormat="1" ht="33.75">
      <c r="B332" s="149"/>
      <c r="D332" s="150" t="s">
        <v>276</v>
      </c>
      <c r="E332" s="151" t="s">
        <v>1</v>
      </c>
      <c r="F332" s="152" t="s">
        <v>3625</v>
      </c>
      <c r="H332" s="153">
        <v>52.034999999999997</v>
      </c>
      <c r="I332" s="154"/>
      <c r="L332" s="149"/>
      <c r="M332" s="155"/>
      <c r="T332" s="156"/>
      <c r="AT332" s="151" t="s">
        <v>276</v>
      </c>
      <c r="AU332" s="151" t="s">
        <v>90</v>
      </c>
      <c r="AV332" s="12" t="s">
        <v>90</v>
      </c>
      <c r="AW332" s="12" t="s">
        <v>32</v>
      </c>
      <c r="AX332" s="12" t="s">
        <v>77</v>
      </c>
      <c r="AY332" s="151" t="s">
        <v>268</v>
      </c>
    </row>
    <row r="333" spans="2:65" s="14" customFormat="1">
      <c r="B333" s="164"/>
      <c r="D333" s="150" t="s">
        <v>276</v>
      </c>
      <c r="E333" s="165" t="s">
        <v>1</v>
      </c>
      <c r="F333" s="166" t="s">
        <v>968</v>
      </c>
      <c r="H333" s="165" t="s">
        <v>1</v>
      </c>
      <c r="I333" s="167"/>
      <c r="L333" s="164"/>
      <c r="M333" s="168"/>
      <c r="T333" s="169"/>
      <c r="AT333" s="165" t="s">
        <v>276</v>
      </c>
      <c r="AU333" s="165" t="s">
        <v>90</v>
      </c>
      <c r="AV333" s="14" t="s">
        <v>84</v>
      </c>
      <c r="AW333" s="14" t="s">
        <v>32</v>
      </c>
      <c r="AX333" s="14" t="s">
        <v>77</v>
      </c>
      <c r="AY333" s="165" t="s">
        <v>268</v>
      </c>
    </row>
    <row r="334" spans="2:65" s="12" customFormat="1">
      <c r="B334" s="149"/>
      <c r="D334" s="150" t="s">
        <v>276</v>
      </c>
      <c r="E334" s="151" t="s">
        <v>1</v>
      </c>
      <c r="F334" s="152" t="s">
        <v>3626</v>
      </c>
      <c r="H334" s="153">
        <v>62.1</v>
      </c>
      <c r="I334" s="154"/>
      <c r="L334" s="149"/>
      <c r="M334" s="155"/>
      <c r="T334" s="156"/>
      <c r="AT334" s="151" t="s">
        <v>276</v>
      </c>
      <c r="AU334" s="151" t="s">
        <v>90</v>
      </c>
      <c r="AV334" s="12" t="s">
        <v>90</v>
      </c>
      <c r="AW334" s="12" t="s">
        <v>32</v>
      </c>
      <c r="AX334" s="12" t="s">
        <v>77</v>
      </c>
      <c r="AY334" s="151" t="s">
        <v>268</v>
      </c>
    </row>
    <row r="335" spans="2:65" s="15" customFormat="1">
      <c r="B335" s="170"/>
      <c r="D335" s="150" t="s">
        <v>276</v>
      </c>
      <c r="E335" s="171" t="s">
        <v>1</v>
      </c>
      <c r="F335" s="172" t="s">
        <v>325</v>
      </c>
      <c r="H335" s="173">
        <v>114.13500000000001</v>
      </c>
      <c r="I335" s="174"/>
      <c r="L335" s="170"/>
      <c r="M335" s="175"/>
      <c r="T335" s="176"/>
      <c r="AT335" s="171" t="s">
        <v>276</v>
      </c>
      <c r="AU335" s="171" t="s">
        <v>90</v>
      </c>
      <c r="AV335" s="15" t="s">
        <v>97</v>
      </c>
      <c r="AW335" s="15" t="s">
        <v>32</v>
      </c>
      <c r="AX335" s="15" t="s">
        <v>77</v>
      </c>
      <c r="AY335" s="171" t="s">
        <v>268</v>
      </c>
    </row>
    <row r="336" spans="2:65" s="14" customFormat="1">
      <c r="B336" s="164"/>
      <c r="D336" s="150" t="s">
        <v>276</v>
      </c>
      <c r="E336" s="165" t="s">
        <v>1</v>
      </c>
      <c r="F336" s="166" t="s">
        <v>949</v>
      </c>
      <c r="H336" s="165" t="s">
        <v>1</v>
      </c>
      <c r="I336" s="167"/>
      <c r="L336" s="164"/>
      <c r="M336" s="168"/>
      <c r="T336" s="169"/>
      <c r="AT336" s="165" t="s">
        <v>276</v>
      </c>
      <c r="AU336" s="165" t="s">
        <v>90</v>
      </c>
      <c r="AV336" s="14" t="s">
        <v>84</v>
      </c>
      <c r="AW336" s="14" t="s">
        <v>32</v>
      </c>
      <c r="AX336" s="14" t="s">
        <v>77</v>
      </c>
      <c r="AY336" s="165" t="s">
        <v>268</v>
      </c>
    </row>
    <row r="337" spans="2:51" s="14" customFormat="1">
      <c r="B337" s="164"/>
      <c r="D337" s="150" t="s">
        <v>276</v>
      </c>
      <c r="E337" s="165" t="s">
        <v>1</v>
      </c>
      <c r="F337" s="166" t="s">
        <v>950</v>
      </c>
      <c r="H337" s="165" t="s">
        <v>1</v>
      </c>
      <c r="I337" s="167"/>
      <c r="L337" s="164"/>
      <c r="M337" s="168"/>
      <c r="T337" s="169"/>
      <c r="AT337" s="165" t="s">
        <v>276</v>
      </c>
      <c r="AU337" s="165" t="s">
        <v>90</v>
      </c>
      <c r="AV337" s="14" t="s">
        <v>84</v>
      </c>
      <c r="AW337" s="14" t="s">
        <v>32</v>
      </c>
      <c r="AX337" s="14" t="s">
        <v>77</v>
      </c>
      <c r="AY337" s="165" t="s">
        <v>268</v>
      </c>
    </row>
    <row r="338" spans="2:51" s="14" customFormat="1">
      <c r="B338" s="164"/>
      <c r="D338" s="150" t="s">
        <v>276</v>
      </c>
      <c r="E338" s="165" t="s">
        <v>1</v>
      </c>
      <c r="F338" s="166" t="s">
        <v>3581</v>
      </c>
      <c r="H338" s="165" t="s">
        <v>1</v>
      </c>
      <c r="I338" s="167"/>
      <c r="L338" s="164"/>
      <c r="M338" s="168"/>
      <c r="T338" s="169"/>
      <c r="AT338" s="165" t="s">
        <v>276</v>
      </c>
      <c r="AU338" s="165" t="s">
        <v>90</v>
      </c>
      <c r="AV338" s="14" t="s">
        <v>84</v>
      </c>
      <c r="AW338" s="14" t="s">
        <v>32</v>
      </c>
      <c r="AX338" s="14" t="s">
        <v>77</v>
      </c>
      <c r="AY338" s="165" t="s">
        <v>268</v>
      </c>
    </row>
    <row r="339" spans="2:51" s="12" customFormat="1">
      <c r="B339" s="149"/>
      <c r="D339" s="150" t="s">
        <v>276</v>
      </c>
      <c r="E339" s="151" t="s">
        <v>1</v>
      </c>
      <c r="F339" s="152" t="s">
        <v>3617</v>
      </c>
      <c r="H339" s="153">
        <v>19.446000000000002</v>
      </c>
      <c r="I339" s="154"/>
      <c r="L339" s="149"/>
      <c r="M339" s="155"/>
      <c r="T339" s="156"/>
      <c r="AT339" s="151" t="s">
        <v>276</v>
      </c>
      <c r="AU339" s="151" t="s">
        <v>90</v>
      </c>
      <c r="AV339" s="12" t="s">
        <v>90</v>
      </c>
      <c r="AW339" s="12" t="s">
        <v>32</v>
      </c>
      <c r="AX339" s="12" t="s">
        <v>77</v>
      </c>
      <c r="AY339" s="151" t="s">
        <v>268</v>
      </c>
    </row>
    <row r="340" spans="2:51" s="12" customFormat="1">
      <c r="B340" s="149"/>
      <c r="D340" s="150" t="s">
        <v>276</v>
      </c>
      <c r="E340" s="151" t="s">
        <v>1</v>
      </c>
      <c r="F340" s="152" t="s">
        <v>3618</v>
      </c>
      <c r="H340" s="153">
        <v>4.6589999999999998</v>
      </c>
      <c r="I340" s="154"/>
      <c r="L340" s="149"/>
      <c r="M340" s="155"/>
      <c r="T340" s="156"/>
      <c r="AT340" s="151" t="s">
        <v>276</v>
      </c>
      <c r="AU340" s="151" t="s">
        <v>90</v>
      </c>
      <c r="AV340" s="12" t="s">
        <v>90</v>
      </c>
      <c r="AW340" s="12" t="s">
        <v>32</v>
      </c>
      <c r="AX340" s="12" t="s">
        <v>77</v>
      </c>
      <c r="AY340" s="151" t="s">
        <v>268</v>
      </c>
    </row>
    <row r="341" spans="2:51" s="12" customFormat="1">
      <c r="B341" s="149"/>
      <c r="D341" s="150" t="s">
        <v>276</v>
      </c>
      <c r="E341" s="151" t="s">
        <v>1</v>
      </c>
      <c r="F341" s="152" t="s">
        <v>3619</v>
      </c>
      <c r="H341" s="153">
        <v>2.9820000000000002</v>
      </c>
      <c r="I341" s="154"/>
      <c r="L341" s="149"/>
      <c r="M341" s="155"/>
      <c r="T341" s="156"/>
      <c r="AT341" s="151" t="s">
        <v>276</v>
      </c>
      <c r="AU341" s="151" t="s">
        <v>90</v>
      </c>
      <c r="AV341" s="12" t="s">
        <v>90</v>
      </c>
      <c r="AW341" s="12" t="s">
        <v>32</v>
      </c>
      <c r="AX341" s="12" t="s">
        <v>77</v>
      </c>
      <c r="AY341" s="151" t="s">
        <v>268</v>
      </c>
    </row>
    <row r="342" spans="2:51" s="12" customFormat="1">
      <c r="B342" s="149"/>
      <c r="D342" s="150" t="s">
        <v>276</v>
      </c>
      <c r="E342" s="151" t="s">
        <v>1</v>
      </c>
      <c r="F342" s="152" t="s">
        <v>3620</v>
      </c>
      <c r="H342" s="153">
        <v>9.8759999999999994</v>
      </c>
      <c r="I342" s="154"/>
      <c r="L342" s="149"/>
      <c r="M342" s="155"/>
      <c r="T342" s="156"/>
      <c r="AT342" s="151" t="s">
        <v>276</v>
      </c>
      <c r="AU342" s="151" t="s">
        <v>90</v>
      </c>
      <c r="AV342" s="12" t="s">
        <v>90</v>
      </c>
      <c r="AW342" s="12" t="s">
        <v>32</v>
      </c>
      <c r="AX342" s="12" t="s">
        <v>77</v>
      </c>
      <c r="AY342" s="151" t="s">
        <v>268</v>
      </c>
    </row>
    <row r="343" spans="2:51" s="12" customFormat="1">
      <c r="B343" s="149"/>
      <c r="D343" s="150" t="s">
        <v>276</v>
      </c>
      <c r="E343" s="151" t="s">
        <v>1</v>
      </c>
      <c r="F343" s="152" t="s">
        <v>955</v>
      </c>
      <c r="H343" s="153">
        <v>1.216</v>
      </c>
      <c r="I343" s="154"/>
      <c r="L343" s="149"/>
      <c r="M343" s="155"/>
      <c r="T343" s="156"/>
      <c r="AT343" s="151" t="s">
        <v>276</v>
      </c>
      <c r="AU343" s="151" t="s">
        <v>90</v>
      </c>
      <c r="AV343" s="12" t="s">
        <v>90</v>
      </c>
      <c r="AW343" s="12" t="s">
        <v>32</v>
      </c>
      <c r="AX343" s="12" t="s">
        <v>77</v>
      </c>
      <c r="AY343" s="151" t="s">
        <v>268</v>
      </c>
    </row>
    <row r="344" spans="2:51" s="12" customFormat="1">
      <c r="B344" s="149"/>
      <c r="D344" s="150" t="s">
        <v>276</v>
      </c>
      <c r="E344" s="151" t="s">
        <v>1</v>
      </c>
      <c r="F344" s="152" t="s">
        <v>956</v>
      </c>
      <c r="H344" s="153">
        <v>2.1</v>
      </c>
      <c r="I344" s="154"/>
      <c r="L344" s="149"/>
      <c r="M344" s="155"/>
      <c r="T344" s="156"/>
      <c r="AT344" s="151" t="s">
        <v>276</v>
      </c>
      <c r="AU344" s="151" t="s">
        <v>90</v>
      </c>
      <c r="AV344" s="12" t="s">
        <v>90</v>
      </c>
      <c r="AW344" s="12" t="s">
        <v>32</v>
      </c>
      <c r="AX344" s="12" t="s">
        <v>77</v>
      </c>
      <c r="AY344" s="151" t="s">
        <v>268</v>
      </c>
    </row>
    <row r="345" spans="2:51" s="15" customFormat="1">
      <c r="B345" s="170"/>
      <c r="D345" s="150" t="s">
        <v>276</v>
      </c>
      <c r="E345" s="171" t="s">
        <v>1</v>
      </c>
      <c r="F345" s="172" t="s">
        <v>325</v>
      </c>
      <c r="H345" s="173">
        <v>40.279000000000003</v>
      </c>
      <c r="I345" s="174"/>
      <c r="L345" s="170"/>
      <c r="M345" s="175"/>
      <c r="T345" s="176"/>
      <c r="AT345" s="171" t="s">
        <v>276</v>
      </c>
      <c r="AU345" s="171" t="s">
        <v>90</v>
      </c>
      <c r="AV345" s="15" t="s">
        <v>97</v>
      </c>
      <c r="AW345" s="15" t="s">
        <v>32</v>
      </c>
      <c r="AX345" s="15" t="s">
        <v>77</v>
      </c>
      <c r="AY345" s="171" t="s">
        <v>268</v>
      </c>
    </row>
    <row r="346" spans="2:51" s="14" customFormat="1">
      <c r="B346" s="164"/>
      <c r="D346" s="150" t="s">
        <v>276</v>
      </c>
      <c r="E346" s="165" t="s">
        <v>1</v>
      </c>
      <c r="F346" s="166" t="s">
        <v>970</v>
      </c>
      <c r="H346" s="165" t="s">
        <v>1</v>
      </c>
      <c r="I346" s="167"/>
      <c r="L346" s="164"/>
      <c r="M346" s="168"/>
      <c r="T346" s="169"/>
      <c r="AT346" s="165" t="s">
        <v>276</v>
      </c>
      <c r="AU346" s="165" t="s">
        <v>90</v>
      </c>
      <c r="AV346" s="14" t="s">
        <v>84</v>
      </c>
      <c r="AW346" s="14" t="s">
        <v>32</v>
      </c>
      <c r="AX346" s="14" t="s">
        <v>77</v>
      </c>
      <c r="AY346" s="165" t="s">
        <v>268</v>
      </c>
    </row>
    <row r="347" spans="2:51" s="12" customFormat="1">
      <c r="B347" s="149"/>
      <c r="D347" s="150" t="s">
        <v>276</v>
      </c>
      <c r="E347" s="151" t="s">
        <v>1</v>
      </c>
      <c r="F347" s="152" t="s">
        <v>3627</v>
      </c>
      <c r="H347" s="153">
        <v>15.19</v>
      </c>
      <c r="I347" s="154"/>
      <c r="L347" s="149"/>
      <c r="M347" s="155"/>
      <c r="T347" s="156"/>
      <c r="AT347" s="151" t="s">
        <v>276</v>
      </c>
      <c r="AU347" s="151" t="s">
        <v>90</v>
      </c>
      <c r="AV347" s="12" t="s">
        <v>90</v>
      </c>
      <c r="AW347" s="12" t="s">
        <v>32</v>
      </c>
      <c r="AX347" s="12" t="s">
        <v>77</v>
      </c>
      <c r="AY347" s="151" t="s">
        <v>268</v>
      </c>
    </row>
    <row r="348" spans="2:51" s="15" customFormat="1">
      <c r="B348" s="170"/>
      <c r="D348" s="150" t="s">
        <v>276</v>
      </c>
      <c r="E348" s="171" t="s">
        <v>1</v>
      </c>
      <c r="F348" s="172" t="s">
        <v>325</v>
      </c>
      <c r="H348" s="173">
        <v>15.19</v>
      </c>
      <c r="I348" s="174"/>
      <c r="L348" s="170"/>
      <c r="M348" s="175"/>
      <c r="T348" s="176"/>
      <c r="AT348" s="171" t="s">
        <v>276</v>
      </c>
      <c r="AU348" s="171" t="s">
        <v>90</v>
      </c>
      <c r="AV348" s="15" t="s">
        <v>97</v>
      </c>
      <c r="AW348" s="15" t="s">
        <v>32</v>
      </c>
      <c r="AX348" s="15" t="s">
        <v>77</v>
      </c>
      <c r="AY348" s="171" t="s">
        <v>268</v>
      </c>
    </row>
    <row r="349" spans="2:51" s="14" customFormat="1">
      <c r="B349" s="164"/>
      <c r="D349" s="150" t="s">
        <v>276</v>
      </c>
      <c r="E349" s="165" t="s">
        <v>1</v>
      </c>
      <c r="F349" s="166" t="s">
        <v>972</v>
      </c>
      <c r="H349" s="165" t="s">
        <v>1</v>
      </c>
      <c r="I349" s="167"/>
      <c r="L349" s="164"/>
      <c r="M349" s="168"/>
      <c r="T349" s="169"/>
      <c r="AT349" s="165" t="s">
        <v>276</v>
      </c>
      <c r="AU349" s="165" t="s">
        <v>90</v>
      </c>
      <c r="AV349" s="14" t="s">
        <v>84</v>
      </c>
      <c r="AW349" s="14" t="s">
        <v>32</v>
      </c>
      <c r="AX349" s="14" t="s">
        <v>77</v>
      </c>
      <c r="AY349" s="165" t="s">
        <v>268</v>
      </c>
    </row>
    <row r="350" spans="2:51" s="14" customFormat="1">
      <c r="B350" s="164"/>
      <c r="D350" s="150" t="s">
        <v>276</v>
      </c>
      <c r="E350" s="165" t="s">
        <v>1</v>
      </c>
      <c r="F350" s="166" t="s">
        <v>3581</v>
      </c>
      <c r="H350" s="165" t="s">
        <v>1</v>
      </c>
      <c r="I350" s="167"/>
      <c r="L350" s="164"/>
      <c r="M350" s="168"/>
      <c r="T350" s="169"/>
      <c r="AT350" s="165" t="s">
        <v>276</v>
      </c>
      <c r="AU350" s="165" t="s">
        <v>90</v>
      </c>
      <c r="AV350" s="14" t="s">
        <v>84</v>
      </c>
      <c r="AW350" s="14" t="s">
        <v>32</v>
      </c>
      <c r="AX350" s="14" t="s">
        <v>77</v>
      </c>
      <c r="AY350" s="165" t="s">
        <v>268</v>
      </c>
    </row>
    <row r="351" spans="2:51" s="12" customFormat="1">
      <c r="B351" s="149"/>
      <c r="D351" s="150" t="s">
        <v>276</v>
      </c>
      <c r="E351" s="151" t="s">
        <v>1</v>
      </c>
      <c r="F351" s="152" t="s">
        <v>3621</v>
      </c>
      <c r="H351" s="153">
        <v>13.345000000000001</v>
      </c>
      <c r="I351" s="154"/>
      <c r="L351" s="149"/>
      <c r="M351" s="155"/>
      <c r="T351" s="156"/>
      <c r="AT351" s="151" t="s">
        <v>276</v>
      </c>
      <c r="AU351" s="151" t="s">
        <v>90</v>
      </c>
      <c r="AV351" s="12" t="s">
        <v>90</v>
      </c>
      <c r="AW351" s="12" t="s">
        <v>32</v>
      </c>
      <c r="AX351" s="12" t="s">
        <v>77</v>
      </c>
      <c r="AY351" s="151" t="s">
        <v>268</v>
      </c>
    </row>
    <row r="352" spans="2:51" s="12" customFormat="1" ht="22.5">
      <c r="B352" s="149"/>
      <c r="D352" s="150" t="s">
        <v>276</v>
      </c>
      <c r="E352" s="151" t="s">
        <v>1</v>
      </c>
      <c r="F352" s="152" t="s">
        <v>3628</v>
      </c>
      <c r="H352" s="153">
        <v>23.416</v>
      </c>
      <c r="I352" s="154"/>
      <c r="L352" s="149"/>
      <c r="M352" s="155"/>
      <c r="T352" s="156"/>
      <c r="AT352" s="151" t="s">
        <v>276</v>
      </c>
      <c r="AU352" s="151" t="s">
        <v>90</v>
      </c>
      <c r="AV352" s="12" t="s">
        <v>90</v>
      </c>
      <c r="AW352" s="12" t="s">
        <v>32</v>
      </c>
      <c r="AX352" s="12" t="s">
        <v>77</v>
      </c>
      <c r="AY352" s="151" t="s">
        <v>268</v>
      </c>
    </row>
    <row r="353" spans="2:65" s="12" customFormat="1">
      <c r="B353" s="149"/>
      <c r="D353" s="150" t="s">
        <v>276</v>
      </c>
      <c r="E353" s="151" t="s">
        <v>1</v>
      </c>
      <c r="F353" s="152" t="s">
        <v>3629</v>
      </c>
      <c r="H353" s="153">
        <v>12.98</v>
      </c>
      <c r="I353" s="154"/>
      <c r="L353" s="149"/>
      <c r="M353" s="155"/>
      <c r="T353" s="156"/>
      <c r="AT353" s="151" t="s">
        <v>276</v>
      </c>
      <c r="AU353" s="151" t="s">
        <v>90</v>
      </c>
      <c r="AV353" s="12" t="s">
        <v>90</v>
      </c>
      <c r="AW353" s="12" t="s">
        <v>32</v>
      </c>
      <c r="AX353" s="12" t="s">
        <v>77</v>
      </c>
      <c r="AY353" s="151" t="s">
        <v>268</v>
      </c>
    </row>
    <row r="354" spans="2:65" s="12" customFormat="1">
      <c r="B354" s="149"/>
      <c r="D354" s="150" t="s">
        <v>276</v>
      </c>
      <c r="E354" s="151" t="s">
        <v>1</v>
      </c>
      <c r="F354" s="152" t="s">
        <v>3630</v>
      </c>
      <c r="H354" s="153">
        <v>21.364999999999998</v>
      </c>
      <c r="I354" s="154"/>
      <c r="L354" s="149"/>
      <c r="M354" s="155"/>
      <c r="T354" s="156"/>
      <c r="AT354" s="151" t="s">
        <v>276</v>
      </c>
      <c r="AU354" s="151" t="s">
        <v>90</v>
      </c>
      <c r="AV354" s="12" t="s">
        <v>90</v>
      </c>
      <c r="AW354" s="12" t="s">
        <v>32</v>
      </c>
      <c r="AX354" s="12" t="s">
        <v>77</v>
      </c>
      <c r="AY354" s="151" t="s">
        <v>268</v>
      </c>
    </row>
    <row r="355" spans="2:65" s="15" customFormat="1">
      <c r="B355" s="170"/>
      <c r="D355" s="150" t="s">
        <v>276</v>
      </c>
      <c r="E355" s="171" t="s">
        <v>1</v>
      </c>
      <c r="F355" s="172" t="s">
        <v>325</v>
      </c>
      <c r="H355" s="173">
        <v>71.105999999999995</v>
      </c>
      <c r="I355" s="174"/>
      <c r="L355" s="170"/>
      <c r="M355" s="175"/>
      <c r="T355" s="176"/>
      <c r="AT355" s="171" t="s">
        <v>276</v>
      </c>
      <c r="AU355" s="171" t="s">
        <v>90</v>
      </c>
      <c r="AV355" s="15" t="s">
        <v>97</v>
      </c>
      <c r="AW355" s="15" t="s">
        <v>32</v>
      </c>
      <c r="AX355" s="15" t="s">
        <v>77</v>
      </c>
      <c r="AY355" s="171" t="s">
        <v>268</v>
      </c>
    </row>
    <row r="356" spans="2:65" s="13" customFormat="1">
      <c r="B356" s="157"/>
      <c r="D356" s="150" t="s">
        <v>276</v>
      </c>
      <c r="E356" s="158" t="s">
        <v>1</v>
      </c>
      <c r="F356" s="159" t="s">
        <v>278</v>
      </c>
      <c r="H356" s="160">
        <v>500.81799999999998</v>
      </c>
      <c r="I356" s="161"/>
      <c r="L356" s="157"/>
      <c r="M356" s="162"/>
      <c r="T356" s="163"/>
      <c r="AT356" s="158" t="s">
        <v>276</v>
      </c>
      <c r="AU356" s="158" t="s">
        <v>90</v>
      </c>
      <c r="AV356" s="13" t="s">
        <v>101</v>
      </c>
      <c r="AW356" s="13" t="s">
        <v>32</v>
      </c>
      <c r="AX356" s="13" t="s">
        <v>84</v>
      </c>
      <c r="AY356" s="158" t="s">
        <v>268</v>
      </c>
    </row>
    <row r="357" spans="2:65" s="1" customFormat="1" ht="24.2" customHeight="1">
      <c r="B357" s="32"/>
      <c r="C357" s="136" t="s">
        <v>477</v>
      </c>
      <c r="D357" s="136" t="s">
        <v>270</v>
      </c>
      <c r="E357" s="137" t="s">
        <v>976</v>
      </c>
      <c r="F357" s="138" t="s">
        <v>977</v>
      </c>
      <c r="G357" s="139" t="s">
        <v>273</v>
      </c>
      <c r="H357" s="140">
        <v>86.296000000000006</v>
      </c>
      <c r="I357" s="141"/>
      <c r="J357" s="142">
        <f>ROUND(I357*H357,2)</f>
        <v>0</v>
      </c>
      <c r="K357" s="138" t="s">
        <v>274</v>
      </c>
      <c r="L357" s="32"/>
      <c r="M357" s="143" t="s">
        <v>1</v>
      </c>
      <c r="N357" s="144" t="s">
        <v>43</v>
      </c>
      <c r="P357" s="145">
        <f>O357*H357</f>
        <v>0</v>
      </c>
      <c r="Q357" s="145">
        <v>1.3599999999999999E-2</v>
      </c>
      <c r="R357" s="145">
        <f>Q357*H357</f>
        <v>1.1736256</v>
      </c>
      <c r="S357" s="145">
        <v>0</v>
      </c>
      <c r="T357" s="146">
        <f>S357*H357</f>
        <v>0</v>
      </c>
      <c r="AR357" s="147" t="s">
        <v>101</v>
      </c>
      <c r="AT357" s="147" t="s">
        <v>270</v>
      </c>
      <c r="AU357" s="147" t="s">
        <v>90</v>
      </c>
      <c r="AY357" s="17" t="s">
        <v>268</v>
      </c>
      <c r="BE357" s="148">
        <f>IF(N357="základní",J357,0)</f>
        <v>0</v>
      </c>
      <c r="BF357" s="148">
        <f>IF(N357="snížená",J357,0)</f>
        <v>0</v>
      </c>
      <c r="BG357" s="148">
        <f>IF(N357="zákl. přenesená",J357,0)</f>
        <v>0</v>
      </c>
      <c r="BH357" s="148">
        <f>IF(N357="sníž. přenesená",J357,0)</f>
        <v>0</v>
      </c>
      <c r="BI357" s="148">
        <f>IF(N357="nulová",J357,0)</f>
        <v>0</v>
      </c>
      <c r="BJ357" s="17" t="s">
        <v>90</v>
      </c>
      <c r="BK357" s="148">
        <f>ROUND(I357*H357,2)</f>
        <v>0</v>
      </c>
      <c r="BL357" s="17" t="s">
        <v>101</v>
      </c>
      <c r="BM357" s="147" t="s">
        <v>978</v>
      </c>
    </row>
    <row r="358" spans="2:65" s="14" customFormat="1">
      <c r="B358" s="164"/>
      <c r="D358" s="150" t="s">
        <v>276</v>
      </c>
      <c r="E358" s="165" t="s">
        <v>1</v>
      </c>
      <c r="F358" s="166" t="s">
        <v>970</v>
      </c>
      <c r="H358" s="165" t="s">
        <v>1</v>
      </c>
      <c r="I358" s="167"/>
      <c r="L358" s="164"/>
      <c r="M358" s="168"/>
      <c r="T358" s="169"/>
      <c r="AT358" s="165" t="s">
        <v>276</v>
      </c>
      <c r="AU358" s="165" t="s">
        <v>90</v>
      </c>
      <c r="AV358" s="14" t="s">
        <v>84</v>
      </c>
      <c r="AW358" s="14" t="s">
        <v>32</v>
      </c>
      <c r="AX358" s="14" t="s">
        <v>77</v>
      </c>
      <c r="AY358" s="165" t="s">
        <v>268</v>
      </c>
    </row>
    <row r="359" spans="2:65" s="12" customFormat="1">
      <c r="B359" s="149"/>
      <c r="D359" s="150" t="s">
        <v>276</v>
      </c>
      <c r="E359" s="151" t="s">
        <v>1</v>
      </c>
      <c r="F359" s="152" t="s">
        <v>3627</v>
      </c>
      <c r="H359" s="153">
        <v>15.19</v>
      </c>
      <c r="I359" s="154"/>
      <c r="L359" s="149"/>
      <c r="M359" s="155"/>
      <c r="T359" s="156"/>
      <c r="AT359" s="151" t="s">
        <v>276</v>
      </c>
      <c r="AU359" s="151" t="s">
        <v>90</v>
      </c>
      <c r="AV359" s="12" t="s">
        <v>90</v>
      </c>
      <c r="AW359" s="12" t="s">
        <v>32</v>
      </c>
      <c r="AX359" s="12" t="s">
        <v>77</v>
      </c>
      <c r="AY359" s="151" t="s">
        <v>268</v>
      </c>
    </row>
    <row r="360" spans="2:65" s="15" customFormat="1">
      <c r="B360" s="170"/>
      <c r="D360" s="150" t="s">
        <v>276</v>
      </c>
      <c r="E360" s="171" t="s">
        <v>1</v>
      </c>
      <c r="F360" s="172" t="s">
        <v>325</v>
      </c>
      <c r="H360" s="173">
        <v>15.19</v>
      </c>
      <c r="I360" s="174"/>
      <c r="L360" s="170"/>
      <c r="M360" s="175"/>
      <c r="T360" s="176"/>
      <c r="AT360" s="171" t="s">
        <v>276</v>
      </c>
      <c r="AU360" s="171" t="s">
        <v>90</v>
      </c>
      <c r="AV360" s="15" t="s">
        <v>97</v>
      </c>
      <c r="AW360" s="15" t="s">
        <v>32</v>
      </c>
      <c r="AX360" s="15" t="s">
        <v>77</v>
      </c>
      <c r="AY360" s="171" t="s">
        <v>268</v>
      </c>
    </row>
    <row r="361" spans="2:65" s="14" customFormat="1">
      <c r="B361" s="164"/>
      <c r="D361" s="150" t="s">
        <v>276</v>
      </c>
      <c r="E361" s="165" t="s">
        <v>1</v>
      </c>
      <c r="F361" s="166" t="s">
        <v>972</v>
      </c>
      <c r="H361" s="165" t="s">
        <v>1</v>
      </c>
      <c r="I361" s="167"/>
      <c r="L361" s="164"/>
      <c r="M361" s="168"/>
      <c r="T361" s="169"/>
      <c r="AT361" s="165" t="s">
        <v>276</v>
      </c>
      <c r="AU361" s="165" t="s">
        <v>90</v>
      </c>
      <c r="AV361" s="14" t="s">
        <v>84</v>
      </c>
      <c r="AW361" s="14" t="s">
        <v>32</v>
      </c>
      <c r="AX361" s="14" t="s">
        <v>77</v>
      </c>
      <c r="AY361" s="165" t="s">
        <v>268</v>
      </c>
    </row>
    <row r="362" spans="2:65" s="14" customFormat="1">
      <c r="B362" s="164"/>
      <c r="D362" s="150" t="s">
        <v>276</v>
      </c>
      <c r="E362" s="165" t="s">
        <v>1</v>
      </c>
      <c r="F362" s="166" t="s">
        <v>3581</v>
      </c>
      <c r="H362" s="165" t="s">
        <v>1</v>
      </c>
      <c r="I362" s="167"/>
      <c r="L362" s="164"/>
      <c r="M362" s="168"/>
      <c r="T362" s="169"/>
      <c r="AT362" s="165" t="s">
        <v>276</v>
      </c>
      <c r="AU362" s="165" t="s">
        <v>90</v>
      </c>
      <c r="AV362" s="14" t="s">
        <v>84</v>
      </c>
      <c r="AW362" s="14" t="s">
        <v>32</v>
      </c>
      <c r="AX362" s="14" t="s">
        <v>77</v>
      </c>
      <c r="AY362" s="165" t="s">
        <v>268</v>
      </c>
    </row>
    <row r="363" spans="2:65" s="12" customFormat="1">
      <c r="B363" s="149"/>
      <c r="D363" s="150" t="s">
        <v>276</v>
      </c>
      <c r="E363" s="151" t="s">
        <v>1</v>
      </c>
      <c r="F363" s="152" t="s">
        <v>3621</v>
      </c>
      <c r="H363" s="153">
        <v>13.345000000000001</v>
      </c>
      <c r="I363" s="154"/>
      <c r="L363" s="149"/>
      <c r="M363" s="155"/>
      <c r="T363" s="156"/>
      <c r="AT363" s="151" t="s">
        <v>276</v>
      </c>
      <c r="AU363" s="151" t="s">
        <v>90</v>
      </c>
      <c r="AV363" s="12" t="s">
        <v>90</v>
      </c>
      <c r="AW363" s="12" t="s">
        <v>32</v>
      </c>
      <c r="AX363" s="12" t="s">
        <v>77</v>
      </c>
      <c r="AY363" s="151" t="s">
        <v>268</v>
      </c>
    </row>
    <row r="364" spans="2:65" s="12" customFormat="1" ht="22.5">
      <c r="B364" s="149"/>
      <c r="D364" s="150" t="s">
        <v>276</v>
      </c>
      <c r="E364" s="151" t="s">
        <v>1</v>
      </c>
      <c r="F364" s="152" t="s">
        <v>3628</v>
      </c>
      <c r="H364" s="153">
        <v>23.416</v>
      </c>
      <c r="I364" s="154"/>
      <c r="L364" s="149"/>
      <c r="M364" s="155"/>
      <c r="T364" s="156"/>
      <c r="AT364" s="151" t="s">
        <v>276</v>
      </c>
      <c r="AU364" s="151" t="s">
        <v>90</v>
      </c>
      <c r="AV364" s="12" t="s">
        <v>90</v>
      </c>
      <c r="AW364" s="12" t="s">
        <v>32</v>
      </c>
      <c r="AX364" s="12" t="s">
        <v>77</v>
      </c>
      <c r="AY364" s="151" t="s">
        <v>268</v>
      </c>
    </row>
    <row r="365" spans="2:65" s="12" customFormat="1">
      <c r="B365" s="149"/>
      <c r="D365" s="150" t="s">
        <v>276</v>
      </c>
      <c r="E365" s="151" t="s">
        <v>1</v>
      </c>
      <c r="F365" s="152" t="s">
        <v>3629</v>
      </c>
      <c r="H365" s="153">
        <v>12.98</v>
      </c>
      <c r="I365" s="154"/>
      <c r="L365" s="149"/>
      <c r="M365" s="155"/>
      <c r="T365" s="156"/>
      <c r="AT365" s="151" t="s">
        <v>276</v>
      </c>
      <c r="AU365" s="151" t="s">
        <v>90</v>
      </c>
      <c r="AV365" s="12" t="s">
        <v>90</v>
      </c>
      <c r="AW365" s="12" t="s">
        <v>32</v>
      </c>
      <c r="AX365" s="12" t="s">
        <v>77</v>
      </c>
      <c r="AY365" s="151" t="s">
        <v>268</v>
      </c>
    </row>
    <row r="366" spans="2:65" s="12" customFormat="1">
      <c r="B366" s="149"/>
      <c r="D366" s="150" t="s">
        <v>276</v>
      </c>
      <c r="E366" s="151" t="s">
        <v>1</v>
      </c>
      <c r="F366" s="152" t="s">
        <v>3630</v>
      </c>
      <c r="H366" s="153">
        <v>21.364999999999998</v>
      </c>
      <c r="I366" s="154"/>
      <c r="L366" s="149"/>
      <c r="M366" s="155"/>
      <c r="T366" s="156"/>
      <c r="AT366" s="151" t="s">
        <v>276</v>
      </c>
      <c r="AU366" s="151" t="s">
        <v>90</v>
      </c>
      <c r="AV366" s="12" t="s">
        <v>90</v>
      </c>
      <c r="AW366" s="12" t="s">
        <v>32</v>
      </c>
      <c r="AX366" s="12" t="s">
        <v>77</v>
      </c>
      <c r="AY366" s="151" t="s">
        <v>268</v>
      </c>
    </row>
    <row r="367" spans="2:65" s="15" customFormat="1">
      <c r="B367" s="170"/>
      <c r="D367" s="150" t="s">
        <v>276</v>
      </c>
      <c r="E367" s="171" t="s">
        <v>1</v>
      </c>
      <c r="F367" s="172" t="s">
        <v>325</v>
      </c>
      <c r="H367" s="173">
        <v>71.105999999999995</v>
      </c>
      <c r="I367" s="174"/>
      <c r="L367" s="170"/>
      <c r="M367" s="175"/>
      <c r="T367" s="176"/>
      <c r="AT367" s="171" t="s">
        <v>276</v>
      </c>
      <c r="AU367" s="171" t="s">
        <v>90</v>
      </c>
      <c r="AV367" s="15" t="s">
        <v>97</v>
      </c>
      <c r="AW367" s="15" t="s">
        <v>32</v>
      </c>
      <c r="AX367" s="15" t="s">
        <v>77</v>
      </c>
      <c r="AY367" s="171" t="s">
        <v>268</v>
      </c>
    </row>
    <row r="368" spans="2:65" s="13" customFormat="1">
      <c r="B368" s="157"/>
      <c r="D368" s="150" t="s">
        <v>276</v>
      </c>
      <c r="E368" s="158" t="s">
        <v>1</v>
      </c>
      <c r="F368" s="159" t="s">
        <v>278</v>
      </c>
      <c r="H368" s="160">
        <v>86.296000000000006</v>
      </c>
      <c r="I368" s="161"/>
      <c r="L368" s="157"/>
      <c r="M368" s="162"/>
      <c r="T368" s="163"/>
      <c r="AT368" s="158" t="s">
        <v>276</v>
      </c>
      <c r="AU368" s="158" t="s">
        <v>90</v>
      </c>
      <c r="AV368" s="13" t="s">
        <v>101</v>
      </c>
      <c r="AW368" s="13" t="s">
        <v>32</v>
      </c>
      <c r="AX368" s="13" t="s">
        <v>84</v>
      </c>
      <c r="AY368" s="158" t="s">
        <v>268</v>
      </c>
    </row>
    <row r="369" spans="2:65" s="1" customFormat="1" ht="24.2" customHeight="1">
      <c r="B369" s="32"/>
      <c r="C369" s="136" t="s">
        <v>314</v>
      </c>
      <c r="D369" s="136" t="s">
        <v>270</v>
      </c>
      <c r="E369" s="137" t="s">
        <v>979</v>
      </c>
      <c r="F369" s="138" t="s">
        <v>980</v>
      </c>
      <c r="G369" s="139" t="s">
        <v>273</v>
      </c>
      <c r="H369" s="140">
        <v>414.52199999999999</v>
      </c>
      <c r="I369" s="141"/>
      <c r="J369" s="142">
        <f>ROUND(I369*H369,2)</f>
        <v>0</v>
      </c>
      <c r="K369" s="138" t="s">
        <v>274</v>
      </c>
      <c r="L369" s="32"/>
      <c r="M369" s="143" t="s">
        <v>1</v>
      </c>
      <c r="N369" s="144" t="s">
        <v>43</v>
      </c>
      <c r="P369" s="145">
        <f>O369*H369</f>
        <v>0</v>
      </c>
      <c r="Q369" s="145">
        <v>1.6279999999999999E-2</v>
      </c>
      <c r="R369" s="145">
        <f>Q369*H369</f>
        <v>6.7484181599999999</v>
      </c>
      <c r="S369" s="145">
        <v>0</v>
      </c>
      <c r="T369" s="146">
        <f>S369*H369</f>
        <v>0</v>
      </c>
      <c r="AR369" s="147" t="s">
        <v>101</v>
      </c>
      <c r="AT369" s="147" t="s">
        <v>270</v>
      </c>
      <c r="AU369" s="147" t="s">
        <v>90</v>
      </c>
      <c r="AY369" s="17" t="s">
        <v>268</v>
      </c>
      <c r="BE369" s="148">
        <f>IF(N369="základní",J369,0)</f>
        <v>0</v>
      </c>
      <c r="BF369" s="148">
        <f>IF(N369="snížená",J369,0)</f>
        <v>0</v>
      </c>
      <c r="BG369" s="148">
        <f>IF(N369="zákl. přenesená",J369,0)</f>
        <v>0</v>
      </c>
      <c r="BH369" s="148">
        <f>IF(N369="sníž. přenesená",J369,0)</f>
        <v>0</v>
      </c>
      <c r="BI369" s="148">
        <f>IF(N369="nulová",J369,0)</f>
        <v>0</v>
      </c>
      <c r="BJ369" s="17" t="s">
        <v>90</v>
      </c>
      <c r="BK369" s="148">
        <f>ROUND(I369*H369,2)</f>
        <v>0</v>
      </c>
      <c r="BL369" s="17" t="s">
        <v>101</v>
      </c>
      <c r="BM369" s="147" t="s">
        <v>981</v>
      </c>
    </row>
    <row r="370" spans="2:65" s="14" customFormat="1">
      <c r="B370" s="164"/>
      <c r="D370" s="150" t="s">
        <v>276</v>
      </c>
      <c r="E370" s="165" t="s">
        <v>1</v>
      </c>
      <c r="F370" s="166" t="s">
        <v>949</v>
      </c>
      <c r="H370" s="165" t="s">
        <v>1</v>
      </c>
      <c r="I370" s="167"/>
      <c r="L370" s="164"/>
      <c r="M370" s="168"/>
      <c r="T370" s="169"/>
      <c r="AT370" s="165" t="s">
        <v>276</v>
      </c>
      <c r="AU370" s="165" t="s">
        <v>90</v>
      </c>
      <c r="AV370" s="14" t="s">
        <v>84</v>
      </c>
      <c r="AW370" s="14" t="s">
        <v>32</v>
      </c>
      <c r="AX370" s="14" t="s">
        <v>77</v>
      </c>
      <c r="AY370" s="165" t="s">
        <v>268</v>
      </c>
    </row>
    <row r="371" spans="2:65" s="14" customFormat="1">
      <c r="B371" s="164"/>
      <c r="D371" s="150" t="s">
        <v>276</v>
      </c>
      <c r="E371" s="165" t="s">
        <v>1</v>
      </c>
      <c r="F371" s="166" t="s">
        <v>962</v>
      </c>
      <c r="H371" s="165" t="s">
        <v>1</v>
      </c>
      <c r="I371" s="167"/>
      <c r="L371" s="164"/>
      <c r="M371" s="168"/>
      <c r="T371" s="169"/>
      <c r="AT371" s="165" t="s">
        <v>276</v>
      </c>
      <c r="AU371" s="165" t="s">
        <v>90</v>
      </c>
      <c r="AV371" s="14" t="s">
        <v>84</v>
      </c>
      <c r="AW371" s="14" t="s">
        <v>32</v>
      </c>
      <c r="AX371" s="14" t="s">
        <v>77</v>
      </c>
      <c r="AY371" s="165" t="s">
        <v>268</v>
      </c>
    </row>
    <row r="372" spans="2:65" s="12" customFormat="1">
      <c r="B372" s="149"/>
      <c r="D372" s="150" t="s">
        <v>276</v>
      </c>
      <c r="E372" s="151" t="s">
        <v>1</v>
      </c>
      <c r="F372" s="152" t="s">
        <v>3622</v>
      </c>
      <c r="H372" s="153">
        <v>349.89299999999997</v>
      </c>
      <c r="I372" s="154"/>
      <c r="L372" s="149"/>
      <c r="M372" s="155"/>
      <c r="T372" s="156"/>
      <c r="AT372" s="151" t="s">
        <v>276</v>
      </c>
      <c r="AU372" s="151" t="s">
        <v>90</v>
      </c>
      <c r="AV372" s="12" t="s">
        <v>90</v>
      </c>
      <c r="AW372" s="12" t="s">
        <v>32</v>
      </c>
      <c r="AX372" s="12" t="s">
        <v>77</v>
      </c>
      <c r="AY372" s="151" t="s">
        <v>268</v>
      </c>
    </row>
    <row r="373" spans="2:65" s="12" customFormat="1" ht="33.75">
      <c r="B373" s="149"/>
      <c r="D373" s="150" t="s">
        <v>276</v>
      </c>
      <c r="E373" s="151" t="s">
        <v>1</v>
      </c>
      <c r="F373" s="152" t="s">
        <v>3623</v>
      </c>
      <c r="H373" s="153">
        <v>-55.44</v>
      </c>
      <c r="I373" s="154"/>
      <c r="L373" s="149"/>
      <c r="M373" s="155"/>
      <c r="T373" s="156"/>
      <c r="AT373" s="151" t="s">
        <v>276</v>
      </c>
      <c r="AU373" s="151" t="s">
        <v>90</v>
      </c>
      <c r="AV373" s="12" t="s">
        <v>90</v>
      </c>
      <c r="AW373" s="12" t="s">
        <v>32</v>
      </c>
      <c r="AX373" s="12" t="s">
        <v>77</v>
      </c>
      <c r="AY373" s="151" t="s">
        <v>268</v>
      </c>
    </row>
    <row r="374" spans="2:65" s="12" customFormat="1" ht="22.5">
      <c r="B374" s="149"/>
      <c r="D374" s="150" t="s">
        <v>276</v>
      </c>
      <c r="E374" s="151" t="s">
        <v>1</v>
      </c>
      <c r="F374" s="152" t="s">
        <v>3624</v>
      </c>
      <c r="H374" s="153">
        <v>-34.344999999999999</v>
      </c>
      <c r="I374" s="154"/>
      <c r="L374" s="149"/>
      <c r="M374" s="155"/>
      <c r="T374" s="156"/>
      <c r="AT374" s="151" t="s">
        <v>276</v>
      </c>
      <c r="AU374" s="151" t="s">
        <v>90</v>
      </c>
      <c r="AV374" s="12" t="s">
        <v>90</v>
      </c>
      <c r="AW374" s="12" t="s">
        <v>32</v>
      </c>
      <c r="AX374" s="12" t="s">
        <v>77</v>
      </c>
      <c r="AY374" s="151" t="s">
        <v>268</v>
      </c>
    </row>
    <row r="375" spans="2:65" s="15" customFormat="1">
      <c r="B375" s="170"/>
      <c r="D375" s="150" t="s">
        <v>276</v>
      </c>
      <c r="E375" s="171" t="s">
        <v>1</v>
      </c>
      <c r="F375" s="172" t="s">
        <v>325</v>
      </c>
      <c r="H375" s="173">
        <v>260.108</v>
      </c>
      <c r="I375" s="174"/>
      <c r="L375" s="170"/>
      <c r="M375" s="175"/>
      <c r="T375" s="176"/>
      <c r="AT375" s="171" t="s">
        <v>276</v>
      </c>
      <c r="AU375" s="171" t="s">
        <v>90</v>
      </c>
      <c r="AV375" s="15" t="s">
        <v>97</v>
      </c>
      <c r="AW375" s="15" t="s">
        <v>32</v>
      </c>
      <c r="AX375" s="15" t="s">
        <v>77</v>
      </c>
      <c r="AY375" s="171" t="s">
        <v>268</v>
      </c>
    </row>
    <row r="376" spans="2:65" s="14" customFormat="1">
      <c r="B376" s="164"/>
      <c r="D376" s="150" t="s">
        <v>276</v>
      </c>
      <c r="E376" s="165" t="s">
        <v>1</v>
      </c>
      <c r="F376" s="166" t="s">
        <v>962</v>
      </c>
      <c r="H376" s="165" t="s">
        <v>1</v>
      </c>
      <c r="I376" s="167"/>
      <c r="L376" s="164"/>
      <c r="M376" s="168"/>
      <c r="T376" s="169"/>
      <c r="AT376" s="165" t="s">
        <v>276</v>
      </c>
      <c r="AU376" s="165" t="s">
        <v>90</v>
      </c>
      <c r="AV376" s="14" t="s">
        <v>84</v>
      </c>
      <c r="AW376" s="14" t="s">
        <v>32</v>
      </c>
      <c r="AX376" s="14" t="s">
        <v>77</v>
      </c>
      <c r="AY376" s="165" t="s">
        <v>268</v>
      </c>
    </row>
    <row r="377" spans="2:65" s="12" customFormat="1" ht="33.75">
      <c r="B377" s="149"/>
      <c r="D377" s="150" t="s">
        <v>276</v>
      </c>
      <c r="E377" s="151" t="s">
        <v>1</v>
      </c>
      <c r="F377" s="152" t="s">
        <v>3625</v>
      </c>
      <c r="H377" s="153">
        <v>52.034999999999997</v>
      </c>
      <c r="I377" s="154"/>
      <c r="L377" s="149"/>
      <c r="M377" s="155"/>
      <c r="T377" s="156"/>
      <c r="AT377" s="151" t="s">
        <v>276</v>
      </c>
      <c r="AU377" s="151" t="s">
        <v>90</v>
      </c>
      <c r="AV377" s="12" t="s">
        <v>90</v>
      </c>
      <c r="AW377" s="12" t="s">
        <v>32</v>
      </c>
      <c r="AX377" s="12" t="s">
        <v>77</v>
      </c>
      <c r="AY377" s="151" t="s">
        <v>268</v>
      </c>
    </row>
    <row r="378" spans="2:65" s="14" customFormat="1">
      <c r="B378" s="164"/>
      <c r="D378" s="150" t="s">
        <v>276</v>
      </c>
      <c r="E378" s="165" t="s">
        <v>1</v>
      </c>
      <c r="F378" s="166" t="s">
        <v>968</v>
      </c>
      <c r="H378" s="165" t="s">
        <v>1</v>
      </c>
      <c r="I378" s="167"/>
      <c r="L378" s="164"/>
      <c r="M378" s="168"/>
      <c r="T378" s="169"/>
      <c r="AT378" s="165" t="s">
        <v>276</v>
      </c>
      <c r="AU378" s="165" t="s">
        <v>90</v>
      </c>
      <c r="AV378" s="14" t="s">
        <v>84</v>
      </c>
      <c r="AW378" s="14" t="s">
        <v>32</v>
      </c>
      <c r="AX378" s="14" t="s">
        <v>77</v>
      </c>
      <c r="AY378" s="165" t="s">
        <v>268</v>
      </c>
    </row>
    <row r="379" spans="2:65" s="12" customFormat="1">
      <c r="B379" s="149"/>
      <c r="D379" s="150" t="s">
        <v>276</v>
      </c>
      <c r="E379" s="151" t="s">
        <v>1</v>
      </c>
      <c r="F379" s="152" t="s">
        <v>3626</v>
      </c>
      <c r="H379" s="153">
        <v>62.1</v>
      </c>
      <c r="I379" s="154"/>
      <c r="L379" s="149"/>
      <c r="M379" s="155"/>
      <c r="T379" s="156"/>
      <c r="AT379" s="151" t="s">
        <v>276</v>
      </c>
      <c r="AU379" s="151" t="s">
        <v>90</v>
      </c>
      <c r="AV379" s="12" t="s">
        <v>90</v>
      </c>
      <c r="AW379" s="12" t="s">
        <v>32</v>
      </c>
      <c r="AX379" s="12" t="s">
        <v>77</v>
      </c>
      <c r="AY379" s="151" t="s">
        <v>268</v>
      </c>
    </row>
    <row r="380" spans="2:65" s="15" customFormat="1">
      <c r="B380" s="170"/>
      <c r="D380" s="150" t="s">
        <v>276</v>
      </c>
      <c r="E380" s="171" t="s">
        <v>1</v>
      </c>
      <c r="F380" s="172" t="s">
        <v>325</v>
      </c>
      <c r="H380" s="173">
        <v>114.13500000000001</v>
      </c>
      <c r="I380" s="174"/>
      <c r="L380" s="170"/>
      <c r="M380" s="175"/>
      <c r="T380" s="176"/>
      <c r="AT380" s="171" t="s">
        <v>276</v>
      </c>
      <c r="AU380" s="171" t="s">
        <v>90</v>
      </c>
      <c r="AV380" s="15" t="s">
        <v>97</v>
      </c>
      <c r="AW380" s="15" t="s">
        <v>32</v>
      </c>
      <c r="AX380" s="15" t="s">
        <v>77</v>
      </c>
      <c r="AY380" s="171" t="s">
        <v>268</v>
      </c>
    </row>
    <row r="381" spans="2:65" s="14" customFormat="1">
      <c r="B381" s="164"/>
      <c r="D381" s="150" t="s">
        <v>276</v>
      </c>
      <c r="E381" s="165" t="s">
        <v>1</v>
      </c>
      <c r="F381" s="166" t="s">
        <v>949</v>
      </c>
      <c r="H381" s="165" t="s">
        <v>1</v>
      </c>
      <c r="I381" s="167"/>
      <c r="L381" s="164"/>
      <c r="M381" s="168"/>
      <c r="T381" s="169"/>
      <c r="AT381" s="165" t="s">
        <v>276</v>
      </c>
      <c r="AU381" s="165" t="s">
        <v>90</v>
      </c>
      <c r="AV381" s="14" t="s">
        <v>84</v>
      </c>
      <c r="AW381" s="14" t="s">
        <v>32</v>
      </c>
      <c r="AX381" s="14" t="s">
        <v>77</v>
      </c>
      <c r="AY381" s="165" t="s">
        <v>268</v>
      </c>
    </row>
    <row r="382" spans="2:65" s="14" customFormat="1">
      <c r="B382" s="164"/>
      <c r="D382" s="150" t="s">
        <v>276</v>
      </c>
      <c r="E382" s="165" t="s">
        <v>1</v>
      </c>
      <c r="F382" s="166" t="s">
        <v>950</v>
      </c>
      <c r="H382" s="165" t="s">
        <v>1</v>
      </c>
      <c r="I382" s="167"/>
      <c r="L382" s="164"/>
      <c r="M382" s="168"/>
      <c r="T382" s="169"/>
      <c r="AT382" s="165" t="s">
        <v>276</v>
      </c>
      <c r="AU382" s="165" t="s">
        <v>90</v>
      </c>
      <c r="AV382" s="14" t="s">
        <v>84</v>
      </c>
      <c r="AW382" s="14" t="s">
        <v>32</v>
      </c>
      <c r="AX382" s="14" t="s">
        <v>77</v>
      </c>
      <c r="AY382" s="165" t="s">
        <v>268</v>
      </c>
    </row>
    <row r="383" spans="2:65" s="14" customFormat="1">
      <c r="B383" s="164"/>
      <c r="D383" s="150" t="s">
        <v>276</v>
      </c>
      <c r="E383" s="165" t="s">
        <v>1</v>
      </c>
      <c r="F383" s="166" t="s">
        <v>3581</v>
      </c>
      <c r="H383" s="165" t="s">
        <v>1</v>
      </c>
      <c r="I383" s="167"/>
      <c r="L383" s="164"/>
      <c r="M383" s="168"/>
      <c r="T383" s="169"/>
      <c r="AT383" s="165" t="s">
        <v>276</v>
      </c>
      <c r="AU383" s="165" t="s">
        <v>90</v>
      </c>
      <c r="AV383" s="14" t="s">
        <v>84</v>
      </c>
      <c r="AW383" s="14" t="s">
        <v>32</v>
      </c>
      <c r="AX383" s="14" t="s">
        <v>77</v>
      </c>
      <c r="AY383" s="165" t="s">
        <v>268</v>
      </c>
    </row>
    <row r="384" spans="2:65" s="12" customFormat="1">
      <c r="B384" s="149"/>
      <c r="D384" s="150" t="s">
        <v>276</v>
      </c>
      <c r="E384" s="151" t="s">
        <v>1</v>
      </c>
      <c r="F384" s="152" t="s">
        <v>3617</v>
      </c>
      <c r="H384" s="153">
        <v>19.446000000000002</v>
      </c>
      <c r="I384" s="154"/>
      <c r="L384" s="149"/>
      <c r="M384" s="155"/>
      <c r="T384" s="156"/>
      <c r="AT384" s="151" t="s">
        <v>276</v>
      </c>
      <c r="AU384" s="151" t="s">
        <v>90</v>
      </c>
      <c r="AV384" s="12" t="s">
        <v>90</v>
      </c>
      <c r="AW384" s="12" t="s">
        <v>32</v>
      </c>
      <c r="AX384" s="12" t="s">
        <v>77</v>
      </c>
      <c r="AY384" s="151" t="s">
        <v>268</v>
      </c>
    </row>
    <row r="385" spans="2:65" s="12" customFormat="1">
      <c r="B385" s="149"/>
      <c r="D385" s="150" t="s">
        <v>276</v>
      </c>
      <c r="E385" s="151" t="s">
        <v>1</v>
      </c>
      <c r="F385" s="152" t="s">
        <v>3618</v>
      </c>
      <c r="H385" s="153">
        <v>4.6589999999999998</v>
      </c>
      <c r="I385" s="154"/>
      <c r="L385" s="149"/>
      <c r="M385" s="155"/>
      <c r="T385" s="156"/>
      <c r="AT385" s="151" t="s">
        <v>276</v>
      </c>
      <c r="AU385" s="151" t="s">
        <v>90</v>
      </c>
      <c r="AV385" s="12" t="s">
        <v>90</v>
      </c>
      <c r="AW385" s="12" t="s">
        <v>32</v>
      </c>
      <c r="AX385" s="12" t="s">
        <v>77</v>
      </c>
      <c r="AY385" s="151" t="s">
        <v>268</v>
      </c>
    </row>
    <row r="386" spans="2:65" s="12" customFormat="1">
      <c r="B386" s="149"/>
      <c r="D386" s="150" t="s">
        <v>276</v>
      </c>
      <c r="E386" s="151" t="s">
        <v>1</v>
      </c>
      <c r="F386" s="152" t="s">
        <v>3619</v>
      </c>
      <c r="H386" s="153">
        <v>2.9820000000000002</v>
      </c>
      <c r="I386" s="154"/>
      <c r="L386" s="149"/>
      <c r="M386" s="155"/>
      <c r="T386" s="156"/>
      <c r="AT386" s="151" t="s">
        <v>276</v>
      </c>
      <c r="AU386" s="151" t="s">
        <v>90</v>
      </c>
      <c r="AV386" s="12" t="s">
        <v>90</v>
      </c>
      <c r="AW386" s="12" t="s">
        <v>32</v>
      </c>
      <c r="AX386" s="12" t="s">
        <v>77</v>
      </c>
      <c r="AY386" s="151" t="s">
        <v>268</v>
      </c>
    </row>
    <row r="387" spans="2:65" s="12" customFormat="1">
      <c r="B387" s="149"/>
      <c r="D387" s="150" t="s">
        <v>276</v>
      </c>
      <c r="E387" s="151" t="s">
        <v>1</v>
      </c>
      <c r="F387" s="152" t="s">
        <v>3620</v>
      </c>
      <c r="H387" s="153">
        <v>9.8759999999999994</v>
      </c>
      <c r="I387" s="154"/>
      <c r="L387" s="149"/>
      <c r="M387" s="155"/>
      <c r="T387" s="156"/>
      <c r="AT387" s="151" t="s">
        <v>276</v>
      </c>
      <c r="AU387" s="151" t="s">
        <v>90</v>
      </c>
      <c r="AV387" s="12" t="s">
        <v>90</v>
      </c>
      <c r="AW387" s="12" t="s">
        <v>32</v>
      </c>
      <c r="AX387" s="12" t="s">
        <v>77</v>
      </c>
      <c r="AY387" s="151" t="s">
        <v>268</v>
      </c>
    </row>
    <row r="388" spans="2:65" s="12" customFormat="1">
      <c r="B388" s="149"/>
      <c r="D388" s="150" t="s">
        <v>276</v>
      </c>
      <c r="E388" s="151" t="s">
        <v>1</v>
      </c>
      <c r="F388" s="152" t="s">
        <v>955</v>
      </c>
      <c r="H388" s="153">
        <v>1.216</v>
      </c>
      <c r="I388" s="154"/>
      <c r="L388" s="149"/>
      <c r="M388" s="155"/>
      <c r="T388" s="156"/>
      <c r="AT388" s="151" t="s">
        <v>276</v>
      </c>
      <c r="AU388" s="151" t="s">
        <v>90</v>
      </c>
      <c r="AV388" s="12" t="s">
        <v>90</v>
      </c>
      <c r="AW388" s="12" t="s">
        <v>32</v>
      </c>
      <c r="AX388" s="12" t="s">
        <v>77</v>
      </c>
      <c r="AY388" s="151" t="s">
        <v>268</v>
      </c>
    </row>
    <row r="389" spans="2:65" s="12" customFormat="1">
      <c r="B389" s="149"/>
      <c r="D389" s="150" t="s">
        <v>276</v>
      </c>
      <c r="E389" s="151" t="s">
        <v>1</v>
      </c>
      <c r="F389" s="152" t="s">
        <v>956</v>
      </c>
      <c r="H389" s="153">
        <v>2.1</v>
      </c>
      <c r="I389" s="154"/>
      <c r="L389" s="149"/>
      <c r="M389" s="155"/>
      <c r="T389" s="156"/>
      <c r="AT389" s="151" t="s">
        <v>276</v>
      </c>
      <c r="AU389" s="151" t="s">
        <v>90</v>
      </c>
      <c r="AV389" s="12" t="s">
        <v>90</v>
      </c>
      <c r="AW389" s="12" t="s">
        <v>32</v>
      </c>
      <c r="AX389" s="12" t="s">
        <v>77</v>
      </c>
      <c r="AY389" s="151" t="s">
        <v>268</v>
      </c>
    </row>
    <row r="390" spans="2:65" s="15" customFormat="1">
      <c r="B390" s="170"/>
      <c r="D390" s="150" t="s">
        <v>276</v>
      </c>
      <c r="E390" s="171" t="s">
        <v>1</v>
      </c>
      <c r="F390" s="172" t="s">
        <v>325</v>
      </c>
      <c r="H390" s="173">
        <v>40.279000000000003</v>
      </c>
      <c r="I390" s="174"/>
      <c r="L390" s="170"/>
      <c r="M390" s="175"/>
      <c r="T390" s="176"/>
      <c r="AT390" s="171" t="s">
        <v>276</v>
      </c>
      <c r="AU390" s="171" t="s">
        <v>90</v>
      </c>
      <c r="AV390" s="15" t="s">
        <v>97</v>
      </c>
      <c r="AW390" s="15" t="s">
        <v>32</v>
      </c>
      <c r="AX390" s="15" t="s">
        <v>77</v>
      </c>
      <c r="AY390" s="171" t="s">
        <v>268</v>
      </c>
    </row>
    <row r="391" spans="2:65" s="13" customFormat="1">
      <c r="B391" s="157"/>
      <c r="D391" s="150" t="s">
        <v>276</v>
      </c>
      <c r="E391" s="158" t="s">
        <v>1</v>
      </c>
      <c r="F391" s="159" t="s">
        <v>278</v>
      </c>
      <c r="H391" s="160">
        <v>414.52199999999999</v>
      </c>
      <c r="I391" s="161"/>
      <c r="L391" s="157"/>
      <c r="M391" s="162"/>
      <c r="T391" s="163"/>
      <c r="AT391" s="158" t="s">
        <v>276</v>
      </c>
      <c r="AU391" s="158" t="s">
        <v>90</v>
      </c>
      <c r="AV391" s="13" t="s">
        <v>101</v>
      </c>
      <c r="AW391" s="13" t="s">
        <v>32</v>
      </c>
      <c r="AX391" s="13" t="s">
        <v>84</v>
      </c>
      <c r="AY391" s="158" t="s">
        <v>268</v>
      </c>
    </row>
    <row r="392" spans="2:65" s="1" customFormat="1" ht="21.75" customHeight="1">
      <c r="B392" s="32"/>
      <c r="C392" s="186" t="s">
        <v>484</v>
      </c>
      <c r="D392" s="186" t="s">
        <v>982</v>
      </c>
      <c r="E392" s="187" t="s">
        <v>983</v>
      </c>
      <c r="F392" s="188" t="s">
        <v>984</v>
      </c>
      <c r="G392" s="189" t="s">
        <v>273</v>
      </c>
      <c r="H392" s="190">
        <v>75.123000000000005</v>
      </c>
      <c r="I392" s="191"/>
      <c r="J392" s="192">
        <f>ROUND(I392*H392,2)</f>
        <v>0</v>
      </c>
      <c r="K392" s="188" t="s">
        <v>274</v>
      </c>
      <c r="L392" s="193"/>
      <c r="M392" s="194" t="s">
        <v>1</v>
      </c>
      <c r="N392" s="195" t="s">
        <v>43</v>
      </c>
      <c r="P392" s="145">
        <f>O392*H392</f>
        <v>0</v>
      </c>
      <c r="Q392" s="145">
        <v>1.3999999999999999E-4</v>
      </c>
      <c r="R392" s="145">
        <f>Q392*H392</f>
        <v>1.0517219999999999E-2</v>
      </c>
      <c r="S392" s="145">
        <v>0</v>
      </c>
      <c r="T392" s="146">
        <f>S392*H392</f>
        <v>0</v>
      </c>
      <c r="AR392" s="147" t="s">
        <v>309</v>
      </c>
      <c r="AT392" s="147" t="s">
        <v>982</v>
      </c>
      <c r="AU392" s="147" t="s">
        <v>90</v>
      </c>
      <c r="AY392" s="17" t="s">
        <v>268</v>
      </c>
      <c r="BE392" s="148">
        <f>IF(N392="základní",J392,0)</f>
        <v>0</v>
      </c>
      <c r="BF392" s="148">
        <f>IF(N392="snížená",J392,0)</f>
        <v>0</v>
      </c>
      <c r="BG392" s="148">
        <f>IF(N392="zákl. přenesená",J392,0)</f>
        <v>0</v>
      </c>
      <c r="BH392" s="148">
        <f>IF(N392="sníž. přenesená",J392,0)</f>
        <v>0</v>
      </c>
      <c r="BI392" s="148">
        <f>IF(N392="nulová",J392,0)</f>
        <v>0</v>
      </c>
      <c r="BJ392" s="17" t="s">
        <v>90</v>
      </c>
      <c r="BK392" s="148">
        <f>ROUND(I392*H392,2)</f>
        <v>0</v>
      </c>
      <c r="BL392" s="17" t="s">
        <v>101</v>
      </c>
      <c r="BM392" s="147" t="s">
        <v>3631</v>
      </c>
    </row>
    <row r="393" spans="2:65" s="12" customFormat="1">
      <c r="B393" s="149"/>
      <c r="D393" s="150" t="s">
        <v>276</v>
      </c>
      <c r="E393" s="151" t="s">
        <v>1</v>
      </c>
      <c r="F393" s="152" t="s">
        <v>3632</v>
      </c>
      <c r="H393" s="153">
        <v>75.123000000000005</v>
      </c>
      <c r="I393" s="154"/>
      <c r="L393" s="149"/>
      <c r="M393" s="155"/>
      <c r="T393" s="156"/>
      <c r="AT393" s="151" t="s">
        <v>276</v>
      </c>
      <c r="AU393" s="151" t="s">
        <v>90</v>
      </c>
      <c r="AV393" s="12" t="s">
        <v>90</v>
      </c>
      <c r="AW393" s="12" t="s">
        <v>32</v>
      </c>
      <c r="AX393" s="12" t="s">
        <v>77</v>
      </c>
      <c r="AY393" s="151" t="s">
        <v>268</v>
      </c>
    </row>
    <row r="394" spans="2:65" s="13" customFormat="1">
      <c r="B394" s="157"/>
      <c r="D394" s="150" t="s">
        <v>276</v>
      </c>
      <c r="E394" s="158" t="s">
        <v>1</v>
      </c>
      <c r="F394" s="159" t="s">
        <v>278</v>
      </c>
      <c r="H394" s="160">
        <v>75.123000000000005</v>
      </c>
      <c r="I394" s="161"/>
      <c r="L394" s="157"/>
      <c r="M394" s="162"/>
      <c r="T394" s="163"/>
      <c r="AT394" s="158" t="s">
        <v>276</v>
      </c>
      <c r="AU394" s="158" t="s">
        <v>90</v>
      </c>
      <c r="AV394" s="13" t="s">
        <v>101</v>
      </c>
      <c r="AW394" s="13" t="s">
        <v>32</v>
      </c>
      <c r="AX394" s="13" t="s">
        <v>84</v>
      </c>
      <c r="AY394" s="158" t="s">
        <v>268</v>
      </c>
    </row>
    <row r="395" spans="2:65" s="1" customFormat="1" ht="24.2" customHeight="1">
      <c r="B395" s="32"/>
      <c r="C395" s="136" t="s">
        <v>488</v>
      </c>
      <c r="D395" s="136" t="s">
        <v>270</v>
      </c>
      <c r="E395" s="137" t="s">
        <v>987</v>
      </c>
      <c r="F395" s="138" t="s">
        <v>988</v>
      </c>
      <c r="G395" s="139" t="s">
        <v>273</v>
      </c>
      <c r="H395" s="140">
        <v>829.04399999999998</v>
      </c>
      <c r="I395" s="141"/>
      <c r="J395" s="142">
        <f>ROUND(I395*H395,2)</f>
        <v>0</v>
      </c>
      <c r="K395" s="138" t="s">
        <v>274</v>
      </c>
      <c r="L395" s="32"/>
      <c r="M395" s="143" t="s">
        <v>1</v>
      </c>
      <c r="N395" s="144" t="s">
        <v>43</v>
      </c>
      <c r="P395" s="145">
        <f>O395*H395</f>
        <v>0</v>
      </c>
      <c r="Q395" s="145">
        <v>6.7999999999999996E-3</v>
      </c>
      <c r="R395" s="145">
        <f>Q395*H395</f>
        <v>5.6374991999999997</v>
      </c>
      <c r="S395" s="145">
        <v>0</v>
      </c>
      <c r="T395" s="146">
        <f>S395*H395</f>
        <v>0</v>
      </c>
      <c r="AR395" s="147" t="s">
        <v>101</v>
      </c>
      <c r="AT395" s="147" t="s">
        <v>270</v>
      </c>
      <c r="AU395" s="147" t="s">
        <v>90</v>
      </c>
      <c r="AY395" s="17" t="s">
        <v>268</v>
      </c>
      <c r="BE395" s="148">
        <f>IF(N395="základní",J395,0)</f>
        <v>0</v>
      </c>
      <c r="BF395" s="148">
        <f>IF(N395="snížená",J395,0)</f>
        <v>0</v>
      </c>
      <c r="BG395" s="148">
        <f>IF(N395="zákl. přenesená",J395,0)</f>
        <v>0</v>
      </c>
      <c r="BH395" s="148">
        <f>IF(N395="sníž. přenesená",J395,0)</f>
        <v>0</v>
      </c>
      <c r="BI395" s="148">
        <f>IF(N395="nulová",J395,0)</f>
        <v>0</v>
      </c>
      <c r="BJ395" s="17" t="s">
        <v>90</v>
      </c>
      <c r="BK395" s="148">
        <f>ROUND(I395*H395,2)</f>
        <v>0</v>
      </c>
      <c r="BL395" s="17" t="s">
        <v>101</v>
      </c>
      <c r="BM395" s="147" t="s">
        <v>989</v>
      </c>
    </row>
    <row r="396" spans="2:65" s="14" customFormat="1">
      <c r="B396" s="164"/>
      <c r="D396" s="150" t="s">
        <v>276</v>
      </c>
      <c r="E396" s="165" t="s">
        <v>1</v>
      </c>
      <c r="F396" s="166" t="s">
        <v>949</v>
      </c>
      <c r="H396" s="165" t="s">
        <v>1</v>
      </c>
      <c r="I396" s="167"/>
      <c r="L396" s="164"/>
      <c r="M396" s="168"/>
      <c r="T396" s="169"/>
      <c r="AT396" s="165" t="s">
        <v>276</v>
      </c>
      <c r="AU396" s="165" t="s">
        <v>90</v>
      </c>
      <c r="AV396" s="14" t="s">
        <v>84</v>
      </c>
      <c r="AW396" s="14" t="s">
        <v>32</v>
      </c>
      <c r="AX396" s="14" t="s">
        <v>77</v>
      </c>
      <c r="AY396" s="165" t="s">
        <v>268</v>
      </c>
    </row>
    <row r="397" spans="2:65" s="14" customFormat="1">
      <c r="B397" s="164"/>
      <c r="D397" s="150" t="s">
        <v>276</v>
      </c>
      <c r="E397" s="165" t="s">
        <v>1</v>
      </c>
      <c r="F397" s="166" t="s">
        <v>962</v>
      </c>
      <c r="H397" s="165" t="s">
        <v>1</v>
      </c>
      <c r="I397" s="167"/>
      <c r="L397" s="164"/>
      <c r="M397" s="168"/>
      <c r="T397" s="169"/>
      <c r="AT397" s="165" t="s">
        <v>276</v>
      </c>
      <c r="AU397" s="165" t="s">
        <v>90</v>
      </c>
      <c r="AV397" s="14" t="s">
        <v>84</v>
      </c>
      <c r="AW397" s="14" t="s">
        <v>32</v>
      </c>
      <c r="AX397" s="14" t="s">
        <v>77</v>
      </c>
      <c r="AY397" s="165" t="s">
        <v>268</v>
      </c>
    </row>
    <row r="398" spans="2:65" s="12" customFormat="1">
      <c r="B398" s="149"/>
      <c r="D398" s="150" t="s">
        <v>276</v>
      </c>
      <c r="E398" s="151" t="s">
        <v>1</v>
      </c>
      <c r="F398" s="152" t="s">
        <v>3622</v>
      </c>
      <c r="H398" s="153">
        <v>349.89299999999997</v>
      </c>
      <c r="I398" s="154"/>
      <c r="L398" s="149"/>
      <c r="M398" s="155"/>
      <c r="T398" s="156"/>
      <c r="AT398" s="151" t="s">
        <v>276</v>
      </c>
      <c r="AU398" s="151" t="s">
        <v>90</v>
      </c>
      <c r="AV398" s="12" t="s">
        <v>90</v>
      </c>
      <c r="AW398" s="12" t="s">
        <v>32</v>
      </c>
      <c r="AX398" s="12" t="s">
        <v>77</v>
      </c>
      <c r="AY398" s="151" t="s">
        <v>268</v>
      </c>
    </row>
    <row r="399" spans="2:65" s="12" customFormat="1" ht="33.75">
      <c r="B399" s="149"/>
      <c r="D399" s="150" t="s">
        <v>276</v>
      </c>
      <c r="E399" s="151" t="s">
        <v>1</v>
      </c>
      <c r="F399" s="152" t="s">
        <v>3623</v>
      </c>
      <c r="H399" s="153">
        <v>-55.44</v>
      </c>
      <c r="I399" s="154"/>
      <c r="L399" s="149"/>
      <c r="M399" s="155"/>
      <c r="T399" s="156"/>
      <c r="AT399" s="151" t="s">
        <v>276</v>
      </c>
      <c r="AU399" s="151" t="s">
        <v>90</v>
      </c>
      <c r="AV399" s="12" t="s">
        <v>90</v>
      </c>
      <c r="AW399" s="12" t="s">
        <v>32</v>
      </c>
      <c r="AX399" s="12" t="s">
        <v>77</v>
      </c>
      <c r="AY399" s="151" t="s">
        <v>268</v>
      </c>
    </row>
    <row r="400" spans="2:65" s="12" customFormat="1" ht="22.5">
      <c r="B400" s="149"/>
      <c r="D400" s="150" t="s">
        <v>276</v>
      </c>
      <c r="E400" s="151" t="s">
        <v>1</v>
      </c>
      <c r="F400" s="152" t="s">
        <v>3624</v>
      </c>
      <c r="H400" s="153">
        <v>-34.344999999999999</v>
      </c>
      <c r="I400" s="154"/>
      <c r="L400" s="149"/>
      <c r="M400" s="155"/>
      <c r="T400" s="156"/>
      <c r="AT400" s="151" t="s">
        <v>276</v>
      </c>
      <c r="AU400" s="151" t="s">
        <v>90</v>
      </c>
      <c r="AV400" s="12" t="s">
        <v>90</v>
      </c>
      <c r="AW400" s="12" t="s">
        <v>32</v>
      </c>
      <c r="AX400" s="12" t="s">
        <v>77</v>
      </c>
      <c r="AY400" s="151" t="s">
        <v>268</v>
      </c>
    </row>
    <row r="401" spans="2:51" s="15" customFormat="1">
      <c r="B401" s="170"/>
      <c r="D401" s="150" t="s">
        <v>276</v>
      </c>
      <c r="E401" s="171" t="s">
        <v>1</v>
      </c>
      <c r="F401" s="172" t="s">
        <v>325</v>
      </c>
      <c r="H401" s="173">
        <v>260.108</v>
      </c>
      <c r="I401" s="174"/>
      <c r="L401" s="170"/>
      <c r="M401" s="175"/>
      <c r="T401" s="176"/>
      <c r="AT401" s="171" t="s">
        <v>276</v>
      </c>
      <c r="AU401" s="171" t="s">
        <v>90</v>
      </c>
      <c r="AV401" s="15" t="s">
        <v>97</v>
      </c>
      <c r="AW401" s="15" t="s">
        <v>32</v>
      </c>
      <c r="AX401" s="15" t="s">
        <v>77</v>
      </c>
      <c r="AY401" s="171" t="s">
        <v>268</v>
      </c>
    </row>
    <row r="402" spans="2:51" s="14" customFormat="1">
      <c r="B402" s="164"/>
      <c r="D402" s="150" t="s">
        <v>276</v>
      </c>
      <c r="E402" s="165" t="s">
        <v>1</v>
      </c>
      <c r="F402" s="166" t="s">
        <v>962</v>
      </c>
      <c r="H402" s="165" t="s">
        <v>1</v>
      </c>
      <c r="I402" s="167"/>
      <c r="L402" s="164"/>
      <c r="M402" s="168"/>
      <c r="T402" s="169"/>
      <c r="AT402" s="165" t="s">
        <v>276</v>
      </c>
      <c r="AU402" s="165" t="s">
        <v>90</v>
      </c>
      <c r="AV402" s="14" t="s">
        <v>84</v>
      </c>
      <c r="AW402" s="14" t="s">
        <v>32</v>
      </c>
      <c r="AX402" s="14" t="s">
        <v>77</v>
      </c>
      <c r="AY402" s="165" t="s">
        <v>268</v>
      </c>
    </row>
    <row r="403" spans="2:51" s="12" customFormat="1" ht="33.75">
      <c r="B403" s="149"/>
      <c r="D403" s="150" t="s">
        <v>276</v>
      </c>
      <c r="E403" s="151" t="s">
        <v>1</v>
      </c>
      <c r="F403" s="152" t="s">
        <v>3625</v>
      </c>
      <c r="H403" s="153">
        <v>52.034999999999997</v>
      </c>
      <c r="I403" s="154"/>
      <c r="L403" s="149"/>
      <c r="M403" s="155"/>
      <c r="T403" s="156"/>
      <c r="AT403" s="151" t="s">
        <v>276</v>
      </c>
      <c r="AU403" s="151" t="s">
        <v>90</v>
      </c>
      <c r="AV403" s="12" t="s">
        <v>90</v>
      </c>
      <c r="AW403" s="12" t="s">
        <v>32</v>
      </c>
      <c r="AX403" s="12" t="s">
        <v>77</v>
      </c>
      <c r="AY403" s="151" t="s">
        <v>268</v>
      </c>
    </row>
    <row r="404" spans="2:51" s="14" customFormat="1">
      <c r="B404" s="164"/>
      <c r="D404" s="150" t="s">
        <v>276</v>
      </c>
      <c r="E404" s="165" t="s">
        <v>1</v>
      </c>
      <c r="F404" s="166" t="s">
        <v>968</v>
      </c>
      <c r="H404" s="165" t="s">
        <v>1</v>
      </c>
      <c r="I404" s="167"/>
      <c r="L404" s="164"/>
      <c r="M404" s="168"/>
      <c r="T404" s="169"/>
      <c r="AT404" s="165" t="s">
        <v>276</v>
      </c>
      <c r="AU404" s="165" t="s">
        <v>90</v>
      </c>
      <c r="AV404" s="14" t="s">
        <v>84</v>
      </c>
      <c r="AW404" s="14" t="s">
        <v>32</v>
      </c>
      <c r="AX404" s="14" t="s">
        <v>77</v>
      </c>
      <c r="AY404" s="165" t="s">
        <v>268</v>
      </c>
    </row>
    <row r="405" spans="2:51" s="12" customFormat="1">
      <c r="B405" s="149"/>
      <c r="D405" s="150" t="s">
        <v>276</v>
      </c>
      <c r="E405" s="151" t="s">
        <v>1</v>
      </c>
      <c r="F405" s="152" t="s">
        <v>3626</v>
      </c>
      <c r="H405" s="153">
        <v>62.1</v>
      </c>
      <c r="I405" s="154"/>
      <c r="L405" s="149"/>
      <c r="M405" s="155"/>
      <c r="T405" s="156"/>
      <c r="AT405" s="151" t="s">
        <v>276</v>
      </c>
      <c r="AU405" s="151" t="s">
        <v>90</v>
      </c>
      <c r="AV405" s="12" t="s">
        <v>90</v>
      </c>
      <c r="AW405" s="12" t="s">
        <v>32</v>
      </c>
      <c r="AX405" s="12" t="s">
        <v>77</v>
      </c>
      <c r="AY405" s="151" t="s">
        <v>268</v>
      </c>
    </row>
    <row r="406" spans="2:51" s="15" customFormat="1">
      <c r="B406" s="170"/>
      <c r="D406" s="150" t="s">
        <v>276</v>
      </c>
      <c r="E406" s="171" t="s">
        <v>1</v>
      </c>
      <c r="F406" s="172" t="s">
        <v>325</v>
      </c>
      <c r="H406" s="173">
        <v>114.13500000000001</v>
      </c>
      <c r="I406" s="174"/>
      <c r="L406" s="170"/>
      <c r="M406" s="175"/>
      <c r="T406" s="176"/>
      <c r="AT406" s="171" t="s">
        <v>276</v>
      </c>
      <c r="AU406" s="171" t="s">
        <v>90</v>
      </c>
      <c r="AV406" s="15" t="s">
        <v>97</v>
      </c>
      <c r="AW406" s="15" t="s">
        <v>32</v>
      </c>
      <c r="AX406" s="15" t="s">
        <v>77</v>
      </c>
      <c r="AY406" s="171" t="s">
        <v>268</v>
      </c>
    </row>
    <row r="407" spans="2:51" s="14" customFormat="1">
      <c r="B407" s="164"/>
      <c r="D407" s="150" t="s">
        <v>276</v>
      </c>
      <c r="E407" s="165" t="s">
        <v>1</v>
      </c>
      <c r="F407" s="166" t="s">
        <v>949</v>
      </c>
      <c r="H407" s="165" t="s">
        <v>1</v>
      </c>
      <c r="I407" s="167"/>
      <c r="L407" s="164"/>
      <c r="M407" s="168"/>
      <c r="T407" s="169"/>
      <c r="AT407" s="165" t="s">
        <v>276</v>
      </c>
      <c r="AU407" s="165" t="s">
        <v>90</v>
      </c>
      <c r="AV407" s="14" t="s">
        <v>84</v>
      </c>
      <c r="AW407" s="14" t="s">
        <v>32</v>
      </c>
      <c r="AX407" s="14" t="s">
        <v>77</v>
      </c>
      <c r="AY407" s="165" t="s">
        <v>268</v>
      </c>
    </row>
    <row r="408" spans="2:51" s="14" customFormat="1">
      <c r="B408" s="164"/>
      <c r="D408" s="150" t="s">
        <v>276</v>
      </c>
      <c r="E408" s="165" t="s">
        <v>1</v>
      </c>
      <c r="F408" s="166" t="s">
        <v>950</v>
      </c>
      <c r="H408" s="165" t="s">
        <v>1</v>
      </c>
      <c r="I408" s="167"/>
      <c r="L408" s="164"/>
      <c r="M408" s="168"/>
      <c r="T408" s="169"/>
      <c r="AT408" s="165" t="s">
        <v>276</v>
      </c>
      <c r="AU408" s="165" t="s">
        <v>90</v>
      </c>
      <c r="AV408" s="14" t="s">
        <v>84</v>
      </c>
      <c r="AW408" s="14" t="s">
        <v>32</v>
      </c>
      <c r="AX408" s="14" t="s">
        <v>77</v>
      </c>
      <c r="AY408" s="165" t="s">
        <v>268</v>
      </c>
    </row>
    <row r="409" spans="2:51" s="14" customFormat="1">
      <c r="B409" s="164"/>
      <c r="D409" s="150" t="s">
        <v>276</v>
      </c>
      <c r="E409" s="165" t="s">
        <v>1</v>
      </c>
      <c r="F409" s="166" t="s">
        <v>3581</v>
      </c>
      <c r="H409" s="165" t="s">
        <v>1</v>
      </c>
      <c r="I409" s="167"/>
      <c r="L409" s="164"/>
      <c r="M409" s="168"/>
      <c r="T409" s="169"/>
      <c r="AT409" s="165" t="s">
        <v>276</v>
      </c>
      <c r="AU409" s="165" t="s">
        <v>90</v>
      </c>
      <c r="AV409" s="14" t="s">
        <v>84</v>
      </c>
      <c r="AW409" s="14" t="s">
        <v>32</v>
      </c>
      <c r="AX409" s="14" t="s">
        <v>77</v>
      </c>
      <c r="AY409" s="165" t="s">
        <v>268</v>
      </c>
    </row>
    <row r="410" spans="2:51" s="12" customFormat="1">
      <c r="B410" s="149"/>
      <c r="D410" s="150" t="s">
        <v>276</v>
      </c>
      <c r="E410" s="151" t="s">
        <v>1</v>
      </c>
      <c r="F410" s="152" t="s">
        <v>3617</v>
      </c>
      <c r="H410" s="153">
        <v>19.446000000000002</v>
      </c>
      <c r="I410" s="154"/>
      <c r="L410" s="149"/>
      <c r="M410" s="155"/>
      <c r="T410" s="156"/>
      <c r="AT410" s="151" t="s">
        <v>276</v>
      </c>
      <c r="AU410" s="151" t="s">
        <v>90</v>
      </c>
      <c r="AV410" s="12" t="s">
        <v>90</v>
      </c>
      <c r="AW410" s="12" t="s">
        <v>32</v>
      </c>
      <c r="AX410" s="12" t="s">
        <v>77</v>
      </c>
      <c r="AY410" s="151" t="s">
        <v>268</v>
      </c>
    </row>
    <row r="411" spans="2:51" s="12" customFormat="1">
      <c r="B411" s="149"/>
      <c r="D411" s="150" t="s">
        <v>276</v>
      </c>
      <c r="E411" s="151" t="s">
        <v>1</v>
      </c>
      <c r="F411" s="152" t="s">
        <v>3618</v>
      </c>
      <c r="H411" s="153">
        <v>4.6589999999999998</v>
      </c>
      <c r="I411" s="154"/>
      <c r="L411" s="149"/>
      <c r="M411" s="155"/>
      <c r="T411" s="156"/>
      <c r="AT411" s="151" t="s">
        <v>276</v>
      </c>
      <c r="AU411" s="151" t="s">
        <v>90</v>
      </c>
      <c r="AV411" s="12" t="s">
        <v>90</v>
      </c>
      <c r="AW411" s="12" t="s">
        <v>32</v>
      </c>
      <c r="AX411" s="12" t="s">
        <v>77</v>
      </c>
      <c r="AY411" s="151" t="s">
        <v>268</v>
      </c>
    </row>
    <row r="412" spans="2:51" s="12" customFormat="1">
      <c r="B412" s="149"/>
      <c r="D412" s="150" t="s">
        <v>276</v>
      </c>
      <c r="E412" s="151" t="s">
        <v>1</v>
      </c>
      <c r="F412" s="152" t="s">
        <v>3619</v>
      </c>
      <c r="H412" s="153">
        <v>2.9820000000000002</v>
      </c>
      <c r="I412" s="154"/>
      <c r="L412" s="149"/>
      <c r="M412" s="155"/>
      <c r="T412" s="156"/>
      <c r="AT412" s="151" t="s">
        <v>276</v>
      </c>
      <c r="AU412" s="151" t="s">
        <v>90</v>
      </c>
      <c r="AV412" s="12" t="s">
        <v>90</v>
      </c>
      <c r="AW412" s="12" t="s">
        <v>32</v>
      </c>
      <c r="AX412" s="12" t="s">
        <v>77</v>
      </c>
      <c r="AY412" s="151" t="s">
        <v>268</v>
      </c>
    </row>
    <row r="413" spans="2:51" s="12" customFormat="1">
      <c r="B413" s="149"/>
      <c r="D413" s="150" t="s">
        <v>276</v>
      </c>
      <c r="E413" s="151" t="s">
        <v>1</v>
      </c>
      <c r="F413" s="152" t="s">
        <v>3620</v>
      </c>
      <c r="H413" s="153">
        <v>9.8759999999999994</v>
      </c>
      <c r="I413" s="154"/>
      <c r="L413" s="149"/>
      <c r="M413" s="155"/>
      <c r="T413" s="156"/>
      <c r="AT413" s="151" t="s">
        <v>276</v>
      </c>
      <c r="AU413" s="151" t="s">
        <v>90</v>
      </c>
      <c r="AV413" s="12" t="s">
        <v>90</v>
      </c>
      <c r="AW413" s="12" t="s">
        <v>32</v>
      </c>
      <c r="AX413" s="12" t="s">
        <v>77</v>
      </c>
      <c r="AY413" s="151" t="s">
        <v>268</v>
      </c>
    </row>
    <row r="414" spans="2:51" s="12" customFormat="1">
      <c r="B414" s="149"/>
      <c r="D414" s="150" t="s">
        <v>276</v>
      </c>
      <c r="E414" s="151" t="s">
        <v>1</v>
      </c>
      <c r="F414" s="152" t="s">
        <v>955</v>
      </c>
      <c r="H414" s="153">
        <v>1.216</v>
      </c>
      <c r="I414" s="154"/>
      <c r="L414" s="149"/>
      <c r="M414" s="155"/>
      <c r="T414" s="156"/>
      <c r="AT414" s="151" t="s">
        <v>276</v>
      </c>
      <c r="AU414" s="151" t="s">
        <v>90</v>
      </c>
      <c r="AV414" s="12" t="s">
        <v>90</v>
      </c>
      <c r="AW414" s="12" t="s">
        <v>32</v>
      </c>
      <c r="AX414" s="12" t="s">
        <v>77</v>
      </c>
      <c r="AY414" s="151" t="s">
        <v>268</v>
      </c>
    </row>
    <row r="415" spans="2:51" s="12" customFormat="1">
      <c r="B415" s="149"/>
      <c r="D415" s="150" t="s">
        <v>276</v>
      </c>
      <c r="E415" s="151" t="s">
        <v>1</v>
      </c>
      <c r="F415" s="152" t="s">
        <v>956</v>
      </c>
      <c r="H415" s="153">
        <v>2.1</v>
      </c>
      <c r="I415" s="154"/>
      <c r="L415" s="149"/>
      <c r="M415" s="155"/>
      <c r="T415" s="156"/>
      <c r="AT415" s="151" t="s">
        <v>276</v>
      </c>
      <c r="AU415" s="151" t="s">
        <v>90</v>
      </c>
      <c r="AV415" s="12" t="s">
        <v>90</v>
      </c>
      <c r="AW415" s="12" t="s">
        <v>32</v>
      </c>
      <c r="AX415" s="12" t="s">
        <v>77</v>
      </c>
      <c r="AY415" s="151" t="s">
        <v>268</v>
      </c>
    </row>
    <row r="416" spans="2:51" s="15" customFormat="1">
      <c r="B416" s="170"/>
      <c r="D416" s="150" t="s">
        <v>276</v>
      </c>
      <c r="E416" s="171" t="s">
        <v>1</v>
      </c>
      <c r="F416" s="172" t="s">
        <v>325</v>
      </c>
      <c r="H416" s="173">
        <v>40.279000000000003</v>
      </c>
      <c r="I416" s="174"/>
      <c r="L416" s="170"/>
      <c r="M416" s="175"/>
      <c r="T416" s="176"/>
      <c r="AT416" s="171" t="s">
        <v>276</v>
      </c>
      <c r="AU416" s="171" t="s">
        <v>90</v>
      </c>
      <c r="AV416" s="15" t="s">
        <v>97</v>
      </c>
      <c r="AW416" s="15" t="s">
        <v>32</v>
      </c>
      <c r="AX416" s="15" t="s">
        <v>77</v>
      </c>
      <c r="AY416" s="171" t="s">
        <v>268</v>
      </c>
    </row>
    <row r="417" spans="2:65" s="13" customFormat="1">
      <c r="B417" s="157"/>
      <c r="D417" s="150" t="s">
        <v>276</v>
      </c>
      <c r="E417" s="158" t="s">
        <v>1</v>
      </c>
      <c r="F417" s="159" t="s">
        <v>278</v>
      </c>
      <c r="H417" s="160">
        <v>414.52199999999999</v>
      </c>
      <c r="I417" s="161"/>
      <c r="L417" s="157"/>
      <c r="M417" s="162"/>
      <c r="T417" s="163"/>
      <c r="AT417" s="158" t="s">
        <v>276</v>
      </c>
      <c r="AU417" s="158" t="s">
        <v>90</v>
      </c>
      <c r="AV417" s="13" t="s">
        <v>101</v>
      </c>
      <c r="AW417" s="13" t="s">
        <v>32</v>
      </c>
      <c r="AX417" s="13" t="s">
        <v>84</v>
      </c>
      <c r="AY417" s="158" t="s">
        <v>268</v>
      </c>
    </row>
    <row r="418" spans="2:65" s="12" customFormat="1">
      <c r="B418" s="149"/>
      <c r="D418" s="150" t="s">
        <v>276</v>
      </c>
      <c r="F418" s="152" t="s">
        <v>3633</v>
      </c>
      <c r="H418" s="153">
        <v>829.04399999999998</v>
      </c>
      <c r="I418" s="154"/>
      <c r="L418" s="149"/>
      <c r="M418" s="155"/>
      <c r="T418" s="156"/>
      <c r="AT418" s="151" t="s">
        <v>276</v>
      </c>
      <c r="AU418" s="151" t="s">
        <v>90</v>
      </c>
      <c r="AV418" s="12" t="s">
        <v>90</v>
      </c>
      <c r="AW418" s="12" t="s">
        <v>4</v>
      </c>
      <c r="AX418" s="12" t="s">
        <v>84</v>
      </c>
      <c r="AY418" s="151" t="s">
        <v>268</v>
      </c>
    </row>
    <row r="419" spans="2:65" s="1" customFormat="1" ht="44.25" customHeight="1">
      <c r="B419" s="32"/>
      <c r="C419" s="136" t="s">
        <v>492</v>
      </c>
      <c r="D419" s="136" t="s">
        <v>270</v>
      </c>
      <c r="E419" s="137" t="s">
        <v>991</v>
      </c>
      <c r="F419" s="138" t="s">
        <v>992</v>
      </c>
      <c r="G419" s="139" t="s">
        <v>273</v>
      </c>
      <c r="H419" s="140">
        <v>29.38</v>
      </c>
      <c r="I419" s="141"/>
      <c r="J419" s="142">
        <f>ROUND(I419*H419,2)</f>
        <v>0</v>
      </c>
      <c r="K419" s="138" t="s">
        <v>274</v>
      </c>
      <c r="L419" s="32"/>
      <c r="M419" s="143" t="s">
        <v>1</v>
      </c>
      <c r="N419" s="144" t="s">
        <v>43</v>
      </c>
      <c r="P419" s="145">
        <f>O419*H419</f>
        <v>0</v>
      </c>
      <c r="Q419" s="145">
        <v>8.6800000000000002E-3</v>
      </c>
      <c r="R419" s="145">
        <f>Q419*H419</f>
        <v>0.25501839999999998</v>
      </c>
      <c r="S419" s="145">
        <v>0</v>
      </c>
      <c r="T419" s="146">
        <f>S419*H419</f>
        <v>0</v>
      </c>
      <c r="AR419" s="147" t="s">
        <v>101</v>
      </c>
      <c r="AT419" s="147" t="s">
        <v>270</v>
      </c>
      <c r="AU419" s="147" t="s">
        <v>90</v>
      </c>
      <c r="AY419" s="17" t="s">
        <v>268</v>
      </c>
      <c r="BE419" s="148">
        <f>IF(N419="základní",J419,0)</f>
        <v>0</v>
      </c>
      <c r="BF419" s="148">
        <f>IF(N419="snížená",J419,0)</f>
        <v>0</v>
      </c>
      <c r="BG419" s="148">
        <f>IF(N419="zákl. přenesená",J419,0)</f>
        <v>0</v>
      </c>
      <c r="BH419" s="148">
        <f>IF(N419="sníž. přenesená",J419,0)</f>
        <v>0</v>
      </c>
      <c r="BI419" s="148">
        <f>IF(N419="nulová",J419,0)</f>
        <v>0</v>
      </c>
      <c r="BJ419" s="17" t="s">
        <v>90</v>
      </c>
      <c r="BK419" s="148">
        <f>ROUND(I419*H419,2)</f>
        <v>0</v>
      </c>
      <c r="BL419" s="17" t="s">
        <v>101</v>
      </c>
      <c r="BM419" s="147" t="s">
        <v>3634</v>
      </c>
    </row>
    <row r="420" spans="2:65" s="1" customFormat="1" ht="24.2" customHeight="1">
      <c r="B420" s="32"/>
      <c r="C420" s="186" t="s">
        <v>496</v>
      </c>
      <c r="D420" s="186" t="s">
        <v>982</v>
      </c>
      <c r="E420" s="187" t="s">
        <v>994</v>
      </c>
      <c r="F420" s="188" t="s">
        <v>995</v>
      </c>
      <c r="G420" s="189" t="s">
        <v>273</v>
      </c>
      <c r="H420" s="190">
        <v>30.849</v>
      </c>
      <c r="I420" s="191"/>
      <c r="J420" s="192">
        <f>ROUND(I420*H420,2)</f>
        <v>0</v>
      </c>
      <c r="K420" s="188" t="s">
        <v>1</v>
      </c>
      <c r="L420" s="193"/>
      <c r="M420" s="194" t="s">
        <v>1</v>
      </c>
      <c r="N420" s="195" t="s">
        <v>43</v>
      </c>
      <c r="P420" s="145">
        <f>O420*H420</f>
        <v>0</v>
      </c>
      <c r="Q420" s="145">
        <v>6.3E-3</v>
      </c>
      <c r="R420" s="145">
        <f>Q420*H420</f>
        <v>0.19434870000000001</v>
      </c>
      <c r="S420" s="145">
        <v>0</v>
      </c>
      <c r="T420" s="146">
        <f>S420*H420</f>
        <v>0</v>
      </c>
      <c r="AR420" s="147" t="s">
        <v>309</v>
      </c>
      <c r="AT420" s="147" t="s">
        <v>982</v>
      </c>
      <c r="AU420" s="147" t="s">
        <v>90</v>
      </c>
      <c r="AY420" s="17" t="s">
        <v>268</v>
      </c>
      <c r="BE420" s="148">
        <f>IF(N420="základní",J420,0)</f>
        <v>0</v>
      </c>
      <c r="BF420" s="148">
        <f>IF(N420="snížená",J420,0)</f>
        <v>0</v>
      </c>
      <c r="BG420" s="148">
        <f>IF(N420="zákl. přenesená",J420,0)</f>
        <v>0</v>
      </c>
      <c r="BH420" s="148">
        <f>IF(N420="sníž. přenesená",J420,0)</f>
        <v>0</v>
      </c>
      <c r="BI420" s="148">
        <f>IF(N420="nulová",J420,0)</f>
        <v>0</v>
      </c>
      <c r="BJ420" s="17" t="s">
        <v>90</v>
      </c>
      <c r="BK420" s="148">
        <f>ROUND(I420*H420,2)</f>
        <v>0</v>
      </c>
      <c r="BL420" s="17" t="s">
        <v>101</v>
      </c>
      <c r="BM420" s="147" t="s">
        <v>996</v>
      </c>
    </row>
    <row r="421" spans="2:65" s="14" customFormat="1">
      <c r="B421" s="164"/>
      <c r="D421" s="150" t="s">
        <v>276</v>
      </c>
      <c r="E421" s="165" t="s">
        <v>1</v>
      </c>
      <c r="F421" s="166" t="s">
        <v>997</v>
      </c>
      <c r="H421" s="165" t="s">
        <v>1</v>
      </c>
      <c r="I421" s="167"/>
      <c r="L421" s="164"/>
      <c r="M421" s="168"/>
      <c r="T421" s="169"/>
      <c r="AT421" s="165" t="s">
        <v>276</v>
      </c>
      <c r="AU421" s="165" t="s">
        <v>90</v>
      </c>
      <c r="AV421" s="14" t="s">
        <v>84</v>
      </c>
      <c r="AW421" s="14" t="s">
        <v>32</v>
      </c>
      <c r="AX421" s="14" t="s">
        <v>77</v>
      </c>
      <c r="AY421" s="165" t="s">
        <v>268</v>
      </c>
    </row>
    <row r="422" spans="2:65" s="14" customFormat="1">
      <c r="B422" s="164"/>
      <c r="D422" s="150" t="s">
        <v>276</v>
      </c>
      <c r="E422" s="165" t="s">
        <v>1</v>
      </c>
      <c r="F422" s="166" t="s">
        <v>998</v>
      </c>
      <c r="H422" s="165" t="s">
        <v>1</v>
      </c>
      <c r="I422" s="167"/>
      <c r="L422" s="164"/>
      <c r="M422" s="168"/>
      <c r="T422" s="169"/>
      <c r="AT422" s="165" t="s">
        <v>276</v>
      </c>
      <c r="AU422" s="165" t="s">
        <v>90</v>
      </c>
      <c r="AV422" s="14" t="s">
        <v>84</v>
      </c>
      <c r="AW422" s="14" t="s">
        <v>32</v>
      </c>
      <c r="AX422" s="14" t="s">
        <v>77</v>
      </c>
      <c r="AY422" s="165" t="s">
        <v>268</v>
      </c>
    </row>
    <row r="423" spans="2:65" s="12" customFormat="1">
      <c r="B423" s="149"/>
      <c r="D423" s="150" t="s">
        <v>276</v>
      </c>
      <c r="E423" s="151" t="s">
        <v>1</v>
      </c>
      <c r="F423" s="152" t="s">
        <v>3635</v>
      </c>
      <c r="H423" s="153">
        <v>33.514000000000003</v>
      </c>
      <c r="I423" s="154"/>
      <c r="L423" s="149"/>
      <c r="M423" s="155"/>
      <c r="T423" s="156"/>
      <c r="AT423" s="151" t="s">
        <v>276</v>
      </c>
      <c r="AU423" s="151" t="s">
        <v>90</v>
      </c>
      <c r="AV423" s="12" t="s">
        <v>90</v>
      </c>
      <c r="AW423" s="12" t="s">
        <v>32</v>
      </c>
      <c r="AX423" s="12" t="s">
        <v>77</v>
      </c>
      <c r="AY423" s="151" t="s">
        <v>268</v>
      </c>
    </row>
    <row r="424" spans="2:65" s="12" customFormat="1">
      <c r="B424" s="149"/>
      <c r="D424" s="150" t="s">
        <v>276</v>
      </c>
      <c r="E424" s="151" t="s">
        <v>1</v>
      </c>
      <c r="F424" s="152" t="s">
        <v>3636</v>
      </c>
      <c r="H424" s="153">
        <v>-3.15</v>
      </c>
      <c r="I424" s="154"/>
      <c r="L424" s="149"/>
      <c r="M424" s="155"/>
      <c r="T424" s="156"/>
      <c r="AT424" s="151" t="s">
        <v>276</v>
      </c>
      <c r="AU424" s="151" t="s">
        <v>90</v>
      </c>
      <c r="AV424" s="12" t="s">
        <v>90</v>
      </c>
      <c r="AW424" s="12" t="s">
        <v>32</v>
      </c>
      <c r="AX424" s="12" t="s">
        <v>77</v>
      </c>
      <c r="AY424" s="151" t="s">
        <v>268</v>
      </c>
    </row>
    <row r="425" spans="2:65" s="12" customFormat="1">
      <c r="B425" s="149"/>
      <c r="D425" s="150" t="s">
        <v>276</v>
      </c>
      <c r="E425" s="151" t="s">
        <v>1</v>
      </c>
      <c r="F425" s="152" t="s">
        <v>3637</v>
      </c>
      <c r="H425" s="153">
        <v>-0.98399999999999999</v>
      </c>
      <c r="I425" s="154"/>
      <c r="L425" s="149"/>
      <c r="M425" s="155"/>
      <c r="T425" s="156"/>
      <c r="AT425" s="151" t="s">
        <v>276</v>
      </c>
      <c r="AU425" s="151" t="s">
        <v>90</v>
      </c>
      <c r="AV425" s="12" t="s">
        <v>90</v>
      </c>
      <c r="AW425" s="12" t="s">
        <v>32</v>
      </c>
      <c r="AX425" s="12" t="s">
        <v>77</v>
      </c>
      <c r="AY425" s="151" t="s">
        <v>268</v>
      </c>
    </row>
    <row r="426" spans="2:65" s="15" customFormat="1">
      <c r="B426" s="170"/>
      <c r="D426" s="150" t="s">
        <v>276</v>
      </c>
      <c r="E426" s="171" t="s">
        <v>1</v>
      </c>
      <c r="F426" s="172" t="s">
        <v>325</v>
      </c>
      <c r="H426" s="173">
        <v>29.38</v>
      </c>
      <c r="I426" s="174"/>
      <c r="L426" s="170"/>
      <c r="M426" s="175"/>
      <c r="T426" s="176"/>
      <c r="AT426" s="171" t="s">
        <v>276</v>
      </c>
      <c r="AU426" s="171" t="s">
        <v>90</v>
      </c>
      <c r="AV426" s="15" t="s">
        <v>97</v>
      </c>
      <c r="AW426" s="15" t="s">
        <v>32</v>
      </c>
      <c r="AX426" s="15" t="s">
        <v>77</v>
      </c>
      <c r="AY426" s="171" t="s">
        <v>268</v>
      </c>
    </row>
    <row r="427" spans="2:65" s="13" customFormat="1">
      <c r="B427" s="157"/>
      <c r="D427" s="150" t="s">
        <v>276</v>
      </c>
      <c r="E427" s="158" t="s">
        <v>1</v>
      </c>
      <c r="F427" s="159" t="s">
        <v>278</v>
      </c>
      <c r="H427" s="160">
        <v>29.38</v>
      </c>
      <c r="I427" s="161"/>
      <c r="L427" s="157"/>
      <c r="M427" s="162"/>
      <c r="T427" s="163"/>
      <c r="AT427" s="158" t="s">
        <v>276</v>
      </c>
      <c r="AU427" s="158" t="s">
        <v>90</v>
      </c>
      <c r="AV427" s="13" t="s">
        <v>101</v>
      </c>
      <c r="AW427" s="13" t="s">
        <v>32</v>
      </c>
      <c r="AX427" s="13" t="s">
        <v>84</v>
      </c>
      <c r="AY427" s="158" t="s">
        <v>268</v>
      </c>
    </row>
    <row r="428" spans="2:65" s="12" customFormat="1">
      <c r="B428" s="149"/>
      <c r="D428" s="150" t="s">
        <v>276</v>
      </c>
      <c r="F428" s="152" t="s">
        <v>1002</v>
      </c>
      <c r="H428" s="153">
        <v>30.849</v>
      </c>
      <c r="I428" s="154"/>
      <c r="L428" s="149"/>
      <c r="M428" s="155"/>
      <c r="T428" s="156"/>
      <c r="AT428" s="151" t="s">
        <v>276</v>
      </c>
      <c r="AU428" s="151" t="s">
        <v>90</v>
      </c>
      <c r="AV428" s="12" t="s">
        <v>90</v>
      </c>
      <c r="AW428" s="12" t="s">
        <v>4</v>
      </c>
      <c r="AX428" s="12" t="s">
        <v>84</v>
      </c>
      <c r="AY428" s="151" t="s">
        <v>268</v>
      </c>
    </row>
    <row r="429" spans="2:65" s="1" customFormat="1" ht="24.2" customHeight="1">
      <c r="B429" s="32"/>
      <c r="C429" s="136" t="s">
        <v>502</v>
      </c>
      <c r="D429" s="136" t="s">
        <v>270</v>
      </c>
      <c r="E429" s="137" t="s">
        <v>1003</v>
      </c>
      <c r="F429" s="138" t="s">
        <v>1004</v>
      </c>
      <c r="G429" s="139" t="s">
        <v>273</v>
      </c>
      <c r="H429" s="140">
        <v>170.99799999999999</v>
      </c>
      <c r="I429" s="141"/>
      <c r="J429" s="142">
        <f>ROUND(I429*H429,2)</f>
        <v>0</v>
      </c>
      <c r="K429" s="138" t="s">
        <v>274</v>
      </c>
      <c r="L429" s="32"/>
      <c r="M429" s="143" t="s">
        <v>1</v>
      </c>
      <c r="N429" s="144" t="s">
        <v>43</v>
      </c>
      <c r="P429" s="145">
        <f>O429*H429</f>
        <v>0</v>
      </c>
      <c r="Q429" s="145">
        <v>7.3499999999999998E-3</v>
      </c>
      <c r="R429" s="145">
        <f>Q429*H429</f>
        <v>1.2568352999999999</v>
      </c>
      <c r="S429" s="145">
        <v>0</v>
      </c>
      <c r="T429" s="146">
        <f>S429*H429</f>
        <v>0</v>
      </c>
      <c r="AR429" s="147" t="s">
        <v>101</v>
      </c>
      <c r="AT429" s="147" t="s">
        <v>270</v>
      </c>
      <c r="AU429" s="147" t="s">
        <v>90</v>
      </c>
      <c r="AY429" s="17" t="s">
        <v>268</v>
      </c>
      <c r="BE429" s="148">
        <f>IF(N429="základní",J429,0)</f>
        <v>0</v>
      </c>
      <c r="BF429" s="148">
        <f>IF(N429="snížená",J429,0)</f>
        <v>0</v>
      </c>
      <c r="BG429" s="148">
        <f>IF(N429="zákl. přenesená",J429,0)</f>
        <v>0</v>
      </c>
      <c r="BH429" s="148">
        <f>IF(N429="sníž. přenesená",J429,0)</f>
        <v>0</v>
      </c>
      <c r="BI429" s="148">
        <f>IF(N429="nulová",J429,0)</f>
        <v>0</v>
      </c>
      <c r="BJ429" s="17" t="s">
        <v>90</v>
      </c>
      <c r="BK429" s="148">
        <f>ROUND(I429*H429,2)</f>
        <v>0</v>
      </c>
      <c r="BL429" s="17" t="s">
        <v>101</v>
      </c>
      <c r="BM429" s="147" t="s">
        <v>1005</v>
      </c>
    </row>
    <row r="430" spans="2:65" s="14" customFormat="1">
      <c r="B430" s="164"/>
      <c r="D430" s="150" t="s">
        <v>276</v>
      </c>
      <c r="E430" s="165" t="s">
        <v>1</v>
      </c>
      <c r="F430" s="166" t="s">
        <v>1006</v>
      </c>
      <c r="H430" s="165" t="s">
        <v>1</v>
      </c>
      <c r="I430" s="167"/>
      <c r="L430" s="164"/>
      <c r="M430" s="168"/>
      <c r="T430" s="169"/>
      <c r="AT430" s="165" t="s">
        <v>276</v>
      </c>
      <c r="AU430" s="165" t="s">
        <v>90</v>
      </c>
      <c r="AV430" s="14" t="s">
        <v>84</v>
      </c>
      <c r="AW430" s="14" t="s">
        <v>32</v>
      </c>
      <c r="AX430" s="14" t="s">
        <v>77</v>
      </c>
      <c r="AY430" s="165" t="s">
        <v>268</v>
      </c>
    </row>
    <row r="431" spans="2:65" s="14" customFormat="1">
      <c r="B431" s="164"/>
      <c r="D431" s="150" t="s">
        <v>276</v>
      </c>
      <c r="E431" s="165" t="s">
        <v>1</v>
      </c>
      <c r="F431" s="166" t="s">
        <v>1007</v>
      </c>
      <c r="H431" s="165" t="s">
        <v>1</v>
      </c>
      <c r="I431" s="167"/>
      <c r="L431" s="164"/>
      <c r="M431" s="168"/>
      <c r="T431" s="169"/>
      <c r="AT431" s="165" t="s">
        <v>276</v>
      </c>
      <c r="AU431" s="165" t="s">
        <v>90</v>
      </c>
      <c r="AV431" s="14" t="s">
        <v>84</v>
      </c>
      <c r="AW431" s="14" t="s">
        <v>32</v>
      </c>
      <c r="AX431" s="14" t="s">
        <v>77</v>
      </c>
      <c r="AY431" s="165" t="s">
        <v>268</v>
      </c>
    </row>
    <row r="432" spans="2:65" s="14" customFormat="1">
      <c r="B432" s="164"/>
      <c r="D432" s="150" t="s">
        <v>276</v>
      </c>
      <c r="E432" s="165" t="s">
        <v>1</v>
      </c>
      <c r="F432" s="166" t="s">
        <v>998</v>
      </c>
      <c r="H432" s="165" t="s">
        <v>1</v>
      </c>
      <c r="I432" s="167"/>
      <c r="L432" s="164"/>
      <c r="M432" s="168"/>
      <c r="T432" s="169"/>
      <c r="AT432" s="165" t="s">
        <v>276</v>
      </c>
      <c r="AU432" s="165" t="s">
        <v>90</v>
      </c>
      <c r="AV432" s="14" t="s">
        <v>84</v>
      </c>
      <c r="AW432" s="14" t="s">
        <v>32</v>
      </c>
      <c r="AX432" s="14" t="s">
        <v>77</v>
      </c>
      <c r="AY432" s="165" t="s">
        <v>268</v>
      </c>
    </row>
    <row r="433" spans="2:65" s="12" customFormat="1">
      <c r="B433" s="149"/>
      <c r="D433" s="150" t="s">
        <v>276</v>
      </c>
      <c r="E433" s="151" t="s">
        <v>1</v>
      </c>
      <c r="F433" s="152" t="s">
        <v>3635</v>
      </c>
      <c r="H433" s="153">
        <v>33.514000000000003</v>
      </c>
      <c r="I433" s="154"/>
      <c r="L433" s="149"/>
      <c r="M433" s="155"/>
      <c r="T433" s="156"/>
      <c r="AT433" s="151" t="s">
        <v>276</v>
      </c>
      <c r="AU433" s="151" t="s">
        <v>90</v>
      </c>
      <c r="AV433" s="12" t="s">
        <v>90</v>
      </c>
      <c r="AW433" s="12" t="s">
        <v>32</v>
      </c>
      <c r="AX433" s="12" t="s">
        <v>77</v>
      </c>
      <c r="AY433" s="151" t="s">
        <v>268</v>
      </c>
    </row>
    <row r="434" spans="2:65" s="12" customFormat="1">
      <c r="B434" s="149"/>
      <c r="D434" s="150" t="s">
        <v>276</v>
      </c>
      <c r="E434" s="151" t="s">
        <v>1</v>
      </c>
      <c r="F434" s="152" t="s">
        <v>3636</v>
      </c>
      <c r="H434" s="153">
        <v>-3.15</v>
      </c>
      <c r="I434" s="154"/>
      <c r="L434" s="149"/>
      <c r="M434" s="155"/>
      <c r="T434" s="156"/>
      <c r="AT434" s="151" t="s">
        <v>276</v>
      </c>
      <c r="AU434" s="151" t="s">
        <v>90</v>
      </c>
      <c r="AV434" s="12" t="s">
        <v>90</v>
      </c>
      <c r="AW434" s="12" t="s">
        <v>32</v>
      </c>
      <c r="AX434" s="12" t="s">
        <v>77</v>
      </c>
      <c r="AY434" s="151" t="s">
        <v>268</v>
      </c>
    </row>
    <row r="435" spans="2:65" s="15" customFormat="1">
      <c r="B435" s="170"/>
      <c r="D435" s="150" t="s">
        <v>276</v>
      </c>
      <c r="E435" s="171" t="s">
        <v>1</v>
      </c>
      <c r="F435" s="172" t="s">
        <v>325</v>
      </c>
      <c r="H435" s="173">
        <v>30.364000000000001</v>
      </c>
      <c r="I435" s="174"/>
      <c r="L435" s="170"/>
      <c r="M435" s="175"/>
      <c r="T435" s="176"/>
      <c r="AT435" s="171" t="s">
        <v>276</v>
      </c>
      <c r="AU435" s="171" t="s">
        <v>90</v>
      </c>
      <c r="AV435" s="15" t="s">
        <v>97</v>
      </c>
      <c r="AW435" s="15" t="s">
        <v>32</v>
      </c>
      <c r="AX435" s="15" t="s">
        <v>77</v>
      </c>
      <c r="AY435" s="171" t="s">
        <v>268</v>
      </c>
    </row>
    <row r="436" spans="2:65" s="14" customFormat="1">
      <c r="B436" s="164"/>
      <c r="D436" s="150" t="s">
        <v>276</v>
      </c>
      <c r="E436" s="165" t="s">
        <v>1</v>
      </c>
      <c r="F436" s="166" t="s">
        <v>1008</v>
      </c>
      <c r="H436" s="165" t="s">
        <v>1</v>
      </c>
      <c r="I436" s="167"/>
      <c r="L436" s="164"/>
      <c r="M436" s="168"/>
      <c r="T436" s="169"/>
      <c r="AT436" s="165" t="s">
        <v>276</v>
      </c>
      <c r="AU436" s="165" t="s">
        <v>90</v>
      </c>
      <c r="AV436" s="14" t="s">
        <v>84</v>
      </c>
      <c r="AW436" s="14" t="s">
        <v>32</v>
      </c>
      <c r="AX436" s="14" t="s">
        <v>77</v>
      </c>
      <c r="AY436" s="165" t="s">
        <v>268</v>
      </c>
    </row>
    <row r="437" spans="2:65" s="14" customFormat="1">
      <c r="B437" s="164"/>
      <c r="D437" s="150" t="s">
        <v>276</v>
      </c>
      <c r="E437" s="165" t="s">
        <v>1</v>
      </c>
      <c r="F437" s="166" t="s">
        <v>1009</v>
      </c>
      <c r="H437" s="165" t="s">
        <v>1</v>
      </c>
      <c r="I437" s="167"/>
      <c r="L437" s="164"/>
      <c r="M437" s="168"/>
      <c r="T437" s="169"/>
      <c r="AT437" s="165" t="s">
        <v>276</v>
      </c>
      <c r="AU437" s="165" t="s">
        <v>90</v>
      </c>
      <c r="AV437" s="14" t="s">
        <v>84</v>
      </c>
      <c r="AW437" s="14" t="s">
        <v>32</v>
      </c>
      <c r="AX437" s="14" t="s">
        <v>77</v>
      </c>
      <c r="AY437" s="165" t="s">
        <v>268</v>
      </c>
    </row>
    <row r="438" spans="2:65" s="12" customFormat="1">
      <c r="B438" s="149"/>
      <c r="D438" s="150" t="s">
        <v>276</v>
      </c>
      <c r="E438" s="151" t="s">
        <v>1</v>
      </c>
      <c r="F438" s="152" t="s">
        <v>3638</v>
      </c>
      <c r="H438" s="153">
        <v>142.30600000000001</v>
      </c>
      <c r="I438" s="154"/>
      <c r="L438" s="149"/>
      <c r="M438" s="155"/>
      <c r="T438" s="156"/>
      <c r="AT438" s="151" t="s">
        <v>276</v>
      </c>
      <c r="AU438" s="151" t="s">
        <v>90</v>
      </c>
      <c r="AV438" s="12" t="s">
        <v>90</v>
      </c>
      <c r="AW438" s="12" t="s">
        <v>32</v>
      </c>
      <c r="AX438" s="12" t="s">
        <v>77</v>
      </c>
      <c r="AY438" s="151" t="s">
        <v>268</v>
      </c>
    </row>
    <row r="439" spans="2:65" s="12" customFormat="1" ht="33.75">
      <c r="B439" s="149"/>
      <c r="D439" s="150" t="s">
        <v>276</v>
      </c>
      <c r="E439" s="151" t="s">
        <v>1</v>
      </c>
      <c r="F439" s="152" t="s">
        <v>3639</v>
      </c>
      <c r="H439" s="153">
        <v>-27.72</v>
      </c>
      <c r="I439" s="154"/>
      <c r="L439" s="149"/>
      <c r="M439" s="155"/>
      <c r="T439" s="156"/>
      <c r="AT439" s="151" t="s">
        <v>276</v>
      </c>
      <c r="AU439" s="151" t="s">
        <v>90</v>
      </c>
      <c r="AV439" s="12" t="s">
        <v>90</v>
      </c>
      <c r="AW439" s="12" t="s">
        <v>32</v>
      </c>
      <c r="AX439" s="12" t="s">
        <v>77</v>
      </c>
      <c r="AY439" s="151" t="s">
        <v>268</v>
      </c>
    </row>
    <row r="440" spans="2:65" s="15" customFormat="1">
      <c r="B440" s="170"/>
      <c r="D440" s="150" t="s">
        <v>276</v>
      </c>
      <c r="E440" s="171" t="s">
        <v>1</v>
      </c>
      <c r="F440" s="172" t="s">
        <v>325</v>
      </c>
      <c r="H440" s="173">
        <v>114.586</v>
      </c>
      <c r="I440" s="174"/>
      <c r="L440" s="170"/>
      <c r="M440" s="175"/>
      <c r="T440" s="176"/>
      <c r="AT440" s="171" t="s">
        <v>276</v>
      </c>
      <c r="AU440" s="171" t="s">
        <v>90</v>
      </c>
      <c r="AV440" s="15" t="s">
        <v>97</v>
      </c>
      <c r="AW440" s="15" t="s">
        <v>32</v>
      </c>
      <c r="AX440" s="15" t="s">
        <v>77</v>
      </c>
      <c r="AY440" s="171" t="s">
        <v>268</v>
      </c>
    </row>
    <row r="441" spans="2:65" s="14" customFormat="1">
      <c r="B441" s="164"/>
      <c r="D441" s="150" t="s">
        <v>276</v>
      </c>
      <c r="E441" s="165" t="s">
        <v>1</v>
      </c>
      <c r="F441" s="166" t="s">
        <v>1012</v>
      </c>
      <c r="H441" s="165" t="s">
        <v>1</v>
      </c>
      <c r="I441" s="167"/>
      <c r="L441" s="164"/>
      <c r="M441" s="168"/>
      <c r="T441" s="169"/>
      <c r="AT441" s="165" t="s">
        <v>276</v>
      </c>
      <c r="AU441" s="165" t="s">
        <v>90</v>
      </c>
      <c r="AV441" s="14" t="s">
        <v>84</v>
      </c>
      <c r="AW441" s="14" t="s">
        <v>32</v>
      </c>
      <c r="AX441" s="14" t="s">
        <v>77</v>
      </c>
      <c r="AY441" s="165" t="s">
        <v>268</v>
      </c>
    </row>
    <row r="442" spans="2:65" s="12" customFormat="1">
      <c r="B442" s="149"/>
      <c r="D442" s="150" t="s">
        <v>276</v>
      </c>
      <c r="E442" s="151" t="s">
        <v>1</v>
      </c>
      <c r="F442" s="152" t="s">
        <v>3640</v>
      </c>
      <c r="H442" s="153">
        <v>22.03</v>
      </c>
      <c r="I442" s="154"/>
      <c r="L442" s="149"/>
      <c r="M442" s="155"/>
      <c r="T442" s="156"/>
      <c r="AT442" s="151" t="s">
        <v>276</v>
      </c>
      <c r="AU442" s="151" t="s">
        <v>90</v>
      </c>
      <c r="AV442" s="12" t="s">
        <v>90</v>
      </c>
      <c r="AW442" s="12" t="s">
        <v>32</v>
      </c>
      <c r="AX442" s="12" t="s">
        <v>77</v>
      </c>
      <c r="AY442" s="151" t="s">
        <v>268</v>
      </c>
    </row>
    <row r="443" spans="2:65" s="15" customFormat="1">
      <c r="B443" s="170"/>
      <c r="D443" s="150" t="s">
        <v>276</v>
      </c>
      <c r="E443" s="171" t="s">
        <v>1</v>
      </c>
      <c r="F443" s="172" t="s">
        <v>325</v>
      </c>
      <c r="H443" s="173">
        <v>22.03</v>
      </c>
      <c r="I443" s="174"/>
      <c r="L443" s="170"/>
      <c r="M443" s="175"/>
      <c r="T443" s="176"/>
      <c r="AT443" s="171" t="s">
        <v>276</v>
      </c>
      <c r="AU443" s="171" t="s">
        <v>90</v>
      </c>
      <c r="AV443" s="15" t="s">
        <v>97</v>
      </c>
      <c r="AW443" s="15" t="s">
        <v>32</v>
      </c>
      <c r="AX443" s="15" t="s">
        <v>77</v>
      </c>
      <c r="AY443" s="171" t="s">
        <v>268</v>
      </c>
    </row>
    <row r="444" spans="2:65" s="14" customFormat="1">
      <c r="B444" s="164"/>
      <c r="D444" s="150" t="s">
        <v>276</v>
      </c>
      <c r="E444" s="165" t="s">
        <v>1</v>
      </c>
      <c r="F444" s="166" t="s">
        <v>1014</v>
      </c>
      <c r="H444" s="165" t="s">
        <v>1</v>
      </c>
      <c r="I444" s="167"/>
      <c r="L444" s="164"/>
      <c r="M444" s="168"/>
      <c r="T444" s="169"/>
      <c r="AT444" s="165" t="s">
        <v>276</v>
      </c>
      <c r="AU444" s="165" t="s">
        <v>90</v>
      </c>
      <c r="AV444" s="14" t="s">
        <v>84</v>
      </c>
      <c r="AW444" s="14" t="s">
        <v>32</v>
      </c>
      <c r="AX444" s="14" t="s">
        <v>77</v>
      </c>
      <c r="AY444" s="165" t="s">
        <v>268</v>
      </c>
    </row>
    <row r="445" spans="2:65" s="12" customFormat="1">
      <c r="B445" s="149"/>
      <c r="D445" s="150" t="s">
        <v>276</v>
      </c>
      <c r="E445" s="151" t="s">
        <v>1</v>
      </c>
      <c r="F445" s="152" t="s">
        <v>3641</v>
      </c>
      <c r="H445" s="153">
        <v>4.0179999999999998</v>
      </c>
      <c r="I445" s="154"/>
      <c r="L445" s="149"/>
      <c r="M445" s="155"/>
      <c r="T445" s="156"/>
      <c r="AT445" s="151" t="s">
        <v>276</v>
      </c>
      <c r="AU445" s="151" t="s">
        <v>90</v>
      </c>
      <c r="AV445" s="12" t="s">
        <v>90</v>
      </c>
      <c r="AW445" s="12" t="s">
        <v>32</v>
      </c>
      <c r="AX445" s="12" t="s">
        <v>77</v>
      </c>
      <c r="AY445" s="151" t="s">
        <v>268</v>
      </c>
    </row>
    <row r="446" spans="2:65" s="15" customFormat="1">
      <c r="B446" s="170"/>
      <c r="D446" s="150" t="s">
        <v>276</v>
      </c>
      <c r="E446" s="171" t="s">
        <v>1</v>
      </c>
      <c r="F446" s="172" t="s">
        <v>325</v>
      </c>
      <c r="H446" s="173">
        <v>4.0179999999999998</v>
      </c>
      <c r="I446" s="174"/>
      <c r="L446" s="170"/>
      <c r="M446" s="175"/>
      <c r="T446" s="176"/>
      <c r="AT446" s="171" t="s">
        <v>276</v>
      </c>
      <c r="AU446" s="171" t="s">
        <v>90</v>
      </c>
      <c r="AV446" s="15" t="s">
        <v>97</v>
      </c>
      <c r="AW446" s="15" t="s">
        <v>32</v>
      </c>
      <c r="AX446" s="15" t="s">
        <v>77</v>
      </c>
      <c r="AY446" s="171" t="s">
        <v>268</v>
      </c>
    </row>
    <row r="447" spans="2:65" s="13" customFormat="1">
      <c r="B447" s="157"/>
      <c r="D447" s="150" t="s">
        <v>276</v>
      </c>
      <c r="E447" s="158" t="s">
        <v>1</v>
      </c>
      <c r="F447" s="159" t="s">
        <v>278</v>
      </c>
      <c r="H447" s="160">
        <v>170.99799999999999</v>
      </c>
      <c r="I447" s="161"/>
      <c r="L447" s="157"/>
      <c r="M447" s="162"/>
      <c r="T447" s="163"/>
      <c r="AT447" s="158" t="s">
        <v>276</v>
      </c>
      <c r="AU447" s="158" t="s">
        <v>90</v>
      </c>
      <c r="AV447" s="13" t="s">
        <v>101</v>
      </c>
      <c r="AW447" s="13" t="s">
        <v>32</v>
      </c>
      <c r="AX447" s="13" t="s">
        <v>84</v>
      </c>
      <c r="AY447" s="158" t="s">
        <v>268</v>
      </c>
    </row>
    <row r="448" spans="2:65" s="1" customFormat="1" ht="24.2" customHeight="1">
      <c r="B448" s="32"/>
      <c r="C448" s="136" t="s">
        <v>508</v>
      </c>
      <c r="D448" s="136" t="s">
        <v>270</v>
      </c>
      <c r="E448" s="137" t="s">
        <v>1016</v>
      </c>
      <c r="F448" s="138" t="s">
        <v>1017</v>
      </c>
      <c r="G448" s="139" t="s">
        <v>273</v>
      </c>
      <c r="H448" s="140">
        <v>0.48</v>
      </c>
      <c r="I448" s="141"/>
      <c r="J448" s="142">
        <f>ROUND(I448*H448,2)</f>
        <v>0</v>
      </c>
      <c r="K448" s="138" t="s">
        <v>274</v>
      </c>
      <c r="L448" s="32"/>
      <c r="M448" s="143" t="s">
        <v>1</v>
      </c>
      <c r="N448" s="144" t="s">
        <v>43</v>
      </c>
      <c r="P448" s="145">
        <f>O448*H448</f>
        <v>0</v>
      </c>
      <c r="Q448" s="145">
        <v>4.3800000000000002E-3</v>
      </c>
      <c r="R448" s="145">
        <f>Q448*H448</f>
        <v>2.1023999999999999E-3</v>
      </c>
      <c r="S448" s="145">
        <v>0</v>
      </c>
      <c r="T448" s="146">
        <f>S448*H448</f>
        <v>0</v>
      </c>
      <c r="AR448" s="147" t="s">
        <v>101</v>
      </c>
      <c r="AT448" s="147" t="s">
        <v>270</v>
      </c>
      <c r="AU448" s="147" t="s">
        <v>90</v>
      </c>
      <c r="AY448" s="17" t="s">
        <v>268</v>
      </c>
      <c r="BE448" s="148">
        <f>IF(N448="základní",J448,0)</f>
        <v>0</v>
      </c>
      <c r="BF448" s="148">
        <f>IF(N448="snížená",J448,0)</f>
        <v>0</v>
      </c>
      <c r="BG448" s="148">
        <f>IF(N448="zákl. přenesená",J448,0)</f>
        <v>0</v>
      </c>
      <c r="BH448" s="148">
        <f>IF(N448="sníž. přenesená",J448,0)</f>
        <v>0</v>
      </c>
      <c r="BI448" s="148">
        <f>IF(N448="nulová",J448,0)</f>
        <v>0</v>
      </c>
      <c r="BJ448" s="17" t="s">
        <v>90</v>
      </c>
      <c r="BK448" s="148">
        <f>ROUND(I448*H448,2)</f>
        <v>0</v>
      </c>
      <c r="BL448" s="17" t="s">
        <v>101</v>
      </c>
      <c r="BM448" s="147" t="s">
        <v>3642</v>
      </c>
    </row>
    <row r="449" spans="2:65" s="12" customFormat="1">
      <c r="B449" s="149"/>
      <c r="D449" s="150" t="s">
        <v>276</v>
      </c>
      <c r="E449" s="151" t="s">
        <v>1</v>
      </c>
      <c r="F449" s="152" t="s">
        <v>1019</v>
      </c>
      <c r="H449" s="153">
        <v>0.48</v>
      </c>
      <c r="I449" s="154"/>
      <c r="L449" s="149"/>
      <c r="M449" s="155"/>
      <c r="T449" s="156"/>
      <c r="AT449" s="151" t="s">
        <v>276</v>
      </c>
      <c r="AU449" s="151" t="s">
        <v>90</v>
      </c>
      <c r="AV449" s="12" t="s">
        <v>90</v>
      </c>
      <c r="AW449" s="12" t="s">
        <v>32</v>
      </c>
      <c r="AX449" s="12" t="s">
        <v>77</v>
      </c>
      <c r="AY449" s="151" t="s">
        <v>268</v>
      </c>
    </row>
    <row r="450" spans="2:65" s="13" customFormat="1">
      <c r="B450" s="157"/>
      <c r="D450" s="150" t="s">
        <v>276</v>
      </c>
      <c r="E450" s="158" t="s">
        <v>1</v>
      </c>
      <c r="F450" s="159" t="s">
        <v>278</v>
      </c>
      <c r="H450" s="160">
        <v>0.48</v>
      </c>
      <c r="I450" s="161"/>
      <c r="L450" s="157"/>
      <c r="M450" s="162"/>
      <c r="T450" s="163"/>
      <c r="AT450" s="158" t="s">
        <v>276</v>
      </c>
      <c r="AU450" s="158" t="s">
        <v>90</v>
      </c>
      <c r="AV450" s="13" t="s">
        <v>101</v>
      </c>
      <c r="AW450" s="13" t="s">
        <v>32</v>
      </c>
      <c r="AX450" s="13" t="s">
        <v>84</v>
      </c>
      <c r="AY450" s="158" t="s">
        <v>268</v>
      </c>
    </row>
    <row r="451" spans="2:65" s="1" customFormat="1" ht="24.2" customHeight="1">
      <c r="B451" s="32"/>
      <c r="C451" s="136" t="s">
        <v>513</v>
      </c>
      <c r="D451" s="136" t="s">
        <v>270</v>
      </c>
      <c r="E451" s="137" t="s">
        <v>1020</v>
      </c>
      <c r="F451" s="138" t="s">
        <v>1021</v>
      </c>
      <c r="G451" s="139" t="s">
        <v>273</v>
      </c>
      <c r="H451" s="140">
        <v>166.98</v>
      </c>
      <c r="I451" s="141"/>
      <c r="J451" s="142">
        <f>ROUND(I451*H451,2)</f>
        <v>0</v>
      </c>
      <c r="K451" s="138" t="s">
        <v>274</v>
      </c>
      <c r="L451" s="32"/>
      <c r="M451" s="143" t="s">
        <v>1</v>
      </c>
      <c r="N451" s="144" t="s">
        <v>43</v>
      </c>
      <c r="P451" s="145">
        <f>O451*H451</f>
        <v>0</v>
      </c>
      <c r="Q451" s="145">
        <v>2.2000000000000001E-4</v>
      </c>
      <c r="R451" s="145">
        <f>Q451*H451</f>
        <v>3.67356E-2</v>
      </c>
      <c r="S451" s="145">
        <v>0</v>
      </c>
      <c r="T451" s="146">
        <f>S451*H451</f>
        <v>0</v>
      </c>
      <c r="AR451" s="147" t="s">
        <v>101</v>
      </c>
      <c r="AT451" s="147" t="s">
        <v>270</v>
      </c>
      <c r="AU451" s="147" t="s">
        <v>90</v>
      </c>
      <c r="AY451" s="17" t="s">
        <v>268</v>
      </c>
      <c r="BE451" s="148">
        <f>IF(N451="základní",J451,0)</f>
        <v>0</v>
      </c>
      <c r="BF451" s="148">
        <f>IF(N451="snížená",J451,0)</f>
        <v>0</v>
      </c>
      <c r="BG451" s="148">
        <f>IF(N451="zákl. přenesená",J451,0)</f>
        <v>0</v>
      </c>
      <c r="BH451" s="148">
        <f>IF(N451="sníž. přenesená",J451,0)</f>
        <v>0</v>
      </c>
      <c r="BI451" s="148">
        <f>IF(N451="nulová",J451,0)</f>
        <v>0</v>
      </c>
      <c r="BJ451" s="17" t="s">
        <v>90</v>
      </c>
      <c r="BK451" s="148">
        <f>ROUND(I451*H451,2)</f>
        <v>0</v>
      </c>
      <c r="BL451" s="17" t="s">
        <v>101</v>
      </c>
      <c r="BM451" s="147" t="s">
        <v>3643</v>
      </c>
    </row>
    <row r="452" spans="2:65" s="14" customFormat="1">
      <c r="B452" s="164"/>
      <c r="D452" s="150" t="s">
        <v>276</v>
      </c>
      <c r="E452" s="165" t="s">
        <v>1</v>
      </c>
      <c r="F452" s="166" t="s">
        <v>1006</v>
      </c>
      <c r="H452" s="165" t="s">
        <v>1</v>
      </c>
      <c r="I452" s="167"/>
      <c r="L452" s="164"/>
      <c r="M452" s="168"/>
      <c r="T452" s="169"/>
      <c r="AT452" s="165" t="s">
        <v>276</v>
      </c>
      <c r="AU452" s="165" t="s">
        <v>90</v>
      </c>
      <c r="AV452" s="14" t="s">
        <v>84</v>
      </c>
      <c r="AW452" s="14" t="s">
        <v>32</v>
      </c>
      <c r="AX452" s="14" t="s">
        <v>77</v>
      </c>
      <c r="AY452" s="165" t="s">
        <v>268</v>
      </c>
    </row>
    <row r="453" spans="2:65" s="14" customFormat="1">
      <c r="B453" s="164"/>
      <c r="D453" s="150" t="s">
        <v>276</v>
      </c>
      <c r="E453" s="165" t="s">
        <v>1</v>
      </c>
      <c r="F453" s="166" t="s">
        <v>1023</v>
      </c>
      <c r="H453" s="165" t="s">
        <v>1</v>
      </c>
      <c r="I453" s="167"/>
      <c r="L453" s="164"/>
      <c r="M453" s="168"/>
      <c r="T453" s="169"/>
      <c r="AT453" s="165" t="s">
        <v>276</v>
      </c>
      <c r="AU453" s="165" t="s">
        <v>90</v>
      </c>
      <c r="AV453" s="14" t="s">
        <v>84</v>
      </c>
      <c r="AW453" s="14" t="s">
        <v>32</v>
      </c>
      <c r="AX453" s="14" t="s">
        <v>77</v>
      </c>
      <c r="AY453" s="165" t="s">
        <v>268</v>
      </c>
    </row>
    <row r="454" spans="2:65" s="14" customFormat="1">
      <c r="B454" s="164"/>
      <c r="D454" s="150" t="s">
        <v>276</v>
      </c>
      <c r="E454" s="165" t="s">
        <v>1</v>
      </c>
      <c r="F454" s="166" t="s">
        <v>998</v>
      </c>
      <c r="H454" s="165" t="s">
        <v>1</v>
      </c>
      <c r="I454" s="167"/>
      <c r="L454" s="164"/>
      <c r="M454" s="168"/>
      <c r="T454" s="169"/>
      <c r="AT454" s="165" t="s">
        <v>276</v>
      </c>
      <c r="AU454" s="165" t="s">
        <v>90</v>
      </c>
      <c r="AV454" s="14" t="s">
        <v>84</v>
      </c>
      <c r="AW454" s="14" t="s">
        <v>32</v>
      </c>
      <c r="AX454" s="14" t="s">
        <v>77</v>
      </c>
      <c r="AY454" s="165" t="s">
        <v>268</v>
      </c>
    </row>
    <row r="455" spans="2:65" s="12" customFormat="1">
      <c r="B455" s="149"/>
      <c r="D455" s="150" t="s">
        <v>276</v>
      </c>
      <c r="E455" s="151" t="s">
        <v>1</v>
      </c>
      <c r="F455" s="152" t="s">
        <v>3635</v>
      </c>
      <c r="H455" s="153">
        <v>33.514000000000003</v>
      </c>
      <c r="I455" s="154"/>
      <c r="L455" s="149"/>
      <c r="M455" s="155"/>
      <c r="T455" s="156"/>
      <c r="AT455" s="151" t="s">
        <v>276</v>
      </c>
      <c r="AU455" s="151" t="s">
        <v>90</v>
      </c>
      <c r="AV455" s="12" t="s">
        <v>90</v>
      </c>
      <c r="AW455" s="12" t="s">
        <v>32</v>
      </c>
      <c r="AX455" s="12" t="s">
        <v>77</v>
      </c>
      <c r="AY455" s="151" t="s">
        <v>268</v>
      </c>
    </row>
    <row r="456" spans="2:65" s="12" customFormat="1">
      <c r="B456" s="149"/>
      <c r="D456" s="150" t="s">
        <v>276</v>
      </c>
      <c r="E456" s="151" t="s">
        <v>1</v>
      </c>
      <c r="F456" s="152" t="s">
        <v>3636</v>
      </c>
      <c r="H456" s="153">
        <v>-3.15</v>
      </c>
      <c r="I456" s="154"/>
      <c r="L456" s="149"/>
      <c r="M456" s="155"/>
      <c r="T456" s="156"/>
      <c r="AT456" s="151" t="s">
        <v>276</v>
      </c>
      <c r="AU456" s="151" t="s">
        <v>90</v>
      </c>
      <c r="AV456" s="12" t="s">
        <v>90</v>
      </c>
      <c r="AW456" s="12" t="s">
        <v>32</v>
      </c>
      <c r="AX456" s="12" t="s">
        <v>77</v>
      </c>
      <c r="AY456" s="151" t="s">
        <v>268</v>
      </c>
    </row>
    <row r="457" spans="2:65" s="15" customFormat="1">
      <c r="B457" s="170"/>
      <c r="D457" s="150" t="s">
        <v>276</v>
      </c>
      <c r="E457" s="171" t="s">
        <v>1</v>
      </c>
      <c r="F457" s="172" t="s">
        <v>325</v>
      </c>
      <c r="H457" s="173">
        <v>30.364000000000001</v>
      </c>
      <c r="I457" s="174"/>
      <c r="L457" s="170"/>
      <c r="M457" s="175"/>
      <c r="T457" s="176"/>
      <c r="AT457" s="171" t="s">
        <v>276</v>
      </c>
      <c r="AU457" s="171" t="s">
        <v>90</v>
      </c>
      <c r="AV457" s="15" t="s">
        <v>97</v>
      </c>
      <c r="AW457" s="15" t="s">
        <v>32</v>
      </c>
      <c r="AX457" s="15" t="s">
        <v>77</v>
      </c>
      <c r="AY457" s="171" t="s">
        <v>268</v>
      </c>
    </row>
    <row r="458" spans="2:65" s="14" customFormat="1">
      <c r="B458" s="164"/>
      <c r="D458" s="150" t="s">
        <v>276</v>
      </c>
      <c r="E458" s="165" t="s">
        <v>1</v>
      </c>
      <c r="F458" s="166" t="s">
        <v>1024</v>
      </c>
      <c r="H458" s="165" t="s">
        <v>1</v>
      </c>
      <c r="I458" s="167"/>
      <c r="L458" s="164"/>
      <c r="M458" s="168"/>
      <c r="T458" s="169"/>
      <c r="AT458" s="165" t="s">
        <v>276</v>
      </c>
      <c r="AU458" s="165" t="s">
        <v>90</v>
      </c>
      <c r="AV458" s="14" t="s">
        <v>84</v>
      </c>
      <c r="AW458" s="14" t="s">
        <v>32</v>
      </c>
      <c r="AX458" s="14" t="s">
        <v>77</v>
      </c>
      <c r="AY458" s="165" t="s">
        <v>268</v>
      </c>
    </row>
    <row r="459" spans="2:65" s="14" customFormat="1">
      <c r="B459" s="164"/>
      <c r="D459" s="150" t="s">
        <v>276</v>
      </c>
      <c r="E459" s="165" t="s">
        <v>1</v>
      </c>
      <c r="F459" s="166" t="s">
        <v>1009</v>
      </c>
      <c r="H459" s="165" t="s">
        <v>1</v>
      </c>
      <c r="I459" s="167"/>
      <c r="L459" s="164"/>
      <c r="M459" s="168"/>
      <c r="T459" s="169"/>
      <c r="AT459" s="165" t="s">
        <v>276</v>
      </c>
      <c r="AU459" s="165" t="s">
        <v>90</v>
      </c>
      <c r="AV459" s="14" t="s">
        <v>84</v>
      </c>
      <c r="AW459" s="14" t="s">
        <v>32</v>
      </c>
      <c r="AX459" s="14" t="s">
        <v>77</v>
      </c>
      <c r="AY459" s="165" t="s">
        <v>268</v>
      </c>
    </row>
    <row r="460" spans="2:65" s="12" customFormat="1">
      <c r="B460" s="149"/>
      <c r="D460" s="150" t="s">
        <v>276</v>
      </c>
      <c r="E460" s="151" t="s">
        <v>1</v>
      </c>
      <c r="F460" s="152" t="s">
        <v>3638</v>
      </c>
      <c r="H460" s="153">
        <v>142.30600000000001</v>
      </c>
      <c r="I460" s="154"/>
      <c r="L460" s="149"/>
      <c r="M460" s="155"/>
      <c r="T460" s="156"/>
      <c r="AT460" s="151" t="s">
        <v>276</v>
      </c>
      <c r="AU460" s="151" t="s">
        <v>90</v>
      </c>
      <c r="AV460" s="12" t="s">
        <v>90</v>
      </c>
      <c r="AW460" s="12" t="s">
        <v>32</v>
      </c>
      <c r="AX460" s="12" t="s">
        <v>77</v>
      </c>
      <c r="AY460" s="151" t="s">
        <v>268</v>
      </c>
    </row>
    <row r="461" spans="2:65" s="12" customFormat="1" ht="33.75">
      <c r="B461" s="149"/>
      <c r="D461" s="150" t="s">
        <v>276</v>
      </c>
      <c r="E461" s="151" t="s">
        <v>1</v>
      </c>
      <c r="F461" s="152" t="s">
        <v>3639</v>
      </c>
      <c r="H461" s="153">
        <v>-27.72</v>
      </c>
      <c r="I461" s="154"/>
      <c r="L461" s="149"/>
      <c r="M461" s="155"/>
      <c r="T461" s="156"/>
      <c r="AT461" s="151" t="s">
        <v>276</v>
      </c>
      <c r="AU461" s="151" t="s">
        <v>90</v>
      </c>
      <c r="AV461" s="12" t="s">
        <v>90</v>
      </c>
      <c r="AW461" s="12" t="s">
        <v>32</v>
      </c>
      <c r="AX461" s="12" t="s">
        <v>77</v>
      </c>
      <c r="AY461" s="151" t="s">
        <v>268</v>
      </c>
    </row>
    <row r="462" spans="2:65" s="15" customFormat="1">
      <c r="B462" s="170"/>
      <c r="D462" s="150" t="s">
        <v>276</v>
      </c>
      <c r="E462" s="171" t="s">
        <v>1</v>
      </c>
      <c r="F462" s="172" t="s">
        <v>325</v>
      </c>
      <c r="H462" s="173">
        <v>114.586</v>
      </c>
      <c r="I462" s="174"/>
      <c r="L462" s="170"/>
      <c r="M462" s="175"/>
      <c r="T462" s="176"/>
      <c r="AT462" s="171" t="s">
        <v>276</v>
      </c>
      <c r="AU462" s="171" t="s">
        <v>90</v>
      </c>
      <c r="AV462" s="15" t="s">
        <v>97</v>
      </c>
      <c r="AW462" s="15" t="s">
        <v>32</v>
      </c>
      <c r="AX462" s="15" t="s">
        <v>77</v>
      </c>
      <c r="AY462" s="171" t="s">
        <v>268</v>
      </c>
    </row>
    <row r="463" spans="2:65" s="14" customFormat="1">
      <c r="B463" s="164"/>
      <c r="D463" s="150" t="s">
        <v>276</v>
      </c>
      <c r="E463" s="165" t="s">
        <v>1</v>
      </c>
      <c r="F463" s="166" t="s">
        <v>1012</v>
      </c>
      <c r="H463" s="165" t="s">
        <v>1</v>
      </c>
      <c r="I463" s="167"/>
      <c r="L463" s="164"/>
      <c r="M463" s="168"/>
      <c r="T463" s="169"/>
      <c r="AT463" s="165" t="s">
        <v>276</v>
      </c>
      <c r="AU463" s="165" t="s">
        <v>90</v>
      </c>
      <c r="AV463" s="14" t="s">
        <v>84</v>
      </c>
      <c r="AW463" s="14" t="s">
        <v>32</v>
      </c>
      <c r="AX463" s="14" t="s">
        <v>77</v>
      </c>
      <c r="AY463" s="165" t="s">
        <v>268</v>
      </c>
    </row>
    <row r="464" spans="2:65" s="12" customFormat="1">
      <c r="B464" s="149"/>
      <c r="D464" s="150" t="s">
        <v>276</v>
      </c>
      <c r="E464" s="151" t="s">
        <v>1</v>
      </c>
      <c r="F464" s="152" t="s">
        <v>3640</v>
      </c>
      <c r="H464" s="153">
        <v>22.03</v>
      </c>
      <c r="I464" s="154"/>
      <c r="L464" s="149"/>
      <c r="M464" s="155"/>
      <c r="T464" s="156"/>
      <c r="AT464" s="151" t="s">
        <v>276</v>
      </c>
      <c r="AU464" s="151" t="s">
        <v>90</v>
      </c>
      <c r="AV464" s="12" t="s">
        <v>90</v>
      </c>
      <c r="AW464" s="12" t="s">
        <v>32</v>
      </c>
      <c r="AX464" s="12" t="s">
        <v>77</v>
      </c>
      <c r="AY464" s="151" t="s">
        <v>268</v>
      </c>
    </row>
    <row r="465" spans="2:65" s="15" customFormat="1">
      <c r="B465" s="170"/>
      <c r="D465" s="150" t="s">
        <v>276</v>
      </c>
      <c r="E465" s="171" t="s">
        <v>1</v>
      </c>
      <c r="F465" s="172" t="s">
        <v>325</v>
      </c>
      <c r="H465" s="173">
        <v>22.03</v>
      </c>
      <c r="I465" s="174"/>
      <c r="L465" s="170"/>
      <c r="M465" s="175"/>
      <c r="T465" s="176"/>
      <c r="AT465" s="171" t="s">
        <v>276</v>
      </c>
      <c r="AU465" s="171" t="s">
        <v>90</v>
      </c>
      <c r="AV465" s="15" t="s">
        <v>97</v>
      </c>
      <c r="AW465" s="15" t="s">
        <v>32</v>
      </c>
      <c r="AX465" s="15" t="s">
        <v>77</v>
      </c>
      <c r="AY465" s="171" t="s">
        <v>268</v>
      </c>
    </row>
    <row r="466" spans="2:65" s="13" customFormat="1">
      <c r="B466" s="157"/>
      <c r="D466" s="150" t="s">
        <v>276</v>
      </c>
      <c r="E466" s="158" t="s">
        <v>1</v>
      </c>
      <c r="F466" s="159" t="s">
        <v>278</v>
      </c>
      <c r="H466" s="160">
        <v>166.98</v>
      </c>
      <c r="I466" s="161"/>
      <c r="L466" s="157"/>
      <c r="M466" s="162"/>
      <c r="T466" s="163"/>
      <c r="AT466" s="158" t="s">
        <v>276</v>
      </c>
      <c r="AU466" s="158" t="s">
        <v>90</v>
      </c>
      <c r="AV466" s="13" t="s">
        <v>101</v>
      </c>
      <c r="AW466" s="13" t="s">
        <v>32</v>
      </c>
      <c r="AX466" s="13" t="s">
        <v>84</v>
      </c>
      <c r="AY466" s="158" t="s">
        <v>268</v>
      </c>
    </row>
    <row r="467" spans="2:65" s="1" customFormat="1" ht="37.9" customHeight="1">
      <c r="B467" s="32"/>
      <c r="C467" s="136" t="s">
        <v>518</v>
      </c>
      <c r="D467" s="136" t="s">
        <v>270</v>
      </c>
      <c r="E467" s="137" t="s">
        <v>1025</v>
      </c>
      <c r="F467" s="138" t="s">
        <v>1026</v>
      </c>
      <c r="G467" s="139" t="s">
        <v>318</v>
      </c>
      <c r="H467" s="140">
        <v>2.4</v>
      </c>
      <c r="I467" s="141"/>
      <c r="J467" s="142">
        <f>ROUND(I467*H467,2)</f>
        <v>0</v>
      </c>
      <c r="K467" s="138" t="s">
        <v>274</v>
      </c>
      <c r="L467" s="32"/>
      <c r="M467" s="143" t="s">
        <v>1</v>
      </c>
      <c r="N467" s="144" t="s">
        <v>43</v>
      </c>
      <c r="P467" s="145">
        <f>O467*H467</f>
        <v>0</v>
      </c>
      <c r="Q467" s="145">
        <v>3.3899999999999998E-3</v>
      </c>
      <c r="R467" s="145">
        <f>Q467*H467</f>
        <v>8.1359999999999991E-3</v>
      </c>
      <c r="S467" s="145">
        <v>0</v>
      </c>
      <c r="T467" s="146">
        <f>S467*H467</f>
        <v>0</v>
      </c>
      <c r="AR467" s="147" t="s">
        <v>101</v>
      </c>
      <c r="AT467" s="147" t="s">
        <v>270</v>
      </c>
      <c r="AU467" s="147" t="s">
        <v>90</v>
      </c>
      <c r="AY467" s="17" t="s">
        <v>268</v>
      </c>
      <c r="BE467" s="148">
        <f>IF(N467="základní",J467,0)</f>
        <v>0</v>
      </c>
      <c r="BF467" s="148">
        <f>IF(N467="snížená",J467,0)</f>
        <v>0</v>
      </c>
      <c r="BG467" s="148">
        <f>IF(N467="zákl. přenesená",J467,0)</f>
        <v>0</v>
      </c>
      <c r="BH467" s="148">
        <f>IF(N467="sníž. přenesená",J467,0)</f>
        <v>0</v>
      </c>
      <c r="BI467" s="148">
        <f>IF(N467="nulová",J467,0)</f>
        <v>0</v>
      </c>
      <c r="BJ467" s="17" t="s">
        <v>90</v>
      </c>
      <c r="BK467" s="148">
        <f>ROUND(I467*H467,2)</f>
        <v>0</v>
      </c>
      <c r="BL467" s="17" t="s">
        <v>101</v>
      </c>
      <c r="BM467" s="147" t="s">
        <v>3644</v>
      </c>
    </row>
    <row r="468" spans="2:65" s="1" customFormat="1" ht="24.2" customHeight="1">
      <c r="B468" s="32"/>
      <c r="C468" s="186" t="s">
        <v>523</v>
      </c>
      <c r="D468" s="186" t="s">
        <v>982</v>
      </c>
      <c r="E468" s="187" t="s">
        <v>1028</v>
      </c>
      <c r="F468" s="188" t="s">
        <v>1029</v>
      </c>
      <c r="G468" s="189" t="s">
        <v>273</v>
      </c>
      <c r="H468" s="190">
        <v>2.88</v>
      </c>
      <c r="I468" s="191"/>
      <c r="J468" s="192">
        <f>ROUND(I468*H468,2)</f>
        <v>0</v>
      </c>
      <c r="K468" s="188" t="s">
        <v>274</v>
      </c>
      <c r="L468" s="193"/>
      <c r="M468" s="194" t="s">
        <v>1</v>
      </c>
      <c r="N468" s="195" t="s">
        <v>43</v>
      </c>
      <c r="P468" s="145">
        <f>O468*H468</f>
        <v>0</v>
      </c>
      <c r="Q468" s="145">
        <v>8.9999999999999998E-4</v>
      </c>
      <c r="R468" s="145">
        <f>Q468*H468</f>
        <v>2.5919999999999997E-3</v>
      </c>
      <c r="S468" s="145">
        <v>0</v>
      </c>
      <c r="T468" s="146">
        <f>S468*H468</f>
        <v>0</v>
      </c>
      <c r="AR468" s="147" t="s">
        <v>309</v>
      </c>
      <c r="AT468" s="147" t="s">
        <v>982</v>
      </c>
      <c r="AU468" s="147" t="s">
        <v>90</v>
      </c>
      <c r="AY468" s="17" t="s">
        <v>268</v>
      </c>
      <c r="BE468" s="148">
        <f>IF(N468="základní",J468,0)</f>
        <v>0</v>
      </c>
      <c r="BF468" s="148">
        <f>IF(N468="snížená",J468,0)</f>
        <v>0</v>
      </c>
      <c r="BG468" s="148">
        <f>IF(N468="zákl. přenesená",J468,0)</f>
        <v>0</v>
      </c>
      <c r="BH468" s="148">
        <f>IF(N468="sníž. přenesená",J468,0)</f>
        <v>0</v>
      </c>
      <c r="BI468" s="148">
        <f>IF(N468="nulová",J468,0)</f>
        <v>0</v>
      </c>
      <c r="BJ468" s="17" t="s">
        <v>90</v>
      </c>
      <c r="BK468" s="148">
        <f>ROUND(I468*H468,2)</f>
        <v>0</v>
      </c>
      <c r="BL468" s="17" t="s">
        <v>101</v>
      </c>
      <c r="BM468" s="147" t="s">
        <v>3645</v>
      </c>
    </row>
    <row r="469" spans="2:65" s="14" customFormat="1">
      <c r="B469" s="164"/>
      <c r="D469" s="150" t="s">
        <v>276</v>
      </c>
      <c r="E469" s="165" t="s">
        <v>1</v>
      </c>
      <c r="F469" s="166" t="s">
        <v>1031</v>
      </c>
      <c r="H469" s="165" t="s">
        <v>1</v>
      </c>
      <c r="I469" s="167"/>
      <c r="L469" s="164"/>
      <c r="M469" s="168"/>
      <c r="T469" s="169"/>
      <c r="AT469" s="165" t="s">
        <v>276</v>
      </c>
      <c r="AU469" s="165" t="s">
        <v>90</v>
      </c>
      <c r="AV469" s="14" t="s">
        <v>84</v>
      </c>
      <c r="AW469" s="14" t="s">
        <v>32</v>
      </c>
      <c r="AX469" s="14" t="s">
        <v>77</v>
      </c>
      <c r="AY469" s="165" t="s">
        <v>268</v>
      </c>
    </row>
    <row r="470" spans="2:65" s="12" customFormat="1">
      <c r="B470" s="149"/>
      <c r="D470" s="150" t="s">
        <v>276</v>
      </c>
      <c r="E470" s="151" t="s">
        <v>1</v>
      </c>
      <c r="F470" s="152" t="s">
        <v>1032</v>
      </c>
      <c r="H470" s="153">
        <v>2.4</v>
      </c>
      <c r="I470" s="154"/>
      <c r="L470" s="149"/>
      <c r="M470" s="155"/>
      <c r="T470" s="156"/>
      <c r="AT470" s="151" t="s">
        <v>276</v>
      </c>
      <c r="AU470" s="151" t="s">
        <v>90</v>
      </c>
      <c r="AV470" s="12" t="s">
        <v>90</v>
      </c>
      <c r="AW470" s="12" t="s">
        <v>32</v>
      </c>
      <c r="AX470" s="12" t="s">
        <v>77</v>
      </c>
      <c r="AY470" s="151" t="s">
        <v>268</v>
      </c>
    </row>
    <row r="471" spans="2:65" s="13" customFormat="1">
      <c r="B471" s="157"/>
      <c r="D471" s="150" t="s">
        <v>276</v>
      </c>
      <c r="E471" s="158" t="s">
        <v>1</v>
      </c>
      <c r="F471" s="159" t="s">
        <v>278</v>
      </c>
      <c r="H471" s="160">
        <v>2.4</v>
      </c>
      <c r="I471" s="161"/>
      <c r="L471" s="157"/>
      <c r="M471" s="162"/>
      <c r="T471" s="163"/>
      <c r="AT471" s="158" t="s">
        <v>276</v>
      </c>
      <c r="AU471" s="158" t="s">
        <v>90</v>
      </c>
      <c r="AV471" s="13" t="s">
        <v>101</v>
      </c>
      <c r="AW471" s="13" t="s">
        <v>32</v>
      </c>
      <c r="AX471" s="13" t="s">
        <v>84</v>
      </c>
      <c r="AY471" s="158" t="s">
        <v>268</v>
      </c>
    </row>
    <row r="472" spans="2:65" s="12" customFormat="1">
      <c r="B472" s="149"/>
      <c r="D472" s="150" t="s">
        <v>276</v>
      </c>
      <c r="F472" s="152" t="s">
        <v>1033</v>
      </c>
      <c r="H472" s="153">
        <v>2.88</v>
      </c>
      <c r="I472" s="154"/>
      <c r="L472" s="149"/>
      <c r="M472" s="155"/>
      <c r="T472" s="156"/>
      <c r="AT472" s="151" t="s">
        <v>276</v>
      </c>
      <c r="AU472" s="151" t="s">
        <v>90</v>
      </c>
      <c r="AV472" s="12" t="s">
        <v>90</v>
      </c>
      <c r="AW472" s="12" t="s">
        <v>4</v>
      </c>
      <c r="AX472" s="12" t="s">
        <v>84</v>
      </c>
      <c r="AY472" s="151" t="s">
        <v>268</v>
      </c>
    </row>
    <row r="473" spans="2:65" s="1" customFormat="1" ht="37.9" customHeight="1">
      <c r="B473" s="32"/>
      <c r="C473" s="136" t="s">
        <v>529</v>
      </c>
      <c r="D473" s="177" t="s">
        <v>270</v>
      </c>
      <c r="E473" s="137" t="s">
        <v>1034</v>
      </c>
      <c r="F473" s="138" t="s">
        <v>1035</v>
      </c>
      <c r="G473" s="139" t="s">
        <v>318</v>
      </c>
      <c r="H473" s="140">
        <v>93.747</v>
      </c>
      <c r="I473" s="141"/>
      <c r="J473" s="142">
        <f>ROUND(I473*H473,2)</f>
        <v>0</v>
      </c>
      <c r="K473" s="138" t="s">
        <v>274</v>
      </c>
      <c r="L473" s="32"/>
      <c r="M473" s="143" t="s">
        <v>1</v>
      </c>
      <c r="N473" s="144" t="s">
        <v>43</v>
      </c>
      <c r="P473" s="145">
        <f>O473*H473</f>
        <v>0</v>
      </c>
      <c r="Q473" s="145">
        <v>3.3899999999999998E-3</v>
      </c>
      <c r="R473" s="145">
        <f>Q473*H473</f>
        <v>0.31780232999999997</v>
      </c>
      <c r="S473" s="145">
        <v>0</v>
      </c>
      <c r="T473" s="146">
        <f>S473*H473</f>
        <v>0</v>
      </c>
      <c r="AR473" s="147" t="s">
        <v>101</v>
      </c>
      <c r="AT473" s="147" t="s">
        <v>270</v>
      </c>
      <c r="AU473" s="147" t="s">
        <v>90</v>
      </c>
      <c r="AY473" s="17" t="s">
        <v>268</v>
      </c>
      <c r="BE473" s="148">
        <f>IF(N473="základní",J473,0)</f>
        <v>0</v>
      </c>
      <c r="BF473" s="148">
        <f>IF(N473="snížená",J473,0)</f>
        <v>0</v>
      </c>
      <c r="BG473" s="148">
        <f>IF(N473="zákl. přenesená",J473,0)</f>
        <v>0</v>
      </c>
      <c r="BH473" s="148">
        <f>IF(N473="sníž. přenesená",J473,0)</f>
        <v>0</v>
      </c>
      <c r="BI473" s="148">
        <f>IF(N473="nulová",J473,0)</f>
        <v>0</v>
      </c>
      <c r="BJ473" s="17" t="s">
        <v>90</v>
      </c>
      <c r="BK473" s="148">
        <f>ROUND(I473*H473,2)</f>
        <v>0</v>
      </c>
      <c r="BL473" s="17" t="s">
        <v>101</v>
      </c>
      <c r="BM473" s="147" t="s">
        <v>3646</v>
      </c>
    </row>
    <row r="474" spans="2:65" s="1" customFormat="1" ht="24.2" customHeight="1">
      <c r="B474" s="32"/>
      <c r="C474" s="186" t="s">
        <v>534</v>
      </c>
      <c r="D474" s="186" t="s">
        <v>982</v>
      </c>
      <c r="E474" s="187" t="s">
        <v>1037</v>
      </c>
      <c r="F474" s="188" t="s">
        <v>1038</v>
      </c>
      <c r="G474" s="189" t="s">
        <v>273</v>
      </c>
      <c r="H474" s="190">
        <v>88.56</v>
      </c>
      <c r="I474" s="191"/>
      <c r="J474" s="192">
        <f>ROUND(I474*H474,2)</f>
        <v>0</v>
      </c>
      <c r="K474" s="188" t="s">
        <v>274</v>
      </c>
      <c r="L474" s="193"/>
      <c r="M474" s="194" t="s">
        <v>1</v>
      </c>
      <c r="N474" s="195" t="s">
        <v>43</v>
      </c>
      <c r="P474" s="145">
        <f>O474*H474</f>
        <v>0</v>
      </c>
      <c r="Q474" s="145">
        <v>1.5E-3</v>
      </c>
      <c r="R474" s="145">
        <f>Q474*H474</f>
        <v>0.13284000000000001</v>
      </c>
      <c r="S474" s="145">
        <v>0</v>
      </c>
      <c r="T474" s="146">
        <f>S474*H474</f>
        <v>0</v>
      </c>
      <c r="AR474" s="147" t="s">
        <v>309</v>
      </c>
      <c r="AT474" s="147" t="s">
        <v>982</v>
      </c>
      <c r="AU474" s="147" t="s">
        <v>90</v>
      </c>
      <c r="AY474" s="17" t="s">
        <v>268</v>
      </c>
      <c r="BE474" s="148">
        <f>IF(N474="základní",J474,0)</f>
        <v>0</v>
      </c>
      <c r="BF474" s="148">
        <f>IF(N474="snížená",J474,0)</f>
        <v>0</v>
      </c>
      <c r="BG474" s="148">
        <f>IF(N474="zákl. přenesená",J474,0)</f>
        <v>0</v>
      </c>
      <c r="BH474" s="148">
        <f>IF(N474="sníž. přenesená",J474,0)</f>
        <v>0</v>
      </c>
      <c r="BI474" s="148">
        <f>IF(N474="nulová",J474,0)</f>
        <v>0</v>
      </c>
      <c r="BJ474" s="17" t="s">
        <v>90</v>
      </c>
      <c r="BK474" s="148">
        <f>ROUND(I474*H474,2)</f>
        <v>0</v>
      </c>
      <c r="BL474" s="17" t="s">
        <v>101</v>
      </c>
      <c r="BM474" s="147" t="s">
        <v>3647</v>
      </c>
    </row>
    <row r="475" spans="2:65" s="14" customFormat="1">
      <c r="B475" s="164"/>
      <c r="D475" s="150" t="s">
        <v>276</v>
      </c>
      <c r="E475" s="165" t="s">
        <v>1</v>
      </c>
      <c r="F475" s="166" t="s">
        <v>1040</v>
      </c>
      <c r="H475" s="165" t="s">
        <v>1</v>
      </c>
      <c r="I475" s="167"/>
      <c r="L475" s="164"/>
      <c r="M475" s="168"/>
      <c r="T475" s="169"/>
      <c r="AT475" s="165" t="s">
        <v>276</v>
      </c>
      <c r="AU475" s="165" t="s">
        <v>90</v>
      </c>
      <c r="AV475" s="14" t="s">
        <v>84</v>
      </c>
      <c r="AW475" s="14" t="s">
        <v>32</v>
      </c>
      <c r="AX475" s="14" t="s">
        <v>77</v>
      </c>
      <c r="AY475" s="165" t="s">
        <v>268</v>
      </c>
    </row>
    <row r="476" spans="2:65" s="12" customFormat="1">
      <c r="B476" s="149"/>
      <c r="D476" s="150" t="s">
        <v>276</v>
      </c>
      <c r="E476" s="151" t="s">
        <v>1</v>
      </c>
      <c r="F476" s="152" t="s">
        <v>1041</v>
      </c>
      <c r="H476" s="153">
        <v>3.4</v>
      </c>
      <c r="I476" s="154"/>
      <c r="L476" s="149"/>
      <c r="M476" s="155"/>
      <c r="T476" s="156"/>
      <c r="AT476" s="151" t="s">
        <v>276</v>
      </c>
      <c r="AU476" s="151" t="s">
        <v>90</v>
      </c>
      <c r="AV476" s="12" t="s">
        <v>90</v>
      </c>
      <c r="AW476" s="12" t="s">
        <v>32</v>
      </c>
      <c r="AX476" s="12" t="s">
        <v>77</v>
      </c>
      <c r="AY476" s="151" t="s">
        <v>268</v>
      </c>
    </row>
    <row r="477" spans="2:65" s="12" customFormat="1">
      <c r="B477" s="149"/>
      <c r="D477" s="150" t="s">
        <v>276</v>
      </c>
      <c r="E477" s="151" t="s">
        <v>1</v>
      </c>
      <c r="F477" s="152" t="s">
        <v>3648</v>
      </c>
      <c r="H477" s="153">
        <v>1</v>
      </c>
      <c r="I477" s="154"/>
      <c r="L477" s="149"/>
      <c r="M477" s="155"/>
      <c r="T477" s="156"/>
      <c r="AT477" s="151" t="s">
        <v>276</v>
      </c>
      <c r="AU477" s="151" t="s">
        <v>90</v>
      </c>
      <c r="AV477" s="12" t="s">
        <v>90</v>
      </c>
      <c r="AW477" s="12" t="s">
        <v>32</v>
      </c>
      <c r="AX477" s="12" t="s">
        <v>77</v>
      </c>
      <c r="AY477" s="151" t="s">
        <v>268</v>
      </c>
    </row>
    <row r="478" spans="2:65" s="12" customFormat="1">
      <c r="B478" s="149"/>
      <c r="D478" s="150" t="s">
        <v>276</v>
      </c>
      <c r="E478" s="151" t="s">
        <v>1</v>
      </c>
      <c r="F478" s="152" t="s">
        <v>1043</v>
      </c>
      <c r="H478" s="153">
        <v>2.4</v>
      </c>
      <c r="I478" s="154"/>
      <c r="L478" s="149"/>
      <c r="M478" s="155"/>
      <c r="T478" s="156"/>
      <c r="AT478" s="151" t="s">
        <v>276</v>
      </c>
      <c r="AU478" s="151" t="s">
        <v>90</v>
      </c>
      <c r="AV478" s="12" t="s">
        <v>90</v>
      </c>
      <c r="AW478" s="12" t="s">
        <v>32</v>
      </c>
      <c r="AX478" s="12" t="s">
        <v>77</v>
      </c>
      <c r="AY478" s="151" t="s">
        <v>268</v>
      </c>
    </row>
    <row r="479" spans="2:65" s="12" customFormat="1">
      <c r="B479" s="149"/>
      <c r="D479" s="150" t="s">
        <v>276</v>
      </c>
      <c r="E479" s="151" t="s">
        <v>1</v>
      </c>
      <c r="F479" s="152" t="s">
        <v>1044</v>
      </c>
      <c r="H479" s="153">
        <v>0.6</v>
      </c>
      <c r="I479" s="154"/>
      <c r="L479" s="149"/>
      <c r="M479" s="155"/>
      <c r="T479" s="156"/>
      <c r="AT479" s="151" t="s">
        <v>276</v>
      </c>
      <c r="AU479" s="151" t="s">
        <v>90</v>
      </c>
      <c r="AV479" s="12" t="s">
        <v>90</v>
      </c>
      <c r="AW479" s="12" t="s">
        <v>32</v>
      </c>
      <c r="AX479" s="12" t="s">
        <v>77</v>
      </c>
      <c r="AY479" s="151" t="s">
        <v>268</v>
      </c>
    </row>
    <row r="480" spans="2:65" s="12" customFormat="1">
      <c r="B480" s="149"/>
      <c r="D480" s="150" t="s">
        <v>276</v>
      </c>
      <c r="E480" s="151" t="s">
        <v>1</v>
      </c>
      <c r="F480" s="152" t="s">
        <v>1045</v>
      </c>
      <c r="H480" s="153">
        <v>2.4</v>
      </c>
      <c r="I480" s="154"/>
      <c r="L480" s="149"/>
      <c r="M480" s="155"/>
      <c r="T480" s="156"/>
      <c r="AT480" s="151" t="s">
        <v>276</v>
      </c>
      <c r="AU480" s="151" t="s">
        <v>90</v>
      </c>
      <c r="AV480" s="12" t="s">
        <v>90</v>
      </c>
      <c r="AW480" s="12" t="s">
        <v>32</v>
      </c>
      <c r="AX480" s="12" t="s">
        <v>77</v>
      </c>
      <c r="AY480" s="151" t="s">
        <v>268</v>
      </c>
    </row>
    <row r="481" spans="2:65" s="15" customFormat="1">
      <c r="B481" s="170"/>
      <c r="D481" s="150" t="s">
        <v>276</v>
      </c>
      <c r="E481" s="171" t="s">
        <v>1</v>
      </c>
      <c r="F481" s="172" t="s">
        <v>325</v>
      </c>
      <c r="H481" s="173">
        <v>9.8000000000000007</v>
      </c>
      <c r="I481" s="174"/>
      <c r="L481" s="170"/>
      <c r="M481" s="175"/>
      <c r="T481" s="176"/>
      <c r="AT481" s="171" t="s">
        <v>276</v>
      </c>
      <c r="AU481" s="171" t="s">
        <v>90</v>
      </c>
      <c r="AV481" s="15" t="s">
        <v>97</v>
      </c>
      <c r="AW481" s="15" t="s">
        <v>32</v>
      </c>
      <c r="AX481" s="15" t="s">
        <v>77</v>
      </c>
      <c r="AY481" s="171" t="s">
        <v>268</v>
      </c>
    </row>
    <row r="482" spans="2:65" s="12" customFormat="1" ht="33.75">
      <c r="B482" s="149"/>
      <c r="D482" s="150" t="s">
        <v>276</v>
      </c>
      <c r="E482" s="151" t="s">
        <v>1</v>
      </c>
      <c r="F482" s="152" t="s">
        <v>3649</v>
      </c>
      <c r="H482" s="153">
        <v>47.7</v>
      </c>
      <c r="I482" s="154"/>
      <c r="L482" s="149"/>
      <c r="M482" s="155"/>
      <c r="T482" s="156"/>
      <c r="AT482" s="151" t="s">
        <v>276</v>
      </c>
      <c r="AU482" s="151" t="s">
        <v>90</v>
      </c>
      <c r="AV482" s="12" t="s">
        <v>90</v>
      </c>
      <c r="AW482" s="12" t="s">
        <v>32</v>
      </c>
      <c r="AX482" s="12" t="s">
        <v>77</v>
      </c>
      <c r="AY482" s="151" t="s">
        <v>268</v>
      </c>
    </row>
    <row r="483" spans="2:65" s="12" customFormat="1">
      <c r="B483" s="149"/>
      <c r="D483" s="150" t="s">
        <v>276</v>
      </c>
      <c r="E483" s="151" t="s">
        <v>1</v>
      </c>
      <c r="F483" s="152" t="s">
        <v>3650</v>
      </c>
      <c r="H483" s="153">
        <v>16.3</v>
      </c>
      <c r="I483" s="154"/>
      <c r="L483" s="149"/>
      <c r="M483" s="155"/>
      <c r="T483" s="156"/>
      <c r="AT483" s="151" t="s">
        <v>276</v>
      </c>
      <c r="AU483" s="151" t="s">
        <v>90</v>
      </c>
      <c r="AV483" s="12" t="s">
        <v>90</v>
      </c>
      <c r="AW483" s="12" t="s">
        <v>32</v>
      </c>
      <c r="AX483" s="12" t="s">
        <v>77</v>
      </c>
      <c r="AY483" s="151" t="s">
        <v>268</v>
      </c>
    </row>
    <row r="484" spans="2:65" s="15" customFormat="1">
      <c r="B484" s="170"/>
      <c r="D484" s="150" t="s">
        <v>276</v>
      </c>
      <c r="E484" s="171" t="s">
        <v>1</v>
      </c>
      <c r="F484" s="172" t="s">
        <v>325</v>
      </c>
      <c r="H484" s="173">
        <v>64</v>
      </c>
      <c r="I484" s="174"/>
      <c r="L484" s="170"/>
      <c r="M484" s="175"/>
      <c r="T484" s="176"/>
      <c r="AT484" s="171" t="s">
        <v>276</v>
      </c>
      <c r="AU484" s="171" t="s">
        <v>90</v>
      </c>
      <c r="AV484" s="15" t="s">
        <v>97</v>
      </c>
      <c r="AW484" s="15" t="s">
        <v>32</v>
      </c>
      <c r="AX484" s="15" t="s">
        <v>77</v>
      </c>
      <c r="AY484" s="171" t="s">
        <v>268</v>
      </c>
    </row>
    <row r="485" spans="2:65" s="13" customFormat="1">
      <c r="B485" s="157"/>
      <c r="D485" s="150" t="s">
        <v>276</v>
      </c>
      <c r="E485" s="158" t="s">
        <v>1</v>
      </c>
      <c r="F485" s="159" t="s">
        <v>278</v>
      </c>
      <c r="H485" s="160">
        <v>73.8</v>
      </c>
      <c r="I485" s="161"/>
      <c r="L485" s="157"/>
      <c r="M485" s="162"/>
      <c r="T485" s="163"/>
      <c r="AT485" s="158" t="s">
        <v>276</v>
      </c>
      <c r="AU485" s="158" t="s">
        <v>90</v>
      </c>
      <c r="AV485" s="13" t="s">
        <v>101</v>
      </c>
      <c r="AW485" s="13" t="s">
        <v>32</v>
      </c>
      <c r="AX485" s="13" t="s">
        <v>84</v>
      </c>
      <c r="AY485" s="158" t="s">
        <v>268</v>
      </c>
    </row>
    <row r="486" spans="2:65" s="12" customFormat="1">
      <c r="B486" s="149"/>
      <c r="D486" s="150" t="s">
        <v>276</v>
      </c>
      <c r="F486" s="152" t="s">
        <v>3651</v>
      </c>
      <c r="H486" s="153">
        <v>88.56</v>
      </c>
      <c r="I486" s="154"/>
      <c r="L486" s="149"/>
      <c r="M486" s="155"/>
      <c r="T486" s="156"/>
      <c r="AT486" s="151" t="s">
        <v>276</v>
      </c>
      <c r="AU486" s="151" t="s">
        <v>90</v>
      </c>
      <c r="AV486" s="12" t="s">
        <v>90</v>
      </c>
      <c r="AW486" s="12" t="s">
        <v>4</v>
      </c>
      <c r="AX486" s="12" t="s">
        <v>84</v>
      </c>
      <c r="AY486" s="151" t="s">
        <v>268</v>
      </c>
    </row>
    <row r="487" spans="2:65" s="1" customFormat="1" ht="24.2" customHeight="1">
      <c r="B487" s="32"/>
      <c r="C487" s="186" t="s">
        <v>539</v>
      </c>
      <c r="D487" s="196" t="s">
        <v>982</v>
      </c>
      <c r="E487" s="187" t="s">
        <v>1049</v>
      </c>
      <c r="F487" s="188" t="s">
        <v>1050</v>
      </c>
      <c r="G487" s="189" t="s">
        <v>273</v>
      </c>
      <c r="H487" s="190">
        <v>20.943999999999999</v>
      </c>
      <c r="I487" s="191"/>
      <c r="J487" s="192">
        <f>ROUND(I487*H487,2)</f>
        <v>0</v>
      </c>
      <c r="K487" s="188" t="s">
        <v>274</v>
      </c>
      <c r="L487" s="193"/>
      <c r="M487" s="194" t="s">
        <v>1</v>
      </c>
      <c r="N487" s="195" t="s">
        <v>43</v>
      </c>
      <c r="P487" s="145">
        <f>O487*H487</f>
        <v>0</v>
      </c>
      <c r="Q487" s="145">
        <v>2.3999999999999998E-3</v>
      </c>
      <c r="R487" s="145">
        <f>Q487*H487</f>
        <v>5.0265599999999994E-2</v>
      </c>
      <c r="S487" s="145">
        <v>0</v>
      </c>
      <c r="T487" s="146">
        <f>S487*H487</f>
        <v>0</v>
      </c>
      <c r="AR487" s="147" t="s">
        <v>309</v>
      </c>
      <c r="AT487" s="147" t="s">
        <v>982</v>
      </c>
      <c r="AU487" s="147" t="s">
        <v>90</v>
      </c>
      <c r="AY487" s="17" t="s">
        <v>268</v>
      </c>
      <c r="BE487" s="148">
        <f>IF(N487="základní",J487,0)</f>
        <v>0</v>
      </c>
      <c r="BF487" s="148">
        <f>IF(N487="snížená",J487,0)</f>
        <v>0</v>
      </c>
      <c r="BG487" s="148">
        <f>IF(N487="zákl. přenesená",J487,0)</f>
        <v>0</v>
      </c>
      <c r="BH487" s="148">
        <f>IF(N487="sníž. přenesená",J487,0)</f>
        <v>0</v>
      </c>
      <c r="BI487" s="148">
        <f>IF(N487="nulová",J487,0)</f>
        <v>0</v>
      </c>
      <c r="BJ487" s="17" t="s">
        <v>90</v>
      </c>
      <c r="BK487" s="148">
        <f>ROUND(I487*H487,2)</f>
        <v>0</v>
      </c>
      <c r="BL487" s="17" t="s">
        <v>101</v>
      </c>
      <c r="BM487" s="147" t="s">
        <v>3652</v>
      </c>
    </row>
    <row r="488" spans="2:65" s="12" customFormat="1">
      <c r="B488" s="149"/>
      <c r="D488" s="150" t="s">
        <v>276</v>
      </c>
      <c r="E488" s="151" t="s">
        <v>1</v>
      </c>
      <c r="F488" s="152" t="s">
        <v>1052</v>
      </c>
      <c r="H488" s="153">
        <v>0.35699999999999998</v>
      </c>
      <c r="I488" s="154"/>
      <c r="L488" s="149"/>
      <c r="M488" s="155"/>
      <c r="T488" s="156"/>
      <c r="AT488" s="151" t="s">
        <v>276</v>
      </c>
      <c r="AU488" s="151" t="s">
        <v>90</v>
      </c>
      <c r="AV488" s="12" t="s">
        <v>90</v>
      </c>
      <c r="AW488" s="12" t="s">
        <v>32</v>
      </c>
      <c r="AX488" s="12" t="s">
        <v>77</v>
      </c>
      <c r="AY488" s="151" t="s">
        <v>268</v>
      </c>
    </row>
    <row r="489" spans="2:65" s="12" customFormat="1" ht="22.5">
      <c r="B489" s="149"/>
      <c r="D489" s="150" t="s">
        <v>276</v>
      </c>
      <c r="E489" s="151" t="s">
        <v>1</v>
      </c>
      <c r="F489" s="152" t="s">
        <v>1053</v>
      </c>
      <c r="H489" s="153">
        <v>19.59</v>
      </c>
      <c r="I489" s="154"/>
      <c r="L489" s="149"/>
      <c r="M489" s="155"/>
      <c r="T489" s="156"/>
      <c r="AT489" s="151" t="s">
        <v>276</v>
      </c>
      <c r="AU489" s="151" t="s">
        <v>90</v>
      </c>
      <c r="AV489" s="12" t="s">
        <v>90</v>
      </c>
      <c r="AW489" s="12" t="s">
        <v>32</v>
      </c>
      <c r="AX489" s="12" t="s">
        <v>77</v>
      </c>
      <c r="AY489" s="151" t="s">
        <v>268</v>
      </c>
    </row>
    <row r="490" spans="2:65" s="13" customFormat="1">
      <c r="B490" s="157"/>
      <c r="D490" s="150" t="s">
        <v>276</v>
      </c>
      <c r="E490" s="158" t="s">
        <v>1</v>
      </c>
      <c r="F490" s="159" t="s">
        <v>278</v>
      </c>
      <c r="H490" s="160">
        <v>19.946999999999999</v>
      </c>
      <c r="I490" s="161"/>
      <c r="L490" s="157"/>
      <c r="M490" s="162"/>
      <c r="T490" s="163"/>
      <c r="AT490" s="158" t="s">
        <v>276</v>
      </c>
      <c r="AU490" s="158" t="s">
        <v>90</v>
      </c>
      <c r="AV490" s="13" t="s">
        <v>101</v>
      </c>
      <c r="AW490" s="13" t="s">
        <v>32</v>
      </c>
      <c r="AX490" s="13" t="s">
        <v>84</v>
      </c>
      <c r="AY490" s="158" t="s">
        <v>268</v>
      </c>
    </row>
    <row r="491" spans="2:65" s="12" customFormat="1">
      <c r="B491" s="149"/>
      <c r="D491" s="150" t="s">
        <v>276</v>
      </c>
      <c r="F491" s="152" t="s">
        <v>1054</v>
      </c>
      <c r="H491" s="153">
        <v>20.943999999999999</v>
      </c>
      <c r="I491" s="154"/>
      <c r="L491" s="149"/>
      <c r="M491" s="155"/>
      <c r="T491" s="156"/>
      <c r="AT491" s="151" t="s">
        <v>276</v>
      </c>
      <c r="AU491" s="151" t="s">
        <v>90</v>
      </c>
      <c r="AV491" s="12" t="s">
        <v>90</v>
      </c>
      <c r="AW491" s="12" t="s">
        <v>4</v>
      </c>
      <c r="AX491" s="12" t="s">
        <v>84</v>
      </c>
      <c r="AY491" s="151" t="s">
        <v>268</v>
      </c>
    </row>
    <row r="492" spans="2:65" s="1" customFormat="1" ht="37.9" customHeight="1">
      <c r="B492" s="32"/>
      <c r="C492" s="136" t="s">
        <v>543</v>
      </c>
      <c r="D492" s="136" t="s">
        <v>270</v>
      </c>
      <c r="E492" s="137" t="s">
        <v>1055</v>
      </c>
      <c r="F492" s="138" t="s">
        <v>1056</v>
      </c>
      <c r="G492" s="139" t="s">
        <v>318</v>
      </c>
      <c r="H492" s="140">
        <v>1.4</v>
      </c>
      <c r="I492" s="141"/>
      <c r="J492" s="142">
        <f>ROUND(I492*H492,2)</f>
        <v>0</v>
      </c>
      <c r="K492" s="138" t="s">
        <v>274</v>
      </c>
      <c r="L492" s="32"/>
      <c r="M492" s="143" t="s">
        <v>1</v>
      </c>
      <c r="N492" s="144" t="s">
        <v>43</v>
      </c>
      <c r="P492" s="145">
        <f>O492*H492</f>
        <v>0</v>
      </c>
      <c r="Q492" s="145">
        <v>3.3899999999999998E-3</v>
      </c>
      <c r="R492" s="145">
        <f>Q492*H492</f>
        <v>4.7459999999999994E-3</v>
      </c>
      <c r="S492" s="145">
        <v>0</v>
      </c>
      <c r="T492" s="146">
        <f>S492*H492</f>
        <v>0</v>
      </c>
      <c r="AR492" s="147" t="s">
        <v>101</v>
      </c>
      <c r="AT492" s="147" t="s">
        <v>270</v>
      </c>
      <c r="AU492" s="147" t="s">
        <v>90</v>
      </c>
      <c r="AY492" s="17" t="s">
        <v>268</v>
      </c>
      <c r="BE492" s="148">
        <f>IF(N492="základní",J492,0)</f>
        <v>0</v>
      </c>
      <c r="BF492" s="148">
        <f>IF(N492="snížená",J492,0)</f>
        <v>0</v>
      </c>
      <c r="BG492" s="148">
        <f>IF(N492="zákl. přenesená",J492,0)</f>
        <v>0</v>
      </c>
      <c r="BH492" s="148">
        <f>IF(N492="sníž. přenesená",J492,0)</f>
        <v>0</v>
      </c>
      <c r="BI492" s="148">
        <f>IF(N492="nulová",J492,0)</f>
        <v>0</v>
      </c>
      <c r="BJ492" s="17" t="s">
        <v>90</v>
      </c>
      <c r="BK492" s="148">
        <f>ROUND(I492*H492,2)</f>
        <v>0</v>
      </c>
      <c r="BL492" s="17" t="s">
        <v>101</v>
      </c>
      <c r="BM492" s="147" t="s">
        <v>3653</v>
      </c>
    </row>
    <row r="493" spans="2:65" s="1" customFormat="1" ht="24.2" customHeight="1">
      <c r="B493" s="32"/>
      <c r="C493" s="186" t="s">
        <v>304</v>
      </c>
      <c r="D493" s="186" t="s">
        <v>982</v>
      </c>
      <c r="E493" s="187" t="s">
        <v>1058</v>
      </c>
      <c r="F493" s="188" t="s">
        <v>1059</v>
      </c>
      <c r="G493" s="189" t="s">
        <v>273</v>
      </c>
      <c r="H493" s="190">
        <v>2.1</v>
      </c>
      <c r="I493" s="191"/>
      <c r="J493" s="192">
        <f>ROUND(I493*H493,2)</f>
        <v>0</v>
      </c>
      <c r="K493" s="188" t="s">
        <v>274</v>
      </c>
      <c r="L493" s="193"/>
      <c r="M493" s="194" t="s">
        <v>1</v>
      </c>
      <c r="N493" s="195" t="s">
        <v>43</v>
      </c>
      <c r="P493" s="145">
        <f>O493*H493</f>
        <v>0</v>
      </c>
      <c r="Q493" s="145">
        <v>6.0000000000000001E-3</v>
      </c>
      <c r="R493" s="145">
        <f>Q493*H493</f>
        <v>1.26E-2</v>
      </c>
      <c r="S493" s="145">
        <v>0</v>
      </c>
      <c r="T493" s="146">
        <f>S493*H493</f>
        <v>0</v>
      </c>
      <c r="AR493" s="147" t="s">
        <v>309</v>
      </c>
      <c r="AT493" s="147" t="s">
        <v>982</v>
      </c>
      <c r="AU493" s="147" t="s">
        <v>90</v>
      </c>
      <c r="AY493" s="17" t="s">
        <v>268</v>
      </c>
      <c r="BE493" s="148">
        <f>IF(N493="základní",J493,0)</f>
        <v>0</v>
      </c>
      <c r="BF493" s="148">
        <f>IF(N493="snížená",J493,0)</f>
        <v>0</v>
      </c>
      <c r="BG493" s="148">
        <f>IF(N493="zákl. přenesená",J493,0)</f>
        <v>0</v>
      </c>
      <c r="BH493" s="148">
        <f>IF(N493="sníž. přenesená",J493,0)</f>
        <v>0</v>
      </c>
      <c r="BI493" s="148">
        <f>IF(N493="nulová",J493,0)</f>
        <v>0</v>
      </c>
      <c r="BJ493" s="17" t="s">
        <v>90</v>
      </c>
      <c r="BK493" s="148">
        <f>ROUND(I493*H493,2)</f>
        <v>0</v>
      </c>
      <c r="BL493" s="17" t="s">
        <v>101</v>
      </c>
      <c r="BM493" s="147" t="s">
        <v>3654</v>
      </c>
    </row>
    <row r="494" spans="2:65" s="12" customFormat="1">
      <c r="B494" s="149"/>
      <c r="D494" s="150" t="s">
        <v>276</v>
      </c>
      <c r="E494" s="151" t="s">
        <v>1</v>
      </c>
      <c r="F494" s="152" t="s">
        <v>1061</v>
      </c>
      <c r="H494" s="153">
        <v>1.4</v>
      </c>
      <c r="I494" s="154"/>
      <c r="L494" s="149"/>
      <c r="M494" s="155"/>
      <c r="T494" s="156"/>
      <c r="AT494" s="151" t="s">
        <v>276</v>
      </c>
      <c r="AU494" s="151" t="s">
        <v>90</v>
      </c>
      <c r="AV494" s="12" t="s">
        <v>90</v>
      </c>
      <c r="AW494" s="12" t="s">
        <v>32</v>
      </c>
      <c r="AX494" s="12" t="s">
        <v>77</v>
      </c>
      <c r="AY494" s="151" t="s">
        <v>268</v>
      </c>
    </row>
    <row r="495" spans="2:65" s="13" customFormat="1">
      <c r="B495" s="157"/>
      <c r="D495" s="150" t="s">
        <v>276</v>
      </c>
      <c r="E495" s="158" t="s">
        <v>1</v>
      </c>
      <c r="F495" s="159" t="s">
        <v>278</v>
      </c>
      <c r="H495" s="160">
        <v>1.4</v>
      </c>
      <c r="I495" s="161"/>
      <c r="L495" s="157"/>
      <c r="M495" s="162"/>
      <c r="T495" s="163"/>
      <c r="AT495" s="158" t="s">
        <v>276</v>
      </c>
      <c r="AU495" s="158" t="s">
        <v>90</v>
      </c>
      <c r="AV495" s="13" t="s">
        <v>101</v>
      </c>
      <c r="AW495" s="13" t="s">
        <v>32</v>
      </c>
      <c r="AX495" s="13" t="s">
        <v>84</v>
      </c>
      <c r="AY495" s="158" t="s">
        <v>268</v>
      </c>
    </row>
    <row r="496" spans="2:65" s="12" customFormat="1">
      <c r="B496" s="149"/>
      <c r="D496" s="150" t="s">
        <v>276</v>
      </c>
      <c r="F496" s="152" t="s">
        <v>1062</v>
      </c>
      <c r="H496" s="153">
        <v>2.1</v>
      </c>
      <c r="I496" s="154"/>
      <c r="L496" s="149"/>
      <c r="M496" s="155"/>
      <c r="T496" s="156"/>
      <c r="AT496" s="151" t="s">
        <v>276</v>
      </c>
      <c r="AU496" s="151" t="s">
        <v>90</v>
      </c>
      <c r="AV496" s="12" t="s">
        <v>90</v>
      </c>
      <c r="AW496" s="12" t="s">
        <v>4</v>
      </c>
      <c r="AX496" s="12" t="s">
        <v>84</v>
      </c>
      <c r="AY496" s="151" t="s">
        <v>268</v>
      </c>
    </row>
    <row r="497" spans="2:65" s="1" customFormat="1" ht="44.25" customHeight="1">
      <c r="B497" s="32"/>
      <c r="C497" s="136" t="s">
        <v>550</v>
      </c>
      <c r="D497" s="136" t="s">
        <v>270</v>
      </c>
      <c r="E497" s="137" t="s">
        <v>1063</v>
      </c>
      <c r="F497" s="138" t="s">
        <v>1064</v>
      </c>
      <c r="G497" s="139" t="s">
        <v>273</v>
      </c>
      <c r="H497" s="140">
        <v>11.343999999999999</v>
      </c>
      <c r="I497" s="141"/>
      <c r="J497" s="142">
        <f>ROUND(I497*H497,2)</f>
        <v>0</v>
      </c>
      <c r="K497" s="138" t="s">
        <v>274</v>
      </c>
      <c r="L497" s="32"/>
      <c r="M497" s="143" t="s">
        <v>1</v>
      </c>
      <c r="N497" s="144" t="s">
        <v>43</v>
      </c>
      <c r="P497" s="145">
        <f>O497*H497</f>
        <v>0</v>
      </c>
      <c r="Q497" s="145">
        <v>1.1350000000000001E-2</v>
      </c>
      <c r="R497" s="145">
        <f>Q497*H497</f>
        <v>0.12875439999999999</v>
      </c>
      <c r="S497" s="145">
        <v>0</v>
      </c>
      <c r="T497" s="146">
        <f>S497*H497</f>
        <v>0</v>
      </c>
      <c r="AR497" s="147" t="s">
        <v>101</v>
      </c>
      <c r="AT497" s="147" t="s">
        <v>270</v>
      </c>
      <c r="AU497" s="147" t="s">
        <v>90</v>
      </c>
      <c r="AY497" s="17" t="s">
        <v>268</v>
      </c>
      <c r="BE497" s="148">
        <f>IF(N497="základní",J497,0)</f>
        <v>0</v>
      </c>
      <c r="BF497" s="148">
        <f>IF(N497="snížená",J497,0)</f>
        <v>0</v>
      </c>
      <c r="BG497" s="148">
        <f>IF(N497="zákl. přenesená",J497,0)</f>
        <v>0</v>
      </c>
      <c r="BH497" s="148">
        <f>IF(N497="sníž. přenesená",J497,0)</f>
        <v>0</v>
      </c>
      <c r="BI497" s="148">
        <f>IF(N497="nulová",J497,0)</f>
        <v>0</v>
      </c>
      <c r="BJ497" s="17" t="s">
        <v>90</v>
      </c>
      <c r="BK497" s="148">
        <f>ROUND(I497*H497,2)</f>
        <v>0</v>
      </c>
      <c r="BL497" s="17" t="s">
        <v>101</v>
      </c>
      <c r="BM497" s="147" t="s">
        <v>3655</v>
      </c>
    </row>
    <row r="498" spans="2:65" s="1" customFormat="1" ht="24.2" customHeight="1">
      <c r="B498" s="32"/>
      <c r="C498" s="186" t="s">
        <v>554</v>
      </c>
      <c r="D498" s="186" t="s">
        <v>982</v>
      </c>
      <c r="E498" s="187" t="s">
        <v>1066</v>
      </c>
      <c r="F498" s="188" t="s">
        <v>1067</v>
      </c>
      <c r="G498" s="189" t="s">
        <v>273</v>
      </c>
      <c r="H498" s="190">
        <v>11.911</v>
      </c>
      <c r="I498" s="191"/>
      <c r="J498" s="192">
        <f>ROUND(I498*H498,2)</f>
        <v>0</v>
      </c>
      <c r="K498" s="188" t="s">
        <v>274</v>
      </c>
      <c r="L498" s="193"/>
      <c r="M498" s="194" t="s">
        <v>1</v>
      </c>
      <c r="N498" s="195" t="s">
        <v>43</v>
      </c>
      <c r="P498" s="145">
        <f>O498*H498</f>
        <v>0</v>
      </c>
      <c r="Q498" s="145">
        <v>4.7999999999999996E-3</v>
      </c>
      <c r="R498" s="145">
        <f>Q498*H498</f>
        <v>5.7172799999999996E-2</v>
      </c>
      <c r="S498" s="145">
        <v>0</v>
      </c>
      <c r="T498" s="146">
        <f>S498*H498</f>
        <v>0</v>
      </c>
      <c r="AR498" s="147" t="s">
        <v>309</v>
      </c>
      <c r="AT498" s="147" t="s">
        <v>982</v>
      </c>
      <c r="AU498" s="147" t="s">
        <v>90</v>
      </c>
      <c r="AY498" s="17" t="s">
        <v>268</v>
      </c>
      <c r="BE498" s="148">
        <f>IF(N498="základní",J498,0)</f>
        <v>0</v>
      </c>
      <c r="BF498" s="148">
        <f>IF(N498="snížená",J498,0)</f>
        <v>0</v>
      </c>
      <c r="BG498" s="148">
        <f>IF(N498="zákl. přenesená",J498,0)</f>
        <v>0</v>
      </c>
      <c r="BH498" s="148">
        <f>IF(N498="sníž. přenesená",J498,0)</f>
        <v>0</v>
      </c>
      <c r="BI498" s="148">
        <f>IF(N498="nulová",J498,0)</f>
        <v>0</v>
      </c>
      <c r="BJ498" s="17" t="s">
        <v>90</v>
      </c>
      <c r="BK498" s="148">
        <f>ROUND(I498*H498,2)</f>
        <v>0</v>
      </c>
      <c r="BL498" s="17" t="s">
        <v>101</v>
      </c>
      <c r="BM498" s="147" t="s">
        <v>1068</v>
      </c>
    </row>
    <row r="499" spans="2:65" s="14" customFormat="1">
      <c r="B499" s="164"/>
      <c r="D499" s="150" t="s">
        <v>276</v>
      </c>
      <c r="E499" s="165" t="s">
        <v>1</v>
      </c>
      <c r="F499" s="166" t="s">
        <v>1069</v>
      </c>
      <c r="H499" s="165" t="s">
        <v>1</v>
      </c>
      <c r="I499" s="167"/>
      <c r="L499" s="164"/>
      <c r="M499" s="168"/>
      <c r="T499" s="169"/>
      <c r="AT499" s="165" t="s">
        <v>276</v>
      </c>
      <c r="AU499" s="165" t="s">
        <v>90</v>
      </c>
      <c r="AV499" s="14" t="s">
        <v>84</v>
      </c>
      <c r="AW499" s="14" t="s">
        <v>32</v>
      </c>
      <c r="AX499" s="14" t="s">
        <v>77</v>
      </c>
      <c r="AY499" s="165" t="s">
        <v>268</v>
      </c>
    </row>
    <row r="500" spans="2:65" s="12" customFormat="1">
      <c r="B500" s="149"/>
      <c r="D500" s="150" t="s">
        <v>276</v>
      </c>
      <c r="E500" s="151" t="s">
        <v>1</v>
      </c>
      <c r="F500" s="152" t="s">
        <v>3656</v>
      </c>
      <c r="H500" s="153">
        <v>11.343999999999999</v>
      </c>
      <c r="I500" s="154"/>
      <c r="L500" s="149"/>
      <c r="M500" s="155"/>
      <c r="T500" s="156"/>
      <c r="AT500" s="151" t="s">
        <v>276</v>
      </c>
      <c r="AU500" s="151" t="s">
        <v>90</v>
      </c>
      <c r="AV500" s="12" t="s">
        <v>90</v>
      </c>
      <c r="AW500" s="12" t="s">
        <v>32</v>
      </c>
      <c r="AX500" s="12" t="s">
        <v>77</v>
      </c>
      <c r="AY500" s="151" t="s">
        <v>268</v>
      </c>
    </row>
    <row r="501" spans="2:65" s="13" customFormat="1">
      <c r="B501" s="157"/>
      <c r="D501" s="150" t="s">
        <v>276</v>
      </c>
      <c r="E501" s="158" t="s">
        <v>1</v>
      </c>
      <c r="F501" s="159" t="s">
        <v>278</v>
      </c>
      <c r="H501" s="160">
        <v>11.343999999999999</v>
      </c>
      <c r="I501" s="161"/>
      <c r="L501" s="157"/>
      <c r="M501" s="162"/>
      <c r="T501" s="163"/>
      <c r="AT501" s="158" t="s">
        <v>276</v>
      </c>
      <c r="AU501" s="158" t="s">
        <v>90</v>
      </c>
      <c r="AV501" s="13" t="s">
        <v>101</v>
      </c>
      <c r="AW501" s="13" t="s">
        <v>32</v>
      </c>
      <c r="AX501" s="13" t="s">
        <v>84</v>
      </c>
      <c r="AY501" s="158" t="s">
        <v>268</v>
      </c>
    </row>
    <row r="502" spans="2:65" s="12" customFormat="1">
      <c r="B502" s="149"/>
      <c r="D502" s="150" t="s">
        <v>276</v>
      </c>
      <c r="F502" s="152" t="s">
        <v>3657</v>
      </c>
      <c r="H502" s="153">
        <v>11.911</v>
      </c>
      <c r="I502" s="154"/>
      <c r="L502" s="149"/>
      <c r="M502" s="155"/>
      <c r="T502" s="156"/>
      <c r="AT502" s="151" t="s">
        <v>276</v>
      </c>
      <c r="AU502" s="151" t="s">
        <v>90</v>
      </c>
      <c r="AV502" s="12" t="s">
        <v>90</v>
      </c>
      <c r="AW502" s="12" t="s">
        <v>4</v>
      </c>
      <c r="AX502" s="12" t="s">
        <v>84</v>
      </c>
      <c r="AY502" s="151" t="s">
        <v>268</v>
      </c>
    </row>
    <row r="503" spans="2:65" s="1" customFormat="1" ht="44.25" customHeight="1">
      <c r="B503" s="32"/>
      <c r="C503" s="136" t="s">
        <v>558</v>
      </c>
      <c r="D503" s="136" t="s">
        <v>270</v>
      </c>
      <c r="E503" s="137" t="s">
        <v>1072</v>
      </c>
      <c r="F503" s="138" t="s">
        <v>1073</v>
      </c>
      <c r="G503" s="139" t="s">
        <v>273</v>
      </c>
      <c r="H503" s="140">
        <v>11.019</v>
      </c>
      <c r="I503" s="141"/>
      <c r="J503" s="142">
        <f>ROUND(I503*H503,2)</f>
        <v>0</v>
      </c>
      <c r="K503" s="138" t="s">
        <v>274</v>
      </c>
      <c r="L503" s="32"/>
      <c r="M503" s="143" t="s">
        <v>1</v>
      </c>
      <c r="N503" s="144" t="s">
        <v>43</v>
      </c>
      <c r="P503" s="145">
        <f>O503*H503</f>
        <v>0</v>
      </c>
      <c r="Q503" s="145">
        <v>1.1350000000000001E-2</v>
      </c>
      <c r="R503" s="145">
        <f>Q503*H503</f>
        <v>0.12506565</v>
      </c>
      <c r="S503" s="145">
        <v>0</v>
      </c>
      <c r="T503" s="146">
        <f>S503*H503</f>
        <v>0</v>
      </c>
      <c r="AR503" s="147" t="s">
        <v>101</v>
      </c>
      <c r="AT503" s="147" t="s">
        <v>270</v>
      </c>
      <c r="AU503" s="147" t="s">
        <v>90</v>
      </c>
      <c r="AY503" s="17" t="s">
        <v>268</v>
      </c>
      <c r="BE503" s="148">
        <f>IF(N503="základní",J503,0)</f>
        <v>0</v>
      </c>
      <c r="BF503" s="148">
        <f>IF(N503="snížená",J503,0)</f>
        <v>0</v>
      </c>
      <c r="BG503" s="148">
        <f>IF(N503="zákl. přenesená",J503,0)</f>
        <v>0</v>
      </c>
      <c r="BH503" s="148">
        <f>IF(N503="sníž. přenesená",J503,0)</f>
        <v>0</v>
      </c>
      <c r="BI503" s="148">
        <f>IF(N503="nulová",J503,0)</f>
        <v>0</v>
      </c>
      <c r="BJ503" s="17" t="s">
        <v>90</v>
      </c>
      <c r="BK503" s="148">
        <f>ROUND(I503*H503,2)</f>
        <v>0</v>
      </c>
      <c r="BL503" s="17" t="s">
        <v>101</v>
      </c>
      <c r="BM503" s="147" t="s">
        <v>3658</v>
      </c>
    </row>
    <row r="504" spans="2:65" s="1" customFormat="1" ht="24.2" customHeight="1">
      <c r="B504" s="32"/>
      <c r="C504" s="186" t="s">
        <v>562</v>
      </c>
      <c r="D504" s="186" t="s">
        <v>982</v>
      </c>
      <c r="E504" s="187" t="s">
        <v>1075</v>
      </c>
      <c r="F504" s="188" t="s">
        <v>1076</v>
      </c>
      <c r="G504" s="189" t="s">
        <v>273</v>
      </c>
      <c r="H504" s="190">
        <v>11.57</v>
      </c>
      <c r="I504" s="191"/>
      <c r="J504" s="192">
        <f>ROUND(I504*H504,2)</f>
        <v>0</v>
      </c>
      <c r="K504" s="188" t="s">
        <v>274</v>
      </c>
      <c r="L504" s="193"/>
      <c r="M504" s="194" t="s">
        <v>1</v>
      </c>
      <c r="N504" s="195" t="s">
        <v>43</v>
      </c>
      <c r="P504" s="145">
        <f>O504*H504</f>
        <v>0</v>
      </c>
      <c r="Q504" s="145">
        <v>7.1999999999999998E-3</v>
      </c>
      <c r="R504" s="145">
        <f>Q504*H504</f>
        <v>8.3304000000000003E-2</v>
      </c>
      <c r="S504" s="145">
        <v>0</v>
      </c>
      <c r="T504" s="146">
        <f>S504*H504</f>
        <v>0</v>
      </c>
      <c r="AR504" s="147" t="s">
        <v>309</v>
      </c>
      <c r="AT504" s="147" t="s">
        <v>982</v>
      </c>
      <c r="AU504" s="147" t="s">
        <v>90</v>
      </c>
      <c r="AY504" s="17" t="s">
        <v>268</v>
      </c>
      <c r="BE504" s="148">
        <f>IF(N504="základní",J504,0)</f>
        <v>0</v>
      </c>
      <c r="BF504" s="148">
        <f>IF(N504="snížená",J504,0)</f>
        <v>0</v>
      </c>
      <c r="BG504" s="148">
        <f>IF(N504="zákl. přenesená",J504,0)</f>
        <v>0</v>
      </c>
      <c r="BH504" s="148">
        <f>IF(N504="sníž. přenesená",J504,0)</f>
        <v>0</v>
      </c>
      <c r="BI504" s="148">
        <f>IF(N504="nulová",J504,0)</f>
        <v>0</v>
      </c>
      <c r="BJ504" s="17" t="s">
        <v>90</v>
      </c>
      <c r="BK504" s="148">
        <f>ROUND(I504*H504,2)</f>
        <v>0</v>
      </c>
      <c r="BL504" s="17" t="s">
        <v>101</v>
      </c>
      <c r="BM504" s="147" t="s">
        <v>1077</v>
      </c>
    </row>
    <row r="505" spans="2:65" s="14" customFormat="1">
      <c r="B505" s="164"/>
      <c r="D505" s="150" t="s">
        <v>276</v>
      </c>
      <c r="E505" s="165" t="s">
        <v>1</v>
      </c>
      <c r="F505" s="166" t="s">
        <v>1069</v>
      </c>
      <c r="H505" s="165" t="s">
        <v>1</v>
      </c>
      <c r="I505" s="167"/>
      <c r="L505" s="164"/>
      <c r="M505" s="168"/>
      <c r="T505" s="169"/>
      <c r="AT505" s="165" t="s">
        <v>276</v>
      </c>
      <c r="AU505" s="165" t="s">
        <v>90</v>
      </c>
      <c r="AV505" s="14" t="s">
        <v>84</v>
      </c>
      <c r="AW505" s="14" t="s">
        <v>32</v>
      </c>
      <c r="AX505" s="14" t="s">
        <v>77</v>
      </c>
      <c r="AY505" s="165" t="s">
        <v>268</v>
      </c>
    </row>
    <row r="506" spans="2:65" s="12" customFormat="1">
      <c r="B506" s="149"/>
      <c r="D506" s="150" t="s">
        <v>276</v>
      </c>
      <c r="E506" s="151" t="s">
        <v>1</v>
      </c>
      <c r="F506" s="152" t="s">
        <v>3659</v>
      </c>
      <c r="H506" s="153">
        <v>11.019</v>
      </c>
      <c r="I506" s="154"/>
      <c r="L506" s="149"/>
      <c r="M506" s="155"/>
      <c r="T506" s="156"/>
      <c r="AT506" s="151" t="s">
        <v>276</v>
      </c>
      <c r="AU506" s="151" t="s">
        <v>90</v>
      </c>
      <c r="AV506" s="12" t="s">
        <v>90</v>
      </c>
      <c r="AW506" s="12" t="s">
        <v>32</v>
      </c>
      <c r="AX506" s="12" t="s">
        <v>77</v>
      </c>
      <c r="AY506" s="151" t="s">
        <v>268</v>
      </c>
    </row>
    <row r="507" spans="2:65" s="13" customFormat="1">
      <c r="B507" s="157"/>
      <c r="D507" s="150" t="s">
        <v>276</v>
      </c>
      <c r="E507" s="158" t="s">
        <v>1</v>
      </c>
      <c r="F507" s="159" t="s">
        <v>278</v>
      </c>
      <c r="H507" s="160">
        <v>11.019</v>
      </c>
      <c r="I507" s="161"/>
      <c r="L507" s="157"/>
      <c r="M507" s="162"/>
      <c r="T507" s="163"/>
      <c r="AT507" s="158" t="s">
        <v>276</v>
      </c>
      <c r="AU507" s="158" t="s">
        <v>90</v>
      </c>
      <c r="AV507" s="13" t="s">
        <v>101</v>
      </c>
      <c r="AW507" s="13" t="s">
        <v>32</v>
      </c>
      <c r="AX507" s="13" t="s">
        <v>84</v>
      </c>
      <c r="AY507" s="158" t="s">
        <v>268</v>
      </c>
    </row>
    <row r="508" spans="2:65" s="12" customFormat="1">
      <c r="B508" s="149"/>
      <c r="D508" s="150" t="s">
        <v>276</v>
      </c>
      <c r="F508" s="152" t="s">
        <v>3660</v>
      </c>
      <c r="H508" s="153">
        <v>11.57</v>
      </c>
      <c r="I508" s="154"/>
      <c r="L508" s="149"/>
      <c r="M508" s="155"/>
      <c r="T508" s="156"/>
      <c r="AT508" s="151" t="s">
        <v>276</v>
      </c>
      <c r="AU508" s="151" t="s">
        <v>90</v>
      </c>
      <c r="AV508" s="12" t="s">
        <v>90</v>
      </c>
      <c r="AW508" s="12" t="s">
        <v>4</v>
      </c>
      <c r="AX508" s="12" t="s">
        <v>84</v>
      </c>
      <c r="AY508" s="151" t="s">
        <v>268</v>
      </c>
    </row>
    <row r="509" spans="2:65" s="1" customFormat="1" ht="44.25" customHeight="1">
      <c r="B509" s="32"/>
      <c r="C509" s="136" t="s">
        <v>566</v>
      </c>
      <c r="D509" s="136" t="s">
        <v>270</v>
      </c>
      <c r="E509" s="137" t="s">
        <v>1080</v>
      </c>
      <c r="F509" s="138" t="s">
        <v>1081</v>
      </c>
      <c r="G509" s="139" t="s">
        <v>273</v>
      </c>
      <c r="H509" s="140">
        <v>8.7509999999999994</v>
      </c>
      <c r="I509" s="141"/>
      <c r="J509" s="142">
        <f>ROUND(I509*H509,2)</f>
        <v>0</v>
      </c>
      <c r="K509" s="138" t="s">
        <v>274</v>
      </c>
      <c r="L509" s="32"/>
      <c r="M509" s="143" t="s">
        <v>1</v>
      </c>
      <c r="N509" s="144" t="s">
        <v>43</v>
      </c>
      <c r="P509" s="145">
        <f>O509*H509</f>
        <v>0</v>
      </c>
      <c r="Q509" s="145">
        <v>1.1520000000000001E-2</v>
      </c>
      <c r="R509" s="145">
        <f>Q509*H509</f>
        <v>0.10081152</v>
      </c>
      <c r="S509" s="145">
        <v>0</v>
      </c>
      <c r="T509" s="146">
        <f>S509*H509</f>
        <v>0</v>
      </c>
      <c r="AR509" s="147" t="s">
        <v>101</v>
      </c>
      <c r="AT509" s="147" t="s">
        <v>270</v>
      </c>
      <c r="AU509" s="147" t="s">
        <v>90</v>
      </c>
      <c r="AY509" s="17" t="s">
        <v>268</v>
      </c>
      <c r="BE509" s="148">
        <f>IF(N509="základní",J509,0)</f>
        <v>0</v>
      </c>
      <c r="BF509" s="148">
        <f>IF(N509="snížená",J509,0)</f>
        <v>0</v>
      </c>
      <c r="BG509" s="148">
        <f>IF(N509="zákl. přenesená",J509,0)</f>
        <v>0</v>
      </c>
      <c r="BH509" s="148">
        <f>IF(N509="sníž. přenesená",J509,0)</f>
        <v>0</v>
      </c>
      <c r="BI509" s="148">
        <f>IF(N509="nulová",J509,0)</f>
        <v>0</v>
      </c>
      <c r="BJ509" s="17" t="s">
        <v>90</v>
      </c>
      <c r="BK509" s="148">
        <f>ROUND(I509*H509,2)</f>
        <v>0</v>
      </c>
      <c r="BL509" s="17" t="s">
        <v>101</v>
      </c>
      <c r="BM509" s="147" t="s">
        <v>3661</v>
      </c>
    </row>
    <row r="510" spans="2:65" s="1" customFormat="1" ht="24.2" customHeight="1">
      <c r="B510" s="32"/>
      <c r="C510" s="186" t="s">
        <v>570</v>
      </c>
      <c r="D510" s="186" t="s">
        <v>982</v>
      </c>
      <c r="E510" s="187" t="s">
        <v>1083</v>
      </c>
      <c r="F510" s="188" t="s">
        <v>1084</v>
      </c>
      <c r="G510" s="189" t="s">
        <v>273</v>
      </c>
      <c r="H510" s="190">
        <v>9.1890000000000001</v>
      </c>
      <c r="I510" s="191"/>
      <c r="J510" s="192">
        <f>ROUND(I510*H510,2)</f>
        <v>0</v>
      </c>
      <c r="K510" s="188" t="s">
        <v>1</v>
      </c>
      <c r="L510" s="193"/>
      <c r="M510" s="194" t="s">
        <v>1</v>
      </c>
      <c r="N510" s="195" t="s">
        <v>43</v>
      </c>
      <c r="P510" s="145">
        <f>O510*H510</f>
        <v>0</v>
      </c>
      <c r="Q510" s="145">
        <v>1.55E-2</v>
      </c>
      <c r="R510" s="145">
        <f>Q510*H510</f>
        <v>0.14242949999999999</v>
      </c>
      <c r="S510" s="145">
        <v>0</v>
      </c>
      <c r="T510" s="146">
        <f>S510*H510</f>
        <v>0</v>
      </c>
      <c r="AR510" s="147" t="s">
        <v>309</v>
      </c>
      <c r="AT510" s="147" t="s">
        <v>982</v>
      </c>
      <c r="AU510" s="147" t="s">
        <v>90</v>
      </c>
      <c r="AY510" s="17" t="s">
        <v>268</v>
      </c>
      <c r="BE510" s="148">
        <f>IF(N510="základní",J510,0)</f>
        <v>0</v>
      </c>
      <c r="BF510" s="148">
        <f>IF(N510="snížená",J510,0)</f>
        <v>0</v>
      </c>
      <c r="BG510" s="148">
        <f>IF(N510="zákl. přenesená",J510,0)</f>
        <v>0</v>
      </c>
      <c r="BH510" s="148">
        <f>IF(N510="sníž. přenesená",J510,0)</f>
        <v>0</v>
      </c>
      <c r="BI510" s="148">
        <f>IF(N510="nulová",J510,0)</f>
        <v>0</v>
      </c>
      <c r="BJ510" s="17" t="s">
        <v>90</v>
      </c>
      <c r="BK510" s="148">
        <f>ROUND(I510*H510,2)</f>
        <v>0</v>
      </c>
      <c r="BL510" s="17" t="s">
        <v>101</v>
      </c>
      <c r="BM510" s="147" t="s">
        <v>1085</v>
      </c>
    </row>
    <row r="511" spans="2:65" s="14" customFormat="1">
      <c r="B511" s="164"/>
      <c r="D511" s="150" t="s">
        <v>276</v>
      </c>
      <c r="E511" s="165" t="s">
        <v>1</v>
      </c>
      <c r="F511" s="166" t="s">
        <v>1069</v>
      </c>
      <c r="H511" s="165" t="s">
        <v>1</v>
      </c>
      <c r="I511" s="167"/>
      <c r="L511" s="164"/>
      <c r="M511" s="168"/>
      <c r="T511" s="169"/>
      <c r="AT511" s="165" t="s">
        <v>276</v>
      </c>
      <c r="AU511" s="165" t="s">
        <v>90</v>
      </c>
      <c r="AV511" s="14" t="s">
        <v>84</v>
      </c>
      <c r="AW511" s="14" t="s">
        <v>32</v>
      </c>
      <c r="AX511" s="14" t="s">
        <v>77</v>
      </c>
      <c r="AY511" s="165" t="s">
        <v>268</v>
      </c>
    </row>
    <row r="512" spans="2:65" s="12" customFormat="1">
      <c r="B512" s="149"/>
      <c r="D512" s="150" t="s">
        <v>276</v>
      </c>
      <c r="E512" s="151" t="s">
        <v>1</v>
      </c>
      <c r="F512" s="152" t="s">
        <v>3662</v>
      </c>
      <c r="H512" s="153">
        <v>8.7509999999999994</v>
      </c>
      <c r="I512" s="154"/>
      <c r="L512" s="149"/>
      <c r="M512" s="155"/>
      <c r="T512" s="156"/>
      <c r="AT512" s="151" t="s">
        <v>276</v>
      </c>
      <c r="AU512" s="151" t="s">
        <v>90</v>
      </c>
      <c r="AV512" s="12" t="s">
        <v>90</v>
      </c>
      <c r="AW512" s="12" t="s">
        <v>32</v>
      </c>
      <c r="AX512" s="12" t="s">
        <v>77</v>
      </c>
      <c r="AY512" s="151" t="s">
        <v>268</v>
      </c>
    </row>
    <row r="513" spans="2:65" s="13" customFormat="1">
      <c r="B513" s="157"/>
      <c r="D513" s="150" t="s">
        <v>276</v>
      </c>
      <c r="E513" s="158" t="s">
        <v>1</v>
      </c>
      <c r="F513" s="159" t="s">
        <v>278</v>
      </c>
      <c r="H513" s="160">
        <v>8.7509999999999994</v>
      </c>
      <c r="I513" s="161"/>
      <c r="L513" s="157"/>
      <c r="M513" s="162"/>
      <c r="T513" s="163"/>
      <c r="AT513" s="158" t="s">
        <v>276</v>
      </c>
      <c r="AU513" s="158" t="s">
        <v>90</v>
      </c>
      <c r="AV513" s="13" t="s">
        <v>101</v>
      </c>
      <c r="AW513" s="13" t="s">
        <v>32</v>
      </c>
      <c r="AX513" s="13" t="s">
        <v>84</v>
      </c>
      <c r="AY513" s="158" t="s">
        <v>268</v>
      </c>
    </row>
    <row r="514" spans="2:65" s="12" customFormat="1">
      <c r="B514" s="149"/>
      <c r="D514" s="150" t="s">
        <v>276</v>
      </c>
      <c r="F514" s="152" t="s">
        <v>3663</v>
      </c>
      <c r="H514" s="153">
        <v>9.1890000000000001</v>
      </c>
      <c r="I514" s="154"/>
      <c r="L514" s="149"/>
      <c r="M514" s="155"/>
      <c r="T514" s="156"/>
      <c r="AT514" s="151" t="s">
        <v>276</v>
      </c>
      <c r="AU514" s="151" t="s">
        <v>90</v>
      </c>
      <c r="AV514" s="12" t="s">
        <v>90</v>
      </c>
      <c r="AW514" s="12" t="s">
        <v>4</v>
      </c>
      <c r="AX514" s="12" t="s">
        <v>84</v>
      </c>
      <c r="AY514" s="151" t="s">
        <v>268</v>
      </c>
    </row>
    <row r="515" spans="2:65" s="1" customFormat="1" ht="49.15" customHeight="1">
      <c r="B515" s="32"/>
      <c r="C515" s="136" t="s">
        <v>575</v>
      </c>
      <c r="D515" s="136" t="s">
        <v>270</v>
      </c>
      <c r="E515" s="137" t="s">
        <v>1088</v>
      </c>
      <c r="F515" s="138" t="s">
        <v>1089</v>
      </c>
      <c r="G515" s="139" t="s">
        <v>273</v>
      </c>
      <c r="H515" s="140">
        <v>136.61600000000001</v>
      </c>
      <c r="I515" s="141"/>
      <c r="J515" s="142">
        <f>ROUND(I515*H515,2)</f>
        <v>0</v>
      </c>
      <c r="K515" s="138" t="s">
        <v>274</v>
      </c>
      <c r="L515" s="32"/>
      <c r="M515" s="143" t="s">
        <v>1</v>
      </c>
      <c r="N515" s="144" t="s">
        <v>43</v>
      </c>
      <c r="P515" s="145">
        <f>O515*H515</f>
        <v>0</v>
      </c>
      <c r="Q515" s="145">
        <v>1.1679999999999999E-2</v>
      </c>
      <c r="R515" s="145">
        <f>Q515*H515</f>
        <v>1.59567488</v>
      </c>
      <c r="S515" s="145">
        <v>0</v>
      </c>
      <c r="T515" s="146">
        <f>S515*H515</f>
        <v>0</v>
      </c>
      <c r="AR515" s="147" t="s">
        <v>101</v>
      </c>
      <c r="AT515" s="147" t="s">
        <v>270</v>
      </c>
      <c r="AU515" s="147" t="s">
        <v>90</v>
      </c>
      <c r="AY515" s="17" t="s">
        <v>268</v>
      </c>
      <c r="BE515" s="148">
        <f>IF(N515="základní",J515,0)</f>
        <v>0</v>
      </c>
      <c r="BF515" s="148">
        <f>IF(N515="snížená",J515,0)</f>
        <v>0</v>
      </c>
      <c r="BG515" s="148">
        <f>IF(N515="zákl. přenesená",J515,0)</f>
        <v>0</v>
      </c>
      <c r="BH515" s="148">
        <f>IF(N515="sníž. přenesená",J515,0)</f>
        <v>0</v>
      </c>
      <c r="BI515" s="148">
        <f>IF(N515="nulová",J515,0)</f>
        <v>0</v>
      </c>
      <c r="BJ515" s="17" t="s">
        <v>90</v>
      </c>
      <c r="BK515" s="148">
        <f>ROUND(I515*H515,2)</f>
        <v>0</v>
      </c>
      <c r="BL515" s="17" t="s">
        <v>101</v>
      </c>
      <c r="BM515" s="147" t="s">
        <v>1090</v>
      </c>
    </row>
    <row r="516" spans="2:65" s="1" customFormat="1" ht="24.2" customHeight="1">
      <c r="B516" s="32"/>
      <c r="C516" s="186" t="s">
        <v>580</v>
      </c>
      <c r="D516" s="186" t="s">
        <v>982</v>
      </c>
      <c r="E516" s="187" t="s">
        <v>1091</v>
      </c>
      <c r="F516" s="188" t="s">
        <v>1092</v>
      </c>
      <c r="G516" s="189" t="s">
        <v>273</v>
      </c>
      <c r="H516" s="190">
        <v>143.447</v>
      </c>
      <c r="I516" s="191"/>
      <c r="J516" s="192">
        <f>ROUND(I516*H516,2)</f>
        <v>0</v>
      </c>
      <c r="K516" s="188" t="s">
        <v>274</v>
      </c>
      <c r="L516" s="193"/>
      <c r="M516" s="194" t="s">
        <v>1</v>
      </c>
      <c r="N516" s="195" t="s">
        <v>43</v>
      </c>
      <c r="P516" s="145">
        <f>O516*H516</f>
        <v>0</v>
      </c>
      <c r="Q516" s="145">
        <v>2.8000000000000001E-2</v>
      </c>
      <c r="R516" s="145">
        <f>Q516*H516</f>
        <v>4.0165160000000002</v>
      </c>
      <c r="S516" s="145">
        <v>0</v>
      </c>
      <c r="T516" s="146">
        <f>S516*H516</f>
        <v>0</v>
      </c>
      <c r="AR516" s="147" t="s">
        <v>309</v>
      </c>
      <c r="AT516" s="147" t="s">
        <v>982</v>
      </c>
      <c r="AU516" s="147" t="s">
        <v>90</v>
      </c>
      <c r="AY516" s="17" t="s">
        <v>268</v>
      </c>
      <c r="BE516" s="148">
        <f>IF(N516="základní",J516,0)</f>
        <v>0</v>
      </c>
      <c r="BF516" s="148">
        <f>IF(N516="snížená",J516,0)</f>
        <v>0</v>
      </c>
      <c r="BG516" s="148">
        <f>IF(N516="zákl. přenesená",J516,0)</f>
        <v>0</v>
      </c>
      <c r="BH516" s="148">
        <f>IF(N516="sníž. přenesená",J516,0)</f>
        <v>0</v>
      </c>
      <c r="BI516" s="148">
        <f>IF(N516="nulová",J516,0)</f>
        <v>0</v>
      </c>
      <c r="BJ516" s="17" t="s">
        <v>90</v>
      </c>
      <c r="BK516" s="148">
        <f>ROUND(I516*H516,2)</f>
        <v>0</v>
      </c>
      <c r="BL516" s="17" t="s">
        <v>101</v>
      </c>
      <c r="BM516" s="147" t="s">
        <v>1093</v>
      </c>
    </row>
    <row r="517" spans="2:65" s="14" customFormat="1">
      <c r="B517" s="164"/>
      <c r="D517" s="150" t="s">
        <v>276</v>
      </c>
      <c r="E517" s="165" t="s">
        <v>1</v>
      </c>
      <c r="F517" s="166" t="s">
        <v>1094</v>
      </c>
      <c r="H517" s="165" t="s">
        <v>1</v>
      </c>
      <c r="I517" s="167"/>
      <c r="L517" s="164"/>
      <c r="M517" s="168"/>
      <c r="T517" s="169"/>
      <c r="AT517" s="165" t="s">
        <v>276</v>
      </c>
      <c r="AU517" s="165" t="s">
        <v>90</v>
      </c>
      <c r="AV517" s="14" t="s">
        <v>84</v>
      </c>
      <c r="AW517" s="14" t="s">
        <v>32</v>
      </c>
      <c r="AX517" s="14" t="s">
        <v>77</v>
      </c>
      <c r="AY517" s="165" t="s">
        <v>268</v>
      </c>
    </row>
    <row r="518" spans="2:65" s="14" customFormat="1">
      <c r="B518" s="164"/>
      <c r="D518" s="150" t="s">
        <v>276</v>
      </c>
      <c r="E518" s="165" t="s">
        <v>1</v>
      </c>
      <c r="F518" s="166" t="s">
        <v>1009</v>
      </c>
      <c r="H518" s="165" t="s">
        <v>1</v>
      </c>
      <c r="I518" s="167"/>
      <c r="L518" s="164"/>
      <c r="M518" s="168"/>
      <c r="T518" s="169"/>
      <c r="AT518" s="165" t="s">
        <v>276</v>
      </c>
      <c r="AU518" s="165" t="s">
        <v>90</v>
      </c>
      <c r="AV518" s="14" t="s">
        <v>84</v>
      </c>
      <c r="AW518" s="14" t="s">
        <v>32</v>
      </c>
      <c r="AX518" s="14" t="s">
        <v>77</v>
      </c>
      <c r="AY518" s="165" t="s">
        <v>268</v>
      </c>
    </row>
    <row r="519" spans="2:65" s="12" customFormat="1">
      <c r="B519" s="149"/>
      <c r="D519" s="150" t="s">
        <v>276</v>
      </c>
      <c r="E519" s="151" t="s">
        <v>1</v>
      </c>
      <c r="F519" s="152" t="s">
        <v>3638</v>
      </c>
      <c r="H519" s="153">
        <v>142.30600000000001</v>
      </c>
      <c r="I519" s="154"/>
      <c r="L519" s="149"/>
      <c r="M519" s="155"/>
      <c r="T519" s="156"/>
      <c r="AT519" s="151" t="s">
        <v>276</v>
      </c>
      <c r="AU519" s="151" t="s">
        <v>90</v>
      </c>
      <c r="AV519" s="12" t="s">
        <v>90</v>
      </c>
      <c r="AW519" s="12" t="s">
        <v>32</v>
      </c>
      <c r="AX519" s="12" t="s">
        <v>77</v>
      </c>
      <c r="AY519" s="151" t="s">
        <v>268</v>
      </c>
    </row>
    <row r="520" spans="2:65" s="12" customFormat="1" ht="33.75">
      <c r="B520" s="149"/>
      <c r="D520" s="150" t="s">
        <v>276</v>
      </c>
      <c r="E520" s="151" t="s">
        <v>1</v>
      </c>
      <c r="F520" s="152" t="s">
        <v>3639</v>
      </c>
      <c r="H520" s="153">
        <v>-27.72</v>
      </c>
      <c r="I520" s="154"/>
      <c r="L520" s="149"/>
      <c r="M520" s="155"/>
      <c r="T520" s="156"/>
      <c r="AT520" s="151" t="s">
        <v>276</v>
      </c>
      <c r="AU520" s="151" t="s">
        <v>90</v>
      </c>
      <c r="AV520" s="12" t="s">
        <v>90</v>
      </c>
      <c r="AW520" s="12" t="s">
        <v>32</v>
      </c>
      <c r="AX520" s="12" t="s">
        <v>77</v>
      </c>
      <c r="AY520" s="151" t="s">
        <v>268</v>
      </c>
    </row>
    <row r="521" spans="2:65" s="15" customFormat="1">
      <c r="B521" s="170"/>
      <c r="D521" s="150" t="s">
        <v>276</v>
      </c>
      <c r="E521" s="171" t="s">
        <v>1</v>
      </c>
      <c r="F521" s="172" t="s">
        <v>325</v>
      </c>
      <c r="H521" s="173">
        <v>114.586</v>
      </c>
      <c r="I521" s="174"/>
      <c r="L521" s="170"/>
      <c r="M521" s="175"/>
      <c r="T521" s="176"/>
      <c r="AT521" s="171" t="s">
        <v>276</v>
      </c>
      <c r="AU521" s="171" t="s">
        <v>90</v>
      </c>
      <c r="AV521" s="15" t="s">
        <v>97</v>
      </c>
      <c r="AW521" s="15" t="s">
        <v>32</v>
      </c>
      <c r="AX521" s="15" t="s">
        <v>77</v>
      </c>
      <c r="AY521" s="171" t="s">
        <v>268</v>
      </c>
    </row>
    <row r="522" spans="2:65" s="14" customFormat="1">
      <c r="B522" s="164"/>
      <c r="D522" s="150" t="s">
        <v>276</v>
      </c>
      <c r="E522" s="165" t="s">
        <v>1</v>
      </c>
      <c r="F522" s="166" t="s">
        <v>1012</v>
      </c>
      <c r="H522" s="165" t="s">
        <v>1</v>
      </c>
      <c r="I522" s="167"/>
      <c r="L522" s="164"/>
      <c r="M522" s="168"/>
      <c r="T522" s="169"/>
      <c r="AT522" s="165" t="s">
        <v>276</v>
      </c>
      <c r="AU522" s="165" t="s">
        <v>90</v>
      </c>
      <c r="AV522" s="14" t="s">
        <v>84</v>
      </c>
      <c r="AW522" s="14" t="s">
        <v>32</v>
      </c>
      <c r="AX522" s="14" t="s">
        <v>77</v>
      </c>
      <c r="AY522" s="165" t="s">
        <v>268</v>
      </c>
    </row>
    <row r="523" spans="2:65" s="12" customFormat="1">
      <c r="B523" s="149"/>
      <c r="D523" s="150" t="s">
        <v>276</v>
      </c>
      <c r="E523" s="151" t="s">
        <v>1</v>
      </c>
      <c r="F523" s="152" t="s">
        <v>3640</v>
      </c>
      <c r="H523" s="153">
        <v>22.03</v>
      </c>
      <c r="I523" s="154"/>
      <c r="L523" s="149"/>
      <c r="M523" s="155"/>
      <c r="T523" s="156"/>
      <c r="AT523" s="151" t="s">
        <v>276</v>
      </c>
      <c r="AU523" s="151" t="s">
        <v>90</v>
      </c>
      <c r="AV523" s="12" t="s">
        <v>90</v>
      </c>
      <c r="AW523" s="12" t="s">
        <v>32</v>
      </c>
      <c r="AX523" s="12" t="s">
        <v>77</v>
      </c>
      <c r="AY523" s="151" t="s">
        <v>268</v>
      </c>
    </row>
    <row r="524" spans="2:65" s="15" customFormat="1">
      <c r="B524" s="170"/>
      <c r="D524" s="150" t="s">
        <v>276</v>
      </c>
      <c r="E524" s="171" t="s">
        <v>1</v>
      </c>
      <c r="F524" s="172" t="s">
        <v>325</v>
      </c>
      <c r="H524" s="173">
        <v>22.03</v>
      </c>
      <c r="I524" s="174"/>
      <c r="L524" s="170"/>
      <c r="M524" s="175"/>
      <c r="T524" s="176"/>
      <c r="AT524" s="171" t="s">
        <v>276</v>
      </c>
      <c r="AU524" s="171" t="s">
        <v>90</v>
      </c>
      <c r="AV524" s="15" t="s">
        <v>97</v>
      </c>
      <c r="AW524" s="15" t="s">
        <v>32</v>
      </c>
      <c r="AX524" s="15" t="s">
        <v>77</v>
      </c>
      <c r="AY524" s="171" t="s">
        <v>268</v>
      </c>
    </row>
    <row r="525" spans="2:65" s="13" customFormat="1">
      <c r="B525" s="157"/>
      <c r="D525" s="150" t="s">
        <v>276</v>
      </c>
      <c r="E525" s="158" t="s">
        <v>1</v>
      </c>
      <c r="F525" s="159" t="s">
        <v>278</v>
      </c>
      <c r="H525" s="160">
        <v>136.61600000000001</v>
      </c>
      <c r="I525" s="161"/>
      <c r="L525" s="157"/>
      <c r="M525" s="162"/>
      <c r="T525" s="163"/>
      <c r="AT525" s="158" t="s">
        <v>276</v>
      </c>
      <c r="AU525" s="158" t="s">
        <v>90</v>
      </c>
      <c r="AV525" s="13" t="s">
        <v>101</v>
      </c>
      <c r="AW525" s="13" t="s">
        <v>32</v>
      </c>
      <c r="AX525" s="13" t="s">
        <v>84</v>
      </c>
      <c r="AY525" s="158" t="s">
        <v>268</v>
      </c>
    </row>
    <row r="526" spans="2:65" s="12" customFormat="1">
      <c r="B526" s="149"/>
      <c r="D526" s="150" t="s">
        <v>276</v>
      </c>
      <c r="F526" s="152" t="s">
        <v>3664</v>
      </c>
      <c r="H526" s="153">
        <v>143.447</v>
      </c>
      <c r="I526" s="154"/>
      <c r="L526" s="149"/>
      <c r="M526" s="155"/>
      <c r="T526" s="156"/>
      <c r="AT526" s="151" t="s">
        <v>276</v>
      </c>
      <c r="AU526" s="151" t="s">
        <v>90</v>
      </c>
      <c r="AV526" s="12" t="s">
        <v>90</v>
      </c>
      <c r="AW526" s="12" t="s">
        <v>4</v>
      </c>
      <c r="AX526" s="12" t="s">
        <v>84</v>
      </c>
      <c r="AY526" s="151" t="s">
        <v>268</v>
      </c>
    </row>
    <row r="527" spans="2:65" s="1" customFormat="1" ht="37.9" customHeight="1">
      <c r="B527" s="32"/>
      <c r="C527" s="136" t="s">
        <v>589</v>
      </c>
      <c r="D527" s="136" t="s">
        <v>270</v>
      </c>
      <c r="E527" s="137" t="s">
        <v>1096</v>
      </c>
      <c r="F527" s="138" t="s">
        <v>1097</v>
      </c>
      <c r="G527" s="139" t="s">
        <v>273</v>
      </c>
      <c r="H527" s="140">
        <v>29.38</v>
      </c>
      <c r="I527" s="141"/>
      <c r="J527" s="142">
        <f>ROUND(I527*H527,2)</f>
        <v>0</v>
      </c>
      <c r="K527" s="138" t="s">
        <v>274</v>
      </c>
      <c r="L527" s="32"/>
      <c r="M527" s="143" t="s">
        <v>1</v>
      </c>
      <c r="N527" s="144" t="s">
        <v>43</v>
      </c>
      <c r="P527" s="145">
        <f>O527*H527</f>
        <v>0</v>
      </c>
      <c r="Q527" s="145">
        <v>8.0000000000000007E-5</v>
      </c>
      <c r="R527" s="145">
        <f>Q527*H527</f>
        <v>2.3504000000000003E-3</v>
      </c>
      <c r="S527" s="145">
        <v>0</v>
      </c>
      <c r="T527" s="146">
        <f>S527*H527</f>
        <v>0</v>
      </c>
      <c r="AR527" s="147" t="s">
        <v>101</v>
      </c>
      <c r="AT527" s="147" t="s">
        <v>270</v>
      </c>
      <c r="AU527" s="147" t="s">
        <v>90</v>
      </c>
      <c r="AY527" s="17" t="s">
        <v>268</v>
      </c>
      <c r="BE527" s="148">
        <f>IF(N527="základní",J527,0)</f>
        <v>0</v>
      </c>
      <c r="BF527" s="148">
        <f>IF(N527="snížená",J527,0)</f>
        <v>0</v>
      </c>
      <c r="BG527" s="148">
        <f>IF(N527="zákl. přenesená",J527,0)</f>
        <v>0</v>
      </c>
      <c r="BH527" s="148">
        <f>IF(N527="sníž. přenesená",J527,0)</f>
        <v>0</v>
      </c>
      <c r="BI527" s="148">
        <f>IF(N527="nulová",J527,0)</f>
        <v>0</v>
      </c>
      <c r="BJ527" s="17" t="s">
        <v>90</v>
      </c>
      <c r="BK527" s="148">
        <f>ROUND(I527*H527,2)</f>
        <v>0</v>
      </c>
      <c r="BL527" s="17" t="s">
        <v>101</v>
      </c>
      <c r="BM527" s="147" t="s">
        <v>3665</v>
      </c>
    </row>
    <row r="528" spans="2:65" s="14" customFormat="1">
      <c r="B528" s="164"/>
      <c r="D528" s="150" t="s">
        <v>276</v>
      </c>
      <c r="E528" s="165" t="s">
        <v>1</v>
      </c>
      <c r="F528" s="166" t="s">
        <v>997</v>
      </c>
      <c r="H528" s="165" t="s">
        <v>1</v>
      </c>
      <c r="I528" s="167"/>
      <c r="L528" s="164"/>
      <c r="M528" s="168"/>
      <c r="T528" s="169"/>
      <c r="AT528" s="165" t="s">
        <v>276</v>
      </c>
      <c r="AU528" s="165" t="s">
        <v>90</v>
      </c>
      <c r="AV528" s="14" t="s">
        <v>84</v>
      </c>
      <c r="AW528" s="14" t="s">
        <v>32</v>
      </c>
      <c r="AX528" s="14" t="s">
        <v>77</v>
      </c>
      <c r="AY528" s="165" t="s">
        <v>268</v>
      </c>
    </row>
    <row r="529" spans="2:65" s="14" customFormat="1">
      <c r="B529" s="164"/>
      <c r="D529" s="150" t="s">
        <v>276</v>
      </c>
      <c r="E529" s="165" t="s">
        <v>1</v>
      </c>
      <c r="F529" s="166" t="s">
        <v>998</v>
      </c>
      <c r="H529" s="165" t="s">
        <v>1</v>
      </c>
      <c r="I529" s="167"/>
      <c r="L529" s="164"/>
      <c r="M529" s="168"/>
      <c r="T529" s="169"/>
      <c r="AT529" s="165" t="s">
        <v>276</v>
      </c>
      <c r="AU529" s="165" t="s">
        <v>90</v>
      </c>
      <c r="AV529" s="14" t="s">
        <v>84</v>
      </c>
      <c r="AW529" s="14" t="s">
        <v>32</v>
      </c>
      <c r="AX529" s="14" t="s">
        <v>77</v>
      </c>
      <c r="AY529" s="165" t="s">
        <v>268</v>
      </c>
    </row>
    <row r="530" spans="2:65" s="12" customFormat="1">
      <c r="B530" s="149"/>
      <c r="D530" s="150" t="s">
        <v>276</v>
      </c>
      <c r="E530" s="151" t="s">
        <v>1</v>
      </c>
      <c r="F530" s="152" t="s">
        <v>3635</v>
      </c>
      <c r="H530" s="153">
        <v>33.514000000000003</v>
      </c>
      <c r="I530" s="154"/>
      <c r="L530" s="149"/>
      <c r="M530" s="155"/>
      <c r="T530" s="156"/>
      <c r="AT530" s="151" t="s">
        <v>276</v>
      </c>
      <c r="AU530" s="151" t="s">
        <v>90</v>
      </c>
      <c r="AV530" s="12" t="s">
        <v>90</v>
      </c>
      <c r="AW530" s="12" t="s">
        <v>32</v>
      </c>
      <c r="AX530" s="12" t="s">
        <v>77</v>
      </c>
      <c r="AY530" s="151" t="s">
        <v>268</v>
      </c>
    </row>
    <row r="531" spans="2:65" s="12" customFormat="1">
      <c r="B531" s="149"/>
      <c r="D531" s="150" t="s">
        <v>276</v>
      </c>
      <c r="E531" s="151" t="s">
        <v>1</v>
      </c>
      <c r="F531" s="152" t="s">
        <v>3636</v>
      </c>
      <c r="H531" s="153">
        <v>-3.15</v>
      </c>
      <c r="I531" s="154"/>
      <c r="L531" s="149"/>
      <c r="M531" s="155"/>
      <c r="T531" s="156"/>
      <c r="AT531" s="151" t="s">
        <v>276</v>
      </c>
      <c r="AU531" s="151" t="s">
        <v>90</v>
      </c>
      <c r="AV531" s="12" t="s">
        <v>90</v>
      </c>
      <c r="AW531" s="12" t="s">
        <v>32</v>
      </c>
      <c r="AX531" s="12" t="s">
        <v>77</v>
      </c>
      <c r="AY531" s="151" t="s">
        <v>268</v>
      </c>
    </row>
    <row r="532" spans="2:65" s="12" customFormat="1">
      <c r="B532" s="149"/>
      <c r="D532" s="150" t="s">
        <v>276</v>
      </c>
      <c r="E532" s="151" t="s">
        <v>1</v>
      </c>
      <c r="F532" s="152" t="s">
        <v>3637</v>
      </c>
      <c r="H532" s="153">
        <v>-0.98399999999999999</v>
      </c>
      <c r="I532" s="154"/>
      <c r="L532" s="149"/>
      <c r="M532" s="155"/>
      <c r="T532" s="156"/>
      <c r="AT532" s="151" t="s">
        <v>276</v>
      </c>
      <c r="AU532" s="151" t="s">
        <v>90</v>
      </c>
      <c r="AV532" s="12" t="s">
        <v>90</v>
      </c>
      <c r="AW532" s="12" t="s">
        <v>32</v>
      </c>
      <c r="AX532" s="12" t="s">
        <v>77</v>
      </c>
      <c r="AY532" s="151" t="s">
        <v>268</v>
      </c>
    </row>
    <row r="533" spans="2:65" s="15" customFormat="1">
      <c r="B533" s="170"/>
      <c r="D533" s="150" t="s">
        <v>276</v>
      </c>
      <c r="E533" s="171" t="s">
        <v>1</v>
      </c>
      <c r="F533" s="172" t="s">
        <v>325</v>
      </c>
      <c r="H533" s="173">
        <v>29.38</v>
      </c>
      <c r="I533" s="174"/>
      <c r="L533" s="170"/>
      <c r="M533" s="175"/>
      <c r="T533" s="176"/>
      <c r="AT533" s="171" t="s">
        <v>276</v>
      </c>
      <c r="AU533" s="171" t="s">
        <v>90</v>
      </c>
      <c r="AV533" s="15" t="s">
        <v>97</v>
      </c>
      <c r="AW533" s="15" t="s">
        <v>32</v>
      </c>
      <c r="AX533" s="15" t="s">
        <v>77</v>
      </c>
      <c r="AY533" s="171" t="s">
        <v>268</v>
      </c>
    </row>
    <row r="534" spans="2:65" s="13" customFormat="1">
      <c r="B534" s="157"/>
      <c r="D534" s="150" t="s">
        <v>276</v>
      </c>
      <c r="E534" s="158" t="s">
        <v>1</v>
      </c>
      <c r="F534" s="159" t="s">
        <v>278</v>
      </c>
      <c r="H534" s="160">
        <v>29.38</v>
      </c>
      <c r="I534" s="161"/>
      <c r="L534" s="157"/>
      <c r="M534" s="162"/>
      <c r="T534" s="163"/>
      <c r="AT534" s="158" t="s">
        <v>276</v>
      </c>
      <c r="AU534" s="158" t="s">
        <v>90</v>
      </c>
      <c r="AV534" s="13" t="s">
        <v>101</v>
      </c>
      <c r="AW534" s="13" t="s">
        <v>32</v>
      </c>
      <c r="AX534" s="13" t="s">
        <v>84</v>
      </c>
      <c r="AY534" s="158" t="s">
        <v>268</v>
      </c>
    </row>
    <row r="535" spans="2:65" s="1" customFormat="1" ht="37.9" customHeight="1">
      <c r="B535" s="32"/>
      <c r="C535" s="136" t="s">
        <v>593</v>
      </c>
      <c r="D535" s="136" t="s">
        <v>270</v>
      </c>
      <c r="E535" s="137" t="s">
        <v>1099</v>
      </c>
      <c r="F535" s="138" t="s">
        <v>1100</v>
      </c>
      <c r="G535" s="139" t="s">
        <v>273</v>
      </c>
      <c r="H535" s="140">
        <v>167.73</v>
      </c>
      <c r="I535" s="141"/>
      <c r="J535" s="142">
        <f>ROUND(I535*H535,2)</f>
        <v>0</v>
      </c>
      <c r="K535" s="138" t="s">
        <v>274</v>
      </c>
      <c r="L535" s="32"/>
      <c r="M535" s="143" t="s">
        <v>1</v>
      </c>
      <c r="N535" s="144" t="s">
        <v>43</v>
      </c>
      <c r="P535" s="145">
        <f>O535*H535</f>
        <v>0</v>
      </c>
      <c r="Q535" s="145">
        <v>8.0000000000000007E-5</v>
      </c>
      <c r="R535" s="145">
        <f>Q535*H535</f>
        <v>1.34184E-2</v>
      </c>
      <c r="S535" s="145">
        <v>0</v>
      </c>
      <c r="T535" s="146">
        <f>S535*H535</f>
        <v>0</v>
      </c>
      <c r="AR535" s="147" t="s">
        <v>101</v>
      </c>
      <c r="AT535" s="147" t="s">
        <v>270</v>
      </c>
      <c r="AU535" s="147" t="s">
        <v>90</v>
      </c>
      <c r="AY535" s="17" t="s">
        <v>268</v>
      </c>
      <c r="BE535" s="148">
        <f>IF(N535="základní",J535,0)</f>
        <v>0</v>
      </c>
      <c r="BF535" s="148">
        <f>IF(N535="snížená",J535,0)</f>
        <v>0</v>
      </c>
      <c r="BG535" s="148">
        <f>IF(N535="zákl. přenesená",J535,0)</f>
        <v>0</v>
      </c>
      <c r="BH535" s="148">
        <f>IF(N535="sníž. přenesená",J535,0)</f>
        <v>0</v>
      </c>
      <c r="BI535" s="148">
        <f>IF(N535="nulová",J535,0)</f>
        <v>0</v>
      </c>
      <c r="BJ535" s="17" t="s">
        <v>90</v>
      </c>
      <c r="BK535" s="148">
        <f>ROUND(I535*H535,2)</f>
        <v>0</v>
      </c>
      <c r="BL535" s="17" t="s">
        <v>101</v>
      </c>
      <c r="BM535" s="147" t="s">
        <v>3666</v>
      </c>
    </row>
    <row r="536" spans="2:65" s="14" customFormat="1">
      <c r="B536" s="164"/>
      <c r="D536" s="150" t="s">
        <v>276</v>
      </c>
      <c r="E536" s="165" t="s">
        <v>1</v>
      </c>
      <c r="F536" s="166" t="s">
        <v>1069</v>
      </c>
      <c r="H536" s="165" t="s">
        <v>1</v>
      </c>
      <c r="I536" s="167"/>
      <c r="L536" s="164"/>
      <c r="M536" s="168"/>
      <c r="T536" s="169"/>
      <c r="AT536" s="165" t="s">
        <v>276</v>
      </c>
      <c r="AU536" s="165" t="s">
        <v>90</v>
      </c>
      <c r="AV536" s="14" t="s">
        <v>84</v>
      </c>
      <c r="AW536" s="14" t="s">
        <v>32</v>
      </c>
      <c r="AX536" s="14" t="s">
        <v>77</v>
      </c>
      <c r="AY536" s="165" t="s">
        <v>268</v>
      </c>
    </row>
    <row r="537" spans="2:65" s="12" customFormat="1">
      <c r="B537" s="149"/>
      <c r="D537" s="150" t="s">
        <v>276</v>
      </c>
      <c r="E537" s="151" t="s">
        <v>1</v>
      </c>
      <c r="F537" s="152" t="s">
        <v>3656</v>
      </c>
      <c r="H537" s="153">
        <v>11.343999999999999</v>
      </c>
      <c r="I537" s="154"/>
      <c r="L537" s="149"/>
      <c r="M537" s="155"/>
      <c r="T537" s="156"/>
      <c r="AT537" s="151" t="s">
        <v>276</v>
      </c>
      <c r="AU537" s="151" t="s">
        <v>90</v>
      </c>
      <c r="AV537" s="12" t="s">
        <v>90</v>
      </c>
      <c r="AW537" s="12" t="s">
        <v>32</v>
      </c>
      <c r="AX537" s="12" t="s">
        <v>77</v>
      </c>
      <c r="AY537" s="151" t="s">
        <v>268</v>
      </c>
    </row>
    <row r="538" spans="2:65" s="15" customFormat="1">
      <c r="B538" s="170"/>
      <c r="D538" s="150" t="s">
        <v>276</v>
      </c>
      <c r="E538" s="171" t="s">
        <v>1</v>
      </c>
      <c r="F538" s="172" t="s">
        <v>325</v>
      </c>
      <c r="H538" s="173">
        <v>11.343999999999999</v>
      </c>
      <c r="I538" s="174"/>
      <c r="L538" s="170"/>
      <c r="M538" s="175"/>
      <c r="T538" s="176"/>
      <c r="AT538" s="171" t="s">
        <v>276</v>
      </c>
      <c r="AU538" s="171" t="s">
        <v>90</v>
      </c>
      <c r="AV538" s="15" t="s">
        <v>97</v>
      </c>
      <c r="AW538" s="15" t="s">
        <v>32</v>
      </c>
      <c r="AX538" s="15" t="s">
        <v>77</v>
      </c>
      <c r="AY538" s="171" t="s">
        <v>268</v>
      </c>
    </row>
    <row r="539" spans="2:65" s="14" customFormat="1">
      <c r="B539" s="164"/>
      <c r="D539" s="150" t="s">
        <v>276</v>
      </c>
      <c r="E539" s="165" t="s">
        <v>1</v>
      </c>
      <c r="F539" s="166" t="s">
        <v>1069</v>
      </c>
      <c r="H539" s="165" t="s">
        <v>1</v>
      </c>
      <c r="I539" s="167"/>
      <c r="L539" s="164"/>
      <c r="M539" s="168"/>
      <c r="T539" s="169"/>
      <c r="AT539" s="165" t="s">
        <v>276</v>
      </c>
      <c r="AU539" s="165" t="s">
        <v>90</v>
      </c>
      <c r="AV539" s="14" t="s">
        <v>84</v>
      </c>
      <c r="AW539" s="14" t="s">
        <v>32</v>
      </c>
      <c r="AX539" s="14" t="s">
        <v>77</v>
      </c>
      <c r="AY539" s="165" t="s">
        <v>268</v>
      </c>
    </row>
    <row r="540" spans="2:65" s="12" customFormat="1">
      <c r="B540" s="149"/>
      <c r="D540" s="150" t="s">
        <v>276</v>
      </c>
      <c r="E540" s="151" t="s">
        <v>1</v>
      </c>
      <c r="F540" s="152" t="s">
        <v>3659</v>
      </c>
      <c r="H540" s="153">
        <v>11.019</v>
      </c>
      <c r="I540" s="154"/>
      <c r="L540" s="149"/>
      <c r="M540" s="155"/>
      <c r="T540" s="156"/>
      <c r="AT540" s="151" t="s">
        <v>276</v>
      </c>
      <c r="AU540" s="151" t="s">
        <v>90</v>
      </c>
      <c r="AV540" s="12" t="s">
        <v>90</v>
      </c>
      <c r="AW540" s="12" t="s">
        <v>32</v>
      </c>
      <c r="AX540" s="12" t="s">
        <v>77</v>
      </c>
      <c r="AY540" s="151" t="s">
        <v>268</v>
      </c>
    </row>
    <row r="541" spans="2:65" s="15" customFormat="1">
      <c r="B541" s="170"/>
      <c r="D541" s="150" t="s">
        <v>276</v>
      </c>
      <c r="E541" s="171" t="s">
        <v>1</v>
      </c>
      <c r="F541" s="172" t="s">
        <v>325</v>
      </c>
      <c r="H541" s="173">
        <v>11.019</v>
      </c>
      <c r="I541" s="174"/>
      <c r="L541" s="170"/>
      <c r="M541" s="175"/>
      <c r="T541" s="176"/>
      <c r="AT541" s="171" t="s">
        <v>276</v>
      </c>
      <c r="AU541" s="171" t="s">
        <v>90</v>
      </c>
      <c r="AV541" s="15" t="s">
        <v>97</v>
      </c>
      <c r="AW541" s="15" t="s">
        <v>32</v>
      </c>
      <c r="AX541" s="15" t="s">
        <v>77</v>
      </c>
      <c r="AY541" s="171" t="s">
        <v>268</v>
      </c>
    </row>
    <row r="542" spans="2:65" s="14" customFormat="1">
      <c r="B542" s="164"/>
      <c r="D542" s="150" t="s">
        <v>276</v>
      </c>
      <c r="E542" s="165" t="s">
        <v>1</v>
      </c>
      <c r="F542" s="166" t="s">
        <v>1069</v>
      </c>
      <c r="H542" s="165" t="s">
        <v>1</v>
      </c>
      <c r="I542" s="167"/>
      <c r="L542" s="164"/>
      <c r="M542" s="168"/>
      <c r="T542" s="169"/>
      <c r="AT542" s="165" t="s">
        <v>276</v>
      </c>
      <c r="AU542" s="165" t="s">
        <v>90</v>
      </c>
      <c r="AV542" s="14" t="s">
        <v>84</v>
      </c>
      <c r="AW542" s="14" t="s">
        <v>32</v>
      </c>
      <c r="AX542" s="14" t="s">
        <v>77</v>
      </c>
      <c r="AY542" s="165" t="s">
        <v>268</v>
      </c>
    </row>
    <row r="543" spans="2:65" s="12" customFormat="1">
      <c r="B543" s="149"/>
      <c r="D543" s="150" t="s">
        <v>276</v>
      </c>
      <c r="E543" s="151" t="s">
        <v>1</v>
      </c>
      <c r="F543" s="152" t="s">
        <v>3662</v>
      </c>
      <c r="H543" s="153">
        <v>8.7509999999999994</v>
      </c>
      <c r="I543" s="154"/>
      <c r="L543" s="149"/>
      <c r="M543" s="155"/>
      <c r="T543" s="156"/>
      <c r="AT543" s="151" t="s">
        <v>276</v>
      </c>
      <c r="AU543" s="151" t="s">
        <v>90</v>
      </c>
      <c r="AV543" s="12" t="s">
        <v>90</v>
      </c>
      <c r="AW543" s="12" t="s">
        <v>32</v>
      </c>
      <c r="AX543" s="12" t="s">
        <v>77</v>
      </c>
      <c r="AY543" s="151" t="s">
        <v>268</v>
      </c>
    </row>
    <row r="544" spans="2:65" s="15" customFormat="1">
      <c r="B544" s="170"/>
      <c r="D544" s="150" t="s">
        <v>276</v>
      </c>
      <c r="E544" s="171" t="s">
        <v>1</v>
      </c>
      <c r="F544" s="172" t="s">
        <v>325</v>
      </c>
      <c r="H544" s="173">
        <v>8.7509999999999994</v>
      </c>
      <c r="I544" s="174"/>
      <c r="L544" s="170"/>
      <c r="M544" s="175"/>
      <c r="T544" s="176"/>
      <c r="AT544" s="171" t="s">
        <v>276</v>
      </c>
      <c r="AU544" s="171" t="s">
        <v>90</v>
      </c>
      <c r="AV544" s="15" t="s">
        <v>97</v>
      </c>
      <c r="AW544" s="15" t="s">
        <v>32</v>
      </c>
      <c r="AX544" s="15" t="s">
        <v>77</v>
      </c>
      <c r="AY544" s="171" t="s">
        <v>268</v>
      </c>
    </row>
    <row r="545" spans="2:65" s="14" customFormat="1">
      <c r="B545" s="164"/>
      <c r="D545" s="150" t="s">
        <v>276</v>
      </c>
      <c r="E545" s="165" t="s">
        <v>1</v>
      </c>
      <c r="F545" s="166" t="s">
        <v>1094</v>
      </c>
      <c r="H545" s="165" t="s">
        <v>1</v>
      </c>
      <c r="I545" s="167"/>
      <c r="L545" s="164"/>
      <c r="M545" s="168"/>
      <c r="T545" s="169"/>
      <c r="AT545" s="165" t="s">
        <v>276</v>
      </c>
      <c r="AU545" s="165" t="s">
        <v>90</v>
      </c>
      <c r="AV545" s="14" t="s">
        <v>84</v>
      </c>
      <c r="AW545" s="14" t="s">
        <v>32</v>
      </c>
      <c r="AX545" s="14" t="s">
        <v>77</v>
      </c>
      <c r="AY545" s="165" t="s">
        <v>268</v>
      </c>
    </row>
    <row r="546" spans="2:65" s="14" customFormat="1">
      <c r="B546" s="164"/>
      <c r="D546" s="150" t="s">
        <v>276</v>
      </c>
      <c r="E546" s="165" t="s">
        <v>1</v>
      </c>
      <c r="F546" s="166" t="s">
        <v>1009</v>
      </c>
      <c r="H546" s="165" t="s">
        <v>1</v>
      </c>
      <c r="I546" s="167"/>
      <c r="L546" s="164"/>
      <c r="M546" s="168"/>
      <c r="T546" s="169"/>
      <c r="AT546" s="165" t="s">
        <v>276</v>
      </c>
      <c r="AU546" s="165" t="s">
        <v>90</v>
      </c>
      <c r="AV546" s="14" t="s">
        <v>84</v>
      </c>
      <c r="AW546" s="14" t="s">
        <v>32</v>
      </c>
      <c r="AX546" s="14" t="s">
        <v>77</v>
      </c>
      <c r="AY546" s="165" t="s">
        <v>268</v>
      </c>
    </row>
    <row r="547" spans="2:65" s="12" customFormat="1">
      <c r="B547" s="149"/>
      <c r="D547" s="150" t="s">
        <v>276</v>
      </c>
      <c r="E547" s="151" t="s">
        <v>1</v>
      </c>
      <c r="F547" s="152" t="s">
        <v>3638</v>
      </c>
      <c r="H547" s="153">
        <v>142.30600000000001</v>
      </c>
      <c r="I547" s="154"/>
      <c r="L547" s="149"/>
      <c r="M547" s="155"/>
      <c r="T547" s="156"/>
      <c r="AT547" s="151" t="s">
        <v>276</v>
      </c>
      <c r="AU547" s="151" t="s">
        <v>90</v>
      </c>
      <c r="AV547" s="12" t="s">
        <v>90</v>
      </c>
      <c r="AW547" s="12" t="s">
        <v>32</v>
      </c>
      <c r="AX547" s="12" t="s">
        <v>77</v>
      </c>
      <c r="AY547" s="151" t="s">
        <v>268</v>
      </c>
    </row>
    <row r="548" spans="2:65" s="12" customFormat="1" ht="33.75">
      <c r="B548" s="149"/>
      <c r="D548" s="150" t="s">
        <v>276</v>
      </c>
      <c r="E548" s="151" t="s">
        <v>1</v>
      </c>
      <c r="F548" s="152" t="s">
        <v>3639</v>
      </c>
      <c r="H548" s="153">
        <v>-27.72</v>
      </c>
      <c r="I548" s="154"/>
      <c r="L548" s="149"/>
      <c r="M548" s="155"/>
      <c r="T548" s="156"/>
      <c r="AT548" s="151" t="s">
        <v>276</v>
      </c>
      <c r="AU548" s="151" t="s">
        <v>90</v>
      </c>
      <c r="AV548" s="12" t="s">
        <v>90</v>
      </c>
      <c r="AW548" s="12" t="s">
        <v>32</v>
      </c>
      <c r="AX548" s="12" t="s">
        <v>77</v>
      </c>
      <c r="AY548" s="151" t="s">
        <v>268</v>
      </c>
    </row>
    <row r="549" spans="2:65" s="15" customFormat="1">
      <c r="B549" s="170"/>
      <c r="D549" s="150" t="s">
        <v>276</v>
      </c>
      <c r="E549" s="171" t="s">
        <v>1</v>
      </c>
      <c r="F549" s="172" t="s">
        <v>325</v>
      </c>
      <c r="H549" s="173">
        <v>114.586</v>
      </c>
      <c r="I549" s="174"/>
      <c r="L549" s="170"/>
      <c r="M549" s="175"/>
      <c r="T549" s="176"/>
      <c r="AT549" s="171" t="s">
        <v>276</v>
      </c>
      <c r="AU549" s="171" t="s">
        <v>90</v>
      </c>
      <c r="AV549" s="15" t="s">
        <v>97</v>
      </c>
      <c r="AW549" s="15" t="s">
        <v>32</v>
      </c>
      <c r="AX549" s="15" t="s">
        <v>77</v>
      </c>
      <c r="AY549" s="171" t="s">
        <v>268</v>
      </c>
    </row>
    <row r="550" spans="2:65" s="14" customFormat="1">
      <c r="B550" s="164"/>
      <c r="D550" s="150" t="s">
        <v>276</v>
      </c>
      <c r="E550" s="165" t="s">
        <v>1</v>
      </c>
      <c r="F550" s="166" t="s">
        <v>1012</v>
      </c>
      <c r="H550" s="165" t="s">
        <v>1</v>
      </c>
      <c r="I550" s="167"/>
      <c r="L550" s="164"/>
      <c r="M550" s="168"/>
      <c r="T550" s="169"/>
      <c r="AT550" s="165" t="s">
        <v>276</v>
      </c>
      <c r="AU550" s="165" t="s">
        <v>90</v>
      </c>
      <c r="AV550" s="14" t="s">
        <v>84</v>
      </c>
      <c r="AW550" s="14" t="s">
        <v>32</v>
      </c>
      <c r="AX550" s="14" t="s">
        <v>77</v>
      </c>
      <c r="AY550" s="165" t="s">
        <v>268</v>
      </c>
    </row>
    <row r="551" spans="2:65" s="12" customFormat="1">
      <c r="B551" s="149"/>
      <c r="D551" s="150" t="s">
        <v>276</v>
      </c>
      <c r="E551" s="151" t="s">
        <v>1</v>
      </c>
      <c r="F551" s="152" t="s">
        <v>3640</v>
      </c>
      <c r="H551" s="153">
        <v>22.03</v>
      </c>
      <c r="I551" s="154"/>
      <c r="L551" s="149"/>
      <c r="M551" s="155"/>
      <c r="T551" s="156"/>
      <c r="AT551" s="151" t="s">
        <v>276</v>
      </c>
      <c r="AU551" s="151" t="s">
        <v>90</v>
      </c>
      <c r="AV551" s="12" t="s">
        <v>90</v>
      </c>
      <c r="AW551" s="12" t="s">
        <v>32</v>
      </c>
      <c r="AX551" s="12" t="s">
        <v>77</v>
      </c>
      <c r="AY551" s="151" t="s">
        <v>268</v>
      </c>
    </row>
    <row r="552" spans="2:65" s="15" customFormat="1">
      <c r="B552" s="170"/>
      <c r="D552" s="150" t="s">
        <v>276</v>
      </c>
      <c r="E552" s="171" t="s">
        <v>1</v>
      </c>
      <c r="F552" s="172" t="s">
        <v>325</v>
      </c>
      <c r="H552" s="173">
        <v>22.03</v>
      </c>
      <c r="I552" s="174"/>
      <c r="L552" s="170"/>
      <c r="M552" s="175"/>
      <c r="T552" s="176"/>
      <c r="AT552" s="171" t="s">
        <v>276</v>
      </c>
      <c r="AU552" s="171" t="s">
        <v>90</v>
      </c>
      <c r="AV552" s="15" t="s">
        <v>97</v>
      </c>
      <c r="AW552" s="15" t="s">
        <v>32</v>
      </c>
      <c r="AX552" s="15" t="s">
        <v>77</v>
      </c>
      <c r="AY552" s="171" t="s">
        <v>268</v>
      </c>
    </row>
    <row r="553" spans="2:65" s="13" customFormat="1">
      <c r="B553" s="157"/>
      <c r="D553" s="150" t="s">
        <v>276</v>
      </c>
      <c r="E553" s="158" t="s">
        <v>1</v>
      </c>
      <c r="F553" s="159" t="s">
        <v>278</v>
      </c>
      <c r="H553" s="160">
        <v>167.73</v>
      </c>
      <c r="I553" s="161"/>
      <c r="L553" s="157"/>
      <c r="M553" s="162"/>
      <c r="T553" s="163"/>
      <c r="AT553" s="158" t="s">
        <v>276</v>
      </c>
      <c r="AU553" s="158" t="s">
        <v>90</v>
      </c>
      <c r="AV553" s="13" t="s">
        <v>101</v>
      </c>
      <c r="AW553" s="13" t="s">
        <v>32</v>
      </c>
      <c r="AX553" s="13" t="s">
        <v>84</v>
      </c>
      <c r="AY553" s="158" t="s">
        <v>268</v>
      </c>
    </row>
    <row r="554" spans="2:65" s="1" customFormat="1" ht="24.2" customHeight="1">
      <c r="B554" s="32"/>
      <c r="C554" s="136" t="s">
        <v>597</v>
      </c>
      <c r="D554" s="177" t="s">
        <v>270</v>
      </c>
      <c r="E554" s="137" t="s">
        <v>1102</v>
      </c>
      <c r="F554" s="138" t="s">
        <v>1103</v>
      </c>
      <c r="G554" s="139" t="s">
        <v>273</v>
      </c>
      <c r="H554" s="140">
        <v>125.2</v>
      </c>
      <c r="I554" s="141"/>
      <c r="J554" s="142">
        <f>ROUND(I554*H554,2)</f>
        <v>0</v>
      </c>
      <c r="K554" s="138" t="s">
        <v>274</v>
      </c>
      <c r="L554" s="32"/>
      <c r="M554" s="143" t="s">
        <v>1</v>
      </c>
      <c r="N554" s="144" t="s">
        <v>43</v>
      </c>
      <c r="P554" s="145">
        <f>O554*H554</f>
        <v>0</v>
      </c>
      <c r="Q554" s="145">
        <v>3.7799999999999999E-3</v>
      </c>
      <c r="R554" s="145">
        <f>Q554*H554</f>
        <v>0.47325600000000001</v>
      </c>
      <c r="S554" s="145">
        <v>0</v>
      </c>
      <c r="T554" s="146">
        <f>S554*H554</f>
        <v>0</v>
      </c>
      <c r="AR554" s="147" t="s">
        <v>101</v>
      </c>
      <c r="AT554" s="147" t="s">
        <v>270</v>
      </c>
      <c r="AU554" s="147" t="s">
        <v>90</v>
      </c>
      <c r="AY554" s="17" t="s">
        <v>268</v>
      </c>
      <c r="BE554" s="148">
        <f>IF(N554="základní",J554,0)</f>
        <v>0</v>
      </c>
      <c r="BF554" s="148">
        <f>IF(N554="snížená",J554,0)</f>
        <v>0</v>
      </c>
      <c r="BG554" s="148">
        <f>IF(N554="zákl. přenesená",J554,0)</f>
        <v>0</v>
      </c>
      <c r="BH554" s="148">
        <f>IF(N554="sníž. přenesená",J554,0)</f>
        <v>0</v>
      </c>
      <c r="BI554" s="148">
        <f>IF(N554="nulová",J554,0)</f>
        <v>0</v>
      </c>
      <c r="BJ554" s="17" t="s">
        <v>90</v>
      </c>
      <c r="BK554" s="148">
        <f>ROUND(I554*H554,2)</f>
        <v>0</v>
      </c>
      <c r="BL554" s="17" t="s">
        <v>101</v>
      </c>
      <c r="BM554" s="147" t="s">
        <v>3667</v>
      </c>
    </row>
    <row r="555" spans="2:65" s="12" customFormat="1">
      <c r="B555" s="149"/>
      <c r="D555" s="150" t="s">
        <v>276</v>
      </c>
      <c r="E555" s="151" t="s">
        <v>1</v>
      </c>
      <c r="F555" s="152" t="s">
        <v>1105</v>
      </c>
      <c r="H555" s="153">
        <v>55</v>
      </c>
      <c r="I555" s="154"/>
      <c r="L555" s="149"/>
      <c r="M555" s="155"/>
      <c r="T555" s="156"/>
      <c r="AT555" s="151" t="s">
        <v>276</v>
      </c>
      <c r="AU555" s="151" t="s">
        <v>90</v>
      </c>
      <c r="AV555" s="12" t="s">
        <v>90</v>
      </c>
      <c r="AW555" s="12" t="s">
        <v>32</v>
      </c>
      <c r="AX555" s="12" t="s">
        <v>77</v>
      </c>
      <c r="AY555" s="151" t="s">
        <v>268</v>
      </c>
    </row>
    <row r="556" spans="2:65" s="12" customFormat="1" ht="22.5">
      <c r="B556" s="149"/>
      <c r="D556" s="150" t="s">
        <v>276</v>
      </c>
      <c r="E556" s="151" t="s">
        <v>1</v>
      </c>
      <c r="F556" s="152" t="s">
        <v>1106</v>
      </c>
      <c r="H556" s="153">
        <v>70.2</v>
      </c>
      <c r="I556" s="154"/>
      <c r="L556" s="149"/>
      <c r="M556" s="155"/>
      <c r="T556" s="156"/>
      <c r="AT556" s="151" t="s">
        <v>276</v>
      </c>
      <c r="AU556" s="151" t="s">
        <v>90</v>
      </c>
      <c r="AV556" s="12" t="s">
        <v>90</v>
      </c>
      <c r="AW556" s="12" t="s">
        <v>32</v>
      </c>
      <c r="AX556" s="12" t="s">
        <v>77</v>
      </c>
      <c r="AY556" s="151" t="s">
        <v>268</v>
      </c>
    </row>
    <row r="557" spans="2:65" s="13" customFormat="1">
      <c r="B557" s="157"/>
      <c r="D557" s="150" t="s">
        <v>276</v>
      </c>
      <c r="E557" s="158" t="s">
        <v>1</v>
      </c>
      <c r="F557" s="159" t="s">
        <v>278</v>
      </c>
      <c r="H557" s="160">
        <v>125.2</v>
      </c>
      <c r="I557" s="161"/>
      <c r="L557" s="157"/>
      <c r="M557" s="162"/>
      <c r="T557" s="163"/>
      <c r="AT557" s="158" t="s">
        <v>276</v>
      </c>
      <c r="AU557" s="158" t="s">
        <v>90</v>
      </c>
      <c r="AV557" s="13" t="s">
        <v>101</v>
      </c>
      <c r="AW557" s="13" t="s">
        <v>32</v>
      </c>
      <c r="AX557" s="13" t="s">
        <v>84</v>
      </c>
      <c r="AY557" s="158" t="s">
        <v>268</v>
      </c>
    </row>
    <row r="558" spans="2:65" s="1" customFormat="1" ht="24.2" customHeight="1">
      <c r="B558" s="32"/>
      <c r="C558" s="136" t="s">
        <v>601</v>
      </c>
      <c r="D558" s="136" t="s">
        <v>270</v>
      </c>
      <c r="E558" s="137" t="s">
        <v>1107</v>
      </c>
      <c r="F558" s="138" t="s">
        <v>1108</v>
      </c>
      <c r="G558" s="139" t="s">
        <v>318</v>
      </c>
      <c r="H558" s="140">
        <v>50.73</v>
      </c>
      <c r="I558" s="141"/>
      <c r="J558" s="142">
        <f>ROUND(I558*H558,2)</f>
        <v>0</v>
      </c>
      <c r="K558" s="138" t="s">
        <v>274</v>
      </c>
      <c r="L558" s="32"/>
      <c r="M558" s="143" t="s">
        <v>1</v>
      </c>
      <c r="N558" s="144" t="s">
        <v>43</v>
      </c>
      <c r="P558" s="145">
        <f>O558*H558</f>
        <v>0</v>
      </c>
      <c r="Q558" s="145">
        <v>3.0000000000000001E-5</v>
      </c>
      <c r="R558" s="145">
        <f>Q558*H558</f>
        <v>1.5218999999999999E-3</v>
      </c>
      <c r="S558" s="145">
        <v>0</v>
      </c>
      <c r="T558" s="146">
        <f>S558*H558</f>
        <v>0</v>
      </c>
      <c r="AR558" s="147" t="s">
        <v>101</v>
      </c>
      <c r="AT558" s="147" t="s">
        <v>270</v>
      </c>
      <c r="AU558" s="147" t="s">
        <v>90</v>
      </c>
      <c r="AY558" s="17" t="s">
        <v>268</v>
      </c>
      <c r="BE558" s="148">
        <f>IF(N558="základní",J558,0)</f>
        <v>0</v>
      </c>
      <c r="BF558" s="148">
        <f>IF(N558="snížená",J558,0)</f>
        <v>0</v>
      </c>
      <c r="BG558" s="148">
        <f>IF(N558="zákl. přenesená",J558,0)</f>
        <v>0</v>
      </c>
      <c r="BH558" s="148">
        <f>IF(N558="sníž. přenesená",J558,0)</f>
        <v>0</v>
      </c>
      <c r="BI558" s="148">
        <f>IF(N558="nulová",J558,0)</f>
        <v>0</v>
      </c>
      <c r="BJ558" s="17" t="s">
        <v>90</v>
      </c>
      <c r="BK558" s="148">
        <f>ROUND(I558*H558,2)</f>
        <v>0</v>
      </c>
      <c r="BL558" s="17" t="s">
        <v>101</v>
      </c>
      <c r="BM558" s="147" t="s">
        <v>1109</v>
      </c>
    </row>
    <row r="559" spans="2:65" s="1" customFormat="1" ht="24.2" customHeight="1">
      <c r="B559" s="32"/>
      <c r="C559" s="186" t="s">
        <v>605</v>
      </c>
      <c r="D559" s="186" t="s">
        <v>982</v>
      </c>
      <c r="E559" s="187" t="s">
        <v>1110</v>
      </c>
      <c r="F559" s="188" t="s">
        <v>1111</v>
      </c>
      <c r="G559" s="189" t="s">
        <v>318</v>
      </c>
      <c r="H559" s="190">
        <v>53.267000000000003</v>
      </c>
      <c r="I559" s="191"/>
      <c r="J559" s="192">
        <f>ROUND(I559*H559,2)</f>
        <v>0</v>
      </c>
      <c r="K559" s="188" t="s">
        <v>274</v>
      </c>
      <c r="L559" s="193"/>
      <c r="M559" s="194" t="s">
        <v>1</v>
      </c>
      <c r="N559" s="195" t="s">
        <v>43</v>
      </c>
      <c r="P559" s="145">
        <f>O559*H559</f>
        <v>0</v>
      </c>
      <c r="Q559" s="145">
        <v>1.6000000000000001E-4</v>
      </c>
      <c r="R559" s="145">
        <f>Q559*H559</f>
        <v>8.522720000000001E-3</v>
      </c>
      <c r="S559" s="145">
        <v>0</v>
      </c>
      <c r="T559" s="146">
        <f>S559*H559</f>
        <v>0</v>
      </c>
      <c r="AR559" s="147" t="s">
        <v>309</v>
      </c>
      <c r="AT559" s="147" t="s">
        <v>982</v>
      </c>
      <c r="AU559" s="147" t="s">
        <v>90</v>
      </c>
      <c r="AY559" s="17" t="s">
        <v>268</v>
      </c>
      <c r="BE559" s="148">
        <f>IF(N559="základní",J559,0)</f>
        <v>0</v>
      </c>
      <c r="BF559" s="148">
        <f>IF(N559="snížená",J559,0)</f>
        <v>0</v>
      </c>
      <c r="BG559" s="148">
        <f>IF(N559="zákl. přenesená",J559,0)</f>
        <v>0</v>
      </c>
      <c r="BH559" s="148">
        <f>IF(N559="sníž. přenesená",J559,0)</f>
        <v>0</v>
      </c>
      <c r="BI559" s="148">
        <f>IF(N559="nulová",J559,0)</f>
        <v>0</v>
      </c>
      <c r="BJ559" s="17" t="s">
        <v>90</v>
      </c>
      <c r="BK559" s="148">
        <f>ROUND(I559*H559,2)</f>
        <v>0</v>
      </c>
      <c r="BL559" s="17" t="s">
        <v>101</v>
      </c>
      <c r="BM559" s="147" t="s">
        <v>1112</v>
      </c>
    </row>
    <row r="560" spans="2:65" s="12" customFormat="1">
      <c r="B560" s="149"/>
      <c r="D560" s="150" t="s">
        <v>276</v>
      </c>
      <c r="E560" s="151" t="s">
        <v>1</v>
      </c>
      <c r="F560" s="152" t="s">
        <v>1113</v>
      </c>
      <c r="H560" s="153">
        <v>50.73</v>
      </c>
      <c r="I560" s="154"/>
      <c r="L560" s="149"/>
      <c r="M560" s="155"/>
      <c r="T560" s="156"/>
      <c r="AT560" s="151" t="s">
        <v>276</v>
      </c>
      <c r="AU560" s="151" t="s">
        <v>90</v>
      </c>
      <c r="AV560" s="12" t="s">
        <v>90</v>
      </c>
      <c r="AW560" s="12" t="s">
        <v>32</v>
      </c>
      <c r="AX560" s="12" t="s">
        <v>77</v>
      </c>
      <c r="AY560" s="151" t="s">
        <v>268</v>
      </c>
    </row>
    <row r="561" spans="2:65" s="13" customFormat="1">
      <c r="B561" s="157"/>
      <c r="D561" s="150" t="s">
        <v>276</v>
      </c>
      <c r="E561" s="158" t="s">
        <v>1</v>
      </c>
      <c r="F561" s="159" t="s">
        <v>278</v>
      </c>
      <c r="H561" s="160">
        <v>50.73</v>
      </c>
      <c r="I561" s="161"/>
      <c r="L561" s="157"/>
      <c r="M561" s="162"/>
      <c r="T561" s="163"/>
      <c r="AT561" s="158" t="s">
        <v>276</v>
      </c>
      <c r="AU561" s="158" t="s">
        <v>90</v>
      </c>
      <c r="AV561" s="13" t="s">
        <v>101</v>
      </c>
      <c r="AW561" s="13" t="s">
        <v>32</v>
      </c>
      <c r="AX561" s="13" t="s">
        <v>84</v>
      </c>
      <c r="AY561" s="158" t="s">
        <v>268</v>
      </c>
    </row>
    <row r="562" spans="2:65" s="12" customFormat="1">
      <c r="B562" s="149"/>
      <c r="D562" s="150" t="s">
        <v>276</v>
      </c>
      <c r="F562" s="152" t="s">
        <v>1114</v>
      </c>
      <c r="H562" s="153">
        <v>53.267000000000003</v>
      </c>
      <c r="I562" s="154"/>
      <c r="L562" s="149"/>
      <c r="M562" s="155"/>
      <c r="T562" s="156"/>
      <c r="AT562" s="151" t="s">
        <v>276</v>
      </c>
      <c r="AU562" s="151" t="s">
        <v>90</v>
      </c>
      <c r="AV562" s="12" t="s">
        <v>90</v>
      </c>
      <c r="AW562" s="12" t="s">
        <v>4</v>
      </c>
      <c r="AX562" s="12" t="s">
        <v>84</v>
      </c>
      <c r="AY562" s="151" t="s">
        <v>268</v>
      </c>
    </row>
    <row r="563" spans="2:65" s="1" customFormat="1" ht="16.5" customHeight="1">
      <c r="B563" s="32"/>
      <c r="C563" s="136" t="s">
        <v>611</v>
      </c>
      <c r="D563" s="136" t="s">
        <v>270</v>
      </c>
      <c r="E563" s="137" t="s">
        <v>1115</v>
      </c>
      <c r="F563" s="138" t="s">
        <v>1116</v>
      </c>
      <c r="G563" s="139" t="s">
        <v>318</v>
      </c>
      <c r="H563" s="140">
        <v>148.5</v>
      </c>
      <c r="I563" s="141"/>
      <c r="J563" s="142">
        <f>ROUND(I563*H563,2)</f>
        <v>0</v>
      </c>
      <c r="K563" s="138" t="s">
        <v>274</v>
      </c>
      <c r="L563" s="32"/>
      <c r="M563" s="143" t="s">
        <v>1</v>
      </c>
      <c r="N563" s="144" t="s">
        <v>43</v>
      </c>
      <c r="P563" s="145">
        <f>O563*H563</f>
        <v>0</v>
      </c>
      <c r="Q563" s="145">
        <v>0</v>
      </c>
      <c r="R563" s="145">
        <f>Q563*H563</f>
        <v>0</v>
      </c>
      <c r="S563" s="145">
        <v>0</v>
      </c>
      <c r="T563" s="146">
        <f>S563*H563</f>
        <v>0</v>
      </c>
      <c r="AR563" s="147" t="s">
        <v>101</v>
      </c>
      <c r="AT563" s="147" t="s">
        <v>270</v>
      </c>
      <c r="AU563" s="147" t="s">
        <v>90</v>
      </c>
      <c r="AY563" s="17" t="s">
        <v>268</v>
      </c>
      <c r="BE563" s="148">
        <f>IF(N563="základní",J563,0)</f>
        <v>0</v>
      </c>
      <c r="BF563" s="148">
        <f>IF(N563="snížená",J563,0)</f>
        <v>0</v>
      </c>
      <c r="BG563" s="148">
        <f>IF(N563="zákl. přenesená",J563,0)</f>
        <v>0</v>
      </c>
      <c r="BH563" s="148">
        <f>IF(N563="sníž. přenesená",J563,0)</f>
        <v>0</v>
      </c>
      <c r="BI563" s="148">
        <f>IF(N563="nulová",J563,0)</f>
        <v>0</v>
      </c>
      <c r="BJ563" s="17" t="s">
        <v>90</v>
      </c>
      <c r="BK563" s="148">
        <f>ROUND(I563*H563,2)</f>
        <v>0</v>
      </c>
      <c r="BL563" s="17" t="s">
        <v>101</v>
      </c>
      <c r="BM563" s="147" t="s">
        <v>1117</v>
      </c>
    </row>
    <row r="564" spans="2:65" s="1" customFormat="1" ht="24.2" customHeight="1">
      <c r="B564" s="32"/>
      <c r="C564" s="186" t="s">
        <v>615</v>
      </c>
      <c r="D564" s="186" t="s">
        <v>982</v>
      </c>
      <c r="E564" s="187" t="s">
        <v>1118</v>
      </c>
      <c r="F564" s="188" t="s">
        <v>1119</v>
      </c>
      <c r="G564" s="189" t="s">
        <v>318</v>
      </c>
      <c r="H564" s="190">
        <v>70.697000000000003</v>
      </c>
      <c r="I564" s="191"/>
      <c r="J564" s="192">
        <f>ROUND(I564*H564,2)</f>
        <v>0</v>
      </c>
      <c r="K564" s="188" t="s">
        <v>274</v>
      </c>
      <c r="L564" s="193"/>
      <c r="M564" s="194" t="s">
        <v>1</v>
      </c>
      <c r="N564" s="195" t="s">
        <v>43</v>
      </c>
      <c r="P564" s="145">
        <f>O564*H564</f>
        <v>0</v>
      </c>
      <c r="Q564" s="145">
        <v>1E-4</v>
      </c>
      <c r="R564" s="145">
        <f>Q564*H564</f>
        <v>7.0697000000000008E-3</v>
      </c>
      <c r="S564" s="145">
        <v>0</v>
      </c>
      <c r="T564" s="146">
        <f>S564*H564</f>
        <v>0</v>
      </c>
      <c r="AR564" s="147" t="s">
        <v>309</v>
      </c>
      <c r="AT564" s="147" t="s">
        <v>982</v>
      </c>
      <c r="AU564" s="147" t="s">
        <v>90</v>
      </c>
      <c r="AY564" s="17" t="s">
        <v>268</v>
      </c>
      <c r="BE564" s="148">
        <f>IF(N564="základní",J564,0)</f>
        <v>0</v>
      </c>
      <c r="BF564" s="148">
        <f>IF(N564="snížená",J564,0)</f>
        <v>0</v>
      </c>
      <c r="BG564" s="148">
        <f>IF(N564="zákl. přenesená",J564,0)</f>
        <v>0</v>
      </c>
      <c r="BH564" s="148">
        <f>IF(N564="sníž. přenesená",J564,0)</f>
        <v>0</v>
      </c>
      <c r="BI564" s="148">
        <f>IF(N564="nulová",J564,0)</f>
        <v>0</v>
      </c>
      <c r="BJ564" s="17" t="s">
        <v>90</v>
      </c>
      <c r="BK564" s="148">
        <f>ROUND(I564*H564,2)</f>
        <v>0</v>
      </c>
      <c r="BL564" s="17" t="s">
        <v>101</v>
      </c>
      <c r="BM564" s="147" t="s">
        <v>1120</v>
      </c>
    </row>
    <row r="565" spans="2:65" s="12" customFormat="1" ht="33.75">
      <c r="B565" s="149"/>
      <c r="D565" s="150" t="s">
        <v>276</v>
      </c>
      <c r="E565" s="151" t="s">
        <v>1</v>
      </c>
      <c r="F565" s="152" t="s">
        <v>3668</v>
      </c>
      <c r="H565" s="153">
        <v>48.85</v>
      </c>
      <c r="I565" s="154"/>
      <c r="L565" s="149"/>
      <c r="M565" s="155"/>
      <c r="T565" s="156"/>
      <c r="AT565" s="151" t="s">
        <v>276</v>
      </c>
      <c r="AU565" s="151" t="s">
        <v>90</v>
      </c>
      <c r="AV565" s="12" t="s">
        <v>90</v>
      </c>
      <c r="AW565" s="12" t="s">
        <v>32</v>
      </c>
      <c r="AX565" s="12" t="s">
        <v>77</v>
      </c>
      <c r="AY565" s="151" t="s">
        <v>268</v>
      </c>
    </row>
    <row r="566" spans="2:65" s="12" customFormat="1">
      <c r="B566" s="149"/>
      <c r="D566" s="150" t="s">
        <v>276</v>
      </c>
      <c r="E566" s="151" t="s">
        <v>1</v>
      </c>
      <c r="F566" s="152" t="s">
        <v>3669</v>
      </c>
      <c r="H566" s="153">
        <v>18.48</v>
      </c>
      <c r="I566" s="154"/>
      <c r="L566" s="149"/>
      <c r="M566" s="155"/>
      <c r="T566" s="156"/>
      <c r="AT566" s="151" t="s">
        <v>276</v>
      </c>
      <c r="AU566" s="151" t="s">
        <v>90</v>
      </c>
      <c r="AV566" s="12" t="s">
        <v>90</v>
      </c>
      <c r="AW566" s="12" t="s">
        <v>32</v>
      </c>
      <c r="AX566" s="12" t="s">
        <v>77</v>
      </c>
      <c r="AY566" s="151" t="s">
        <v>268</v>
      </c>
    </row>
    <row r="567" spans="2:65" s="13" customFormat="1">
      <c r="B567" s="157"/>
      <c r="D567" s="150" t="s">
        <v>276</v>
      </c>
      <c r="E567" s="158" t="s">
        <v>1</v>
      </c>
      <c r="F567" s="159" t="s">
        <v>278</v>
      </c>
      <c r="H567" s="160">
        <v>67.33</v>
      </c>
      <c r="I567" s="161"/>
      <c r="L567" s="157"/>
      <c r="M567" s="162"/>
      <c r="T567" s="163"/>
      <c r="AT567" s="158" t="s">
        <v>276</v>
      </c>
      <c r="AU567" s="158" t="s">
        <v>90</v>
      </c>
      <c r="AV567" s="13" t="s">
        <v>101</v>
      </c>
      <c r="AW567" s="13" t="s">
        <v>32</v>
      </c>
      <c r="AX567" s="13" t="s">
        <v>84</v>
      </c>
      <c r="AY567" s="158" t="s">
        <v>268</v>
      </c>
    </row>
    <row r="568" spans="2:65" s="12" customFormat="1">
      <c r="B568" s="149"/>
      <c r="D568" s="150" t="s">
        <v>276</v>
      </c>
      <c r="F568" s="152" t="s">
        <v>3670</v>
      </c>
      <c r="H568" s="153">
        <v>70.697000000000003</v>
      </c>
      <c r="I568" s="154"/>
      <c r="L568" s="149"/>
      <c r="M568" s="155"/>
      <c r="T568" s="156"/>
      <c r="AT568" s="151" t="s">
        <v>276</v>
      </c>
      <c r="AU568" s="151" t="s">
        <v>90</v>
      </c>
      <c r="AV568" s="12" t="s">
        <v>90</v>
      </c>
      <c r="AW568" s="12" t="s">
        <v>4</v>
      </c>
      <c r="AX568" s="12" t="s">
        <v>84</v>
      </c>
      <c r="AY568" s="151" t="s">
        <v>268</v>
      </c>
    </row>
    <row r="569" spans="2:65" s="1" customFormat="1" ht="24.2" customHeight="1">
      <c r="B569" s="32"/>
      <c r="C569" s="186" t="s">
        <v>619</v>
      </c>
      <c r="D569" s="186" t="s">
        <v>982</v>
      </c>
      <c r="E569" s="187" t="s">
        <v>1124</v>
      </c>
      <c r="F569" s="188" t="s">
        <v>1125</v>
      </c>
      <c r="G569" s="189" t="s">
        <v>318</v>
      </c>
      <c r="H569" s="190">
        <v>36.854999999999997</v>
      </c>
      <c r="I569" s="191"/>
      <c r="J569" s="192">
        <f>ROUND(I569*H569,2)</f>
        <v>0</v>
      </c>
      <c r="K569" s="188" t="s">
        <v>274</v>
      </c>
      <c r="L569" s="193"/>
      <c r="M569" s="194" t="s">
        <v>1</v>
      </c>
      <c r="N569" s="195" t="s">
        <v>43</v>
      </c>
      <c r="P569" s="145">
        <f>O569*H569</f>
        <v>0</v>
      </c>
      <c r="Q569" s="145">
        <v>4.0000000000000003E-5</v>
      </c>
      <c r="R569" s="145">
        <f>Q569*H569</f>
        <v>1.4741999999999999E-3</v>
      </c>
      <c r="S569" s="145">
        <v>0</v>
      </c>
      <c r="T569" s="146">
        <f>S569*H569</f>
        <v>0</v>
      </c>
      <c r="AR569" s="147" t="s">
        <v>309</v>
      </c>
      <c r="AT569" s="147" t="s">
        <v>982</v>
      </c>
      <c r="AU569" s="147" t="s">
        <v>90</v>
      </c>
      <c r="AY569" s="17" t="s">
        <v>268</v>
      </c>
      <c r="BE569" s="148">
        <f>IF(N569="základní",J569,0)</f>
        <v>0</v>
      </c>
      <c r="BF569" s="148">
        <f>IF(N569="snížená",J569,0)</f>
        <v>0</v>
      </c>
      <c r="BG569" s="148">
        <f>IF(N569="zákl. přenesená",J569,0)</f>
        <v>0</v>
      </c>
      <c r="BH569" s="148">
        <f>IF(N569="sníž. přenesená",J569,0)</f>
        <v>0</v>
      </c>
      <c r="BI569" s="148">
        <f>IF(N569="nulová",J569,0)</f>
        <v>0</v>
      </c>
      <c r="BJ569" s="17" t="s">
        <v>90</v>
      </c>
      <c r="BK569" s="148">
        <f>ROUND(I569*H569,2)</f>
        <v>0</v>
      </c>
      <c r="BL569" s="17" t="s">
        <v>101</v>
      </c>
      <c r="BM569" s="147" t="s">
        <v>1126</v>
      </c>
    </row>
    <row r="570" spans="2:65" s="14" customFormat="1">
      <c r="B570" s="164"/>
      <c r="D570" s="150" t="s">
        <v>276</v>
      </c>
      <c r="E570" s="165" t="s">
        <v>1</v>
      </c>
      <c r="F570" s="166" t="s">
        <v>1127</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3671</v>
      </c>
      <c r="H571" s="153">
        <v>35.1</v>
      </c>
      <c r="I571" s="154"/>
      <c r="L571" s="149"/>
      <c r="M571" s="155"/>
      <c r="T571" s="156"/>
      <c r="AT571" s="151" t="s">
        <v>276</v>
      </c>
      <c r="AU571" s="151" t="s">
        <v>90</v>
      </c>
      <c r="AV571" s="12" t="s">
        <v>90</v>
      </c>
      <c r="AW571" s="12" t="s">
        <v>32</v>
      </c>
      <c r="AX571" s="12" t="s">
        <v>77</v>
      </c>
      <c r="AY571" s="151" t="s">
        <v>268</v>
      </c>
    </row>
    <row r="572" spans="2:65" s="13" customFormat="1">
      <c r="B572" s="157"/>
      <c r="D572" s="150" t="s">
        <v>276</v>
      </c>
      <c r="E572" s="158" t="s">
        <v>1</v>
      </c>
      <c r="F572" s="159" t="s">
        <v>278</v>
      </c>
      <c r="H572" s="160">
        <v>35.1</v>
      </c>
      <c r="I572" s="161"/>
      <c r="L572" s="157"/>
      <c r="M572" s="162"/>
      <c r="T572" s="163"/>
      <c r="AT572" s="158" t="s">
        <v>276</v>
      </c>
      <c r="AU572" s="158" t="s">
        <v>90</v>
      </c>
      <c r="AV572" s="13" t="s">
        <v>101</v>
      </c>
      <c r="AW572" s="13" t="s">
        <v>32</v>
      </c>
      <c r="AX572" s="13" t="s">
        <v>84</v>
      </c>
      <c r="AY572" s="158" t="s">
        <v>268</v>
      </c>
    </row>
    <row r="573" spans="2:65" s="12" customFormat="1">
      <c r="B573" s="149"/>
      <c r="D573" s="150" t="s">
        <v>276</v>
      </c>
      <c r="F573" s="152" t="s">
        <v>3672</v>
      </c>
      <c r="H573" s="153">
        <v>36.854999999999997</v>
      </c>
      <c r="I573" s="154"/>
      <c r="L573" s="149"/>
      <c r="M573" s="155"/>
      <c r="T573" s="156"/>
      <c r="AT573" s="151" t="s">
        <v>276</v>
      </c>
      <c r="AU573" s="151" t="s">
        <v>90</v>
      </c>
      <c r="AV573" s="12" t="s">
        <v>90</v>
      </c>
      <c r="AW573" s="12" t="s">
        <v>4</v>
      </c>
      <c r="AX573" s="12" t="s">
        <v>84</v>
      </c>
      <c r="AY573" s="151" t="s">
        <v>268</v>
      </c>
    </row>
    <row r="574" spans="2:65" s="1" customFormat="1" ht="24.2" customHeight="1">
      <c r="B574" s="32"/>
      <c r="C574" s="186" t="s">
        <v>623</v>
      </c>
      <c r="D574" s="186" t="s">
        <v>982</v>
      </c>
      <c r="E574" s="187" t="s">
        <v>1130</v>
      </c>
      <c r="F574" s="188" t="s">
        <v>1131</v>
      </c>
      <c r="G574" s="189" t="s">
        <v>318</v>
      </c>
      <c r="H574" s="190">
        <v>17.64</v>
      </c>
      <c r="I574" s="191"/>
      <c r="J574" s="192">
        <f>ROUND(I574*H574,2)</f>
        <v>0</v>
      </c>
      <c r="K574" s="188" t="s">
        <v>274</v>
      </c>
      <c r="L574" s="193"/>
      <c r="M574" s="194" t="s">
        <v>1</v>
      </c>
      <c r="N574" s="195" t="s">
        <v>43</v>
      </c>
      <c r="P574" s="145">
        <f>O574*H574</f>
        <v>0</v>
      </c>
      <c r="Q574" s="145">
        <v>2.9999999999999997E-4</v>
      </c>
      <c r="R574" s="145">
        <f>Q574*H574</f>
        <v>5.2919999999999998E-3</v>
      </c>
      <c r="S574" s="145">
        <v>0</v>
      </c>
      <c r="T574" s="146">
        <f>S574*H574</f>
        <v>0</v>
      </c>
      <c r="AR574" s="147" t="s">
        <v>309</v>
      </c>
      <c r="AT574" s="147" t="s">
        <v>982</v>
      </c>
      <c r="AU574" s="147" t="s">
        <v>90</v>
      </c>
      <c r="AY574" s="17" t="s">
        <v>268</v>
      </c>
      <c r="BE574" s="148">
        <f>IF(N574="základní",J574,0)</f>
        <v>0</v>
      </c>
      <c r="BF574" s="148">
        <f>IF(N574="snížená",J574,0)</f>
        <v>0</v>
      </c>
      <c r="BG574" s="148">
        <f>IF(N574="zákl. přenesená",J574,0)</f>
        <v>0</v>
      </c>
      <c r="BH574" s="148">
        <f>IF(N574="sníž. přenesená",J574,0)</f>
        <v>0</v>
      </c>
      <c r="BI574" s="148">
        <f>IF(N574="nulová",J574,0)</f>
        <v>0</v>
      </c>
      <c r="BJ574" s="17" t="s">
        <v>90</v>
      </c>
      <c r="BK574" s="148">
        <f>ROUND(I574*H574,2)</f>
        <v>0</v>
      </c>
      <c r="BL574" s="17" t="s">
        <v>101</v>
      </c>
      <c r="BM574" s="147" t="s">
        <v>1132</v>
      </c>
    </row>
    <row r="575" spans="2:65" s="14" customFormat="1">
      <c r="B575" s="164"/>
      <c r="D575" s="150" t="s">
        <v>276</v>
      </c>
      <c r="E575" s="165" t="s">
        <v>1</v>
      </c>
      <c r="F575" s="166" t="s">
        <v>1133</v>
      </c>
      <c r="H575" s="165" t="s">
        <v>1</v>
      </c>
      <c r="I575" s="167"/>
      <c r="L575" s="164"/>
      <c r="M575" s="168"/>
      <c r="T575" s="169"/>
      <c r="AT575" s="165" t="s">
        <v>276</v>
      </c>
      <c r="AU575" s="165" t="s">
        <v>90</v>
      </c>
      <c r="AV575" s="14" t="s">
        <v>84</v>
      </c>
      <c r="AW575" s="14" t="s">
        <v>32</v>
      </c>
      <c r="AX575" s="14" t="s">
        <v>77</v>
      </c>
      <c r="AY575" s="165" t="s">
        <v>268</v>
      </c>
    </row>
    <row r="576" spans="2:65" s="12" customFormat="1">
      <c r="B576" s="149"/>
      <c r="D576" s="150" t="s">
        <v>276</v>
      </c>
      <c r="E576" s="151" t="s">
        <v>1</v>
      </c>
      <c r="F576" s="152" t="s">
        <v>3673</v>
      </c>
      <c r="H576" s="153">
        <v>16.8</v>
      </c>
      <c r="I576" s="154"/>
      <c r="L576" s="149"/>
      <c r="M576" s="155"/>
      <c r="T576" s="156"/>
      <c r="AT576" s="151" t="s">
        <v>276</v>
      </c>
      <c r="AU576" s="151" t="s">
        <v>90</v>
      </c>
      <c r="AV576" s="12" t="s">
        <v>90</v>
      </c>
      <c r="AW576" s="12" t="s">
        <v>32</v>
      </c>
      <c r="AX576" s="12" t="s">
        <v>77</v>
      </c>
      <c r="AY576" s="151" t="s">
        <v>268</v>
      </c>
    </row>
    <row r="577" spans="2:65" s="13" customFormat="1">
      <c r="B577" s="157"/>
      <c r="D577" s="150" t="s">
        <v>276</v>
      </c>
      <c r="E577" s="158" t="s">
        <v>1</v>
      </c>
      <c r="F577" s="159" t="s">
        <v>278</v>
      </c>
      <c r="H577" s="160">
        <v>16.8</v>
      </c>
      <c r="I577" s="161"/>
      <c r="L577" s="157"/>
      <c r="M577" s="162"/>
      <c r="T577" s="163"/>
      <c r="AT577" s="158" t="s">
        <v>276</v>
      </c>
      <c r="AU577" s="158" t="s">
        <v>90</v>
      </c>
      <c r="AV577" s="13" t="s">
        <v>101</v>
      </c>
      <c r="AW577" s="13" t="s">
        <v>32</v>
      </c>
      <c r="AX577" s="13" t="s">
        <v>84</v>
      </c>
      <c r="AY577" s="158" t="s">
        <v>268</v>
      </c>
    </row>
    <row r="578" spans="2:65" s="12" customFormat="1">
      <c r="B578" s="149"/>
      <c r="D578" s="150" t="s">
        <v>276</v>
      </c>
      <c r="F578" s="152" t="s">
        <v>3674</v>
      </c>
      <c r="H578" s="153">
        <v>17.64</v>
      </c>
      <c r="I578" s="154"/>
      <c r="L578" s="149"/>
      <c r="M578" s="155"/>
      <c r="T578" s="156"/>
      <c r="AT578" s="151" t="s">
        <v>276</v>
      </c>
      <c r="AU578" s="151" t="s">
        <v>90</v>
      </c>
      <c r="AV578" s="12" t="s">
        <v>90</v>
      </c>
      <c r="AW578" s="12" t="s">
        <v>4</v>
      </c>
      <c r="AX578" s="12" t="s">
        <v>84</v>
      </c>
      <c r="AY578" s="151" t="s">
        <v>268</v>
      </c>
    </row>
    <row r="579" spans="2:65" s="1" customFormat="1" ht="24.2" customHeight="1">
      <c r="B579" s="32"/>
      <c r="C579" s="186" t="s">
        <v>632</v>
      </c>
      <c r="D579" s="186" t="s">
        <v>982</v>
      </c>
      <c r="E579" s="187" t="s">
        <v>1136</v>
      </c>
      <c r="F579" s="188" t="s">
        <v>1137</v>
      </c>
      <c r="G579" s="189" t="s">
        <v>318</v>
      </c>
      <c r="H579" s="190">
        <v>10.29</v>
      </c>
      <c r="I579" s="191"/>
      <c r="J579" s="192">
        <f>ROUND(I579*H579,2)</f>
        <v>0</v>
      </c>
      <c r="K579" s="188" t="s">
        <v>274</v>
      </c>
      <c r="L579" s="193"/>
      <c r="M579" s="194" t="s">
        <v>1</v>
      </c>
      <c r="N579" s="195" t="s">
        <v>43</v>
      </c>
      <c r="P579" s="145">
        <f>O579*H579</f>
        <v>0</v>
      </c>
      <c r="Q579" s="145">
        <v>2.0000000000000001E-4</v>
      </c>
      <c r="R579" s="145">
        <f>Q579*H579</f>
        <v>2.0579999999999999E-3</v>
      </c>
      <c r="S579" s="145">
        <v>0</v>
      </c>
      <c r="T579" s="146">
        <f>S579*H579</f>
        <v>0</v>
      </c>
      <c r="AR579" s="147" t="s">
        <v>309</v>
      </c>
      <c r="AT579" s="147" t="s">
        <v>982</v>
      </c>
      <c r="AU579" s="147" t="s">
        <v>90</v>
      </c>
      <c r="AY579" s="17" t="s">
        <v>268</v>
      </c>
      <c r="BE579" s="148">
        <f>IF(N579="základní",J579,0)</f>
        <v>0</v>
      </c>
      <c r="BF579" s="148">
        <f>IF(N579="snížená",J579,0)</f>
        <v>0</v>
      </c>
      <c r="BG579" s="148">
        <f>IF(N579="zákl. přenesená",J579,0)</f>
        <v>0</v>
      </c>
      <c r="BH579" s="148">
        <f>IF(N579="sníž. přenesená",J579,0)</f>
        <v>0</v>
      </c>
      <c r="BI579" s="148">
        <f>IF(N579="nulová",J579,0)</f>
        <v>0</v>
      </c>
      <c r="BJ579" s="17" t="s">
        <v>90</v>
      </c>
      <c r="BK579" s="148">
        <f>ROUND(I579*H579,2)</f>
        <v>0</v>
      </c>
      <c r="BL579" s="17" t="s">
        <v>101</v>
      </c>
      <c r="BM579" s="147" t="s">
        <v>1138</v>
      </c>
    </row>
    <row r="580" spans="2:65" s="14" customFormat="1">
      <c r="B580" s="164"/>
      <c r="D580" s="150" t="s">
        <v>276</v>
      </c>
      <c r="E580" s="165" t="s">
        <v>1</v>
      </c>
      <c r="F580" s="166" t="s">
        <v>1139</v>
      </c>
      <c r="H580" s="165" t="s">
        <v>1</v>
      </c>
      <c r="I580" s="167"/>
      <c r="L580" s="164"/>
      <c r="M580" s="168"/>
      <c r="T580" s="169"/>
      <c r="AT580" s="165" t="s">
        <v>276</v>
      </c>
      <c r="AU580" s="165" t="s">
        <v>90</v>
      </c>
      <c r="AV580" s="14" t="s">
        <v>84</v>
      </c>
      <c r="AW580" s="14" t="s">
        <v>32</v>
      </c>
      <c r="AX580" s="14" t="s">
        <v>77</v>
      </c>
      <c r="AY580" s="165" t="s">
        <v>268</v>
      </c>
    </row>
    <row r="581" spans="2:65" s="12" customFormat="1">
      <c r="B581" s="149"/>
      <c r="D581" s="150" t="s">
        <v>276</v>
      </c>
      <c r="E581" s="151" t="s">
        <v>1</v>
      </c>
      <c r="F581" s="152" t="s">
        <v>3675</v>
      </c>
      <c r="H581" s="153">
        <v>9.8000000000000007</v>
      </c>
      <c r="I581" s="154"/>
      <c r="L581" s="149"/>
      <c r="M581" s="155"/>
      <c r="T581" s="156"/>
      <c r="AT581" s="151" t="s">
        <v>276</v>
      </c>
      <c r="AU581" s="151" t="s">
        <v>90</v>
      </c>
      <c r="AV581" s="12" t="s">
        <v>90</v>
      </c>
      <c r="AW581" s="12" t="s">
        <v>32</v>
      </c>
      <c r="AX581" s="12" t="s">
        <v>77</v>
      </c>
      <c r="AY581" s="151" t="s">
        <v>268</v>
      </c>
    </row>
    <row r="582" spans="2:65" s="13" customFormat="1">
      <c r="B582" s="157"/>
      <c r="D582" s="150" t="s">
        <v>276</v>
      </c>
      <c r="E582" s="158" t="s">
        <v>1</v>
      </c>
      <c r="F582" s="159" t="s">
        <v>278</v>
      </c>
      <c r="H582" s="160">
        <v>9.8000000000000007</v>
      </c>
      <c r="I582" s="161"/>
      <c r="L582" s="157"/>
      <c r="M582" s="162"/>
      <c r="T582" s="163"/>
      <c r="AT582" s="158" t="s">
        <v>276</v>
      </c>
      <c r="AU582" s="158" t="s">
        <v>90</v>
      </c>
      <c r="AV582" s="13" t="s">
        <v>101</v>
      </c>
      <c r="AW582" s="13" t="s">
        <v>32</v>
      </c>
      <c r="AX582" s="13" t="s">
        <v>84</v>
      </c>
      <c r="AY582" s="158" t="s">
        <v>268</v>
      </c>
    </row>
    <row r="583" spans="2:65" s="12" customFormat="1">
      <c r="B583" s="149"/>
      <c r="D583" s="150" t="s">
        <v>276</v>
      </c>
      <c r="F583" s="152" t="s">
        <v>3676</v>
      </c>
      <c r="H583" s="153">
        <v>10.29</v>
      </c>
      <c r="I583" s="154"/>
      <c r="L583" s="149"/>
      <c r="M583" s="155"/>
      <c r="T583" s="156"/>
      <c r="AT583" s="151" t="s">
        <v>276</v>
      </c>
      <c r="AU583" s="151" t="s">
        <v>90</v>
      </c>
      <c r="AV583" s="12" t="s">
        <v>90</v>
      </c>
      <c r="AW583" s="12" t="s">
        <v>4</v>
      </c>
      <c r="AX583" s="12" t="s">
        <v>84</v>
      </c>
      <c r="AY583" s="151" t="s">
        <v>268</v>
      </c>
    </row>
    <row r="584" spans="2:65" s="1" customFormat="1" ht="24.2" customHeight="1">
      <c r="B584" s="32"/>
      <c r="C584" s="186" t="s">
        <v>638</v>
      </c>
      <c r="D584" s="186" t="s">
        <v>982</v>
      </c>
      <c r="E584" s="187" t="s">
        <v>1142</v>
      </c>
      <c r="F584" s="188" t="s">
        <v>1143</v>
      </c>
      <c r="G584" s="189" t="s">
        <v>318</v>
      </c>
      <c r="H584" s="190">
        <v>19.47</v>
      </c>
      <c r="I584" s="191"/>
      <c r="J584" s="192">
        <f>ROUND(I584*H584,2)</f>
        <v>0</v>
      </c>
      <c r="K584" s="188" t="s">
        <v>274</v>
      </c>
      <c r="L584" s="193"/>
      <c r="M584" s="194" t="s">
        <v>1</v>
      </c>
      <c r="N584" s="195" t="s">
        <v>43</v>
      </c>
      <c r="P584" s="145">
        <f>O584*H584</f>
        <v>0</v>
      </c>
      <c r="Q584" s="145">
        <v>1E-4</v>
      </c>
      <c r="R584" s="145">
        <f>Q584*H584</f>
        <v>1.9469999999999999E-3</v>
      </c>
      <c r="S584" s="145">
        <v>0</v>
      </c>
      <c r="T584" s="146">
        <f>S584*H584</f>
        <v>0</v>
      </c>
      <c r="AR584" s="147" t="s">
        <v>309</v>
      </c>
      <c r="AT584" s="147" t="s">
        <v>982</v>
      </c>
      <c r="AU584" s="147" t="s">
        <v>90</v>
      </c>
      <c r="AY584" s="17" t="s">
        <v>268</v>
      </c>
      <c r="BE584" s="148">
        <f>IF(N584="základní",J584,0)</f>
        <v>0</v>
      </c>
      <c r="BF584" s="148">
        <f>IF(N584="snížená",J584,0)</f>
        <v>0</v>
      </c>
      <c r="BG584" s="148">
        <f>IF(N584="zákl. přenesená",J584,0)</f>
        <v>0</v>
      </c>
      <c r="BH584" s="148">
        <f>IF(N584="sníž. přenesená",J584,0)</f>
        <v>0</v>
      </c>
      <c r="BI584" s="148">
        <f>IF(N584="nulová",J584,0)</f>
        <v>0</v>
      </c>
      <c r="BJ584" s="17" t="s">
        <v>90</v>
      </c>
      <c r="BK584" s="148">
        <f>ROUND(I584*H584,2)</f>
        <v>0</v>
      </c>
      <c r="BL584" s="17" t="s">
        <v>101</v>
      </c>
      <c r="BM584" s="147" t="s">
        <v>3677</v>
      </c>
    </row>
    <row r="585" spans="2:65" s="14" customFormat="1">
      <c r="B585" s="164"/>
      <c r="D585" s="150" t="s">
        <v>276</v>
      </c>
      <c r="E585" s="165" t="s">
        <v>1</v>
      </c>
      <c r="F585" s="166" t="s">
        <v>1145</v>
      </c>
      <c r="H585" s="165" t="s">
        <v>1</v>
      </c>
      <c r="I585" s="167"/>
      <c r="L585" s="164"/>
      <c r="M585" s="168"/>
      <c r="T585" s="169"/>
      <c r="AT585" s="165" t="s">
        <v>276</v>
      </c>
      <c r="AU585" s="165" t="s">
        <v>90</v>
      </c>
      <c r="AV585" s="14" t="s">
        <v>84</v>
      </c>
      <c r="AW585" s="14" t="s">
        <v>32</v>
      </c>
      <c r="AX585" s="14" t="s">
        <v>77</v>
      </c>
      <c r="AY585" s="165" t="s">
        <v>268</v>
      </c>
    </row>
    <row r="586" spans="2:65" s="12" customFormat="1">
      <c r="B586" s="149"/>
      <c r="D586" s="150" t="s">
        <v>276</v>
      </c>
      <c r="E586" s="151" t="s">
        <v>1</v>
      </c>
      <c r="F586" s="152" t="s">
        <v>3678</v>
      </c>
      <c r="H586" s="153">
        <v>19.47</v>
      </c>
      <c r="I586" s="154"/>
      <c r="L586" s="149"/>
      <c r="M586" s="155"/>
      <c r="T586" s="156"/>
      <c r="AT586" s="151" t="s">
        <v>276</v>
      </c>
      <c r="AU586" s="151" t="s">
        <v>90</v>
      </c>
      <c r="AV586" s="12" t="s">
        <v>90</v>
      </c>
      <c r="AW586" s="12" t="s">
        <v>32</v>
      </c>
      <c r="AX586" s="12" t="s">
        <v>77</v>
      </c>
      <c r="AY586" s="151" t="s">
        <v>268</v>
      </c>
    </row>
    <row r="587" spans="2:65" s="13" customFormat="1">
      <c r="B587" s="157"/>
      <c r="D587" s="150" t="s">
        <v>276</v>
      </c>
      <c r="E587" s="158" t="s">
        <v>1</v>
      </c>
      <c r="F587" s="159" t="s">
        <v>278</v>
      </c>
      <c r="H587" s="160">
        <v>19.47</v>
      </c>
      <c r="I587" s="161"/>
      <c r="L587" s="157"/>
      <c r="M587" s="162"/>
      <c r="T587" s="163"/>
      <c r="AT587" s="158" t="s">
        <v>276</v>
      </c>
      <c r="AU587" s="158" t="s">
        <v>90</v>
      </c>
      <c r="AV587" s="13" t="s">
        <v>101</v>
      </c>
      <c r="AW587" s="13" t="s">
        <v>32</v>
      </c>
      <c r="AX587" s="13" t="s">
        <v>84</v>
      </c>
      <c r="AY587" s="158" t="s">
        <v>268</v>
      </c>
    </row>
    <row r="588" spans="2:65" s="1" customFormat="1" ht="24.2" customHeight="1">
      <c r="B588" s="32"/>
      <c r="C588" s="136" t="s">
        <v>642</v>
      </c>
      <c r="D588" s="136" t="s">
        <v>270</v>
      </c>
      <c r="E588" s="137" t="s">
        <v>1147</v>
      </c>
      <c r="F588" s="138" t="s">
        <v>1148</v>
      </c>
      <c r="G588" s="139" t="s">
        <v>273</v>
      </c>
      <c r="H588" s="140">
        <v>170.99799999999999</v>
      </c>
      <c r="I588" s="141"/>
      <c r="J588" s="142">
        <f>ROUND(I588*H588,2)</f>
        <v>0</v>
      </c>
      <c r="K588" s="138" t="s">
        <v>274</v>
      </c>
      <c r="L588" s="32"/>
      <c r="M588" s="143" t="s">
        <v>1</v>
      </c>
      <c r="N588" s="144" t="s">
        <v>43</v>
      </c>
      <c r="P588" s="145">
        <f>O588*H588</f>
        <v>0</v>
      </c>
      <c r="Q588" s="145">
        <v>2.0500000000000001E-2</v>
      </c>
      <c r="R588" s="145">
        <f>Q588*H588</f>
        <v>3.5054590000000001</v>
      </c>
      <c r="S588" s="145">
        <v>0</v>
      </c>
      <c r="T588" s="146">
        <f>S588*H588</f>
        <v>0</v>
      </c>
      <c r="AR588" s="147" t="s">
        <v>101</v>
      </c>
      <c r="AT588" s="147" t="s">
        <v>270</v>
      </c>
      <c r="AU588" s="147" t="s">
        <v>90</v>
      </c>
      <c r="AY588" s="17" t="s">
        <v>268</v>
      </c>
      <c r="BE588" s="148">
        <f>IF(N588="základní",J588,0)</f>
        <v>0</v>
      </c>
      <c r="BF588" s="148">
        <f>IF(N588="snížená",J588,0)</f>
        <v>0</v>
      </c>
      <c r="BG588" s="148">
        <f>IF(N588="zákl. přenesená",J588,0)</f>
        <v>0</v>
      </c>
      <c r="BH588" s="148">
        <f>IF(N588="sníž. přenesená",J588,0)</f>
        <v>0</v>
      </c>
      <c r="BI588" s="148">
        <f>IF(N588="nulová",J588,0)</f>
        <v>0</v>
      </c>
      <c r="BJ588" s="17" t="s">
        <v>90</v>
      </c>
      <c r="BK588" s="148">
        <f>ROUND(I588*H588,2)</f>
        <v>0</v>
      </c>
      <c r="BL588" s="17" t="s">
        <v>101</v>
      </c>
      <c r="BM588" s="147" t="s">
        <v>1149</v>
      </c>
    </row>
    <row r="589" spans="2:65" s="14" customFormat="1">
      <c r="B589" s="164"/>
      <c r="D589" s="150" t="s">
        <v>276</v>
      </c>
      <c r="E589" s="165" t="s">
        <v>1</v>
      </c>
      <c r="F589" s="166" t="s">
        <v>1006</v>
      </c>
      <c r="H589" s="165" t="s">
        <v>1</v>
      </c>
      <c r="I589" s="167"/>
      <c r="L589" s="164"/>
      <c r="M589" s="168"/>
      <c r="T589" s="169"/>
      <c r="AT589" s="165" t="s">
        <v>276</v>
      </c>
      <c r="AU589" s="165" t="s">
        <v>90</v>
      </c>
      <c r="AV589" s="14" t="s">
        <v>84</v>
      </c>
      <c r="AW589" s="14" t="s">
        <v>32</v>
      </c>
      <c r="AX589" s="14" t="s">
        <v>77</v>
      </c>
      <c r="AY589" s="165" t="s">
        <v>268</v>
      </c>
    </row>
    <row r="590" spans="2:65" s="14" customFormat="1">
      <c r="B590" s="164"/>
      <c r="D590" s="150" t="s">
        <v>276</v>
      </c>
      <c r="E590" s="165" t="s">
        <v>1</v>
      </c>
      <c r="F590" s="166" t="s">
        <v>1007</v>
      </c>
      <c r="H590" s="165" t="s">
        <v>1</v>
      </c>
      <c r="I590" s="167"/>
      <c r="L590" s="164"/>
      <c r="M590" s="168"/>
      <c r="T590" s="169"/>
      <c r="AT590" s="165" t="s">
        <v>276</v>
      </c>
      <c r="AU590" s="165" t="s">
        <v>90</v>
      </c>
      <c r="AV590" s="14" t="s">
        <v>84</v>
      </c>
      <c r="AW590" s="14" t="s">
        <v>32</v>
      </c>
      <c r="AX590" s="14" t="s">
        <v>77</v>
      </c>
      <c r="AY590" s="165" t="s">
        <v>268</v>
      </c>
    </row>
    <row r="591" spans="2:65" s="14" customFormat="1">
      <c r="B591" s="164"/>
      <c r="D591" s="150" t="s">
        <v>276</v>
      </c>
      <c r="E591" s="165" t="s">
        <v>1</v>
      </c>
      <c r="F591" s="166" t="s">
        <v>998</v>
      </c>
      <c r="H591" s="165" t="s">
        <v>1</v>
      </c>
      <c r="I591" s="167"/>
      <c r="L591" s="164"/>
      <c r="M591" s="168"/>
      <c r="T591" s="169"/>
      <c r="AT591" s="165" t="s">
        <v>276</v>
      </c>
      <c r="AU591" s="165" t="s">
        <v>90</v>
      </c>
      <c r="AV591" s="14" t="s">
        <v>84</v>
      </c>
      <c r="AW591" s="14" t="s">
        <v>32</v>
      </c>
      <c r="AX591" s="14" t="s">
        <v>77</v>
      </c>
      <c r="AY591" s="165" t="s">
        <v>268</v>
      </c>
    </row>
    <row r="592" spans="2:65" s="12" customFormat="1">
      <c r="B592" s="149"/>
      <c r="D592" s="150" t="s">
        <v>276</v>
      </c>
      <c r="E592" s="151" t="s">
        <v>1</v>
      </c>
      <c r="F592" s="152" t="s">
        <v>3635</v>
      </c>
      <c r="H592" s="153">
        <v>33.514000000000003</v>
      </c>
      <c r="I592" s="154"/>
      <c r="L592" s="149"/>
      <c r="M592" s="155"/>
      <c r="T592" s="156"/>
      <c r="AT592" s="151" t="s">
        <v>276</v>
      </c>
      <c r="AU592" s="151" t="s">
        <v>90</v>
      </c>
      <c r="AV592" s="12" t="s">
        <v>90</v>
      </c>
      <c r="AW592" s="12" t="s">
        <v>32</v>
      </c>
      <c r="AX592" s="12" t="s">
        <v>77</v>
      </c>
      <c r="AY592" s="151" t="s">
        <v>268</v>
      </c>
    </row>
    <row r="593" spans="2:65" s="12" customFormat="1">
      <c r="B593" s="149"/>
      <c r="D593" s="150" t="s">
        <v>276</v>
      </c>
      <c r="E593" s="151" t="s">
        <v>1</v>
      </c>
      <c r="F593" s="152" t="s">
        <v>3636</v>
      </c>
      <c r="H593" s="153">
        <v>-3.15</v>
      </c>
      <c r="I593" s="154"/>
      <c r="L593" s="149"/>
      <c r="M593" s="155"/>
      <c r="T593" s="156"/>
      <c r="AT593" s="151" t="s">
        <v>276</v>
      </c>
      <c r="AU593" s="151" t="s">
        <v>90</v>
      </c>
      <c r="AV593" s="12" t="s">
        <v>90</v>
      </c>
      <c r="AW593" s="12" t="s">
        <v>32</v>
      </c>
      <c r="AX593" s="12" t="s">
        <v>77</v>
      </c>
      <c r="AY593" s="151" t="s">
        <v>268</v>
      </c>
    </row>
    <row r="594" spans="2:65" s="15" customFormat="1">
      <c r="B594" s="170"/>
      <c r="D594" s="150" t="s">
        <v>276</v>
      </c>
      <c r="E594" s="171" t="s">
        <v>1</v>
      </c>
      <c r="F594" s="172" t="s">
        <v>325</v>
      </c>
      <c r="H594" s="173">
        <v>30.364000000000001</v>
      </c>
      <c r="I594" s="174"/>
      <c r="L594" s="170"/>
      <c r="M594" s="175"/>
      <c r="T594" s="176"/>
      <c r="AT594" s="171" t="s">
        <v>276</v>
      </c>
      <c r="AU594" s="171" t="s">
        <v>90</v>
      </c>
      <c r="AV594" s="15" t="s">
        <v>97</v>
      </c>
      <c r="AW594" s="15" t="s">
        <v>32</v>
      </c>
      <c r="AX594" s="15" t="s">
        <v>77</v>
      </c>
      <c r="AY594" s="171" t="s">
        <v>268</v>
      </c>
    </row>
    <row r="595" spans="2:65" s="14" customFormat="1">
      <c r="B595" s="164"/>
      <c r="D595" s="150" t="s">
        <v>276</v>
      </c>
      <c r="E595" s="165" t="s">
        <v>1</v>
      </c>
      <c r="F595" s="166" t="s">
        <v>1150</v>
      </c>
      <c r="H595" s="165" t="s">
        <v>1</v>
      </c>
      <c r="I595" s="167"/>
      <c r="L595" s="164"/>
      <c r="M595" s="168"/>
      <c r="T595" s="169"/>
      <c r="AT595" s="165" t="s">
        <v>276</v>
      </c>
      <c r="AU595" s="165" t="s">
        <v>90</v>
      </c>
      <c r="AV595" s="14" t="s">
        <v>84</v>
      </c>
      <c r="AW595" s="14" t="s">
        <v>32</v>
      </c>
      <c r="AX595" s="14" t="s">
        <v>77</v>
      </c>
      <c r="AY595" s="165" t="s">
        <v>268</v>
      </c>
    </row>
    <row r="596" spans="2:65" s="14" customFormat="1">
      <c r="B596" s="164"/>
      <c r="D596" s="150" t="s">
        <v>276</v>
      </c>
      <c r="E596" s="165" t="s">
        <v>1</v>
      </c>
      <c r="F596" s="166" t="s">
        <v>1009</v>
      </c>
      <c r="H596" s="165" t="s">
        <v>1</v>
      </c>
      <c r="I596" s="167"/>
      <c r="L596" s="164"/>
      <c r="M596" s="168"/>
      <c r="T596" s="169"/>
      <c r="AT596" s="165" t="s">
        <v>276</v>
      </c>
      <c r="AU596" s="165" t="s">
        <v>90</v>
      </c>
      <c r="AV596" s="14" t="s">
        <v>84</v>
      </c>
      <c r="AW596" s="14" t="s">
        <v>32</v>
      </c>
      <c r="AX596" s="14" t="s">
        <v>77</v>
      </c>
      <c r="AY596" s="165" t="s">
        <v>268</v>
      </c>
    </row>
    <row r="597" spans="2:65" s="12" customFormat="1">
      <c r="B597" s="149"/>
      <c r="D597" s="150" t="s">
        <v>276</v>
      </c>
      <c r="E597" s="151" t="s">
        <v>1</v>
      </c>
      <c r="F597" s="152" t="s">
        <v>3638</v>
      </c>
      <c r="H597" s="153">
        <v>142.30600000000001</v>
      </c>
      <c r="I597" s="154"/>
      <c r="L597" s="149"/>
      <c r="M597" s="155"/>
      <c r="T597" s="156"/>
      <c r="AT597" s="151" t="s">
        <v>276</v>
      </c>
      <c r="AU597" s="151" t="s">
        <v>90</v>
      </c>
      <c r="AV597" s="12" t="s">
        <v>90</v>
      </c>
      <c r="AW597" s="12" t="s">
        <v>32</v>
      </c>
      <c r="AX597" s="12" t="s">
        <v>77</v>
      </c>
      <c r="AY597" s="151" t="s">
        <v>268</v>
      </c>
    </row>
    <row r="598" spans="2:65" s="12" customFormat="1" ht="33.75">
      <c r="B598" s="149"/>
      <c r="D598" s="150" t="s">
        <v>276</v>
      </c>
      <c r="E598" s="151" t="s">
        <v>1</v>
      </c>
      <c r="F598" s="152" t="s">
        <v>3639</v>
      </c>
      <c r="H598" s="153">
        <v>-27.72</v>
      </c>
      <c r="I598" s="154"/>
      <c r="L598" s="149"/>
      <c r="M598" s="155"/>
      <c r="T598" s="156"/>
      <c r="AT598" s="151" t="s">
        <v>276</v>
      </c>
      <c r="AU598" s="151" t="s">
        <v>90</v>
      </c>
      <c r="AV598" s="12" t="s">
        <v>90</v>
      </c>
      <c r="AW598" s="12" t="s">
        <v>32</v>
      </c>
      <c r="AX598" s="12" t="s">
        <v>77</v>
      </c>
      <c r="AY598" s="151" t="s">
        <v>268</v>
      </c>
    </row>
    <row r="599" spans="2:65" s="15" customFormat="1">
      <c r="B599" s="170"/>
      <c r="D599" s="150" t="s">
        <v>276</v>
      </c>
      <c r="E599" s="171" t="s">
        <v>1</v>
      </c>
      <c r="F599" s="172" t="s">
        <v>325</v>
      </c>
      <c r="H599" s="173">
        <v>114.586</v>
      </c>
      <c r="I599" s="174"/>
      <c r="L599" s="170"/>
      <c r="M599" s="175"/>
      <c r="T599" s="176"/>
      <c r="AT599" s="171" t="s">
        <v>276</v>
      </c>
      <c r="AU599" s="171" t="s">
        <v>90</v>
      </c>
      <c r="AV599" s="15" t="s">
        <v>97</v>
      </c>
      <c r="AW599" s="15" t="s">
        <v>32</v>
      </c>
      <c r="AX599" s="15" t="s">
        <v>77</v>
      </c>
      <c r="AY599" s="171" t="s">
        <v>268</v>
      </c>
    </row>
    <row r="600" spans="2:65" s="14" customFormat="1">
      <c r="B600" s="164"/>
      <c r="D600" s="150" t="s">
        <v>276</v>
      </c>
      <c r="E600" s="165" t="s">
        <v>1</v>
      </c>
      <c r="F600" s="166" t="s">
        <v>1012</v>
      </c>
      <c r="H600" s="165" t="s">
        <v>1</v>
      </c>
      <c r="I600" s="167"/>
      <c r="L600" s="164"/>
      <c r="M600" s="168"/>
      <c r="T600" s="169"/>
      <c r="AT600" s="165" t="s">
        <v>276</v>
      </c>
      <c r="AU600" s="165" t="s">
        <v>90</v>
      </c>
      <c r="AV600" s="14" t="s">
        <v>84</v>
      </c>
      <c r="AW600" s="14" t="s">
        <v>32</v>
      </c>
      <c r="AX600" s="14" t="s">
        <v>77</v>
      </c>
      <c r="AY600" s="165" t="s">
        <v>268</v>
      </c>
    </row>
    <row r="601" spans="2:65" s="12" customFormat="1">
      <c r="B601" s="149"/>
      <c r="D601" s="150" t="s">
        <v>276</v>
      </c>
      <c r="E601" s="151" t="s">
        <v>1</v>
      </c>
      <c r="F601" s="152" t="s">
        <v>3640</v>
      </c>
      <c r="H601" s="153">
        <v>22.03</v>
      </c>
      <c r="I601" s="154"/>
      <c r="L601" s="149"/>
      <c r="M601" s="155"/>
      <c r="T601" s="156"/>
      <c r="AT601" s="151" t="s">
        <v>276</v>
      </c>
      <c r="AU601" s="151" t="s">
        <v>90</v>
      </c>
      <c r="AV601" s="12" t="s">
        <v>90</v>
      </c>
      <c r="AW601" s="12" t="s">
        <v>32</v>
      </c>
      <c r="AX601" s="12" t="s">
        <v>77</v>
      </c>
      <c r="AY601" s="151" t="s">
        <v>268</v>
      </c>
    </row>
    <row r="602" spans="2:65" s="15" customFormat="1">
      <c r="B602" s="170"/>
      <c r="D602" s="150" t="s">
        <v>276</v>
      </c>
      <c r="E602" s="171" t="s">
        <v>1</v>
      </c>
      <c r="F602" s="172" t="s">
        <v>325</v>
      </c>
      <c r="H602" s="173">
        <v>22.03</v>
      </c>
      <c r="I602" s="174"/>
      <c r="L602" s="170"/>
      <c r="M602" s="175"/>
      <c r="T602" s="176"/>
      <c r="AT602" s="171" t="s">
        <v>276</v>
      </c>
      <c r="AU602" s="171" t="s">
        <v>90</v>
      </c>
      <c r="AV602" s="15" t="s">
        <v>97</v>
      </c>
      <c r="AW602" s="15" t="s">
        <v>32</v>
      </c>
      <c r="AX602" s="15" t="s">
        <v>77</v>
      </c>
      <c r="AY602" s="171" t="s">
        <v>268</v>
      </c>
    </row>
    <row r="603" spans="2:65" s="14" customFormat="1">
      <c r="B603" s="164"/>
      <c r="D603" s="150" t="s">
        <v>276</v>
      </c>
      <c r="E603" s="165" t="s">
        <v>1</v>
      </c>
      <c r="F603" s="166" t="s">
        <v>1014</v>
      </c>
      <c r="H603" s="165" t="s">
        <v>1</v>
      </c>
      <c r="I603" s="167"/>
      <c r="L603" s="164"/>
      <c r="M603" s="168"/>
      <c r="T603" s="169"/>
      <c r="AT603" s="165" t="s">
        <v>276</v>
      </c>
      <c r="AU603" s="165" t="s">
        <v>90</v>
      </c>
      <c r="AV603" s="14" t="s">
        <v>84</v>
      </c>
      <c r="AW603" s="14" t="s">
        <v>32</v>
      </c>
      <c r="AX603" s="14" t="s">
        <v>77</v>
      </c>
      <c r="AY603" s="165" t="s">
        <v>268</v>
      </c>
    </row>
    <row r="604" spans="2:65" s="12" customFormat="1">
      <c r="B604" s="149"/>
      <c r="D604" s="150" t="s">
        <v>276</v>
      </c>
      <c r="E604" s="151" t="s">
        <v>1</v>
      </c>
      <c r="F604" s="152" t="s">
        <v>3641</v>
      </c>
      <c r="H604" s="153">
        <v>4.0179999999999998</v>
      </c>
      <c r="I604" s="154"/>
      <c r="L604" s="149"/>
      <c r="M604" s="155"/>
      <c r="T604" s="156"/>
      <c r="AT604" s="151" t="s">
        <v>276</v>
      </c>
      <c r="AU604" s="151" t="s">
        <v>90</v>
      </c>
      <c r="AV604" s="12" t="s">
        <v>90</v>
      </c>
      <c r="AW604" s="12" t="s">
        <v>32</v>
      </c>
      <c r="AX604" s="12" t="s">
        <v>77</v>
      </c>
      <c r="AY604" s="151" t="s">
        <v>268</v>
      </c>
    </row>
    <row r="605" spans="2:65" s="15" customFormat="1">
      <c r="B605" s="170"/>
      <c r="D605" s="150" t="s">
        <v>276</v>
      </c>
      <c r="E605" s="171" t="s">
        <v>1</v>
      </c>
      <c r="F605" s="172" t="s">
        <v>325</v>
      </c>
      <c r="H605" s="173">
        <v>4.0179999999999998</v>
      </c>
      <c r="I605" s="174"/>
      <c r="L605" s="170"/>
      <c r="M605" s="175"/>
      <c r="T605" s="176"/>
      <c r="AT605" s="171" t="s">
        <v>276</v>
      </c>
      <c r="AU605" s="171" t="s">
        <v>90</v>
      </c>
      <c r="AV605" s="15" t="s">
        <v>97</v>
      </c>
      <c r="AW605" s="15" t="s">
        <v>32</v>
      </c>
      <c r="AX605" s="15" t="s">
        <v>77</v>
      </c>
      <c r="AY605" s="171" t="s">
        <v>268</v>
      </c>
    </row>
    <row r="606" spans="2:65" s="13" customFormat="1">
      <c r="B606" s="157"/>
      <c r="D606" s="150" t="s">
        <v>276</v>
      </c>
      <c r="E606" s="158" t="s">
        <v>1</v>
      </c>
      <c r="F606" s="159" t="s">
        <v>278</v>
      </c>
      <c r="H606" s="160">
        <v>170.99799999999999</v>
      </c>
      <c r="I606" s="161"/>
      <c r="L606" s="157"/>
      <c r="M606" s="162"/>
      <c r="T606" s="163"/>
      <c r="AT606" s="158" t="s">
        <v>276</v>
      </c>
      <c r="AU606" s="158" t="s">
        <v>90</v>
      </c>
      <c r="AV606" s="13" t="s">
        <v>101</v>
      </c>
      <c r="AW606" s="13" t="s">
        <v>32</v>
      </c>
      <c r="AX606" s="13" t="s">
        <v>84</v>
      </c>
      <c r="AY606" s="158" t="s">
        <v>268</v>
      </c>
    </row>
    <row r="607" spans="2:65" s="1" customFormat="1" ht="33" customHeight="1">
      <c r="B607" s="32"/>
      <c r="C607" s="136" t="s">
        <v>649</v>
      </c>
      <c r="D607" s="136" t="s">
        <v>270</v>
      </c>
      <c r="E607" s="137" t="s">
        <v>1151</v>
      </c>
      <c r="F607" s="138" t="s">
        <v>1152</v>
      </c>
      <c r="G607" s="139" t="s">
        <v>273</v>
      </c>
      <c r="H607" s="140">
        <v>166.98</v>
      </c>
      <c r="I607" s="141"/>
      <c r="J607" s="142">
        <f>ROUND(I607*H607,2)</f>
        <v>0</v>
      </c>
      <c r="K607" s="138" t="s">
        <v>1</v>
      </c>
      <c r="L607" s="32"/>
      <c r="M607" s="143" t="s">
        <v>1</v>
      </c>
      <c r="N607" s="144" t="s">
        <v>43</v>
      </c>
      <c r="P607" s="145">
        <f>O607*H607</f>
        <v>0</v>
      </c>
      <c r="Q607" s="145">
        <v>1.9E-3</v>
      </c>
      <c r="R607" s="145">
        <f>Q607*H607</f>
        <v>0.31726199999999999</v>
      </c>
      <c r="S607" s="145">
        <v>0</v>
      </c>
      <c r="T607" s="146">
        <f>S607*H607</f>
        <v>0</v>
      </c>
      <c r="AR607" s="147" t="s">
        <v>101</v>
      </c>
      <c r="AT607" s="147" t="s">
        <v>270</v>
      </c>
      <c r="AU607" s="147" t="s">
        <v>90</v>
      </c>
      <c r="AY607" s="17" t="s">
        <v>268</v>
      </c>
      <c r="BE607" s="148">
        <f>IF(N607="základní",J607,0)</f>
        <v>0</v>
      </c>
      <c r="BF607" s="148">
        <f>IF(N607="snížená",J607,0)</f>
        <v>0</v>
      </c>
      <c r="BG607" s="148">
        <f>IF(N607="zákl. přenesená",J607,0)</f>
        <v>0</v>
      </c>
      <c r="BH607" s="148">
        <f>IF(N607="sníž. přenesená",J607,0)</f>
        <v>0</v>
      </c>
      <c r="BI607" s="148">
        <f>IF(N607="nulová",J607,0)</f>
        <v>0</v>
      </c>
      <c r="BJ607" s="17" t="s">
        <v>90</v>
      </c>
      <c r="BK607" s="148">
        <f>ROUND(I607*H607,2)</f>
        <v>0</v>
      </c>
      <c r="BL607" s="17" t="s">
        <v>101</v>
      </c>
      <c r="BM607" s="147" t="s">
        <v>1153</v>
      </c>
    </row>
    <row r="608" spans="2:65" s="14" customFormat="1">
      <c r="B608" s="164"/>
      <c r="D608" s="150" t="s">
        <v>276</v>
      </c>
      <c r="E608" s="165" t="s">
        <v>1</v>
      </c>
      <c r="F608" s="166" t="s">
        <v>1006</v>
      </c>
      <c r="H608" s="165" t="s">
        <v>1</v>
      </c>
      <c r="I608" s="167"/>
      <c r="L608" s="164"/>
      <c r="M608" s="168"/>
      <c r="T608" s="169"/>
      <c r="AT608" s="165" t="s">
        <v>276</v>
      </c>
      <c r="AU608" s="165" t="s">
        <v>90</v>
      </c>
      <c r="AV608" s="14" t="s">
        <v>84</v>
      </c>
      <c r="AW608" s="14" t="s">
        <v>32</v>
      </c>
      <c r="AX608" s="14" t="s">
        <v>77</v>
      </c>
      <c r="AY608" s="165" t="s">
        <v>268</v>
      </c>
    </row>
    <row r="609" spans="2:65" s="14" customFormat="1">
      <c r="B609" s="164"/>
      <c r="D609" s="150" t="s">
        <v>276</v>
      </c>
      <c r="E609" s="165" t="s">
        <v>1</v>
      </c>
      <c r="F609" s="166" t="s">
        <v>1023</v>
      </c>
      <c r="H609" s="165" t="s">
        <v>1</v>
      </c>
      <c r="I609" s="167"/>
      <c r="L609" s="164"/>
      <c r="M609" s="168"/>
      <c r="T609" s="169"/>
      <c r="AT609" s="165" t="s">
        <v>276</v>
      </c>
      <c r="AU609" s="165" t="s">
        <v>90</v>
      </c>
      <c r="AV609" s="14" t="s">
        <v>84</v>
      </c>
      <c r="AW609" s="14" t="s">
        <v>32</v>
      </c>
      <c r="AX609" s="14" t="s">
        <v>77</v>
      </c>
      <c r="AY609" s="165" t="s">
        <v>268</v>
      </c>
    </row>
    <row r="610" spans="2:65" s="14" customFormat="1">
      <c r="B610" s="164"/>
      <c r="D610" s="150" t="s">
        <v>276</v>
      </c>
      <c r="E610" s="165" t="s">
        <v>1</v>
      </c>
      <c r="F610" s="166" t="s">
        <v>998</v>
      </c>
      <c r="H610" s="165" t="s">
        <v>1</v>
      </c>
      <c r="I610" s="167"/>
      <c r="L610" s="164"/>
      <c r="M610" s="168"/>
      <c r="T610" s="169"/>
      <c r="AT610" s="165" t="s">
        <v>276</v>
      </c>
      <c r="AU610" s="165" t="s">
        <v>90</v>
      </c>
      <c r="AV610" s="14" t="s">
        <v>84</v>
      </c>
      <c r="AW610" s="14" t="s">
        <v>32</v>
      </c>
      <c r="AX610" s="14" t="s">
        <v>77</v>
      </c>
      <c r="AY610" s="165" t="s">
        <v>268</v>
      </c>
    </row>
    <row r="611" spans="2:65" s="12" customFormat="1">
      <c r="B611" s="149"/>
      <c r="D611" s="150" t="s">
        <v>276</v>
      </c>
      <c r="E611" s="151" t="s">
        <v>1</v>
      </c>
      <c r="F611" s="152" t="s">
        <v>3635</v>
      </c>
      <c r="H611" s="153">
        <v>33.514000000000003</v>
      </c>
      <c r="I611" s="154"/>
      <c r="L611" s="149"/>
      <c r="M611" s="155"/>
      <c r="T611" s="156"/>
      <c r="AT611" s="151" t="s">
        <v>276</v>
      </c>
      <c r="AU611" s="151" t="s">
        <v>90</v>
      </c>
      <c r="AV611" s="12" t="s">
        <v>90</v>
      </c>
      <c r="AW611" s="12" t="s">
        <v>32</v>
      </c>
      <c r="AX611" s="12" t="s">
        <v>77</v>
      </c>
      <c r="AY611" s="151" t="s">
        <v>268</v>
      </c>
    </row>
    <row r="612" spans="2:65" s="12" customFormat="1">
      <c r="B612" s="149"/>
      <c r="D612" s="150" t="s">
        <v>276</v>
      </c>
      <c r="E612" s="151" t="s">
        <v>1</v>
      </c>
      <c r="F612" s="152" t="s">
        <v>3636</v>
      </c>
      <c r="H612" s="153">
        <v>-3.15</v>
      </c>
      <c r="I612" s="154"/>
      <c r="L612" s="149"/>
      <c r="M612" s="155"/>
      <c r="T612" s="156"/>
      <c r="AT612" s="151" t="s">
        <v>276</v>
      </c>
      <c r="AU612" s="151" t="s">
        <v>90</v>
      </c>
      <c r="AV612" s="12" t="s">
        <v>90</v>
      </c>
      <c r="AW612" s="12" t="s">
        <v>32</v>
      </c>
      <c r="AX612" s="12" t="s">
        <v>77</v>
      </c>
      <c r="AY612" s="151" t="s">
        <v>268</v>
      </c>
    </row>
    <row r="613" spans="2:65" s="15" customFormat="1">
      <c r="B613" s="170"/>
      <c r="D613" s="150" t="s">
        <v>276</v>
      </c>
      <c r="E613" s="171" t="s">
        <v>1</v>
      </c>
      <c r="F613" s="172" t="s">
        <v>325</v>
      </c>
      <c r="H613" s="173">
        <v>30.364000000000001</v>
      </c>
      <c r="I613" s="174"/>
      <c r="L613" s="170"/>
      <c r="M613" s="175"/>
      <c r="T613" s="176"/>
      <c r="AT613" s="171" t="s">
        <v>276</v>
      </c>
      <c r="AU613" s="171" t="s">
        <v>90</v>
      </c>
      <c r="AV613" s="15" t="s">
        <v>97</v>
      </c>
      <c r="AW613" s="15" t="s">
        <v>32</v>
      </c>
      <c r="AX613" s="15" t="s">
        <v>77</v>
      </c>
      <c r="AY613" s="171" t="s">
        <v>268</v>
      </c>
    </row>
    <row r="614" spans="2:65" s="14" customFormat="1">
      <c r="B614" s="164"/>
      <c r="D614" s="150" t="s">
        <v>276</v>
      </c>
      <c r="E614" s="165" t="s">
        <v>1</v>
      </c>
      <c r="F614" s="166" t="s">
        <v>1024</v>
      </c>
      <c r="H614" s="165" t="s">
        <v>1</v>
      </c>
      <c r="I614" s="167"/>
      <c r="L614" s="164"/>
      <c r="M614" s="168"/>
      <c r="T614" s="169"/>
      <c r="AT614" s="165" t="s">
        <v>276</v>
      </c>
      <c r="AU614" s="165" t="s">
        <v>90</v>
      </c>
      <c r="AV614" s="14" t="s">
        <v>84</v>
      </c>
      <c r="AW614" s="14" t="s">
        <v>32</v>
      </c>
      <c r="AX614" s="14" t="s">
        <v>77</v>
      </c>
      <c r="AY614" s="165" t="s">
        <v>268</v>
      </c>
    </row>
    <row r="615" spans="2:65" s="14" customFormat="1">
      <c r="B615" s="164"/>
      <c r="D615" s="150" t="s">
        <v>276</v>
      </c>
      <c r="E615" s="165" t="s">
        <v>1</v>
      </c>
      <c r="F615" s="166" t="s">
        <v>1009</v>
      </c>
      <c r="H615" s="165" t="s">
        <v>1</v>
      </c>
      <c r="I615" s="167"/>
      <c r="L615" s="164"/>
      <c r="M615" s="168"/>
      <c r="T615" s="169"/>
      <c r="AT615" s="165" t="s">
        <v>276</v>
      </c>
      <c r="AU615" s="165" t="s">
        <v>90</v>
      </c>
      <c r="AV615" s="14" t="s">
        <v>84</v>
      </c>
      <c r="AW615" s="14" t="s">
        <v>32</v>
      </c>
      <c r="AX615" s="14" t="s">
        <v>77</v>
      </c>
      <c r="AY615" s="165" t="s">
        <v>268</v>
      </c>
    </row>
    <row r="616" spans="2:65" s="12" customFormat="1">
      <c r="B616" s="149"/>
      <c r="D616" s="150" t="s">
        <v>276</v>
      </c>
      <c r="E616" s="151" t="s">
        <v>1</v>
      </c>
      <c r="F616" s="152" t="s">
        <v>3638</v>
      </c>
      <c r="H616" s="153">
        <v>142.30600000000001</v>
      </c>
      <c r="I616" s="154"/>
      <c r="L616" s="149"/>
      <c r="M616" s="155"/>
      <c r="T616" s="156"/>
      <c r="AT616" s="151" t="s">
        <v>276</v>
      </c>
      <c r="AU616" s="151" t="s">
        <v>90</v>
      </c>
      <c r="AV616" s="12" t="s">
        <v>90</v>
      </c>
      <c r="AW616" s="12" t="s">
        <v>32</v>
      </c>
      <c r="AX616" s="12" t="s">
        <v>77</v>
      </c>
      <c r="AY616" s="151" t="s">
        <v>268</v>
      </c>
    </row>
    <row r="617" spans="2:65" s="12" customFormat="1" ht="33.75">
      <c r="B617" s="149"/>
      <c r="D617" s="150" t="s">
        <v>276</v>
      </c>
      <c r="E617" s="151" t="s">
        <v>1</v>
      </c>
      <c r="F617" s="152" t="s">
        <v>3639</v>
      </c>
      <c r="H617" s="153">
        <v>-27.72</v>
      </c>
      <c r="I617" s="154"/>
      <c r="L617" s="149"/>
      <c r="M617" s="155"/>
      <c r="T617" s="156"/>
      <c r="AT617" s="151" t="s">
        <v>276</v>
      </c>
      <c r="AU617" s="151" t="s">
        <v>90</v>
      </c>
      <c r="AV617" s="12" t="s">
        <v>90</v>
      </c>
      <c r="AW617" s="12" t="s">
        <v>32</v>
      </c>
      <c r="AX617" s="12" t="s">
        <v>77</v>
      </c>
      <c r="AY617" s="151" t="s">
        <v>268</v>
      </c>
    </row>
    <row r="618" spans="2:65" s="15" customFormat="1">
      <c r="B618" s="170"/>
      <c r="D618" s="150" t="s">
        <v>276</v>
      </c>
      <c r="E618" s="171" t="s">
        <v>1</v>
      </c>
      <c r="F618" s="172" t="s">
        <v>325</v>
      </c>
      <c r="H618" s="173">
        <v>114.586</v>
      </c>
      <c r="I618" s="174"/>
      <c r="L618" s="170"/>
      <c r="M618" s="175"/>
      <c r="T618" s="176"/>
      <c r="AT618" s="171" t="s">
        <v>276</v>
      </c>
      <c r="AU618" s="171" t="s">
        <v>90</v>
      </c>
      <c r="AV618" s="15" t="s">
        <v>97</v>
      </c>
      <c r="AW618" s="15" t="s">
        <v>32</v>
      </c>
      <c r="AX618" s="15" t="s">
        <v>77</v>
      </c>
      <c r="AY618" s="171" t="s">
        <v>268</v>
      </c>
    </row>
    <row r="619" spans="2:65" s="14" customFormat="1">
      <c r="B619" s="164"/>
      <c r="D619" s="150" t="s">
        <v>276</v>
      </c>
      <c r="E619" s="165" t="s">
        <v>1</v>
      </c>
      <c r="F619" s="166" t="s">
        <v>1012</v>
      </c>
      <c r="H619" s="165" t="s">
        <v>1</v>
      </c>
      <c r="I619" s="167"/>
      <c r="L619" s="164"/>
      <c r="M619" s="168"/>
      <c r="T619" s="169"/>
      <c r="AT619" s="165" t="s">
        <v>276</v>
      </c>
      <c r="AU619" s="165" t="s">
        <v>90</v>
      </c>
      <c r="AV619" s="14" t="s">
        <v>84</v>
      </c>
      <c r="AW619" s="14" t="s">
        <v>32</v>
      </c>
      <c r="AX619" s="14" t="s">
        <v>77</v>
      </c>
      <c r="AY619" s="165" t="s">
        <v>268</v>
      </c>
    </row>
    <row r="620" spans="2:65" s="12" customFormat="1">
      <c r="B620" s="149"/>
      <c r="D620" s="150" t="s">
        <v>276</v>
      </c>
      <c r="E620" s="151" t="s">
        <v>1</v>
      </c>
      <c r="F620" s="152" t="s">
        <v>3640</v>
      </c>
      <c r="H620" s="153">
        <v>22.03</v>
      </c>
      <c r="I620" s="154"/>
      <c r="L620" s="149"/>
      <c r="M620" s="155"/>
      <c r="T620" s="156"/>
      <c r="AT620" s="151" t="s">
        <v>276</v>
      </c>
      <c r="AU620" s="151" t="s">
        <v>90</v>
      </c>
      <c r="AV620" s="12" t="s">
        <v>90</v>
      </c>
      <c r="AW620" s="12" t="s">
        <v>32</v>
      </c>
      <c r="AX620" s="12" t="s">
        <v>77</v>
      </c>
      <c r="AY620" s="151" t="s">
        <v>268</v>
      </c>
    </row>
    <row r="621" spans="2:65" s="15" customFormat="1">
      <c r="B621" s="170"/>
      <c r="D621" s="150" t="s">
        <v>276</v>
      </c>
      <c r="E621" s="171" t="s">
        <v>1</v>
      </c>
      <c r="F621" s="172" t="s">
        <v>325</v>
      </c>
      <c r="H621" s="173">
        <v>22.03</v>
      </c>
      <c r="I621" s="174"/>
      <c r="L621" s="170"/>
      <c r="M621" s="175"/>
      <c r="T621" s="176"/>
      <c r="AT621" s="171" t="s">
        <v>276</v>
      </c>
      <c r="AU621" s="171" t="s">
        <v>90</v>
      </c>
      <c r="AV621" s="15" t="s">
        <v>97</v>
      </c>
      <c r="AW621" s="15" t="s">
        <v>32</v>
      </c>
      <c r="AX621" s="15" t="s">
        <v>77</v>
      </c>
      <c r="AY621" s="171" t="s">
        <v>268</v>
      </c>
    </row>
    <row r="622" spans="2:65" s="13" customFormat="1">
      <c r="B622" s="157"/>
      <c r="D622" s="150" t="s">
        <v>276</v>
      </c>
      <c r="E622" s="158" t="s">
        <v>1</v>
      </c>
      <c r="F622" s="159" t="s">
        <v>278</v>
      </c>
      <c r="H622" s="160">
        <v>166.98</v>
      </c>
      <c r="I622" s="161"/>
      <c r="L622" s="157"/>
      <c r="M622" s="162"/>
      <c r="T622" s="163"/>
      <c r="AT622" s="158" t="s">
        <v>276</v>
      </c>
      <c r="AU622" s="158" t="s">
        <v>90</v>
      </c>
      <c r="AV622" s="13" t="s">
        <v>101</v>
      </c>
      <c r="AW622" s="13" t="s">
        <v>32</v>
      </c>
      <c r="AX622" s="13" t="s">
        <v>84</v>
      </c>
      <c r="AY622" s="158" t="s">
        <v>268</v>
      </c>
    </row>
    <row r="623" spans="2:65" s="1" customFormat="1" ht="24.2" customHeight="1">
      <c r="B623" s="32"/>
      <c r="C623" s="136" t="s">
        <v>653</v>
      </c>
      <c r="D623" s="136" t="s">
        <v>270</v>
      </c>
      <c r="E623" s="137" t="s">
        <v>1154</v>
      </c>
      <c r="F623" s="138" t="s">
        <v>1155</v>
      </c>
      <c r="G623" s="139" t="s">
        <v>318</v>
      </c>
      <c r="H623" s="140">
        <v>21.324999999999999</v>
      </c>
      <c r="I623" s="141"/>
      <c r="J623" s="142">
        <f>ROUND(I623*H623,2)</f>
        <v>0</v>
      </c>
      <c r="K623" s="138" t="s">
        <v>274</v>
      </c>
      <c r="L623" s="32"/>
      <c r="M623" s="143" t="s">
        <v>1</v>
      </c>
      <c r="N623" s="144" t="s">
        <v>43</v>
      </c>
      <c r="P623" s="145">
        <f>O623*H623</f>
        <v>0</v>
      </c>
      <c r="Q623" s="145">
        <v>2.0650000000000002E-2</v>
      </c>
      <c r="R623" s="145">
        <f>Q623*H623</f>
        <v>0.44036125000000004</v>
      </c>
      <c r="S623" s="145">
        <v>0</v>
      </c>
      <c r="T623" s="146">
        <f>S623*H623</f>
        <v>0</v>
      </c>
      <c r="AR623" s="147" t="s">
        <v>101</v>
      </c>
      <c r="AT623" s="147" t="s">
        <v>270</v>
      </c>
      <c r="AU623" s="147" t="s">
        <v>90</v>
      </c>
      <c r="AY623" s="17" t="s">
        <v>268</v>
      </c>
      <c r="BE623" s="148">
        <f>IF(N623="základní",J623,0)</f>
        <v>0</v>
      </c>
      <c r="BF623" s="148">
        <f>IF(N623="snížená",J623,0)</f>
        <v>0</v>
      </c>
      <c r="BG623" s="148">
        <f>IF(N623="zákl. přenesená",J623,0)</f>
        <v>0</v>
      </c>
      <c r="BH623" s="148">
        <f>IF(N623="sníž. přenesená",J623,0)</f>
        <v>0</v>
      </c>
      <c r="BI623" s="148">
        <f>IF(N623="nulová",J623,0)</f>
        <v>0</v>
      </c>
      <c r="BJ623" s="17" t="s">
        <v>90</v>
      </c>
      <c r="BK623" s="148">
        <f>ROUND(I623*H623,2)</f>
        <v>0</v>
      </c>
      <c r="BL623" s="17" t="s">
        <v>101</v>
      </c>
      <c r="BM623" s="147" t="s">
        <v>3679</v>
      </c>
    </row>
    <row r="624" spans="2:65" s="14" customFormat="1">
      <c r="B624" s="164"/>
      <c r="D624" s="150" t="s">
        <v>276</v>
      </c>
      <c r="E624" s="165" t="s">
        <v>1</v>
      </c>
      <c r="F624" s="166" t="s">
        <v>1157</v>
      </c>
      <c r="H624" s="165" t="s">
        <v>1</v>
      </c>
      <c r="I624" s="167"/>
      <c r="L624" s="164"/>
      <c r="M624" s="168"/>
      <c r="T624" s="169"/>
      <c r="AT624" s="165" t="s">
        <v>276</v>
      </c>
      <c r="AU624" s="165" t="s">
        <v>90</v>
      </c>
      <c r="AV624" s="14" t="s">
        <v>84</v>
      </c>
      <c r="AW624" s="14" t="s">
        <v>32</v>
      </c>
      <c r="AX624" s="14" t="s">
        <v>77</v>
      </c>
      <c r="AY624" s="165" t="s">
        <v>268</v>
      </c>
    </row>
    <row r="625" spans="2:65" s="12" customFormat="1">
      <c r="B625" s="149"/>
      <c r="D625" s="150" t="s">
        <v>276</v>
      </c>
      <c r="E625" s="151" t="s">
        <v>1</v>
      </c>
      <c r="F625" s="152" t="s">
        <v>3680</v>
      </c>
      <c r="H625" s="153">
        <v>21.324999999999999</v>
      </c>
      <c r="I625" s="154"/>
      <c r="L625" s="149"/>
      <c r="M625" s="155"/>
      <c r="T625" s="156"/>
      <c r="AT625" s="151" t="s">
        <v>276</v>
      </c>
      <c r="AU625" s="151" t="s">
        <v>90</v>
      </c>
      <c r="AV625" s="12" t="s">
        <v>90</v>
      </c>
      <c r="AW625" s="12" t="s">
        <v>32</v>
      </c>
      <c r="AX625" s="12" t="s">
        <v>77</v>
      </c>
      <c r="AY625" s="151" t="s">
        <v>268</v>
      </c>
    </row>
    <row r="626" spans="2:65" s="13" customFormat="1">
      <c r="B626" s="157"/>
      <c r="D626" s="150" t="s">
        <v>276</v>
      </c>
      <c r="E626" s="158" t="s">
        <v>1</v>
      </c>
      <c r="F626" s="159" t="s">
        <v>278</v>
      </c>
      <c r="H626" s="160">
        <v>21.324999999999999</v>
      </c>
      <c r="I626" s="161"/>
      <c r="L626" s="157"/>
      <c r="M626" s="162"/>
      <c r="T626" s="163"/>
      <c r="AT626" s="158" t="s">
        <v>276</v>
      </c>
      <c r="AU626" s="158" t="s">
        <v>90</v>
      </c>
      <c r="AV626" s="13" t="s">
        <v>101</v>
      </c>
      <c r="AW626" s="13" t="s">
        <v>32</v>
      </c>
      <c r="AX626" s="13" t="s">
        <v>84</v>
      </c>
      <c r="AY626" s="158" t="s">
        <v>268</v>
      </c>
    </row>
    <row r="627" spans="2:65" s="1" customFormat="1" ht="33" customHeight="1">
      <c r="B627" s="32"/>
      <c r="C627" s="136" t="s">
        <v>658</v>
      </c>
      <c r="D627" s="136" t="s">
        <v>270</v>
      </c>
      <c r="E627" s="137" t="s">
        <v>1159</v>
      </c>
      <c r="F627" s="138" t="s">
        <v>1160</v>
      </c>
      <c r="G627" s="139" t="s">
        <v>215</v>
      </c>
      <c r="H627" s="140">
        <v>5.1920000000000002</v>
      </c>
      <c r="I627" s="141"/>
      <c r="J627" s="142">
        <f>ROUND(I627*H627,2)</f>
        <v>0</v>
      </c>
      <c r="K627" s="138" t="s">
        <v>274</v>
      </c>
      <c r="L627" s="32"/>
      <c r="M627" s="143" t="s">
        <v>1</v>
      </c>
      <c r="N627" s="144" t="s">
        <v>43</v>
      </c>
      <c r="P627" s="145">
        <f>O627*H627</f>
        <v>0</v>
      </c>
      <c r="Q627" s="145">
        <v>2.3010199999999998</v>
      </c>
      <c r="R627" s="145">
        <f>Q627*H627</f>
        <v>11.94689584</v>
      </c>
      <c r="S627" s="145">
        <v>0</v>
      </c>
      <c r="T627" s="146">
        <f>S627*H627</f>
        <v>0</v>
      </c>
      <c r="AR627" s="147" t="s">
        <v>101</v>
      </c>
      <c r="AT627" s="147" t="s">
        <v>270</v>
      </c>
      <c r="AU627" s="147" t="s">
        <v>90</v>
      </c>
      <c r="AY627" s="17" t="s">
        <v>268</v>
      </c>
      <c r="BE627" s="148">
        <f>IF(N627="základní",J627,0)</f>
        <v>0</v>
      </c>
      <c r="BF627" s="148">
        <f>IF(N627="snížená",J627,0)</f>
        <v>0</v>
      </c>
      <c r="BG627" s="148">
        <f>IF(N627="zákl. přenesená",J627,0)</f>
        <v>0</v>
      </c>
      <c r="BH627" s="148">
        <f>IF(N627="sníž. přenesená",J627,0)</f>
        <v>0</v>
      </c>
      <c r="BI627" s="148">
        <f>IF(N627="nulová",J627,0)</f>
        <v>0</v>
      </c>
      <c r="BJ627" s="17" t="s">
        <v>90</v>
      </c>
      <c r="BK627" s="148">
        <f>ROUND(I627*H627,2)</f>
        <v>0</v>
      </c>
      <c r="BL627" s="17" t="s">
        <v>101</v>
      </c>
      <c r="BM627" s="147" t="s">
        <v>3681</v>
      </c>
    </row>
    <row r="628" spans="2:65" s="14" customFormat="1">
      <c r="B628" s="164"/>
      <c r="D628" s="150" t="s">
        <v>276</v>
      </c>
      <c r="E628" s="165" t="s">
        <v>1</v>
      </c>
      <c r="F628" s="166" t="s">
        <v>1162</v>
      </c>
      <c r="H628" s="165" t="s">
        <v>1</v>
      </c>
      <c r="I628" s="167"/>
      <c r="L628" s="164"/>
      <c r="M628" s="168"/>
      <c r="T628" s="169"/>
      <c r="AT628" s="165" t="s">
        <v>276</v>
      </c>
      <c r="AU628" s="165" t="s">
        <v>90</v>
      </c>
      <c r="AV628" s="14" t="s">
        <v>84</v>
      </c>
      <c r="AW628" s="14" t="s">
        <v>32</v>
      </c>
      <c r="AX628" s="14" t="s">
        <v>77</v>
      </c>
      <c r="AY628" s="165" t="s">
        <v>268</v>
      </c>
    </row>
    <row r="629" spans="2:65" s="14" customFormat="1">
      <c r="B629" s="164"/>
      <c r="D629" s="150" t="s">
        <v>276</v>
      </c>
      <c r="E629" s="165" t="s">
        <v>1</v>
      </c>
      <c r="F629" s="166" t="s">
        <v>833</v>
      </c>
      <c r="H629" s="165" t="s">
        <v>1</v>
      </c>
      <c r="I629" s="167"/>
      <c r="L629" s="164"/>
      <c r="M629" s="168"/>
      <c r="T629" s="169"/>
      <c r="AT629" s="165" t="s">
        <v>276</v>
      </c>
      <c r="AU629" s="165" t="s">
        <v>90</v>
      </c>
      <c r="AV629" s="14" t="s">
        <v>84</v>
      </c>
      <c r="AW629" s="14" t="s">
        <v>32</v>
      </c>
      <c r="AX629" s="14" t="s">
        <v>77</v>
      </c>
      <c r="AY629" s="165" t="s">
        <v>268</v>
      </c>
    </row>
    <row r="630" spans="2:65" s="12" customFormat="1">
      <c r="B630" s="149"/>
      <c r="D630" s="150" t="s">
        <v>276</v>
      </c>
      <c r="E630" s="151" t="s">
        <v>1</v>
      </c>
      <c r="F630" s="152" t="s">
        <v>3682</v>
      </c>
      <c r="H630" s="153">
        <v>5.1920000000000002</v>
      </c>
      <c r="I630" s="154"/>
      <c r="L630" s="149"/>
      <c r="M630" s="155"/>
      <c r="T630" s="156"/>
      <c r="AT630" s="151" t="s">
        <v>276</v>
      </c>
      <c r="AU630" s="151" t="s">
        <v>90</v>
      </c>
      <c r="AV630" s="12" t="s">
        <v>90</v>
      </c>
      <c r="AW630" s="12" t="s">
        <v>32</v>
      </c>
      <c r="AX630" s="12" t="s">
        <v>77</v>
      </c>
      <c r="AY630" s="151" t="s">
        <v>268</v>
      </c>
    </row>
    <row r="631" spans="2:65" s="13" customFormat="1">
      <c r="B631" s="157"/>
      <c r="D631" s="150" t="s">
        <v>276</v>
      </c>
      <c r="E631" s="158" t="s">
        <v>1</v>
      </c>
      <c r="F631" s="159" t="s">
        <v>278</v>
      </c>
      <c r="H631" s="160">
        <v>5.1920000000000002</v>
      </c>
      <c r="I631" s="161"/>
      <c r="L631" s="157"/>
      <c r="M631" s="162"/>
      <c r="T631" s="163"/>
      <c r="AT631" s="158" t="s">
        <v>276</v>
      </c>
      <c r="AU631" s="158" t="s">
        <v>90</v>
      </c>
      <c r="AV631" s="13" t="s">
        <v>101</v>
      </c>
      <c r="AW631" s="13" t="s">
        <v>32</v>
      </c>
      <c r="AX631" s="13" t="s">
        <v>84</v>
      </c>
      <c r="AY631" s="158" t="s">
        <v>268</v>
      </c>
    </row>
    <row r="632" spans="2:65" s="1" customFormat="1" ht="33" customHeight="1">
      <c r="B632" s="32"/>
      <c r="C632" s="136" t="s">
        <v>662</v>
      </c>
      <c r="D632" s="177" t="s">
        <v>270</v>
      </c>
      <c r="E632" s="137" t="s">
        <v>1164</v>
      </c>
      <c r="F632" s="138" t="s">
        <v>1165</v>
      </c>
      <c r="G632" s="139" t="s">
        <v>215</v>
      </c>
      <c r="H632" s="140">
        <v>2.56</v>
      </c>
      <c r="I632" s="141"/>
      <c r="J632" s="142">
        <f>ROUND(I632*H632,2)</f>
        <v>0</v>
      </c>
      <c r="K632" s="138" t="s">
        <v>274</v>
      </c>
      <c r="L632" s="32"/>
      <c r="M632" s="143" t="s">
        <v>1</v>
      </c>
      <c r="N632" s="144" t="s">
        <v>43</v>
      </c>
      <c r="P632" s="145">
        <f>O632*H632</f>
        <v>0</v>
      </c>
      <c r="Q632" s="145">
        <v>2.5018699999999998</v>
      </c>
      <c r="R632" s="145">
        <f>Q632*H632</f>
        <v>6.4047871999999995</v>
      </c>
      <c r="S632" s="145">
        <v>0</v>
      </c>
      <c r="T632" s="146">
        <f>S632*H632</f>
        <v>0</v>
      </c>
      <c r="AR632" s="147" t="s">
        <v>101</v>
      </c>
      <c r="AT632" s="147" t="s">
        <v>270</v>
      </c>
      <c r="AU632" s="147" t="s">
        <v>90</v>
      </c>
      <c r="AY632" s="17" t="s">
        <v>268</v>
      </c>
      <c r="BE632" s="148">
        <f>IF(N632="základní",J632,0)</f>
        <v>0</v>
      </c>
      <c r="BF632" s="148">
        <f>IF(N632="snížená",J632,0)</f>
        <v>0</v>
      </c>
      <c r="BG632" s="148">
        <f>IF(N632="zákl. přenesená",J632,0)</f>
        <v>0</v>
      </c>
      <c r="BH632" s="148">
        <f>IF(N632="sníž. přenesená",J632,0)</f>
        <v>0</v>
      </c>
      <c r="BI632" s="148">
        <f>IF(N632="nulová",J632,0)</f>
        <v>0</v>
      </c>
      <c r="BJ632" s="17" t="s">
        <v>90</v>
      </c>
      <c r="BK632" s="148">
        <f>ROUND(I632*H632,2)</f>
        <v>0</v>
      </c>
      <c r="BL632" s="17" t="s">
        <v>101</v>
      </c>
      <c r="BM632" s="147" t="s">
        <v>1166</v>
      </c>
    </row>
    <row r="633" spans="2:65" s="14" customFormat="1">
      <c r="B633" s="164"/>
      <c r="D633" s="150" t="s">
        <v>276</v>
      </c>
      <c r="E633" s="165" t="s">
        <v>1</v>
      </c>
      <c r="F633" s="166" t="s">
        <v>1167</v>
      </c>
      <c r="H633" s="165" t="s">
        <v>1</v>
      </c>
      <c r="I633" s="167"/>
      <c r="L633" s="164"/>
      <c r="M633" s="168"/>
      <c r="T633" s="169"/>
      <c r="AT633" s="165" t="s">
        <v>276</v>
      </c>
      <c r="AU633" s="165" t="s">
        <v>90</v>
      </c>
      <c r="AV633" s="14" t="s">
        <v>84</v>
      </c>
      <c r="AW633" s="14" t="s">
        <v>32</v>
      </c>
      <c r="AX633" s="14" t="s">
        <v>77</v>
      </c>
      <c r="AY633" s="165" t="s">
        <v>268</v>
      </c>
    </row>
    <row r="634" spans="2:65" s="14" customFormat="1">
      <c r="B634" s="164"/>
      <c r="D634" s="150" t="s">
        <v>276</v>
      </c>
      <c r="E634" s="165" t="s">
        <v>1</v>
      </c>
      <c r="F634" s="166" t="s">
        <v>3581</v>
      </c>
      <c r="H634" s="165" t="s">
        <v>1</v>
      </c>
      <c r="I634" s="167"/>
      <c r="L634" s="164"/>
      <c r="M634" s="168"/>
      <c r="T634" s="169"/>
      <c r="AT634" s="165" t="s">
        <v>276</v>
      </c>
      <c r="AU634" s="165" t="s">
        <v>90</v>
      </c>
      <c r="AV634" s="14" t="s">
        <v>84</v>
      </c>
      <c r="AW634" s="14" t="s">
        <v>32</v>
      </c>
      <c r="AX634" s="14" t="s">
        <v>77</v>
      </c>
      <c r="AY634" s="165" t="s">
        <v>268</v>
      </c>
    </row>
    <row r="635" spans="2:65" s="12" customFormat="1">
      <c r="B635" s="149"/>
      <c r="D635" s="150" t="s">
        <v>276</v>
      </c>
      <c r="E635" s="151" t="s">
        <v>1</v>
      </c>
      <c r="F635" s="152" t="s">
        <v>3683</v>
      </c>
      <c r="H635" s="153">
        <v>2.56</v>
      </c>
      <c r="I635" s="154"/>
      <c r="L635" s="149"/>
      <c r="M635" s="155"/>
      <c r="T635" s="156"/>
      <c r="AT635" s="151" t="s">
        <v>276</v>
      </c>
      <c r="AU635" s="151" t="s">
        <v>90</v>
      </c>
      <c r="AV635" s="12" t="s">
        <v>90</v>
      </c>
      <c r="AW635" s="12" t="s">
        <v>32</v>
      </c>
      <c r="AX635" s="12" t="s">
        <v>77</v>
      </c>
      <c r="AY635" s="151" t="s">
        <v>268</v>
      </c>
    </row>
    <row r="636" spans="2:65" s="13" customFormat="1">
      <c r="B636" s="157"/>
      <c r="D636" s="150" t="s">
        <v>276</v>
      </c>
      <c r="E636" s="158" t="s">
        <v>1</v>
      </c>
      <c r="F636" s="159" t="s">
        <v>278</v>
      </c>
      <c r="H636" s="160">
        <v>2.56</v>
      </c>
      <c r="I636" s="161"/>
      <c r="L636" s="157"/>
      <c r="M636" s="162"/>
      <c r="T636" s="163"/>
      <c r="AT636" s="158" t="s">
        <v>276</v>
      </c>
      <c r="AU636" s="158" t="s">
        <v>90</v>
      </c>
      <c r="AV636" s="13" t="s">
        <v>101</v>
      </c>
      <c r="AW636" s="13" t="s">
        <v>32</v>
      </c>
      <c r="AX636" s="13" t="s">
        <v>84</v>
      </c>
      <c r="AY636" s="158" t="s">
        <v>268</v>
      </c>
    </row>
    <row r="637" spans="2:65" s="1" customFormat="1" ht="33" customHeight="1">
      <c r="B637" s="32"/>
      <c r="C637" s="136" t="s">
        <v>667</v>
      </c>
      <c r="D637" s="136" t="s">
        <v>270</v>
      </c>
      <c r="E637" s="137" t="s">
        <v>1169</v>
      </c>
      <c r="F637" s="138" t="s">
        <v>1170</v>
      </c>
      <c r="G637" s="139" t="s">
        <v>215</v>
      </c>
      <c r="H637" s="140">
        <v>1.26</v>
      </c>
      <c r="I637" s="141"/>
      <c r="J637" s="142">
        <f>ROUND(I637*H637,2)</f>
        <v>0</v>
      </c>
      <c r="K637" s="138" t="s">
        <v>274</v>
      </c>
      <c r="L637" s="32"/>
      <c r="M637" s="143" t="s">
        <v>1</v>
      </c>
      <c r="N637" s="144" t="s">
        <v>43</v>
      </c>
      <c r="P637" s="145">
        <f>O637*H637</f>
        <v>0</v>
      </c>
      <c r="Q637" s="145">
        <v>2.5018699999999998</v>
      </c>
      <c r="R637" s="145">
        <f>Q637*H637</f>
        <v>3.1523561999999998</v>
      </c>
      <c r="S637" s="145">
        <v>0</v>
      </c>
      <c r="T637" s="146">
        <f>S637*H637</f>
        <v>0</v>
      </c>
      <c r="AR637" s="147" t="s">
        <v>101</v>
      </c>
      <c r="AT637" s="147" t="s">
        <v>270</v>
      </c>
      <c r="AU637" s="147" t="s">
        <v>90</v>
      </c>
      <c r="AY637" s="17" t="s">
        <v>268</v>
      </c>
      <c r="BE637" s="148">
        <f>IF(N637="základní",J637,0)</f>
        <v>0</v>
      </c>
      <c r="BF637" s="148">
        <f>IF(N637="snížená",J637,0)</f>
        <v>0</v>
      </c>
      <c r="BG637" s="148">
        <f>IF(N637="zákl. přenesená",J637,0)</f>
        <v>0</v>
      </c>
      <c r="BH637" s="148">
        <f>IF(N637="sníž. přenesená",J637,0)</f>
        <v>0</v>
      </c>
      <c r="BI637" s="148">
        <f>IF(N637="nulová",J637,0)</f>
        <v>0</v>
      </c>
      <c r="BJ637" s="17" t="s">
        <v>90</v>
      </c>
      <c r="BK637" s="148">
        <f>ROUND(I637*H637,2)</f>
        <v>0</v>
      </c>
      <c r="BL637" s="17" t="s">
        <v>101</v>
      </c>
      <c r="BM637" s="147" t="s">
        <v>3684</v>
      </c>
    </row>
    <row r="638" spans="2:65" s="14" customFormat="1">
      <c r="B638" s="164"/>
      <c r="D638" s="150" t="s">
        <v>276</v>
      </c>
      <c r="E638" s="165" t="s">
        <v>1</v>
      </c>
      <c r="F638" s="166" t="s">
        <v>1172</v>
      </c>
      <c r="H638" s="165" t="s">
        <v>1</v>
      </c>
      <c r="I638" s="167"/>
      <c r="L638" s="164"/>
      <c r="M638" s="168"/>
      <c r="T638" s="169"/>
      <c r="AT638" s="165" t="s">
        <v>276</v>
      </c>
      <c r="AU638" s="165" t="s">
        <v>90</v>
      </c>
      <c r="AV638" s="14" t="s">
        <v>84</v>
      </c>
      <c r="AW638" s="14" t="s">
        <v>32</v>
      </c>
      <c r="AX638" s="14" t="s">
        <v>77</v>
      </c>
      <c r="AY638" s="165" t="s">
        <v>268</v>
      </c>
    </row>
    <row r="639" spans="2:65" s="12" customFormat="1">
      <c r="B639" s="149"/>
      <c r="D639" s="150" t="s">
        <v>276</v>
      </c>
      <c r="E639" s="151" t="s">
        <v>1</v>
      </c>
      <c r="F639" s="152" t="s">
        <v>3685</v>
      </c>
      <c r="H639" s="153">
        <v>1.26</v>
      </c>
      <c r="I639" s="154"/>
      <c r="L639" s="149"/>
      <c r="M639" s="155"/>
      <c r="T639" s="156"/>
      <c r="AT639" s="151" t="s">
        <v>276</v>
      </c>
      <c r="AU639" s="151" t="s">
        <v>90</v>
      </c>
      <c r="AV639" s="12" t="s">
        <v>90</v>
      </c>
      <c r="AW639" s="12" t="s">
        <v>32</v>
      </c>
      <c r="AX639" s="12" t="s">
        <v>77</v>
      </c>
      <c r="AY639" s="151" t="s">
        <v>268</v>
      </c>
    </row>
    <row r="640" spans="2:65" s="13" customFormat="1">
      <c r="B640" s="157"/>
      <c r="D640" s="150" t="s">
        <v>276</v>
      </c>
      <c r="E640" s="158" t="s">
        <v>1</v>
      </c>
      <c r="F640" s="159" t="s">
        <v>278</v>
      </c>
      <c r="H640" s="160">
        <v>1.26</v>
      </c>
      <c r="I640" s="161"/>
      <c r="L640" s="157"/>
      <c r="M640" s="162"/>
      <c r="T640" s="163"/>
      <c r="AT640" s="158" t="s">
        <v>276</v>
      </c>
      <c r="AU640" s="158" t="s">
        <v>90</v>
      </c>
      <c r="AV640" s="13" t="s">
        <v>101</v>
      </c>
      <c r="AW640" s="13" t="s">
        <v>32</v>
      </c>
      <c r="AX640" s="13" t="s">
        <v>84</v>
      </c>
      <c r="AY640" s="158" t="s">
        <v>268</v>
      </c>
    </row>
    <row r="641" spans="2:65" s="1" customFormat="1" ht="24.2" customHeight="1">
      <c r="B641" s="32"/>
      <c r="C641" s="136" t="s">
        <v>671</v>
      </c>
      <c r="D641" s="177" t="s">
        <v>270</v>
      </c>
      <c r="E641" s="137" t="s">
        <v>1174</v>
      </c>
      <c r="F641" s="138" t="s">
        <v>1175</v>
      </c>
      <c r="G641" s="139" t="s">
        <v>215</v>
      </c>
      <c r="H641" s="140">
        <v>7.7519999999999998</v>
      </c>
      <c r="I641" s="141"/>
      <c r="J641" s="142">
        <f>ROUND(I641*H641,2)</f>
        <v>0</v>
      </c>
      <c r="K641" s="138" t="s">
        <v>274</v>
      </c>
      <c r="L641" s="32"/>
      <c r="M641" s="143" t="s">
        <v>1</v>
      </c>
      <c r="N641" s="144" t="s">
        <v>43</v>
      </c>
      <c r="P641" s="145">
        <f>O641*H641</f>
        <v>0</v>
      </c>
      <c r="Q641" s="145">
        <v>0</v>
      </c>
      <c r="R641" s="145">
        <f>Q641*H641</f>
        <v>0</v>
      </c>
      <c r="S641" s="145">
        <v>0</v>
      </c>
      <c r="T641" s="146">
        <f>S641*H641</f>
        <v>0</v>
      </c>
      <c r="AR641" s="147" t="s">
        <v>101</v>
      </c>
      <c r="AT641" s="147" t="s">
        <v>270</v>
      </c>
      <c r="AU641" s="147" t="s">
        <v>90</v>
      </c>
      <c r="AY641" s="17" t="s">
        <v>268</v>
      </c>
      <c r="BE641" s="148">
        <f>IF(N641="základní",J641,0)</f>
        <v>0</v>
      </c>
      <c r="BF641" s="148">
        <f>IF(N641="snížená",J641,0)</f>
        <v>0</v>
      </c>
      <c r="BG641" s="148">
        <f>IF(N641="zákl. přenesená",J641,0)</f>
        <v>0</v>
      </c>
      <c r="BH641" s="148">
        <f>IF(N641="sníž. přenesená",J641,0)</f>
        <v>0</v>
      </c>
      <c r="BI641" s="148">
        <f>IF(N641="nulová",J641,0)</f>
        <v>0</v>
      </c>
      <c r="BJ641" s="17" t="s">
        <v>90</v>
      </c>
      <c r="BK641" s="148">
        <f>ROUND(I641*H641,2)</f>
        <v>0</v>
      </c>
      <c r="BL641" s="17" t="s">
        <v>101</v>
      </c>
      <c r="BM641" s="147" t="s">
        <v>1176</v>
      </c>
    </row>
    <row r="642" spans="2:65" s="14" customFormat="1">
      <c r="B642" s="164"/>
      <c r="D642" s="150" t="s">
        <v>276</v>
      </c>
      <c r="E642" s="165" t="s">
        <v>1</v>
      </c>
      <c r="F642" s="166" t="s">
        <v>1162</v>
      </c>
      <c r="H642" s="165" t="s">
        <v>1</v>
      </c>
      <c r="I642" s="167"/>
      <c r="L642" s="164"/>
      <c r="M642" s="168"/>
      <c r="T642" s="169"/>
      <c r="AT642" s="165" t="s">
        <v>276</v>
      </c>
      <c r="AU642" s="165" t="s">
        <v>90</v>
      </c>
      <c r="AV642" s="14" t="s">
        <v>84</v>
      </c>
      <c r="AW642" s="14" t="s">
        <v>32</v>
      </c>
      <c r="AX642" s="14" t="s">
        <v>77</v>
      </c>
      <c r="AY642" s="165" t="s">
        <v>268</v>
      </c>
    </row>
    <row r="643" spans="2:65" s="14" customFormat="1">
      <c r="B643" s="164"/>
      <c r="D643" s="150" t="s">
        <v>276</v>
      </c>
      <c r="E643" s="165" t="s">
        <v>1</v>
      </c>
      <c r="F643" s="166" t="s">
        <v>833</v>
      </c>
      <c r="H643" s="165" t="s">
        <v>1</v>
      </c>
      <c r="I643" s="167"/>
      <c r="L643" s="164"/>
      <c r="M643" s="168"/>
      <c r="T643" s="169"/>
      <c r="AT643" s="165" t="s">
        <v>276</v>
      </c>
      <c r="AU643" s="165" t="s">
        <v>90</v>
      </c>
      <c r="AV643" s="14" t="s">
        <v>84</v>
      </c>
      <c r="AW643" s="14" t="s">
        <v>32</v>
      </c>
      <c r="AX643" s="14" t="s">
        <v>77</v>
      </c>
      <c r="AY643" s="165" t="s">
        <v>268</v>
      </c>
    </row>
    <row r="644" spans="2:65" s="12" customFormat="1">
      <c r="B644" s="149"/>
      <c r="D644" s="150" t="s">
        <v>276</v>
      </c>
      <c r="E644" s="151" t="s">
        <v>1</v>
      </c>
      <c r="F644" s="152" t="s">
        <v>3682</v>
      </c>
      <c r="H644" s="153">
        <v>5.1920000000000002</v>
      </c>
      <c r="I644" s="154"/>
      <c r="L644" s="149"/>
      <c r="M644" s="155"/>
      <c r="T644" s="156"/>
      <c r="AT644" s="151" t="s">
        <v>276</v>
      </c>
      <c r="AU644" s="151" t="s">
        <v>90</v>
      </c>
      <c r="AV644" s="12" t="s">
        <v>90</v>
      </c>
      <c r="AW644" s="12" t="s">
        <v>32</v>
      </c>
      <c r="AX644" s="12" t="s">
        <v>77</v>
      </c>
      <c r="AY644" s="151" t="s">
        <v>268</v>
      </c>
    </row>
    <row r="645" spans="2:65" s="15" customFormat="1">
      <c r="B645" s="170"/>
      <c r="D645" s="150" t="s">
        <v>276</v>
      </c>
      <c r="E645" s="171" t="s">
        <v>1</v>
      </c>
      <c r="F645" s="172" t="s">
        <v>325</v>
      </c>
      <c r="H645" s="173">
        <v>5.1920000000000002</v>
      </c>
      <c r="I645" s="174"/>
      <c r="L645" s="170"/>
      <c r="M645" s="175"/>
      <c r="T645" s="176"/>
      <c r="AT645" s="171" t="s">
        <v>276</v>
      </c>
      <c r="AU645" s="171" t="s">
        <v>90</v>
      </c>
      <c r="AV645" s="15" t="s">
        <v>97</v>
      </c>
      <c r="AW645" s="15" t="s">
        <v>32</v>
      </c>
      <c r="AX645" s="15" t="s">
        <v>77</v>
      </c>
      <c r="AY645" s="171" t="s">
        <v>268</v>
      </c>
    </row>
    <row r="646" spans="2:65" s="14" customFormat="1">
      <c r="B646" s="164"/>
      <c r="D646" s="150" t="s">
        <v>276</v>
      </c>
      <c r="E646" s="165" t="s">
        <v>1</v>
      </c>
      <c r="F646" s="166" t="s">
        <v>1167</v>
      </c>
      <c r="H646" s="165" t="s">
        <v>1</v>
      </c>
      <c r="I646" s="167"/>
      <c r="L646" s="164"/>
      <c r="M646" s="168"/>
      <c r="T646" s="169"/>
      <c r="AT646" s="165" t="s">
        <v>276</v>
      </c>
      <c r="AU646" s="165" t="s">
        <v>90</v>
      </c>
      <c r="AV646" s="14" t="s">
        <v>84</v>
      </c>
      <c r="AW646" s="14" t="s">
        <v>32</v>
      </c>
      <c r="AX646" s="14" t="s">
        <v>77</v>
      </c>
      <c r="AY646" s="165" t="s">
        <v>268</v>
      </c>
    </row>
    <row r="647" spans="2:65" s="14" customFormat="1">
      <c r="B647" s="164"/>
      <c r="D647" s="150" t="s">
        <v>276</v>
      </c>
      <c r="E647" s="165" t="s">
        <v>1</v>
      </c>
      <c r="F647" s="166" t="s">
        <v>3581</v>
      </c>
      <c r="H647" s="165" t="s">
        <v>1</v>
      </c>
      <c r="I647" s="167"/>
      <c r="L647" s="164"/>
      <c r="M647" s="168"/>
      <c r="T647" s="169"/>
      <c r="AT647" s="165" t="s">
        <v>276</v>
      </c>
      <c r="AU647" s="165" t="s">
        <v>90</v>
      </c>
      <c r="AV647" s="14" t="s">
        <v>84</v>
      </c>
      <c r="AW647" s="14" t="s">
        <v>32</v>
      </c>
      <c r="AX647" s="14" t="s">
        <v>77</v>
      </c>
      <c r="AY647" s="165" t="s">
        <v>268</v>
      </c>
    </row>
    <row r="648" spans="2:65" s="12" customFormat="1">
      <c r="B648" s="149"/>
      <c r="D648" s="150" t="s">
        <v>276</v>
      </c>
      <c r="E648" s="151" t="s">
        <v>1</v>
      </c>
      <c r="F648" s="152" t="s">
        <v>3683</v>
      </c>
      <c r="H648" s="153">
        <v>2.56</v>
      </c>
      <c r="I648" s="154"/>
      <c r="L648" s="149"/>
      <c r="M648" s="155"/>
      <c r="T648" s="156"/>
      <c r="AT648" s="151" t="s">
        <v>276</v>
      </c>
      <c r="AU648" s="151" t="s">
        <v>90</v>
      </c>
      <c r="AV648" s="12" t="s">
        <v>90</v>
      </c>
      <c r="AW648" s="12" t="s">
        <v>32</v>
      </c>
      <c r="AX648" s="12" t="s">
        <v>77</v>
      </c>
      <c r="AY648" s="151" t="s">
        <v>268</v>
      </c>
    </row>
    <row r="649" spans="2:65" s="15" customFormat="1">
      <c r="B649" s="170"/>
      <c r="D649" s="150" t="s">
        <v>276</v>
      </c>
      <c r="E649" s="171" t="s">
        <v>1</v>
      </c>
      <c r="F649" s="172" t="s">
        <v>325</v>
      </c>
      <c r="H649" s="173">
        <v>2.56</v>
      </c>
      <c r="I649" s="174"/>
      <c r="L649" s="170"/>
      <c r="M649" s="175"/>
      <c r="T649" s="176"/>
      <c r="AT649" s="171" t="s">
        <v>276</v>
      </c>
      <c r="AU649" s="171" t="s">
        <v>90</v>
      </c>
      <c r="AV649" s="15" t="s">
        <v>97</v>
      </c>
      <c r="AW649" s="15" t="s">
        <v>32</v>
      </c>
      <c r="AX649" s="15" t="s">
        <v>77</v>
      </c>
      <c r="AY649" s="171" t="s">
        <v>268</v>
      </c>
    </row>
    <row r="650" spans="2:65" s="13" customFormat="1">
      <c r="B650" s="157"/>
      <c r="D650" s="150" t="s">
        <v>276</v>
      </c>
      <c r="E650" s="158" t="s">
        <v>1</v>
      </c>
      <c r="F650" s="159" t="s">
        <v>278</v>
      </c>
      <c r="H650" s="160">
        <v>7.7519999999999998</v>
      </c>
      <c r="I650" s="161"/>
      <c r="L650" s="157"/>
      <c r="M650" s="162"/>
      <c r="T650" s="163"/>
      <c r="AT650" s="158" t="s">
        <v>276</v>
      </c>
      <c r="AU650" s="158" t="s">
        <v>90</v>
      </c>
      <c r="AV650" s="13" t="s">
        <v>101</v>
      </c>
      <c r="AW650" s="13" t="s">
        <v>32</v>
      </c>
      <c r="AX650" s="13" t="s">
        <v>84</v>
      </c>
      <c r="AY650" s="158" t="s">
        <v>268</v>
      </c>
    </row>
    <row r="651" spans="2:65" s="1" customFormat="1" ht="24.2" customHeight="1">
      <c r="B651" s="32"/>
      <c r="C651" s="136" t="s">
        <v>675</v>
      </c>
      <c r="D651" s="136" t="s">
        <v>270</v>
      </c>
      <c r="E651" s="137" t="s">
        <v>1177</v>
      </c>
      <c r="F651" s="138" t="s">
        <v>1178</v>
      </c>
      <c r="G651" s="139" t="s">
        <v>215</v>
      </c>
      <c r="H651" s="140">
        <v>1.26</v>
      </c>
      <c r="I651" s="141"/>
      <c r="J651" s="142">
        <f>ROUND(I651*H651,2)</f>
        <v>0</v>
      </c>
      <c r="K651" s="138" t="s">
        <v>274</v>
      </c>
      <c r="L651" s="32"/>
      <c r="M651" s="143" t="s">
        <v>1</v>
      </c>
      <c r="N651" s="144" t="s">
        <v>43</v>
      </c>
      <c r="P651" s="145">
        <f>O651*H651</f>
        <v>0</v>
      </c>
      <c r="Q651" s="145">
        <v>0</v>
      </c>
      <c r="R651" s="145">
        <f>Q651*H651</f>
        <v>0</v>
      </c>
      <c r="S651" s="145">
        <v>0</v>
      </c>
      <c r="T651" s="146">
        <f>S651*H651</f>
        <v>0</v>
      </c>
      <c r="AR651" s="147" t="s">
        <v>101</v>
      </c>
      <c r="AT651" s="147" t="s">
        <v>270</v>
      </c>
      <c r="AU651" s="147" t="s">
        <v>90</v>
      </c>
      <c r="AY651" s="17" t="s">
        <v>268</v>
      </c>
      <c r="BE651" s="148">
        <f>IF(N651="základní",J651,0)</f>
        <v>0</v>
      </c>
      <c r="BF651" s="148">
        <f>IF(N651="snížená",J651,0)</f>
        <v>0</v>
      </c>
      <c r="BG651" s="148">
        <f>IF(N651="zákl. přenesená",J651,0)</f>
        <v>0</v>
      </c>
      <c r="BH651" s="148">
        <f>IF(N651="sníž. přenesená",J651,0)</f>
        <v>0</v>
      </c>
      <c r="BI651" s="148">
        <f>IF(N651="nulová",J651,0)</f>
        <v>0</v>
      </c>
      <c r="BJ651" s="17" t="s">
        <v>90</v>
      </c>
      <c r="BK651" s="148">
        <f>ROUND(I651*H651,2)</f>
        <v>0</v>
      </c>
      <c r="BL651" s="17" t="s">
        <v>101</v>
      </c>
      <c r="BM651" s="147" t="s">
        <v>3686</v>
      </c>
    </row>
    <row r="652" spans="2:65" s="14" customFormat="1">
      <c r="B652" s="164"/>
      <c r="D652" s="150" t="s">
        <v>276</v>
      </c>
      <c r="E652" s="165" t="s">
        <v>1</v>
      </c>
      <c r="F652" s="166" t="s">
        <v>1172</v>
      </c>
      <c r="H652" s="165" t="s">
        <v>1</v>
      </c>
      <c r="I652" s="167"/>
      <c r="L652" s="164"/>
      <c r="M652" s="168"/>
      <c r="T652" s="169"/>
      <c r="AT652" s="165" t="s">
        <v>276</v>
      </c>
      <c r="AU652" s="165" t="s">
        <v>90</v>
      </c>
      <c r="AV652" s="14" t="s">
        <v>84</v>
      </c>
      <c r="AW652" s="14" t="s">
        <v>32</v>
      </c>
      <c r="AX652" s="14" t="s">
        <v>77</v>
      </c>
      <c r="AY652" s="165" t="s">
        <v>268</v>
      </c>
    </row>
    <row r="653" spans="2:65" s="12" customFormat="1">
      <c r="B653" s="149"/>
      <c r="D653" s="150" t="s">
        <v>276</v>
      </c>
      <c r="E653" s="151" t="s">
        <v>1</v>
      </c>
      <c r="F653" s="152" t="s">
        <v>3685</v>
      </c>
      <c r="H653" s="153">
        <v>1.26</v>
      </c>
      <c r="I653" s="154"/>
      <c r="L653" s="149"/>
      <c r="M653" s="155"/>
      <c r="T653" s="156"/>
      <c r="AT653" s="151" t="s">
        <v>276</v>
      </c>
      <c r="AU653" s="151" t="s">
        <v>90</v>
      </c>
      <c r="AV653" s="12" t="s">
        <v>90</v>
      </c>
      <c r="AW653" s="12" t="s">
        <v>32</v>
      </c>
      <c r="AX653" s="12" t="s">
        <v>77</v>
      </c>
      <c r="AY653" s="151" t="s">
        <v>268</v>
      </c>
    </row>
    <row r="654" spans="2:65" s="13" customFormat="1">
      <c r="B654" s="157"/>
      <c r="D654" s="150" t="s">
        <v>276</v>
      </c>
      <c r="E654" s="158" t="s">
        <v>1</v>
      </c>
      <c r="F654" s="159" t="s">
        <v>278</v>
      </c>
      <c r="H654" s="160">
        <v>1.26</v>
      </c>
      <c r="I654" s="161"/>
      <c r="L654" s="157"/>
      <c r="M654" s="162"/>
      <c r="T654" s="163"/>
      <c r="AT654" s="158" t="s">
        <v>276</v>
      </c>
      <c r="AU654" s="158" t="s">
        <v>90</v>
      </c>
      <c r="AV654" s="13" t="s">
        <v>101</v>
      </c>
      <c r="AW654" s="13" t="s">
        <v>32</v>
      </c>
      <c r="AX654" s="13" t="s">
        <v>84</v>
      </c>
      <c r="AY654" s="158" t="s">
        <v>268</v>
      </c>
    </row>
    <row r="655" spans="2:65" s="1" customFormat="1" ht="16.5" customHeight="1">
      <c r="B655" s="32"/>
      <c r="C655" s="136" t="s">
        <v>679</v>
      </c>
      <c r="D655" s="136" t="s">
        <v>270</v>
      </c>
      <c r="E655" s="137" t="s">
        <v>1180</v>
      </c>
      <c r="F655" s="138" t="s">
        <v>1181</v>
      </c>
      <c r="G655" s="139" t="s">
        <v>413</v>
      </c>
      <c r="H655" s="140">
        <v>7.8E-2</v>
      </c>
      <c r="I655" s="141"/>
      <c r="J655" s="142">
        <f>ROUND(I655*H655,2)</f>
        <v>0</v>
      </c>
      <c r="K655" s="138" t="s">
        <v>274</v>
      </c>
      <c r="L655" s="32"/>
      <c r="M655" s="143" t="s">
        <v>1</v>
      </c>
      <c r="N655" s="144" t="s">
        <v>43</v>
      </c>
      <c r="P655" s="145">
        <f>O655*H655</f>
        <v>0</v>
      </c>
      <c r="Q655" s="145">
        <v>1.06277</v>
      </c>
      <c r="R655" s="145">
        <f>Q655*H655</f>
        <v>8.2896059999999994E-2</v>
      </c>
      <c r="S655" s="145">
        <v>0</v>
      </c>
      <c r="T655" s="146">
        <f>S655*H655</f>
        <v>0</v>
      </c>
      <c r="AR655" s="147" t="s">
        <v>101</v>
      </c>
      <c r="AT655" s="147" t="s">
        <v>270</v>
      </c>
      <c r="AU655" s="147" t="s">
        <v>90</v>
      </c>
      <c r="AY655" s="17" t="s">
        <v>268</v>
      </c>
      <c r="BE655" s="148">
        <f>IF(N655="základní",J655,0)</f>
        <v>0</v>
      </c>
      <c r="BF655" s="148">
        <f>IF(N655="snížená",J655,0)</f>
        <v>0</v>
      </c>
      <c r="BG655" s="148">
        <f>IF(N655="zákl. přenesená",J655,0)</f>
        <v>0</v>
      </c>
      <c r="BH655" s="148">
        <f>IF(N655="sníž. přenesená",J655,0)</f>
        <v>0</v>
      </c>
      <c r="BI655" s="148">
        <f>IF(N655="nulová",J655,0)</f>
        <v>0</v>
      </c>
      <c r="BJ655" s="17" t="s">
        <v>90</v>
      </c>
      <c r="BK655" s="148">
        <f>ROUND(I655*H655,2)</f>
        <v>0</v>
      </c>
      <c r="BL655" s="17" t="s">
        <v>101</v>
      </c>
      <c r="BM655" s="147" t="s">
        <v>1182</v>
      </c>
    </row>
    <row r="656" spans="2:65" s="14" customFormat="1">
      <c r="B656" s="164"/>
      <c r="D656" s="150" t="s">
        <v>276</v>
      </c>
      <c r="E656" s="165" t="s">
        <v>1</v>
      </c>
      <c r="F656" s="166" t="s">
        <v>1183</v>
      </c>
      <c r="H656" s="165" t="s">
        <v>1</v>
      </c>
      <c r="I656" s="167"/>
      <c r="L656" s="164"/>
      <c r="M656" s="168"/>
      <c r="T656" s="169"/>
      <c r="AT656" s="165" t="s">
        <v>276</v>
      </c>
      <c r="AU656" s="165" t="s">
        <v>90</v>
      </c>
      <c r="AV656" s="14" t="s">
        <v>84</v>
      </c>
      <c r="AW656" s="14" t="s">
        <v>32</v>
      </c>
      <c r="AX656" s="14" t="s">
        <v>77</v>
      </c>
      <c r="AY656" s="165" t="s">
        <v>268</v>
      </c>
    </row>
    <row r="657" spans="2:65" s="14" customFormat="1">
      <c r="B657" s="164"/>
      <c r="D657" s="150" t="s">
        <v>276</v>
      </c>
      <c r="E657" s="165" t="s">
        <v>1</v>
      </c>
      <c r="F657" s="166" t="s">
        <v>3581</v>
      </c>
      <c r="H657" s="165" t="s">
        <v>1</v>
      </c>
      <c r="I657" s="167"/>
      <c r="L657" s="164"/>
      <c r="M657" s="168"/>
      <c r="T657" s="169"/>
      <c r="AT657" s="165" t="s">
        <v>276</v>
      </c>
      <c r="AU657" s="165" t="s">
        <v>90</v>
      </c>
      <c r="AV657" s="14" t="s">
        <v>84</v>
      </c>
      <c r="AW657" s="14" t="s">
        <v>32</v>
      </c>
      <c r="AX657" s="14" t="s">
        <v>77</v>
      </c>
      <c r="AY657" s="165" t="s">
        <v>268</v>
      </c>
    </row>
    <row r="658" spans="2:65" s="12" customFormat="1">
      <c r="B658" s="149"/>
      <c r="D658" s="150" t="s">
        <v>276</v>
      </c>
      <c r="E658" s="151" t="s">
        <v>1</v>
      </c>
      <c r="F658" s="152" t="s">
        <v>3687</v>
      </c>
      <c r="H658" s="153">
        <v>7.8E-2</v>
      </c>
      <c r="I658" s="154"/>
      <c r="L658" s="149"/>
      <c r="M658" s="155"/>
      <c r="T658" s="156"/>
      <c r="AT658" s="151" t="s">
        <v>276</v>
      </c>
      <c r="AU658" s="151" t="s">
        <v>90</v>
      </c>
      <c r="AV658" s="12" t="s">
        <v>90</v>
      </c>
      <c r="AW658" s="12" t="s">
        <v>32</v>
      </c>
      <c r="AX658" s="12" t="s">
        <v>77</v>
      </c>
      <c r="AY658" s="151" t="s">
        <v>268</v>
      </c>
    </row>
    <row r="659" spans="2:65" s="13" customFormat="1">
      <c r="B659" s="157"/>
      <c r="D659" s="150" t="s">
        <v>276</v>
      </c>
      <c r="E659" s="158" t="s">
        <v>1</v>
      </c>
      <c r="F659" s="159" t="s">
        <v>278</v>
      </c>
      <c r="H659" s="160">
        <v>7.8E-2</v>
      </c>
      <c r="I659" s="161"/>
      <c r="L659" s="157"/>
      <c r="M659" s="162"/>
      <c r="T659" s="163"/>
      <c r="AT659" s="158" t="s">
        <v>276</v>
      </c>
      <c r="AU659" s="158" t="s">
        <v>90</v>
      </c>
      <c r="AV659" s="13" t="s">
        <v>101</v>
      </c>
      <c r="AW659" s="13" t="s">
        <v>32</v>
      </c>
      <c r="AX659" s="13" t="s">
        <v>84</v>
      </c>
      <c r="AY659" s="158" t="s">
        <v>268</v>
      </c>
    </row>
    <row r="660" spans="2:65" s="1" customFormat="1" ht="24.2" customHeight="1">
      <c r="B660" s="32"/>
      <c r="C660" s="136" t="s">
        <v>683</v>
      </c>
      <c r="D660" s="177" t="s">
        <v>270</v>
      </c>
      <c r="E660" s="137" t="s">
        <v>1185</v>
      </c>
      <c r="F660" s="138" t="s">
        <v>1186</v>
      </c>
      <c r="G660" s="139" t="s">
        <v>273</v>
      </c>
      <c r="H660" s="140">
        <v>104.9</v>
      </c>
      <c r="I660" s="141"/>
      <c r="J660" s="142">
        <f>ROUND(I660*H660,2)</f>
        <v>0</v>
      </c>
      <c r="K660" s="138" t="s">
        <v>274</v>
      </c>
      <c r="L660" s="32"/>
      <c r="M660" s="143" t="s">
        <v>1</v>
      </c>
      <c r="N660" s="144" t="s">
        <v>43</v>
      </c>
      <c r="P660" s="145">
        <f>O660*H660</f>
        <v>0</v>
      </c>
      <c r="Q660" s="145">
        <v>0.11</v>
      </c>
      <c r="R660" s="145">
        <f>Q660*H660</f>
        <v>11.539000000000001</v>
      </c>
      <c r="S660" s="145">
        <v>0</v>
      </c>
      <c r="T660" s="146">
        <f>S660*H660</f>
        <v>0</v>
      </c>
      <c r="AR660" s="147" t="s">
        <v>101</v>
      </c>
      <c r="AT660" s="147" t="s">
        <v>270</v>
      </c>
      <c r="AU660" s="147" t="s">
        <v>90</v>
      </c>
      <c r="AY660" s="17" t="s">
        <v>268</v>
      </c>
      <c r="BE660" s="148">
        <f>IF(N660="základní",J660,0)</f>
        <v>0</v>
      </c>
      <c r="BF660" s="148">
        <f>IF(N660="snížená",J660,0)</f>
        <v>0</v>
      </c>
      <c r="BG660" s="148">
        <f>IF(N660="zákl. přenesená",J660,0)</f>
        <v>0</v>
      </c>
      <c r="BH660" s="148">
        <f>IF(N660="sníž. přenesená",J660,0)</f>
        <v>0</v>
      </c>
      <c r="BI660" s="148">
        <f>IF(N660="nulová",J660,0)</f>
        <v>0</v>
      </c>
      <c r="BJ660" s="17" t="s">
        <v>90</v>
      </c>
      <c r="BK660" s="148">
        <f>ROUND(I660*H660,2)</f>
        <v>0</v>
      </c>
      <c r="BL660" s="17" t="s">
        <v>101</v>
      </c>
      <c r="BM660" s="147" t="s">
        <v>1187</v>
      </c>
    </row>
    <row r="661" spans="2:65" s="14" customFormat="1">
      <c r="B661" s="164"/>
      <c r="D661" s="150" t="s">
        <v>276</v>
      </c>
      <c r="E661" s="165" t="s">
        <v>1</v>
      </c>
      <c r="F661" s="166" t="s">
        <v>1188</v>
      </c>
      <c r="H661" s="165" t="s">
        <v>1</v>
      </c>
      <c r="I661" s="167"/>
      <c r="L661" s="164"/>
      <c r="M661" s="168"/>
      <c r="T661" s="169"/>
      <c r="AT661" s="165" t="s">
        <v>276</v>
      </c>
      <c r="AU661" s="165" t="s">
        <v>90</v>
      </c>
      <c r="AV661" s="14" t="s">
        <v>84</v>
      </c>
      <c r="AW661" s="14" t="s">
        <v>32</v>
      </c>
      <c r="AX661" s="14" t="s">
        <v>77</v>
      </c>
      <c r="AY661" s="165" t="s">
        <v>268</v>
      </c>
    </row>
    <row r="662" spans="2:65" s="14" customFormat="1">
      <c r="B662" s="164"/>
      <c r="D662" s="150" t="s">
        <v>276</v>
      </c>
      <c r="E662" s="165" t="s">
        <v>1</v>
      </c>
      <c r="F662" s="166" t="s">
        <v>3581</v>
      </c>
      <c r="H662" s="165" t="s">
        <v>1</v>
      </c>
      <c r="I662" s="167"/>
      <c r="L662" s="164"/>
      <c r="M662" s="168"/>
      <c r="T662" s="169"/>
      <c r="AT662" s="165" t="s">
        <v>276</v>
      </c>
      <c r="AU662" s="165" t="s">
        <v>90</v>
      </c>
      <c r="AV662" s="14" t="s">
        <v>84</v>
      </c>
      <c r="AW662" s="14" t="s">
        <v>32</v>
      </c>
      <c r="AX662" s="14" t="s">
        <v>77</v>
      </c>
      <c r="AY662" s="165" t="s">
        <v>268</v>
      </c>
    </row>
    <row r="663" spans="2:65" s="12" customFormat="1">
      <c r="B663" s="149"/>
      <c r="D663" s="150" t="s">
        <v>276</v>
      </c>
      <c r="E663" s="151" t="s">
        <v>1</v>
      </c>
      <c r="F663" s="152" t="s">
        <v>3688</v>
      </c>
      <c r="H663" s="153">
        <v>96.8</v>
      </c>
      <c r="I663" s="154"/>
      <c r="L663" s="149"/>
      <c r="M663" s="155"/>
      <c r="T663" s="156"/>
      <c r="AT663" s="151" t="s">
        <v>276</v>
      </c>
      <c r="AU663" s="151" t="s">
        <v>90</v>
      </c>
      <c r="AV663" s="12" t="s">
        <v>90</v>
      </c>
      <c r="AW663" s="12" t="s">
        <v>32</v>
      </c>
      <c r="AX663" s="12" t="s">
        <v>77</v>
      </c>
      <c r="AY663" s="151" t="s">
        <v>268</v>
      </c>
    </row>
    <row r="664" spans="2:65" s="12" customFormat="1">
      <c r="B664" s="149"/>
      <c r="D664" s="150" t="s">
        <v>276</v>
      </c>
      <c r="E664" s="151" t="s">
        <v>1</v>
      </c>
      <c r="F664" s="152" t="s">
        <v>3689</v>
      </c>
      <c r="H664" s="153">
        <v>7.9</v>
      </c>
      <c r="I664" s="154"/>
      <c r="L664" s="149"/>
      <c r="M664" s="155"/>
      <c r="T664" s="156"/>
      <c r="AT664" s="151" t="s">
        <v>276</v>
      </c>
      <c r="AU664" s="151" t="s">
        <v>90</v>
      </c>
      <c r="AV664" s="12" t="s">
        <v>90</v>
      </c>
      <c r="AW664" s="12" t="s">
        <v>32</v>
      </c>
      <c r="AX664" s="12" t="s">
        <v>77</v>
      </c>
      <c r="AY664" s="151" t="s">
        <v>268</v>
      </c>
    </row>
    <row r="665" spans="2:65" s="12" customFormat="1">
      <c r="B665" s="149"/>
      <c r="D665" s="150" t="s">
        <v>276</v>
      </c>
      <c r="E665" s="151" t="s">
        <v>1</v>
      </c>
      <c r="F665" s="152" t="s">
        <v>3690</v>
      </c>
      <c r="H665" s="153">
        <v>0.2</v>
      </c>
      <c r="I665" s="154"/>
      <c r="L665" s="149"/>
      <c r="M665" s="155"/>
      <c r="T665" s="156"/>
      <c r="AT665" s="151" t="s">
        <v>276</v>
      </c>
      <c r="AU665" s="151" t="s">
        <v>90</v>
      </c>
      <c r="AV665" s="12" t="s">
        <v>90</v>
      </c>
      <c r="AW665" s="12" t="s">
        <v>32</v>
      </c>
      <c r="AX665" s="12" t="s">
        <v>77</v>
      </c>
      <c r="AY665" s="151" t="s">
        <v>268</v>
      </c>
    </row>
    <row r="666" spans="2:65" s="13" customFormat="1">
      <c r="B666" s="157"/>
      <c r="D666" s="150" t="s">
        <v>276</v>
      </c>
      <c r="E666" s="158" t="s">
        <v>1</v>
      </c>
      <c r="F666" s="159" t="s">
        <v>278</v>
      </c>
      <c r="H666" s="160">
        <v>104.9</v>
      </c>
      <c r="I666" s="161"/>
      <c r="L666" s="157"/>
      <c r="M666" s="162"/>
      <c r="T666" s="163"/>
      <c r="AT666" s="158" t="s">
        <v>276</v>
      </c>
      <c r="AU666" s="158" t="s">
        <v>90</v>
      </c>
      <c r="AV666" s="13" t="s">
        <v>101</v>
      </c>
      <c r="AW666" s="13" t="s">
        <v>32</v>
      </c>
      <c r="AX666" s="13" t="s">
        <v>84</v>
      </c>
      <c r="AY666" s="158" t="s">
        <v>268</v>
      </c>
    </row>
    <row r="667" spans="2:65" s="1" customFormat="1" ht="24.2" customHeight="1">
      <c r="B667" s="32"/>
      <c r="C667" s="136" t="s">
        <v>2626</v>
      </c>
      <c r="D667" s="177" t="s">
        <v>270</v>
      </c>
      <c r="E667" s="137" t="s">
        <v>1193</v>
      </c>
      <c r="F667" s="138" t="s">
        <v>1194</v>
      </c>
      <c r="G667" s="139" t="s">
        <v>273</v>
      </c>
      <c r="H667" s="140">
        <v>209.8</v>
      </c>
      <c r="I667" s="141"/>
      <c r="J667" s="142">
        <f>ROUND(I667*H667,2)</f>
        <v>0</v>
      </c>
      <c r="K667" s="138" t="s">
        <v>274</v>
      </c>
      <c r="L667" s="32"/>
      <c r="M667" s="143" t="s">
        <v>1</v>
      </c>
      <c r="N667" s="144" t="s">
        <v>43</v>
      </c>
      <c r="P667" s="145">
        <f>O667*H667</f>
        <v>0</v>
      </c>
      <c r="Q667" s="145">
        <v>1.0999999999999999E-2</v>
      </c>
      <c r="R667" s="145">
        <f>Q667*H667</f>
        <v>2.3077999999999999</v>
      </c>
      <c r="S667" s="145">
        <v>0</v>
      </c>
      <c r="T667" s="146">
        <f>S667*H667</f>
        <v>0</v>
      </c>
      <c r="AR667" s="147" t="s">
        <v>101</v>
      </c>
      <c r="AT667" s="147" t="s">
        <v>270</v>
      </c>
      <c r="AU667" s="147" t="s">
        <v>90</v>
      </c>
      <c r="AY667" s="17" t="s">
        <v>268</v>
      </c>
      <c r="BE667" s="148">
        <f>IF(N667="základní",J667,0)</f>
        <v>0</v>
      </c>
      <c r="BF667" s="148">
        <f>IF(N667="snížená",J667,0)</f>
        <v>0</v>
      </c>
      <c r="BG667" s="148">
        <f>IF(N667="zákl. přenesená",J667,0)</f>
        <v>0</v>
      </c>
      <c r="BH667" s="148">
        <f>IF(N667="sníž. přenesená",J667,0)</f>
        <v>0</v>
      </c>
      <c r="BI667" s="148">
        <f>IF(N667="nulová",J667,0)</f>
        <v>0</v>
      </c>
      <c r="BJ667" s="17" t="s">
        <v>90</v>
      </c>
      <c r="BK667" s="148">
        <f>ROUND(I667*H667,2)</f>
        <v>0</v>
      </c>
      <c r="BL667" s="17" t="s">
        <v>101</v>
      </c>
      <c r="BM667" s="147" t="s">
        <v>3691</v>
      </c>
    </row>
    <row r="668" spans="2:65" s="14" customFormat="1">
      <c r="B668" s="164"/>
      <c r="D668" s="150" t="s">
        <v>276</v>
      </c>
      <c r="E668" s="165" t="s">
        <v>1</v>
      </c>
      <c r="F668" s="166" t="s">
        <v>1188</v>
      </c>
      <c r="H668" s="165" t="s">
        <v>1</v>
      </c>
      <c r="I668" s="167"/>
      <c r="L668" s="164"/>
      <c r="M668" s="168"/>
      <c r="T668" s="169"/>
      <c r="AT668" s="165" t="s">
        <v>276</v>
      </c>
      <c r="AU668" s="165" t="s">
        <v>90</v>
      </c>
      <c r="AV668" s="14" t="s">
        <v>84</v>
      </c>
      <c r="AW668" s="14" t="s">
        <v>32</v>
      </c>
      <c r="AX668" s="14" t="s">
        <v>77</v>
      </c>
      <c r="AY668" s="165" t="s">
        <v>268</v>
      </c>
    </row>
    <row r="669" spans="2:65" s="14" customFormat="1">
      <c r="B669" s="164"/>
      <c r="D669" s="150" t="s">
        <v>276</v>
      </c>
      <c r="E669" s="165" t="s">
        <v>1</v>
      </c>
      <c r="F669" s="166" t="s">
        <v>3581</v>
      </c>
      <c r="H669" s="165" t="s">
        <v>1</v>
      </c>
      <c r="I669" s="167"/>
      <c r="L669" s="164"/>
      <c r="M669" s="168"/>
      <c r="T669" s="169"/>
      <c r="AT669" s="165" t="s">
        <v>276</v>
      </c>
      <c r="AU669" s="165" t="s">
        <v>90</v>
      </c>
      <c r="AV669" s="14" t="s">
        <v>84</v>
      </c>
      <c r="AW669" s="14" t="s">
        <v>32</v>
      </c>
      <c r="AX669" s="14" t="s">
        <v>77</v>
      </c>
      <c r="AY669" s="165" t="s">
        <v>268</v>
      </c>
    </row>
    <row r="670" spans="2:65" s="12" customFormat="1">
      <c r="B670" s="149"/>
      <c r="D670" s="150" t="s">
        <v>276</v>
      </c>
      <c r="E670" s="151" t="s">
        <v>1</v>
      </c>
      <c r="F670" s="152" t="s">
        <v>3688</v>
      </c>
      <c r="H670" s="153">
        <v>96.8</v>
      </c>
      <c r="I670" s="154"/>
      <c r="L670" s="149"/>
      <c r="M670" s="155"/>
      <c r="T670" s="156"/>
      <c r="AT670" s="151" t="s">
        <v>276</v>
      </c>
      <c r="AU670" s="151" t="s">
        <v>90</v>
      </c>
      <c r="AV670" s="12" t="s">
        <v>90</v>
      </c>
      <c r="AW670" s="12" t="s">
        <v>32</v>
      </c>
      <c r="AX670" s="12" t="s">
        <v>77</v>
      </c>
      <c r="AY670" s="151" t="s">
        <v>268</v>
      </c>
    </row>
    <row r="671" spans="2:65" s="12" customFormat="1">
      <c r="B671" s="149"/>
      <c r="D671" s="150" t="s">
        <v>276</v>
      </c>
      <c r="E671" s="151" t="s">
        <v>1</v>
      </c>
      <c r="F671" s="152" t="s">
        <v>3689</v>
      </c>
      <c r="H671" s="153">
        <v>7.9</v>
      </c>
      <c r="I671" s="154"/>
      <c r="L671" s="149"/>
      <c r="M671" s="155"/>
      <c r="T671" s="156"/>
      <c r="AT671" s="151" t="s">
        <v>276</v>
      </c>
      <c r="AU671" s="151" t="s">
        <v>90</v>
      </c>
      <c r="AV671" s="12" t="s">
        <v>90</v>
      </c>
      <c r="AW671" s="12" t="s">
        <v>32</v>
      </c>
      <c r="AX671" s="12" t="s">
        <v>77</v>
      </c>
      <c r="AY671" s="151" t="s">
        <v>268</v>
      </c>
    </row>
    <row r="672" spans="2:65" s="12" customFormat="1">
      <c r="B672" s="149"/>
      <c r="D672" s="150" t="s">
        <v>276</v>
      </c>
      <c r="E672" s="151" t="s">
        <v>1</v>
      </c>
      <c r="F672" s="152" t="s">
        <v>3690</v>
      </c>
      <c r="H672" s="153">
        <v>0.2</v>
      </c>
      <c r="I672" s="154"/>
      <c r="L672" s="149"/>
      <c r="M672" s="155"/>
      <c r="T672" s="156"/>
      <c r="AT672" s="151" t="s">
        <v>276</v>
      </c>
      <c r="AU672" s="151" t="s">
        <v>90</v>
      </c>
      <c r="AV672" s="12" t="s">
        <v>90</v>
      </c>
      <c r="AW672" s="12" t="s">
        <v>32</v>
      </c>
      <c r="AX672" s="12" t="s">
        <v>77</v>
      </c>
      <c r="AY672" s="151" t="s">
        <v>268</v>
      </c>
    </row>
    <row r="673" spans="2:65" s="13" customFormat="1">
      <c r="B673" s="157"/>
      <c r="D673" s="150" t="s">
        <v>276</v>
      </c>
      <c r="E673" s="158" t="s">
        <v>1</v>
      </c>
      <c r="F673" s="159" t="s">
        <v>278</v>
      </c>
      <c r="H673" s="160">
        <v>104.9</v>
      </c>
      <c r="I673" s="161"/>
      <c r="L673" s="157"/>
      <c r="M673" s="162"/>
      <c r="T673" s="163"/>
      <c r="AT673" s="158" t="s">
        <v>276</v>
      </c>
      <c r="AU673" s="158" t="s">
        <v>90</v>
      </c>
      <c r="AV673" s="13" t="s">
        <v>101</v>
      </c>
      <c r="AW673" s="13" t="s">
        <v>32</v>
      </c>
      <c r="AX673" s="13" t="s">
        <v>84</v>
      </c>
      <c r="AY673" s="158" t="s">
        <v>268</v>
      </c>
    </row>
    <row r="674" spans="2:65" s="12" customFormat="1">
      <c r="B674" s="149"/>
      <c r="D674" s="150" t="s">
        <v>276</v>
      </c>
      <c r="F674" s="152" t="s">
        <v>3692</v>
      </c>
      <c r="H674" s="153">
        <v>209.8</v>
      </c>
      <c r="I674" s="154"/>
      <c r="L674" s="149"/>
      <c r="M674" s="155"/>
      <c r="T674" s="156"/>
      <c r="AT674" s="151" t="s">
        <v>276</v>
      </c>
      <c r="AU674" s="151" t="s">
        <v>90</v>
      </c>
      <c r="AV674" s="12" t="s">
        <v>90</v>
      </c>
      <c r="AW674" s="12" t="s">
        <v>4</v>
      </c>
      <c r="AX674" s="12" t="s">
        <v>84</v>
      </c>
      <c r="AY674" s="151" t="s">
        <v>268</v>
      </c>
    </row>
    <row r="675" spans="2:65" s="1" customFormat="1" ht="24.2" customHeight="1">
      <c r="B675" s="32"/>
      <c r="C675" s="136" t="s">
        <v>687</v>
      </c>
      <c r="D675" s="136" t="s">
        <v>270</v>
      </c>
      <c r="E675" s="137" t="s">
        <v>1197</v>
      </c>
      <c r="F675" s="138" t="s">
        <v>1198</v>
      </c>
      <c r="G675" s="139" t="s">
        <v>318</v>
      </c>
      <c r="H675" s="140">
        <v>7.4</v>
      </c>
      <c r="I675" s="141"/>
      <c r="J675" s="142">
        <f>ROUND(I675*H675,2)</f>
        <v>0</v>
      </c>
      <c r="K675" s="138" t="s">
        <v>274</v>
      </c>
      <c r="L675" s="32"/>
      <c r="M675" s="143" t="s">
        <v>1</v>
      </c>
      <c r="N675" s="144" t="s">
        <v>43</v>
      </c>
      <c r="P675" s="145">
        <f>O675*H675</f>
        <v>0</v>
      </c>
      <c r="Q675" s="145">
        <v>1.115E-2</v>
      </c>
      <c r="R675" s="145">
        <f>Q675*H675</f>
        <v>8.251E-2</v>
      </c>
      <c r="S675" s="145">
        <v>0</v>
      </c>
      <c r="T675" s="146">
        <f>S675*H675</f>
        <v>0</v>
      </c>
      <c r="AR675" s="147" t="s">
        <v>101</v>
      </c>
      <c r="AT675" s="147" t="s">
        <v>270</v>
      </c>
      <c r="AU675" s="147" t="s">
        <v>90</v>
      </c>
      <c r="AY675" s="17" t="s">
        <v>268</v>
      </c>
      <c r="BE675" s="148">
        <f>IF(N675="základní",J675,0)</f>
        <v>0</v>
      </c>
      <c r="BF675" s="148">
        <f>IF(N675="snížená",J675,0)</f>
        <v>0</v>
      </c>
      <c r="BG675" s="148">
        <f>IF(N675="zákl. přenesená",J675,0)</f>
        <v>0</v>
      </c>
      <c r="BH675" s="148">
        <f>IF(N675="sníž. přenesená",J675,0)</f>
        <v>0</v>
      </c>
      <c r="BI675" s="148">
        <f>IF(N675="nulová",J675,0)</f>
        <v>0</v>
      </c>
      <c r="BJ675" s="17" t="s">
        <v>90</v>
      </c>
      <c r="BK675" s="148">
        <f>ROUND(I675*H675,2)</f>
        <v>0</v>
      </c>
      <c r="BL675" s="17" t="s">
        <v>101</v>
      </c>
      <c r="BM675" s="147" t="s">
        <v>1199</v>
      </c>
    </row>
    <row r="676" spans="2:65" s="12" customFormat="1">
      <c r="B676" s="149"/>
      <c r="D676" s="150" t="s">
        <v>276</v>
      </c>
      <c r="E676" s="151" t="s">
        <v>1</v>
      </c>
      <c r="F676" s="152" t="s">
        <v>1200</v>
      </c>
      <c r="H676" s="153">
        <v>3.4</v>
      </c>
      <c r="I676" s="154"/>
      <c r="L676" s="149"/>
      <c r="M676" s="155"/>
      <c r="T676" s="156"/>
      <c r="AT676" s="151" t="s">
        <v>276</v>
      </c>
      <c r="AU676" s="151" t="s">
        <v>90</v>
      </c>
      <c r="AV676" s="12" t="s">
        <v>90</v>
      </c>
      <c r="AW676" s="12" t="s">
        <v>32</v>
      </c>
      <c r="AX676" s="12" t="s">
        <v>77</v>
      </c>
      <c r="AY676" s="151" t="s">
        <v>268</v>
      </c>
    </row>
    <row r="677" spans="2:65" s="12" customFormat="1">
      <c r="B677" s="149"/>
      <c r="D677" s="150" t="s">
        <v>276</v>
      </c>
      <c r="E677" s="151" t="s">
        <v>1</v>
      </c>
      <c r="F677" s="152" t="s">
        <v>3693</v>
      </c>
      <c r="H677" s="153">
        <v>1</v>
      </c>
      <c r="I677" s="154"/>
      <c r="L677" s="149"/>
      <c r="M677" s="155"/>
      <c r="T677" s="156"/>
      <c r="AT677" s="151" t="s">
        <v>276</v>
      </c>
      <c r="AU677" s="151" t="s">
        <v>90</v>
      </c>
      <c r="AV677" s="12" t="s">
        <v>90</v>
      </c>
      <c r="AW677" s="12" t="s">
        <v>32</v>
      </c>
      <c r="AX677" s="12" t="s">
        <v>77</v>
      </c>
      <c r="AY677" s="151" t="s">
        <v>268</v>
      </c>
    </row>
    <row r="678" spans="2:65" s="12" customFormat="1">
      <c r="B678" s="149"/>
      <c r="D678" s="150" t="s">
        <v>276</v>
      </c>
      <c r="E678" s="151" t="s">
        <v>1</v>
      </c>
      <c r="F678" s="152" t="s">
        <v>1202</v>
      </c>
      <c r="H678" s="153">
        <v>2.4</v>
      </c>
      <c r="I678" s="154"/>
      <c r="L678" s="149"/>
      <c r="M678" s="155"/>
      <c r="T678" s="156"/>
      <c r="AT678" s="151" t="s">
        <v>276</v>
      </c>
      <c r="AU678" s="151" t="s">
        <v>90</v>
      </c>
      <c r="AV678" s="12" t="s">
        <v>90</v>
      </c>
      <c r="AW678" s="12" t="s">
        <v>32</v>
      </c>
      <c r="AX678" s="12" t="s">
        <v>77</v>
      </c>
      <c r="AY678" s="151" t="s">
        <v>268</v>
      </c>
    </row>
    <row r="679" spans="2:65" s="12" customFormat="1">
      <c r="B679" s="149"/>
      <c r="D679" s="150" t="s">
        <v>276</v>
      </c>
      <c r="E679" s="151" t="s">
        <v>1</v>
      </c>
      <c r="F679" s="152" t="s">
        <v>1203</v>
      </c>
      <c r="H679" s="153">
        <v>0.6</v>
      </c>
      <c r="I679" s="154"/>
      <c r="L679" s="149"/>
      <c r="M679" s="155"/>
      <c r="T679" s="156"/>
      <c r="AT679" s="151" t="s">
        <v>276</v>
      </c>
      <c r="AU679" s="151" t="s">
        <v>90</v>
      </c>
      <c r="AV679" s="12" t="s">
        <v>90</v>
      </c>
      <c r="AW679" s="12" t="s">
        <v>32</v>
      </c>
      <c r="AX679" s="12" t="s">
        <v>77</v>
      </c>
      <c r="AY679" s="151" t="s">
        <v>268</v>
      </c>
    </row>
    <row r="680" spans="2:65" s="13" customFormat="1">
      <c r="B680" s="157"/>
      <c r="D680" s="150" t="s">
        <v>276</v>
      </c>
      <c r="E680" s="158" t="s">
        <v>1</v>
      </c>
      <c r="F680" s="159" t="s">
        <v>278</v>
      </c>
      <c r="H680" s="160">
        <v>7.4</v>
      </c>
      <c r="I680" s="161"/>
      <c r="L680" s="157"/>
      <c r="M680" s="162"/>
      <c r="T680" s="163"/>
      <c r="AT680" s="158" t="s">
        <v>276</v>
      </c>
      <c r="AU680" s="158" t="s">
        <v>90</v>
      </c>
      <c r="AV680" s="13" t="s">
        <v>101</v>
      </c>
      <c r="AW680" s="13" t="s">
        <v>32</v>
      </c>
      <c r="AX680" s="13" t="s">
        <v>84</v>
      </c>
      <c r="AY680" s="158" t="s">
        <v>268</v>
      </c>
    </row>
    <row r="681" spans="2:65" s="1" customFormat="1" ht="21.75" customHeight="1">
      <c r="B681" s="32"/>
      <c r="C681" s="186" t="s">
        <v>693</v>
      </c>
      <c r="D681" s="186" t="s">
        <v>982</v>
      </c>
      <c r="E681" s="187" t="s">
        <v>1204</v>
      </c>
      <c r="F681" s="188" t="s">
        <v>1205</v>
      </c>
      <c r="G681" s="189" t="s">
        <v>318</v>
      </c>
      <c r="H681" s="190">
        <v>7.4</v>
      </c>
      <c r="I681" s="191"/>
      <c r="J681" s="192">
        <f>ROUND(I681*H681,2)</f>
        <v>0</v>
      </c>
      <c r="K681" s="188" t="s">
        <v>1</v>
      </c>
      <c r="L681" s="193"/>
      <c r="M681" s="194" t="s">
        <v>1</v>
      </c>
      <c r="N681" s="195" t="s">
        <v>43</v>
      </c>
      <c r="P681" s="145">
        <f>O681*H681</f>
        <v>0</v>
      </c>
      <c r="Q681" s="145">
        <v>4.0000000000000001E-3</v>
      </c>
      <c r="R681" s="145">
        <f>Q681*H681</f>
        <v>2.9600000000000001E-2</v>
      </c>
      <c r="S681" s="145">
        <v>0</v>
      </c>
      <c r="T681" s="146">
        <f>S681*H681</f>
        <v>0</v>
      </c>
      <c r="AR681" s="147" t="s">
        <v>309</v>
      </c>
      <c r="AT681" s="147" t="s">
        <v>982</v>
      </c>
      <c r="AU681" s="147" t="s">
        <v>90</v>
      </c>
      <c r="AY681" s="17" t="s">
        <v>268</v>
      </c>
      <c r="BE681" s="148">
        <f>IF(N681="základní",J681,0)</f>
        <v>0</v>
      </c>
      <c r="BF681" s="148">
        <f>IF(N681="snížená",J681,0)</f>
        <v>0</v>
      </c>
      <c r="BG681" s="148">
        <f>IF(N681="zákl. přenesená",J681,0)</f>
        <v>0</v>
      </c>
      <c r="BH681" s="148">
        <f>IF(N681="sníž. přenesená",J681,0)</f>
        <v>0</v>
      </c>
      <c r="BI681" s="148">
        <f>IF(N681="nulová",J681,0)</f>
        <v>0</v>
      </c>
      <c r="BJ681" s="17" t="s">
        <v>90</v>
      </c>
      <c r="BK681" s="148">
        <f>ROUND(I681*H681,2)</f>
        <v>0</v>
      </c>
      <c r="BL681" s="17" t="s">
        <v>101</v>
      </c>
      <c r="BM681" s="147" t="s">
        <v>1206</v>
      </c>
    </row>
    <row r="682" spans="2:65" s="12" customFormat="1">
      <c r="B682" s="149"/>
      <c r="D682" s="150" t="s">
        <v>276</v>
      </c>
      <c r="E682" s="151" t="s">
        <v>1</v>
      </c>
      <c r="F682" s="152" t="s">
        <v>1200</v>
      </c>
      <c r="H682" s="153">
        <v>3.4</v>
      </c>
      <c r="I682" s="154"/>
      <c r="L682" s="149"/>
      <c r="M682" s="155"/>
      <c r="T682" s="156"/>
      <c r="AT682" s="151" t="s">
        <v>276</v>
      </c>
      <c r="AU682" s="151" t="s">
        <v>90</v>
      </c>
      <c r="AV682" s="12" t="s">
        <v>90</v>
      </c>
      <c r="AW682" s="12" t="s">
        <v>32</v>
      </c>
      <c r="AX682" s="12" t="s">
        <v>77</v>
      </c>
      <c r="AY682" s="151" t="s">
        <v>268</v>
      </c>
    </row>
    <row r="683" spans="2:65" s="12" customFormat="1">
      <c r="B683" s="149"/>
      <c r="D683" s="150" t="s">
        <v>276</v>
      </c>
      <c r="E683" s="151" t="s">
        <v>1</v>
      </c>
      <c r="F683" s="152" t="s">
        <v>3693</v>
      </c>
      <c r="H683" s="153">
        <v>1</v>
      </c>
      <c r="I683" s="154"/>
      <c r="L683" s="149"/>
      <c r="M683" s="155"/>
      <c r="T683" s="156"/>
      <c r="AT683" s="151" t="s">
        <v>276</v>
      </c>
      <c r="AU683" s="151" t="s">
        <v>90</v>
      </c>
      <c r="AV683" s="12" t="s">
        <v>90</v>
      </c>
      <c r="AW683" s="12" t="s">
        <v>32</v>
      </c>
      <c r="AX683" s="12" t="s">
        <v>77</v>
      </c>
      <c r="AY683" s="151" t="s">
        <v>268</v>
      </c>
    </row>
    <row r="684" spans="2:65" s="12" customFormat="1">
      <c r="B684" s="149"/>
      <c r="D684" s="150" t="s">
        <v>276</v>
      </c>
      <c r="E684" s="151" t="s">
        <v>1</v>
      </c>
      <c r="F684" s="152" t="s">
        <v>1202</v>
      </c>
      <c r="H684" s="153">
        <v>2.4</v>
      </c>
      <c r="I684" s="154"/>
      <c r="L684" s="149"/>
      <c r="M684" s="155"/>
      <c r="T684" s="156"/>
      <c r="AT684" s="151" t="s">
        <v>276</v>
      </c>
      <c r="AU684" s="151" t="s">
        <v>90</v>
      </c>
      <c r="AV684" s="12" t="s">
        <v>90</v>
      </c>
      <c r="AW684" s="12" t="s">
        <v>32</v>
      </c>
      <c r="AX684" s="12" t="s">
        <v>77</v>
      </c>
      <c r="AY684" s="151" t="s">
        <v>268</v>
      </c>
    </row>
    <row r="685" spans="2:65" s="12" customFormat="1">
      <c r="B685" s="149"/>
      <c r="D685" s="150" t="s">
        <v>276</v>
      </c>
      <c r="E685" s="151" t="s">
        <v>1</v>
      </c>
      <c r="F685" s="152" t="s">
        <v>1203</v>
      </c>
      <c r="H685" s="153">
        <v>0.6</v>
      </c>
      <c r="I685" s="154"/>
      <c r="L685" s="149"/>
      <c r="M685" s="155"/>
      <c r="T685" s="156"/>
      <c r="AT685" s="151" t="s">
        <v>276</v>
      </c>
      <c r="AU685" s="151" t="s">
        <v>90</v>
      </c>
      <c r="AV685" s="12" t="s">
        <v>90</v>
      </c>
      <c r="AW685" s="12" t="s">
        <v>32</v>
      </c>
      <c r="AX685" s="12" t="s">
        <v>77</v>
      </c>
      <c r="AY685" s="151" t="s">
        <v>268</v>
      </c>
    </row>
    <row r="686" spans="2:65" s="13" customFormat="1">
      <c r="B686" s="157"/>
      <c r="D686" s="150" t="s">
        <v>276</v>
      </c>
      <c r="E686" s="158" t="s">
        <v>1</v>
      </c>
      <c r="F686" s="159" t="s">
        <v>278</v>
      </c>
      <c r="H686" s="160">
        <v>7.4</v>
      </c>
      <c r="I686" s="161"/>
      <c r="L686" s="157"/>
      <c r="M686" s="162"/>
      <c r="T686" s="163"/>
      <c r="AT686" s="158" t="s">
        <v>276</v>
      </c>
      <c r="AU686" s="158" t="s">
        <v>90</v>
      </c>
      <c r="AV686" s="13" t="s">
        <v>101</v>
      </c>
      <c r="AW686" s="13" t="s">
        <v>32</v>
      </c>
      <c r="AX686" s="13" t="s">
        <v>84</v>
      </c>
      <c r="AY686" s="158" t="s">
        <v>268</v>
      </c>
    </row>
    <row r="687" spans="2:65" s="11" customFormat="1" ht="22.9" customHeight="1">
      <c r="B687" s="124"/>
      <c r="D687" s="125" t="s">
        <v>76</v>
      </c>
      <c r="E687" s="134" t="s">
        <v>315</v>
      </c>
      <c r="F687" s="134" t="s">
        <v>447</v>
      </c>
      <c r="I687" s="127"/>
      <c r="J687" s="135">
        <f>BK687</f>
        <v>0</v>
      </c>
      <c r="L687" s="124"/>
      <c r="M687" s="129"/>
      <c r="P687" s="130">
        <f>SUM(P688:P777)</f>
        <v>0</v>
      </c>
      <c r="R687" s="130">
        <f>SUM(R688:R777)</f>
        <v>6.3868800000000003E-2</v>
      </c>
      <c r="T687" s="131">
        <f>SUM(T688:T777)</f>
        <v>0</v>
      </c>
      <c r="AR687" s="125" t="s">
        <v>84</v>
      </c>
      <c r="AT687" s="132" t="s">
        <v>76</v>
      </c>
      <c r="AU687" s="132" t="s">
        <v>84</v>
      </c>
      <c r="AY687" s="125" t="s">
        <v>268</v>
      </c>
      <c r="BK687" s="133">
        <f>SUM(BK688:BK777)</f>
        <v>0</v>
      </c>
    </row>
    <row r="688" spans="2:65" s="1" customFormat="1" ht="37.9" customHeight="1">
      <c r="B688" s="32"/>
      <c r="C688" s="136" t="s">
        <v>699</v>
      </c>
      <c r="D688" s="136" t="s">
        <v>270</v>
      </c>
      <c r="E688" s="137" t="s">
        <v>1207</v>
      </c>
      <c r="F688" s="138" t="s">
        <v>1208</v>
      </c>
      <c r="G688" s="139" t="s">
        <v>273</v>
      </c>
      <c r="H688" s="140">
        <v>207.268</v>
      </c>
      <c r="I688" s="141"/>
      <c r="J688" s="142">
        <f>ROUND(I688*H688,2)</f>
        <v>0</v>
      </c>
      <c r="K688" s="138" t="s">
        <v>274</v>
      </c>
      <c r="L688" s="32"/>
      <c r="M688" s="143" t="s">
        <v>1</v>
      </c>
      <c r="N688" s="144" t="s">
        <v>43</v>
      </c>
      <c r="P688" s="145">
        <f>O688*H688</f>
        <v>0</v>
      </c>
      <c r="Q688" s="145">
        <v>0</v>
      </c>
      <c r="R688" s="145">
        <f>Q688*H688</f>
        <v>0</v>
      </c>
      <c r="S688" s="145">
        <v>0</v>
      </c>
      <c r="T688" s="146">
        <f>S688*H688</f>
        <v>0</v>
      </c>
      <c r="AR688" s="147" t="s">
        <v>101</v>
      </c>
      <c r="AT688" s="147" t="s">
        <v>270</v>
      </c>
      <c r="AU688" s="147" t="s">
        <v>90</v>
      </c>
      <c r="AY688" s="17" t="s">
        <v>268</v>
      </c>
      <c r="BE688" s="148">
        <f>IF(N688="základní",J688,0)</f>
        <v>0</v>
      </c>
      <c r="BF688" s="148">
        <f>IF(N688="snížená",J688,0)</f>
        <v>0</v>
      </c>
      <c r="BG688" s="148">
        <f>IF(N688="zákl. přenesená",J688,0)</f>
        <v>0</v>
      </c>
      <c r="BH688" s="148">
        <f>IF(N688="sníž. přenesená",J688,0)</f>
        <v>0</v>
      </c>
      <c r="BI688" s="148">
        <f>IF(N688="nulová",J688,0)</f>
        <v>0</v>
      </c>
      <c r="BJ688" s="17" t="s">
        <v>90</v>
      </c>
      <c r="BK688" s="148">
        <f>ROUND(I688*H688,2)</f>
        <v>0</v>
      </c>
      <c r="BL688" s="17" t="s">
        <v>101</v>
      </c>
      <c r="BM688" s="147" t="s">
        <v>1209</v>
      </c>
    </row>
    <row r="689" spans="2:65" s="12" customFormat="1">
      <c r="B689" s="149"/>
      <c r="D689" s="150" t="s">
        <v>276</v>
      </c>
      <c r="E689" s="151" t="s">
        <v>1</v>
      </c>
      <c r="F689" s="152" t="s">
        <v>3694</v>
      </c>
      <c r="H689" s="153">
        <v>207.268</v>
      </c>
      <c r="I689" s="154"/>
      <c r="L689" s="149"/>
      <c r="M689" s="155"/>
      <c r="T689" s="156"/>
      <c r="AT689" s="151" t="s">
        <v>276</v>
      </c>
      <c r="AU689" s="151" t="s">
        <v>90</v>
      </c>
      <c r="AV689" s="12" t="s">
        <v>90</v>
      </c>
      <c r="AW689" s="12" t="s">
        <v>32</v>
      </c>
      <c r="AX689" s="12" t="s">
        <v>77</v>
      </c>
      <c r="AY689" s="151" t="s">
        <v>268</v>
      </c>
    </row>
    <row r="690" spans="2:65" s="15" customFormat="1">
      <c r="B690" s="170"/>
      <c r="D690" s="150" t="s">
        <v>276</v>
      </c>
      <c r="E690" s="171" t="s">
        <v>743</v>
      </c>
      <c r="F690" s="172" t="s">
        <v>325</v>
      </c>
      <c r="H690" s="173">
        <v>207.268</v>
      </c>
      <c r="I690" s="174"/>
      <c r="L690" s="170"/>
      <c r="M690" s="175"/>
      <c r="T690" s="176"/>
      <c r="AT690" s="171" t="s">
        <v>276</v>
      </c>
      <c r="AU690" s="171" t="s">
        <v>90</v>
      </c>
      <c r="AV690" s="15" t="s">
        <v>97</v>
      </c>
      <c r="AW690" s="15" t="s">
        <v>32</v>
      </c>
      <c r="AX690" s="15" t="s">
        <v>77</v>
      </c>
      <c r="AY690" s="171" t="s">
        <v>268</v>
      </c>
    </row>
    <row r="691" spans="2:65" s="13" customFormat="1">
      <c r="B691" s="157"/>
      <c r="D691" s="150" t="s">
        <v>276</v>
      </c>
      <c r="E691" s="158" t="s">
        <v>1</v>
      </c>
      <c r="F691" s="159" t="s">
        <v>278</v>
      </c>
      <c r="H691" s="160">
        <v>207.268</v>
      </c>
      <c r="I691" s="161"/>
      <c r="L691" s="157"/>
      <c r="M691" s="162"/>
      <c r="T691" s="163"/>
      <c r="AT691" s="158" t="s">
        <v>276</v>
      </c>
      <c r="AU691" s="158" t="s">
        <v>90</v>
      </c>
      <c r="AV691" s="13" t="s">
        <v>101</v>
      </c>
      <c r="AW691" s="13" t="s">
        <v>32</v>
      </c>
      <c r="AX691" s="13" t="s">
        <v>84</v>
      </c>
      <c r="AY691" s="158" t="s">
        <v>268</v>
      </c>
    </row>
    <row r="692" spans="2:65" s="1" customFormat="1" ht="37.9" customHeight="1">
      <c r="B692" s="32"/>
      <c r="C692" s="136" t="s">
        <v>703</v>
      </c>
      <c r="D692" s="136" t="s">
        <v>270</v>
      </c>
      <c r="E692" s="137" t="s">
        <v>1211</v>
      </c>
      <c r="F692" s="138" t="s">
        <v>1212</v>
      </c>
      <c r="G692" s="139" t="s">
        <v>273</v>
      </c>
      <c r="H692" s="140">
        <v>19275.923999999999</v>
      </c>
      <c r="I692" s="141"/>
      <c r="J692" s="142">
        <f>ROUND(I692*H692,2)</f>
        <v>0</v>
      </c>
      <c r="K692" s="138" t="s">
        <v>274</v>
      </c>
      <c r="L692" s="32"/>
      <c r="M692" s="143" t="s">
        <v>1</v>
      </c>
      <c r="N692" s="144" t="s">
        <v>43</v>
      </c>
      <c r="P692" s="145">
        <f>O692*H692</f>
        <v>0</v>
      </c>
      <c r="Q692" s="145">
        <v>0</v>
      </c>
      <c r="R692" s="145">
        <f>Q692*H692</f>
        <v>0</v>
      </c>
      <c r="S692" s="145">
        <v>0</v>
      </c>
      <c r="T692" s="146">
        <f>S692*H692</f>
        <v>0</v>
      </c>
      <c r="AR692" s="147" t="s">
        <v>101</v>
      </c>
      <c r="AT692" s="147" t="s">
        <v>270</v>
      </c>
      <c r="AU692" s="147" t="s">
        <v>90</v>
      </c>
      <c r="AY692" s="17" t="s">
        <v>268</v>
      </c>
      <c r="BE692" s="148">
        <f>IF(N692="základní",J692,0)</f>
        <v>0</v>
      </c>
      <c r="BF692" s="148">
        <f>IF(N692="snížená",J692,0)</f>
        <v>0</v>
      </c>
      <c r="BG692" s="148">
        <f>IF(N692="zákl. přenesená",J692,0)</f>
        <v>0</v>
      </c>
      <c r="BH692" s="148">
        <f>IF(N692="sníž. přenesená",J692,0)</f>
        <v>0</v>
      </c>
      <c r="BI692" s="148">
        <f>IF(N692="nulová",J692,0)</f>
        <v>0</v>
      </c>
      <c r="BJ692" s="17" t="s">
        <v>90</v>
      </c>
      <c r="BK692" s="148">
        <f>ROUND(I692*H692,2)</f>
        <v>0</v>
      </c>
      <c r="BL692" s="17" t="s">
        <v>101</v>
      </c>
      <c r="BM692" s="147" t="s">
        <v>1213</v>
      </c>
    </row>
    <row r="693" spans="2:65" s="12" customFormat="1">
      <c r="B693" s="149"/>
      <c r="D693" s="150" t="s">
        <v>276</v>
      </c>
      <c r="E693" s="151" t="s">
        <v>1</v>
      </c>
      <c r="F693" s="152" t="s">
        <v>1214</v>
      </c>
      <c r="H693" s="153">
        <v>19275.923999999999</v>
      </c>
      <c r="I693" s="154"/>
      <c r="L693" s="149"/>
      <c r="M693" s="155"/>
      <c r="T693" s="156"/>
      <c r="AT693" s="151" t="s">
        <v>276</v>
      </c>
      <c r="AU693" s="151" t="s">
        <v>90</v>
      </c>
      <c r="AV693" s="12" t="s">
        <v>90</v>
      </c>
      <c r="AW693" s="12" t="s">
        <v>32</v>
      </c>
      <c r="AX693" s="12" t="s">
        <v>84</v>
      </c>
      <c r="AY693" s="151" t="s">
        <v>268</v>
      </c>
    </row>
    <row r="694" spans="2:65" s="1" customFormat="1" ht="44.25" customHeight="1">
      <c r="B694" s="32"/>
      <c r="C694" s="136" t="s">
        <v>707</v>
      </c>
      <c r="D694" s="136" t="s">
        <v>270</v>
      </c>
      <c r="E694" s="137" t="s">
        <v>1215</v>
      </c>
      <c r="F694" s="138" t="s">
        <v>1216</v>
      </c>
      <c r="G694" s="139" t="s">
        <v>281</v>
      </c>
      <c r="H694" s="140">
        <v>1</v>
      </c>
      <c r="I694" s="141"/>
      <c r="J694" s="142">
        <f>ROUND(I694*H694,2)</f>
        <v>0</v>
      </c>
      <c r="K694" s="138" t="s">
        <v>274</v>
      </c>
      <c r="L694" s="32"/>
      <c r="M694" s="143" t="s">
        <v>1</v>
      </c>
      <c r="N694" s="144" t="s">
        <v>43</v>
      </c>
      <c r="P694" s="145">
        <f>O694*H694</f>
        <v>0</v>
      </c>
      <c r="Q694" s="145">
        <v>0</v>
      </c>
      <c r="R694" s="145">
        <f>Q694*H694</f>
        <v>0</v>
      </c>
      <c r="S694" s="145">
        <v>0</v>
      </c>
      <c r="T694" s="146">
        <f>S694*H694</f>
        <v>0</v>
      </c>
      <c r="AR694" s="147" t="s">
        <v>101</v>
      </c>
      <c r="AT694" s="147" t="s">
        <v>270</v>
      </c>
      <c r="AU694" s="147" t="s">
        <v>90</v>
      </c>
      <c r="AY694" s="17" t="s">
        <v>268</v>
      </c>
      <c r="BE694" s="148">
        <f>IF(N694="základní",J694,0)</f>
        <v>0</v>
      </c>
      <c r="BF694" s="148">
        <f>IF(N694="snížená",J694,0)</f>
        <v>0</v>
      </c>
      <c r="BG694" s="148">
        <f>IF(N694="zákl. přenesená",J694,0)</f>
        <v>0</v>
      </c>
      <c r="BH694" s="148">
        <f>IF(N694="sníž. přenesená",J694,0)</f>
        <v>0</v>
      </c>
      <c r="BI694" s="148">
        <f>IF(N694="nulová",J694,0)</f>
        <v>0</v>
      </c>
      <c r="BJ694" s="17" t="s">
        <v>90</v>
      </c>
      <c r="BK694" s="148">
        <f>ROUND(I694*H694,2)</f>
        <v>0</v>
      </c>
      <c r="BL694" s="17" t="s">
        <v>101</v>
      </c>
      <c r="BM694" s="147" t="s">
        <v>3695</v>
      </c>
    </row>
    <row r="695" spans="2:65" s="1" customFormat="1" ht="37.9" customHeight="1">
      <c r="B695" s="32"/>
      <c r="C695" s="136" t="s">
        <v>711</v>
      </c>
      <c r="D695" s="136" t="s">
        <v>270</v>
      </c>
      <c r="E695" s="137" t="s">
        <v>1218</v>
      </c>
      <c r="F695" s="138" t="s">
        <v>1219</v>
      </c>
      <c r="G695" s="139" t="s">
        <v>273</v>
      </c>
      <c r="H695" s="140">
        <v>207.268</v>
      </c>
      <c r="I695" s="141"/>
      <c r="J695" s="142">
        <f>ROUND(I695*H695,2)</f>
        <v>0</v>
      </c>
      <c r="K695" s="138" t="s">
        <v>274</v>
      </c>
      <c r="L695" s="32"/>
      <c r="M695" s="143" t="s">
        <v>1</v>
      </c>
      <c r="N695" s="144" t="s">
        <v>43</v>
      </c>
      <c r="P695" s="145">
        <f>O695*H695</f>
        <v>0</v>
      </c>
      <c r="Q695" s="145">
        <v>0</v>
      </c>
      <c r="R695" s="145">
        <f>Q695*H695</f>
        <v>0</v>
      </c>
      <c r="S695" s="145">
        <v>0</v>
      </c>
      <c r="T695" s="146">
        <f>S695*H695</f>
        <v>0</v>
      </c>
      <c r="AR695" s="147" t="s">
        <v>101</v>
      </c>
      <c r="AT695" s="147" t="s">
        <v>270</v>
      </c>
      <c r="AU695" s="147" t="s">
        <v>90</v>
      </c>
      <c r="AY695" s="17" t="s">
        <v>268</v>
      </c>
      <c r="BE695" s="148">
        <f>IF(N695="základní",J695,0)</f>
        <v>0</v>
      </c>
      <c r="BF695" s="148">
        <f>IF(N695="snížená",J695,0)</f>
        <v>0</v>
      </c>
      <c r="BG695" s="148">
        <f>IF(N695="zákl. přenesená",J695,0)</f>
        <v>0</v>
      </c>
      <c r="BH695" s="148">
        <f>IF(N695="sníž. přenesená",J695,0)</f>
        <v>0</v>
      </c>
      <c r="BI695" s="148">
        <f>IF(N695="nulová",J695,0)</f>
        <v>0</v>
      </c>
      <c r="BJ695" s="17" t="s">
        <v>90</v>
      </c>
      <c r="BK695" s="148">
        <f>ROUND(I695*H695,2)</f>
        <v>0</v>
      </c>
      <c r="BL695" s="17" t="s">
        <v>101</v>
      </c>
      <c r="BM695" s="147" t="s">
        <v>1220</v>
      </c>
    </row>
    <row r="696" spans="2:65" s="12" customFormat="1">
      <c r="B696" s="149"/>
      <c r="D696" s="150" t="s">
        <v>276</v>
      </c>
      <c r="E696" s="151" t="s">
        <v>1</v>
      </c>
      <c r="F696" s="152" t="s">
        <v>743</v>
      </c>
      <c r="H696" s="153">
        <v>207.268</v>
      </c>
      <c r="I696" s="154"/>
      <c r="L696" s="149"/>
      <c r="M696" s="155"/>
      <c r="T696" s="156"/>
      <c r="AT696" s="151" t="s">
        <v>276</v>
      </c>
      <c r="AU696" s="151" t="s">
        <v>90</v>
      </c>
      <c r="AV696" s="12" t="s">
        <v>90</v>
      </c>
      <c r="AW696" s="12" t="s">
        <v>32</v>
      </c>
      <c r="AX696" s="12" t="s">
        <v>84</v>
      </c>
      <c r="AY696" s="151" t="s">
        <v>268</v>
      </c>
    </row>
    <row r="697" spans="2:65" s="1" customFormat="1" ht="16.5" customHeight="1">
      <c r="B697" s="32"/>
      <c r="C697" s="136" t="s">
        <v>715</v>
      </c>
      <c r="D697" s="136" t="s">
        <v>270</v>
      </c>
      <c r="E697" s="137" t="s">
        <v>1221</v>
      </c>
      <c r="F697" s="138" t="s">
        <v>1222</v>
      </c>
      <c r="G697" s="139" t="s">
        <v>273</v>
      </c>
      <c r="H697" s="140">
        <v>207.268</v>
      </c>
      <c r="I697" s="141"/>
      <c r="J697" s="142">
        <f>ROUND(I697*H697,2)</f>
        <v>0</v>
      </c>
      <c r="K697" s="138" t="s">
        <v>274</v>
      </c>
      <c r="L697" s="32"/>
      <c r="M697" s="143" t="s">
        <v>1</v>
      </c>
      <c r="N697" s="144" t="s">
        <v>43</v>
      </c>
      <c r="P697" s="145">
        <f>O697*H697</f>
        <v>0</v>
      </c>
      <c r="Q697" s="145">
        <v>0</v>
      </c>
      <c r="R697" s="145">
        <f>Q697*H697</f>
        <v>0</v>
      </c>
      <c r="S697" s="145">
        <v>0</v>
      </c>
      <c r="T697" s="146">
        <f>S697*H697</f>
        <v>0</v>
      </c>
      <c r="AR697" s="147" t="s">
        <v>101</v>
      </c>
      <c r="AT697" s="147" t="s">
        <v>270</v>
      </c>
      <c r="AU697" s="147" t="s">
        <v>90</v>
      </c>
      <c r="AY697" s="17" t="s">
        <v>268</v>
      </c>
      <c r="BE697" s="148">
        <f>IF(N697="základní",J697,0)</f>
        <v>0</v>
      </c>
      <c r="BF697" s="148">
        <f>IF(N697="snížená",J697,0)</f>
        <v>0</v>
      </c>
      <c r="BG697" s="148">
        <f>IF(N697="zákl. přenesená",J697,0)</f>
        <v>0</v>
      </c>
      <c r="BH697" s="148">
        <f>IF(N697="sníž. přenesená",J697,0)</f>
        <v>0</v>
      </c>
      <c r="BI697" s="148">
        <f>IF(N697="nulová",J697,0)</f>
        <v>0</v>
      </c>
      <c r="BJ697" s="17" t="s">
        <v>90</v>
      </c>
      <c r="BK697" s="148">
        <f>ROUND(I697*H697,2)</f>
        <v>0</v>
      </c>
      <c r="BL697" s="17" t="s">
        <v>101</v>
      </c>
      <c r="BM697" s="147" t="s">
        <v>3696</v>
      </c>
    </row>
    <row r="698" spans="2:65" s="12" customFormat="1">
      <c r="B698" s="149"/>
      <c r="D698" s="150" t="s">
        <v>276</v>
      </c>
      <c r="E698" s="151" t="s">
        <v>1</v>
      </c>
      <c r="F698" s="152" t="s">
        <v>743</v>
      </c>
      <c r="H698" s="153">
        <v>207.268</v>
      </c>
      <c r="I698" s="154"/>
      <c r="L698" s="149"/>
      <c r="M698" s="155"/>
      <c r="T698" s="156"/>
      <c r="AT698" s="151" t="s">
        <v>276</v>
      </c>
      <c r="AU698" s="151" t="s">
        <v>90</v>
      </c>
      <c r="AV698" s="12" t="s">
        <v>90</v>
      </c>
      <c r="AW698" s="12" t="s">
        <v>32</v>
      </c>
      <c r="AX698" s="12" t="s">
        <v>84</v>
      </c>
      <c r="AY698" s="151" t="s">
        <v>268</v>
      </c>
    </row>
    <row r="699" spans="2:65" s="1" customFormat="1" ht="16.5" customHeight="1">
      <c r="B699" s="32"/>
      <c r="C699" s="136" t="s">
        <v>719</v>
      </c>
      <c r="D699" s="136" t="s">
        <v>270</v>
      </c>
      <c r="E699" s="137" t="s">
        <v>1224</v>
      </c>
      <c r="F699" s="138" t="s">
        <v>1225</v>
      </c>
      <c r="G699" s="139" t="s">
        <v>273</v>
      </c>
      <c r="H699" s="140">
        <v>207.268</v>
      </c>
      <c r="I699" s="141"/>
      <c r="J699" s="142">
        <f>ROUND(I699*H699,2)</f>
        <v>0</v>
      </c>
      <c r="K699" s="138" t="s">
        <v>274</v>
      </c>
      <c r="L699" s="32"/>
      <c r="M699" s="143" t="s">
        <v>1</v>
      </c>
      <c r="N699" s="144" t="s">
        <v>43</v>
      </c>
      <c r="P699" s="145">
        <f>O699*H699</f>
        <v>0</v>
      </c>
      <c r="Q699" s="145">
        <v>0</v>
      </c>
      <c r="R699" s="145">
        <f>Q699*H699</f>
        <v>0</v>
      </c>
      <c r="S699" s="145">
        <v>0</v>
      </c>
      <c r="T699" s="146">
        <f>S699*H699</f>
        <v>0</v>
      </c>
      <c r="AR699" s="147" t="s">
        <v>101</v>
      </c>
      <c r="AT699" s="147" t="s">
        <v>270</v>
      </c>
      <c r="AU699" s="147" t="s">
        <v>90</v>
      </c>
      <c r="AY699" s="17" t="s">
        <v>268</v>
      </c>
      <c r="BE699" s="148">
        <f>IF(N699="základní",J699,0)</f>
        <v>0</v>
      </c>
      <c r="BF699" s="148">
        <f>IF(N699="snížená",J699,0)</f>
        <v>0</v>
      </c>
      <c r="BG699" s="148">
        <f>IF(N699="zákl. přenesená",J699,0)</f>
        <v>0</v>
      </c>
      <c r="BH699" s="148">
        <f>IF(N699="sníž. přenesená",J699,0)</f>
        <v>0</v>
      </c>
      <c r="BI699" s="148">
        <f>IF(N699="nulová",J699,0)</f>
        <v>0</v>
      </c>
      <c r="BJ699" s="17" t="s">
        <v>90</v>
      </c>
      <c r="BK699" s="148">
        <f>ROUND(I699*H699,2)</f>
        <v>0</v>
      </c>
      <c r="BL699" s="17" t="s">
        <v>101</v>
      </c>
      <c r="BM699" s="147" t="s">
        <v>3697</v>
      </c>
    </row>
    <row r="700" spans="2:65" s="12" customFormat="1">
      <c r="B700" s="149"/>
      <c r="D700" s="150" t="s">
        <v>276</v>
      </c>
      <c r="E700" s="151" t="s">
        <v>1</v>
      </c>
      <c r="F700" s="152" t="s">
        <v>743</v>
      </c>
      <c r="H700" s="153">
        <v>207.268</v>
      </c>
      <c r="I700" s="154"/>
      <c r="L700" s="149"/>
      <c r="M700" s="155"/>
      <c r="T700" s="156"/>
      <c r="AT700" s="151" t="s">
        <v>276</v>
      </c>
      <c r="AU700" s="151" t="s">
        <v>90</v>
      </c>
      <c r="AV700" s="12" t="s">
        <v>90</v>
      </c>
      <c r="AW700" s="12" t="s">
        <v>32</v>
      </c>
      <c r="AX700" s="12" t="s">
        <v>84</v>
      </c>
      <c r="AY700" s="151" t="s">
        <v>268</v>
      </c>
    </row>
    <row r="701" spans="2:65" s="1" customFormat="1" ht="21.75" customHeight="1">
      <c r="B701" s="32"/>
      <c r="C701" s="136" t="s">
        <v>723</v>
      </c>
      <c r="D701" s="136" t="s">
        <v>270</v>
      </c>
      <c r="E701" s="137" t="s">
        <v>1227</v>
      </c>
      <c r="F701" s="138" t="s">
        <v>1228</v>
      </c>
      <c r="G701" s="139" t="s">
        <v>273</v>
      </c>
      <c r="H701" s="140">
        <v>207.268</v>
      </c>
      <c r="I701" s="141"/>
      <c r="J701" s="142">
        <f>ROUND(I701*H701,2)</f>
        <v>0</v>
      </c>
      <c r="K701" s="138" t="s">
        <v>274</v>
      </c>
      <c r="L701" s="32"/>
      <c r="M701" s="143" t="s">
        <v>1</v>
      </c>
      <c r="N701" s="144" t="s">
        <v>43</v>
      </c>
      <c r="P701" s="145">
        <f>O701*H701</f>
        <v>0</v>
      </c>
      <c r="Q701" s="145">
        <v>0</v>
      </c>
      <c r="R701" s="145">
        <f>Q701*H701</f>
        <v>0</v>
      </c>
      <c r="S701" s="145">
        <v>0</v>
      </c>
      <c r="T701" s="146">
        <f>S701*H701</f>
        <v>0</v>
      </c>
      <c r="AR701" s="147" t="s">
        <v>101</v>
      </c>
      <c r="AT701" s="147" t="s">
        <v>270</v>
      </c>
      <c r="AU701" s="147" t="s">
        <v>90</v>
      </c>
      <c r="AY701" s="17" t="s">
        <v>268</v>
      </c>
      <c r="BE701" s="148">
        <f>IF(N701="základní",J701,0)</f>
        <v>0</v>
      </c>
      <c r="BF701" s="148">
        <f>IF(N701="snížená",J701,0)</f>
        <v>0</v>
      </c>
      <c r="BG701" s="148">
        <f>IF(N701="zákl. přenesená",J701,0)</f>
        <v>0</v>
      </c>
      <c r="BH701" s="148">
        <f>IF(N701="sníž. přenesená",J701,0)</f>
        <v>0</v>
      </c>
      <c r="BI701" s="148">
        <f>IF(N701="nulová",J701,0)</f>
        <v>0</v>
      </c>
      <c r="BJ701" s="17" t="s">
        <v>90</v>
      </c>
      <c r="BK701" s="148">
        <f>ROUND(I701*H701,2)</f>
        <v>0</v>
      </c>
      <c r="BL701" s="17" t="s">
        <v>101</v>
      </c>
      <c r="BM701" s="147" t="s">
        <v>3698</v>
      </c>
    </row>
    <row r="702" spans="2:65" s="12" customFormat="1">
      <c r="B702" s="149"/>
      <c r="D702" s="150" t="s">
        <v>276</v>
      </c>
      <c r="E702" s="151" t="s">
        <v>1</v>
      </c>
      <c r="F702" s="152" t="s">
        <v>743</v>
      </c>
      <c r="H702" s="153">
        <v>207.268</v>
      </c>
      <c r="I702" s="154"/>
      <c r="L702" s="149"/>
      <c r="M702" s="155"/>
      <c r="T702" s="156"/>
      <c r="AT702" s="151" t="s">
        <v>276</v>
      </c>
      <c r="AU702" s="151" t="s">
        <v>90</v>
      </c>
      <c r="AV702" s="12" t="s">
        <v>90</v>
      </c>
      <c r="AW702" s="12" t="s">
        <v>32</v>
      </c>
      <c r="AX702" s="12" t="s">
        <v>84</v>
      </c>
      <c r="AY702" s="151" t="s">
        <v>268</v>
      </c>
    </row>
    <row r="703" spans="2:65" s="1" customFormat="1" ht="37.9" customHeight="1">
      <c r="B703" s="32"/>
      <c r="C703" s="136" t="s">
        <v>727</v>
      </c>
      <c r="D703" s="136" t="s">
        <v>270</v>
      </c>
      <c r="E703" s="137" t="s">
        <v>1230</v>
      </c>
      <c r="F703" s="138" t="s">
        <v>1231</v>
      </c>
      <c r="G703" s="139" t="s">
        <v>273</v>
      </c>
      <c r="H703" s="140">
        <v>130.30000000000001</v>
      </c>
      <c r="I703" s="141"/>
      <c r="J703" s="142">
        <f>ROUND(I703*H703,2)</f>
        <v>0</v>
      </c>
      <c r="K703" s="138" t="s">
        <v>274</v>
      </c>
      <c r="L703" s="32"/>
      <c r="M703" s="143" t="s">
        <v>1</v>
      </c>
      <c r="N703" s="144" t="s">
        <v>43</v>
      </c>
      <c r="P703" s="145">
        <f>O703*H703</f>
        <v>0</v>
      </c>
      <c r="Q703" s="145">
        <v>2.1000000000000001E-4</v>
      </c>
      <c r="R703" s="145">
        <f>Q703*H703</f>
        <v>2.7363000000000002E-2</v>
      </c>
      <c r="S703" s="145">
        <v>0</v>
      </c>
      <c r="T703" s="146">
        <f>S703*H703</f>
        <v>0</v>
      </c>
      <c r="AR703" s="147" t="s">
        <v>101</v>
      </c>
      <c r="AT703" s="147" t="s">
        <v>270</v>
      </c>
      <c r="AU703" s="147" t="s">
        <v>90</v>
      </c>
      <c r="AY703" s="17" t="s">
        <v>268</v>
      </c>
      <c r="BE703" s="148">
        <f>IF(N703="základní",J703,0)</f>
        <v>0</v>
      </c>
      <c r="BF703" s="148">
        <f>IF(N703="snížená",J703,0)</f>
        <v>0</v>
      </c>
      <c r="BG703" s="148">
        <f>IF(N703="zákl. přenesená",J703,0)</f>
        <v>0</v>
      </c>
      <c r="BH703" s="148">
        <f>IF(N703="sníž. přenesená",J703,0)</f>
        <v>0</v>
      </c>
      <c r="BI703" s="148">
        <f>IF(N703="nulová",J703,0)</f>
        <v>0</v>
      </c>
      <c r="BJ703" s="17" t="s">
        <v>90</v>
      </c>
      <c r="BK703" s="148">
        <f>ROUND(I703*H703,2)</f>
        <v>0</v>
      </c>
      <c r="BL703" s="17" t="s">
        <v>101</v>
      </c>
      <c r="BM703" s="147" t="s">
        <v>1232</v>
      </c>
    </row>
    <row r="704" spans="2:65" s="12" customFormat="1">
      <c r="B704" s="149"/>
      <c r="D704" s="150" t="s">
        <v>276</v>
      </c>
      <c r="E704" s="151" t="s">
        <v>1</v>
      </c>
      <c r="F704" s="152" t="s">
        <v>3699</v>
      </c>
      <c r="H704" s="153">
        <v>130.30000000000001</v>
      </c>
      <c r="I704" s="154"/>
      <c r="L704" s="149"/>
      <c r="M704" s="155"/>
      <c r="T704" s="156"/>
      <c r="AT704" s="151" t="s">
        <v>276</v>
      </c>
      <c r="AU704" s="151" t="s">
        <v>90</v>
      </c>
      <c r="AV704" s="12" t="s">
        <v>90</v>
      </c>
      <c r="AW704" s="12" t="s">
        <v>32</v>
      </c>
      <c r="AX704" s="12" t="s">
        <v>77</v>
      </c>
      <c r="AY704" s="151" t="s">
        <v>268</v>
      </c>
    </row>
    <row r="705" spans="2:65" s="13" customFormat="1">
      <c r="B705" s="157"/>
      <c r="D705" s="150" t="s">
        <v>276</v>
      </c>
      <c r="E705" s="158" t="s">
        <v>1</v>
      </c>
      <c r="F705" s="159" t="s">
        <v>278</v>
      </c>
      <c r="H705" s="160">
        <v>130.30000000000001</v>
      </c>
      <c r="I705" s="161"/>
      <c r="L705" s="157"/>
      <c r="M705" s="162"/>
      <c r="T705" s="163"/>
      <c r="AT705" s="158" t="s">
        <v>276</v>
      </c>
      <c r="AU705" s="158" t="s">
        <v>90</v>
      </c>
      <c r="AV705" s="13" t="s">
        <v>101</v>
      </c>
      <c r="AW705" s="13" t="s">
        <v>32</v>
      </c>
      <c r="AX705" s="13" t="s">
        <v>84</v>
      </c>
      <c r="AY705" s="158" t="s">
        <v>268</v>
      </c>
    </row>
    <row r="706" spans="2:65" s="1" customFormat="1" ht="24.2" customHeight="1">
      <c r="B706" s="32"/>
      <c r="C706" s="136" t="s">
        <v>731</v>
      </c>
      <c r="D706" s="136" t="s">
        <v>270</v>
      </c>
      <c r="E706" s="137" t="s">
        <v>1234</v>
      </c>
      <c r="F706" s="138" t="s">
        <v>1235</v>
      </c>
      <c r="G706" s="139" t="s">
        <v>273</v>
      </c>
      <c r="H706" s="140">
        <v>130.30000000000001</v>
      </c>
      <c r="I706" s="141"/>
      <c r="J706" s="142">
        <f>ROUND(I706*H706,2)</f>
        <v>0</v>
      </c>
      <c r="K706" s="138" t="s">
        <v>274</v>
      </c>
      <c r="L706" s="32"/>
      <c r="M706" s="143" t="s">
        <v>1</v>
      </c>
      <c r="N706" s="144" t="s">
        <v>43</v>
      </c>
      <c r="P706" s="145">
        <f>O706*H706</f>
        <v>0</v>
      </c>
      <c r="Q706" s="145">
        <v>4.0000000000000003E-5</v>
      </c>
      <c r="R706" s="145">
        <f>Q706*H706</f>
        <v>5.2120000000000005E-3</v>
      </c>
      <c r="S706" s="145">
        <v>0</v>
      </c>
      <c r="T706" s="146">
        <f>S706*H706</f>
        <v>0</v>
      </c>
      <c r="AR706" s="147" t="s">
        <v>101</v>
      </c>
      <c r="AT706" s="147" t="s">
        <v>270</v>
      </c>
      <c r="AU706" s="147" t="s">
        <v>90</v>
      </c>
      <c r="AY706" s="17" t="s">
        <v>268</v>
      </c>
      <c r="BE706" s="148">
        <f>IF(N706="základní",J706,0)</f>
        <v>0</v>
      </c>
      <c r="BF706" s="148">
        <f>IF(N706="snížená",J706,0)</f>
        <v>0</v>
      </c>
      <c r="BG706" s="148">
        <f>IF(N706="zákl. přenesená",J706,0)</f>
        <v>0</v>
      </c>
      <c r="BH706" s="148">
        <f>IF(N706="sníž. přenesená",J706,0)</f>
        <v>0</v>
      </c>
      <c r="BI706" s="148">
        <f>IF(N706="nulová",J706,0)</f>
        <v>0</v>
      </c>
      <c r="BJ706" s="17" t="s">
        <v>90</v>
      </c>
      <c r="BK706" s="148">
        <f>ROUND(I706*H706,2)</f>
        <v>0</v>
      </c>
      <c r="BL706" s="17" t="s">
        <v>101</v>
      </c>
      <c r="BM706" s="147" t="s">
        <v>1236</v>
      </c>
    </row>
    <row r="707" spans="2:65" s="12" customFormat="1">
      <c r="B707" s="149"/>
      <c r="D707" s="150" t="s">
        <v>276</v>
      </c>
      <c r="E707" s="151" t="s">
        <v>1</v>
      </c>
      <c r="F707" s="152" t="s">
        <v>3699</v>
      </c>
      <c r="H707" s="153">
        <v>130.30000000000001</v>
      </c>
      <c r="I707" s="154"/>
      <c r="L707" s="149"/>
      <c r="M707" s="155"/>
      <c r="T707" s="156"/>
      <c r="AT707" s="151" t="s">
        <v>276</v>
      </c>
      <c r="AU707" s="151" t="s">
        <v>90</v>
      </c>
      <c r="AV707" s="12" t="s">
        <v>90</v>
      </c>
      <c r="AW707" s="12" t="s">
        <v>32</v>
      </c>
      <c r="AX707" s="12" t="s">
        <v>77</v>
      </c>
      <c r="AY707" s="151" t="s">
        <v>268</v>
      </c>
    </row>
    <row r="708" spans="2:65" s="13" customFormat="1">
      <c r="B708" s="157"/>
      <c r="D708" s="150" t="s">
        <v>276</v>
      </c>
      <c r="E708" s="158" t="s">
        <v>1</v>
      </c>
      <c r="F708" s="159" t="s">
        <v>278</v>
      </c>
      <c r="H708" s="160">
        <v>130.30000000000001</v>
      </c>
      <c r="I708" s="161"/>
      <c r="L708" s="157"/>
      <c r="M708" s="162"/>
      <c r="T708" s="163"/>
      <c r="AT708" s="158" t="s">
        <v>276</v>
      </c>
      <c r="AU708" s="158" t="s">
        <v>90</v>
      </c>
      <c r="AV708" s="13" t="s">
        <v>101</v>
      </c>
      <c r="AW708" s="13" t="s">
        <v>32</v>
      </c>
      <c r="AX708" s="13" t="s">
        <v>84</v>
      </c>
      <c r="AY708" s="158" t="s">
        <v>268</v>
      </c>
    </row>
    <row r="709" spans="2:65" s="1" customFormat="1" ht="55.5" customHeight="1">
      <c r="B709" s="32"/>
      <c r="C709" s="136" t="s">
        <v>735</v>
      </c>
      <c r="D709" s="136" t="s">
        <v>270</v>
      </c>
      <c r="E709" s="137" t="s">
        <v>1238</v>
      </c>
      <c r="F709" s="138" t="s">
        <v>1239</v>
      </c>
      <c r="G709" s="139" t="s">
        <v>273</v>
      </c>
      <c r="H709" s="140">
        <v>1.26</v>
      </c>
      <c r="I709" s="141"/>
      <c r="J709" s="142">
        <f>ROUND(I709*H709,2)</f>
        <v>0</v>
      </c>
      <c r="K709" s="138" t="s">
        <v>1</v>
      </c>
      <c r="L709" s="32"/>
      <c r="M709" s="143" t="s">
        <v>1</v>
      </c>
      <c r="N709" s="144" t="s">
        <v>43</v>
      </c>
      <c r="P709" s="145">
        <f>O709*H709</f>
        <v>0</v>
      </c>
      <c r="Q709" s="145">
        <v>8.3000000000000001E-4</v>
      </c>
      <c r="R709" s="145">
        <f>Q709*H709</f>
        <v>1.0457999999999999E-3</v>
      </c>
      <c r="S709" s="145">
        <v>0</v>
      </c>
      <c r="T709" s="146">
        <f>S709*H709</f>
        <v>0</v>
      </c>
      <c r="AR709" s="147" t="s">
        <v>370</v>
      </c>
      <c r="AT709" s="147" t="s">
        <v>270</v>
      </c>
      <c r="AU709" s="147" t="s">
        <v>90</v>
      </c>
      <c r="AY709" s="17" t="s">
        <v>268</v>
      </c>
      <c r="BE709" s="148">
        <f>IF(N709="základní",J709,0)</f>
        <v>0</v>
      </c>
      <c r="BF709" s="148">
        <f>IF(N709="snížená",J709,0)</f>
        <v>0</v>
      </c>
      <c r="BG709" s="148">
        <f>IF(N709="zákl. přenesená",J709,0)</f>
        <v>0</v>
      </c>
      <c r="BH709" s="148">
        <f>IF(N709="sníž. přenesená",J709,0)</f>
        <v>0</v>
      </c>
      <c r="BI709" s="148">
        <f>IF(N709="nulová",J709,0)</f>
        <v>0</v>
      </c>
      <c r="BJ709" s="17" t="s">
        <v>90</v>
      </c>
      <c r="BK709" s="148">
        <f>ROUND(I709*H709,2)</f>
        <v>0</v>
      </c>
      <c r="BL709" s="17" t="s">
        <v>370</v>
      </c>
      <c r="BM709" s="147" t="s">
        <v>1240</v>
      </c>
    </row>
    <row r="710" spans="2:65" s="1" customFormat="1" ht="48.75">
      <c r="B710" s="32"/>
      <c r="D710" s="150" t="s">
        <v>475</v>
      </c>
      <c r="F710" s="178" t="s">
        <v>1241</v>
      </c>
      <c r="I710" s="179"/>
      <c r="L710" s="32"/>
      <c r="M710" s="180"/>
      <c r="T710" s="56"/>
      <c r="AT710" s="17" t="s">
        <v>475</v>
      </c>
      <c r="AU710" s="17" t="s">
        <v>90</v>
      </c>
    </row>
    <row r="711" spans="2:65" s="14" customFormat="1">
      <c r="B711" s="164"/>
      <c r="D711" s="150" t="s">
        <v>276</v>
      </c>
      <c r="E711" s="165" t="s">
        <v>1</v>
      </c>
      <c r="F711" s="166" t="s">
        <v>1242</v>
      </c>
      <c r="H711" s="165" t="s">
        <v>1</v>
      </c>
      <c r="I711" s="167"/>
      <c r="L711" s="164"/>
      <c r="M711" s="168"/>
      <c r="T711" s="169"/>
      <c r="AT711" s="165" t="s">
        <v>276</v>
      </c>
      <c r="AU711" s="165" t="s">
        <v>90</v>
      </c>
      <c r="AV711" s="14" t="s">
        <v>84</v>
      </c>
      <c r="AW711" s="14" t="s">
        <v>32</v>
      </c>
      <c r="AX711" s="14" t="s">
        <v>77</v>
      </c>
      <c r="AY711" s="165" t="s">
        <v>268</v>
      </c>
    </row>
    <row r="712" spans="2:65" s="12" customFormat="1">
      <c r="B712" s="149"/>
      <c r="D712" s="150" t="s">
        <v>276</v>
      </c>
      <c r="E712" s="151" t="s">
        <v>1</v>
      </c>
      <c r="F712" s="152" t="s">
        <v>3685</v>
      </c>
      <c r="H712" s="153">
        <v>1.26</v>
      </c>
      <c r="I712" s="154"/>
      <c r="L712" s="149"/>
      <c r="M712" s="155"/>
      <c r="T712" s="156"/>
      <c r="AT712" s="151" t="s">
        <v>276</v>
      </c>
      <c r="AU712" s="151" t="s">
        <v>90</v>
      </c>
      <c r="AV712" s="12" t="s">
        <v>90</v>
      </c>
      <c r="AW712" s="12" t="s">
        <v>32</v>
      </c>
      <c r="AX712" s="12" t="s">
        <v>77</v>
      </c>
      <c r="AY712" s="151" t="s">
        <v>268</v>
      </c>
    </row>
    <row r="713" spans="2:65" s="13" customFormat="1">
      <c r="B713" s="157"/>
      <c r="D713" s="150" t="s">
        <v>276</v>
      </c>
      <c r="E713" s="158" t="s">
        <v>1</v>
      </c>
      <c r="F713" s="159" t="s">
        <v>278</v>
      </c>
      <c r="H713" s="160">
        <v>1.26</v>
      </c>
      <c r="I713" s="161"/>
      <c r="L713" s="157"/>
      <c r="M713" s="162"/>
      <c r="T713" s="163"/>
      <c r="AT713" s="158" t="s">
        <v>276</v>
      </c>
      <c r="AU713" s="158" t="s">
        <v>90</v>
      </c>
      <c r="AV713" s="13" t="s">
        <v>101</v>
      </c>
      <c r="AW713" s="13" t="s">
        <v>32</v>
      </c>
      <c r="AX713" s="13" t="s">
        <v>84</v>
      </c>
      <c r="AY713" s="158" t="s">
        <v>268</v>
      </c>
    </row>
    <row r="714" spans="2:65" s="1" customFormat="1" ht="66.75" customHeight="1">
      <c r="B714" s="32"/>
      <c r="C714" s="136" t="s">
        <v>739</v>
      </c>
      <c r="D714" s="136" t="s">
        <v>270</v>
      </c>
      <c r="E714" s="137" t="s">
        <v>1245</v>
      </c>
      <c r="F714" s="138" t="s">
        <v>1246</v>
      </c>
      <c r="G714" s="139" t="s">
        <v>273</v>
      </c>
      <c r="H714" s="140">
        <v>1.6</v>
      </c>
      <c r="I714" s="141"/>
      <c r="J714" s="142">
        <f>ROUND(I714*H714,2)</f>
        <v>0</v>
      </c>
      <c r="K714" s="138" t="s">
        <v>1</v>
      </c>
      <c r="L714" s="32"/>
      <c r="M714" s="143" t="s">
        <v>1</v>
      </c>
      <c r="N714" s="144" t="s">
        <v>43</v>
      </c>
      <c r="P714" s="145">
        <f>O714*H714</f>
        <v>0</v>
      </c>
      <c r="Q714" s="145">
        <v>8.3000000000000001E-4</v>
      </c>
      <c r="R714" s="145">
        <f>Q714*H714</f>
        <v>1.3280000000000002E-3</v>
      </c>
      <c r="S714" s="145">
        <v>0</v>
      </c>
      <c r="T714" s="146">
        <f>S714*H714</f>
        <v>0</v>
      </c>
      <c r="AR714" s="147" t="s">
        <v>370</v>
      </c>
      <c r="AT714" s="147" t="s">
        <v>270</v>
      </c>
      <c r="AU714" s="147" t="s">
        <v>90</v>
      </c>
      <c r="AY714" s="17" t="s">
        <v>268</v>
      </c>
      <c r="BE714" s="148">
        <f>IF(N714="základní",J714,0)</f>
        <v>0</v>
      </c>
      <c r="BF714" s="148">
        <f>IF(N714="snížená",J714,0)</f>
        <v>0</v>
      </c>
      <c r="BG714" s="148">
        <f>IF(N714="zákl. přenesená",J714,0)</f>
        <v>0</v>
      </c>
      <c r="BH714" s="148">
        <f>IF(N714="sníž. přenesená",J714,0)</f>
        <v>0</v>
      </c>
      <c r="BI714" s="148">
        <f>IF(N714="nulová",J714,0)</f>
        <v>0</v>
      </c>
      <c r="BJ714" s="17" t="s">
        <v>90</v>
      </c>
      <c r="BK714" s="148">
        <f>ROUND(I714*H714,2)</f>
        <v>0</v>
      </c>
      <c r="BL714" s="17" t="s">
        <v>370</v>
      </c>
      <c r="BM714" s="147" t="s">
        <v>1247</v>
      </c>
    </row>
    <row r="715" spans="2:65" s="1" customFormat="1" ht="48.75">
      <c r="B715" s="32"/>
      <c r="D715" s="150" t="s">
        <v>475</v>
      </c>
      <c r="F715" s="178" t="s">
        <v>1248</v>
      </c>
      <c r="I715" s="179"/>
      <c r="L715" s="32"/>
      <c r="M715" s="180"/>
      <c r="T715" s="56"/>
      <c r="AT715" s="17" t="s">
        <v>475</v>
      </c>
      <c r="AU715" s="17" t="s">
        <v>90</v>
      </c>
    </row>
    <row r="716" spans="2:65" s="14" customFormat="1">
      <c r="B716" s="164"/>
      <c r="D716" s="150" t="s">
        <v>276</v>
      </c>
      <c r="E716" s="165" t="s">
        <v>1</v>
      </c>
      <c r="F716" s="166" t="s">
        <v>1249</v>
      </c>
      <c r="H716" s="165" t="s">
        <v>1</v>
      </c>
      <c r="I716" s="167"/>
      <c r="L716" s="164"/>
      <c r="M716" s="168"/>
      <c r="T716" s="169"/>
      <c r="AT716" s="165" t="s">
        <v>276</v>
      </c>
      <c r="AU716" s="165" t="s">
        <v>90</v>
      </c>
      <c r="AV716" s="14" t="s">
        <v>84</v>
      </c>
      <c r="AW716" s="14" t="s">
        <v>32</v>
      </c>
      <c r="AX716" s="14" t="s">
        <v>77</v>
      </c>
      <c r="AY716" s="165" t="s">
        <v>268</v>
      </c>
    </row>
    <row r="717" spans="2:65" s="12" customFormat="1">
      <c r="B717" s="149"/>
      <c r="D717" s="150" t="s">
        <v>276</v>
      </c>
      <c r="E717" s="151" t="s">
        <v>1</v>
      </c>
      <c r="F717" s="152" t="s">
        <v>3700</v>
      </c>
      <c r="H717" s="153">
        <v>1.6</v>
      </c>
      <c r="I717" s="154"/>
      <c r="L717" s="149"/>
      <c r="M717" s="155"/>
      <c r="T717" s="156"/>
      <c r="AT717" s="151" t="s">
        <v>276</v>
      </c>
      <c r="AU717" s="151" t="s">
        <v>90</v>
      </c>
      <c r="AV717" s="12" t="s">
        <v>90</v>
      </c>
      <c r="AW717" s="12" t="s">
        <v>32</v>
      </c>
      <c r="AX717" s="12" t="s">
        <v>77</v>
      </c>
      <c r="AY717" s="151" t="s">
        <v>268</v>
      </c>
    </row>
    <row r="718" spans="2:65" s="13" customFormat="1">
      <c r="B718" s="157"/>
      <c r="D718" s="150" t="s">
        <v>276</v>
      </c>
      <c r="E718" s="158" t="s">
        <v>1</v>
      </c>
      <c r="F718" s="159" t="s">
        <v>278</v>
      </c>
      <c r="H718" s="160">
        <v>1.6</v>
      </c>
      <c r="I718" s="161"/>
      <c r="L718" s="157"/>
      <c r="M718" s="162"/>
      <c r="T718" s="163"/>
      <c r="AT718" s="158" t="s">
        <v>276</v>
      </c>
      <c r="AU718" s="158" t="s">
        <v>90</v>
      </c>
      <c r="AV718" s="13" t="s">
        <v>101</v>
      </c>
      <c r="AW718" s="13" t="s">
        <v>32</v>
      </c>
      <c r="AX718" s="13" t="s">
        <v>84</v>
      </c>
      <c r="AY718" s="158" t="s">
        <v>268</v>
      </c>
    </row>
    <row r="719" spans="2:65" s="1" customFormat="1" ht="16.5" customHeight="1">
      <c r="B719" s="32"/>
      <c r="C719" s="136" t="s">
        <v>1237</v>
      </c>
      <c r="D719" s="136" t="s">
        <v>270</v>
      </c>
      <c r="E719" s="137" t="s">
        <v>1253</v>
      </c>
      <c r="F719" s="138" t="s">
        <v>1254</v>
      </c>
      <c r="G719" s="139" t="s">
        <v>281</v>
      </c>
      <c r="H719" s="140">
        <v>1</v>
      </c>
      <c r="I719" s="141"/>
      <c r="J719" s="142">
        <f>ROUND(I719*H719,2)</f>
        <v>0</v>
      </c>
      <c r="K719" s="138" t="s">
        <v>274</v>
      </c>
      <c r="L719" s="32"/>
      <c r="M719" s="143" t="s">
        <v>1</v>
      </c>
      <c r="N719" s="144" t="s">
        <v>43</v>
      </c>
      <c r="P719" s="145">
        <f>O719*H719</f>
        <v>0</v>
      </c>
      <c r="Q719" s="145">
        <v>1.8000000000000001E-4</v>
      </c>
      <c r="R719" s="145">
        <f>Q719*H719</f>
        <v>1.8000000000000001E-4</v>
      </c>
      <c r="S719" s="145">
        <v>0</v>
      </c>
      <c r="T719" s="146">
        <f>S719*H719</f>
        <v>0</v>
      </c>
      <c r="AR719" s="147" t="s">
        <v>101</v>
      </c>
      <c r="AT719" s="147" t="s">
        <v>270</v>
      </c>
      <c r="AU719" s="147" t="s">
        <v>90</v>
      </c>
      <c r="AY719" s="17" t="s">
        <v>268</v>
      </c>
      <c r="BE719" s="148">
        <f>IF(N719="základní",J719,0)</f>
        <v>0</v>
      </c>
      <c r="BF719" s="148">
        <f>IF(N719="snížená",J719,0)</f>
        <v>0</v>
      </c>
      <c r="BG719" s="148">
        <f>IF(N719="zákl. přenesená",J719,0)</f>
        <v>0</v>
      </c>
      <c r="BH719" s="148">
        <f>IF(N719="sníž. přenesená",J719,0)</f>
        <v>0</v>
      </c>
      <c r="BI719" s="148">
        <f>IF(N719="nulová",J719,0)</f>
        <v>0</v>
      </c>
      <c r="BJ719" s="17" t="s">
        <v>90</v>
      </c>
      <c r="BK719" s="148">
        <f>ROUND(I719*H719,2)</f>
        <v>0</v>
      </c>
      <c r="BL719" s="17" t="s">
        <v>101</v>
      </c>
      <c r="BM719" s="147" t="s">
        <v>1255</v>
      </c>
    </row>
    <row r="720" spans="2:65" s="1" customFormat="1" ht="16.5" customHeight="1">
      <c r="B720" s="32"/>
      <c r="C720" s="186" t="s">
        <v>1244</v>
      </c>
      <c r="D720" s="186" t="s">
        <v>982</v>
      </c>
      <c r="E720" s="187" t="s">
        <v>1257</v>
      </c>
      <c r="F720" s="188" t="s">
        <v>1258</v>
      </c>
      <c r="G720" s="189" t="s">
        <v>281</v>
      </c>
      <c r="H720" s="190">
        <v>1</v>
      </c>
      <c r="I720" s="191"/>
      <c r="J720" s="192">
        <f>ROUND(I720*H720,2)</f>
        <v>0</v>
      </c>
      <c r="K720" s="188" t="s">
        <v>1</v>
      </c>
      <c r="L720" s="193"/>
      <c r="M720" s="194" t="s">
        <v>1</v>
      </c>
      <c r="N720" s="195" t="s">
        <v>43</v>
      </c>
      <c r="P720" s="145">
        <f>O720*H720</f>
        <v>0</v>
      </c>
      <c r="Q720" s="145">
        <v>1.2E-2</v>
      </c>
      <c r="R720" s="145">
        <f>Q720*H720</f>
        <v>1.2E-2</v>
      </c>
      <c r="S720" s="145">
        <v>0</v>
      </c>
      <c r="T720" s="146">
        <f>S720*H720</f>
        <v>0</v>
      </c>
      <c r="AR720" s="147" t="s">
        <v>309</v>
      </c>
      <c r="AT720" s="147" t="s">
        <v>982</v>
      </c>
      <c r="AU720" s="147" t="s">
        <v>90</v>
      </c>
      <c r="AY720" s="17" t="s">
        <v>268</v>
      </c>
      <c r="BE720" s="148">
        <f>IF(N720="základní",J720,0)</f>
        <v>0</v>
      </c>
      <c r="BF720" s="148">
        <f>IF(N720="snížená",J720,0)</f>
        <v>0</v>
      </c>
      <c r="BG720" s="148">
        <f>IF(N720="zákl. přenesená",J720,0)</f>
        <v>0</v>
      </c>
      <c r="BH720" s="148">
        <f>IF(N720="sníž. přenesená",J720,0)</f>
        <v>0</v>
      </c>
      <c r="BI720" s="148">
        <f>IF(N720="nulová",J720,0)</f>
        <v>0</v>
      </c>
      <c r="BJ720" s="17" t="s">
        <v>90</v>
      </c>
      <c r="BK720" s="148">
        <f>ROUND(I720*H720,2)</f>
        <v>0</v>
      </c>
      <c r="BL720" s="17" t="s">
        <v>101</v>
      </c>
      <c r="BM720" s="147" t="s">
        <v>1259</v>
      </c>
    </row>
    <row r="721" spans="2:65" s="1" customFormat="1" ht="39">
      <c r="B721" s="32"/>
      <c r="D721" s="150" t="s">
        <v>475</v>
      </c>
      <c r="F721" s="178" t="s">
        <v>1260</v>
      </c>
      <c r="I721" s="179"/>
      <c r="L721" s="32"/>
      <c r="M721" s="180"/>
      <c r="T721" s="56"/>
      <c r="AT721" s="17" t="s">
        <v>475</v>
      </c>
      <c r="AU721" s="17" t="s">
        <v>90</v>
      </c>
    </row>
    <row r="722" spans="2:65" s="14" customFormat="1">
      <c r="B722" s="164"/>
      <c r="D722" s="150" t="s">
        <v>276</v>
      </c>
      <c r="E722" s="165" t="s">
        <v>1</v>
      </c>
      <c r="F722" s="166" t="s">
        <v>1261</v>
      </c>
      <c r="H722" s="165" t="s">
        <v>1</v>
      </c>
      <c r="I722" s="167"/>
      <c r="L722" s="164"/>
      <c r="M722" s="168"/>
      <c r="T722" s="169"/>
      <c r="AT722" s="165" t="s">
        <v>276</v>
      </c>
      <c r="AU722" s="165" t="s">
        <v>90</v>
      </c>
      <c r="AV722" s="14" t="s">
        <v>84</v>
      </c>
      <c r="AW722" s="14" t="s">
        <v>32</v>
      </c>
      <c r="AX722" s="14" t="s">
        <v>77</v>
      </c>
      <c r="AY722" s="165" t="s">
        <v>268</v>
      </c>
    </row>
    <row r="723" spans="2:65" s="12" customFormat="1">
      <c r="B723" s="149"/>
      <c r="D723" s="150" t="s">
        <v>276</v>
      </c>
      <c r="E723" s="151" t="s">
        <v>1</v>
      </c>
      <c r="F723" s="152" t="s">
        <v>1262</v>
      </c>
      <c r="H723" s="153">
        <v>1</v>
      </c>
      <c r="I723" s="154"/>
      <c r="L723" s="149"/>
      <c r="M723" s="155"/>
      <c r="T723" s="156"/>
      <c r="AT723" s="151" t="s">
        <v>276</v>
      </c>
      <c r="AU723" s="151" t="s">
        <v>90</v>
      </c>
      <c r="AV723" s="12" t="s">
        <v>90</v>
      </c>
      <c r="AW723" s="12" t="s">
        <v>32</v>
      </c>
      <c r="AX723" s="12" t="s">
        <v>77</v>
      </c>
      <c r="AY723" s="151" t="s">
        <v>268</v>
      </c>
    </row>
    <row r="724" spans="2:65" s="13" customFormat="1">
      <c r="B724" s="157"/>
      <c r="D724" s="150" t="s">
        <v>276</v>
      </c>
      <c r="E724" s="158" t="s">
        <v>1</v>
      </c>
      <c r="F724" s="159" t="s">
        <v>278</v>
      </c>
      <c r="H724" s="160">
        <v>1</v>
      </c>
      <c r="I724" s="161"/>
      <c r="L724" s="157"/>
      <c r="M724" s="162"/>
      <c r="T724" s="163"/>
      <c r="AT724" s="158" t="s">
        <v>276</v>
      </c>
      <c r="AU724" s="158" t="s">
        <v>90</v>
      </c>
      <c r="AV724" s="13" t="s">
        <v>101</v>
      </c>
      <c r="AW724" s="13" t="s">
        <v>32</v>
      </c>
      <c r="AX724" s="13" t="s">
        <v>84</v>
      </c>
      <c r="AY724" s="158" t="s">
        <v>268</v>
      </c>
    </row>
    <row r="725" spans="2:65" s="1" customFormat="1" ht="24.2" customHeight="1">
      <c r="B725" s="32"/>
      <c r="C725" s="136" t="s">
        <v>1252</v>
      </c>
      <c r="D725" s="136" t="s">
        <v>270</v>
      </c>
      <c r="E725" s="137" t="s">
        <v>1264</v>
      </c>
      <c r="F725" s="138" t="s">
        <v>1265</v>
      </c>
      <c r="G725" s="139" t="s">
        <v>281</v>
      </c>
      <c r="H725" s="140">
        <v>100</v>
      </c>
      <c r="I725" s="141"/>
      <c r="J725" s="142">
        <f>ROUND(I725*H725,2)</f>
        <v>0</v>
      </c>
      <c r="K725" s="138" t="s">
        <v>274</v>
      </c>
      <c r="L725" s="32"/>
      <c r="M725" s="143" t="s">
        <v>1</v>
      </c>
      <c r="N725" s="144" t="s">
        <v>43</v>
      </c>
      <c r="P725" s="145">
        <f>O725*H725</f>
        <v>0</v>
      </c>
      <c r="Q725" s="145">
        <v>1.0000000000000001E-5</v>
      </c>
      <c r="R725" s="145">
        <f>Q725*H725</f>
        <v>1E-3</v>
      </c>
      <c r="S725" s="145">
        <v>0</v>
      </c>
      <c r="T725" s="146">
        <f>S725*H725</f>
        <v>0</v>
      </c>
      <c r="AR725" s="147" t="s">
        <v>101</v>
      </c>
      <c r="AT725" s="147" t="s">
        <v>270</v>
      </c>
      <c r="AU725" s="147" t="s">
        <v>90</v>
      </c>
      <c r="AY725" s="17" t="s">
        <v>268</v>
      </c>
      <c r="BE725" s="148">
        <f>IF(N725="základní",J725,0)</f>
        <v>0</v>
      </c>
      <c r="BF725" s="148">
        <f>IF(N725="snížená",J725,0)</f>
        <v>0</v>
      </c>
      <c r="BG725" s="148">
        <f>IF(N725="zákl. přenesená",J725,0)</f>
        <v>0</v>
      </c>
      <c r="BH725" s="148">
        <f>IF(N725="sníž. přenesená",J725,0)</f>
        <v>0</v>
      </c>
      <c r="BI725" s="148">
        <f>IF(N725="nulová",J725,0)</f>
        <v>0</v>
      </c>
      <c r="BJ725" s="17" t="s">
        <v>90</v>
      </c>
      <c r="BK725" s="148">
        <f>ROUND(I725*H725,2)</f>
        <v>0</v>
      </c>
      <c r="BL725" s="17" t="s">
        <v>101</v>
      </c>
      <c r="BM725" s="147" t="s">
        <v>3701</v>
      </c>
    </row>
    <row r="726" spans="2:65" s="12" customFormat="1">
      <c r="B726" s="149"/>
      <c r="D726" s="150" t="s">
        <v>276</v>
      </c>
      <c r="E726" s="151" t="s">
        <v>1</v>
      </c>
      <c r="F726" s="152" t="s">
        <v>3702</v>
      </c>
      <c r="H726" s="153">
        <v>64</v>
      </c>
      <c r="I726" s="154"/>
      <c r="L726" s="149"/>
      <c r="M726" s="155"/>
      <c r="T726" s="156"/>
      <c r="AT726" s="151" t="s">
        <v>276</v>
      </c>
      <c r="AU726" s="151" t="s">
        <v>90</v>
      </c>
      <c r="AV726" s="12" t="s">
        <v>90</v>
      </c>
      <c r="AW726" s="12" t="s">
        <v>32</v>
      </c>
      <c r="AX726" s="12" t="s">
        <v>77</v>
      </c>
      <c r="AY726" s="151" t="s">
        <v>268</v>
      </c>
    </row>
    <row r="727" spans="2:65" s="12" customFormat="1">
      <c r="B727" s="149"/>
      <c r="D727" s="150" t="s">
        <v>276</v>
      </c>
      <c r="E727" s="151" t="s">
        <v>1</v>
      </c>
      <c r="F727" s="152" t="s">
        <v>1268</v>
      </c>
      <c r="H727" s="153">
        <v>24</v>
      </c>
      <c r="I727" s="154"/>
      <c r="L727" s="149"/>
      <c r="M727" s="155"/>
      <c r="T727" s="156"/>
      <c r="AT727" s="151" t="s">
        <v>276</v>
      </c>
      <c r="AU727" s="151" t="s">
        <v>90</v>
      </c>
      <c r="AV727" s="12" t="s">
        <v>90</v>
      </c>
      <c r="AW727" s="12" t="s">
        <v>32</v>
      </c>
      <c r="AX727" s="12" t="s">
        <v>77</v>
      </c>
      <c r="AY727" s="151" t="s">
        <v>268</v>
      </c>
    </row>
    <row r="728" spans="2:65" s="12" customFormat="1">
      <c r="B728" s="149"/>
      <c r="D728" s="150" t="s">
        <v>276</v>
      </c>
      <c r="E728" s="151" t="s">
        <v>1</v>
      </c>
      <c r="F728" s="152" t="s">
        <v>1269</v>
      </c>
      <c r="H728" s="153">
        <v>8</v>
      </c>
      <c r="I728" s="154"/>
      <c r="L728" s="149"/>
      <c r="M728" s="155"/>
      <c r="T728" s="156"/>
      <c r="AT728" s="151" t="s">
        <v>276</v>
      </c>
      <c r="AU728" s="151" t="s">
        <v>90</v>
      </c>
      <c r="AV728" s="12" t="s">
        <v>90</v>
      </c>
      <c r="AW728" s="12" t="s">
        <v>32</v>
      </c>
      <c r="AX728" s="12" t="s">
        <v>77</v>
      </c>
      <c r="AY728" s="151" t="s">
        <v>268</v>
      </c>
    </row>
    <row r="729" spans="2:65" s="12" customFormat="1">
      <c r="B729" s="149"/>
      <c r="D729" s="150" t="s">
        <v>276</v>
      </c>
      <c r="E729" s="151" t="s">
        <v>1</v>
      </c>
      <c r="F729" s="152" t="s">
        <v>1270</v>
      </c>
      <c r="H729" s="153">
        <v>4</v>
      </c>
      <c r="I729" s="154"/>
      <c r="L729" s="149"/>
      <c r="M729" s="155"/>
      <c r="T729" s="156"/>
      <c r="AT729" s="151" t="s">
        <v>276</v>
      </c>
      <c r="AU729" s="151" t="s">
        <v>90</v>
      </c>
      <c r="AV729" s="12" t="s">
        <v>90</v>
      </c>
      <c r="AW729" s="12" t="s">
        <v>32</v>
      </c>
      <c r="AX729" s="12" t="s">
        <v>77</v>
      </c>
      <c r="AY729" s="151" t="s">
        <v>268</v>
      </c>
    </row>
    <row r="730" spans="2:65" s="13" customFormat="1">
      <c r="B730" s="157"/>
      <c r="D730" s="150" t="s">
        <v>276</v>
      </c>
      <c r="E730" s="158" t="s">
        <v>1</v>
      </c>
      <c r="F730" s="159" t="s">
        <v>278</v>
      </c>
      <c r="H730" s="160">
        <v>100</v>
      </c>
      <c r="I730" s="161"/>
      <c r="L730" s="157"/>
      <c r="M730" s="162"/>
      <c r="T730" s="163"/>
      <c r="AT730" s="158" t="s">
        <v>276</v>
      </c>
      <c r="AU730" s="158" t="s">
        <v>90</v>
      </c>
      <c r="AV730" s="13" t="s">
        <v>101</v>
      </c>
      <c r="AW730" s="13" t="s">
        <v>32</v>
      </c>
      <c r="AX730" s="13" t="s">
        <v>84</v>
      </c>
      <c r="AY730" s="158" t="s">
        <v>268</v>
      </c>
    </row>
    <row r="731" spans="2:65" s="1" customFormat="1" ht="24.2" customHeight="1">
      <c r="B731" s="32"/>
      <c r="C731" s="136" t="s">
        <v>1256</v>
      </c>
      <c r="D731" s="136" t="s">
        <v>270</v>
      </c>
      <c r="E731" s="137" t="s">
        <v>1272</v>
      </c>
      <c r="F731" s="138" t="s">
        <v>1273</v>
      </c>
      <c r="G731" s="139" t="s">
        <v>281</v>
      </c>
      <c r="H731" s="140">
        <v>64</v>
      </c>
      <c r="I731" s="141"/>
      <c r="J731" s="142">
        <f>ROUND(I731*H731,2)</f>
        <v>0</v>
      </c>
      <c r="K731" s="138" t="s">
        <v>274</v>
      </c>
      <c r="L731" s="32"/>
      <c r="M731" s="143" t="s">
        <v>1</v>
      </c>
      <c r="N731" s="144" t="s">
        <v>43</v>
      </c>
      <c r="P731" s="145">
        <f>O731*H731</f>
        <v>0</v>
      </c>
      <c r="Q731" s="145">
        <v>2.0000000000000002E-5</v>
      </c>
      <c r="R731" s="145">
        <f>Q731*H731</f>
        <v>1.2800000000000001E-3</v>
      </c>
      <c r="S731" s="145">
        <v>0</v>
      </c>
      <c r="T731" s="146">
        <f>S731*H731</f>
        <v>0</v>
      </c>
      <c r="AR731" s="147" t="s">
        <v>101</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101</v>
      </c>
      <c r="BM731" s="147" t="s">
        <v>3703</v>
      </c>
    </row>
    <row r="732" spans="2:65" s="12" customFormat="1">
      <c r="B732" s="149"/>
      <c r="D732" s="150" t="s">
        <v>276</v>
      </c>
      <c r="E732" s="151" t="s">
        <v>1</v>
      </c>
      <c r="F732" s="152" t="s">
        <v>3704</v>
      </c>
      <c r="H732" s="153">
        <v>64</v>
      </c>
      <c r="I732" s="154"/>
      <c r="L732" s="149"/>
      <c r="M732" s="155"/>
      <c r="T732" s="156"/>
      <c r="AT732" s="151" t="s">
        <v>276</v>
      </c>
      <c r="AU732" s="151" t="s">
        <v>90</v>
      </c>
      <c r="AV732" s="12" t="s">
        <v>90</v>
      </c>
      <c r="AW732" s="12" t="s">
        <v>32</v>
      </c>
      <c r="AX732" s="12" t="s">
        <v>77</v>
      </c>
      <c r="AY732" s="151" t="s">
        <v>268</v>
      </c>
    </row>
    <row r="733" spans="2:65" s="13" customFormat="1">
      <c r="B733" s="157"/>
      <c r="D733" s="150" t="s">
        <v>276</v>
      </c>
      <c r="E733" s="158" t="s">
        <v>1</v>
      </c>
      <c r="F733" s="159" t="s">
        <v>278</v>
      </c>
      <c r="H733" s="160">
        <v>64</v>
      </c>
      <c r="I733" s="161"/>
      <c r="L733" s="157"/>
      <c r="M733" s="162"/>
      <c r="T733" s="163"/>
      <c r="AT733" s="158" t="s">
        <v>276</v>
      </c>
      <c r="AU733" s="158" t="s">
        <v>90</v>
      </c>
      <c r="AV733" s="13" t="s">
        <v>101</v>
      </c>
      <c r="AW733" s="13" t="s">
        <v>32</v>
      </c>
      <c r="AX733" s="13" t="s">
        <v>84</v>
      </c>
      <c r="AY733" s="158" t="s">
        <v>268</v>
      </c>
    </row>
    <row r="734" spans="2:65" s="1" customFormat="1" ht="21.75" customHeight="1">
      <c r="B734" s="32"/>
      <c r="C734" s="136" t="s">
        <v>1263</v>
      </c>
      <c r="D734" s="136" t="s">
        <v>270</v>
      </c>
      <c r="E734" s="137" t="s">
        <v>1277</v>
      </c>
      <c r="F734" s="138" t="s">
        <v>1278</v>
      </c>
      <c r="G734" s="139" t="s">
        <v>281</v>
      </c>
      <c r="H734" s="140">
        <v>62</v>
      </c>
      <c r="I734" s="141"/>
      <c r="J734" s="142">
        <f>ROUND(I734*H734,2)</f>
        <v>0</v>
      </c>
      <c r="K734" s="138" t="s">
        <v>274</v>
      </c>
      <c r="L734" s="32"/>
      <c r="M734" s="143" t="s">
        <v>1</v>
      </c>
      <c r="N734" s="144" t="s">
        <v>43</v>
      </c>
      <c r="P734" s="145">
        <f>O734*H734</f>
        <v>0</v>
      </c>
      <c r="Q734" s="145">
        <v>1.2999999999999999E-4</v>
      </c>
      <c r="R734" s="145">
        <f>Q734*H734</f>
        <v>8.0599999999999995E-3</v>
      </c>
      <c r="S734" s="145">
        <v>0</v>
      </c>
      <c r="T734" s="146">
        <f>S734*H734</f>
        <v>0</v>
      </c>
      <c r="AR734" s="147" t="s">
        <v>101</v>
      </c>
      <c r="AT734" s="147" t="s">
        <v>270</v>
      </c>
      <c r="AU734" s="147" t="s">
        <v>90</v>
      </c>
      <c r="AY734" s="17" t="s">
        <v>268</v>
      </c>
      <c r="BE734" s="148">
        <f>IF(N734="základní",J734,0)</f>
        <v>0</v>
      </c>
      <c r="BF734" s="148">
        <f>IF(N734="snížená",J734,0)</f>
        <v>0</v>
      </c>
      <c r="BG734" s="148">
        <f>IF(N734="zákl. přenesená",J734,0)</f>
        <v>0</v>
      </c>
      <c r="BH734" s="148">
        <f>IF(N734="sníž. přenesená",J734,0)</f>
        <v>0</v>
      </c>
      <c r="BI734" s="148">
        <f>IF(N734="nulová",J734,0)</f>
        <v>0</v>
      </c>
      <c r="BJ734" s="17" t="s">
        <v>90</v>
      </c>
      <c r="BK734" s="148">
        <f>ROUND(I734*H734,2)</f>
        <v>0</v>
      </c>
      <c r="BL734" s="17" t="s">
        <v>101</v>
      </c>
      <c r="BM734" s="147" t="s">
        <v>3705</v>
      </c>
    </row>
    <row r="735" spans="2:65" s="12" customFormat="1">
      <c r="B735" s="149"/>
      <c r="D735" s="150" t="s">
        <v>276</v>
      </c>
      <c r="E735" s="151" t="s">
        <v>1</v>
      </c>
      <c r="F735" s="152" t="s">
        <v>3706</v>
      </c>
      <c r="H735" s="153">
        <v>32</v>
      </c>
      <c r="I735" s="154"/>
      <c r="L735" s="149"/>
      <c r="M735" s="155"/>
      <c r="T735" s="156"/>
      <c r="AT735" s="151" t="s">
        <v>276</v>
      </c>
      <c r="AU735" s="151" t="s">
        <v>90</v>
      </c>
      <c r="AV735" s="12" t="s">
        <v>90</v>
      </c>
      <c r="AW735" s="12" t="s">
        <v>32</v>
      </c>
      <c r="AX735" s="12" t="s">
        <v>77</v>
      </c>
      <c r="AY735" s="151" t="s">
        <v>268</v>
      </c>
    </row>
    <row r="736" spans="2:65" s="12" customFormat="1">
      <c r="B736" s="149"/>
      <c r="D736" s="150" t="s">
        <v>276</v>
      </c>
      <c r="E736" s="151" t="s">
        <v>1</v>
      </c>
      <c r="F736" s="152" t="s">
        <v>1268</v>
      </c>
      <c r="H736" s="153">
        <v>24</v>
      </c>
      <c r="I736" s="154"/>
      <c r="L736" s="149"/>
      <c r="M736" s="155"/>
      <c r="T736" s="156"/>
      <c r="AT736" s="151" t="s">
        <v>276</v>
      </c>
      <c r="AU736" s="151" t="s">
        <v>90</v>
      </c>
      <c r="AV736" s="12" t="s">
        <v>90</v>
      </c>
      <c r="AW736" s="12" t="s">
        <v>32</v>
      </c>
      <c r="AX736" s="12" t="s">
        <v>77</v>
      </c>
      <c r="AY736" s="151" t="s">
        <v>268</v>
      </c>
    </row>
    <row r="737" spans="2:65" s="12" customFormat="1">
      <c r="B737" s="149"/>
      <c r="D737" s="150" t="s">
        <v>276</v>
      </c>
      <c r="E737" s="151" t="s">
        <v>1</v>
      </c>
      <c r="F737" s="152" t="s">
        <v>1281</v>
      </c>
      <c r="H737" s="153">
        <v>4</v>
      </c>
      <c r="I737" s="154"/>
      <c r="L737" s="149"/>
      <c r="M737" s="155"/>
      <c r="T737" s="156"/>
      <c r="AT737" s="151" t="s">
        <v>276</v>
      </c>
      <c r="AU737" s="151" t="s">
        <v>90</v>
      </c>
      <c r="AV737" s="12" t="s">
        <v>90</v>
      </c>
      <c r="AW737" s="12" t="s">
        <v>32</v>
      </c>
      <c r="AX737" s="12" t="s">
        <v>77</v>
      </c>
      <c r="AY737" s="151" t="s">
        <v>268</v>
      </c>
    </row>
    <row r="738" spans="2:65" s="12" customFormat="1">
      <c r="B738" s="149"/>
      <c r="D738" s="150" t="s">
        <v>276</v>
      </c>
      <c r="E738" s="151" t="s">
        <v>1</v>
      </c>
      <c r="F738" s="152" t="s">
        <v>1282</v>
      </c>
      <c r="H738" s="153">
        <v>2</v>
      </c>
      <c r="I738" s="154"/>
      <c r="L738" s="149"/>
      <c r="M738" s="155"/>
      <c r="T738" s="156"/>
      <c r="AT738" s="151" t="s">
        <v>276</v>
      </c>
      <c r="AU738" s="151" t="s">
        <v>90</v>
      </c>
      <c r="AV738" s="12" t="s">
        <v>90</v>
      </c>
      <c r="AW738" s="12" t="s">
        <v>32</v>
      </c>
      <c r="AX738" s="12" t="s">
        <v>77</v>
      </c>
      <c r="AY738" s="151" t="s">
        <v>268</v>
      </c>
    </row>
    <row r="739" spans="2:65" s="13" customFormat="1">
      <c r="B739" s="157"/>
      <c r="D739" s="150" t="s">
        <v>276</v>
      </c>
      <c r="E739" s="158" t="s">
        <v>1</v>
      </c>
      <c r="F739" s="159" t="s">
        <v>278</v>
      </c>
      <c r="H739" s="160">
        <v>62</v>
      </c>
      <c r="I739" s="161"/>
      <c r="L739" s="157"/>
      <c r="M739" s="162"/>
      <c r="T739" s="163"/>
      <c r="AT739" s="158" t="s">
        <v>276</v>
      </c>
      <c r="AU739" s="158" t="s">
        <v>90</v>
      </c>
      <c r="AV739" s="13" t="s">
        <v>101</v>
      </c>
      <c r="AW739" s="13" t="s">
        <v>32</v>
      </c>
      <c r="AX739" s="13" t="s">
        <v>84</v>
      </c>
      <c r="AY739" s="158" t="s">
        <v>268</v>
      </c>
    </row>
    <row r="740" spans="2:65" s="1" customFormat="1" ht="21.75" customHeight="1">
      <c r="B740" s="32"/>
      <c r="C740" s="136" t="s">
        <v>1271</v>
      </c>
      <c r="D740" s="136" t="s">
        <v>270</v>
      </c>
      <c r="E740" s="137" t="s">
        <v>1284</v>
      </c>
      <c r="F740" s="138" t="s">
        <v>1285</v>
      </c>
      <c r="G740" s="139" t="s">
        <v>281</v>
      </c>
      <c r="H740" s="140">
        <v>6</v>
      </c>
      <c r="I740" s="141"/>
      <c r="J740" s="142">
        <f>ROUND(I740*H740,2)</f>
        <v>0</v>
      </c>
      <c r="K740" s="138" t="s">
        <v>274</v>
      </c>
      <c r="L740" s="32"/>
      <c r="M740" s="143" t="s">
        <v>1</v>
      </c>
      <c r="N740" s="144" t="s">
        <v>43</v>
      </c>
      <c r="P740" s="145">
        <f>O740*H740</f>
        <v>0</v>
      </c>
      <c r="Q740" s="145">
        <v>2.0000000000000001E-4</v>
      </c>
      <c r="R740" s="145">
        <f>Q740*H740</f>
        <v>1.2000000000000001E-3</v>
      </c>
      <c r="S740" s="145">
        <v>0</v>
      </c>
      <c r="T740" s="146">
        <f>S740*H740</f>
        <v>0</v>
      </c>
      <c r="AR740" s="147" t="s">
        <v>101</v>
      </c>
      <c r="AT740" s="147" t="s">
        <v>270</v>
      </c>
      <c r="AU740" s="147" t="s">
        <v>90</v>
      </c>
      <c r="AY740" s="17" t="s">
        <v>268</v>
      </c>
      <c r="BE740" s="148">
        <f>IF(N740="základní",J740,0)</f>
        <v>0</v>
      </c>
      <c r="BF740" s="148">
        <f>IF(N740="snížená",J740,0)</f>
        <v>0</v>
      </c>
      <c r="BG740" s="148">
        <f>IF(N740="zákl. přenesená",J740,0)</f>
        <v>0</v>
      </c>
      <c r="BH740" s="148">
        <f>IF(N740="sníž. přenesená",J740,0)</f>
        <v>0</v>
      </c>
      <c r="BI740" s="148">
        <f>IF(N740="nulová",J740,0)</f>
        <v>0</v>
      </c>
      <c r="BJ740" s="17" t="s">
        <v>90</v>
      </c>
      <c r="BK740" s="148">
        <f>ROUND(I740*H740,2)</f>
        <v>0</v>
      </c>
      <c r="BL740" s="17" t="s">
        <v>101</v>
      </c>
      <c r="BM740" s="147" t="s">
        <v>3707</v>
      </c>
    </row>
    <row r="741" spans="2:65" s="12" customFormat="1">
      <c r="B741" s="149"/>
      <c r="D741" s="150" t="s">
        <v>276</v>
      </c>
      <c r="E741" s="151" t="s">
        <v>1</v>
      </c>
      <c r="F741" s="152" t="s">
        <v>1281</v>
      </c>
      <c r="H741" s="153">
        <v>4</v>
      </c>
      <c r="I741" s="154"/>
      <c r="L741" s="149"/>
      <c r="M741" s="155"/>
      <c r="T741" s="156"/>
      <c r="AT741" s="151" t="s">
        <v>276</v>
      </c>
      <c r="AU741" s="151" t="s">
        <v>90</v>
      </c>
      <c r="AV741" s="12" t="s">
        <v>90</v>
      </c>
      <c r="AW741" s="12" t="s">
        <v>32</v>
      </c>
      <c r="AX741" s="12" t="s">
        <v>77</v>
      </c>
      <c r="AY741" s="151" t="s">
        <v>268</v>
      </c>
    </row>
    <row r="742" spans="2:65" s="12" customFormat="1">
      <c r="B742" s="149"/>
      <c r="D742" s="150" t="s">
        <v>276</v>
      </c>
      <c r="E742" s="151" t="s">
        <v>1</v>
      </c>
      <c r="F742" s="152" t="s">
        <v>1282</v>
      </c>
      <c r="H742" s="153">
        <v>2</v>
      </c>
      <c r="I742" s="154"/>
      <c r="L742" s="149"/>
      <c r="M742" s="155"/>
      <c r="T742" s="156"/>
      <c r="AT742" s="151" t="s">
        <v>276</v>
      </c>
      <c r="AU742" s="151" t="s">
        <v>90</v>
      </c>
      <c r="AV742" s="12" t="s">
        <v>90</v>
      </c>
      <c r="AW742" s="12" t="s">
        <v>32</v>
      </c>
      <c r="AX742" s="12" t="s">
        <v>77</v>
      </c>
      <c r="AY742" s="151" t="s">
        <v>268</v>
      </c>
    </row>
    <row r="743" spans="2:65" s="13" customFormat="1">
      <c r="B743" s="157"/>
      <c r="D743" s="150" t="s">
        <v>276</v>
      </c>
      <c r="E743" s="158" t="s">
        <v>1</v>
      </c>
      <c r="F743" s="159" t="s">
        <v>278</v>
      </c>
      <c r="H743" s="160">
        <v>6</v>
      </c>
      <c r="I743" s="161"/>
      <c r="L743" s="157"/>
      <c r="M743" s="162"/>
      <c r="T743" s="163"/>
      <c r="AT743" s="158" t="s">
        <v>276</v>
      </c>
      <c r="AU743" s="158" t="s">
        <v>90</v>
      </c>
      <c r="AV743" s="13" t="s">
        <v>101</v>
      </c>
      <c r="AW743" s="13" t="s">
        <v>32</v>
      </c>
      <c r="AX743" s="13" t="s">
        <v>84</v>
      </c>
      <c r="AY743" s="158" t="s">
        <v>268</v>
      </c>
    </row>
    <row r="744" spans="2:65" s="1" customFormat="1" ht="21.75" customHeight="1">
      <c r="B744" s="32"/>
      <c r="C744" s="136" t="s">
        <v>1276</v>
      </c>
      <c r="D744" s="136" t="s">
        <v>270</v>
      </c>
      <c r="E744" s="137" t="s">
        <v>1288</v>
      </c>
      <c r="F744" s="138" t="s">
        <v>1289</v>
      </c>
      <c r="G744" s="139" t="s">
        <v>281</v>
      </c>
      <c r="H744" s="140">
        <v>16</v>
      </c>
      <c r="I744" s="141"/>
      <c r="J744" s="142">
        <f>ROUND(I744*H744,2)</f>
        <v>0</v>
      </c>
      <c r="K744" s="138" t="s">
        <v>274</v>
      </c>
      <c r="L744" s="32"/>
      <c r="M744" s="143" t="s">
        <v>1</v>
      </c>
      <c r="N744" s="144" t="s">
        <v>43</v>
      </c>
      <c r="P744" s="145">
        <f>O744*H744</f>
        <v>0</v>
      </c>
      <c r="Q744" s="145">
        <v>2.7999999999999998E-4</v>
      </c>
      <c r="R744" s="145">
        <f>Q744*H744</f>
        <v>4.4799999999999996E-3</v>
      </c>
      <c r="S744" s="145">
        <v>0</v>
      </c>
      <c r="T744" s="146">
        <f>S744*H744</f>
        <v>0</v>
      </c>
      <c r="AR744" s="147" t="s">
        <v>101</v>
      </c>
      <c r="AT744" s="147" t="s">
        <v>270</v>
      </c>
      <c r="AU744" s="147" t="s">
        <v>90</v>
      </c>
      <c r="AY744" s="17" t="s">
        <v>268</v>
      </c>
      <c r="BE744" s="148">
        <f>IF(N744="základní",J744,0)</f>
        <v>0</v>
      </c>
      <c r="BF744" s="148">
        <f>IF(N744="snížená",J744,0)</f>
        <v>0</v>
      </c>
      <c r="BG744" s="148">
        <f>IF(N744="zákl. přenesená",J744,0)</f>
        <v>0</v>
      </c>
      <c r="BH744" s="148">
        <f>IF(N744="sníž. přenesená",J744,0)</f>
        <v>0</v>
      </c>
      <c r="BI744" s="148">
        <f>IF(N744="nulová",J744,0)</f>
        <v>0</v>
      </c>
      <c r="BJ744" s="17" t="s">
        <v>90</v>
      </c>
      <c r="BK744" s="148">
        <f>ROUND(I744*H744,2)</f>
        <v>0</v>
      </c>
      <c r="BL744" s="17" t="s">
        <v>101</v>
      </c>
      <c r="BM744" s="147" t="s">
        <v>3708</v>
      </c>
    </row>
    <row r="745" spans="2:65" s="12" customFormat="1">
      <c r="B745" s="149"/>
      <c r="D745" s="150" t="s">
        <v>276</v>
      </c>
      <c r="E745" s="151" t="s">
        <v>1</v>
      </c>
      <c r="F745" s="152" t="s">
        <v>3709</v>
      </c>
      <c r="H745" s="153">
        <v>16</v>
      </c>
      <c r="I745" s="154"/>
      <c r="L745" s="149"/>
      <c r="M745" s="155"/>
      <c r="T745" s="156"/>
      <c r="AT745" s="151" t="s">
        <v>276</v>
      </c>
      <c r="AU745" s="151" t="s">
        <v>90</v>
      </c>
      <c r="AV745" s="12" t="s">
        <v>90</v>
      </c>
      <c r="AW745" s="12" t="s">
        <v>32</v>
      </c>
      <c r="AX745" s="12" t="s">
        <v>77</v>
      </c>
      <c r="AY745" s="151" t="s">
        <v>268</v>
      </c>
    </row>
    <row r="746" spans="2:65" s="13" customFormat="1">
      <c r="B746" s="157"/>
      <c r="D746" s="150" t="s">
        <v>276</v>
      </c>
      <c r="E746" s="158" t="s">
        <v>1</v>
      </c>
      <c r="F746" s="159" t="s">
        <v>278</v>
      </c>
      <c r="H746" s="160">
        <v>16</v>
      </c>
      <c r="I746" s="161"/>
      <c r="L746" s="157"/>
      <c r="M746" s="162"/>
      <c r="T746" s="163"/>
      <c r="AT746" s="158" t="s">
        <v>276</v>
      </c>
      <c r="AU746" s="158" t="s">
        <v>90</v>
      </c>
      <c r="AV746" s="13" t="s">
        <v>101</v>
      </c>
      <c r="AW746" s="13" t="s">
        <v>32</v>
      </c>
      <c r="AX746" s="13" t="s">
        <v>84</v>
      </c>
      <c r="AY746" s="158" t="s">
        <v>268</v>
      </c>
    </row>
    <row r="747" spans="2:65" s="1" customFormat="1" ht="24.2" customHeight="1">
      <c r="B747" s="32"/>
      <c r="C747" s="136" t="s">
        <v>2573</v>
      </c>
      <c r="D747" s="136" t="s">
        <v>270</v>
      </c>
      <c r="E747" s="137" t="s">
        <v>1303</v>
      </c>
      <c r="F747" s="138" t="s">
        <v>1304</v>
      </c>
      <c r="G747" s="139" t="s">
        <v>273</v>
      </c>
      <c r="H747" s="140">
        <v>207.268</v>
      </c>
      <c r="I747" s="141"/>
      <c r="J747" s="142">
        <f>ROUND(I747*H747,2)</f>
        <v>0</v>
      </c>
      <c r="K747" s="138" t="s">
        <v>274</v>
      </c>
      <c r="L747" s="32"/>
      <c r="M747" s="143" t="s">
        <v>1</v>
      </c>
      <c r="N747" s="144" t="s">
        <v>43</v>
      </c>
      <c r="P747" s="145">
        <f>O747*H747</f>
        <v>0</v>
      </c>
      <c r="Q747" s="145">
        <v>0</v>
      </c>
      <c r="R747" s="145">
        <f>Q747*H747</f>
        <v>0</v>
      </c>
      <c r="S747" s="145">
        <v>0</v>
      </c>
      <c r="T747" s="146">
        <f>S747*H747</f>
        <v>0</v>
      </c>
      <c r="AR747" s="147" t="s">
        <v>101</v>
      </c>
      <c r="AT747" s="147" t="s">
        <v>270</v>
      </c>
      <c r="AU747" s="147" t="s">
        <v>90</v>
      </c>
      <c r="AY747" s="17" t="s">
        <v>268</v>
      </c>
      <c r="BE747" s="148">
        <f>IF(N747="základní",J747,0)</f>
        <v>0</v>
      </c>
      <c r="BF747" s="148">
        <f>IF(N747="snížená",J747,0)</f>
        <v>0</v>
      </c>
      <c r="BG747" s="148">
        <f>IF(N747="zákl. přenesená",J747,0)</f>
        <v>0</v>
      </c>
      <c r="BH747" s="148">
        <f>IF(N747="sníž. přenesená",J747,0)</f>
        <v>0</v>
      </c>
      <c r="BI747" s="148">
        <f>IF(N747="nulová",J747,0)</f>
        <v>0</v>
      </c>
      <c r="BJ747" s="17" t="s">
        <v>90</v>
      </c>
      <c r="BK747" s="148">
        <f>ROUND(I747*H747,2)</f>
        <v>0</v>
      </c>
      <c r="BL747" s="17" t="s">
        <v>101</v>
      </c>
      <c r="BM747" s="147" t="s">
        <v>3710</v>
      </c>
    </row>
    <row r="748" spans="2:65" s="12" customFormat="1">
      <c r="B748" s="149"/>
      <c r="D748" s="150" t="s">
        <v>276</v>
      </c>
      <c r="E748" s="151" t="s">
        <v>1</v>
      </c>
      <c r="F748" s="152" t="s">
        <v>743</v>
      </c>
      <c r="H748" s="153">
        <v>207.268</v>
      </c>
      <c r="I748" s="154"/>
      <c r="L748" s="149"/>
      <c r="M748" s="155"/>
      <c r="T748" s="156"/>
      <c r="AT748" s="151" t="s">
        <v>276</v>
      </c>
      <c r="AU748" s="151" t="s">
        <v>90</v>
      </c>
      <c r="AV748" s="12" t="s">
        <v>90</v>
      </c>
      <c r="AW748" s="12" t="s">
        <v>32</v>
      </c>
      <c r="AX748" s="12" t="s">
        <v>84</v>
      </c>
      <c r="AY748" s="151" t="s">
        <v>268</v>
      </c>
    </row>
    <row r="749" spans="2:65" s="1" customFormat="1" ht="24.2" customHeight="1">
      <c r="B749" s="32"/>
      <c r="C749" s="136" t="s">
        <v>2577</v>
      </c>
      <c r="D749" s="136" t="s">
        <v>270</v>
      </c>
      <c r="E749" s="137" t="s">
        <v>1307</v>
      </c>
      <c r="F749" s="138" t="s">
        <v>1308</v>
      </c>
      <c r="G749" s="139" t="s">
        <v>273</v>
      </c>
      <c r="H749" s="140">
        <v>2072.6799999999998</v>
      </c>
      <c r="I749" s="141"/>
      <c r="J749" s="142">
        <f>ROUND(I749*H749,2)</f>
        <v>0</v>
      </c>
      <c r="K749" s="138" t="s">
        <v>274</v>
      </c>
      <c r="L749" s="32"/>
      <c r="M749" s="143" t="s">
        <v>1</v>
      </c>
      <c r="N749" s="144" t="s">
        <v>43</v>
      </c>
      <c r="P749" s="145">
        <f>O749*H749</f>
        <v>0</v>
      </c>
      <c r="Q749" s="145">
        <v>0</v>
      </c>
      <c r="R749" s="145">
        <f>Q749*H749</f>
        <v>0</v>
      </c>
      <c r="S749" s="145">
        <v>0</v>
      </c>
      <c r="T749" s="146">
        <f>S749*H749</f>
        <v>0</v>
      </c>
      <c r="AR749" s="147" t="s">
        <v>101</v>
      </c>
      <c r="AT749" s="147" t="s">
        <v>270</v>
      </c>
      <c r="AU749" s="147" t="s">
        <v>90</v>
      </c>
      <c r="AY749" s="17" t="s">
        <v>268</v>
      </c>
      <c r="BE749" s="148">
        <f>IF(N749="základní",J749,0)</f>
        <v>0</v>
      </c>
      <c r="BF749" s="148">
        <f>IF(N749="snížená",J749,0)</f>
        <v>0</v>
      </c>
      <c r="BG749" s="148">
        <f>IF(N749="zákl. přenesená",J749,0)</f>
        <v>0</v>
      </c>
      <c r="BH749" s="148">
        <f>IF(N749="sníž. přenesená",J749,0)</f>
        <v>0</v>
      </c>
      <c r="BI749" s="148">
        <f>IF(N749="nulová",J749,0)</f>
        <v>0</v>
      </c>
      <c r="BJ749" s="17" t="s">
        <v>90</v>
      </c>
      <c r="BK749" s="148">
        <f>ROUND(I749*H749,2)</f>
        <v>0</v>
      </c>
      <c r="BL749" s="17" t="s">
        <v>101</v>
      </c>
      <c r="BM749" s="147" t="s">
        <v>3711</v>
      </c>
    </row>
    <row r="750" spans="2:65" s="12" customFormat="1">
      <c r="B750" s="149"/>
      <c r="D750" s="150" t="s">
        <v>276</v>
      </c>
      <c r="E750" s="151" t="s">
        <v>1</v>
      </c>
      <c r="F750" s="152" t="s">
        <v>743</v>
      </c>
      <c r="H750" s="153">
        <v>207.268</v>
      </c>
      <c r="I750" s="154"/>
      <c r="L750" s="149"/>
      <c r="M750" s="155"/>
      <c r="T750" s="156"/>
      <c r="AT750" s="151" t="s">
        <v>276</v>
      </c>
      <c r="AU750" s="151" t="s">
        <v>90</v>
      </c>
      <c r="AV750" s="12" t="s">
        <v>90</v>
      </c>
      <c r="AW750" s="12" t="s">
        <v>32</v>
      </c>
      <c r="AX750" s="12" t="s">
        <v>84</v>
      </c>
      <c r="AY750" s="151" t="s">
        <v>268</v>
      </c>
    </row>
    <row r="751" spans="2:65" s="12" customFormat="1">
      <c r="B751" s="149"/>
      <c r="D751" s="150" t="s">
        <v>276</v>
      </c>
      <c r="F751" s="152" t="s">
        <v>3712</v>
      </c>
      <c r="H751" s="153">
        <v>2072.6799999999998</v>
      </c>
      <c r="I751" s="154"/>
      <c r="L751" s="149"/>
      <c r="M751" s="155"/>
      <c r="T751" s="156"/>
      <c r="AT751" s="151" t="s">
        <v>276</v>
      </c>
      <c r="AU751" s="151" t="s">
        <v>90</v>
      </c>
      <c r="AV751" s="12" t="s">
        <v>90</v>
      </c>
      <c r="AW751" s="12" t="s">
        <v>4</v>
      </c>
      <c r="AX751" s="12" t="s">
        <v>84</v>
      </c>
      <c r="AY751" s="151" t="s">
        <v>268</v>
      </c>
    </row>
    <row r="752" spans="2:65" s="1" customFormat="1" ht="44.25" customHeight="1">
      <c r="B752" s="32"/>
      <c r="C752" s="136" t="s">
        <v>1283</v>
      </c>
      <c r="D752" s="136" t="s">
        <v>270</v>
      </c>
      <c r="E752" s="137" t="s">
        <v>3713</v>
      </c>
      <c r="F752" s="138" t="s">
        <v>3714</v>
      </c>
      <c r="G752" s="139" t="s">
        <v>440</v>
      </c>
      <c r="H752" s="140">
        <v>1</v>
      </c>
      <c r="I752" s="141"/>
      <c r="J752" s="142">
        <f t="shared" ref="J752:J770" si="0">ROUND(I752*H752,2)</f>
        <v>0</v>
      </c>
      <c r="K752" s="138" t="s">
        <v>1</v>
      </c>
      <c r="L752" s="32"/>
      <c r="M752" s="143" t="s">
        <v>1</v>
      </c>
      <c r="N752" s="144" t="s">
        <v>43</v>
      </c>
      <c r="P752" s="145">
        <f t="shared" ref="P752:P770" si="1">O752*H752</f>
        <v>0</v>
      </c>
      <c r="Q752" s="145">
        <v>0</v>
      </c>
      <c r="R752" s="145">
        <f t="shared" ref="R752:R770" si="2">Q752*H752</f>
        <v>0</v>
      </c>
      <c r="S752" s="145">
        <v>0</v>
      </c>
      <c r="T752" s="146">
        <f t="shared" ref="T752:T770" si="3">S752*H752</f>
        <v>0</v>
      </c>
      <c r="AR752" s="147" t="s">
        <v>101</v>
      </c>
      <c r="AT752" s="147" t="s">
        <v>270</v>
      </c>
      <c r="AU752" s="147" t="s">
        <v>90</v>
      </c>
      <c r="AY752" s="17" t="s">
        <v>268</v>
      </c>
      <c r="BE752" s="148">
        <f t="shared" ref="BE752:BE770" si="4">IF(N752="základní",J752,0)</f>
        <v>0</v>
      </c>
      <c r="BF752" s="148">
        <f t="shared" ref="BF752:BF770" si="5">IF(N752="snížená",J752,0)</f>
        <v>0</v>
      </c>
      <c r="BG752" s="148">
        <f t="shared" ref="BG752:BG770" si="6">IF(N752="zákl. přenesená",J752,0)</f>
        <v>0</v>
      </c>
      <c r="BH752" s="148">
        <f t="shared" ref="BH752:BH770" si="7">IF(N752="sníž. přenesená",J752,0)</f>
        <v>0</v>
      </c>
      <c r="BI752" s="148">
        <f t="shared" ref="BI752:BI770" si="8">IF(N752="nulová",J752,0)</f>
        <v>0</v>
      </c>
      <c r="BJ752" s="17" t="s">
        <v>90</v>
      </c>
      <c r="BK752" s="148">
        <f t="shared" ref="BK752:BK770" si="9">ROUND(I752*H752,2)</f>
        <v>0</v>
      </c>
      <c r="BL752" s="17" t="s">
        <v>101</v>
      </c>
      <c r="BM752" s="147" t="s">
        <v>3715</v>
      </c>
    </row>
    <row r="753" spans="2:65" s="1" customFormat="1" ht="44.25" customHeight="1">
      <c r="B753" s="32"/>
      <c r="C753" s="136" t="s">
        <v>1287</v>
      </c>
      <c r="D753" s="136" t="s">
        <v>270</v>
      </c>
      <c r="E753" s="137" t="s">
        <v>3716</v>
      </c>
      <c r="F753" s="138" t="s">
        <v>3717</v>
      </c>
      <c r="G753" s="139" t="s">
        <v>440</v>
      </c>
      <c r="H753" s="140">
        <v>1</v>
      </c>
      <c r="I753" s="141"/>
      <c r="J753" s="142">
        <f t="shared" si="0"/>
        <v>0</v>
      </c>
      <c r="K753" s="138" t="s">
        <v>1</v>
      </c>
      <c r="L753" s="32"/>
      <c r="M753" s="143" t="s">
        <v>1</v>
      </c>
      <c r="N753" s="144" t="s">
        <v>43</v>
      </c>
      <c r="P753" s="145">
        <f t="shared" si="1"/>
        <v>0</v>
      </c>
      <c r="Q753" s="145">
        <v>0</v>
      </c>
      <c r="R753" s="145">
        <f t="shared" si="2"/>
        <v>0</v>
      </c>
      <c r="S753" s="145">
        <v>0</v>
      </c>
      <c r="T753" s="146">
        <f t="shared" si="3"/>
        <v>0</v>
      </c>
      <c r="AR753" s="147" t="s">
        <v>101</v>
      </c>
      <c r="AT753" s="147" t="s">
        <v>270</v>
      </c>
      <c r="AU753" s="147" t="s">
        <v>90</v>
      </c>
      <c r="AY753" s="17" t="s">
        <v>268</v>
      </c>
      <c r="BE753" s="148">
        <f t="shared" si="4"/>
        <v>0</v>
      </c>
      <c r="BF753" s="148">
        <f t="shared" si="5"/>
        <v>0</v>
      </c>
      <c r="BG753" s="148">
        <f t="shared" si="6"/>
        <v>0</v>
      </c>
      <c r="BH753" s="148">
        <f t="shared" si="7"/>
        <v>0</v>
      </c>
      <c r="BI753" s="148">
        <f t="shared" si="8"/>
        <v>0</v>
      </c>
      <c r="BJ753" s="17" t="s">
        <v>90</v>
      </c>
      <c r="BK753" s="148">
        <f t="shared" si="9"/>
        <v>0</v>
      </c>
      <c r="BL753" s="17" t="s">
        <v>101</v>
      </c>
      <c r="BM753" s="147" t="s">
        <v>3718</v>
      </c>
    </row>
    <row r="754" spans="2:65" s="1" customFormat="1" ht="49.15" customHeight="1">
      <c r="B754" s="32"/>
      <c r="C754" s="136" t="s">
        <v>1311</v>
      </c>
      <c r="D754" s="136" t="s">
        <v>270</v>
      </c>
      <c r="E754" s="137" t="s">
        <v>3719</v>
      </c>
      <c r="F754" s="138" t="s">
        <v>3720</v>
      </c>
      <c r="G754" s="139" t="s">
        <v>440</v>
      </c>
      <c r="H754" s="140">
        <v>1</v>
      </c>
      <c r="I754" s="141"/>
      <c r="J754" s="142">
        <f t="shared" si="0"/>
        <v>0</v>
      </c>
      <c r="K754" s="138" t="s">
        <v>1</v>
      </c>
      <c r="L754" s="32"/>
      <c r="M754" s="143" t="s">
        <v>1</v>
      </c>
      <c r="N754" s="144" t="s">
        <v>43</v>
      </c>
      <c r="P754" s="145">
        <f t="shared" si="1"/>
        <v>0</v>
      </c>
      <c r="Q754" s="145">
        <v>0</v>
      </c>
      <c r="R754" s="145">
        <f t="shared" si="2"/>
        <v>0</v>
      </c>
      <c r="S754" s="145">
        <v>0</v>
      </c>
      <c r="T754" s="146">
        <f t="shared" si="3"/>
        <v>0</v>
      </c>
      <c r="AR754" s="147" t="s">
        <v>101</v>
      </c>
      <c r="AT754" s="147" t="s">
        <v>270</v>
      </c>
      <c r="AU754" s="147" t="s">
        <v>90</v>
      </c>
      <c r="AY754" s="17" t="s">
        <v>268</v>
      </c>
      <c r="BE754" s="148">
        <f t="shared" si="4"/>
        <v>0</v>
      </c>
      <c r="BF754" s="148">
        <f t="shared" si="5"/>
        <v>0</v>
      </c>
      <c r="BG754" s="148">
        <f t="shared" si="6"/>
        <v>0</v>
      </c>
      <c r="BH754" s="148">
        <f t="shared" si="7"/>
        <v>0</v>
      </c>
      <c r="BI754" s="148">
        <f t="shared" si="8"/>
        <v>0</v>
      </c>
      <c r="BJ754" s="17" t="s">
        <v>90</v>
      </c>
      <c r="BK754" s="148">
        <f t="shared" si="9"/>
        <v>0</v>
      </c>
      <c r="BL754" s="17" t="s">
        <v>101</v>
      </c>
      <c r="BM754" s="147" t="s">
        <v>3721</v>
      </c>
    </row>
    <row r="755" spans="2:65" s="1" customFormat="1" ht="49.15" customHeight="1">
      <c r="B755" s="32"/>
      <c r="C755" s="136" t="s">
        <v>1315</v>
      </c>
      <c r="D755" s="136" t="s">
        <v>270</v>
      </c>
      <c r="E755" s="137" t="s">
        <v>3722</v>
      </c>
      <c r="F755" s="138" t="s">
        <v>3723</v>
      </c>
      <c r="G755" s="139" t="s">
        <v>440</v>
      </c>
      <c r="H755" s="140">
        <v>1</v>
      </c>
      <c r="I755" s="141"/>
      <c r="J755" s="142">
        <f t="shared" si="0"/>
        <v>0</v>
      </c>
      <c r="K755" s="138" t="s">
        <v>1</v>
      </c>
      <c r="L755" s="32"/>
      <c r="M755" s="143" t="s">
        <v>1</v>
      </c>
      <c r="N755" s="144" t="s">
        <v>43</v>
      </c>
      <c r="P755" s="145">
        <f t="shared" si="1"/>
        <v>0</v>
      </c>
      <c r="Q755" s="145">
        <v>0</v>
      </c>
      <c r="R755" s="145">
        <f t="shared" si="2"/>
        <v>0</v>
      </c>
      <c r="S755" s="145">
        <v>0</v>
      </c>
      <c r="T755" s="146">
        <f t="shared" si="3"/>
        <v>0</v>
      </c>
      <c r="AR755" s="147" t="s">
        <v>101</v>
      </c>
      <c r="AT755" s="147" t="s">
        <v>270</v>
      </c>
      <c r="AU755" s="147" t="s">
        <v>90</v>
      </c>
      <c r="AY755" s="17" t="s">
        <v>268</v>
      </c>
      <c r="BE755" s="148">
        <f t="shared" si="4"/>
        <v>0</v>
      </c>
      <c r="BF755" s="148">
        <f t="shared" si="5"/>
        <v>0</v>
      </c>
      <c r="BG755" s="148">
        <f t="shared" si="6"/>
        <v>0</v>
      </c>
      <c r="BH755" s="148">
        <f t="shared" si="7"/>
        <v>0</v>
      </c>
      <c r="BI755" s="148">
        <f t="shared" si="8"/>
        <v>0</v>
      </c>
      <c r="BJ755" s="17" t="s">
        <v>90</v>
      </c>
      <c r="BK755" s="148">
        <f t="shared" si="9"/>
        <v>0</v>
      </c>
      <c r="BL755" s="17" t="s">
        <v>101</v>
      </c>
      <c r="BM755" s="147" t="s">
        <v>3724</v>
      </c>
    </row>
    <row r="756" spans="2:65" s="1" customFormat="1" ht="44.25" customHeight="1">
      <c r="B756" s="32"/>
      <c r="C756" s="136" t="s">
        <v>1319</v>
      </c>
      <c r="D756" s="136" t="s">
        <v>270</v>
      </c>
      <c r="E756" s="137" t="s">
        <v>3725</v>
      </c>
      <c r="F756" s="138" t="s">
        <v>3726</v>
      </c>
      <c r="G756" s="139" t="s">
        <v>440</v>
      </c>
      <c r="H756" s="140">
        <v>1</v>
      </c>
      <c r="I756" s="141"/>
      <c r="J756" s="142">
        <f t="shared" si="0"/>
        <v>0</v>
      </c>
      <c r="K756" s="138" t="s">
        <v>1</v>
      </c>
      <c r="L756" s="32"/>
      <c r="M756" s="143" t="s">
        <v>1</v>
      </c>
      <c r="N756" s="144" t="s">
        <v>43</v>
      </c>
      <c r="P756" s="145">
        <f t="shared" si="1"/>
        <v>0</v>
      </c>
      <c r="Q756" s="145">
        <v>0</v>
      </c>
      <c r="R756" s="145">
        <f t="shared" si="2"/>
        <v>0</v>
      </c>
      <c r="S756" s="145">
        <v>0</v>
      </c>
      <c r="T756" s="146">
        <f t="shared" si="3"/>
        <v>0</v>
      </c>
      <c r="AR756" s="147" t="s">
        <v>101</v>
      </c>
      <c r="AT756" s="147" t="s">
        <v>270</v>
      </c>
      <c r="AU756" s="147" t="s">
        <v>90</v>
      </c>
      <c r="AY756" s="17" t="s">
        <v>268</v>
      </c>
      <c r="BE756" s="148">
        <f t="shared" si="4"/>
        <v>0</v>
      </c>
      <c r="BF756" s="148">
        <f t="shared" si="5"/>
        <v>0</v>
      </c>
      <c r="BG756" s="148">
        <f t="shared" si="6"/>
        <v>0</v>
      </c>
      <c r="BH756" s="148">
        <f t="shared" si="7"/>
        <v>0</v>
      </c>
      <c r="BI756" s="148">
        <f t="shared" si="8"/>
        <v>0</v>
      </c>
      <c r="BJ756" s="17" t="s">
        <v>90</v>
      </c>
      <c r="BK756" s="148">
        <f t="shared" si="9"/>
        <v>0</v>
      </c>
      <c r="BL756" s="17" t="s">
        <v>101</v>
      </c>
      <c r="BM756" s="147" t="s">
        <v>3727</v>
      </c>
    </row>
    <row r="757" spans="2:65" s="1" customFormat="1" ht="55.5" customHeight="1">
      <c r="B757" s="32"/>
      <c r="C757" s="136" t="s">
        <v>1323</v>
      </c>
      <c r="D757" s="136" t="s">
        <v>270</v>
      </c>
      <c r="E757" s="137" t="s">
        <v>3728</v>
      </c>
      <c r="F757" s="138" t="s">
        <v>3729</v>
      </c>
      <c r="G757" s="139" t="s">
        <v>440</v>
      </c>
      <c r="H757" s="140">
        <v>1</v>
      </c>
      <c r="I757" s="141"/>
      <c r="J757" s="142">
        <f t="shared" si="0"/>
        <v>0</v>
      </c>
      <c r="K757" s="138" t="s">
        <v>1</v>
      </c>
      <c r="L757" s="32"/>
      <c r="M757" s="143" t="s">
        <v>1</v>
      </c>
      <c r="N757" s="144" t="s">
        <v>43</v>
      </c>
      <c r="P757" s="145">
        <f t="shared" si="1"/>
        <v>0</v>
      </c>
      <c r="Q757" s="145">
        <v>0</v>
      </c>
      <c r="R757" s="145">
        <f t="shared" si="2"/>
        <v>0</v>
      </c>
      <c r="S757" s="145">
        <v>0</v>
      </c>
      <c r="T757" s="146">
        <f t="shared" si="3"/>
        <v>0</v>
      </c>
      <c r="AR757" s="147" t="s">
        <v>101</v>
      </c>
      <c r="AT757" s="147" t="s">
        <v>270</v>
      </c>
      <c r="AU757" s="147" t="s">
        <v>90</v>
      </c>
      <c r="AY757" s="17" t="s">
        <v>268</v>
      </c>
      <c r="BE757" s="148">
        <f t="shared" si="4"/>
        <v>0</v>
      </c>
      <c r="BF757" s="148">
        <f t="shared" si="5"/>
        <v>0</v>
      </c>
      <c r="BG757" s="148">
        <f t="shared" si="6"/>
        <v>0</v>
      </c>
      <c r="BH757" s="148">
        <f t="shared" si="7"/>
        <v>0</v>
      </c>
      <c r="BI757" s="148">
        <f t="shared" si="8"/>
        <v>0</v>
      </c>
      <c r="BJ757" s="17" t="s">
        <v>90</v>
      </c>
      <c r="BK757" s="148">
        <f t="shared" si="9"/>
        <v>0</v>
      </c>
      <c r="BL757" s="17" t="s">
        <v>101</v>
      </c>
      <c r="BM757" s="147" t="s">
        <v>3730</v>
      </c>
    </row>
    <row r="758" spans="2:65" s="1" customFormat="1" ht="55.5" customHeight="1">
      <c r="B758" s="32"/>
      <c r="C758" s="136" t="s">
        <v>1327</v>
      </c>
      <c r="D758" s="136" t="s">
        <v>270</v>
      </c>
      <c r="E758" s="137" t="s">
        <v>3731</v>
      </c>
      <c r="F758" s="138" t="s">
        <v>3732</v>
      </c>
      <c r="G758" s="139" t="s">
        <v>440</v>
      </c>
      <c r="H758" s="140">
        <v>1</v>
      </c>
      <c r="I758" s="141"/>
      <c r="J758" s="142">
        <f t="shared" si="0"/>
        <v>0</v>
      </c>
      <c r="K758" s="138" t="s">
        <v>1</v>
      </c>
      <c r="L758" s="32"/>
      <c r="M758" s="143" t="s">
        <v>1</v>
      </c>
      <c r="N758" s="144" t="s">
        <v>43</v>
      </c>
      <c r="P758" s="145">
        <f t="shared" si="1"/>
        <v>0</v>
      </c>
      <c r="Q758" s="145">
        <v>0</v>
      </c>
      <c r="R758" s="145">
        <f t="shared" si="2"/>
        <v>0</v>
      </c>
      <c r="S758" s="145">
        <v>0</v>
      </c>
      <c r="T758" s="146">
        <f t="shared" si="3"/>
        <v>0</v>
      </c>
      <c r="AR758" s="147" t="s">
        <v>101</v>
      </c>
      <c r="AT758" s="147" t="s">
        <v>270</v>
      </c>
      <c r="AU758" s="147" t="s">
        <v>90</v>
      </c>
      <c r="AY758" s="17" t="s">
        <v>268</v>
      </c>
      <c r="BE758" s="148">
        <f t="shared" si="4"/>
        <v>0</v>
      </c>
      <c r="BF758" s="148">
        <f t="shared" si="5"/>
        <v>0</v>
      </c>
      <c r="BG758" s="148">
        <f t="shared" si="6"/>
        <v>0</v>
      </c>
      <c r="BH758" s="148">
        <f t="shared" si="7"/>
        <v>0</v>
      </c>
      <c r="BI758" s="148">
        <f t="shared" si="8"/>
        <v>0</v>
      </c>
      <c r="BJ758" s="17" t="s">
        <v>90</v>
      </c>
      <c r="BK758" s="148">
        <f t="shared" si="9"/>
        <v>0</v>
      </c>
      <c r="BL758" s="17" t="s">
        <v>101</v>
      </c>
      <c r="BM758" s="147" t="s">
        <v>3733</v>
      </c>
    </row>
    <row r="759" spans="2:65" s="1" customFormat="1" ht="55.5" customHeight="1">
      <c r="B759" s="32"/>
      <c r="C759" s="136" t="s">
        <v>1331</v>
      </c>
      <c r="D759" s="136" t="s">
        <v>270</v>
      </c>
      <c r="E759" s="137" t="s">
        <v>3734</v>
      </c>
      <c r="F759" s="138" t="s">
        <v>3735</v>
      </c>
      <c r="G759" s="139" t="s">
        <v>440</v>
      </c>
      <c r="H759" s="140">
        <v>1</v>
      </c>
      <c r="I759" s="141"/>
      <c r="J759" s="142">
        <f t="shared" si="0"/>
        <v>0</v>
      </c>
      <c r="K759" s="138" t="s">
        <v>1</v>
      </c>
      <c r="L759" s="32"/>
      <c r="M759" s="143" t="s">
        <v>1</v>
      </c>
      <c r="N759" s="144" t="s">
        <v>43</v>
      </c>
      <c r="P759" s="145">
        <f t="shared" si="1"/>
        <v>0</v>
      </c>
      <c r="Q759" s="145">
        <v>0</v>
      </c>
      <c r="R759" s="145">
        <f t="shared" si="2"/>
        <v>0</v>
      </c>
      <c r="S759" s="145">
        <v>0</v>
      </c>
      <c r="T759" s="146">
        <f t="shared" si="3"/>
        <v>0</v>
      </c>
      <c r="AR759" s="147" t="s">
        <v>101</v>
      </c>
      <c r="AT759" s="147" t="s">
        <v>270</v>
      </c>
      <c r="AU759" s="147" t="s">
        <v>90</v>
      </c>
      <c r="AY759" s="17" t="s">
        <v>268</v>
      </c>
      <c r="BE759" s="148">
        <f t="shared" si="4"/>
        <v>0</v>
      </c>
      <c r="BF759" s="148">
        <f t="shared" si="5"/>
        <v>0</v>
      </c>
      <c r="BG759" s="148">
        <f t="shared" si="6"/>
        <v>0</v>
      </c>
      <c r="BH759" s="148">
        <f t="shared" si="7"/>
        <v>0</v>
      </c>
      <c r="BI759" s="148">
        <f t="shared" si="8"/>
        <v>0</v>
      </c>
      <c r="BJ759" s="17" t="s">
        <v>90</v>
      </c>
      <c r="BK759" s="148">
        <f t="shared" si="9"/>
        <v>0</v>
      </c>
      <c r="BL759" s="17" t="s">
        <v>101</v>
      </c>
      <c r="BM759" s="147" t="s">
        <v>3736</v>
      </c>
    </row>
    <row r="760" spans="2:65" s="1" customFormat="1" ht="55.5" customHeight="1">
      <c r="B760" s="32"/>
      <c r="C760" s="136" t="s">
        <v>1335</v>
      </c>
      <c r="D760" s="136" t="s">
        <v>270</v>
      </c>
      <c r="E760" s="137" t="s">
        <v>3737</v>
      </c>
      <c r="F760" s="138" t="s">
        <v>3738</v>
      </c>
      <c r="G760" s="139" t="s">
        <v>440</v>
      </c>
      <c r="H760" s="140">
        <v>1</v>
      </c>
      <c r="I760" s="141"/>
      <c r="J760" s="142">
        <f t="shared" si="0"/>
        <v>0</v>
      </c>
      <c r="K760" s="138" t="s">
        <v>1</v>
      </c>
      <c r="L760" s="32"/>
      <c r="M760" s="143" t="s">
        <v>1</v>
      </c>
      <c r="N760" s="144" t="s">
        <v>43</v>
      </c>
      <c r="P760" s="145">
        <f t="shared" si="1"/>
        <v>0</v>
      </c>
      <c r="Q760" s="145">
        <v>0</v>
      </c>
      <c r="R760" s="145">
        <f t="shared" si="2"/>
        <v>0</v>
      </c>
      <c r="S760" s="145">
        <v>0</v>
      </c>
      <c r="T760" s="146">
        <f t="shared" si="3"/>
        <v>0</v>
      </c>
      <c r="AR760" s="147" t="s">
        <v>101</v>
      </c>
      <c r="AT760" s="147" t="s">
        <v>270</v>
      </c>
      <c r="AU760" s="147" t="s">
        <v>90</v>
      </c>
      <c r="AY760" s="17" t="s">
        <v>268</v>
      </c>
      <c r="BE760" s="148">
        <f t="shared" si="4"/>
        <v>0</v>
      </c>
      <c r="BF760" s="148">
        <f t="shared" si="5"/>
        <v>0</v>
      </c>
      <c r="BG760" s="148">
        <f t="shared" si="6"/>
        <v>0</v>
      </c>
      <c r="BH760" s="148">
        <f t="shared" si="7"/>
        <v>0</v>
      </c>
      <c r="BI760" s="148">
        <f t="shared" si="8"/>
        <v>0</v>
      </c>
      <c r="BJ760" s="17" t="s">
        <v>90</v>
      </c>
      <c r="BK760" s="148">
        <f t="shared" si="9"/>
        <v>0</v>
      </c>
      <c r="BL760" s="17" t="s">
        <v>101</v>
      </c>
      <c r="BM760" s="147" t="s">
        <v>3739</v>
      </c>
    </row>
    <row r="761" spans="2:65" s="1" customFormat="1" ht="44.25" customHeight="1">
      <c r="B761" s="32"/>
      <c r="C761" s="136" t="s">
        <v>1339</v>
      </c>
      <c r="D761" s="136" t="s">
        <v>270</v>
      </c>
      <c r="E761" s="137" t="s">
        <v>3740</v>
      </c>
      <c r="F761" s="138" t="s">
        <v>3741</v>
      </c>
      <c r="G761" s="139" t="s">
        <v>440</v>
      </c>
      <c r="H761" s="140">
        <v>1</v>
      </c>
      <c r="I761" s="141"/>
      <c r="J761" s="142">
        <f t="shared" si="0"/>
        <v>0</v>
      </c>
      <c r="K761" s="138" t="s">
        <v>1</v>
      </c>
      <c r="L761" s="32"/>
      <c r="M761" s="143" t="s">
        <v>1</v>
      </c>
      <c r="N761" s="144" t="s">
        <v>43</v>
      </c>
      <c r="P761" s="145">
        <f t="shared" si="1"/>
        <v>0</v>
      </c>
      <c r="Q761" s="145">
        <v>0</v>
      </c>
      <c r="R761" s="145">
        <f t="shared" si="2"/>
        <v>0</v>
      </c>
      <c r="S761" s="145">
        <v>0</v>
      </c>
      <c r="T761" s="146">
        <f t="shared" si="3"/>
        <v>0</v>
      </c>
      <c r="AR761" s="147" t="s">
        <v>101</v>
      </c>
      <c r="AT761" s="147" t="s">
        <v>270</v>
      </c>
      <c r="AU761" s="147" t="s">
        <v>90</v>
      </c>
      <c r="AY761" s="17" t="s">
        <v>268</v>
      </c>
      <c r="BE761" s="148">
        <f t="shared" si="4"/>
        <v>0</v>
      </c>
      <c r="BF761" s="148">
        <f t="shared" si="5"/>
        <v>0</v>
      </c>
      <c r="BG761" s="148">
        <f t="shared" si="6"/>
        <v>0</v>
      </c>
      <c r="BH761" s="148">
        <f t="shared" si="7"/>
        <v>0</v>
      </c>
      <c r="BI761" s="148">
        <f t="shared" si="8"/>
        <v>0</v>
      </c>
      <c r="BJ761" s="17" t="s">
        <v>90</v>
      </c>
      <c r="BK761" s="148">
        <f t="shared" si="9"/>
        <v>0</v>
      </c>
      <c r="BL761" s="17" t="s">
        <v>101</v>
      </c>
      <c r="BM761" s="147" t="s">
        <v>3742</v>
      </c>
    </row>
    <row r="762" spans="2:65" s="1" customFormat="1" ht="44.25" customHeight="1">
      <c r="B762" s="32"/>
      <c r="C762" s="136" t="s">
        <v>1343</v>
      </c>
      <c r="D762" s="136" t="s">
        <v>270</v>
      </c>
      <c r="E762" s="137" t="s">
        <v>3743</v>
      </c>
      <c r="F762" s="138" t="s">
        <v>3744</v>
      </c>
      <c r="G762" s="139" t="s">
        <v>440</v>
      </c>
      <c r="H762" s="140">
        <v>1</v>
      </c>
      <c r="I762" s="141"/>
      <c r="J762" s="142">
        <f t="shared" si="0"/>
        <v>0</v>
      </c>
      <c r="K762" s="138" t="s">
        <v>1</v>
      </c>
      <c r="L762" s="32"/>
      <c r="M762" s="143" t="s">
        <v>1</v>
      </c>
      <c r="N762" s="144" t="s">
        <v>43</v>
      </c>
      <c r="P762" s="145">
        <f t="shared" si="1"/>
        <v>0</v>
      </c>
      <c r="Q762" s="145">
        <v>0</v>
      </c>
      <c r="R762" s="145">
        <f t="shared" si="2"/>
        <v>0</v>
      </c>
      <c r="S762" s="145">
        <v>0</v>
      </c>
      <c r="T762" s="146">
        <f t="shared" si="3"/>
        <v>0</v>
      </c>
      <c r="AR762" s="147" t="s">
        <v>101</v>
      </c>
      <c r="AT762" s="147" t="s">
        <v>270</v>
      </c>
      <c r="AU762" s="147" t="s">
        <v>90</v>
      </c>
      <c r="AY762" s="17" t="s">
        <v>268</v>
      </c>
      <c r="BE762" s="148">
        <f t="shared" si="4"/>
        <v>0</v>
      </c>
      <c r="BF762" s="148">
        <f t="shared" si="5"/>
        <v>0</v>
      </c>
      <c r="BG762" s="148">
        <f t="shared" si="6"/>
        <v>0</v>
      </c>
      <c r="BH762" s="148">
        <f t="shared" si="7"/>
        <v>0</v>
      </c>
      <c r="BI762" s="148">
        <f t="shared" si="8"/>
        <v>0</v>
      </c>
      <c r="BJ762" s="17" t="s">
        <v>90</v>
      </c>
      <c r="BK762" s="148">
        <f t="shared" si="9"/>
        <v>0</v>
      </c>
      <c r="BL762" s="17" t="s">
        <v>101</v>
      </c>
      <c r="BM762" s="147" t="s">
        <v>3745</v>
      </c>
    </row>
    <row r="763" spans="2:65" s="1" customFormat="1" ht="44.25" customHeight="1">
      <c r="B763" s="32"/>
      <c r="C763" s="136" t="s">
        <v>1347</v>
      </c>
      <c r="D763" s="136" t="s">
        <v>270</v>
      </c>
      <c r="E763" s="137" t="s">
        <v>3746</v>
      </c>
      <c r="F763" s="138" t="s">
        <v>3747</v>
      </c>
      <c r="G763" s="139" t="s">
        <v>440</v>
      </c>
      <c r="H763" s="140">
        <v>1</v>
      </c>
      <c r="I763" s="141"/>
      <c r="J763" s="142">
        <f t="shared" si="0"/>
        <v>0</v>
      </c>
      <c r="K763" s="138" t="s">
        <v>1</v>
      </c>
      <c r="L763" s="32"/>
      <c r="M763" s="143" t="s">
        <v>1</v>
      </c>
      <c r="N763" s="144" t="s">
        <v>43</v>
      </c>
      <c r="P763" s="145">
        <f t="shared" si="1"/>
        <v>0</v>
      </c>
      <c r="Q763" s="145">
        <v>0</v>
      </c>
      <c r="R763" s="145">
        <f t="shared" si="2"/>
        <v>0</v>
      </c>
      <c r="S763" s="145">
        <v>0</v>
      </c>
      <c r="T763" s="146">
        <f t="shared" si="3"/>
        <v>0</v>
      </c>
      <c r="AR763" s="147" t="s">
        <v>101</v>
      </c>
      <c r="AT763" s="147" t="s">
        <v>270</v>
      </c>
      <c r="AU763" s="147" t="s">
        <v>90</v>
      </c>
      <c r="AY763" s="17" t="s">
        <v>268</v>
      </c>
      <c r="BE763" s="148">
        <f t="shared" si="4"/>
        <v>0</v>
      </c>
      <c r="BF763" s="148">
        <f t="shared" si="5"/>
        <v>0</v>
      </c>
      <c r="BG763" s="148">
        <f t="shared" si="6"/>
        <v>0</v>
      </c>
      <c r="BH763" s="148">
        <f t="shared" si="7"/>
        <v>0</v>
      </c>
      <c r="BI763" s="148">
        <f t="shared" si="8"/>
        <v>0</v>
      </c>
      <c r="BJ763" s="17" t="s">
        <v>90</v>
      </c>
      <c r="BK763" s="148">
        <f t="shared" si="9"/>
        <v>0</v>
      </c>
      <c r="BL763" s="17" t="s">
        <v>101</v>
      </c>
      <c r="BM763" s="147" t="s">
        <v>3748</v>
      </c>
    </row>
    <row r="764" spans="2:65" s="1" customFormat="1" ht="44.25" customHeight="1">
      <c r="B764" s="32"/>
      <c r="C764" s="136" t="s">
        <v>1351</v>
      </c>
      <c r="D764" s="136" t="s">
        <v>270</v>
      </c>
      <c r="E764" s="137" t="s">
        <v>3749</v>
      </c>
      <c r="F764" s="138" t="s">
        <v>3750</v>
      </c>
      <c r="G764" s="139" t="s">
        <v>440</v>
      </c>
      <c r="H764" s="140">
        <v>1</v>
      </c>
      <c r="I764" s="141"/>
      <c r="J764" s="142">
        <f t="shared" si="0"/>
        <v>0</v>
      </c>
      <c r="K764" s="138" t="s">
        <v>1</v>
      </c>
      <c r="L764" s="32"/>
      <c r="M764" s="143" t="s">
        <v>1</v>
      </c>
      <c r="N764" s="144" t="s">
        <v>43</v>
      </c>
      <c r="P764" s="145">
        <f t="shared" si="1"/>
        <v>0</v>
      </c>
      <c r="Q764" s="145">
        <v>0</v>
      </c>
      <c r="R764" s="145">
        <f t="shared" si="2"/>
        <v>0</v>
      </c>
      <c r="S764" s="145">
        <v>0</v>
      </c>
      <c r="T764" s="146">
        <f t="shared" si="3"/>
        <v>0</v>
      </c>
      <c r="AR764" s="147" t="s">
        <v>101</v>
      </c>
      <c r="AT764" s="147" t="s">
        <v>270</v>
      </c>
      <c r="AU764" s="147" t="s">
        <v>90</v>
      </c>
      <c r="AY764" s="17" t="s">
        <v>268</v>
      </c>
      <c r="BE764" s="148">
        <f t="shared" si="4"/>
        <v>0</v>
      </c>
      <c r="BF764" s="148">
        <f t="shared" si="5"/>
        <v>0</v>
      </c>
      <c r="BG764" s="148">
        <f t="shared" si="6"/>
        <v>0</v>
      </c>
      <c r="BH764" s="148">
        <f t="shared" si="7"/>
        <v>0</v>
      </c>
      <c r="BI764" s="148">
        <f t="shared" si="8"/>
        <v>0</v>
      </c>
      <c r="BJ764" s="17" t="s">
        <v>90</v>
      </c>
      <c r="BK764" s="148">
        <f t="shared" si="9"/>
        <v>0</v>
      </c>
      <c r="BL764" s="17" t="s">
        <v>101</v>
      </c>
      <c r="BM764" s="147" t="s">
        <v>3751</v>
      </c>
    </row>
    <row r="765" spans="2:65" s="1" customFormat="1" ht="44.25" customHeight="1">
      <c r="B765" s="32"/>
      <c r="C765" s="136" t="s">
        <v>1355</v>
      </c>
      <c r="D765" s="136" t="s">
        <v>270</v>
      </c>
      <c r="E765" s="137" t="s">
        <v>3752</v>
      </c>
      <c r="F765" s="138" t="s">
        <v>3753</v>
      </c>
      <c r="G765" s="139" t="s">
        <v>440</v>
      </c>
      <c r="H765" s="140">
        <v>1</v>
      </c>
      <c r="I765" s="141"/>
      <c r="J765" s="142">
        <f t="shared" si="0"/>
        <v>0</v>
      </c>
      <c r="K765" s="138" t="s">
        <v>1</v>
      </c>
      <c r="L765" s="32"/>
      <c r="M765" s="143" t="s">
        <v>1</v>
      </c>
      <c r="N765" s="144" t="s">
        <v>43</v>
      </c>
      <c r="P765" s="145">
        <f t="shared" si="1"/>
        <v>0</v>
      </c>
      <c r="Q765" s="145">
        <v>0</v>
      </c>
      <c r="R765" s="145">
        <f t="shared" si="2"/>
        <v>0</v>
      </c>
      <c r="S765" s="145">
        <v>0</v>
      </c>
      <c r="T765" s="146">
        <f t="shared" si="3"/>
        <v>0</v>
      </c>
      <c r="AR765" s="147" t="s">
        <v>101</v>
      </c>
      <c r="AT765" s="147" t="s">
        <v>270</v>
      </c>
      <c r="AU765" s="147" t="s">
        <v>90</v>
      </c>
      <c r="AY765" s="17" t="s">
        <v>268</v>
      </c>
      <c r="BE765" s="148">
        <f t="shared" si="4"/>
        <v>0</v>
      </c>
      <c r="BF765" s="148">
        <f t="shared" si="5"/>
        <v>0</v>
      </c>
      <c r="BG765" s="148">
        <f t="shared" si="6"/>
        <v>0</v>
      </c>
      <c r="BH765" s="148">
        <f t="shared" si="7"/>
        <v>0</v>
      </c>
      <c r="BI765" s="148">
        <f t="shared" si="8"/>
        <v>0</v>
      </c>
      <c r="BJ765" s="17" t="s">
        <v>90</v>
      </c>
      <c r="BK765" s="148">
        <f t="shared" si="9"/>
        <v>0</v>
      </c>
      <c r="BL765" s="17" t="s">
        <v>101</v>
      </c>
      <c r="BM765" s="147" t="s">
        <v>3754</v>
      </c>
    </row>
    <row r="766" spans="2:65" s="1" customFormat="1" ht="44.25" customHeight="1">
      <c r="B766" s="32"/>
      <c r="C766" s="136" t="s">
        <v>1359</v>
      </c>
      <c r="D766" s="136" t="s">
        <v>270</v>
      </c>
      <c r="E766" s="137" t="s">
        <v>3755</v>
      </c>
      <c r="F766" s="138" t="s">
        <v>3756</v>
      </c>
      <c r="G766" s="139" t="s">
        <v>440</v>
      </c>
      <c r="H766" s="140">
        <v>1</v>
      </c>
      <c r="I766" s="141"/>
      <c r="J766" s="142">
        <f t="shared" si="0"/>
        <v>0</v>
      </c>
      <c r="K766" s="138" t="s">
        <v>1</v>
      </c>
      <c r="L766" s="32"/>
      <c r="M766" s="143" t="s">
        <v>1</v>
      </c>
      <c r="N766" s="144" t="s">
        <v>43</v>
      </c>
      <c r="P766" s="145">
        <f t="shared" si="1"/>
        <v>0</v>
      </c>
      <c r="Q766" s="145">
        <v>0</v>
      </c>
      <c r="R766" s="145">
        <f t="shared" si="2"/>
        <v>0</v>
      </c>
      <c r="S766" s="145">
        <v>0</v>
      </c>
      <c r="T766" s="146">
        <f t="shared" si="3"/>
        <v>0</v>
      </c>
      <c r="AR766" s="147" t="s">
        <v>101</v>
      </c>
      <c r="AT766" s="147" t="s">
        <v>270</v>
      </c>
      <c r="AU766" s="147" t="s">
        <v>90</v>
      </c>
      <c r="AY766" s="17" t="s">
        <v>268</v>
      </c>
      <c r="BE766" s="148">
        <f t="shared" si="4"/>
        <v>0</v>
      </c>
      <c r="BF766" s="148">
        <f t="shared" si="5"/>
        <v>0</v>
      </c>
      <c r="BG766" s="148">
        <f t="shared" si="6"/>
        <v>0</v>
      </c>
      <c r="BH766" s="148">
        <f t="shared" si="7"/>
        <v>0</v>
      </c>
      <c r="BI766" s="148">
        <f t="shared" si="8"/>
        <v>0</v>
      </c>
      <c r="BJ766" s="17" t="s">
        <v>90</v>
      </c>
      <c r="BK766" s="148">
        <f t="shared" si="9"/>
        <v>0</v>
      </c>
      <c r="BL766" s="17" t="s">
        <v>101</v>
      </c>
      <c r="BM766" s="147" t="s">
        <v>3757</v>
      </c>
    </row>
    <row r="767" spans="2:65" s="1" customFormat="1" ht="44.25" customHeight="1">
      <c r="B767" s="32"/>
      <c r="C767" s="136" t="s">
        <v>1363</v>
      </c>
      <c r="D767" s="136" t="s">
        <v>270</v>
      </c>
      <c r="E767" s="137" t="s">
        <v>3758</v>
      </c>
      <c r="F767" s="138" t="s">
        <v>3759</v>
      </c>
      <c r="G767" s="139" t="s">
        <v>440</v>
      </c>
      <c r="H767" s="140">
        <v>1</v>
      </c>
      <c r="I767" s="141"/>
      <c r="J767" s="142">
        <f t="shared" si="0"/>
        <v>0</v>
      </c>
      <c r="K767" s="138" t="s">
        <v>1</v>
      </c>
      <c r="L767" s="32"/>
      <c r="M767" s="143" t="s">
        <v>1</v>
      </c>
      <c r="N767" s="144" t="s">
        <v>43</v>
      </c>
      <c r="P767" s="145">
        <f t="shared" si="1"/>
        <v>0</v>
      </c>
      <c r="Q767" s="145">
        <v>0</v>
      </c>
      <c r="R767" s="145">
        <f t="shared" si="2"/>
        <v>0</v>
      </c>
      <c r="S767" s="145">
        <v>0</v>
      </c>
      <c r="T767" s="146">
        <f t="shared" si="3"/>
        <v>0</v>
      </c>
      <c r="AR767" s="147" t="s">
        <v>101</v>
      </c>
      <c r="AT767" s="147" t="s">
        <v>270</v>
      </c>
      <c r="AU767" s="147" t="s">
        <v>90</v>
      </c>
      <c r="AY767" s="17" t="s">
        <v>268</v>
      </c>
      <c r="BE767" s="148">
        <f t="shared" si="4"/>
        <v>0</v>
      </c>
      <c r="BF767" s="148">
        <f t="shared" si="5"/>
        <v>0</v>
      </c>
      <c r="BG767" s="148">
        <f t="shared" si="6"/>
        <v>0</v>
      </c>
      <c r="BH767" s="148">
        <f t="shared" si="7"/>
        <v>0</v>
      </c>
      <c r="BI767" s="148">
        <f t="shared" si="8"/>
        <v>0</v>
      </c>
      <c r="BJ767" s="17" t="s">
        <v>90</v>
      </c>
      <c r="BK767" s="148">
        <f t="shared" si="9"/>
        <v>0</v>
      </c>
      <c r="BL767" s="17" t="s">
        <v>101</v>
      </c>
      <c r="BM767" s="147" t="s">
        <v>3760</v>
      </c>
    </row>
    <row r="768" spans="2:65" s="1" customFormat="1" ht="37.9" customHeight="1">
      <c r="B768" s="32"/>
      <c r="C768" s="136" t="s">
        <v>1367</v>
      </c>
      <c r="D768" s="136" t="s">
        <v>270</v>
      </c>
      <c r="E768" s="137" t="s">
        <v>3761</v>
      </c>
      <c r="F768" s="138" t="s">
        <v>3762</v>
      </c>
      <c r="G768" s="139" t="s">
        <v>273</v>
      </c>
      <c r="H768" s="140">
        <v>0.55100000000000005</v>
      </c>
      <c r="I768" s="141"/>
      <c r="J768" s="142">
        <f t="shared" si="0"/>
        <v>0</v>
      </c>
      <c r="K768" s="138" t="s">
        <v>1</v>
      </c>
      <c r="L768" s="32"/>
      <c r="M768" s="143" t="s">
        <v>1</v>
      </c>
      <c r="N768" s="144" t="s">
        <v>43</v>
      </c>
      <c r="P768" s="145">
        <f t="shared" si="1"/>
        <v>0</v>
      </c>
      <c r="Q768" s="145">
        <v>0</v>
      </c>
      <c r="R768" s="145">
        <f t="shared" si="2"/>
        <v>0</v>
      </c>
      <c r="S768" s="145">
        <v>0</v>
      </c>
      <c r="T768" s="146">
        <f t="shared" si="3"/>
        <v>0</v>
      </c>
      <c r="AR768" s="147" t="s">
        <v>101</v>
      </c>
      <c r="AT768" s="147" t="s">
        <v>270</v>
      </c>
      <c r="AU768" s="147" t="s">
        <v>90</v>
      </c>
      <c r="AY768" s="17" t="s">
        <v>268</v>
      </c>
      <c r="BE768" s="148">
        <f t="shared" si="4"/>
        <v>0</v>
      </c>
      <c r="BF768" s="148">
        <f t="shared" si="5"/>
        <v>0</v>
      </c>
      <c r="BG768" s="148">
        <f t="shared" si="6"/>
        <v>0</v>
      </c>
      <c r="BH768" s="148">
        <f t="shared" si="7"/>
        <v>0</v>
      </c>
      <c r="BI768" s="148">
        <f t="shared" si="8"/>
        <v>0</v>
      </c>
      <c r="BJ768" s="17" t="s">
        <v>90</v>
      </c>
      <c r="BK768" s="148">
        <f t="shared" si="9"/>
        <v>0</v>
      </c>
      <c r="BL768" s="17" t="s">
        <v>101</v>
      </c>
      <c r="BM768" s="147" t="s">
        <v>3763</v>
      </c>
    </row>
    <row r="769" spans="2:65" s="1" customFormat="1" ht="44.25" customHeight="1">
      <c r="B769" s="32"/>
      <c r="C769" s="136" t="s">
        <v>1376</v>
      </c>
      <c r="D769" s="136" t="s">
        <v>270</v>
      </c>
      <c r="E769" s="137" t="s">
        <v>3764</v>
      </c>
      <c r="F769" s="138" t="s">
        <v>3765</v>
      </c>
      <c r="G769" s="139" t="s">
        <v>440</v>
      </c>
      <c r="H769" s="140">
        <v>1</v>
      </c>
      <c r="I769" s="141"/>
      <c r="J769" s="142">
        <f t="shared" si="0"/>
        <v>0</v>
      </c>
      <c r="K769" s="138" t="s">
        <v>1</v>
      </c>
      <c r="L769" s="32"/>
      <c r="M769" s="143" t="s">
        <v>1</v>
      </c>
      <c r="N769" s="144" t="s">
        <v>43</v>
      </c>
      <c r="P769" s="145">
        <f t="shared" si="1"/>
        <v>0</v>
      </c>
      <c r="Q769" s="145">
        <v>0</v>
      </c>
      <c r="R769" s="145">
        <f t="shared" si="2"/>
        <v>0</v>
      </c>
      <c r="S769" s="145">
        <v>0</v>
      </c>
      <c r="T769" s="146">
        <f t="shared" si="3"/>
        <v>0</v>
      </c>
      <c r="AR769" s="147" t="s">
        <v>101</v>
      </c>
      <c r="AT769" s="147" t="s">
        <v>270</v>
      </c>
      <c r="AU769" s="147" t="s">
        <v>90</v>
      </c>
      <c r="AY769" s="17" t="s">
        <v>268</v>
      </c>
      <c r="BE769" s="148">
        <f t="shared" si="4"/>
        <v>0</v>
      </c>
      <c r="BF769" s="148">
        <f t="shared" si="5"/>
        <v>0</v>
      </c>
      <c r="BG769" s="148">
        <f t="shared" si="6"/>
        <v>0</v>
      </c>
      <c r="BH769" s="148">
        <f t="shared" si="7"/>
        <v>0</v>
      </c>
      <c r="BI769" s="148">
        <f t="shared" si="8"/>
        <v>0</v>
      </c>
      <c r="BJ769" s="17" t="s">
        <v>90</v>
      </c>
      <c r="BK769" s="148">
        <f t="shared" si="9"/>
        <v>0</v>
      </c>
      <c r="BL769" s="17" t="s">
        <v>101</v>
      </c>
      <c r="BM769" s="147" t="s">
        <v>3766</v>
      </c>
    </row>
    <row r="770" spans="2:65" s="1" customFormat="1" ht="33" customHeight="1">
      <c r="B770" s="32"/>
      <c r="C770" s="136" t="s">
        <v>1382</v>
      </c>
      <c r="D770" s="136" t="s">
        <v>270</v>
      </c>
      <c r="E770" s="137" t="s">
        <v>1368</v>
      </c>
      <c r="F770" s="138" t="s">
        <v>1369</v>
      </c>
      <c r="G770" s="139" t="s">
        <v>281</v>
      </c>
      <c r="H770" s="140">
        <v>6</v>
      </c>
      <c r="I770" s="141"/>
      <c r="J770" s="142">
        <f t="shared" si="0"/>
        <v>0</v>
      </c>
      <c r="K770" s="138" t="s">
        <v>274</v>
      </c>
      <c r="L770" s="32"/>
      <c r="M770" s="143" t="s">
        <v>1</v>
      </c>
      <c r="N770" s="144" t="s">
        <v>43</v>
      </c>
      <c r="P770" s="145">
        <f t="shared" si="1"/>
        <v>0</v>
      </c>
      <c r="Q770" s="145">
        <v>9.0000000000000006E-5</v>
      </c>
      <c r="R770" s="145">
        <f t="shared" si="2"/>
        <v>5.4000000000000001E-4</v>
      </c>
      <c r="S770" s="145">
        <v>0</v>
      </c>
      <c r="T770" s="146">
        <f t="shared" si="3"/>
        <v>0</v>
      </c>
      <c r="AR770" s="147" t="s">
        <v>101</v>
      </c>
      <c r="AT770" s="147" t="s">
        <v>270</v>
      </c>
      <c r="AU770" s="147" t="s">
        <v>90</v>
      </c>
      <c r="AY770" s="17" t="s">
        <v>268</v>
      </c>
      <c r="BE770" s="148">
        <f t="shared" si="4"/>
        <v>0</v>
      </c>
      <c r="BF770" s="148">
        <f t="shared" si="5"/>
        <v>0</v>
      </c>
      <c r="BG770" s="148">
        <f t="shared" si="6"/>
        <v>0</v>
      </c>
      <c r="BH770" s="148">
        <f t="shared" si="7"/>
        <v>0</v>
      </c>
      <c r="BI770" s="148">
        <f t="shared" si="8"/>
        <v>0</v>
      </c>
      <c r="BJ770" s="17" t="s">
        <v>90</v>
      </c>
      <c r="BK770" s="148">
        <f t="shared" si="9"/>
        <v>0</v>
      </c>
      <c r="BL770" s="17" t="s">
        <v>101</v>
      </c>
      <c r="BM770" s="147" t="s">
        <v>3767</v>
      </c>
    </row>
    <row r="771" spans="2:65" s="12" customFormat="1">
      <c r="B771" s="149"/>
      <c r="D771" s="150" t="s">
        <v>276</v>
      </c>
      <c r="E771" s="151" t="s">
        <v>1</v>
      </c>
      <c r="F771" s="152" t="s">
        <v>3768</v>
      </c>
      <c r="H771" s="153">
        <v>0</v>
      </c>
      <c r="I771" s="154"/>
      <c r="L771" s="149"/>
      <c r="M771" s="155"/>
      <c r="T771" s="156"/>
      <c r="AT771" s="151" t="s">
        <v>276</v>
      </c>
      <c r="AU771" s="151" t="s">
        <v>90</v>
      </c>
      <c r="AV771" s="12" t="s">
        <v>90</v>
      </c>
      <c r="AW771" s="12" t="s">
        <v>32</v>
      </c>
      <c r="AX771" s="12" t="s">
        <v>77</v>
      </c>
      <c r="AY771" s="151" t="s">
        <v>268</v>
      </c>
    </row>
    <row r="772" spans="2:65" s="12" customFormat="1">
      <c r="B772" s="149"/>
      <c r="D772" s="150" t="s">
        <v>276</v>
      </c>
      <c r="E772" s="151" t="s">
        <v>1</v>
      </c>
      <c r="F772" s="152" t="s">
        <v>3769</v>
      </c>
      <c r="H772" s="153">
        <v>6</v>
      </c>
      <c r="I772" s="154"/>
      <c r="L772" s="149"/>
      <c r="M772" s="155"/>
      <c r="T772" s="156"/>
      <c r="AT772" s="151" t="s">
        <v>276</v>
      </c>
      <c r="AU772" s="151" t="s">
        <v>90</v>
      </c>
      <c r="AV772" s="12" t="s">
        <v>90</v>
      </c>
      <c r="AW772" s="12" t="s">
        <v>32</v>
      </c>
      <c r="AX772" s="12" t="s">
        <v>77</v>
      </c>
      <c r="AY772" s="151" t="s">
        <v>268</v>
      </c>
    </row>
    <row r="773" spans="2:65" s="12" customFormat="1">
      <c r="B773" s="149"/>
      <c r="D773" s="150" t="s">
        <v>276</v>
      </c>
      <c r="E773" s="151" t="s">
        <v>1</v>
      </c>
      <c r="F773" s="152" t="s">
        <v>2840</v>
      </c>
      <c r="H773" s="153">
        <v>0</v>
      </c>
      <c r="I773" s="154"/>
      <c r="L773" s="149"/>
      <c r="M773" s="155"/>
      <c r="T773" s="156"/>
      <c r="AT773" s="151" t="s">
        <v>276</v>
      </c>
      <c r="AU773" s="151" t="s">
        <v>90</v>
      </c>
      <c r="AV773" s="12" t="s">
        <v>90</v>
      </c>
      <c r="AW773" s="12" t="s">
        <v>32</v>
      </c>
      <c r="AX773" s="12" t="s">
        <v>77</v>
      </c>
      <c r="AY773" s="151" t="s">
        <v>268</v>
      </c>
    </row>
    <row r="774" spans="2:65" s="12" customFormat="1">
      <c r="B774" s="149"/>
      <c r="D774" s="150" t="s">
        <v>276</v>
      </c>
      <c r="E774" s="151" t="s">
        <v>1</v>
      </c>
      <c r="F774" s="152" t="s">
        <v>3770</v>
      </c>
      <c r="H774" s="153">
        <v>0</v>
      </c>
      <c r="I774" s="154"/>
      <c r="L774" s="149"/>
      <c r="M774" s="155"/>
      <c r="T774" s="156"/>
      <c r="AT774" s="151" t="s">
        <v>276</v>
      </c>
      <c r="AU774" s="151" t="s">
        <v>90</v>
      </c>
      <c r="AV774" s="12" t="s">
        <v>90</v>
      </c>
      <c r="AW774" s="12" t="s">
        <v>32</v>
      </c>
      <c r="AX774" s="12" t="s">
        <v>77</v>
      </c>
      <c r="AY774" s="151" t="s">
        <v>268</v>
      </c>
    </row>
    <row r="775" spans="2:65" s="12" customFormat="1">
      <c r="B775" s="149"/>
      <c r="D775" s="150" t="s">
        <v>276</v>
      </c>
      <c r="E775" s="151" t="s">
        <v>1</v>
      </c>
      <c r="F775" s="152" t="s">
        <v>1375</v>
      </c>
      <c r="H775" s="153">
        <v>0</v>
      </c>
      <c r="I775" s="154"/>
      <c r="L775" s="149"/>
      <c r="M775" s="155"/>
      <c r="T775" s="156"/>
      <c r="AT775" s="151" t="s">
        <v>276</v>
      </c>
      <c r="AU775" s="151" t="s">
        <v>90</v>
      </c>
      <c r="AV775" s="12" t="s">
        <v>90</v>
      </c>
      <c r="AW775" s="12" t="s">
        <v>32</v>
      </c>
      <c r="AX775" s="12" t="s">
        <v>77</v>
      </c>
      <c r="AY775" s="151" t="s">
        <v>268</v>
      </c>
    </row>
    <row r="776" spans="2:65" s="13" customFormat="1">
      <c r="B776" s="157"/>
      <c r="D776" s="150" t="s">
        <v>276</v>
      </c>
      <c r="E776" s="158" t="s">
        <v>1</v>
      </c>
      <c r="F776" s="159" t="s">
        <v>278</v>
      </c>
      <c r="H776" s="160">
        <v>6</v>
      </c>
      <c r="I776" s="161"/>
      <c r="L776" s="157"/>
      <c r="M776" s="162"/>
      <c r="T776" s="163"/>
      <c r="AT776" s="158" t="s">
        <v>276</v>
      </c>
      <c r="AU776" s="158" t="s">
        <v>90</v>
      </c>
      <c r="AV776" s="13" t="s">
        <v>101</v>
      </c>
      <c r="AW776" s="13" t="s">
        <v>32</v>
      </c>
      <c r="AX776" s="13" t="s">
        <v>84</v>
      </c>
      <c r="AY776" s="158" t="s">
        <v>268</v>
      </c>
    </row>
    <row r="777" spans="2:65" s="1" customFormat="1" ht="21.75" customHeight="1">
      <c r="B777" s="32"/>
      <c r="C777" s="136" t="s">
        <v>1388</v>
      </c>
      <c r="D777" s="136" t="s">
        <v>270</v>
      </c>
      <c r="E777" s="137" t="s">
        <v>1377</v>
      </c>
      <c r="F777" s="138" t="s">
        <v>1378</v>
      </c>
      <c r="G777" s="139" t="s">
        <v>281</v>
      </c>
      <c r="H777" s="140">
        <v>6</v>
      </c>
      <c r="I777" s="141"/>
      <c r="J777" s="142">
        <f>ROUND(I777*H777,2)</f>
        <v>0</v>
      </c>
      <c r="K777" s="138" t="s">
        <v>274</v>
      </c>
      <c r="L777" s="32"/>
      <c r="M777" s="143" t="s">
        <v>1</v>
      </c>
      <c r="N777" s="144" t="s">
        <v>43</v>
      </c>
      <c r="P777" s="145">
        <f>O777*H777</f>
        <v>0</v>
      </c>
      <c r="Q777" s="145">
        <v>3.0000000000000001E-5</v>
      </c>
      <c r="R777" s="145">
        <f>Q777*H777</f>
        <v>1.8000000000000001E-4</v>
      </c>
      <c r="S777" s="145">
        <v>0</v>
      </c>
      <c r="T777" s="146">
        <f>S777*H777</f>
        <v>0</v>
      </c>
      <c r="AR777" s="147" t="s">
        <v>101</v>
      </c>
      <c r="AT777" s="147" t="s">
        <v>270</v>
      </c>
      <c r="AU777" s="147" t="s">
        <v>90</v>
      </c>
      <c r="AY777" s="17" t="s">
        <v>268</v>
      </c>
      <c r="BE777" s="148">
        <f>IF(N777="základní",J777,0)</f>
        <v>0</v>
      </c>
      <c r="BF777" s="148">
        <f>IF(N777="snížená",J777,0)</f>
        <v>0</v>
      </c>
      <c r="BG777" s="148">
        <f>IF(N777="zákl. přenesená",J777,0)</f>
        <v>0</v>
      </c>
      <c r="BH777" s="148">
        <f>IF(N777="sníž. přenesená",J777,0)</f>
        <v>0</v>
      </c>
      <c r="BI777" s="148">
        <f>IF(N777="nulová",J777,0)</f>
        <v>0</v>
      </c>
      <c r="BJ777" s="17" t="s">
        <v>90</v>
      </c>
      <c r="BK777" s="148">
        <f>ROUND(I777*H777,2)</f>
        <v>0</v>
      </c>
      <c r="BL777" s="17" t="s">
        <v>101</v>
      </c>
      <c r="BM777" s="147" t="s">
        <v>3771</v>
      </c>
    </row>
    <row r="778" spans="2:65" s="11" customFormat="1" ht="22.9" customHeight="1">
      <c r="B778" s="124"/>
      <c r="D778" s="125" t="s">
        <v>76</v>
      </c>
      <c r="E778" s="134" t="s">
        <v>1380</v>
      </c>
      <c r="F778" s="134" t="s">
        <v>1381</v>
      </c>
      <c r="I778" s="127"/>
      <c r="J778" s="135">
        <f>BK778</f>
        <v>0</v>
      </c>
      <c r="L778" s="124"/>
      <c r="M778" s="129"/>
      <c r="P778" s="130">
        <f>P779</f>
        <v>0</v>
      </c>
      <c r="R778" s="130">
        <f>R779</f>
        <v>0</v>
      </c>
      <c r="T778" s="131">
        <f>T779</f>
        <v>0</v>
      </c>
      <c r="AR778" s="125" t="s">
        <v>84</v>
      </c>
      <c r="AT778" s="132" t="s">
        <v>76</v>
      </c>
      <c r="AU778" s="132" t="s">
        <v>84</v>
      </c>
      <c r="AY778" s="125" t="s">
        <v>268</v>
      </c>
      <c r="BK778" s="133">
        <f>BK779</f>
        <v>0</v>
      </c>
    </row>
    <row r="779" spans="2:65" s="1" customFormat="1" ht="16.5" customHeight="1">
      <c r="B779" s="32"/>
      <c r="C779" s="136" t="s">
        <v>1392</v>
      </c>
      <c r="D779" s="136" t="s">
        <v>270</v>
      </c>
      <c r="E779" s="137" t="s">
        <v>1383</v>
      </c>
      <c r="F779" s="138" t="s">
        <v>1384</v>
      </c>
      <c r="G779" s="139" t="s">
        <v>413</v>
      </c>
      <c r="H779" s="140">
        <v>204.67699999999999</v>
      </c>
      <c r="I779" s="141"/>
      <c r="J779" s="142">
        <f>ROUND(I779*H779,2)</f>
        <v>0</v>
      </c>
      <c r="K779" s="138" t="s">
        <v>274</v>
      </c>
      <c r="L779" s="32"/>
      <c r="M779" s="143" t="s">
        <v>1</v>
      </c>
      <c r="N779" s="144" t="s">
        <v>43</v>
      </c>
      <c r="P779" s="145">
        <f>O779*H779</f>
        <v>0</v>
      </c>
      <c r="Q779" s="145">
        <v>0</v>
      </c>
      <c r="R779" s="145">
        <f>Q779*H779</f>
        <v>0</v>
      </c>
      <c r="S779" s="145">
        <v>0</v>
      </c>
      <c r="T779" s="146">
        <f>S779*H779</f>
        <v>0</v>
      </c>
      <c r="AR779" s="147" t="s">
        <v>101</v>
      </c>
      <c r="AT779" s="147" t="s">
        <v>270</v>
      </c>
      <c r="AU779" s="147" t="s">
        <v>90</v>
      </c>
      <c r="AY779" s="17" t="s">
        <v>268</v>
      </c>
      <c r="BE779" s="148">
        <f>IF(N779="základní",J779,0)</f>
        <v>0</v>
      </c>
      <c r="BF779" s="148">
        <f>IF(N779="snížená",J779,0)</f>
        <v>0</v>
      </c>
      <c r="BG779" s="148">
        <f>IF(N779="zákl. přenesená",J779,0)</f>
        <v>0</v>
      </c>
      <c r="BH779" s="148">
        <f>IF(N779="sníž. přenesená",J779,0)</f>
        <v>0</v>
      </c>
      <c r="BI779" s="148">
        <f>IF(N779="nulová",J779,0)</f>
        <v>0</v>
      </c>
      <c r="BJ779" s="17" t="s">
        <v>90</v>
      </c>
      <c r="BK779" s="148">
        <f>ROUND(I779*H779,2)</f>
        <v>0</v>
      </c>
      <c r="BL779" s="17" t="s">
        <v>101</v>
      </c>
      <c r="BM779" s="147" t="s">
        <v>1385</v>
      </c>
    </row>
    <row r="780" spans="2:65" s="11" customFormat="1" ht="25.9" customHeight="1">
      <c r="B780" s="124"/>
      <c r="D780" s="125" t="s">
        <v>76</v>
      </c>
      <c r="E780" s="126" t="s">
        <v>585</v>
      </c>
      <c r="F780" s="126" t="s">
        <v>586</v>
      </c>
      <c r="I780" s="127"/>
      <c r="J780" s="128">
        <f>BK780</f>
        <v>0</v>
      </c>
      <c r="L780" s="124"/>
      <c r="M780" s="129"/>
      <c r="P780" s="130">
        <f>P781+P841+P912+P986+P1004+P1014+P1021+P1309+P1349+P1399+P1428+P1493+P1503+P1521+P1588+P1626+P1676+P1726+P1796</f>
        <v>0</v>
      </c>
      <c r="R780" s="130">
        <f>R781+R841+R912+R986+R1004+R1014+R1021+R1309+R1349+R1399+R1428+R1493+R1503+R1521+R1588+R1626+R1676+R1726+R1796</f>
        <v>26.810995660000003</v>
      </c>
      <c r="T780" s="131">
        <f>T781+T841+T912+T986+T1004+T1014+T1021+T1309+T1349+T1399+T1428+T1493+T1503+T1521+T1588+T1626+T1676+T1726+T1796</f>
        <v>0</v>
      </c>
      <c r="AR780" s="125" t="s">
        <v>90</v>
      </c>
      <c r="AT780" s="132" t="s">
        <v>76</v>
      </c>
      <c r="AU780" s="132" t="s">
        <v>77</v>
      </c>
      <c r="AY780" s="125" t="s">
        <v>268</v>
      </c>
      <c r="BK780" s="133">
        <f>BK781+BK841+BK912+BK986+BK1004+BK1014+BK1021+BK1309+BK1349+BK1399+BK1428+BK1493+BK1503+BK1521+BK1588+BK1626+BK1676+BK1726+BK1796</f>
        <v>0</v>
      </c>
    </row>
    <row r="781" spans="2:65" s="11" customFormat="1" ht="22.9" customHeight="1">
      <c r="B781" s="124"/>
      <c r="D781" s="125" t="s">
        <v>76</v>
      </c>
      <c r="E781" s="134" t="s">
        <v>1386</v>
      </c>
      <c r="F781" s="134" t="s">
        <v>1387</v>
      </c>
      <c r="I781" s="127"/>
      <c r="J781" s="135">
        <f>BK781</f>
        <v>0</v>
      </c>
      <c r="L781" s="124"/>
      <c r="M781" s="129"/>
      <c r="P781" s="130">
        <f>SUM(P782:P840)</f>
        <v>0</v>
      </c>
      <c r="R781" s="130">
        <f>SUM(R782:R840)</f>
        <v>2.5040702000000006</v>
      </c>
      <c r="T781" s="131">
        <f>SUM(T782:T840)</f>
        <v>0</v>
      </c>
      <c r="AR781" s="125" t="s">
        <v>90</v>
      </c>
      <c r="AT781" s="132" t="s">
        <v>76</v>
      </c>
      <c r="AU781" s="132" t="s">
        <v>84</v>
      </c>
      <c r="AY781" s="125" t="s">
        <v>268</v>
      </c>
      <c r="BK781" s="133">
        <f>SUM(BK782:BK840)</f>
        <v>0</v>
      </c>
    </row>
    <row r="782" spans="2:65" s="1" customFormat="1" ht="24.2" customHeight="1">
      <c r="B782" s="32"/>
      <c r="C782" s="136" t="s">
        <v>1400</v>
      </c>
      <c r="D782" s="136" t="s">
        <v>270</v>
      </c>
      <c r="E782" s="137" t="s">
        <v>1389</v>
      </c>
      <c r="F782" s="138" t="s">
        <v>1390</v>
      </c>
      <c r="G782" s="139" t="s">
        <v>273</v>
      </c>
      <c r="H782" s="140">
        <v>154.47</v>
      </c>
      <c r="I782" s="141"/>
      <c r="J782" s="142">
        <f>ROUND(I782*H782,2)</f>
        <v>0</v>
      </c>
      <c r="K782" s="138" t="s">
        <v>274</v>
      </c>
      <c r="L782" s="32"/>
      <c r="M782" s="143" t="s">
        <v>1</v>
      </c>
      <c r="N782" s="144" t="s">
        <v>43</v>
      </c>
      <c r="P782" s="145">
        <f>O782*H782</f>
        <v>0</v>
      </c>
      <c r="Q782" s="145">
        <v>0</v>
      </c>
      <c r="R782" s="145">
        <f>Q782*H782</f>
        <v>0</v>
      </c>
      <c r="S782" s="145">
        <v>0</v>
      </c>
      <c r="T782" s="146">
        <f>S782*H782</f>
        <v>0</v>
      </c>
      <c r="AR782" s="147" t="s">
        <v>370</v>
      </c>
      <c r="AT782" s="147" t="s">
        <v>270</v>
      </c>
      <c r="AU782" s="147" t="s">
        <v>90</v>
      </c>
      <c r="AY782" s="17" t="s">
        <v>268</v>
      </c>
      <c r="BE782" s="148">
        <f>IF(N782="základní",J782,0)</f>
        <v>0</v>
      </c>
      <c r="BF782" s="148">
        <f>IF(N782="snížená",J782,0)</f>
        <v>0</v>
      </c>
      <c r="BG782" s="148">
        <f>IF(N782="zákl. přenesená",J782,0)</f>
        <v>0</v>
      </c>
      <c r="BH782" s="148">
        <f>IF(N782="sníž. přenesená",J782,0)</f>
        <v>0</v>
      </c>
      <c r="BI782" s="148">
        <f>IF(N782="nulová",J782,0)</f>
        <v>0</v>
      </c>
      <c r="BJ782" s="17" t="s">
        <v>90</v>
      </c>
      <c r="BK782" s="148">
        <f>ROUND(I782*H782,2)</f>
        <v>0</v>
      </c>
      <c r="BL782" s="17" t="s">
        <v>370</v>
      </c>
      <c r="BM782" s="147" t="s">
        <v>1391</v>
      </c>
    </row>
    <row r="783" spans="2:65" s="1" customFormat="1" ht="16.5" customHeight="1">
      <c r="B783" s="32"/>
      <c r="C783" s="186" t="s">
        <v>1404</v>
      </c>
      <c r="D783" s="186" t="s">
        <v>982</v>
      </c>
      <c r="E783" s="187" t="s">
        <v>1393</v>
      </c>
      <c r="F783" s="188" t="s">
        <v>1394</v>
      </c>
      <c r="G783" s="189" t="s">
        <v>1395</v>
      </c>
      <c r="H783" s="190">
        <v>61.787999999999997</v>
      </c>
      <c r="I783" s="191"/>
      <c r="J783" s="192">
        <f>ROUND(I783*H783,2)</f>
        <v>0</v>
      </c>
      <c r="K783" s="188" t="s">
        <v>274</v>
      </c>
      <c r="L783" s="193"/>
      <c r="M783" s="194" t="s">
        <v>1</v>
      </c>
      <c r="N783" s="195" t="s">
        <v>43</v>
      </c>
      <c r="P783" s="145">
        <f>O783*H783</f>
        <v>0</v>
      </c>
      <c r="Q783" s="145">
        <v>1E-3</v>
      </c>
      <c r="R783" s="145">
        <f>Q783*H783</f>
        <v>6.1787999999999996E-2</v>
      </c>
      <c r="S783" s="145">
        <v>0</v>
      </c>
      <c r="T783" s="146">
        <f>S783*H783</f>
        <v>0</v>
      </c>
      <c r="AR783" s="147" t="s">
        <v>448</v>
      </c>
      <c r="AT783" s="147" t="s">
        <v>982</v>
      </c>
      <c r="AU783" s="147" t="s">
        <v>90</v>
      </c>
      <c r="AY783" s="17" t="s">
        <v>268</v>
      </c>
      <c r="BE783" s="148">
        <f>IF(N783="základní",J783,0)</f>
        <v>0</v>
      </c>
      <c r="BF783" s="148">
        <f>IF(N783="snížená",J783,0)</f>
        <v>0</v>
      </c>
      <c r="BG783" s="148">
        <f>IF(N783="zákl. přenesená",J783,0)</f>
        <v>0</v>
      </c>
      <c r="BH783" s="148">
        <f>IF(N783="sníž. přenesená",J783,0)</f>
        <v>0</v>
      </c>
      <c r="BI783" s="148">
        <f>IF(N783="nulová",J783,0)</f>
        <v>0</v>
      </c>
      <c r="BJ783" s="17" t="s">
        <v>90</v>
      </c>
      <c r="BK783" s="148">
        <f>ROUND(I783*H783,2)</f>
        <v>0</v>
      </c>
      <c r="BL783" s="17" t="s">
        <v>370</v>
      </c>
      <c r="BM783" s="147" t="s">
        <v>1396</v>
      </c>
    </row>
    <row r="784" spans="2:65" s="14" customFormat="1">
      <c r="B784" s="164"/>
      <c r="D784" s="150" t="s">
        <v>276</v>
      </c>
      <c r="E784" s="165" t="s">
        <v>1</v>
      </c>
      <c r="F784" s="166" t="s">
        <v>1397</v>
      </c>
      <c r="H784" s="165" t="s">
        <v>1</v>
      </c>
      <c r="I784" s="167"/>
      <c r="L784" s="164"/>
      <c r="M784" s="168"/>
      <c r="T784" s="169"/>
      <c r="AT784" s="165" t="s">
        <v>276</v>
      </c>
      <c r="AU784" s="165" t="s">
        <v>90</v>
      </c>
      <c r="AV784" s="14" t="s">
        <v>84</v>
      </c>
      <c r="AW784" s="14" t="s">
        <v>32</v>
      </c>
      <c r="AX784" s="14" t="s">
        <v>77</v>
      </c>
      <c r="AY784" s="165" t="s">
        <v>268</v>
      </c>
    </row>
    <row r="785" spans="2:65" s="12" customFormat="1">
      <c r="B785" s="149"/>
      <c r="D785" s="150" t="s">
        <v>276</v>
      </c>
      <c r="E785" s="151" t="s">
        <v>1</v>
      </c>
      <c r="F785" s="152" t="s">
        <v>3772</v>
      </c>
      <c r="H785" s="153">
        <v>154.47</v>
      </c>
      <c r="I785" s="154"/>
      <c r="L785" s="149"/>
      <c r="M785" s="155"/>
      <c r="T785" s="156"/>
      <c r="AT785" s="151" t="s">
        <v>276</v>
      </c>
      <c r="AU785" s="151" t="s">
        <v>90</v>
      </c>
      <c r="AV785" s="12" t="s">
        <v>90</v>
      </c>
      <c r="AW785" s="12" t="s">
        <v>32</v>
      </c>
      <c r="AX785" s="12" t="s">
        <v>77</v>
      </c>
      <c r="AY785" s="151" t="s">
        <v>268</v>
      </c>
    </row>
    <row r="786" spans="2:65" s="13" customFormat="1">
      <c r="B786" s="157"/>
      <c r="D786" s="150" t="s">
        <v>276</v>
      </c>
      <c r="E786" s="158" t="s">
        <v>1</v>
      </c>
      <c r="F786" s="159" t="s">
        <v>278</v>
      </c>
      <c r="H786" s="160">
        <v>154.47</v>
      </c>
      <c r="I786" s="161"/>
      <c r="L786" s="157"/>
      <c r="M786" s="162"/>
      <c r="T786" s="163"/>
      <c r="AT786" s="158" t="s">
        <v>276</v>
      </c>
      <c r="AU786" s="158" t="s">
        <v>90</v>
      </c>
      <c r="AV786" s="13" t="s">
        <v>101</v>
      </c>
      <c r="AW786" s="13" t="s">
        <v>32</v>
      </c>
      <c r="AX786" s="13" t="s">
        <v>84</v>
      </c>
      <c r="AY786" s="158" t="s">
        <v>268</v>
      </c>
    </row>
    <row r="787" spans="2:65" s="12" customFormat="1">
      <c r="B787" s="149"/>
      <c r="D787" s="150" t="s">
        <v>276</v>
      </c>
      <c r="F787" s="152" t="s">
        <v>1399</v>
      </c>
      <c r="H787" s="153">
        <v>61.787999999999997</v>
      </c>
      <c r="I787" s="154"/>
      <c r="L787" s="149"/>
      <c r="M787" s="155"/>
      <c r="T787" s="156"/>
      <c r="AT787" s="151" t="s">
        <v>276</v>
      </c>
      <c r="AU787" s="151" t="s">
        <v>90</v>
      </c>
      <c r="AV787" s="12" t="s">
        <v>90</v>
      </c>
      <c r="AW787" s="12" t="s">
        <v>4</v>
      </c>
      <c r="AX787" s="12" t="s">
        <v>84</v>
      </c>
      <c r="AY787" s="151" t="s">
        <v>268</v>
      </c>
    </row>
    <row r="788" spans="2:65" s="1" customFormat="1" ht="24.2" customHeight="1">
      <c r="B788" s="32"/>
      <c r="C788" s="136" t="s">
        <v>1412</v>
      </c>
      <c r="D788" s="136" t="s">
        <v>270</v>
      </c>
      <c r="E788" s="137" t="s">
        <v>1401</v>
      </c>
      <c r="F788" s="138" t="s">
        <v>1402</v>
      </c>
      <c r="G788" s="139" t="s">
        <v>273</v>
      </c>
      <c r="H788" s="140">
        <v>40.191000000000003</v>
      </c>
      <c r="I788" s="141"/>
      <c r="J788" s="142">
        <f>ROUND(I788*H788,2)</f>
        <v>0</v>
      </c>
      <c r="K788" s="138" t="s">
        <v>274</v>
      </c>
      <c r="L788" s="32"/>
      <c r="M788" s="143" t="s">
        <v>1</v>
      </c>
      <c r="N788" s="144" t="s">
        <v>43</v>
      </c>
      <c r="P788" s="145">
        <f>O788*H788</f>
        <v>0</v>
      </c>
      <c r="Q788" s="145">
        <v>0</v>
      </c>
      <c r="R788" s="145">
        <f>Q788*H788</f>
        <v>0</v>
      </c>
      <c r="S788" s="145">
        <v>0</v>
      </c>
      <c r="T788" s="146">
        <f>S788*H788</f>
        <v>0</v>
      </c>
      <c r="AR788" s="147" t="s">
        <v>370</v>
      </c>
      <c r="AT788" s="147" t="s">
        <v>270</v>
      </c>
      <c r="AU788" s="147" t="s">
        <v>90</v>
      </c>
      <c r="AY788" s="17" t="s">
        <v>268</v>
      </c>
      <c r="BE788" s="148">
        <f>IF(N788="základní",J788,0)</f>
        <v>0</v>
      </c>
      <c r="BF788" s="148">
        <f>IF(N788="snížená",J788,0)</f>
        <v>0</v>
      </c>
      <c r="BG788" s="148">
        <f>IF(N788="zákl. přenesená",J788,0)</f>
        <v>0</v>
      </c>
      <c r="BH788" s="148">
        <f>IF(N788="sníž. přenesená",J788,0)</f>
        <v>0</v>
      </c>
      <c r="BI788" s="148">
        <f>IF(N788="nulová",J788,0)</f>
        <v>0</v>
      </c>
      <c r="BJ788" s="17" t="s">
        <v>90</v>
      </c>
      <c r="BK788" s="148">
        <f>ROUND(I788*H788,2)</f>
        <v>0</v>
      </c>
      <c r="BL788" s="17" t="s">
        <v>370</v>
      </c>
      <c r="BM788" s="147" t="s">
        <v>1403</v>
      </c>
    </row>
    <row r="789" spans="2:65" s="1" customFormat="1" ht="16.5" customHeight="1">
      <c r="B789" s="32"/>
      <c r="C789" s="186" t="s">
        <v>1416</v>
      </c>
      <c r="D789" s="186" t="s">
        <v>982</v>
      </c>
      <c r="E789" s="187" t="s">
        <v>1393</v>
      </c>
      <c r="F789" s="188" t="s">
        <v>1394</v>
      </c>
      <c r="G789" s="189" t="s">
        <v>1395</v>
      </c>
      <c r="H789" s="190">
        <v>16.076000000000001</v>
      </c>
      <c r="I789" s="191"/>
      <c r="J789" s="192">
        <f>ROUND(I789*H789,2)</f>
        <v>0</v>
      </c>
      <c r="K789" s="188" t="s">
        <v>274</v>
      </c>
      <c r="L789" s="193"/>
      <c r="M789" s="194" t="s">
        <v>1</v>
      </c>
      <c r="N789" s="195" t="s">
        <v>43</v>
      </c>
      <c r="P789" s="145">
        <f>O789*H789</f>
        <v>0</v>
      </c>
      <c r="Q789" s="145">
        <v>1E-3</v>
      </c>
      <c r="R789" s="145">
        <f>Q789*H789</f>
        <v>1.6076E-2</v>
      </c>
      <c r="S789" s="145">
        <v>0</v>
      </c>
      <c r="T789" s="146">
        <f>S789*H789</f>
        <v>0</v>
      </c>
      <c r="AR789" s="147" t="s">
        <v>448</v>
      </c>
      <c r="AT789" s="147" t="s">
        <v>982</v>
      </c>
      <c r="AU789" s="147" t="s">
        <v>90</v>
      </c>
      <c r="AY789" s="17" t="s">
        <v>268</v>
      </c>
      <c r="BE789" s="148">
        <f>IF(N789="základní",J789,0)</f>
        <v>0</v>
      </c>
      <c r="BF789" s="148">
        <f>IF(N789="snížená",J789,0)</f>
        <v>0</v>
      </c>
      <c r="BG789" s="148">
        <f>IF(N789="zákl. přenesená",J789,0)</f>
        <v>0</v>
      </c>
      <c r="BH789" s="148">
        <f>IF(N789="sníž. přenesená",J789,0)</f>
        <v>0</v>
      </c>
      <c r="BI789" s="148">
        <f>IF(N789="nulová",J789,0)</f>
        <v>0</v>
      </c>
      <c r="BJ789" s="17" t="s">
        <v>90</v>
      </c>
      <c r="BK789" s="148">
        <f>ROUND(I789*H789,2)</f>
        <v>0</v>
      </c>
      <c r="BL789" s="17" t="s">
        <v>370</v>
      </c>
      <c r="BM789" s="147" t="s">
        <v>1405</v>
      </c>
    </row>
    <row r="790" spans="2:65" s="14" customFormat="1">
      <c r="B790" s="164"/>
      <c r="D790" s="150" t="s">
        <v>276</v>
      </c>
      <c r="E790" s="165" t="s">
        <v>1</v>
      </c>
      <c r="F790" s="166" t="s">
        <v>1406</v>
      </c>
      <c r="H790" s="165" t="s">
        <v>1</v>
      </c>
      <c r="I790" s="167"/>
      <c r="L790" s="164"/>
      <c r="M790" s="168"/>
      <c r="T790" s="169"/>
      <c r="AT790" s="165" t="s">
        <v>276</v>
      </c>
      <c r="AU790" s="165" t="s">
        <v>90</v>
      </c>
      <c r="AV790" s="14" t="s">
        <v>84</v>
      </c>
      <c r="AW790" s="14" t="s">
        <v>32</v>
      </c>
      <c r="AX790" s="14" t="s">
        <v>77</v>
      </c>
      <c r="AY790" s="165" t="s">
        <v>268</v>
      </c>
    </row>
    <row r="791" spans="2:65" s="14" customFormat="1">
      <c r="B791" s="164"/>
      <c r="D791" s="150" t="s">
        <v>276</v>
      </c>
      <c r="E791" s="165" t="s">
        <v>1</v>
      </c>
      <c r="F791" s="166" t="s">
        <v>1407</v>
      </c>
      <c r="H791" s="165" t="s">
        <v>1</v>
      </c>
      <c r="I791" s="167"/>
      <c r="L791" s="164"/>
      <c r="M791" s="168"/>
      <c r="T791" s="169"/>
      <c r="AT791" s="165" t="s">
        <v>276</v>
      </c>
      <c r="AU791" s="165" t="s">
        <v>90</v>
      </c>
      <c r="AV791" s="14" t="s">
        <v>84</v>
      </c>
      <c r="AW791" s="14" t="s">
        <v>32</v>
      </c>
      <c r="AX791" s="14" t="s">
        <v>77</v>
      </c>
      <c r="AY791" s="165" t="s">
        <v>268</v>
      </c>
    </row>
    <row r="792" spans="2:65" s="12" customFormat="1">
      <c r="B792" s="149"/>
      <c r="D792" s="150" t="s">
        <v>276</v>
      </c>
      <c r="E792" s="151" t="s">
        <v>1</v>
      </c>
      <c r="F792" s="152" t="s">
        <v>3773</v>
      </c>
      <c r="H792" s="153">
        <v>10.206</v>
      </c>
      <c r="I792" s="154"/>
      <c r="L792" s="149"/>
      <c r="M792" s="155"/>
      <c r="T792" s="156"/>
      <c r="AT792" s="151" t="s">
        <v>276</v>
      </c>
      <c r="AU792" s="151" t="s">
        <v>90</v>
      </c>
      <c r="AV792" s="12" t="s">
        <v>90</v>
      </c>
      <c r="AW792" s="12" t="s">
        <v>32</v>
      </c>
      <c r="AX792" s="12" t="s">
        <v>77</v>
      </c>
      <c r="AY792" s="151" t="s">
        <v>268</v>
      </c>
    </row>
    <row r="793" spans="2:65" s="15" customFormat="1">
      <c r="B793" s="170"/>
      <c r="D793" s="150" t="s">
        <v>276</v>
      </c>
      <c r="E793" s="171" t="s">
        <v>1</v>
      </c>
      <c r="F793" s="172" t="s">
        <v>325</v>
      </c>
      <c r="H793" s="173">
        <v>10.206</v>
      </c>
      <c r="I793" s="174"/>
      <c r="L793" s="170"/>
      <c r="M793" s="175"/>
      <c r="T793" s="176"/>
      <c r="AT793" s="171" t="s">
        <v>276</v>
      </c>
      <c r="AU793" s="171" t="s">
        <v>90</v>
      </c>
      <c r="AV793" s="15" t="s">
        <v>97</v>
      </c>
      <c r="AW793" s="15" t="s">
        <v>32</v>
      </c>
      <c r="AX793" s="15" t="s">
        <v>77</v>
      </c>
      <c r="AY793" s="171" t="s">
        <v>268</v>
      </c>
    </row>
    <row r="794" spans="2:65" s="14" customFormat="1">
      <c r="B794" s="164"/>
      <c r="D794" s="150" t="s">
        <v>276</v>
      </c>
      <c r="E794" s="165" t="s">
        <v>1</v>
      </c>
      <c r="F794" s="166" t="s">
        <v>1406</v>
      </c>
      <c r="H794" s="165" t="s">
        <v>1</v>
      </c>
      <c r="I794" s="167"/>
      <c r="L794" s="164"/>
      <c r="M794" s="168"/>
      <c r="T794" s="169"/>
      <c r="AT794" s="165" t="s">
        <v>276</v>
      </c>
      <c r="AU794" s="165" t="s">
        <v>90</v>
      </c>
      <c r="AV794" s="14" t="s">
        <v>84</v>
      </c>
      <c r="AW794" s="14" t="s">
        <v>32</v>
      </c>
      <c r="AX794" s="14" t="s">
        <v>77</v>
      </c>
      <c r="AY794" s="165" t="s">
        <v>268</v>
      </c>
    </row>
    <row r="795" spans="2:65" s="14" customFormat="1">
      <c r="B795" s="164"/>
      <c r="D795" s="150" t="s">
        <v>276</v>
      </c>
      <c r="E795" s="165" t="s">
        <v>1</v>
      </c>
      <c r="F795" s="166" t="s">
        <v>1409</v>
      </c>
      <c r="H795" s="165" t="s">
        <v>1</v>
      </c>
      <c r="I795" s="167"/>
      <c r="L795" s="164"/>
      <c r="M795" s="168"/>
      <c r="T795" s="169"/>
      <c r="AT795" s="165" t="s">
        <v>276</v>
      </c>
      <c r="AU795" s="165" t="s">
        <v>90</v>
      </c>
      <c r="AV795" s="14" t="s">
        <v>84</v>
      </c>
      <c r="AW795" s="14" t="s">
        <v>32</v>
      </c>
      <c r="AX795" s="14" t="s">
        <v>77</v>
      </c>
      <c r="AY795" s="165" t="s">
        <v>268</v>
      </c>
    </row>
    <row r="796" spans="2:65" s="12" customFormat="1" ht="33.75">
      <c r="B796" s="149"/>
      <c r="D796" s="150" t="s">
        <v>276</v>
      </c>
      <c r="E796" s="151" t="s">
        <v>1</v>
      </c>
      <c r="F796" s="152" t="s">
        <v>3774</v>
      </c>
      <c r="H796" s="153">
        <v>29.984999999999999</v>
      </c>
      <c r="I796" s="154"/>
      <c r="L796" s="149"/>
      <c r="M796" s="155"/>
      <c r="T796" s="156"/>
      <c r="AT796" s="151" t="s">
        <v>276</v>
      </c>
      <c r="AU796" s="151" t="s">
        <v>90</v>
      </c>
      <c r="AV796" s="12" t="s">
        <v>90</v>
      </c>
      <c r="AW796" s="12" t="s">
        <v>32</v>
      </c>
      <c r="AX796" s="12" t="s">
        <v>77</v>
      </c>
      <c r="AY796" s="151" t="s">
        <v>268</v>
      </c>
    </row>
    <row r="797" spans="2:65" s="15" customFormat="1">
      <c r="B797" s="170"/>
      <c r="D797" s="150" t="s">
        <v>276</v>
      </c>
      <c r="E797" s="171" t="s">
        <v>1</v>
      </c>
      <c r="F797" s="172" t="s">
        <v>325</v>
      </c>
      <c r="H797" s="173">
        <v>29.984999999999999</v>
      </c>
      <c r="I797" s="174"/>
      <c r="L797" s="170"/>
      <c r="M797" s="175"/>
      <c r="T797" s="176"/>
      <c r="AT797" s="171" t="s">
        <v>276</v>
      </c>
      <c r="AU797" s="171" t="s">
        <v>90</v>
      </c>
      <c r="AV797" s="15" t="s">
        <v>97</v>
      </c>
      <c r="AW797" s="15" t="s">
        <v>32</v>
      </c>
      <c r="AX797" s="15" t="s">
        <v>77</v>
      </c>
      <c r="AY797" s="171" t="s">
        <v>268</v>
      </c>
    </row>
    <row r="798" spans="2:65" s="13" customFormat="1">
      <c r="B798" s="157"/>
      <c r="D798" s="150" t="s">
        <v>276</v>
      </c>
      <c r="E798" s="158" t="s">
        <v>1</v>
      </c>
      <c r="F798" s="159" t="s">
        <v>278</v>
      </c>
      <c r="H798" s="160">
        <v>40.191000000000003</v>
      </c>
      <c r="I798" s="161"/>
      <c r="L798" s="157"/>
      <c r="M798" s="162"/>
      <c r="T798" s="163"/>
      <c r="AT798" s="158" t="s">
        <v>276</v>
      </c>
      <c r="AU798" s="158" t="s">
        <v>90</v>
      </c>
      <c r="AV798" s="13" t="s">
        <v>101</v>
      </c>
      <c r="AW798" s="13" t="s">
        <v>32</v>
      </c>
      <c r="AX798" s="13" t="s">
        <v>84</v>
      </c>
      <c r="AY798" s="158" t="s">
        <v>268</v>
      </c>
    </row>
    <row r="799" spans="2:65" s="12" customFormat="1">
      <c r="B799" s="149"/>
      <c r="D799" s="150" t="s">
        <v>276</v>
      </c>
      <c r="F799" s="152" t="s">
        <v>3775</v>
      </c>
      <c r="H799" s="153">
        <v>16.076000000000001</v>
      </c>
      <c r="I799" s="154"/>
      <c r="L799" s="149"/>
      <c r="M799" s="155"/>
      <c r="T799" s="156"/>
      <c r="AT799" s="151" t="s">
        <v>276</v>
      </c>
      <c r="AU799" s="151" t="s">
        <v>90</v>
      </c>
      <c r="AV799" s="12" t="s">
        <v>90</v>
      </c>
      <c r="AW799" s="12" t="s">
        <v>4</v>
      </c>
      <c r="AX799" s="12" t="s">
        <v>84</v>
      </c>
      <c r="AY799" s="151" t="s">
        <v>268</v>
      </c>
    </row>
    <row r="800" spans="2:65" s="1" customFormat="1" ht="24.2" customHeight="1">
      <c r="B800" s="32"/>
      <c r="C800" s="136" t="s">
        <v>1424</v>
      </c>
      <c r="D800" s="136" t="s">
        <v>270</v>
      </c>
      <c r="E800" s="137" t="s">
        <v>1413</v>
      </c>
      <c r="F800" s="138" t="s">
        <v>1414</v>
      </c>
      <c r="G800" s="139" t="s">
        <v>273</v>
      </c>
      <c r="H800" s="140">
        <v>312.94</v>
      </c>
      <c r="I800" s="141"/>
      <c r="J800" s="142">
        <f>ROUND(I800*H800,2)</f>
        <v>0</v>
      </c>
      <c r="K800" s="138" t="s">
        <v>274</v>
      </c>
      <c r="L800" s="32"/>
      <c r="M800" s="143" t="s">
        <v>1</v>
      </c>
      <c r="N800" s="144" t="s">
        <v>43</v>
      </c>
      <c r="P800" s="145">
        <f>O800*H800</f>
        <v>0</v>
      </c>
      <c r="Q800" s="145">
        <v>4.0000000000000002E-4</v>
      </c>
      <c r="R800" s="145">
        <f>Q800*H800</f>
        <v>0.12517600000000001</v>
      </c>
      <c r="S800" s="145">
        <v>0</v>
      </c>
      <c r="T800" s="146">
        <f>S800*H800</f>
        <v>0</v>
      </c>
      <c r="AR800" s="147" t="s">
        <v>370</v>
      </c>
      <c r="AT800" s="147" t="s">
        <v>270</v>
      </c>
      <c r="AU800" s="147" t="s">
        <v>90</v>
      </c>
      <c r="AY800" s="17" t="s">
        <v>268</v>
      </c>
      <c r="BE800" s="148">
        <f>IF(N800="základní",J800,0)</f>
        <v>0</v>
      </c>
      <c r="BF800" s="148">
        <f>IF(N800="snížená",J800,0)</f>
        <v>0</v>
      </c>
      <c r="BG800" s="148">
        <f>IF(N800="zákl. přenesená",J800,0)</f>
        <v>0</v>
      </c>
      <c r="BH800" s="148">
        <f>IF(N800="sníž. přenesená",J800,0)</f>
        <v>0</v>
      </c>
      <c r="BI800" s="148">
        <f>IF(N800="nulová",J800,0)</f>
        <v>0</v>
      </c>
      <c r="BJ800" s="17" t="s">
        <v>90</v>
      </c>
      <c r="BK800" s="148">
        <f>ROUND(I800*H800,2)</f>
        <v>0</v>
      </c>
      <c r="BL800" s="17" t="s">
        <v>370</v>
      </c>
      <c r="BM800" s="147" t="s">
        <v>1415</v>
      </c>
    </row>
    <row r="801" spans="2:65" s="1" customFormat="1" ht="49.15" customHeight="1">
      <c r="B801" s="32"/>
      <c r="C801" s="186" t="s">
        <v>1428</v>
      </c>
      <c r="D801" s="186" t="s">
        <v>982</v>
      </c>
      <c r="E801" s="187" t="s">
        <v>1417</v>
      </c>
      <c r="F801" s="188" t="s">
        <v>1418</v>
      </c>
      <c r="G801" s="189" t="s">
        <v>273</v>
      </c>
      <c r="H801" s="190">
        <v>364.73200000000003</v>
      </c>
      <c r="I801" s="191"/>
      <c r="J801" s="192">
        <f>ROUND(I801*H801,2)</f>
        <v>0</v>
      </c>
      <c r="K801" s="188" t="s">
        <v>274</v>
      </c>
      <c r="L801" s="193"/>
      <c r="M801" s="194" t="s">
        <v>1</v>
      </c>
      <c r="N801" s="195" t="s">
        <v>43</v>
      </c>
      <c r="P801" s="145">
        <f>O801*H801</f>
        <v>0</v>
      </c>
      <c r="Q801" s="145">
        <v>4.7000000000000002E-3</v>
      </c>
      <c r="R801" s="145">
        <f>Q801*H801</f>
        <v>1.7142404000000002</v>
      </c>
      <c r="S801" s="145">
        <v>0</v>
      </c>
      <c r="T801" s="146">
        <f>S801*H801</f>
        <v>0</v>
      </c>
      <c r="AR801" s="147" t="s">
        <v>448</v>
      </c>
      <c r="AT801" s="147" t="s">
        <v>982</v>
      </c>
      <c r="AU801" s="147" t="s">
        <v>90</v>
      </c>
      <c r="AY801" s="17" t="s">
        <v>268</v>
      </c>
      <c r="BE801" s="148">
        <f>IF(N801="základní",J801,0)</f>
        <v>0</v>
      </c>
      <c r="BF801" s="148">
        <f>IF(N801="snížená",J801,0)</f>
        <v>0</v>
      </c>
      <c r="BG801" s="148">
        <f>IF(N801="zákl. přenesená",J801,0)</f>
        <v>0</v>
      </c>
      <c r="BH801" s="148">
        <f>IF(N801="sníž. přenesená",J801,0)</f>
        <v>0</v>
      </c>
      <c r="BI801" s="148">
        <f>IF(N801="nulová",J801,0)</f>
        <v>0</v>
      </c>
      <c r="BJ801" s="17" t="s">
        <v>90</v>
      </c>
      <c r="BK801" s="148">
        <f>ROUND(I801*H801,2)</f>
        <v>0</v>
      </c>
      <c r="BL801" s="17" t="s">
        <v>370</v>
      </c>
      <c r="BM801" s="147" t="s">
        <v>3776</v>
      </c>
    </row>
    <row r="802" spans="2:65" s="14" customFormat="1">
      <c r="B802" s="164"/>
      <c r="D802" s="150" t="s">
        <v>276</v>
      </c>
      <c r="E802" s="165" t="s">
        <v>1</v>
      </c>
      <c r="F802" s="166" t="s">
        <v>1420</v>
      </c>
      <c r="H802" s="165" t="s">
        <v>1</v>
      </c>
      <c r="I802" s="167"/>
      <c r="L802" s="164"/>
      <c r="M802" s="168"/>
      <c r="T802" s="169"/>
      <c r="AT802" s="165" t="s">
        <v>276</v>
      </c>
      <c r="AU802" s="165" t="s">
        <v>90</v>
      </c>
      <c r="AV802" s="14" t="s">
        <v>84</v>
      </c>
      <c r="AW802" s="14" t="s">
        <v>32</v>
      </c>
      <c r="AX802" s="14" t="s">
        <v>77</v>
      </c>
      <c r="AY802" s="165" t="s">
        <v>268</v>
      </c>
    </row>
    <row r="803" spans="2:65" s="12" customFormat="1">
      <c r="B803" s="149"/>
      <c r="D803" s="150" t="s">
        <v>276</v>
      </c>
      <c r="E803" s="151" t="s">
        <v>1</v>
      </c>
      <c r="F803" s="152" t="s">
        <v>3777</v>
      </c>
      <c r="H803" s="153">
        <v>308.94</v>
      </c>
      <c r="I803" s="154"/>
      <c r="L803" s="149"/>
      <c r="M803" s="155"/>
      <c r="T803" s="156"/>
      <c r="AT803" s="151" t="s">
        <v>276</v>
      </c>
      <c r="AU803" s="151" t="s">
        <v>90</v>
      </c>
      <c r="AV803" s="12" t="s">
        <v>90</v>
      </c>
      <c r="AW803" s="12" t="s">
        <v>32</v>
      </c>
      <c r="AX803" s="12" t="s">
        <v>77</v>
      </c>
      <c r="AY803" s="151" t="s">
        <v>268</v>
      </c>
    </row>
    <row r="804" spans="2:65" s="12" customFormat="1">
      <c r="B804" s="149"/>
      <c r="D804" s="150" t="s">
        <v>276</v>
      </c>
      <c r="E804" s="151" t="s">
        <v>1</v>
      </c>
      <c r="F804" s="152" t="s">
        <v>1422</v>
      </c>
      <c r="H804" s="153">
        <v>4</v>
      </c>
      <c r="I804" s="154"/>
      <c r="L804" s="149"/>
      <c r="M804" s="155"/>
      <c r="T804" s="156"/>
      <c r="AT804" s="151" t="s">
        <v>276</v>
      </c>
      <c r="AU804" s="151" t="s">
        <v>90</v>
      </c>
      <c r="AV804" s="12" t="s">
        <v>90</v>
      </c>
      <c r="AW804" s="12" t="s">
        <v>32</v>
      </c>
      <c r="AX804" s="12" t="s">
        <v>77</v>
      </c>
      <c r="AY804" s="151" t="s">
        <v>268</v>
      </c>
    </row>
    <row r="805" spans="2:65" s="13" customFormat="1">
      <c r="B805" s="157"/>
      <c r="D805" s="150" t="s">
        <v>276</v>
      </c>
      <c r="E805" s="158" t="s">
        <v>1</v>
      </c>
      <c r="F805" s="159" t="s">
        <v>278</v>
      </c>
      <c r="H805" s="160">
        <v>312.94</v>
      </c>
      <c r="I805" s="161"/>
      <c r="L805" s="157"/>
      <c r="M805" s="162"/>
      <c r="T805" s="163"/>
      <c r="AT805" s="158" t="s">
        <v>276</v>
      </c>
      <c r="AU805" s="158" t="s">
        <v>90</v>
      </c>
      <c r="AV805" s="13" t="s">
        <v>101</v>
      </c>
      <c r="AW805" s="13" t="s">
        <v>32</v>
      </c>
      <c r="AX805" s="13" t="s">
        <v>84</v>
      </c>
      <c r="AY805" s="158" t="s">
        <v>268</v>
      </c>
    </row>
    <row r="806" spans="2:65" s="12" customFormat="1">
      <c r="B806" s="149"/>
      <c r="D806" s="150" t="s">
        <v>276</v>
      </c>
      <c r="F806" s="152" t="s">
        <v>1423</v>
      </c>
      <c r="H806" s="153">
        <v>364.73200000000003</v>
      </c>
      <c r="I806" s="154"/>
      <c r="L806" s="149"/>
      <c r="M806" s="155"/>
      <c r="T806" s="156"/>
      <c r="AT806" s="151" t="s">
        <v>276</v>
      </c>
      <c r="AU806" s="151" t="s">
        <v>90</v>
      </c>
      <c r="AV806" s="12" t="s">
        <v>90</v>
      </c>
      <c r="AW806" s="12" t="s">
        <v>4</v>
      </c>
      <c r="AX806" s="12" t="s">
        <v>84</v>
      </c>
      <c r="AY806" s="151" t="s">
        <v>268</v>
      </c>
    </row>
    <row r="807" spans="2:65" s="1" customFormat="1" ht="24.2" customHeight="1">
      <c r="B807" s="32"/>
      <c r="C807" s="136" t="s">
        <v>1435</v>
      </c>
      <c r="D807" s="136" t="s">
        <v>270</v>
      </c>
      <c r="E807" s="137" t="s">
        <v>1425</v>
      </c>
      <c r="F807" s="138" t="s">
        <v>1426</v>
      </c>
      <c r="G807" s="139" t="s">
        <v>273</v>
      </c>
      <c r="H807" s="140">
        <v>80.382999999999996</v>
      </c>
      <c r="I807" s="141"/>
      <c r="J807" s="142">
        <f>ROUND(I807*H807,2)</f>
        <v>0</v>
      </c>
      <c r="K807" s="138" t="s">
        <v>274</v>
      </c>
      <c r="L807" s="32"/>
      <c r="M807" s="143" t="s">
        <v>1</v>
      </c>
      <c r="N807" s="144" t="s">
        <v>43</v>
      </c>
      <c r="P807" s="145">
        <f>O807*H807</f>
        <v>0</v>
      </c>
      <c r="Q807" s="145">
        <v>4.0000000000000002E-4</v>
      </c>
      <c r="R807" s="145">
        <f>Q807*H807</f>
        <v>3.21532E-2</v>
      </c>
      <c r="S807" s="145">
        <v>0</v>
      </c>
      <c r="T807" s="146">
        <f>S807*H807</f>
        <v>0</v>
      </c>
      <c r="AR807" s="147" t="s">
        <v>370</v>
      </c>
      <c r="AT807" s="147" t="s">
        <v>270</v>
      </c>
      <c r="AU807" s="147" t="s">
        <v>90</v>
      </c>
      <c r="AY807" s="17" t="s">
        <v>268</v>
      </c>
      <c r="BE807" s="148">
        <f>IF(N807="základní",J807,0)</f>
        <v>0</v>
      </c>
      <c r="BF807" s="148">
        <f>IF(N807="snížená",J807,0)</f>
        <v>0</v>
      </c>
      <c r="BG807" s="148">
        <f>IF(N807="zákl. přenesená",J807,0)</f>
        <v>0</v>
      </c>
      <c r="BH807" s="148">
        <f>IF(N807="sníž. přenesená",J807,0)</f>
        <v>0</v>
      </c>
      <c r="BI807" s="148">
        <f>IF(N807="nulová",J807,0)</f>
        <v>0</v>
      </c>
      <c r="BJ807" s="17" t="s">
        <v>90</v>
      </c>
      <c r="BK807" s="148">
        <f>ROUND(I807*H807,2)</f>
        <v>0</v>
      </c>
      <c r="BL807" s="17" t="s">
        <v>370</v>
      </c>
      <c r="BM807" s="147" t="s">
        <v>1427</v>
      </c>
    </row>
    <row r="808" spans="2:65" s="1" customFormat="1" ht="49.15" customHeight="1">
      <c r="B808" s="32"/>
      <c r="C808" s="186" t="s">
        <v>1439</v>
      </c>
      <c r="D808" s="186" t="s">
        <v>982</v>
      </c>
      <c r="E808" s="187" t="s">
        <v>1417</v>
      </c>
      <c r="F808" s="188" t="s">
        <v>1418</v>
      </c>
      <c r="G808" s="189" t="s">
        <v>273</v>
      </c>
      <c r="H808" s="190">
        <v>98.147999999999996</v>
      </c>
      <c r="I808" s="191"/>
      <c r="J808" s="192">
        <f>ROUND(I808*H808,2)</f>
        <v>0</v>
      </c>
      <c r="K808" s="188" t="s">
        <v>274</v>
      </c>
      <c r="L808" s="193"/>
      <c r="M808" s="194" t="s">
        <v>1</v>
      </c>
      <c r="N808" s="195" t="s">
        <v>43</v>
      </c>
      <c r="P808" s="145">
        <f>O808*H808</f>
        <v>0</v>
      </c>
      <c r="Q808" s="145">
        <v>4.7000000000000002E-3</v>
      </c>
      <c r="R808" s="145">
        <f>Q808*H808</f>
        <v>0.46129559999999997</v>
      </c>
      <c r="S808" s="145">
        <v>0</v>
      </c>
      <c r="T808" s="146">
        <f>S808*H808</f>
        <v>0</v>
      </c>
      <c r="AR808" s="147" t="s">
        <v>448</v>
      </c>
      <c r="AT808" s="147" t="s">
        <v>982</v>
      </c>
      <c r="AU808" s="147" t="s">
        <v>90</v>
      </c>
      <c r="AY808" s="17" t="s">
        <v>268</v>
      </c>
      <c r="BE808" s="148">
        <f>IF(N808="základní",J808,0)</f>
        <v>0</v>
      </c>
      <c r="BF808" s="148">
        <f>IF(N808="snížená",J808,0)</f>
        <v>0</v>
      </c>
      <c r="BG808" s="148">
        <f>IF(N808="zákl. přenesená",J808,0)</f>
        <v>0</v>
      </c>
      <c r="BH808" s="148">
        <f>IF(N808="sníž. přenesená",J808,0)</f>
        <v>0</v>
      </c>
      <c r="BI808" s="148">
        <f>IF(N808="nulová",J808,0)</f>
        <v>0</v>
      </c>
      <c r="BJ808" s="17" t="s">
        <v>90</v>
      </c>
      <c r="BK808" s="148">
        <f>ROUND(I808*H808,2)</f>
        <v>0</v>
      </c>
      <c r="BL808" s="17" t="s">
        <v>370</v>
      </c>
      <c r="BM808" s="147" t="s">
        <v>3778</v>
      </c>
    </row>
    <row r="809" spans="2:65" s="14" customFormat="1">
      <c r="B809" s="164"/>
      <c r="D809" s="150" t="s">
        <v>276</v>
      </c>
      <c r="E809" s="165" t="s">
        <v>1</v>
      </c>
      <c r="F809" s="166" t="s">
        <v>1430</v>
      </c>
      <c r="H809" s="165" t="s">
        <v>1</v>
      </c>
      <c r="I809" s="167"/>
      <c r="L809" s="164"/>
      <c r="M809" s="168"/>
      <c r="T809" s="169"/>
      <c r="AT809" s="165" t="s">
        <v>276</v>
      </c>
      <c r="AU809" s="165" t="s">
        <v>90</v>
      </c>
      <c r="AV809" s="14" t="s">
        <v>84</v>
      </c>
      <c r="AW809" s="14" t="s">
        <v>32</v>
      </c>
      <c r="AX809" s="14" t="s">
        <v>77</v>
      </c>
      <c r="AY809" s="165" t="s">
        <v>268</v>
      </c>
    </row>
    <row r="810" spans="2:65" s="14" customFormat="1">
      <c r="B810" s="164"/>
      <c r="D810" s="150" t="s">
        <v>276</v>
      </c>
      <c r="E810" s="165" t="s">
        <v>1</v>
      </c>
      <c r="F810" s="166" t="s">
        <v>1407</v>
      </c>
      <c r="H810" s="165" t="s">
        <v>1</v>
      </c>
      <c r="I810" s="167"/>
      <c r="L810" s="164"/>
      <c r="M810" s="168"/>
      <c r="T810" s="169"/>
      <c r="AT810" s="165" t="s">
        <v>276</v>
      </c>
      <c r="AU810" s="165" t="s">
        <v>90</v>
      </c>
      <c r="AV810" s="14" t="s">
        <v>84</v>
      </c>
      <c r="AW810" s="14" t="s">
        <v>32</v>
      </c>
      <c r="AX810" s="14" t="s">
        <v>77</v>
      </c>
      <c r="AY810" s="165" t="s">
        <v>268</v>
      </c>
    </row>
    <row r="811" spans="2:65" s="12" customFormat="1">
      <c r="B811" s="149"/>
      <c r="D811" s="150" t="s">
        <v>276</v>
      </c>
      <c r="E811" s="151" t="s">
        <v>1</v>
      </c>
      <c r="F811" s="152" t="s">
        <v>3779</v>
      </c>
      <c r="H811" s="153">
        <v>20.411999999999999</v>
      </c>
      <c r="I811" s="154"/>
      <c r="L811" s="149"/>
      <c r="M811" s="155"/>
      <c r="T811" s="156"/>
      <c r="AT811" s="151" t="s">
        <v>276</v>
      </c>
      <c r="AU811" s="151" t="s">
        <v>90</v>
      </c>
      <c r="AV811" s="12" t="s">
        <v>90</v>
      </c>
      <c r="AW811" s="12" t="s">
        <v>32</v>
      </c>
      <c r="AX811" s="12" t="s">
        <v>77</v>
      </c>
      <c r="AY811" s="151" t="s">
        <v>268</v>
      </c>
    </row>
    <row r="812" spans="2:65" s="15" customFormat="1">
      <c r="B812" s="170"/>
      <c r="D812" s="150" t="s">
        <v>276</v>
      </c>
      <c r="E812" s="171" t="s">
        <v>1</v>
      </c>
      <c r="F812" s="172" t="s">
        <v>325</v>
      </c>
      <c r="H812" s="173">
        <v>20.411999999999999</v>
      </c>
      <c r="I812" s="174"/>
      <c r="L812" s="170"/>
      <c r="M812" s="175"/>
      <c r="T812" s="176"/>
      <c r="AT812" s="171" t="s">
        <v>276</v>
      </c>
      <c r="AU812" s="171" t="s">
        <v>90</v>
      </c>
      <c r="AV812" s="15" t="s">
        <v>97</v>
      </c>
      <c r="AW812" s="15" t="s">
        <v>32</v>
      </c>
      <c r="AX812" s="15" t="s">
        <v>77</v>
      </c>
      <c r="AY812" s="171" t="s">
        <v>268</v>
      </c>
    </row>
    <row r="813" spans="2:65" s="14" customFormat="1">
      <c r="B813" s="164"/>
      <c r="D813" s="150" t="s">
        <v>276</v>
      </c>
      <c r="E813" s="165" t="s">
        <v>1</v>
      </c>
      <c r="F813" s="166" t="s">
        <v>1432</v>
      </c>
      <c r="H813" s="165" t="s">
        <v>1</v>
      </c>
      <c r="I813" s="167"/>
      <c r="L813" s="164"/>
      <c r="M813" s="168"/>
      <c r="T813" s="169"/>
      <c r="AT813" s="165" t="s">
        <v>276</v>
      </c>
      <c r="AU813" s="165" t="s">
        <v>90</v>
      </c>
      <c r="AV813" s="14" t="s">
        <v>84</v>
      </c>
      <c r="AW813" s="14" t="s">
        <v>32</v>
      </c>
      <c r="AX813" s="14" t="s">
        <v>77</v>
      </c>
      <c r="AY813" s="165" t="s">
        <v>268</v>
      </c>
    </row>
    <row r="814" spans="2:65" s="14" customFormat="1">
      <c r="B814" s="164"/>
      <c r="D814" s="150" t="s">
        <v>276</v>
      </c>
      <c r="E814" s="165" t="s">
        <v>1</v>
      </c>
      <c r="F814" s="166" t="s">
        <v>1409</v>
      </c>
      <c r="H814" s="165" t="s">
        <v>1</v>
      </c>
      <c r="I814" s="167"/>
      <c r="L814" s="164"/>
      <c r="M814" s="168"/>
      <c r="T814" s="169"/>
      <c r="AT814" s="165" t="s">
        <v>276</v>
      </c>
      <c r="AU814" s="165" t="s">
        <v>90</v>
      </c>
      <c r="AV814" s="14" t="s">
        <v>84</v>
      </c>
      <c r="AW814" s="14" t="s">
        <v>32</v>
      </c>
      <c r="AX814" s="14" t="s">
        <v>77</v>
      </c>
      <c r="AY814" s="165" t="s">
        <v>268</v>
      </c>
    </row>
    <row r="815" spans="2:65" s="12" customFormat="1" ht="33.75">
      <c r="B815" s="149"/>
      <c r="D815" s="150" t="s">
        <v>276</v>
      </c>
      <c r="E815" s="151" t="s">
        <v>1</v>
      </c>
      <c r="F815" s="152" t="s">
        <v>3780</v>
      </c>
      <c r="H815" s="153">
        <v>59.970999999999997</v>
      </c>
      <c r="I815" s="154"/>
      <c r="L815" s="149"/>
      <c r="M815" s="155"/>
      <c r="T815" s="156"/>
      <c r="AT815" s="151" t="s">
        <v>276</v>
      </c>
      <c r="AU815" s="151" t="s">
        <v>90</v>
      </c>
      <c r="AV815" s="12" t="s">
        <v>90</v>
      </c>
      <c r="AW815" s="12" t="s">
        <v>32</v>
      </c>
      <c r="AX815" s="12" t="s">
        <v>77</v>
      </c>
      <c r="AY815" s="151" t="s">
        <v>268</v>
      </c>
    </row>
    <row r="816" spans="2:65" s="15" customFormat="1">
      <c r="B816" s="170"/>
      <c r="D816" s="150" t="s">
        <v>276</v>
      </c>
      <c r="E816" s="171" t="s">
        <v>1</v>
      </c>
      <c r="F816" s="172" t="s">
        <v>325</v>
      </c>
      <c r="H816" s="173">
        <v>59.970999999999997</v>
      </c>
      <c r="I816" s="174"/>
      <c r="L816" s="170"/>
      <c r="M816" s="175"/>
      <c r="T816" s="176"/>
      <c r="AT816" s="171" t="s">
        <v>276</v>
      </c>
      <c r="AU816" s="171" t="s">
        <v>90</v>
      </c>
      <c r="AV816" s="15" t="s">
        <v>97</v>
      </c>
      <c r="AW816" s="15" t="s">
        <v>32</v>
      </c>
      <c r="AX816" s="15" t="s">
        <v>77</v>
      </c>
      <c r="AY816" s="171" t="s">
        <v>268</v>
      </c>
    </row>
    <row r="817" spans="2:65" s="13" customFormat="1">
      <c r="B817" s="157"/>
      <c r="D817" s="150" t="s">
        <v>276</v>
      </c>
      <c r="E817" s="158" t="s">
        <v>1</v>
      </c>
      <c r="F817" s="159" t="s">
        <v>278</v>
      </c>
      <c r="H817" s="160">
        <v>80.382999999999996</v>
      </c>
      <c r="I817" s="161"/>
      <c r="L817" s="157"/>
      <c r="M817" s="162"/>
      <c r="T817" s="163"/>
      <c r="AT817" s="158" t="s">
        <v>276</v>
      </c>
      <c r="AU817" s="158" t="s">
        <v>90</v>
      </c>
      <c r="AV817" s="13" t="s">
        <v>101</v>
      </c>
      <c r="AW817" s="13" t="s">
        <v>32</v>
      </c>
      <c r="AX817" s="13" t="s">
        <v>84</v>
      </c>
      <c r="AY817" s="158" t="s">
        <v>268</v>
      </c>
    </row>
    <row r="818" spans="2:65" s="12" customFormat="1">
      <c r="B818" s="149"/>
      <c r="D818" s="150" t="s">
        <v>276</v>
      </c>
      <c r="F818" s="152" t="s">
        <v>3781</v>
      </c>
      <c r="H818" s="153">
        <v>98.147999999999996</v>
      </c>
      <c r="I818" s="154"/>
      <c r="L818" s="149"/>
      <c r="M818" s="155"/>
      <c r="T818" s="156"/>
      <c r="AT818" s="151" t="s">
        <v>276</v>
      </c>
      <c r="AU818" s="151" t="s">
        <v>90</v>
      </c>
      <c r="AV818" s="12" t="s">
        <v>90</v>
      </c>
      <c r="AW818" s="12" t="s">
        <v>4</v>
      </c>
      <c r="AX818" s="12" t="s">
        <v>84</v>
      </c>
      <c r="AY818" s="151" t="s">
        <v>268</v>
      </c>
    </row>
    <row r="819" spans="2:65" s="1" customFormat="1" ht="33" customHeight="1">
      <c r="B819" s="32"/>
      <c r="C819" s="136" t="s">
        <v>1445</v>
      </c>
      <c r="D819" s="136" t="s">
        <v>270</v>
      </c>
      <c r="E819" s="137" t="s">
        <v>1436</v>
      </c>
      <c r="F819" s="138" t="s">
        <v>1437</v>
      </c>
      <c r="G819" s="139" t="s">
        <v>273</v>
      </c>
      <c r="H819" s="140">
        <v>10</v>
      </c>
      <c r="I819" s="141"/>
      <c r="J819" s="142">
        <f>ROUND(I819*H819,2)</f>
        <v>0</v>
      </c>
      <c r="K819" s="138" t="s">
        <v>274</v>
      </c>
      <c r="L819" s="32"/>
      <c r="M819" s="143" t="s">
        <v>1</v>
      </c>
      <c r="N819" s="144" t="s">
        <v>43</v>
      </c>
      <c r="P819" s="145">
        <f>O819*H819</f>
        <v>0</v>
      </c>
      <c r="Q819" s="145">
        <v>0</v>
      </c>
      <c r="R819" s="145">
        <f>Q819*H819</f>
        <v>0</v>
      </c>
      <c r="S819" s="145">
        <v>0</v>
      </c>
      <c r="T819" s="146">
        <f>S819*H819</f>
        <v>0</v>
      </c>
      <c r="AR819" s="147" t="s">
        <v>370</v>
      </c>
      <c r="AT819" s="147" t="s">
        <v>270</v>
      </c>
      <c r="AU819" s="147" t="s">
        <v>90</v>
      </c>
      <c r="AY819" s="17" t="s">
        <v>268</v>
      </c>
      <c r="BE819" s="148">
        <f>IF(N819="základní",J819,0)</f>
        <v>0</v>
      </c>
      <c r="BF819" s="148">
        <f>IF(N819="snížená",J819,0)</f>
        <v>0</v>
      </c>
      <c r="BG819" s="148">
        <f>IF(N819="zákl. přenesená",J819,0)</f>
        <v>0</v>
      </c>
      <c r="BH819" s="148">
        <f>IF(N819="sníž. přenesená",J819,0)</f>
        <v>0</v>
      </c>
      <c r="BI819" s="148">
        <f>IF(N819="nulová",J819,0)</f>
        <v>0</v>
      </c>
      <c r="BJ819" s="17" t="s">
        <v>90</v>
      </c>
      <c r="BK819" s="148">
        <f>ROUND(I819*H819,2)</f>
        <v>0</v>
      </c>
      <c r="BL819" s="17" t="s">
        <v>370</v>
      </c>
      <c r="BM819" s="147" t="s">
        <v>3782</v>
      </c>
    </row>
    <row r="820" spans="2:65" s="1" customFormat="1" ht="24.2" customHeight="1">
      <c r="B820" s="32"/>
      <c r="C820" s="186" t="s">
        <v>1449</v>
      </c>
      <c r="D820" s="186" t="s">
        <v>982</v>
      </c>
      <c r="E820" s="187" t="s">
        <v>1440</v>
      </c>
      <c r="F820" s="188" t="s">
        <v>1441</v>
      </c>
      <c r="G820" s="189" t="s">
        <v>1442</v>
      </c>
      <c r="H820" s="190">
        <v>35</v>
      </c>
      <c r="I820" s="191"/>
      <c r="J820" s="192">
        <f>ROUND(I820*H820,2)</f>
        <v>0</v>
      </c>
      <c r="K820" s="188" t="s">
        <v>274</v>
      </c>
      <c r="L820" s="193"/>
      <c r="M820" s="194" t="s">
        <v>1</v>
      </c>
      <c r="N820" s="195" t="s">
        <v>43</v>
      </c>
      <c r="P820" s="145">
        <f>O820*H820</f>
        <v>0</v>
      </c>
      <c r="Q820" s="145">
        <v>1E-3</v>
      </c>
      <c r="R820" s="145">
        <f>Q820*H820</f>
        <v>3.5000000000000003E-2</v>
      </c>
      <c r="S820" s="145">
        <v>0</v>
      </c>
      <c r="T820" s="146">
        <f>S820*H820</f>
        <v>0</v>
      </c>
      <c r="AR820" s="147" t="s">
        <v>448</v>
      </c>
      <c r="AT820" s="147" t="s">
        <v>982</v>
      </c>
      <c r="AU820" s="147" t="s">
        <v>90</v>
      </c>
      <c r="AY820" s="17" t="s">
        <v>268</v>
      </c>
      <c r="BE820" s="148">
        <f>IF(N820="základní",J820,0)</f>
        <v>0</v>
      </c>
      <c r="BF820" s="148">
        <f>IF(N820="snížená",J820,0)</f>
        <v>0</v>
      </c>
      <c r="BG820" s="148">
        <f>IF(N820="zákl. přenesená",J820,0)</f>
        <v>0</v>
      </c>
      <c r="BH820" s="148">
        <f>IF(N820="sníž. přenesená",J820,0)</f>
        <v>0</v>
      </c>
      <c r="BI820" s="148">
        <f>IF(N820="nulová",J820,0)</f>
        <v>0</v>
      </c>
      <c r="BJ820" s="17" t="s">
        <v>90</v>
      </c>
      <c r="BK820" s="148">
        <f>ROUND(I820*H820,2)</f>
        <v>0</v>
      </c>
      <c r="BL820" s="17" t="s">
        <v>370</v>
      </c>
      <c r="BM820" s="147" t="s">
        <v>3783</v>
      </c>
    </row>
    <row r="821" spans="2:65" s="12" customFormat="1">
      <c r="B821" s="149"/>
      <c r="D821" s="150" t="s">
        <v>276</v>
      </c>
      <c r="E821" s="151" t="s">
        <v>1</v>
      </c>
      <c r="F821" s="152" t="s">
        <v>321</v>
      </c>
      <c r="H821" s="153">
        <v>10</v>
      </c>
      <c r="I821" s="154"/>
      <c r="L821" s="149"/>
      <c r="M821" s="155"/>
      <c r="T821" s="156"/>
      <c r="AT821" s="151" t="s">
        <v>276</v>
      </c>
      <c r="AU821" s="151" t="s">
        <v>90</v>
      </c>
      <c r="AV821" s="12" t="s">
        <v>90</v>
      </c>
      <c r="AW821" s="12" t="s">
        <v>32</v>
      </c>
      <c r="AX821" s="12" t="s">
        <v>84</v>
      </c>
      <c r="AY821" s="151" t="s">
        <v>268</v>
      </c>
    </row>
    <row r="822" spans="2:65" s="12" customFormat="1">
      <c r="B822" s="149"/>
      <c r="D822" s="150" t="s">
        <v>276</v>
      </c>
      <c r="F822" s="152" t="s">
        <v>1444</v>
      </c>
      <c r="H822" s="153">
        <v>35</v>
      </c>
      <c r="I822" s="154"/>
      <c r="L822" s="149"/>
      <c r="M822" s="155"/>
      <c r="T822" s="156"/>
      <c r="AT822" s="151" t="s">
        <v>276</v>
      </c>
      <c r="AU822" s="151" t="s">
        <v>90</v>
      </c>
      <c r="AV822" s="12" t="s">
        <v>90</v>
      </c>
      <c r="AW822" s="12" t="s">
        <v>4</v>
      </c>
      <c r="AX822" s="12" t="s">
        <v>84</v>
      </c>
      <c r="AY822" s="151" t="s">
        <v>268</v>
      </c>
    </row>
    <row r="823" spans="2:65" s="1" customFormat="1" ht="24.2" customHeight="1">
      <c r="B823" s="32"/>
      <c r="C823" s="136" t="s">
        <v>1455</v>
      </c>
      <c r="D823" s="136" t="s">
        <v>270</v>
      </c>
      <c r="E823" s="137" t="s">
        <v>1446</v>
      </c>
      <c r="F823" s="138" t="s">
        <v>1447</v>
      </c>
      <c r="G823" s="139" t="s">
        <v>273</v>
      </c>
      <c r="H823" s="140">
        <v>129.81</v>
      </c>
      <c r="I823" s="141"/>
      <c r="J823" s="142">
        <f>ROUND(I823*H823,2)</f>
        <v>0</v>
      </c>
      <c r="K823" s="138" t="s">
        <v>274</v>
      </c>
      <c r="L823" s="32"/>
      <c r="M823" s="143" t="s">
        <v>1</v>
      </c>
      <c r="N823" s="144" t="s">
        <v>43</v>
      </c>
      <c r="P823" s="145">
        <f>O823*H823</f>
        <v>0</v>
      </c>
      <c r="Q823" s="145">
        <v>0</v>
      </c>
      <c r="R823" s="145">
        <f>Q823*H823</f>
        <v>0</v>
      </c>
      <c r="S823" s="145">
        <v>0</v>
      </c>
      <c r="T823" s="146">
        <f>S823*H823</f>
        <v>0</v>
      </c>
      <c r="AR823" s="147" t="s">
        <v>370</v>
      </c>
      <c r="AT823" s="147" t="s">
        <v>270</v>
      </c>
      <c r="AU823" s="147" t="s">
        <v>90</v>
      </c>
      <c r="AY823" s="17" t="s">
        <v>268</v>
      </c>
      <c r="BE823" s="148">
        <f>IF(N823="základní",J823,0)</f>
        <v>0</v>
      </c>
      <c r="BF823" s="148">
        <f>IF(N823="snížená",J823,0)</f>
        <v>0</v>
      </c>
      <c r="BG823" s="148">
        <f>IF(N823="zákl. přenesená",J823,0)</f>
        <v>0</v>
      </c>
      <c r="BH823" s="148">
        <f>IF(N823="sníž. přenesená",J823,0)</f>
        <v>0</v>
      </c>
      <c r="BI823" s="148">
        <f>IF(N823="nulová",J823,0)</f>
        <v>0</v>
      </c>
      <c r="BJ823" s="17" t="s">
        <v>90</v>
      </c>
      <c r="BK823" s="148">
        <f>ROUND(I823*H823,2)</f>
        <v>0</v>
      </c>
      <c r="BL823" s="17" t="s">
        <v>370</v>
      </c>
      <c r="BM823" s="147" t="s">
        <v>1448</v>
      </c>
    </row>
    <row r="824" spans="2:65" s="1" customFormat="1" ht="16.5" customHeight="1">
      <c r="B824" s="32"/>
      <c r="C824" s="186" t="s">
        <v>1459</v>
      </c>
      <c r="D824" s="186" t="s">
        <v>982</v>
      </c>
      <c r="E824" s="187" t="s">
        <v>1450</v>
      </c>
      <c r="F824" s="188" t="s">
        <v>1451</v>
      </c>
      <c r="G824" s="189" t="s">
        <v>273</v>
      </c>
      <c r="H824" s="190">
        <v>136.30099999999999</v>
      </c>
      <c r="I824" s="191"/>
      <c r="J824" s="192">
        <f>ROUND(I824*H824,2)</f>
        <v>0</v>
      </c>
      <c r="K824" s="188" t="s">
        <v>274</v>
      </c>
      <c r="L824" s="193"/>
      <c r="M824" s="194" t="s">
        <v>1</v>
      </c>
      <c r="N824" s="195" t="s">
        <v>43</v>
      </c>
      <c r="P824" s="145">
        <f>O824*H824</f>
        <v>0</v>
      </c>
      <c r="Q824" s="145">
        <v>2.9999999999999997E-4</v>
      </c>
      <c r="R824" s="145">
        <f>Q824*H824</f>
        <v>4.0890299999999991E-2</v>
      </c>
      <c r="S824" s="145">
        <v>0</v>
      </c>
      <c r="T824" s="146">
        <f>S824*H824</f>
        <v>0</v>
      </c>
      <c r="AR824" s="147" t="s">
        <v>448</v>
      </c>
      <c r="AT824" s="147" t="s">
        <v>982</v>
      </c>
      <c r="AU824" s="147" t="s">
        <v>90</v>
      </c>
      <c r="AY824" s="17" t="s">
        <v>268</v>
      </c>
      <c r="BE824" s="148">
        <f>IF(N824="základní",J824,0)</f>
        <v>0</v>
      </c>
      <c r="BF824" s="148">
        <f>IF(N824="snížená",J824,0)</f>
        <v>0</v>
      </c>
      <c r="BG824" s="148">
        <f>IF(N824="zákl. přenesená",J824,0)</f>
        <v>0</v>
      </c>
      <c r="BH824" s="148">
        <f>IF(N824="sníž. přenesená",J824,0)</f>
        <v>0</v>
      </c>
      <c r="BI824" s="148">
        <f>IF(N824="nulová",J824,0)</f>
        <v>0</v>
      </c>
      <c r="BJ824" s="17" t="s">
        <v>90</v>
      </c>
      <c r="BK824" s="148">
        <f>ROUND(I824*H824,2)</f>
        <v>0</v>
      </c>
      <c r="BL824" s="17" t="s">
        <v>370</v>
      </c>
      <c r="BM824" s="147" t="s">
        <v>1452</v>
      </c>
    </row>
    <row r="825" spans="2:65" s="14" customFormat="1">
      <c r="B825" s="164"/>
      <c r="D825" s="150" t="s">
        <v>276</v>
      </c>
      <c r="E825" s="165" t="s">
        <v>1</v>
      </c>
      <c r="F825" s="166" t="s">
        <v>1453</v>
      </c>
      <c r="H825" s="165" t="s">
        <v>1</v>
      </c>
      <c r="I825" s="167"/>
      <c r="L825" s="164"/>
      <c r="M825" s="168"/>
      <c r="T825" s="169"/>
      <c r="AT825" s="165" t="s">
        <v>276</v>
      </c>
      <c r="AU825" s="165" t="s">
        <v>90</v>
      </c>
      <c r="AV825" s="14" t="s">
        <v>84</v>
      </c>
      <c r="AW825" s="14" t="s">
        <v>32</v>
      </c>
      <c r="AX825" s="14" t="s">
        <v>77</v>
      </c>
      <c r="AY825" s="165" t="s">
        <v>268</v>
      </c>
    </row>
    <row r="826" spans="2:65" s="14" customFormat="1">
      <c r="B826" s="164"/>
      <c r="D826" s="150" t="s">
        <v>276</v>
      </c>
      <c r="E826" s="165" t="s">
        <v>1</v>
      </c>
      <c r="F826" s="166" t="s">
        <v>833</v>
      </c>
      <c r="H826" s="165" t="s">
        <v>1</v>
      </c>
      <c r="I826" s="167"/>
      <c r="L826" s="164"/>
      <c r="M826" s="168"/>
      <c r="T826" s="169"/>
      <c r="AT826" s="165" t="s">
        <v>276</v>
      </c>
      <c r="AU826" s="165" t="s">
        <v>90</v>
      </c>
      <c r="AV826" s="14" t="s">
        <v>84</v>
      </c>
      <c r="AW826" s="14" t="s">
        <v>32</v>
      </c>
      <c r="AX826" s="14" t="s">
        <v>77</v>
      </c>
      <c r="AY826" s="165" t="s">
        <v>268</v>
      </c>
    </row>
    <row r="827" spans="2:65" s="12" customFormat="1">
      <c r="B827" s="149"/>
      <c r="D827" s="150" t="s">
        <v>276</v>
      </c>
      <c r="E827" s="151" t="s">
        <v>1</v>
      </c>
      <c r="F827" s="152" t="s">
        <v>3784</v>
      </c>
      <c r="H827" s="153">
        <v>129.81</v>
      </c>
      <c r="I827" s="154"/>
      <c r="L827" s="149"/>
      <c r="M827" s="155"/>
      <c r="T827" s="156"/>
      <c r="AT827" s="151" t="s">
        <v>276</v>
      </c>
      <c r="AU827" s="151" t="s">
        <v>90</v>
      </c>
      <c r="AV827" s="12" t="s">
        <v>90</v>
      </c>
      <c r="AW827" s="12" t="s">
        <v>32</v>
      </c>
      <c r="AX827" s="12" t="s">
        <v>77</v>
      </c>
      <c r="AY827" s="151" t="s">
        <v>268</v>
      </c>
    </row>
    <row r="828" spans="2:65" s="13" customFormat="1">
      <c r="B828" s="157"/>
      <c r="D828" s="150" t="s">
        <v>276</v>
      </c>
      <c r="E828" s="158" t="s">
        <v>1</v>
      </c>
      <c r="F828" s="159" t="s">
        <v>278</v>
      </c>
      <c r="H828" s="160">
        <v>129.81</v>
      </c>
      <c r="I828" s="161"/>
      <c r="L828" s="157"/>
      <c r="M828" s="162"/>
      <c r="T828" s="163"/>
      <c r="AT828" s="158" t="s">
        <v>276</v>
      </c>
      <c r="AU828" s="158" t="s">
        <v>90</v>
      </c>
      <c r="AV828" s="13" t="s">
        <v>101</v>
      </c>
      <c r="AW828" s="13" t="s">
        <v>32</v>
      </c>
      <c r="AX828" s="13" t="s">
        <v>84</v>
      </c>
      <c r="AY828" s="158" t="s">
        <v>268</v>
      </c>
    </row>
    <row r="829" spans="2:65" s="12" customFormat="1">
      <c r="B829" s="149"/>
      <c r="D829" s="150" t="s">
        <v>276</v>
      </c>
      <c r="F829" s="152" t="s">
        <v>3785</v>
      </c>
      <c r="H829" s="153">
        <v>136.30099999999999</v>
      </c>
      <c r="I829" s="154"/>
      <c r="L829" s="149"/>
      <c r="M829" s="155"/>
      <c r="T829" s="156"/>
      <c r="AT829" s="151" t="s">
        <v>276</v>
      </c>
      <c r="AU829" s="151" t="s">
        <v>90</v>
      </c>
      <c r="AV829" s="12" t="s">
        <v>90</v>
      </c>
      <c r="AW829" s="12" t="s">
        <v>4</v>
      </c>
      <c r="AX829" s="12" t="s">
        <v>84</v>
      </c>
      <c r="AY829" s="151" t="s">
        <v>268</v>
      </c>
    </row>
    <row r="830" spans="2:65" s="1" customFormat="1" ht="24.2" customHeight="1">
      <c r="B830" s="32"/>
      <c r="C830" s="136" t="s">
        <v>1465</v>
      </c>
      <c r="D830" s="136" t="s">
        <v>270</v>
      </c>
      <c r="E830" s="137" t="s">
        <v>1456</v>
      </c>
      <c r="F830" s="138" t="s">
        <v>1457</v>
      </c>
      <c r="G830" s="139" t="s">
        <v>273</v>
      </c>
      <c r="H830" s="140">
        <v>47.78</v>
      </c>
      <c r="I830" s="141"/>
      <c r="J830" s="142">
        <f>ROUND(I830*H830,2)</f>
        <v>0</v>
      </c>
      <c r="K830" s="138" t="s">
        <v>274</v>
      </c>
      <c r="L830" s="32"/>
      <c r="M830" s="143" t="s">
        <v>1</v>
      </c>
      <c r="N830" s="144" t="s">
        <v>43</v>
      </c>
      <c r="P830" s="145">
        <f>O830*H830</f>
        <v>0</v>
      </c>
      <c r="Q830" s="145">
        <v>0</v>
      </c>
      <c r="R830" s="145">
        <f>Q830*H830</f>
        <v>0</v>
      </c>
      <c r="S830" s="145">
        <v>0</v>
      </c>
      <c r="T830" s="146">
        <f>S830*H830</f>
        <v>0</v>
      </c>
      <c r="AR830" s="147" t="s">
        <v>370</v>
      </c>
      <c r="AT830" s="147" t="s">
        <v>270</v>
      </c>
      <c r="AU830" s="147" t="s">
        <v>90</v>
      </c>
      <c r="AY830" s="17" t="s">
        <v>268</v>
      </c>
      <c r="BE830" s="148">
        <f>IF(N830="základní",J830,0)</f>
        <v>0</v>
      </c>
      <c r="BF830" s="148">
        <f>IF(N830="snížená",J830,0)</f>
        <v>0</v>
      </c>
      <c r="BG830" s="148">
        <f>IF(N830="zákl. přenesená",J830,0)</f>
        <v>0</v>
      </c>
      <c r="BH830" s="148">
        <f>IF(N830="sníž. přenesená",J830,0)</f>
        <v>0</v>
      </c>
      <c r="BI830" s="148">
        <f>IF(N830="nulová",J830,0)</f>
        <v>0</v>
      </c>
      <c r="BJ830" s="17" t="s">
        <v>90</v>
      </c>
      <c r="BK830" s="148">
        <f>ROUND(I830*H830,2)</f>
        <v>0</v>
      </c>
      <c r="BL830" s="17" t="s">
        <v>370</v>
      </c>
      <c r="BM830" s="147" t="s">
        <v>1458</v>
      </c>
    </row>
    <row r="831" spans="2:65" s="1" customFormat="1" ht="16.5" customHeight="1">
      <c r="B831" s="32"/>
      <c r="C831" s="186" t="s">
        <v>1469</v>
      </c>
      <c r="D831" s="186" t="s">
        <v>982</v>
      </c>
      <c r="E831" s="187" t="s">
        <v>1450</v>
      </c>
      <c r="F831" s="188" t="s">
        <v>1451</v>
      </c>
      <c r="G831" s="189" t="s">
        <v>273</v>
      </c>
      <c r="H831" s="190">
        <v>50.168999999999997</v>
      </c>
      <c r="I831" s="191"/>
      <c r="J831" s="192">
        <f>ROUND(I831*H831,2)</f>
        <v>0</v>
      </c>
      <c r="K831" s="188" t="s">
        <v>274</v>
      </c>
      <c r="L831" s="193"/>
      <c r="M831" s="194" t="s">
        <v>1</v>
      </c>
      <c r="N831" s="195" t="s">
        <v>43</v>
      </c>
      <c r="P831" s="145">
        <f>O831*H831</f>
        <v>0</v>
      </c>
      <c r="Q831" s="145">
        <v>2.9999999999999997E-4</v>
      </c>
      <c r="R831" s="145">
        <f>Q831*H831</f>
        <v>1.5050699999999998E-2</v>
      </c>
      <c r="S831" s="145">
        <v>0</v>
      </c>
      <c r="T831" s="146">
        <f>S831*H831</f>
        <v>0</v>
      </c>
      <c r="AR831" s="147" t="s">
        <v>448</v>
      </c>
      <c r="AT831" s="147" t="s">
        <v>982</v>
      </c>
      <c r="AU831" s="147" t="s">
        <v>90</v>
      </c>
      <c r="AY831" s="17" t="s">
        <v>268</v>
      </c>
      <c r="BE831" s="148">
        <f>IF(N831="základní",J831,0)</f>
        <v>0</v>
      </c>
      <c r="BF831" s="148">
        <f>IF(N831="snížená",J831,0)</f>
        <v>0</v>
      </c>
      <c r="BG831" s="148">
        <f>IF(N831="zákl. přenesená",J831,0)</f>
        <v>0</v>
      </c>
      <c r="BH831" s="148">
        <f>IF(N831="sníž. přenesená",J831,0)</f>
        <v>0</v>
      </c>
      <c r="BI831" s="148">
        <f>IF(N831="nulová",J831,0)</f>
        <v>0</v>
      </c>
      <c r="BJ831" s="17" t="s">
        <v>90</v>
      </c>
      <c r="BK831" s="148">
        <f>ROUND(I831*H831,2)</f>
        <v>0</v>
      </c>
      <c r="BL831" s="17" t="s">
        <v>370</v>
      </c>
      <c r="BM831" s="147" t="s">
        <v>1460</v>
      </c>
    </row>
    <row r="832" spans="2:65" s="14" customFormat="1">
      <c r="B832" s="164"/>
      <c r="D832" s="150" t="s">
        <v>276</v>
      </c>
      <c r="E832" s="165" t="s">
        <v>1</v>
      </c>
      <c r="F832" s="166" t="s">
        <v>1461</v>
      </c>
      <c r="H832" s="165" t="s">
        <v>1</v>
      </c>
      <c r="I832" s="167"/>
      <c r="L832" s="164"/>
      <c r="M832" s="168"/>
      <c r="T832" s="169"/>
      <c r="AT832" s="165" t="s">
        <v>276</v>
      </c>
      <c r="AU832" s="165" t="s">
        <v>90</v>
      </c>
      <c r="AV832" s="14" t="s">
        <v>84</v>
      </c>
      <c r="AW832" s="14" t="s">
        <v>32</v>
      </c>
      <c r="AX832" s="14" t="s">
        <v>77</v>
      </c>
      <c r="AY832" s="165" t="s">
        <v>268</v>
      </c>
    </row>
    <row r="833" spans="2:65" s="14" customFormat="1">
      <c r="B833" s="164"/>
      <c r="D833" s="150" t="s">
        <v>276</v>
      </c>
      <c r="E833" s="165" t="s">
        <v>1</v>
      </c>
      <c r="F833" s="166" t="s">
        <v>1009</v>
      </c>
      <c r="H833" s="165" t="s">
        <v>1</v>
      </c>
      <c r="I833" s="167"/>
      <c r="L833" s="164"/>
      <c r="M833" s="168"/>
      <c r="T833" s="169"/>
      <c r="AT833" s="165" t="s">
        <v>276</v>
      </c>
      <c r="AU833" s="165" t="s">
        <v>90</v>
      </c>
      <c r="AV833" s="14" t="s">
        <v>84</v>
      </c>
      <c r="AW833" s="14" t="s">
        <v>32</v>
      </c>
      <c r="AX833" s="14" t="s">
        <v>77</v>
      </c>
      <c r="AY833" s="165" t="s">
        <v>268</v>
      </c>
    </row>
    <row r="834" spans="2:65" s="12" customFormat="1" ht="22.5">
      <c r="B834" s="149"/>
      <c r="D834" s="150" t="s">
        <v>276</v>
      </c>
      <c r="E834" s="151" t="s">
        <v>1</v>
      </c>
      <c r="F834" s="152" t="s">
        <v>3786</v>
      </c>
      <c r="H834" s="153">
        <v>40.78</v>
      </c>
      <c r="I834" s="154"/>
      <c r="L834" s="149"/>
      <c r="M834" s="155"/>
      <c r="T834" s="156"/>
      <c r="AT834" s="151" t="s">
        <v>276</v>
      </c>
      <c r="AU834" s="151" t="s">
        <v>90</v>
      </c>
      <c r="AV834" s="12" t="s">
        <v>90</v>
      </c>
      <c r="AW834" s="12" t="s">
        <v>32</v>
      </c>
      <c r="AX834" s="12" t="s">
        <v>77</v>
      </c>
      <c r="AY834" s="151" t="s">
        <v>268</v>
      </c>
    </row>
    <row r="835" spans="2:65" s="12" customFormat="1">
      <c r="B835" s="149"/>
      <c r="D835" s="150" t="s">
        <v>276</v>
      </c>
      <c r="E835" s="151" t="s">
        <v>1</v>
      </c>
      <c r="F835" s="152" t="s">
        <v>3787</v>
      </c>
      <c r="H835" s="153">
        <v>7</v>
      </c>
      <c r="I835" s="154"/>
      <c r="L835" s="149"/>
      <c r="M835" s="155"/>
      <c r="T835" s="156"/>
      <c r="AT835" s="151" t="s">
        <v>276</v>
      </c>
      <c r="AU835" s="151" t="s">
        <v>90</v>
      </c>
      <c r="AV835" s="12" t="s">
        <v>90</v>
      </c>
      <c r="AW835" s="12" t="s">
        <v>32</v>
      </c>
      <c r="AX835" s="12" t="s">
        <v>77</v>
      </c>
      <c r="AY835" s="151" t="s">
        <v>268</v>
      </c>
    </row>
    <row r="836" spans="2:65" s="15" customFormat="1">
      <c r="B836" s="170"/>
      <c r="D836" s="150" t="s">
        <v>276</v>
      </c>
      <c r="E836" s="171" t="s">
        <v>1</v>
      </c>
      <c r="F836" s="172" t="s">
        <v>325</v>
      </c>
      <c r="H836" s="173">
        <v>47.78</v>
      </c>
      <c r="I836" s="174"/>
      <c r="L836" s="170"/>
      <c r="M836" s="175"/>
      <c r="T836" s="176"/>
      <c r="AT836" s="171" t="s">
        <v>276</v>
      </c>
      <c r="AU836" s="171" t="s">
        <v>90</v>
      </c>
      <c r="AV836" s="15" t="s">
        <v>97</v>
      </c>
      <c r="AW836" s="15" t="s">
        <v>32</v>
      </c>
      <c r="AX836" s="15" t="s">
        <v>77</v>
      </c>
      <c r="AY836" s="171" t="s">
        <v>268</v>
      </c>
    </row>
    <row r="837" spans="2:65" s="13" customFormat="1">
      <c r="B837" s="157"/>
      <c r="D837" s="150" t="s">
        <v>276</v>
      </c>
      <c r="E837" s="158" t="s">
        <v>1</v>
      </c>
      <c r="F837" s="159" t="s">
        <v>278</v>
      </c>
      <c r="H837" s="160">
        <v>47.78</v>
      </c>
      <c r="I837" s="161"/>
      <c r="L837" s="157"/>
      <c r="M837" s="162"/>
      <c r="T837" s="163"/>
      <c r="AT837" s="158" t="s">
        <v>276</v>
      </c>
      <c r="AU837" s="158" t="s">
        <v>90</v>
      </c>
      <c r="AV837" s="13" t="s">
        <v>101</v>
      </c>
      <c r="AW837" s="13" t="s">
        <v>32</v>
      </c>
      <c r="AX837" s="13" t="s">
        <v>84</v>
      </c>
      <c r="AY837" s="158" t="s">
        <v>268</v>
      </c>
    </row>
    <row r="838" spans="2:65" s="12" customFormat="1">
      <c r="B838" s="149"/>
      <c r="D838" s="150" t="s">
        <v>276</v>
      </c>
      <c r="F838" s="152" t="s">
        <v>3788</v>
      </c>
      <c r="H838" s="153">
        <v>50.168999999999997</v>
      </c>
      <c r="I838" s="154"/>
      <c r="L838" s="149"/>
      <c r="M838" s="155"/>
      <c r="T838" s="156"/>
      <c r="AT838" s="151" t="s">
        <v>276</v>
      </c>
      <c r="AU838" s="151" t="s">
        <v>90</v>
      </c>
      <c r="AV838" s="12" t="s">
        <v>90</v>
      </c>
      <c r="AW838" s="12" t="s">
        <v>4</v>
      </c>
      <c r="AX838" s="12" t="s">
        <v>84</v>
      </c>
      <c r="AY838" s="151" t="s">
        <v>268</v>
      </c>
    </row>
    <row r="839" spans="2:65" s="1" customFormat="1" ht="24.2" customHeight="1">
      <c r="B839" s="32"/>
      <c r="C839" s="136" t="s">
        <v>1476</v>
      </c>
      <c r="D839" s="136" t="s">
        <v>270</v>
      </c>
      <c r="E839" s="137" t="s">
        <v>1466</v>
      </c>
      <c r="F839" s="138" t="s">
        <v>1467</v>
      </c>
      <c r="G839" s="139" t="s">
        <v>281</v>
      </c>
      <c r="H839" s="140">
        <v>8</v>
      </c>
      <c r="I839" s="141"/>
      <c r="J839" s="142">
        <f>ROUND(I839*H839,2)</f>
        <v>0</v>
      </c>
      <c r="K839" s="138" t="s">
        <v>274</v>
      </c>
      <c r="L839" s="32"/>
      <c r="M839" s="143" t="s">
        <v>1</v>
      </c>
      <c r="N839" s="144" t="s">
        <v>43</v>
      </c>
      <c r="P839" s="145">
        <f>O839*H839</f>
        <v>0</v>
      </c>
      <c r="Q839" s="145">
        <v>2.9999999999999997E-4</v>
      </c>
      <c r="R839" s="145">
        <f>Q839*H839</f>
        <v>2.3999999999999998E-3</v>
      </c>
      <c r="S839" s="145">
        <v>0</v>
      </c>
      <c r="T839" s="146">
        <f>S839*H839</f>
        <v>0</v>
      </c>
      <c r="AR839" s="147" t="s">
        <v>370</v>
      </c>
      <c r="AT839" s="147" t="s">
        <v>270</v>
      </c>
      <c r="AU839" s="147" t="s">
        <v>90</v>
      </c>
      <c r="AY839" s="17" t="s">
        <v>268</v>
      </c>
      <c r="BE839" s="148">
        <f>IF(N839="základní",J839,0)</f>
        <v>0</v>
      </c>
      <c r="BF839" s="148">
        <f>IF(N839="snížená",J839,0)</f>
        <v>0</v>
      </c>
      <c r="BG839" s="148">
        <f>IF(N839="zákl. přenesená",J839,0)</f>
        <v>0</v>
      </c>
      <c r="BH839" s="148">
        <f>IF(N839="sníž. přenesená",J839,0)</f>
        <v>0</v>
      </c>
      <c r="BI839" s="148">
        <f>IF(N839="nulová",J839,0)</f>
        <v>0</v>
      </c>
      <c r="BJ839" s="17" t="s">
        <v>90</v>
      </c>
      <c r="BK839" s="148">
        <f>ROUND(I839*H839,2)</f>
        <v>0</v>
      </c>
      <c r="BL839" s="17" t="s">
        <v>370</v>
      </c>
      <c r="BM839" s="147" t="s">
        <v>3789</v>
      </c>
    </row>
    <row r="840" spans="2:65" s="1" customFormat="1" ht="24.2" customHeight="1">
      <c r="B840" s="32"/>
      <c r="C840" s="136" t="s">
        <v>1480</v>
      </c>
      <c r="D840" s="136" t="s">
        <v>270</v>
      </c>
      <c r="E840" s="137" t="s">
        <v>1470</v>
      </c>
      <c r="F840" s="138" t="s">
        <v>1471</v>
      </c>
      <c r="G840" s="139" t="s">
        <v>1472</v>
      </c>
      <c r="H840" s="197"/>
      <c r="I840" s="141"/>
      <c r="J840" s="142">
        <f>ROUND(I840*H840,2)</f>
        <v>0</v>
      </c>
      <c r="K840" s="138" t="s">
        <v>274</v>
      </c>
      <c r="L840" s="32"/>
      <c r="M840" s="143" t="s">
        <v>1</v>
      </c>
      <c r="N840" s="144" t="s">
        <v>43</v>
      </c>
      <c r="P840" s="145">
        <f>O840*H840</f>
        <v>0</v>
      </c>
      <c r="Q840" s="145">
        <v>0</v>
      </c>
      <c r="R840" s="145">
        <f>Q840*H840</f>
        <v>0</v>
      </c>
      <c r="S840" s="145">
        <v>0</v>
      </c>
      <c r="T840" s="146">
        <f>S840*H840</f>
        <v>0</v>
      </c>
      <c r="AR840" s="147" t="s">
        <v>370</v>
      </c>
      <c r="AT840" s="147" t="s">
        <v>270</v>
      </c>
      <c r="AU840" s="147" t="s">
        <v>90</v>
      </c>
      <c r="AY840" s="17" t="s">
        <v>268</v>
      </c>
      <c r="BE840" s="148">
        <f>IF(N840="základní",J840,0)</f>
        <v>0</v>
      </c>
      <c r="BF840" s="148">
        <f>IF(N840="snížená",J840,0)</f>
        <v>0</v>
      </c>
      <c r="BG840" s="148">
        <f>IF(N840="zákl. přenesená",J840,0)</f>
        <v>0</v>
      </c>
      <c r="BH840" s="148">
        <f>IF(N840="sníž. přenesená",J840,0)</f>
        <v>0</v>
      </c>
      <c r="BI840" s="148">
        <f>IF(N840="nulová",J840,0)</f>
        <v>0</v>
      </c>
      <c r="BJ840" s="17" t="s">
        <v>90</v>
      </c>
      <c r="BK840" s="148">
        <f>ROUND(I840*H840,2)</f>
        <v>0</v>
      </c>
      <c r="BL840" s="17" t="s">
        <v>370</v>
      </c>
      <c r="BM840" s="147" t="s">
        <v>1473</v>
      </c>
    </row>
    <row r="841" spans="2:65" s="11" customFormat="1" ht="22.9" customHeight="1">
      <c r="B841" s="124"/>
      <c r="D841" s="125" t="s">
        <v>76</v>
      </c>
      <c r="E841" s="134" t="s">
        <v>1474</v>
      </c>
      <c r="F841" s="134" t="s">
        <v>1475</v>
      </c>
      <c r="I841" s="127"/>
      <c r="J841" s="135">
        <f>BK841</f>
        <v>0</v>
      </c>
      <c r="L841" s="124"/>
      <c r="M841" s="129"/>
      <c r="P841" s="130">
        <f>SUM(P842:P911)</f>
        <v>0</v>
      </c>
      <c r="R841" s="130">
        <f>SUM(R842:R911)</f>
        <v>1.2345073800000002</v>
      </c>
      <c r="T841" s="131">
        <f>SUM(T842:T911)</f>
        <v>0</v>
      </c>
      <c r="AR841" s="125" t="s">
        <v>90</v>
      </c>
      <c r="AT841" s="132" t="s">
        <v>76</v>
      </c>
      <c r="AU841" s="132" t="s">
        <v>84</v>
      </c>
      <c r="AY841" s="125" t="s">
        <v>268</v>
      </c>
      <c r="BK841" s="133">
        <f>SUM(BK842:BK911)</f>
        <v>0</v>
      </c>
    </row>
    <row r="842" spans="2:65" s="1" customFormat="1" ht="24.2" customHeight="1">
      <c r="B842" s="32"/>
      <c r="C842" s="136" t="s">
        <v>1486</v>
      </c>
      <c r="D842" s="177" t="s">
        <v>270</v>
      </c>
      <c r="E842" s="137" t="s">
        <v>1477</v>
      </c>
      <c r="F842" s="138" t="s">
        <v>1478</v>
      </c>
      <c r="G842" s="139" t="s">
        <v>273</v>
      </c>
      <c r="H842" s="140">
        <v>23.167000000000002</v>
      </c>
      <c r="I842" s="141"/>
      <c r="J842" s="142">
        <f>ROUND(I842*H842,2)</f>
        <v>0</v>
      </c>
      <c r="K842" s="138" t="s">
        <v>274</v>
      </c>
      <c r="L842" s="32"/>
      <c r="M842" s="143" t="s">
        <v>1</v>
      </c>
      <c r="N842" s="144" t="s">
        <v>43</v>
      </c>
      <c r="P842" s="145">
        <f>O842*H842</f>
        <v>0</v>
      </c>
      <c r="Q842" s="145">
        <v>0</v>
      </c>
      <c r="R842" s="145">
        <f>Q842*H842</f>
        <v>0</v>
      </c>
      <c r="S842" s="145">
        <v>0</v>
      </c>
      <c r="T842" s="146">
        <f>S842*H842</f>
        <v>0</v>
      </c>
      <c r="AR842" s="147" t="s">
        <v>370</v>
      </c>
      <c r="AT842" s="147" t="s">
        <v>270</v>
      </c>
      <c r="AU842" s="147" t="s">
        <v>90</v>
      </c>
      <c r="AY842" s="17" t="s">
        <v>268</v>
      </c>
      <c r="BE842" s="148">
        <f>IF(N842="základní",J842,0)</f>
        <v>0</v>
      </c>
      <c r="BF842" s="148">
        <f>IF(N842="snížená",J842,0)</f>
        <v>0</v>
      </c>
      <c r="BG842" s="148">
        <f>IF(N842="zákl. přenesená",J842,0)</f>
        <v>0</v>
      </c>
      <c r="BH842" s="148">
        <f>IF(N842="sníž. přenesená",J842,0)</f>
        <v>0</v>
      </c>
      <c r="BI842" s="148">
        <f>IF(N842="nulová",J842,0)</f>
        <v>0</v>
      </c>
      <c r="BJ842" s="17" t="s">
        <v>90</v>
      </c>
      <c r="BK842" s="148">
        <f>ROUND(I842*H842,2)</f>
        <v>0</v>
      </c>
      <c r="BL842" s="17" t="s">
        <v>370</v>
      </c>
      <c r="BM842" s="147" t="s">
        <v>3790</v>
      </c>
    </row>
    <row r="843" spans="2:65" s="1" customFormat="1" ht="16.5" customHeight="1">
      <c r="B843" s="32"/>
      <c r="C843" s="186" t="s">
        <v>1490</v>
      </c>
      <c r="D843" s="186" t="s">
        <v>982</v>
      </c>
      <c r="E843" s="187" t="s">
        <v>1393</v>
      </c>
      <c r="F843" s="188" t="s">
        <v>1394</v>
      </c>
      <c r="G843" s="189" t="s">
        <v>1395</v>
      </c>
      <c r="H843" s="190">
        <v>9.2669999999999995</v>
      </c>
      <c r="I843" s="191"/>
      <c r="J843" s="192">
        <f>ROUND(I843*H843,2)</f>
        <v>0</v>
      </c>
      <c r="K843" s="188" t="s">
        <v>274</v>
      </c>
      <c r="L843" s="193"/>
      <c r="M843" s="194" t="s">
        <v>1</v>
      </c>
      <c r="N843" s="195" t="s">
        <v>43</v>
      </c>
      <c r="P843" s="145">
        <f>O843*H843</f>
        <v>0</v>
      </c>
      <c r="Q843" s="145">
        <v>1E-3</v>
      </c>
      <c r="R843" s="145">
        <f>Q843*H843</f>
        <v>9.2669999999999992E-3</v>
      </c>
      <c r="S843" s="145">
        <v>0</v>
      </c>
      <c r="T843" s="146">
        <f>S843*H843</f>
        <v>0</v>
      </c>
      <c r="AR843" s="147" t="s">
        <v>448</v>
      </c>
      <c r="AT843" s="147" t="s">
        <v>982</v>
      </c>
      <c r="AU843" s="147" t="s">
        <v>90</v>
      </c>
      <c r="AY843" s="17" t="s">
        <v>268</v>
      </c>
      <c r="BE843" s="148">
        <f>IF(N843="základní",J843,0)</f>
        <v>0</v>
      </c>
      <c r="BF843" s="148">
        <f>IF(N843="snížená",J843,0)</f>
        <v>0</v>
      </c>
      <c r="BG843" s="148">
        <f>IF(N843="zákl. přenesená",J843,0)</f>
        <v>0</v>
      </c>
      <c r="BH843" s="148">
        <f>IF(N843="sníž. přenesená",J843,0)</f>
        <v>0</v>
      </c>
      <c r="BI843" s="148">
        <f>IF(N843="nulová",J843,0)</f>
        <v>0</v>
      </c>
      <c r="BJ843" s="17" t="s">
        <v>90</v>
      </c>
      <c r="BK843" s="148">
        <f>ROUND(I843*H843,2)</f>
        <v>0</v>
      </c>
      <c r="BL843" s="17" t="s">
        <v>370</v>
      </c>
      <c r="BM843" s="147" t="s">
        <v>3791</v>
      </c>
    </row>
    <row r="844" spans="2:65" s="14" customFormat="1">
      <c r="B844" s="164"/>
      <c r="D844" s="150" t="s">
        <v>276</v>
      </c>
      <c r="E844" s="165" t="s">
        <v>1</v>
      </c>
      <c r="F844" s="166" t="s">
        <v>1482</v>
      </c>
      <c r="H844" s="165" t="s">
        <v>1</v>
      </c>
      <c r="I844" s="167"/>
      <c r="L844" s="164"/>
      <c r="M844" s="168"/>
      <c r="T844" s="169"/>
      <c r="AT844" s="165" t="s">
        <v>276</v>
      </c>
      <c r="AU844" s="165" t="s">
        <v>90</v>
      </c>
      <c r="AV844" s="14" t="s">
        <v>84</v>
      </c>
      <c r="AW844" s="14" t="s">
        <v>32</v>
      </c>
      <c r="AX844" s="14" t="s">
        <v>77</v>
      </c>
      <c r="AY844" s="165" t="s">
        <v>268</v>
      </c>
    </row>
    <row r="845" spans="2:65" s="12" customFormat="1">
      <c r="B845" s="149"/>
      <c r="D845" s="150" t="s">
        <v>276</v>
      </c>
      <c r="E845" s="151" t="s">
        <v>1</v>
      </c>
      <c r="F845" s="152" t="s">
        <v>1483</v>
      </c>
      <c r="H845" s="153">
        <v>12.321999999999999</v>
      </c>
      <c r="I845" s="154"/>
      <c r="L845" s="149"/>
      <c r="M845" s="155"/>
      <c r="T845" s="156"/>
      <c r="AT845" s="151" t="s">
        <v>276</v>
      </c>
      <c r="AU845" s="151" t="s">
        <v>90</v>
      </c>
      <c r="AV845" s="12" t="s">
        <v>90</v>
      </c>
      <c r="AW845" s="12" t="s">
        <v>32</v>
      </c>
      <c r="AX845" s="12" t="s">
        <v>77</v>
      </c>
      <c r="AY845" s="151" t="s">
        <v>268</v>
      </c>
    </row>
    <row r="846" spans="2:65" s="12" customFormat="1">
      <c r="B846" s="149"/>
      <c r="D846" s="150" t="s">
        <v>276</v>
      </c>
      <c r="E846" s="151" t="s">
        <v>1</v>
      </c>
      <c r="F846" s="152" t="s">
        <v>1484</v>
      </c>
      <c r="H846" s="153">
        <v>10.845000000000001</v>
      </c>
      <c r="I846" s="154"/>
      <c r="L846" s="149"/>
      <c r="M846" s="155"/>
      <c r="T846" s="156"/>
      <c r="AT846" s="151" t="s">
        <v>276</v>
      </c>
      <c r="AU846" s="151" t="s">
        <v>90</v>
      </c>
      <c r="AV846" s="12" t="s">
        <v>90</v>
      </c>
      <c r="AW846" s="12" t="s">
        <v>32</v>
      </c>
      <c r="AX846" s="12" t="s">
        <v>77</v>
      </c>
      <c r="AY846" s="151" t="s">
        <v>268</v>
      </c>
    </row>
    <row r="847" spans="2:65" s="13" customFormat="1">
      <c r="B847" s="157"/>
      <c r="D847" s="150" t="s">
        <v>276</v>
      </c>
      <c r="E847" s="158" t="s">
        <v>1</v>
      </c>
      <c r="F847" s="159" t="s">
        <v>278</v>
      </c>
      <c r="H847" s="160">
        <v>23.167000000000002</v>
      </c>
      <c r="I847" s="161"/>
      <c r="L847" s="157"/>
      <c r="M847" s="162"/>
      <c r="T847" s="163"/>
      <c r="AT847" s="158" t="s">
        <v>276</v>
      </c>
      <c r="AU847" s="158" t="s">
        <v>90</v>
      </c>
      <c r="AV847" s="13" t="s">
        <v>101</v>
      </c>
      <c r="AW847" s="13" t="s">
        <v>32</v>
      </c>
      <c r="AX847" s="13" t="s">
        <v>84</v>
      </c>
      <c r="AY847" s="158" t="s">
        <v>268</v>
      </c>
    </row>
    <row r="848" spans="2:65" s="12" customFormat="1">
      <c r="B848" s="149"/>
      <c r="D848" s="150" t="s">
        <v>276</v>
      </c>
      <c r="F848" s="152" t="s">
        <v>1485</v>
      </c>
      <c r="H848" s="153">
        <v>9.2669999999999995</v>
      </c>
      <c r="I848" s="154"/>
      <c r="L848" s="149"/>
      <c r="M848" s="155"/>
      <c r="T848" s="156"/>
      <c r="AT848" s="151" t="s">
        <v>276</v>
      </c>
      <c r="AU848" s="151" t="s">
        <v>90</v>
      </c>
      <c r="AV848" s="12" t="s">
        <v>90</v>
      </c>
      <c r="AW848" s="12" t="s">
        <v>4</v>
      </c>
      <c r="AX848" s="12" t="s">
        <v>84</v>
      </c>
      <c r="AY848" s="151" t="s">
        <v>268</v>
      </c>
    </row>
    <row r="849" spans="2:65" s="1" customFormat="1" ht="24.2" customHeight="1">
      <c r="B849" s="32"/>
      <c r="C849" s="136" t="s">
        <v>1498</v>
      </c>
      <c r="D849" s="177" t="s">
        <v>270</v>
      </c>
      <c r="E849" s="137" t="s">
        <v>1487</v>
      </c>
      <c r="F849" s="138" t="s">
        <v>1488</v>
      </c>
      <c r="G849" s="139" t="s">
        <v>273</v>
      </c>
      <c r="H849" s="140">
        <v>173.62799999999999</v>
      </c>
      <c r="I849" s="141"/>
      <c r="J849" s="142">
        <f>ROUND(I849*H849,2)</f>
        <v>0</v>
      </c>
      <c r="K849" s="138" t="s">
        <v>274</v>
      </c>
      <c r="L849" s="32"/>
      <c r="M849" s="143" t="s">
        <v>1</v>
      </c>
      <c r="N849" s="144" t="s">
        <v>43</v>
      </c>
      <c r="P849" s="145">
        <f>O849*H849</f>
        <v>0</v>
      </c>
      <c r="Q849" s="145">
        <v>0</v>
      </c>
      <c r="R849" s="145">
        <f>Q849*H849</f>
        <v>0</v>
      </c>
      <c r="S849" s="145">
        <v>0</v>
      </c>
      <c r="T849" s="146">
        <f>S849*H849</f>
        <v>0</v>
      </c>
      <c r="AR849" s="147" t="s">
        <v>370</v>
      </c>
      <c r="AT849" s="147" t="s">
        <v>270</v>
      </c>
      <c r="AU849" s="147" t="s">
        <v>90</v>
      </c>
      <c r="AY849" s="17" t="s">
        <v>268</v>
      </c>
      <c r="BE849" s="148">
        <f>IF(N849="základní",J849,0)</f>
        <v>0</v>
      </c>
      <c r="BF849" s="148">
        <f>IF(N849="snížená",J849,0)</f>
        <v>0</v>
      </c>
      <c r="BG849" s="148">
        <f>IF(N849="zákl. přenesená",J849,0)</f>
        <v>0</v>
      </c>
      <c r="BH849" s="148">
        <f>IF(N849="sníž. přenesená",J849,0)</f>
        <v>0</v>
      </c>
      <c r="BI849" s="148">
        <f>IF(N849="nulová",J849,0)</f>
        <v>0</v>
      </c>
      <c r="BJ849" s="17" t="s">
        <v>90</v>
      </c>
      <c r="BK849" s="148">
        <f>ROUND(I849*H849,2)</f>
        <v>0</v>
      </c>
      <c r="BL849" s="17" t="s">
        <v>370</v>
      </c>
      <c r="BM849" s="147" t="s">
        <v>3792</v>
      </c>
    </row>
    <row r="850" spans="2:65" s="1" customFormat="1" ht="49.15" customHeight="1">
      <c r="B850" s="32"/>
      <c r="C850" s="186" t="s">
        <v>1502</v>
      </c>
      <c r="D850" s="186" t="s">
        <v>982</v>
      </c>
      <c r="E850" s="187" t="s">
        <v>1491</v>
      </c>
      <c r="F850" s="188" t="s">
        <v>1492</v>
      </c>
      <c r="G850" s="189" t="s">
        <v>273</v>
      </c>
      <c r="H850" s="190">
        <v>202.363</v>
      </c>
      <c r="I850" s="191"/>
      <c r="J850" s="192">
        <f>ROUND(I850*H850,2)</f>
        <v>0</v>
      </c>
      <c r="K850" s="188" t="s">
        <v>274</v>
      </c>
      <c r="L850" s="193"/>
      <c r="M850" s="194" t="s">
        <v>1</v>
      </c>
      <c r="N850" s="195" t="s">
        <v>43</v>
      </c>
      <c r="P850" s="145">
        <f>O850*H850</f>
        <v>0</v>
      </c>
      <c r="Q850" s="145">
        <v>4.0000000000000001E-3</v>
      </c>
      <c r="R850" s="145">
        <f>Q850*H850</f>
        <v>0.80945200000000006</v>
      </c>
      <c r="S850" s="145">
        <v>0</v>
      </c>
      <c r="T850" s="146">
        <f>S850*H850</f>
        <v>0</v>
      </c>
      <c r="AR850" s="147" t="s">
        <v>448</v>
      </c>
      <c r="AT850" s="147" t="s">
        <v>982</v>
      </c>
      <c r="AU850" s="147" t="s">
        <v>90</v>
      </c>
      <c r="AY850" s="17" t="s">
        <v>268</v>
      </c>
      <c r="BE850" s="148">
        <f>IF(N850="základní",J850,0)</f>
        <v>0</v>
      </c>
      <c r="BF850" s="148">
        <f>IF(N850="snížená",J850,0)</f>
        <v>0</v>
      </c>
      <c r="BG850" s="148">
        <f>IF(N850="zákl. přenesená",J850,0)</f>
        <v>0</v>
      </c>
      <c r="BH850" s="148">
        <f>IF(N850="sníž. přenesená",J850,0)</f>
        <v>0</v>
      </c>
      <c r="BI850" s="148">
        <f>IF(N850="nulová",J850,0)</f>
        <v>0</v>
      </c>
      <c r="BJ850" s="17" t="s">
        <v>90</v>
      </c>
      <c r="BK850" s="148">
        <f>ROUND(I850*H850,2)</f>
        <v>0</v>
      </c>
      <c r="BL850" s="17" t="s">
        <v>370</v>
      </c>
      <c r="BM850" s="147" t="s">
        <v>1493</v>
      </c>
    </row>
    <row r="851" spans="2:65" s="14" customFormat="1">
      <c r="B851" s="164"/>
      <c r="D851" s="150" t="s">
        <v>276</v>
      </c>
      <c r="E851" s="165" t="s">
        <v>1</v>
      </c>
      <c r="F851" s="166" t="s">
        <v>1494</v>
      </c>
      <c r="H851" s="165" t="s">
        <v>1</v>
      </c>
      <c r="I851" s="167"/>
      <c r="L851" s="164"/>
      <c r="M851" s="168"/>
      <c r="T851" s="169"/>
      <c r="AT851" s="165" t="s">
        <v>276</v>
      </c>
      <c r="AU851" s="165" t="s">
        <v>90</v>
      </c>
      <c r="AV851" s="14" t="s">
        <v>84</v>
      </c>
      <c r="AW851" s="14" t="s">
        <v>32</v>
      </c>
      <c r="AX851" s="14" t="s">
        <v>77</v>
      </c>
      <c r="AY851" s="165" t="s">
        <v>268</v>
      </c>
    </row>
    <row r="852" spans="2:65" s="12" customFormat="1">
      <c r="B852" s="149"/>
      <c r="D852" s="150" t="s">
        <v>276</v>
      </c>
      <c r="E852" s="151" t="s">
        <v>1</v>
      </c>
      <c r="F852" s="152" t="s">
        <v>3793</v>
      </c>
      <c r="H852" s="153">
        <v>154.50800000000001</v>
      </c>
      <c r="I852" s="154"/>
      <c r="L852" s="149"/>
      <c r="M852" s="155"/>
      <c r="T852" s="156"/>
      <c r="AT852" s="151" t="s">
        <v>276</v>
      </c>
      <c r="AU852" s="151" t="s">
        <v>90</v>
      </c>
      <c r="AV852" s="12" t="s">
        <v>90</v>
      </c>
      <c r="AW852" s="12" t="s">
        <v>32</v>
      </c>
      <c r="AX852" s="12" t="s">
        <v>77</v>
      </c>
      <c r="AY852" s="151" t="s">
        <v>268</v>
      </c>
    </row>
    <row r="853" spans="2:65" s="15" customFormat="1">
      <c r="B853" s="170"/>
      <c r="D853" s="150" t="s">
        <v>276</v>
      </c>
      <c r="E853" s="171" t="s">
        <v>1</v>
      </c>
      <c r="F853" s="172" t="s">
        <v>325</v>
      </c>
      <c r="H853" s="173">
        <v>154.50800000000001</v>
      </c>
      <c r="I853" s="174"/>
      <c r="L853" s="170"/>
      <c r="M853" s="175"/>
      <c r="T853" s="176"/>
      <c r="AT853" s="171" t="s">
        <v>276</v>
      </c>
      <c r="AU853" s="171" t="s">
        <v>90</v>
      </c>
      <c r="AV853" s="15" t="s">
        <v>97</v>
      </c>
      <c r="AW853" s="15" t="s">
        <v>32</v>
      </c>
      <c r="AX853" s="15" t="s">
        <v>77</v>
      </c>
      <c r="AY853" s="171" t="s">
        <v>268</v>
      </c>
    </row>
    <row r="854" spans="2:65" s="12" customFormat="1">
      <c r="B854" s="149"/>
      <c r="D854" s="150" t="s">
        <v>276</v>
      </c>
      <c r="E854" s="151" t="s">
        <v>1</v>
      </c>
      <c r="F854" s="152" t="s">
        <v>3794</v>
      </c>
      <c r="H854" s="153">
        <v>19.12</v>
      </c>
      <c r="I854" s="154"/>
      <c r="L854" s="149"/>
      <c r="M854" s="155"/>
      <c r="T854" s="156"/>
      <c r="AT854" s="151" t="s">
        <v>276</v>
      </c>
      <c r="AU854" s="151" t="s">
        <v>90</v>
      </c>
      <c r="AV854" s="12" t="s">
        <v>90</v>
      </c>
      <c r="AW854" s="12" t="s">
        <v>32</v>
      </c>
      <c r="AX854" s="12" t="s">
        <v>77</v>
      </c>
      <c r="AY854" s="151" t="s">
        <v>268</v>
      </c>
    </row>
    <row r="855" spans="2:65" s="15" customFormat="1">
      <c r="B855" s="170"/>
      <c r="D855" s="150" t="s">
        <v>276</v>
      </c>
      <c r="E855" s="171" t="s">
        <v>1</v>
      </c>
      <c r="F855" s="172" t="s">
        <v>325</v>
      </c>
      <c r="H855" s="173">
        <v>19.12</v>
      </c>
      <c r="I855" s="174"/>
      <c r="L855" s="170"/>
      <c r="M855" s="175"/>
      <c r="T855" s="176"/>
      <c r="AT855" s="171" t="s">
        <v>276</v>
      </c>
      <c r="AU855" s="171" t="s">
        <v>90</v>
      </c>
      <c r="AV855" s="15" t="s">
        <v>97</v>
      </c>
      <c r="AW855" s="15" t="s">
        <v>32</v>
      </c>
      <c r="AX855" s="15" t="s">
        <v>77</v>
      </c>
      <c r="AY855" s="171" t="s">
        <v>268</v>
      </c>
    </row>
    <row r="856" spans="2:65" s="13" customFormat="1">
      <c r="B856" s="157"/>
      <c r="D856" s="150" t="s">
        <v>276</v>
      </c>
      <c r="E856" s="158" t="s">
        <v>1</v>
      </c>
      <c r="F856" s="159" t="s">
        <v>278</v>
      </c>
      <c r="H856" s="160">
        <v>173.62799999999999</v>
      </c>
      <c r="I856" s="161"/>
      <c r="L856" s="157"/>
      <c r="M856" s="162"/>
      <c r="T856" s="163"/>
      <c r="AT856" s="158" t="s">
        <v>276</v>
      </c>
      <c r="AU856" s="158" t="s">
        <v>90</v>
      </c>
      <c r="AV856" s="13" t="s">
        <v>101</v>
      </c>
      <c r="AW856" s="13" t="s">
        <v>32</v>
      </c>
      <c r="AX856" s="13" t="s">
        <v>84</v>
      </c>
      <c r="AY856" s="158" t="s">
        <v>268</v>
      </c>
    </row>
    <row r="857" spans="2:65" s="12" customFormat="1">
      <c r="B857" s="149"/>
      <c r="D857" s="150" t="s">
        <v>276</v>
      </c>
      <c r="F857" s="152" t="s">
        <v>1497</v>
      </c>
      <c r="H857" s="153">
        <v>202.363</v>
      </c>
      <c r="I857" s="154"/>
      <c r="L857" s="149"/>
      <c r="M857" s="155"/>
      <c r="T857" s="156"/>
      <c r="AT857" s="151" t="s">
        <v>276</v>
      </c>
      <c r="AU857" s="151" t="s">
        <v>90</v>
      </c>
      <c r="AV857" s="12" t="s">
        <v>90</v>
      </c>
      <c r="AW857" s="12" t="s">
        <v>4</v>
      </c>
      <c r="AX857" s="12" t="s">
        <v>84</v>
      </c>
      <c r="AY857" s="151" t="s">
        <v>268</v>
      </c>
    </row>
    <row r="858" spans="2:65" s="1" customFormat="1" ht="24.2" customHeight="1">
      <c r="B858" s="32"/>
      <c r="C858" s="136" t="s">
        <v>1507</v>
      </c>
      <c r="D858" s="177" t="s">
        <v>270</v>
      </c>
      <c r="E858" s="137" t="s">
        <v>1499</v>
      </c>
      <c r="F858" s="138" t="s">
        <v>1500</v>
      </c>
      <c r="G858" s="139" t="s">
        <v>273</v>
      </c>
      <c r="H858" s="140">
        <v>23.167000000000002</v>
      </c>
      <c r="I858" s="141"/>
      <c r="J858" s="142">
        <f>ROUND(I858*H858,2)</f>
        <v>0</v>
      </c>
      <c r="K858" s="138" t="s">
        <v>274</v>
      </c>
      <c r="L858" s="32"/>
      <c r="M858" s="143" t="s">
        <v>1</v>
      </c>
      <c r="N858" s="144" t="s">
        <v>43</v>
      </c>
      <c r="P858" s="145">
        <f>O858*H858</f>
        <v>0</v>
      </c>
      <c r="Q858" s="145">
        <v>9.3999999999999997E-4</v>
      </c>
      <c r="R858" s="145">
        <f>Q858*H858</f>
        <v>2.1776980000000001E-2</v>
      </c>
      <c r="S858" s="145">
        <v>0</v>
      </c>
      <c r="T858" s="146">
        <f>S858*H858</f>
        <v>0</v>
      </c>
      <c r="AR858" s="147" t="s">
        <v>370</v>
      </c>
      <c r="AT858" s="147" t="s">
        <v>270</v>
      </c>
      <c r="AU858" s="147" t="s">
        <v>90</v>
      </c>
      <c r="AY858" s="17" t="s">
        <v>268</v>
      </c>
      <c r="BE858" s="148">
        <f>IF(N858="základní",J858,0)</f>
        <v>0</v>
      </c>
      <c r="BF858" s="148">
        <f>IF(N858="snížená",J858,0)</f>
        <v>0</v>
      </c>
      <c r="BG858" s="148">
        <f>IF(N858="zákl. přenesená",J858,0)</f>
        <v>0</v>
      </c>
      <c r="BH858" s="148">
        <f>IF(N858="sníž. přenesená",J858,0)</f>
        <v>0</v>
      </c>
      <c r="BI858" s="148">
        <f>IF(N858="nulová",J858,0)</f>
        <v>0</v>
      </c>
      <c r="BJ858" s="17" t="s">
        <v>90</v>
      </c>
      <c r="BK858" s="148">
        <f>ROUND(I858*H858,2)</f>
        <v>0</v>
      </c>
      <c r="BL858" s="17" t="s">
        <v>370</v>
      </c>
      <c r="BM858" s="147" t="s">
        <v>3795</v>
      </c>
    </row>
    <row r="859" spans="2:65" s="1" customFormat="1" ht="49.15" customHeight="1">
      <c r="B859" s="32"/>
      <c r="C859" s="186" t="s">
        <v>1514</v>
      </c>
      <c r="D859" s="186" t="s">
        <v>982</v>
      </c>
      <c r="E859" s="187" t="s">
        <v>1503</v>
      </c>
      <c r="F859" s="188" t="s">
        <v>1504</v>
      </c>
      <c r="G859" s="189" t="s">
        <v>273</v>
      </c>
      <c r="H859" s="190">
        <v>27.001000000000001</v>
      </c>
      <c r="I859" s="191"/>
      <c r="J859" s="192">
        <f>ROUND(I859*H859,2)</f>
        <v>0</v>
      </c>
      <c r="K859" s="188" t="s">
        <v>274</v>
      </c>
      <c r="L859" s="193"/>
      <c r="M859" s="194" t="s">
        <v>1</v>
      </c>
      <c r="N859" s="195" t="s">
        <v>43</v>
      </c>
      <c r="P859" s="145">
        <f>O859*H859</f>
        <v>0</v>
      </c>
      <c r="Q859" s="145">
        <v>5.4000000000000003E-3</v>
      </c>
      <c r="R859" s="145">
        <f>Q859*H859</f>
        <v>0.1458054</v>
      </c>
      <c r="S859" s="145">
        <v>0</v>
      </c>
      <c r="T859" s="146">
        <f>S859*H859</f>
        <v>0</v>
      </c>
      <c r="AR859" s="147" t="s">
        <v>448</v>
      </c>
      <c r="AT859" s="147" t="s">
        <v>982</v>
      </c>
      <c r="AU859" s="147" t="s">
        <v>90</v>
      </c>
      <c r="AY859" s="17" t="s">
        <v>268</v>
      </c>
      <c r="BE859" s="148">
        <f>IF(N859="základní",J859,0)</f>
        <v>0</v>
      </c>
      <c r="BF859" s="148">
        <f>IF(N859="snížená",J859,0)</f>
        <v>0</v>
      </c>
      <c r="BG859" s="148">
        <f>IF(N859="zákl. přenesená",J859,0)</f>
        <v>0</v>
      </c>
      <c r="BH859" s="148">
        <f>IF(N859="sníž. přenesená",J859,0)</f>
        <v>0</v>
      </c>
      <c r="BI859" s="148">
        <f>IF(N859="nulová",J859,0)</f>
        <v>0</v>
      </c>
      <c r="BJ859" s="17" t="s">
        <v>90</v>
      </c>
      <c r="BK859" s="148">
        <f>ROUND(I859*H859,2)</f>
        <v>0</v>
      </c>
      <c r="BL859" s="17" t="s">
        <v>370</v>
      </c>
      <c r="BM859" s="147" t="s">
        <v>3796</v>
      </c>
    </row>
    <row r="860" spans="2:65" s="14" customFormat="1">
      <c r="B860" s="164"/>
      <c r="D860" s="150" t="s">
        <v>276</v>
      </c>
      <c r="E860" s="165" t="s">
        <v>1</v>
      </c>
      <c r="F860" s="166" t="s">
        <v>1482</v>
      </c>
      <c r="H860" s="165" t="s">
        <v>1</v>
      </c>
      <c r="I860" s="167"/>
      <c r="L860" s="164"/>
      <c r="M860" s="168"/>
      <c r="T860" s="169"/>
      <c r="AT860" s="165" t="s">
        <v>276</v>
      </c>
      <c r="AU860" s="165" t="s">
        <v>90</v>
      </c>
      <c r="AV860" s="14" t="s">
        <v>84</v>
      </c>
      <c r="AW860" s="14" t="s">
        <v>32</v>
      </c>
      <c r="AX860" s="14" t="s">
        <v>77</v>
      </c>
      <c r="AY860" s="165" t="s">
        <v>268</v>
      </c>
    </row>
    <row r="861" spans="2:65" s="12" customFormat="1">
      <c r="B861" s="149"/>
      <c r="D861" s="150" t="s">
        <v>276</v>
      </c>
      <c r="E861" s="151" t="s">
        <v>1</v>
      </c>
      <c r="F861" s="152" t="s">
        <v>1483</v>
      </c>
      <c r="H861" s="153">
        <v>12.321999999999999</v>
      </c>
      <c r="I861" s="154"/>
      <c r="L861" s="149"/>
      <c r="M861" s="155"/>
      <c r="T861" s="156"/>
      <c r="AT861" s="151" t="s">
        <v>276</v>
      </c>
      <c r="AU861" s="151" t="s">
        <v>90</v>
      </c>
      <c r="AV861" s="12" t="s">
        <v>90</v>
      </c>
      <c r="AW861" s="12" t="s">
        <v>32</v>
      </c>
      <c r="AX861" s="12" t="s">
        <v>77</v>
      </c>
      <c r="AY861" s="151" t="s">
        <v>268</v>
      </c>
    </row>
    <row r="862" spans="2:65" s="12" customFormat="1">
      <c r="B862" s="149"/>
      <c r="D862" s="150" t="s">
        <v>276</v>
      </c>
      <c r="E862" s="151" t="s">
        <v>1</v>
      </c>
      <c r="F862" s="152" t="s">
        <v>1484</v>
      </c>
      <c r="H862" s="153">
        <v>10.845000000000001</v>
      </c>
      <c r="I862" s="154"/>
      <c r="L862" s="149"/>
      <c r="M862" s="155"/>
      <c r="T862" s="156"/>
      <c r="AT862" s="151" t="s">
        <v>276</v>
      </c>
      <c r="AU862" s="151" t="s">
        <v>90</v>
      </c>
      <c r="AV862" s="12" t="s">
        <v>90</v>
      </c>
      <c r="AW862" s="12" t="s">
        <v>32</v>
      </c>
      <c r="AX862" s="12" t="s">
        <v>77</v>
      </c>
      <c r="AY862" s="151" t="s">
        <v>268</v>
      </c>
    </row>
    <row r="863" spans="2:65" s="13" customFormat="1">
      <c r="B863" s="157"/>
      <c r="D863" s="150" t="s">
        <v>276</v>
      </c>
      <c r="E863" s="158" t="s">
        <v>1</v>
      </c>
      <c r="F863" s="159" t="s">
        <v>278</v>
      </c>
      <c r="H863" s="160">
        <v>23.167000000000002</v>
      </c>
      <c r="I863" s="161"/>
      <c r="L863" s="157"/>
      <c r="M863" s="162"/>
      <c r="T863" s="163"/>
      <c r="AT863" s="158" t="s">
        <v>276</v>
      </c>
      <c r="AU863" s="158" t="s">
        <v>90</v>
      </c>
      <c r="AV863" s="13" t="s">
        <v>101</v>
      </c>
      <c r="AW863" s="13" t="s">
        <v>32</v>
      </c>
      <c r="AX863" s="13" t="s">
        <v>84</v>
      </c>
      <c r="AY863" s="158" t="s">
        <v>268</v>
      </c>
    </row>
    <row r="864" spans="2:65" s="12" customFormat="1">
      <c r="B864" s="149"/>
      <c r="D864" s="150" t="s">
        <v>276</v>
      </c>
      <c r="F864" s="152" t="s">
        <v>1506</v>
      </c>
      <c r="H864" s="153">
        <v>27.001000000000001</v>
      </c>
      <c r="I864" s="154"/>
      <c r="L864" s="149"/>
      <c r="M864" s="155"/>
      <c r="T864" s="156"/>
      <c r="AT864" s="151" t="s">
        <v>276</v>
      </c>
      <c r="AU864" s="151" t="s">
        <v>90</v>
      </c>
      <c r="AV864" s="12" t="s">
        <v>90</v>
      </c>
      <c r="AW864" s="12" t="s">
        <v>4</v>
      </c>
      <c r="AX864" s="12" t="s">
        <v>84</v>
      </c>
      <c r="AY864" s="151" t="s">
        <v>268</v>
      </c>
    </row>
    <row r="865" spans="2:65" s="1" customFormat="1" ht="37.9" customHeight="1">
      <c r="B865" s="32"/>
      <c r="C865" s="136" t="s">
        <v>1521</v>
      </c>
      <c r="D865" s="136" t="s">
        <v>270</v>
      </c>
      <c r="E865" s="137" t="s">
        <v>1515</v>
      </c>
      <c r="F865" s="138" t="s">
        <v>1516</v>
      </c>
      <c r="G865" s="139" t="s">
        <v>318</v>
      </c>
      <c r="H865" s="140">
        <v>30</v>
      </c>
      <c r="I865" s="141"/>
      <c r="J865" s="142">
        <f>ROUND(I865*H865,2)</f>
        <v>0</v>
      </c>
      <c r="K865" s="138" t="s">
        <v>1</v>
      </c>
      <c r="L865" s="32"/>
      <c r="M865" s="143" t="s">
        <v>1</v>
      </c>
      <c r="N865" s="144" t="s">
        <v>43</v>
      </c>
      <c r="P865" s="145">
        <f>O865*H865</f>
        <v>0</v>
      </c>
      <c r="Q865" s="145">
        <v>8.3000000000000001E-4</v>
      </c>
      <c r="R865" s="145">
        <f>Q865*H865</f>
        <v>2.4899999999999999E-2</v>
      </c>
      <c r="S865" s="145">
        <v>0</v>
      </c>
      <c r="T865" s="146">
        <f>S865*H865</f>
        <v>0</v>
      </c>
      <c r="AR865" s="147" t="s">
        <v>370</v>
      </c>
      <c r="AT865" s="147" t="s">
        <v>270</v>
      </c>
      <c r="AU865" s="147" t="s">
        <v>90</v>
      </c>
      <c r="AY865" s="17" t="s">
        <v>268</v>
      </c>
      <c r="BE865" s="148">
        <f>IF(N865="základní",J865,0)</f>
        <v>0</v>
      </c>
      <c r="BF865" s="148">
        <f>IF(N865="snížená",J865,0)</f>
        <v>0</v>
      </c>
      <c r="BG865" s="148">
        <f>IF(N865="zákl. přenesená",J865,0)</f>
        <v>0</v>
      </c>
      <c r="BH865" s="148">
        <f>IF(N865="sníž. přenesená",J865,0)</f>
        <v>0</v>
      </c>
      <c r="BI865" s="148">
        <f>IF(N865="nulová",J865,0)</f>
        <v>0</v>
      </c>
      <c r="BJ865" s="17" t="s">
        <v>90</v>
      </c>
      <c r="BK865" s="148">
        <f>ROUND(I865*H865,2)</f>
        <v>0</v>
      </c>
      <c r="BL865" s="17" t="s">
        <v>370</v>
      </c>
      <c r="BM865" s="147" t="s">
        <v>1517</v>
      </c>
    </row>
    <row r="866" spans="2:65" s="1" customFormat="1" ht="68.25">
      <c r="B866" s="32"/>
      <c r="D866" s="150" t="s">
        <v>475</v>
      </c>
      <c r="F866" s="178" t="s">
        <v>1518</v>
      </c>
      <c r="I866" s="179"/>
      <c r="L866" s="32"/>
      <c r="M866" s="180"/>
      <c r="T866" s="56"/>
      <c r="AT866" s="17" t="s">
        <v>475</v>
      </c>
      <c r="AU866" s="17" t="s">
        <v>90</v>
      </c>
    </row>
    <row r="867" spans="2:65" s="14" customFormat="1" ht="33.75">
      <c r="B867" s="164"/>
      <c r="D867" s="150" t="s">
        <v>276</v>
      </c>
      <c r="E867" s="165" t="s">
        <v>1</v>
      </c>
      <c r="F867" s="166" t="s">
        <v>1519</v>
      </c>
      <c r="H867" s="165" t="s">
        <v>1</v>
      </c>
      <c r="I867" s="167"/>
      <c r="L867" s="164"/>
      <c r="M867" s="168"/>
      <c r="T867" s="169"/>
      <c r="AT867" s="165" t="s">
        <v>276</v>
      </c>
      <c r="AU867" s="165" t="s">
        <v>90</v>
      </c>
      <c r="AV867" s="14" t="s">
        <v>84</v>
      </c>
      <c r="AW867" s="14" t="s">
        <v>32</v>
      </c>
      <c r="AX867" s="14" t="s">
        <v>77</v>
      </c>
      <c r="AY867" s="165" t="s">
        <v>268</v>
      </c>
    </row>
    <row r="868" spans="2:65" s="12" customFormat="1">
      <c r="B868" s="149"/>
      <c r="D868" s="150" t="s">
        <v>276</v>
      </c>
      <c r="E868" s="151" t="s">
        <v>1</v>
      </c>
      <c r="F868" s="152" t="s">
        <v>3797</v>
      </c>
      <c r="H868" s="153">
        <v>30</v>
      </c>
      <c r="I868" s="154"/>
      <c r="L868" s="149"/>
      <c r="M868" s="155"/>
      <c r="T868" s="156"/>
      <c r="AT868" s="151" t="s">
        <v>276</v>
      </c>
      <c r="AU868" s="151" t="s">
        <v>90</v>
      </c>
      <c r="AV868" s="12" t="s">
        <v>90</v>
      </c>
      <c r="AW868" s="12" t="s">
        <v>32</v>
      </c>
      <c r="AX868" s="12" t="s">
        <v>77</v>
      </c>
      <c r="AY868" s="151" t="s">
        <v>268</v>
      </c>
    </row>
    <row r="869" spans="2:65" s="13" customFormat="1">
      <c r="B869" s="157"/>
      <c r="D869" s="150" t="s">
        <v>276</v>
      </c>
      <c r="E869" s="158" t="s">
        <v>1</v>
      </c>
      <c r="F869" s="159" t="s">
        <v>278</v>
      </c>
      <c r="H869" s="160">
        <v>30</v>
      </c>
      <c r="I869" s="161"/>
      <c r="L869" s="157"/>
      <c r="M869" s="162"/>
      <c r="T869" s="163"/>
      <c r="AT869" s="158" t="s">
        <v>276</v>
      </c>
      <c r="AU869" s="158" t="s">
        <v>90</v>
      </c>
      <c r="AV869" s="13" t="s">
        <v>101</v>
      </c>
      <c r="AW869" s="13" t="s">
        <v>32</v>
      </c>
      <c r="AX869" s="13" t="s">
        <v>84</v>
      </c>
      <c r="AY869" s="158" t="s">
        <v>268</v>
      </c>
    </row>
    <row r="870" spans="2:65" s="1" customFormat="1" ht="37.9" customHeight="1">
      <c r="B870" s="32"/>
      <c r="C870" s="136" t="s">
        <v>1528</v>
      </c>
      <c r="D870" s="136" t="s">
        <v>270</v>
      </c>
      <c r="E870" s="137" t="s">
        <v>1529</v>
      </c>
      <c r="F870" s="138" t="s">
        <v>1530</v>
      </c>
      <c r="G870" s="139" t="s">
        <v>318</v>
      </c>
      <c r="H870" s="140">
        <v>4</v>
      </c>
      <c r="I870" s="141"/>
      <c r="J870" s="142">
        <f>ROUND(I870*H870,2)</f>
        <v>0</v>
      </c>
      <c r="K870" s="138" t="s">
        <v>1</v>
      </c>
      <c r="L870" s="32"/>
      <c r="M870" s="143" t="s">
        <v>1</v>
      </c>
      <c r="N870" s="144" t="s">
        <v>43</v>
      </c>
      <c r="P870" s="145">
        <f>O870*H870</f>
        <v>0</v>
      </c>
      <c r="Q870" s="145">
        <v>8.3000000000000001E-4</v>
      </c>
      <c r="R870" s="145">
        <f>Q870*H870</f>
        <v>3.32E-3</v>
      </c>
      <c r="S870" s="145">
        <v>0</v>
      </c>
      <c r="T870" s="146">
        <f>S870*H870</f>
        <v>0</v>
      </c>
      <c r="AR870" s="147" t="s">
        <v>370</v>
      </c>
      <c r="AT870" s="147" t="s">
        <v>270</v>
      </c>
      <c r="AU870" s="147" t="s">
        <v>90</v>
      </c>
      <c r="AY870" s="17" t="s">
        <v>268</v>
      </c>
      <c r="BE870" s="148">
        <f>IF(N870="základní",J870,0)</f>
        <v>0</v>
      </c>
      <c r="BF870" s="148">
        <f>IF(N870="snížená",J870,0)</f>
        <v>0</v>
      </c>
      <c r="BG870" s="148">
        <f>IF(N870="zákl. přenesená",J870,0)</f>
        <v>0</v>
      </c>
      <c r="BH870" s="148">
        <f>IF(N870="sníž. přenesená",J870,0)</f>
        <v>0</v>
      </c>
      <c r="BI870" s="148">
        <f>IF(N870="nulová",J870,0)</f>
        <v>0</v>
      </c>
      <c r="BJ870" s="17" t="s">
        <v>90</v>
      </c>
      <c r="BK870" s="148">
        <f>ROUND(I870*H870,2)</f>
        <v>0</v>
      </c>
      <c r="BL870" s="17" t="s">
        <v>370</v>
      </c>
      <c r="BM870" s="147" t="s">
        <v>1531</v>
      </c>
    </row>
    <row r="871" spans="2:65" s="1" customFormat="1" ht="48.75">
      <c r="B871" s="32"/>
      <c r="D871" s="150" t="s">
        <v>475</v>
      </c>
      <c r="F871" s="178" t="s">
        <v>1532</v>
      </c>
      <c r="I871" s="179"/>
      <c r="L871" s="32"/>
      <c r="M871" s="180"/>
      <c r="T871" s="56"/>
      <c r="AT871" s="17" t="s">
        <v>475</v>
      </c>
      <c r="AU871" s="17" t="s">
        <v>90</v>
      </c>
    </row>
    <row r="872" spans="2:65" s="12" customFormat="1">
      <c r="B872" s="149"/>
      <c r="D872" s="150" t="s">
        <v>276</v>
      </c>
      <c r="E872" s="151" t="s">
        <v>1</v>
      </c>
      <c r="F872" s="152" t="s">
        <v>1533</v>
      </c>
      <c r="H872" s="153">
        <v>4</v>
      </c>
      <c r="I872" s="154"/>
      <c r="L872" s="149"/>
      <c r="M872" s="155"/>
      <c r="T872" s="156"/>
      <c r="AT872" s="151" t="s">
        <v>276</v>
      </c>
      <c r="AU872" s="151" t="s">
        <v>90</v>
      </c>
      <c r="AV872" s="12" t="s">
        <v>90</v>
      </c>
      <c r="AW872" s="12" t="s">
        <v>32</v>
      </c>
      <c r="AX872" s="12" t="s">
        <v>77</v>
      </c>
      <c r="AY872" s="151" t="s">
        <v>268</v>
      </c>
    </row>
    <row r="873" spans="2:65" s="13" customFormat="1">
      <c r="B873" s="157"/>
      <c r="D873" s="150" t="s">
        <v>276</v>
      </c>
      <c r="E873" s="158" t="s">
        <v>1</v>
      </c>
      <c r="F873" s="159" t="s">
        <v>278</v>
      </c>
      <c r="H873" s="160">
        <v>4</v>
      </c>
      <c r="I873" s="161"/>
      <c r="L873" s="157"/>
      <c r="M873" s="162"/>
      <c r="T873" s="163"/>
      <c r="AT873" s="158" t="s">
        <v>276</v>
      </c>
      <c r="AU873" s="158" t="s">
        <v>90</v>
      </c>
      <c r="AV873" s="13" t="s">
        <v>101</v>
      </c>
      <c r="AW873" s="13" t="s">
        <v>32</v>
      </c>
      <c r="AX873" s="13" t="s">
        <v>84</v>
      </c>
      <c r="AY873" s="158" t="s">
        <v>268</v>
      </c>
    </row>
    <row r="874" spans="2:65" s="1" customFormat="1" ht="37.9" customHeight="1">
      <c r="B874" s="32"/>
      <c r="C874" s="136" t="s">
        <v>1534</v>
      </c>
      <c r="D874" s="136" t="s">
        <v>270</v>
      </c>
      <c r="E874" s="137" t="s">
        <v>1535</v>
      </c>
      <c r="F874" s="138" t="s">
        <v>1536</v>
      </c>
      <c r="G874" s="139" t="s">
        <v>318</v>
      </c>
      <c r="H874" s="140">
        <v>31</v>
      </c>
      <c r="I874" s="141"/>
      <c r="J874" s="142">
        <f>ROUND(I874*H874,2)</f>
        <v>0</v>
      </c>
      <c r="K874" s="138" t="s">
        <v>1</v>
      </c>
      <c r="L874" s="32"/>
      <c r="M874" s="143" t="s">
        <v>1</v>
      </c>
      <c r="N874" s="144" t="s">
        <v>43</v>
      </c>
      <c r="P874" s="145">
        <f>O874*H874</f>
        <v>0</v>
      </c>
      <c r="Q874" s="145">
        <v>8.3000000000000001E-4</v>
      </c>
      <c r="R874" s="145">
        <f>Q874*H874</f>
        <v>2.5729999999999999E-2</v>
      </c>
      <c r="S874" s="145">
        <v>0</v>
      </c>
      <c r="T874" s="146">
        <f>S874*H874</f>
        <v>0</v>
      </c>
      <c r="AR874" s="147" t="s">
        <v>370</v>
      </c>
      <c r="AT874" s="147" t="s">
        <v>270</v>
      </c>
      <c r="AU874" s="147" t="s">
        <v>90</v>
      </c>
      <c r="AY874" s="17" t="s">
        <v>268</v>
      </c>
      <c r="BE874" s="148">
        <f>IF(N874="základní",J874,0)</f>
        <v>0</v>
      </c>
      <c r="BF874" s="148">
        <f>IF(N874="snížená",J874,0)</f>
        <v>0</v>
      </c>
      <c r="BG874" s="148">
        <f>IF(N874="zákl. přenesená",J874,0)</f>
        <v>0</v>
      </c>
      <c r="BH874" s="148">
        <f>IF(N874="sníž. přenesená",J874,0)</f>
        <v>0</v>
      </c>
      <c r="BI874" s="148">
        <f>IF(N874="nulová",J874,0)</f>
        <v>0</v>
      </c>
      <c r="BJ874" s="17" t="s">
        <v>90</v>
      </c>
      <c r="BK874" s="148">
        <f>ROUND(I874*H874,2)</f>
        <v>0</v>
      </c>
      <c r="BL874" s="17" t="s">
        <v>370</v>
      </c>
      <c r="BM874" s="147" t="s">
        <v>1537</v>
      </c>
    </row>
    <row r="875" spans="2:65" s="1" customFormat="1" ht="68.25">
      <c r="B875" s="32"/>
      <c r="D875" s="150" t="s">
        <v>475</v>
      </c>
      <c r="F875" s="178" t="s">
        <v>1538</v>
      </c>
      <c r="I875" s="179"/>
      <c r="L875" s="32"/>
      <c r="M875" s="180"/>
      <c r="T875" s="56"/>
      <c r="AT875" s="17" t="s">
        <v>475</v>
      </c>
      <c r="AU875" s="17" t="s">
        <v>90</v>
      </c>
    </row>
    <row r="876" spans="2:65" s="14" customFormat="1" ht="33.75">
      <c r="B876" s="164"/>
      <c r="D876" s="150" t="s">
        <v>276</v>
      </c>
      <c r="E876" s="165" t="s">
        <v>1</v>
      </c>
      <c r="F876" s="166" t="s">
        <v>1539</v>
      </c>
      <c r="H876" s="165" t="s">
        <v>1</v>
      </c>
      <c r="I876" s="167"/>
      <c r="L876" s="164"/>
      <c r="M876" s="168"/>
      <c r="T876" s="169"/>
      <c r="AT876" s="165" t="s">
        <v>276</v>
      </c>
      <c r="AU876" s="165" t="s">
        <v>90</v>
      </c>
      <c r="AV876" s="14" t="s">
        <v>84</v>
      </c>
      <c r="AW876" s="14" t="s">
        <v>32</v>
      </c>
      <c r="AX876" s="14" t="s">
        <v>77</v>
      </c>
      <c r="AY876" s="165" t="s">
        <v>268</v>
      </c>
    </row>
    <row r="877" spans="2:65" s="12" customFormat="1">
      <c r="B877" s="149"/>
      <c r="D877" s="150" t="s">
        <v>276</v>
      </c>
      <c r="E877" s="151" t="s">
        <v>1</v>
      </c>
      <c r="F877" s="152" t="s">
        <v>3798</v>
      </c>
      <c r="H877" s="153">
        <v>31</v>
      </c>
      <c r="I877" s="154"/>
      <c r="L877" s="149"/>
      <c r="M877" s="155"/>
      <c r="T877" s="156"/>
      <c r="AT877" s="151" t="s">
        <v>276</v>
      </c>
      <c r="AU877" s="151" t="s">
        <v>90</v>
      </c>
      <c r="AV877" s="12" t="s">
        <v>90</v>
      </c>
      <c r="AW877" s="12" t="s">
        <v>32</v>
      </c>
      <c r="AX877" s="12" t="s">
        <v>77</v>
      </c>
      <c r="AY877" s="151" t="s">
        <v>268</v>
      </c>
    </row>
    <row r="878" spans="2:65" s="13" customFormat="1">
      <c r="B878" s="157"/>
      <c r="D878" s="150" t="s">
        <v>276</v>
      </c>
      <c r="E878" s="158" t="s">
        <v>1</v>
      </c>
      <c r="F878" s="159" t="s">
        <v>278</v>
      </c>
      <c r="H878" s="160">
        <v>31</v>
      </c>
      <c r="I878" s="161"/>
      <c r="L878" s="157"/>
      <c r="M878" s="162"/>
      <c r="T878" s="163"/>
      <c r="AT878" s="158" t="s">
        <v>276</v>
      </c>
      <c r="AU878" s="158" t="s">
        <v>90</v>
      </c>
      <c r="AV878" s="13" t="s">
        <v>101</v>
      </c>
      <c r="AW878" s="13" t="s">
        <v>32</v>
      </c>
      <c r="AX878" s="13" t="s">
        <v>84</v>
      </c>
      <c r="AY878" s="158" t="s">
        <v>268</v>
      </c>
    </row>
    <row r="879" spans="2:65" s="1" customFormat="1" ht="24.2" customHeight="1">
      <c r="B879" s="32"/>
      <c r="C879" s="136" t="s">
        <v>1541</v>
      </c>
      <c r="D879" s="136" t="s">
        <v>270</v>
      </c>
      <c r="E879" s="137" t="s">
        <v>1542</v>
      </c>
      <c r="F879" s="138" t="s">
        <v>1543</v>
      </c>
      <c r="G879" s="139" t="s">
        <v>440</v>
      </c>
      <c r="H879" s="140">
        <v>1</v>
      </c>
      <c r="I879" s="141"/>
      <c r="J879" s="142">
        <f>ROUND(I879*H879,2)</f>
        <v>0</v>
      </c>
      <c r="K879" s="138" t="s">
        <v>1</v>
      </c>
      <c r="L879" s="32"/>
      <c r="M879" s="143" t="s">
        <v>1</v>
      </c>
      <c r="N879" s="144" t="s">
        <v>43</v>
      </c>
      <c r="P879" s="145">
        <f>O879*H879</f>
        <v>0</v>
      </c>
      <c r="Q879" s="145">
        <v>8.3000000000000001E-4</v>
      </c>
      <c r="R879" s="145">
        <f>Q879*H879</f>
        <v>8.3000000000000001E-4</v>
      </c>
      <c r="S879" s="145">
        <v>0</v>
      </c>
      <c r="T879" s="146">
        <f>S879*H879</f>
        <v>0</v>
      </c>
      <c r="AR879" s="147" t="s">
        <v>370</v>
      </c>
      <c r="AT879" s="147" t="s">
        <v>270</v>
      </c>
      <c r="AU879" s="147" t="s">
        <v>90</v>
      </c>
      <c r="AY879" s="17" t="s">
        <v>268</v>
      </c>
      <c r="BE879" s="148">
        <f>IF(N879="základní",J879,0)</f>
        <v>0</v>
      </c>
      <c r="BF879" s="148">
        <f>IF(N879="snížená",J879,0)</f>
        <v>0</v>
      </c>
      <c r="BG879" s="148">
        <f>IF(N879="zákl. přenesená",J879,0)</f>
        <v>0</v>
      </c>
      <c r="BH879" s="148">
        <f>IF(N879="sníž. přenesená",J879,0)</f>
        <v>0</v>
      </c>
      <c r="BI879" s="148">
        <f>IF(N879="nulová",J879,0)</f>
        <v>0</v>
      </c>
      <c r="BJ879" s="17" t="s">
        <v>90</v>
      </c>
      <c r="BK879" s="148">
        <f>ROUND(I879*H879,2)</f>
        <v>0</v>
      </c>
      <c r="BL879" s="17" t="s">
        <v>370</v>
      </c>
      <c r="BM879" s="147" t="s">
        <v>1544</v>
      </c>
    </row>
    <row r="880" spans="2:65" s="1" customFormat="1" ht="48.75">
      <c r="B880" s="32"/>
      <c r="D880" s="150" t="s">
        <v>475</v>
      </c>
      <c r="F880" s="178" t="s">
        <v>1545</v>
      </c>
      <c r="I880" s="179"/>
      <c r="L880" s="32"/>
      <c r="M880" s="180"/>
      <c r="T880" s="56"/>
      <c r="AT880" s="17" t="s">
        <v>475</v>
      </c>
      <c r="AU880" s="17" t="s">
        <v>90</v>
      </c>
    </row>
    <row r="881" spans="2:65" s="14" customFormat="1">
      <c r="B881" s="164"/>
      <c r="D881" s="150" t="s">
        <v>276</v>
      </c>
      <c r="E881" s="165" t="s">
        <v>1</v>
      </c>
      <c r="F881" s="166" t="s">
        <v>1546</v>
      </c>
      <c r="H881" s="165" t="s">
        <v>1</v>
      </c>
      <c r="I881" s="167"/>
      <c r="L881" s="164"/>
      <c r="M881" s="168"/>
      <c r="T881" s="169"/>
      <c r="AT881" s="165" t="s">
        <v>276</v>
      </c>
      <c r="AU881" s="165" t="s">
        <v>90</v>
      </c>
      <c r="AV881" s="14" t="s">
        <v>84</v>
      </c>
      <c r="AW881" s="14" t="s">
        <v>32</v>
      </c>
      <c r="AX881" s="14" t="s">
        <v>77</v>
      </c>
      <c r="AY881" s="165" t="s">
        <v>268</v>
      </c>
    </row>
    <row r="882" spans="2:65" s="12" customFormat="1" ht="22.5">
      <c r="B882" s="149"/>
      <c r="D882" s="150" t="s">
        <v>276</v>
      </c>
      <c r="E882" s="151" t="s">
        <v>1</v>
      </c>
      <c r="F882" s="152" t="s">
        <v>3799</v>
      </c>
      <c r="H882" s="153">
        <v>1</v>
      </c>
      <c r="I882" s="154"/>
      <c r="L882" s="149"/>
      <c r="M882" s="155"/>
      <c r="T882" s="156"/>
      <c r="AT882" s="151" t="s">
        <v>276</v>
      </c>
      <c r="AU882" s="151" t="s">
        <v>90</v>
      </c>
      <c r="AV882" s="12" t="s">
        <v>90</v>
      </c>
      <c r="AW882" s="12" t="s">
        <v>32</v>
      </c>
      <c r="AX882" s="12" t="s">
        <v>77</v>
      </c>
      <c r="AY882" s="151" t="s">
        <v>268</v>
      </c>
    </row>
    <row r="883" spans="2:65" s="13" customFormat="1">
      <c r="B883" s="157"/>
      <c r="D883" s="150" t="s">
        <v>276</v>
      </c>
      <c r="E883" s="158" t="s">
        <v>1</v>
      </c>
      <c r="F883" s="159" t="s">
        <v>278</v>
      </c>
      <c r="H883" s="160">
        <v>1</v>
      </c>
      <c r="I883" s="161"/>
      <c r="L883" s="157"/>
      <c r="M883" s="162"/>
      <c r="T883" s="163"/>
      <c r="AT883" s="158" t="s">
        <v>276</v>
      </c>
      <c r="AU883" s="158" t="s">
        <v>90</v>
      </c>
      <c r="AV883" s="13" t="s">
        <v>101</v>
      </c>
      <c r="AW883" s="13" t="s">
        <v>32</v>
      </c>
      <c r="AX883" s="13" t="s">
        <v>84</v>
      </c>
      <c r="AY883" s="158" t="s">
        <v>268</v>
      </c>
    </row>
    <row r="884" spans="2:65" s="1" customFormat="1" ht="55.5" customHeight="1">
      <c r="B884" s="32"/>
      <c r="C884" s="136" t="s">
        <v>1549</v>
      </c>
      <c r="D884" s="136" t="s">
        <v>270</v>
      </c>
      <c r="E884" s="137" t="s">
        <v>1550</v>
      </c>
      <c r="F884" s="138" t="s">
        <v>1551</v>
      </c>
      <c r="G884" s="139" t="s">
        <v>440</v>
      </c>
      <c r="H884" s="140">
        <v>1</v>
      </c>
      <c r="I884" s="141"/>
      <c r="J884" s="142">
        <f>ROUND(I884*H884,2)</f>
        <v>0</v>
      </c>
      <c r="K884" s="138" t="s">
        <v>1</v>
      </c>
      <c r="L884" s="32"/>
      <c r="M884" s="143" t="s">
        <v>1</v>
      </c>
      <c r="N884" s="144" t="s">
        <v>43</v>
      </c>
      <c r="P884" s="145">
        <f>O884*H884</f>
        <v>0</v>
      </c>
      <c r="Q884" s="145">
        <v>8.3000000000000001E-4</v>
      </c>
      <c r="R884" s="145">
        <f>Q884*H884</f>
        <v>8.3000000000000001E-4</v>
      </c>
      <c r="S884" s="145">
        <v>0</v>
      </c>
      <c r="T884" s="146">
        <f>S884*H884</f>
        <v>0</v>
      </c>
      <c r="AR884" s="147" t="s">
        <v>370</v>
      </c>
      <c r="AT884" s="147" t="s">
        <v>270</v>
      </c>
      <c r="AU884" s="147" t="s">
        <v>90</v>
      </c>
      <c r="AY884" s="17" t="s">
        <v>268</v>
      </c>
      <c r="BE884" s="148">
        <f>IF(N884="základní",J884,0)</f>
        <v>0</v>
      </c>
      <c r="BF884" s="148">
        <f>IF(N884="snížená",J884,0)</f>
        <v>0</v>
      </c>
      <c r="BG884" s="148">
        <f>IF(N884="zákl. přenesená",J884,0)</f>
        <v>0</v>
      </c>
      <c r="BH884" s="148">
        <f>IF(N884="sníž. přenesená",J884,0)</f>
        <v>0</v>
      </c>
      <c r="BI884" s="148">
        <f>IF(N884="nulová",J884,0)</f>
        <v>0</v>
      </c>
      <c r="BJ884" s="17" t="s">
        <v>90</v>
      </c>
      <c r="BK884" s="148">
        <f>ROUND(I884*H884,2)</f>
        <v>0</v>
      </c>
      <c r="BL884" s="17" t="s">
        <v>370</v>
      </c>
      <c r="BM884" s="147" t="s">
        <v>1552</v>
      </c>
    </row>
    <row r="885" spans="2:65" s="1" customFormat="1" ht="48.75">
      <c r="B885" s="32"/>
      <c r="D885" s="150" t="s">
        <v>475</v>
      </c>
      <c r="F885" s="178" t="s">
        <v>1553</v>
      </c>
      <c r="I885" s="179"/>
      <c r="L885" s="32"/>
      <c r="M885" s="180"/>
      <c r="T885" s="56"/>
      <c r="AT885" s="17" t="s">
        <v>475</v>
      </c>
      <c r="AU885" s="17" t="s">
        <v>90</v>
      </c>
    </row>
    <row r="886" spans="2:65" s="12" customFormat="1">
      <c r="B886" s="149"/>
      <c r="D886" s="150" t="s">
        <v>276</v>
      </c>
      <c r="E886" s="151" t="s">
        <v>1</v>
      </c>
      <c r="F886" s="152" t="s">
        <v>1554</v>
      </c>
      <c r="H886" s="153">
        <v>1</v>
      </c>
      <c r="I886" s="154"/>
      <c r="L886" s="149"/>
      <c r="M886" s="155"/>
      <c r="T886" s="156"/>
      <c r="AT886" s="151" t="s">
        <v>276</v>
      </c>
      <c r="AU886" s="151" t="s">
        <v>90</v>
      </c>
      <c r="AV886" s="12" t="s">
        <v>90</v>
      </c>
      <c r="AW886" s="12" t="s">
        <v>32</v>
      </c>
      <c r="AX886" s="12" t="s">
        <v>77</v>
      </c>
      <c r="AY886" s="151" t="s">
        <v>268</v>
      </c>
    </row>
    <row r="887" spans="2:65" s="13" customFormat="1">
      <c r="B887" s="157"/>
      <c r="D887" s="150" t="s">
        <v>276</v>
      </c>
      <c r="E887" s="158" t="s">
        <v>1</v>
      </c>
      <c r="F887" s="159" t="s">
        <v>278</v>
      </c>
      <c r="H887" s="160">
        <v>1</v>
      </c>
      <c r="I887" s="161"/>
      <c r="L887" s="157"/>
      <c r="M887" s="162"/>
      <c r="T887" s="163"/>
      <c r="AT887" s="158" t="s">
        <v>276</v>
      </c>
      <c r="AU887" s="158" t="s">
        <v>90</v>
      </c>
      <c r="AV887" s="13" t="s">
        <v>101</v>
      </c>
      <c r="AW887" s="13" t="s">
        <v>32</v>
      </c>
      <c r="AX887" s="13" t="s">
        <v>84</v>
      </c>
      <c r="AY887" s="158" t="s">
        <v>268</v>
      </c>
    </row>
    <row r="888" spans="2:65" s="1" customFormat="1" ht="66.75" customHeight="1">
      <c r="B888" s="32"/>
      <c r="C888" s="136" t="s">
        <v>1555</v>
      </c>
      <c r="D888" s="136" t="s">
        <v>270</v>
      </c>
      <c r="E888" s="137" t="s">
        <v>1556</v>
      </c>
      <c r="F888" s="138" t="s">
        <v>1557</v>
      </c>
      <c r="G888" s="139" t="s">
        <v>273</v>
      </c>
      <c r="H888" s="140">
        <v>177.64</v>
      </c>
      <c r="I888" s="141"/>
      <c r="J888" s="142">
        <f>ROUND(I888*H888,2)</f>
        <v>0</v>
      </c>
      <c r="K888" s="138" t="s">
        <v>1</v>
      </c>
      <c r="L888" s="32"/>
      <c r="M888" s="143" t="s">
        <v>1</v>
      </c>
      <c r="N888" s="144" t="s">
        <v>43</v>
      </c>
      <c r="P888" s="145">
        <f>O888*H888</f>
        <v>0</v>
      </c>
      <c r="Q888" s="145">
        <v>8.3000000000000001E-4</v>
      </c>
      <c r="R888" s="145">
        <f>Q888*H888</f>
        <v>0.14744119999999999</v>
      </c>
      <c r="S888" s="145">
        <v>0</v>
      </c>
      <c r="T888" s="146">
        <f>S888*H888</f>
        <v>0</v>
      </c>
      <c r="AR888" s="147" t="s">
        <v>370</v>
      </c>
      <c r="AT888" s="147" t="s">
        <v>270</v>
      </c>
      <c r="AU888" s="147" t="s">
        <v>90</v>
      </c>
      <c r="AY888" s="17" t="s">
        <v>268</v>
      </c>
      <c r="BE888" s="148">
        <f>IF(N888="základní",J888,0)</f>
        <v>0</v>
      </c>
      <c r="BF888" s="148">
        <f>IF(N888="snížená",J888,0)</f>
        <v>0</v>
      </c>
      <c r="BG888" s="148">
        <f>IF(N888="zákl. přenesená",J888,0)</f>
        <v>0</v>
      </c>
      <c r="BH888" s="148">
        <f>IF(N888="sníž. přenesená",J888,0)</f>
        <v>0</v>
      </c>
      <c r="BI888" s="148">
        <f>IF(N888="nulová",J888,0)</f>
        <v>0</v>
      </c>
      <c r="BJ888" s="17" t="s">
        <v>90</v>
      </c>
      <c r="BK888" s="148">
        <f>ROUND(I888*H888,2)</f>
        <v>0</v>
      </c>
      <c r="BL888" s="17" t="s">
        <v>370</v>
      </c>
      <c r="BM888" s="147" t="s">
        <v>3800</v>
      </c>
    </row>
    <row r="889" spans="2:65" s="1" customFormat="1" ht="29.25">
      <c r="B889" s="32"/>
      <c r="D889" s="150" t="s">
        <v>475</v>
      </c>
      <c r="F889" s="178" t="s">
        <v>1559</v>
      </c>
      <c r="I889" s="179"/>
      <c r="L889" s="32"/>
      <c r="M889" s="180"/>
      <c r="T889" s="56"/>
      <c r="AT889" s="17" t="s">
        <v>475</v>
      </c>
      <c r="AU889" s="17" t="s">
        <v>90</v>
      </c>
    </row>
    <row r="890" spans="2:65" s="14" customFormat="1">
      <c r="B890" s="164"/>
      <c r="D890" s="150" t="s">
        <v>276</v>
      </c>
      <c r="E890" s="165" t="s">
        <v>1</v>
      </c>
      <c r="F890" s="166" t="s">
        <v>1560</v>
      </c>
      <c r="H890" s="165" t="s">
        <v>1</v>
      </c>
      <c r="I890" s="167"/>
      <c r="L890" s="164"/>
      <c r="M890" s="168"/>
      <c r="T890" s="169"/>
      <c r="AT890" s="165" t="s">
        <v>276</v>
      </c>
      <c r="AU890" s="165" t="s">
        <v>90</v>
      </c>
      <c r="AV890" s="14" t="s">
        <v>84</v>
      </c>
      <c r="AW890" s="14" t="s">
        <v>32</v>
      </c>
      <c r="AX890" s="14" t="s">
        <v>77</v>
      </c>
      <c r="AY890" s="165" t="s">
        <v>268</v>
      </c>
    </row>
    <row r="891" spans="2:65" s="14" customFormat="1">
      <c r="B891" s="164"/>
      <c r="D891" s="150" t="s">
        <v>276</v>
      </c>
      <c r="E891" s="165" t="s">
        <v>1</v>
      </c>
      <c r="F891" s="166" t="s">
        <v>1561</v>
      </c>
      <c r="H891" s="165" t="s">
        <v>1</v>
      </c>
      <c r="I891" s="167"/>
      <c r="L891" s="164"/>
      <c r="M891" s="168"/>
      <c r="T891" s="169"/>
      <c r="AT891" s="165" t="s">
        <v>276</v>
      </c>
      <c r="AU891" s="165" t="s">
        <v>90</v>
      </c>
      <c r="AV891" s="14" t="s">
        <v>84</v>
      </c>
      <c r="AW891" s="14" t="s">
        <v>32</v>
      </c>
      <c r="AX891" s="14" t="s">
        <v>77</v>
      </c>
      <c r="AY891" s="165" t="s">
        <v>268</v>
      </c>
    </row>
    <row r="892" spans="2:65" s="12" customFormat="1">
      <c r="B892" s="149"/>
      <c r="D892" s="150" t="s">
        <v>276</v>
      </c>
      <c r="E892" s="151" t="s">
        <v>1</v>
      </c>
      <c r="F892" s="152" t="s">
        <v>3793</v>
      </c>
      <c r="H892" s="153">
        <v>154.50800000000001</v>
      </c>
      <c r="I892" s="154"/>
      <c r="L892" s="149"/>
      <c r="M892" s="155"/>
      <c r="T892" s="156"/>
      <c r="AT892" s="151" t="s">
        <v>276</v>
      </c>
      <c r="AU892" s="151" t="s">
        <v>90</v>
      </c>
      <c r="AV892" s="12" t="s">
        <v>90</v>
      </c>
      <c r="AW892" s="12" t="s">
        <v>32</v>
      </c>
      <c r="AX892" s="12" t="s">
        <v>77</v>
      </c>
      <c r="AY892" s="151" t="s">
        <v>268</v>
      </c>
    </row>
    <row r="893" spans="2:65" s="15" customFormat="1">
      <c r="B893" s="170"/>
      <c r="D893" s="150" t="s">
        <v>276</v>
      </c>
      <c r="E893" s="171" t="s">
        <v>1</v>
      </c>
      <c r="F893" s="172" t="s">
        <v>325</v>
      </c>
      <c r="H893" s="173">
        <v>154.50800000000001</v>
      </c>
      <c r="I893" s="174"/>
      <c r="L893" s="170"/>
      <c r="M893" s="175"/>
      <c r="T893" s="176"/>
      <c r="AT893" s="171" t="s">
        <v>276</v>
      </c>
      <c r="AU893" s="171" t="s">
        <v>90</v>
      </c>
      <c r="AV893" s="15" t="s">
        <v>97</v>
      </c>
      <c r="AW893" s="15" t="s">
        <v>32</v>
      </c>
      <c r="AX893" s="15" t="s">
        <v>77</v>
      </c>
      <c r="AY893" s="171" t="s">
        <v>268</v>
      </c>
    </row>
    <row r="894" spans="2:65" s="12" customFormat="1">
      <c r="B894" s="149"/>
      <c r="D894" s="150" t="s">
        <v>276</v>
      </c>
      <c r="E894" s="151" t="s">
        <v>1</v>
      </c>
      <c r="F894" s="152" t="s">
        <v>3801</v>
      </c>
      <c r="H894" s="153">
        <v>23.132000000000001</v>
      </c>
      <c r="I894" s="154"/>
      <c r="L894" s="149"/>
      <c r="M894" s="155"/>
      <c r="T894" s="156"/>
      <c r="AT894" s="151" t="s">
        <v>276</v>
      </c>
      <c r="AU894" s="151" t="s">
        <v>90</v>
      </c>
      <c r="AV894" s="12" t="s">
        <v>90</v>
      </c>
      <c r="AW894" s="12" t="s">
        <v>32</v>
      </c>
      <c r="AX894" s="12" t="s">
        <v>77</v>
      </c>
      <c r="AY894" s="151" t="s">
        <v>268</v>
      </c>
    </row>
    <row r="895" spans="2:65" s="15" customFormat="1">
      <c r="B895" s="170"/>
      <c r="D895" s="150" t="s">
        <v>276</v>
      </c>
      <c r="E895" s="171" t="s">
        <v>1</v>
      </c>
      <c r="F895" s="172" t="s">
        <v>325</v>
      </c>
      <c r="H895" s="173">
        <v>23.132000000000001</v>
      </c>
      <c r="I895" s="174"/>
      <c r="L895" s="170"/>
      <c r="M895" s="175"/>
      <c r="T895" s="176"/>
      <c r="AT895" s="171" t="s">
        <v>276</v>
      </c>
      <c r="AU895" s="171" t="s">
        <v>90</v>
      </c>
      <c r="AV895" s="15" t="s">
        <v>97</v>
      </c>
      <c r="AW895" s="15" t="s">
        <v>32</v>
      </c>
      <c r="AX895" s="15" t="s">
        <v>77</v>
      </c>
      <c r="AY895" s="171" t="s">
        <v>268</v>
      </c>
    </row>
    <row r="896" spans="2:65" s="13" customFormat="1">
      <c r="B896" s="157"/>
      <c r="D896" s="150" t="s">
        <v>276</v>
      </c>
      <c r="E896" s="158" t="s">
        <v>1</v>
      </c>
      <c r="F896" s="159" t="s">
        <v>278</v>
      </c>
      <c r="H896" s="160">
        <v>177.64</v>
      </c>
      <c r="I896" s="161"/>
      <c r="L896" s="157"/>
      <c r="M896" s="162"/>
      <c r="T896" s="163"/>
      <c r="AT896" s="158" t="s">
        <v>276</v>
      </c>
      <c r="AU896" s="158" t="s">
        <v>90</v>
      </c>
      <c r="AV896" s="13" t="s">
        <v>101</v>
      </c>
      <c r="AW896" s="13" t="s">
        <v>32</v>
      </c>
      <c r="AX896" s="13" t="s">
        <v>84</v>
      </c>
      <c r="AY896" s="158" t="s">
        <v>268</v>
      </c>
    </row>
    <row r="897" spans="2:65" s="1" customFormat="1" ht="24.2" customHeight="1">
      <c r="B897" s="32"/>
      <c r="C897" s="136" t="s">
        <v>1563</v>
      </c>
      <c r="D897" s="136" t="s">
        <v>270</v>
      </c>
      <c r="E897" s="137" t="s">
        <v>2875</v>
      </c>
      <c r="F897" s="138" t="s">
        <v>2876</v>
      </c>
      <c r="G897" s="139" t="s">
        <v>273</v>
      </c>
      <c r="H897" s="140">
        <v>186.68199999999999</v>
      </c>
      <c r="I897" s="141"/>
      <c r="J897" s="142">
        <f>ROUND(I897*H897,2)</f>
        <v>0</v>
      </c>
      <c r="K897" s="138" t="s">
        <v>274</v>
      </c>
      <c r="L897" s="32"/>
      <c r="M897" s="143" t="s">
        <v>1</v>
      </c>
      <c r="N897" s="144" t="s">
        <v>43</v>
      </c>
      <c r="P897" s="145">
        <f>O897*H897</f>
        <v>0</v>
      </c>
      <c r="Q897" s="145">
        <v>0</v>
      </c>
      <c r="R897" s="145">
        <f>Q897*H897</f>
        <v>0</v>
      </c>
      <c r="S897" s="145">
        <v>0</v>
      </c>
      <c r="T897" s="146">
        <f>S897*H897</f>
        <v>0</v>
      </c>
      <c r="AR897" s="147" t="s">
        <v>370</v>
      </c>
      <c r="AT897" s="147" t="s">
        <v>270</v>
      </c>
      <c r="AU897" s="147" t="s">
        <v>90</v>
      </c>
      <c r="AY897" s="17" t="s">
        <v>268</v>
      </c>
      <c r="BE897" s="148">
        <f>IF(N897="základní",J897,0)</f>
        <v>0</v>
      </c>
      <c r="BF897" s="148">
        <f>IF(N897="snížená",J897,0)</f>
        <v>0</v>
      </c>
      <c r="BG897" s="148">
        <f>IF(N897="zákl. přenesená",J897,0)</f>
        <v>0</v>
      </c>
      <c r="BH897" s="148">
        <f>IF(N897="sníž. přenesená",J897,0)</f>
        <v>0</v>
      </c>
      <c r="BI897" s="148">
        <f>IF(N897="nulová",J897,0)</f>
        <v>0</v>
      </c>
      <c r="BJ897" s="17" t="s">
        <v>90</v>
      </c>
      <c r="BK897" s="148">
        <f>ROUND(I897*H897,2)</f>
        <v>0</v>
      </c>
      <c r="BL897" s="17" t="s">
        <v>370</v>
      </c>
      <c r="BM897" s="147" t="s">
        <v>2877</v>
      </c>
    </row>
    <row r="898" spans="2:65" s="1" customFormat="1" ht="16.5" customHeight="1">
      <c r="B898" s="32"/>
      <c r="C898" s="186" t="s">
        <v>1567</v>
      </c>
      <c r="D898" s="186" t="s">
        <v>982</v>
      </c>
      <c r="E898" s="187" t="s">
        <v>1568</v>
      </c>
      <c r="F898" s="188" t="s">
        <v>1569</v>
      </c>
      <c r="G898" s="189" t="s">
        <v>273</v>
      </c>
      <c r="H898" s="190">
        <v>195.30600000000001</v>
      </c>
      <c r="I898" s="191"/>
      <c r="J898" s="192">
        <f>ROUND(I898*H898,2)</f>
        <v>0</v>
      </c>
      <c r="K898" s="188" t="s">
        <v>274</v>
      </c>
      <c r="L898" s="193"/>
      <c r="M898" s="194" t="s">
        <v>1</v>
      </c>
      <c r="N898" s="195" t="s">
        <v>43</v>
      </c>
      <c r="P898" s="145">
        <f>O898*H898</f>
        <v>0</v>
      </c>
      <c r="Q898" s="145">
        <v>2.0000000000000001E-4</v>
      </c>
      <c r="R898" s="145">
        <f>Q898*H898</f>
        <v>3.9061200000000004E-2</v>
      </c>
      <c r="S898" s="145">
        <v>0</v>
      </c>
      <c r="T898" s="146">
        <f>S898*H898</f>
        <v>0</v>
      </c>
      <c r="AR898" s="147" t="s">
        <v>448</v>
      </c>
      <c r="AT898" s="147" t="s">
        <v>982</v>
      </c>
      <c r="AU898" s="147" t="s">
        <v>90</v>
      </c>
      <c r="AY898" s="17" t="s">
        <v>268</v>
      </c>
      <c r="BE898" s="148">
        <f>IF(N898="základní",J898,0)</f>
        <v>0</v>
      </c>
      <c r="BF898" s="148">
        <f>IF(N898="snížená",J898,0)</f>
        <v>0</v>
      </c>
      <c r="BG898" s="148">
        <f>IF(N898="zákl. přenesená",J898,0)</f>
        <v>0</v>
      </c>
      <c r="BH898" s="148">
        <f>IF(N898="sníž. přenesená",J898,0)</f>
        <v>0</v>
      </c>
      <c r="BI898" s="148">
        <f>IF(N898="nulová",J898,0)</f>
        <v>0</v>
      </c>
      <c r="BJ898" s="17" t="s">
        <v>90</v>
      </c>
      <c r="BK898" s="148">
        <f>ROUND(I898*H898,2)</f>
        <v>0</v>
      </c>
      <c r="BL898" s="17" t="s">
        <v>370</v>
      </c>
      <c r="BM898" s="147" t="s">
        <v>1570</v>
      </c>
    </row>
    <row r="899" spans="2:65" s="14" customFormat="1">
      <c r="B899" s="164"/>
      <c r="D899" s="150" t="s">
        <v>276</v>
      </c>
      <c r="E899" s="165" t="s">
        <v>1</v>
      </c>
      <c r="F899" s="166" t="s">
        <v>1560</v>
      </c>
      <c r="H899" s="165" t="s">
        <v>1</v>
      </c>
      <c r="I899" s="167"/>
      <c r="L899" s="164"/>
      <c r="M899" s="168"/>
      <c r="T899" s="169"/>
      <c r="AT899" s="165" t="s">
        <v>276</v>
      </c>
      <c r="AU899" s="165" t="s">
        <v>90</v>
      </c>
      <c r="AV899" s="14" t="s">
        <v>84</v>
      </c>
      <c r="AW899" s="14" t="s">
        <v>32</v>
      </c>
      <c r="AX899" s="14" t="s">
        <v>77</v>
      </c>
      <c r="AY899" s="165" t="s">
        <v>268</v>
      </c>
    </row>
    <row r="900" spans="2:65" s="14" customFormat="1">
      <c r="B900" s="164"/>
      <c r="D900" s="150" t="s">
        <v>276</v>
      </c>
      <c r="E900" s="165" t="s">
        <v>1</v>
      </c>
      <c r="F900" s="166" t="s">
        <v>1571</v>
      </c>
      <c r="H900" s="165" t="s">
        <v>1</v>
      </c>
      <c r="I900" s="167"/>
      <c r="L900" s="164"/>
      <c r="M900" s="168"/>
      <c r="T900" s="169"/>
      <c r="AT900" s="165" t="s">
        <v>276</v>
      </c>
      <c r="AU900" s="165" t="s">
        <v>90</v>
      </c>
      <c r="AV900" s="14" t="s">
        <v>84</v>
      </c>
      <c r="AW900" s="14" t="s">
        <v>32</v>
      </c>
      <c r="AX900" s="14" t="s">
        <v>77</v>
      </c>
      <c r="AY900" s="165" t="s">
        <v>268</v>
      </c>
    </row>
    <row r="901" spans="2:65" s="12" customFormat="1">
      <c r="B901" s="149"/>
      <c r="D901" s="150" t="s">
        <v>276</v>
      </c>
      <c r="E901" s="151" t="s">
        <v>1</v>
      </c>
      <c r="F901" s="152" t="s">
        <v>3793</v>
      </c>
      <c r="H901" s="153">
        <v>154.50800000000001</v>
      </c>
      <c r="I901" s="154"/>
      <c r="L901" s="149"/>
      <c r="M901" s="155"/>
      <c r="T901" s="156"/>
      <c r="AT901" s="151" t="s">
        <v>276</v>
      </c>
      <c r="AU901" s="151" t="s">
        <v>90</v>
      </c>
      <c r="AV901" s="12" t="s">
        <v>90</v>
      </c>
      <c r="AW901" s="12" t="s">
        <v>32</v>
      </c>
      <c r="AX901" s="12" t="s">
        <v>77</v>
      </c>
      <c r="AY901" s="151" t="s">
        <v>268</v>
      </c>
    </row>
    <row r="902" spans="2:65" s="15" customFormat="1">
      <c r="B902" s="170"/>
      <c r="D902" s="150" t="s">
        <v>276</v>
      </c>
      <c r="E902" s="171" t="s">
        <v>1</v>
      </c>
      <c r="F902" s="172" t="s">
        <v>325</v>
      </c>
      <c r="H902" s="173">
        <v>154.50800000000001</v>
      </c>
      <c r="I902" s="174"/>
      <c r="L902" s="170"/>
      <c r="M902" s="175"/>
      <c r="T902" s="176"/>
      <c r="AT902" s="171" t="s">
        <v>276</v>
      </c>
      <c r="AU902" s="171" t="s">
        <v>90</v>
      </c>
      <c r="AV902" s="15" t="s">
        <v>97</v>
      </c>
      <c r="AW902" s="15" t="s">
        <v>32</v>
      </c>
      <c r="AX902" s="15" t="s">
        <v>77</v>
      </c>
      <c r="AY902" s="171" t="s">
        <v>268</v>
      </c>
    </row>
    <row r="903" spans="2:65" s="12" customFormat="1">
      <c r="B903" s="149"/>
      <c r="D903" s="150" t="s">
        <v>276</v>
      </c>
      <c r="E903" s="151" t="s">
        <v>1</v>
      </c>
      <c r="F903" s="152" t="s">
        <v>3802</v>
      </c>
      <c r="H903" s="153">
        <v>14.587999999999999</v>
      </c>
      <c r="I903" s="154"/>
      <c r="L903" s="149"/>
      <c r="M903" s="155"/>
      <c r="T903" s="156"/>
      <c r="AT903" s="151" t="s">
        <v>276</v>
      </c>
      <c r="AU903" s="151" t="s">
        <v>90</v>
      </c>
      <c r="AV903" s="12" t="s">
        <v>90</v>
      </c>
      <c r="AW903" s="12" t="s">
        <v>32</v>
      </c>
      <c r="AX903" s="12" t="s">
        <v>77</v>
      </c>
      <c r="AY903" s="151" t="s">
        <v>268</v>
      </c>
    </row>
    <row r="904" spans="2:65" s="15" customFormat="1">
      <c r="B904" s="170"/>
      <c r="D904" s="150" t="s">
        <v>276</v>
      </c>
      <c r="E904" s="171" t="s">
        <v>1</v>
      </c>
      <c r="F904" s="172" t="s">
        <v>325</v>
      </c>
      <c r="H904" s="173">
        <v>14.587999999999999</v>
      </c>
      <c r="I904" s="174"/>
      <c r="L904" s="170"/>
      <c r="M904" s="175"/>
      <c r="T904" s="176"/>
      <c r="AT904" s="171" t="s">
        <v>276</v>
      </c>
      <c r="AU904" s="171" t="s">
        <v>90</v>
      </c>
      <c r="AV904" s="15" t="s">
        <v>97</v>
      </c>
      <c r="AW904" s="15" t="s">
        <v>32</v>
      </c>
      <c r="AX904" s="15" t="s">
        <v>77</v>
      </c>
      <c r="AY904" s="171" t="s">
        <v>268</v>
      </c>
    </row>
    <row r="905" spans="2:65" s="13" customFormat="1">
      <c r="B905" s="157"/>
      <c r="D905" s="150" t="s">
        <v>276</v>
      </c>
      <c r="E905" s="158" t="s">
        <v>1</v>
      </c>
      <c r="F905" s="159" t="s">
        <v>278</v>
      </c>
      <c r="H905" s="160">
        <v>169.096</v>
      </c>
      <c r="I905" s="161"/>
      <c r="L905" s="157"/>
      <c r="M905" s="162"/>
      <c r="T905" s="163"/>
      <c r="AT905" s="158" t="s">
        <v>276</v>
      </c>
      <c r="AU905" s="158" t="s">
        <v>90</v>
      </c>
      <c r="AV905" s="13" t="s">
        <v>101</v>
      </c>
      <c r="AW905" s="13" t="s">
        <v>32</v>
      </c>
      <c r="AX905" s="13" t="s">
        <v>84</v>
      </c>
      <c r="AY905" s="158" t="s">
        <v>268</v>
      </c>
    </row>
    <row r="906" spans="2:65" s="12" customFormat="1">
      <c r="B906" s="149"/>
      <c r="D906" s="150" t="s">
        <v>276</v>
      </c>
      <c r="F906" s="152" t="s">
        <v>3803</v>
      </c>
      <c r="H906" s="153">
        <v>195.30600000000001</v>
      </c>
      <c r="I906" s="154"/>
      <c r="L906" s="149"/>
      <c r="M906" s="155"/>
      <c r="T906" s="156"/>
      <c r="AT906" s="151" t="s">
        <v>276</v>
      </c>
      <c r="AU906" s="151" t="s">
        <v>90</v>
      </c>
      <c r="AV906" s="12" t="s">
        <v>90</v>
      </c>
      <c r="AW906" s="12" t="s">
        <v>4</v>
      </c>
      <c r="AX906" s="12" t="s">
        <v>84</v>
      </c>
      <c r="AY906" s="151" t="s">
        <v>268</v>
      </c>
    </row>
    <row r="907" spans="2:65" s="1" customFormat="1" ht="16.5" customHeight="1">
      <c r="B907" s="32"/>
      <c r="C907" s="186" t="s">
        <v>584</v>
      </c>
      <c r="D907" s="186" t="s">
        <v>982</v>
      </c>
      <c r="E907" s="187" t="s">
        <v>1450</v>
      </c>
      <c r="F907" s="188" t="s">
        <v>1451</v>
      </c>
      <c r="G907" s="189" t="s">
        <v>273</v>
      </c>
      <c r="H907" s="190">
        <v>20.312000000000001</v>
      </c>
      <c r="I907" s="191"/>
      <c r="J907" s="192">
        <f>ROUND(I907*H907,2)</f>
        <v>0</v>
      </c>
      <c r="K907" s="188" t="s">
        <v>274</v>
      </c>
      <c r="L907" s="193"/>
      <c r="M907" s="194" t="s">
        <v>1</v>
      </c>
      <c r="N907" s="195" t="s">
        <v>43</v>
      </c>
      <c r="P907" s="145">
        <f>O907*H907</f>
        <v>0</v>
      </c>
      <c r="Q907" s="145">
        <v>2.9999999999999997E-4</v>
      </c>
      <c r="R907" s="145">
        <f>Q907*H907</f>
        <v>6.0936000000000002E-3</v>
      </c>
      <c r="S907" s="145">
        <v>0</v>
      </c>
      <c r="T907" s="146">
        <f>S907*H907</f>
        <v>0</v>
      </c>
      <c r="AR907" s="147" t="s">
        <v>448</v>
      </c>
      <c r="AT907" s="147" t="s">
        <v>982</v>
      </c>
      <c r="AU907" s="147" t="s">
        <v>90</v>
      </c>
      <c r="AY907" s="17" t="s">
        <v>268</v>
      </c>
      <c r="BE907" s="148">
        <f>IF(N907="základní",J907,0)</f>
        <v>0</v>
      </c>
      <c r="BF907" s="148">
        <f>IF(N907="snížená",J907,0)</f>
        <v>0</v>
      </c>
      <c r="BG907" s="148">
        <f>IF(N907="zákl. přenesená",J907,0)</f>
        <v>0</v>
      </c>
      <c r="BH907" s="148">
        <f>IF(N907="sníž. přenesená",J907,0)</f>
        <v>0</v>
      </c>
      <c r="BI907" s="148">
        <f>IF(N907="nulová",J907,0)</f>
        <v>0</v>
      </c>
      <c r="BJ907" s="17" t="s">
        <v>90</v>
      </c>
      <c r="BK907" s="148">
        <f>ROUND(I907*H907,2)</f>
        <v>0</v>
      </c>
      <c r="BL907" s="17" t="s">
        <v>370</v>
      </c>
      <c r="BM907" s="147" t="s">
        <v>3804</v>
      </c>
    </row>
    <row r="908" spans="2:65" s="12" customFormat="1" ht="22.5">
      <c r="B908" s="149"/>
      <c r="D908" s="150" t="s">
        <v>276</v>
      </c>
      <c r="E908" s="151" t="s">
        <v>1</v>
      </c>
      <c r="F908" s="152" t="s">
        <v>1575</v>
      </c>
      <c r="H908" s="153">
        <v>17.585999999999999</v>
      </c>
      <c r="I908" s="154"/>
      <c r="L908" s="149"/>
      <c r="M908" s="155"/>
      <c r="T908" s="156"/>
      <c r="AT908" s="151" t="s">
        <v>276</v>
      </c>
      <c r="AU908" s="151" t="s">
        <v>90</v>
      </c>
      <c r="AV908" s="12" t="s">
        <v>90</v>
      </c>
      <c r="AW908" s="12" t="s">
        <v>32</v>
      </c>
      <c r="AX908" s="12" t="s">
        <v>77</v>
      </c>
      <c r="AY908" s="151" t="s">
        <v>268</v>
      </c>
    </row>
    <row r="909" spans="2:65" s="13" customFormat="1">
      <c r="B909" s="157"/>
      <c r="D909" s="150" t="s">
        <v>276</v>
      </c>
      <c r="E909" s="158" t="s">
        <v>1</v>
      </c>
      <c r="F909" s="159" t="s">
        <v>278</v>
      </c>
      <c r="H909" s="160">
        <v>17.585999999999999</v>
      </c>
      <c r="I909" s="161"/>
      <c r="L909" s="157"/>
      <c r="M909" s="162"/>
      <c r="T909" s="163"/>
      <c r="AT909" s="158" t="s">
        <v>276</v>
      </c>
      <c r="AU909" s="158" t="s">
        <v>90</v>
      </c>
      <c r="AV909" s="13" t="s">
        <v>101</v>
      </c>
      <c r="AW909" s="13" t="s">
        <v>32</v>
      </c>
      <c r="AX909" s="13" t="s">
        <v>84</v>
      </c>
      <c r="AY909" s="158" t="s">
        <v>268</v>
      </c>
    </row>
    <row r="910" spans="2:65" s="12" customFormat="1">
      <c r="B910" s="149"/>
      <c r="D910" s="150" t="s">
        <v>276</v>
      </c>
      <c r="F910" s="152" t="s">
        <v>1576</v>
      </c>
      <c r="H910" s="153">
        <v>20.312000000000001</v>
      </c>
      <c r="I910" s="154"/>
      <c r="L910" s="149"/>
      <c r="M910" s="155"/>
      <c r="T910" s="156"/>
      <c r="AT910" s="151" t="s">
        <v>276</v>
      </c>
      <c r="AU910" s="151" t="s">
        <v>90</v>
      </c>
      <c r="AV910" s="12" t="s">
        <v>90</v>
      </c>
      <c r="AW910" s="12" t="s">
        <v>4</v>
      </c>
      <c r="AX910" s="12" t="s">
        <v>84</v>
      </c>
      <c r="AY910" s="151" t="s">
        <v>268</v>
      </c>
    </row>
    <row r="911" spans="2:65" s="1" customFormat="1" ht="24.2" customHeight="1">
      <c r="B911" s="32"/>
      <c r="C911" s="136" t="s">
        <v>1577</v>
      </c>
      <c r="D911" s="136" t="s">
        <v>270</v>
      </c>
      <c r="E911" s="137" t="s">
        <v>1578</v>
      </c>
      <c r="F911" s="138" t="s">
        <v>1579</v>
      </c>
      <c r="G911" s="139" t="s">
        <v>1472</v>
      </c>
      <c r="H911" s="197"/>
      <c r="I911" s="141"/>
      <c r="J911" s="142">
        <f>ROUND(I911*H911,2)</f>
        <v>0</v>
      </c>
      <c r="K911" s="138" t="s">
        <v>274</v>
      </c>
      <c r="L911" s="32"/>
      <c r="M911" s="143" t="s">
        <v>1</v>
      </c>
      <c r="N911" s="144" t="s">
        <v>43</v>
      </c>
      <c r="P911" s="145">
        <f>O911*H911</f>
        <v>0</v>
      </c>
      <c r="Q911" s="145">
        <v>0</v>
      </c>
      <c r="R911" s="145">
        <f>Q911*H911</f>
        <v>0</v>
      </c>
      <c r="S911" s="145">
        <v>0</v>
      </c>
      <c r="T911" s="146">
        <f>S911*H911</f>
        <v>0</v>
      </c>
      <c r="AR911" s="147" t="s">
        <v>370</v>
      </c>
      <c r="AT911" s="147" t="s">
        <v>270</v>
      </c>
      <c r="AU911" s="147" t="s">
        <v>90</v>
      </c>
      <c r="AY911" s="17" t="s">
        <v>268</v>
      </c>
      <c r="BE911" s="148">
        <f>IF(N911="základní",J911,0)</f>
        <v>0</v>
      </c>
      <c r="BF911" s="148">
        <f>IF(N911="snížená",J911,0)</f>
        <v>0</v>
      </c>
      <c r="BG911" s="148">
        <f>IF(N911="zákl. přenesená",J911,0)</f>
        <v>0</v>
      </c>
      <c r="BH911" s="148">
        <f>IF(N911="sníž. přenesená",J911,0)</f>
        <v>0</v>
      </c>
      <c r="BI911" s="148">
        <f>IF(N911="nulová",J911,0)</f>
        <v>0</v>
      </c>
      <c r="BJ911" s="17" t="s">
        <v>90</v>
      </c>
      <c r="BK911" s="148">
        <f>ROUND(I911*H911,2)</f>
        <v>0</v>
      </c>
      <c r="BL911" s="17" t="s">
        <v>370</v>
      </c>
      <c r="BM911" s="147" t="s">
        <v>1580</v>
      </c>
    </row>
    <row r="912" spans="2:65" s="11" customFormat="1" ht="22.9" customHeight="1">
      <c r="B912" s="124"/>
      <c r="D912" s="125" t="s">
        <v>76</v>
      </c>
      <c r="E912" s="134" t="s">
        <v>1581</v>
      </c>
      <c r="F912" s="134" t="s">
        <v>1582</v>
      </c>
      <c r="I912" s="127"/>
      <c r="J912" s="135">
        <f>BK912</f>
        <v>0</v>
      </c>
      <c r="L912" s="124"/>
      <c r="M912" s="129"/>
      <c r="P912" s="130">
        <f>SUM(P913:P985)</f>
        <v>0</v>
      </c>
      <c r="R912" s="130">
        <f>SUM(R913:R985)</f>
        <v>2.2686636999999998</v>
      </c>
      <c r="T912" s="131">
        <f>SUM(T913:T985)</f>
        <v>0</v>
      </c>
      <c r="AR912" s="125" t="s">
        <v>90</v>
      </c>
      <c r="AT912" s="132" t="s">
        <v>76</v>
      </c>
      <c r="AU912" s="132" t="s">
        <v>84</v>
      </c>
      <c r="AY912" s="125" t="s">
        <v>268</v>
      </c>
      <c r="BK912" s="133">
        <f>SUM(BK913:BK985)</f>
        <v>0</v>
      </c>
    </row>
    <row r="913" spans="2:65" s="1" customFormat="1" ht="24.2" customHeight="1">
      <c r="B913" s="32"/>
      <c r="C913" s="136" t="s">
        <v>1583</v>
      </c>
      <c r="D913" s="177" t="s">
        <v>270</v>
      </c>
      <c r="E913" s="137" t="s">
        <v>1584</v>
      </c>
      <c r="F913" s="138" t="s">
        <v>1585</v>
      </c>
      <c r="G913" s="139" t="s">
        <v>273</v>
      </c>
      <c r="H913" s="140">
        <v>130.5</v>
      </c>
      <c r="I913" s="141"/>
      <c r="J913" s="142">
        <f>ROUND(I913*H913,2)</f>
        <v>0</v>
      </c>
      <c r="K913" s="138" t="s">
        <v>274</v>
      </c>
      <c r="L913" s="32"/>
      <c r="M913" s="143" t="s">
        <v>1</v>
      </c>
      <c r="N913" s="144" t="s">
        <v>43</v>
      </c>
      <c r="P913" s="145">
        <f>O913*H913</f>
        <v>0</v>
      </c>
      <c r="Q913" s="145">
        <v>0</v>
      </c>
      <c r="R913" s="145">
        <f>Q913*H913</f>
        <v>0</v>
      </c>
      <c r="S913" s="145">
        <v>0</v>
      </c>
      <c r="T913" s="146">
        <f>S913*H913</f>
        <v>0</v>
      </c>
      <c r="AR913" s="147" t="s">
        <v>370</v>
      </c>
      <c r="AT913" s="147" t="s">
        <v>270</v>
      </c>
      <c r="AU913" s="147" t="s">
        <v>90</v>
      </c>
      <c r="AY913" s="17" t="s">
        <v>268</v>
      </c>
      <c r="BE913" s="148">
        <f>IF(N913="základní",J913,0)</f>
        <v>0</v>
      </c>
      <c r="BF913" s="148">
        <f>IF(N913="snížená",J913,0)</f>
        <v>0</v>
      </c>
      <c r="BG913" s="148">
        <f>IF(N913="zákl. přenesená",J913,0)</f>
        <v>0</v>
      </c>
      <c r="BH913" s="148">
        <f>IF(N913="sníž. přenesená",J913,0)</f>
        <v>0</v>
      </c>
      <c r="BI913" s="148">
        <f>IF(N913="nulová",J913,0)</f>
        <v>0</v>
      </c>
      <c r="BJ913" s="17" t="s">
        <v>90</v>
      </c>
      <c r="BK913" s="148">
        <f>ROUND(I913*H913,2)</f>
        <v>0</v>
      </c>
      <c r="BL913" s="17" t="s">
        <v>370</v>
      </c>
      <c r="BM913" s="147" t="s">
        <v>1586</v>
      </c>
    </row>
    <row r="914" spans="2:65" s="1" customFormat="1" ht="24.2" customHeight="1">
      <c r="B914" s="32"/>
      <c r="C914" s="186" t="s">
        <v>1587</v>
      </c>
      <c r="D914" s="186" t="s">
        <v>982</v>
      </c>
      <c r="E914" s="187" t="s">
        <v>1588</v>
      </c>
      <c r="F914" s="188" t="s">
        <v>1589</v>
      </c>
      <c r="G914" s="189" t="s">
        <v>273</v>
      </c>
      <c r="H914" s="190">
        <v>110.145</v>
      </c>
      <c r="I914" s="191"/>
      <c r="J914" s="192">
        <f>ROUND(I914*H914,2)</f>
        <v>0</v>
      </c>
      <c r="K914" s="188" t="s">
        <v>274</v>
      </c>
      <c r="L914" s="193"/>
      <c r="M914" s="194" t="s">
        <v>1</v>
      </c>
      <c r="N914" s="195" t="s">
        <v>43</v>
      </c>
      <c r="P914" s="145">
        <f>O914*H914</f>
        <v>0</v>
      </c>
      <c r="Q914" s="145">
        <v>4.5500000000000002E-3</v>
      </c>
      <c r="R914" s="145">
        <f>Q914*H914</f>
        <v>0.50115975000000001</v>
      </c>
      <c r="S914" s="145">
        <v>0</v>
      </c>
      <c r="T914" s="146">
        <f>S914*H914</f>
        <v>0</v>
      </c>
      <c r="AR914" s="147" t="s">
        <v>448</v>
      </c>
      <c r="AT914" s="147" t="s">
        <v>982</v>
      </c>
      <c r="AU914" s="147" t="s">
        <v>90</v>
      </c>
      <c r="AY914" s="17" t="s">
        <v>268</v>
      </c>
      <c r="BE914" s="148">
        <f>IF(N914="základní",J914,0)</f>
        <v>0</v>
      </c>
      <c r="BF914" s="148">
        <f>IF(N914="snížená",J914,0)</f>
        <v>0</v>
      </c>
      <c r="BG914" s="148">
        <f>IF(N914="zákl. přenesená",J914,0)</f>
        <v>0</v>
      </c>
      <c r="BH914" s="148">
        <f>IF(N914="sníž. přenesená",J914,0)</f>
        <v>0</v>
      </c>
      <c r="BI914" s="148">
        <f>IF(N914="nulová",J914,0)</f>
        <v>0</v>
      </c>
      <c r="BJ914" s="17" t="s">
        <v>90</v>
      </c>
      <c r="BK914" s="148">
        <f>ROUND(I914*H914,2)</f>
        <v>0</v>
      </c>
      <c r="BL914" s="17" t="s">
        <v>370</v>
      </c>
      <c r="BM914" s="147" t="s">
        <v>1590</v>
      </c>
    </row>
    <row r="915" spans="2:65" s="14" customFormat="1">
      <c r="B915" s="164"/>
      <c r="D915" s="150" t="s">
        <v>276</v>
      </c>
      <c r="E915" s="165" t="s">
        <v>1</v>
      </c>
      <c r="F915" s="166" t="s">
        <v>1591</v>
      </c>
      <c r="H915" s="165" t="s">
        <v>1</v>
      </c>
      <c r="I915" s="167"/>
      <c r="L915" s="164"/>
      <c r="M915" s="168"/>
      <c r="T915" s="169"/>
      <c r="AT915" s="165" t="s">
        <v>276</v>
      </c>
      <c r="AU915" s="165" t="s">
        <v>90</v>
      </c>
      <c r="AV915" s="14" t="s">
        <v>84</v>
      </c>
      <c r="AW915" s="14" t="s">
        <v>32</v>
      </c>
      <c r="AX915" s="14" t="s">
        <v>77</v>
      </c>
      <c r="AY915" s="165" t="s">
        <v>268</v>
      </c>
    </row>
    <row r="916" spans="2:65" s="14" customFormat="1">
      <c r="B916" s="164"/>
      <c r="D916" s="150" t="s">
        <v>276</v>
      </c>
      <c r="E916" s="165" t="s">
        <v>1</v>
      </c>
      <c r="F916" s="166" t="s">
        <v>3581</v>
      </c>
      <c r="H916" s="165" t="s">
        <v>1</v>
      </c>
      <c r="I916" s="167"/>
      <c r="L916" s="164"/>
      <c r="M916" s="168"/>
      <c r="T916" s="169"/>
      <c r="AT916" s="165" t="s">
        <v>276</v>
      </c>
      <c r="AU916" s="165" t="s">
        <v>90</v>
      </c>
      <c r="AV916" s="14" t="s">
        <v>84</v>
      </c>
      <c r="AW916" s="14" t="s">
        <v>32</v>
      </c>
      <c r="AX916" s="14" t="s">
        <v>77</v>
      </c>
      <c r="AY916" s="165" t="s">
        <v>268</v>
      </c>
    </row>
    <row r="917" spans="2:65" s="12" customFormat="1">
      <c r="B917" s="149"/>
      <c r="D917" s="150" t="s">
        <v>276</v>
      </c>
      <c r="E917" s="151" t="s">
        <v>1</v>
      </c>
      <c r="F917" s="152" t="s">
        <v>3688</v>
      </c>
      <c r="H917" s="153">
        <v>96.8</v>
      </c>
      <c r="I917" s="154"/>
      <c r="L917" s="149"/>
      <c r="M917" s="155"/>
      <c r="T917" s="156"/>
      <c r="AT917" s="151" t="s">
        <v>276</v>
      </c>
      <c r="AU917" s="151" t="s">
        <v>90</v>
      </c>
      <c r="AV917" s="12" t="s">
        <v>90</v>
      </c>
      <c r="AW917" s="12" t="s">
        <v>32</v>
      </c>
      <c r="AX917" s="12" t="s">
        <v>77</v>
      </c>
      <c r="AY917" s="151" t="s">
        <v>268</v>
      </c>
    </row>
    <row r="918" spans="2:65" s="12" customFormat="1">
      <c r="B918" s="149"/>
      <c r="D918" s="150" t="s">
        <v>276</v>
      </c>
      <c r="E918" s="151" t="s">
        <v>1</v>
      </c>
      <c r="F918" s="152" t="s">
        <v>3689</v>
      </c>
      <c r="H918" s="153">
        <v>7.9</v>
      </c>
      <c r="I918" s="154"/>
      <c r="L918" s="149"/>
      <c r="M918" s="155"/>
      <c r="T918" s="156"/>
      <c r="AT918" s="151" t="s">
        <v>276</v>
      </c>
      <c r="AU918" s="151" t="s">
        <v>90</v>
      </c>
      <c r="AV918" s="12" t="s">
        <v>90</v>
      </c>
      <c r="AW918" s="12" t="s">
        <v>32</v>
      </c>
      <c r="AX918" s="12" t="s">
        <v>77</v>
      </c>
      <c r="AY918" s="151" t="s">
        <v>268</v>
      </c>
    </row>
    <row r="919" spans="2:65" s="12" customFormat="1">
      <c r="B919" s="149"/>
      <c r="D919" s="150" t="s">
        <v>276</v>
      </c>
      <c r="E919" s="151" t="s">
        <v>1</v>
      </c>
      <c r="F919" s="152" t="s">
        <v>3690</v>
      </c>
      <c r="H919" s="153">
        <v>0.2</v>
      </c>
      <c r="I919" s="154"/>
      <c r="L919" s="149"/>
      <c r="M919" s="155"/>
      <c r="T919" s="156"/>
      <c r="AT919" s="151" t="s">
        <v>276</v>
      </c>
      <c r="AU919" s="151" t="s">
        <v>90</v>
      </c>
      <c r="AV919" s="12" t="s">
        <v>90</v>
      </c>
      <c r="AW919" s="12" t="s">
        <v>32</v>
      </c>
      <c r="AX919" s="12" t="s">
        <v>77</v>
      </c>
      <c r="AY919" s="151" t="s">
        <v>268</v>
      </c>
    </row>
    <row r="920" spans="2:65" s="13" customFormat="1">
      <c r="B920" s="157"/>
      <c r="D920" s="150" t="s">
        <v>276</v>
      </c>
      <c r="E920" s="158" t="s">
        <v>1</v>
      </c>
      <c r="F920" s="159" t="s">
        <v>278</v>
      </c>
      <c r="H920" s="160">
        <v>104.9</v>
      </c>
      <c r="I920" s="161"/>
      <c r="L920" s="157"/>
      <c r="M920" s="162"/>
      <c r="T920" s="163"/>
      <c r="AT920" s="158" t="s">
        <v>276</v>
      </c>
      <c r="AU920" s="158" t="s">
        <v>90</v>
      </c>
      <c r="AV920" s="13" t="s">
        <v>101</v>
      </c>
      <c r="AW920" s="13" t="s">
        <v>32</v>
      </c>
      <c r="AX920" s="13" t="s">
        <v>84</v>
      </c>
      <c r="AY920" s="158" t="s">
        <v>268</v>
      </c>
    </row>
    <row r="921" spans="2:65" s="12" customFormat="1">
      <c r="B921" s="149"/>
      <c r="D921" s="150" t="s">
        <v>276</v>
      </c>
      <c r="F921" s="152" t="s">
        <v>3805</v>
      </c>
      <c r="H921" s="153">
        <v>110.145</v>
      </c>
      <c r="I921" s="154"/>
      <c r="L921" s="149"/>
      <c r="M921" s="155"/>
      <c r="T921" s="156"/>
      <c r="AT921" s="151" t="s">
        <v>276</v>
      </c>
      <c r="AU921" s="151" t="s">
        <v>90</v>
      </c>
      <c r="AV921" s="12" t="s">
        <v>90</v>
      </c>
      <c r="AW921" s="12" t="s">
        <v>4</v>
      </c>
      <c r="AX921" s="12" t="s">
        <v>84</v>
      </c>
      <c r="AY921" s="151" t="s">
        <v>268</v>
      </c>
    </row>
    <row r="922" spans="2:65" s="1" customFormat="1" ht="24.2" customHeight="1">
      <c r="B922" s="32"/>
      <c r="C922" s="186" t="s">
        <v>1594</v>
      </c>
      <c r="D922" s="186" t="s">
        <v>982</v>
      </c>
      <c r="E922" s="187" t="s">
        <v>1595</v>
      </c>
      <c r="F922" s="188" t="s">
        <v>1596</v>
      </c>
      <c r="G922" s="189" t="s">
        <v>273</v>
      </c>
      <c r="H922" s="190">
        <v>8.7149999999999999</v>
      </c>
      <c r="I922" s="191"/>
      <c r="J922" s="192">
        <f>ROUND(I922*H922,2)</f>
        <v>0</v>
      </c>
      <c r="K922" s="188" t="s">
        <v>274</v>
      </c>
      <c r="L922" s="193"/>
      <c r="M922" s="194" t="s">
        <v>1</v>
      </c>
      <c r="N922" s="195" t="s">
        <v>43</v>
      </c>
      <c r="P922" s="145">
        <f>O922*H922</f>
        <v>0</v>
      </c>
      <c r="Q922" s="145">
        <v>3.8500000000000001E-3</v>
      </c>
      <c r="R922" s="145">
        <f>Q922*H922</f>
        <v>3.3552749999999999E-2</v>
      </c>
      <c r="S922" s="145">
        <v>0</v>
      </c>
      <c r="T922" s="146">
        <f>S922*H922</f>
        <v>0</v>
      </c>
      <c r="AR922" s="147" t="s">
        <v>448</v>
      </c>
      <c r="AT922" s="147" t="s">
        <v>982</v>
      </c>
      <c r="AU922" s="147" t="s">
        <v>90</v>
      </c>
      <c r="AY922" s="17" t="s">
        <v>268</v>
      </c>
      <c r="BE922" s="148">
        <f>IF(N922="základní",J922,0)</f>
        <v>0</v>
      </c>
      <c r="BF922" s="148">
        <f>IF(N922="snížená",J922,0)</f>
        <v>0</v>
      </c>
      <c r="BG922" s="148">
        <f>IF(N922="zákl. přenesená",J922,0)</f>
        <v>0</v>
      </c>
      <c r="BH922" s="148">
        <f>IF(N922="sníž. přenesená",J922,0)</f>
        <v>0</v>
      </c>
      <c r="BI922" s="148">
        <f>IF(N922="nulová",J922,0)</f>
        <v>0</v>
      </c>
      <c r="BJ922" s="17" t="s">
        <v>90</v>
      </c>
      <c r="BK922" s="148">
        <f>ROUND(I922*H922,2)</f>
        <v>0</v>
      </c>
      <c r="BL922" s="17" t="s">
        <v>370</v>
      </c>
      <c r="BM922" s="147" t="s">
        <v>1597</v>
      </c>
    </row>
    <row r="923" spans="2:65" s="14" customFormat="1">
      <c r="B923" s="164"/>
      <c r="D923" s="150" t="s">
        <v>276</v>
      </c>
      <c r="E923" s="165" t="s">
        <v>1</v>
      </c>
      <c r="F923" s="166" t="s">
        <v>1591</v>
      </c>
      <c r="H923" s="165" t="s">
        <v>1</v>
      </c>
      <c r="I923" s="167"/>
      <c r="L923" s="164"/>
      <c r="M923" s="168"/>
      <c r="T923" s="169"/>
      <c r="AT923" s="165" t="s">
        <v>276</v>
      </c>
      <c r="AU923" s="165" t="s">
        <v>90</v>
      </c>
      <c r="AV923" s="14" t="s">
        <v>84</v>
      </c>
      <c r="AW923" s="14" t="s">
        <v>32</v>
      </c>
      <c r="AX923" s="14" t="s">
        <v>77</v>
      </c>
      <c r="AY923" s="165" t="s">
        <v>268</v>
      </c>
    </row>
    <row r="924" spans="2:65" s="14" customFormat="1">
      <c r="B924" s="164"/>
      <c r="D924" s="150" t="s">
        <v>276</v>
      </c>
      <c r="E924" s="165" t="s">
        <v>1</v>
      </c>
      <c r="F924" s="166" t="s">
        <v>3581</v>
      </c>
      <c r="H924" s="165" t="s">
        <v>1</v>
      </c>
      <c r="I924" s="167"/>
      <c r="L924" s="164"/>
      <c r="M924" s="168"/>
      <c r="T924" s="169"/>
      <c r="AT924" s="165" t="s">
        <v>276</v>
      </c>
      <c r="AU924" s="165" t="s">
        <v>90</v>
      </c>
      <c r="AV924" s="14" t="s">
        <v>84</v>
      </c>
      <c r="AW924" s="14" t="s">
        <v>32</v>
      </c>
      <c r="AX924" s="14" t="s">
        <v>77</v>
      </c>
      <c r="AY924" s="165" t="s">
        <v>268</v>
      </c>
    </row>
    <row r="925" spans="2:65" s="12" customFormat="1">
      <c r="B925" s="149"/>
      <c r="D925" s="150" t="s">
        <v>276</v>
      </c>
      <c r="E925" s="151" t="s">
        <v>1</v>
      </c>
      <c r="F925" s="152" t="s">
        <v>3806</v>
      </c>
      <c r="H925" s="153">
        <v>8.3000000000000007</v>
      </c>
      <c r="I925" s="154"/>
      <c r="L925" s="149"/>
      <c r="M925" s="155"/>
      <c r="T925" s="156"/>
      <c r="AT925" s="151" t="s">
        <v>276</v>
      </c>
      <c r="AU925" s="151" t="s">
        <v>90</v>
      </c>
      <c r="AV925" s="12" t="s">
        <v>90</v>
      </c>
      <c r="AW925" s="12" t="s">
        <v>32</v>
      </c>
      <c r="AX925" s="12" t="s">
        <v>77</v>
      </c>
      <c r="AY925" s="151" t="s">
        <v>268</v>
      </c>
    </row>
    <row r="926" spans="2:65" s="13" customFormat="1">
      <c r="B926" s="157"/>
      <c r="D926" s="150" t="s">
        <v>276</v>
      </c>
      <c r="E926" s="158" t="s">
        <v>1</v>
      </c>
      <c r="F926" s="159" t="s">
        <v>278</v>
      </c>
      <c r="H926" s="160">
        <v>8.3000000000000007</v>
      </c>
      <c r="I926" s="161"/>
      <c r="L926" s="157"/>
      <c r="M926" s="162"/>
      <c r="T926" s="163"/>
      <c r="AT926" s="158" t="s">
        <v>276</v>
      </c>
      <c r="AU926" s="158" t="s">
        <v>90</v>
      </c>
      <c r="AV926" s="13" t="s">
        <v>101</v>
      </c>
      <c r="AW926" s="13" t="s">
        <v>32</v>
      </c>
      <c r="AX926" s="13" t="s">
        <v>84</v>
      </c>
      <c r="AY926" s="158" t="s">
        <v>268</v>
      </c>
    </row>
    <row r="927" spans="2:65" s="12" customFormat="1">
      <c r="B927" s="149"/>
      <c r="D927" s="150" t="s">
        <v>276</v>
      </c>
      <c r="F927" s="152" t="s">
        <v>3807</v>
      </c>
      <c r="H927" s="153">
        <v>8.7149999999999999</v>
      </c>
      <c r="I927" s="154"/>
      <c r="L927" s="149"/>
      <c r="M927" s="155"/>
      <c r="T927" s="156"/>
      <c r="AT927" s="151" t="s">
        <v>276</v>
      </c>
      <c r="AU927" s="151" t="s">
        <v>90</v>
      </c>
      <c r="AV927" s="12" t="s">
        <v>90</v>
      </c>
      <c r="AW927" s="12" t="s">
        <v>4</v>
      </c>
      <c r="AX927" s="12" t="s">
        <v>84</v>
      </c>
      <c r="AY927" s="151" t="s">
        <v>268</v>
      </c>
    </row>
    <row r="928" spans="2:65" s="1" customFormat="1" ht="24.2" customHeight="1">
      <c r="B928" s="32"/>
      <c r="C928" s="186" t="s">
        <v>1600</v>
      </c>
      <c r="D928" s="186" t="s">
        <v>982</v>
      </c>
      <c r="E928" s="187" t="s">
        <v>3808</v>
      </c>
      <c r="F928" s="188" t="s">
        <v>3809</v>
      </c>
      <c r="G928" s="189" t="s">
        <v>273</v>
      </c>
      <c r="H928" s="190">
        <v>18.164999999999999</v>
      </c>
      <c r="I928" s="191"/>
      <c r="J928" s="192">
        <f>ROUND(I928*H928,2)</f>
        <v>0</v>
      </c>
      <c r="K928" s="188" t="s">
        <v>274</v>
      </c>
      <c r="L928" s="193"/>
      <c r="M928" s="194" t="s">
        <v>1</v>
      </c>
      <c r="N928" s="195" t="s">
        <v>43</v>
      </c>
      <c r="P928" s="145">
        <f>O928*H928</f>
        <v>0</v>
      </c>
      <c r="Q928" s="145">
        <v>3.5999999999999999E-3</v>
      </c>
      <c r="R928" s="145">
        <f>Q928*H928</f>
        <v>6.5393999999999994E-2</v>
      </c>
      <c r="S928" s="145">
        <v>0</v>
      </c>
      <c r="T928" s="146">
        <f>S928*H928</f>
        <v>0</v>
      </c>
      <c r="AR928" s="147" t="s">
        <v>448</v>
      </c>
      <c r="AT928" s="147" t="s">
        <v>982</v>
      </c>
      <c r="AU928" s="147" t="s">
        <v>90</v>
      </c>
      <c r="AY928" s="17" t="s">
        <v>268</v>
      </c>
      <c r="BE928" s="148">
        <f>IF(N928="základní",J928,0)</f>
        <v>0</v>
      </c>
      <c r="BF928" s="148">
        <f>IF(N928="snížená",J928,0)</f>
        <v>0</v>
      </c>
      <c r="BG928" s="148">
        <f>IF(N928="zákl. přenesená",J928,0)</f>
        <v>0</v>
      </c>
      <c r="BH928" s="148">
        <f>IF(N928="sníž. přenesená",J928,0)</f>
        <v>0</v>
      </c>
      <c r="BI928" s="148">
        <f>IF(N928="nulová",J928,0)</f>
        <v>0</v>
      </c>
      <c r="BJ928" s="17" t="s">
        <v>90</v>
      </c>
      <c r="BK928" s="148">
        <f>ROUND(I928*H928,2)</f>
        <v>0</v>
      </c>
      <c r="BL928" s="17" t="s">
        <v>370</v>
      </c>
      <c r="BM928" s="147" t="s">
        <v>3810</v>
      </c>
    </row>
    <row r="929" spans="2:65" s="14" customFormat="1">
      <c r="B929" s="164"/>
      <c r="D929" s="150" t="s">
        <v>276</v>
      </c>
      <c r="E929" s="165" t="s">
        <v>1</v>
      </c>
      <c r="F929" s="166" t="s">
        <v>3811</v>
      </c>
      <c r="H929" s="165" t="s">
        <v>1</v>
      </c>
      <c r="I929" s="167"/>
      <c r="L929" s="164"/>
      <c r="M929" s="168"/>
      <c r="T929" s="169"/>
      <c r="AT929" s="165" t="s">
        <v>276</v>
      </c>
      <c r="AU929" s="165" t="s">
        <v>90</v>
      </c>
      <c r="AV929" s="14" t="s">
        <v>84</v>
      </c>
      <c r="AW929" s="14" t="s">
        <v>32</v>
      </c>
      <c r="AX929" s="14" t="s">
        <v>77</v>
      </c>
      <c r="AY929" s="165" t="s">
        <v>268</v>
      </c>
    </row>
    <row r="930" spans="2:65" s="14" customFormat="1">
      <c r="B930" s="164"/>
      <c r="D930" s="150" t="s">
        <v>276</v>
      </c>
      <c r="E930" s="165" t="s">
        <v>1</v>
      </c>
      <c r="F930" s="166" t="s">
        <v>3581</v>
      </c>
      <c r="H930" s="165" t="s">
        <v>1</v>
      </c>
      <c r="I930" s="167"/>
      <c r="L930" s="164"/>
      <c r="M930" s="168"/>
      <c r="T930" s="169"/>
      <c r="AT930" s="165" t="s">
        <v>276</v>
      </c>
      <c r="AU930" s="165" t="s">
        <v>90</v>
      </c>
      <c r="AV930" s="14" t="s">
        <v>84</v>
      </c>
      <c r="AW930" s="14" t="s">
        <v>32</v>
      </c>
      <c r="AX930" s="14" t="s">
        <v>77</v>
      </c>
      <c r="AY930" s="165" t="s">
        <v>268</v>
      </c>
    </row>
    <row r="931" spans="2:65" s="12" customFormat="1">
      <c r="B931" s="149"/>
      <c r="D931" s="150" t="s">
        <v>276</v>
      </c>
      <c r="E931" s="151" t="s">
        <v>1</v>
      </c>
      <c r="F931" s="152" t="s">
        <v>3812</v>
      </c>
      <c r="H931" s="153">
        <v>17.3</v>
      </c>
      <c r="I931" s="154"/>
      <c r="L931" s="149"/>
      <c r="M931" s="155"/>
      <c r="T931" s="156"/>
      <c r="AT931" s="151" t="s">
        <v>276</v>
      </c>
      <c r="AU931" s="151" t="s">
        <v>90</v>
      </c>
      <c r="AV931" s="12" t="s">
        <v>90</v>
      </c>
      <c r="AW931" s="12" t="s">
        <v>32</v>
      </c>
      <c r="AX931" s="12" t="s">
        <v>77</v>
      </c>
      <c r="AY931" s="151" t="s">
        <v>268</v>
      </c>
    </row>
    <row r="932" spans="2:65" s="13" customFormat="1">
      <c r="B932" s="157"/>
      <c r="D932" s="150" t="s">
        <v>276</v>
      </c>
      <c r="E932" s="158" t="s">
        <v>1</v>
      </c>
      <c r="F932" s="159" t="s">
        <v>278</v>
      </c>
      <c r="H932" s="160">
        <v>17.3</v>
      </c>
      <c r="I932" s="161"/>
      <c r="L932" s="157"/>
      <c r="M932" s="162"/>
      <c r="T932" s="163"/>
      <c r="AT932" s="158" t="s">
        <v>276</v>
      </c>
      <c r="AU932" s="158" t="s">
        <v>90</v>
      </c>
      <c r="AV932" s="13" t="s">
        <v>101</v>
      </c>
      <c r="AW932" s="13" t="s">
        <v>32</v>
      </c>
      <c r="AX932" s="13" t="s">
        <v>84</v>
      </c>
      <c r="AY932" s="158" t="s">
        <v>268</v>
      </c>
    </row>
    <row r="933" spans="2:65" s="12" customFormat="1">
      <c r="B933" s="149"/>
      <c r="D933" s="150" t="s">
        <v>276</v>
      </c>
      <c r="F933" s="152" t="s">
        <v>3813</v>
      </c>
      <c r="H933" s="153">
        <v>18.164999999999999</v>
      </c>
      <c r="I933" s="154"/>
      <c r="L933" s="149"/>
      <c r="M933" s="155"/>
      <c r="T933" s="156"/>
      <c r="AT933" s="151" t="s">
        <v>276</v>
      </c>
      <c r="AU933" s="151" t="s">
        <v>90</v>
      </c>
      <c r="AV933" s="12" t="s">
        <v>90</v>
      </c>
      <c r="AW933" s="12" t="s">
        <v>4</v>
      </c>
      <c r="AX933" s="12" t="s">
        <v>84</v>
      </c>
      <c r="AY933" s="151" t="s">
        <v>268</v>
      </c>
    </row>
    <row r="934" spans="2:65" s="1" customFormat="1" ht="24.2" customHeight="1">
      <c r="B934" s="32"/>
      <c r="C934" s="136" t="s">
        <v>1604</v>
      </c>
      <c r="D934" s="136" t="s">
        <v>270</v>
      </c>
      <c r="E934" s="137" t="s">
        <v>1601</v>
      </c>
      <c r="F934" s="138" t="s">
        <v>1602</v>
      </c>
      <c r="G934" s="139" t="s">
        <v>273</v>
      </c>
      <c r="H934" s="140">
        <v>53.898000000000003</v>
      </c>
      <c r="I934" s="141"/>
      <c r="J934" s="142">
        <f>ROUND(I934*H934,2)</f>
        <v>0</v>
      </c>
      <c r="K934" s="138" t="s">
        <v>274</v>
      </c>
      <c r="L934" s="32"/>
      <c r="M934" s="143" t="s">
        <v>1</v>
      </c>
      <c r="N934" s="144" t="s">
        <v>43</v>
      </c>
      <c r="P934" s="145">
        <f>O934*H934</f>
        <v>0</v>
      </c>
      <c r="Q934" s="145">
        <v>6.0000000000000001E-3</v>
      </c>
      <c r="R934" s="145">
        <f>Q934*H934</f>
        <v>0.32338800000000001</v>
      </c>
      <c r="S934" s="145">
        <v>0</v>
      </c>
      <c r="T934" s="146">
        <f>S934*H934</f>
        <v>0</v>
      </c>
      <c r="AR934" s="147" t="s">
        <v>370</v>
      </c>
      <c r="AT934" s="147" t="s">
        <v>270</v>
      </c>
      <c r="AU934" s="147" t="s">
        <v>90</v>
      </c>
      <c r="AY934" s="17" t="s">
        <v>268</v>
      </c>
      <c r="BE934" s="148">
        <f>IF(N934="základní",J934,0)</f>
        <v>0</v>
      </c>
      <c r="BF934" s="148">
        <f>IF(N934="snížená",J934,0)</f>
        <v>0</v>
      </c>
      <c r="BG934" s="148">
        <f>IF(N934="zákl. přenesená",J934,0)</f>
        <v>0</v>
      </c>
      <c r="BH934" s="148">
        <f>IF(N934="sníž. přenesená",J934,0)</f>
        <v>0</v>
      </c>
      <c r="BI934" s="148">
        <f>IF(N934="nulová",J934,0)</f>
        <v>0</v>
      </c>
      <c r="BJ934" s="17" t="s">
        <v>90</v>
      </c>
      <c r="BK934" s="148">
        <f>ROUND(I934*H934,2)</f>
        <v>0</v>
      </c>
      <c r="BL934" s="17" t="s">
        <v>370</v>
      </c>
      <c r="BM934" s="147" t="s">
        <v>1603</v>
      </c>
    </row>
    <row r="935" spans="2:65" s="1" customFormat="1" ht="24.2" customHeight="1">
      <c r="B935" s="32"/>
      <c r="C935" s="186" t="s">
        <v>1609</v>
      </c>
      <c r="D935" s="186" t="s">
        <v>982</v>
      </c>
      <c r="E935" s="187" t="s">
        <v>1605</v>
      </c>
      <c r="F935" s="188" t="s">
        <v>995</v>
      </c>
      <c r="G935" s="189" t="s">
        <v>273</v>
      </c>
      <c r="H935" s="190">
        <v>52.374000000000002</v>
      </c>
      <c r="I935" s="191"/>
      <c r="J935" s="192">
        <f>ROUND(I935*H935,2)</f>
        <v>0</v>
      </c>
      <c r="K935" s="188" t="s">
        <v>1</v>
      </c>
      <c r="L935" s="193"/>
      <c r="M935" s="194" t="s">
        <v>1</v>
      </c>
      <c r="N935" s="195" t="s">
        <v>43</v>
      </c>
      <c r="P935" s="145">
        <f>O935*H935</f>
        <v>0</v>
      </c>
      <c r="Q935" s="145">
        <v>6.3E-3</v>
      </c>
      <c r="R935" s="145">
        <f>Q935*H935</f>
        <v>0.32995620000000003</v>
      </c>
      <c r="S935" s="145">
        <v>0</v>
      </c>
      <c r="T935" s="146">
        <f>S935*H935</f>
        <v>0</v>
      </c>
      <c r="AR935" s="147" t="s">
        <v>448</v>
      </c>
      <c r="AT935" s="147" t="s">
        <v>982</v>
      </c>
      <c r="AU935" s="147" t="s">
        <v>90</v>
      </c>
      <c r="AY935" s="17" t="s">
        <v>268</v>
      </c>
      <c r="BE935" s="148">
        <f>IF(N935="základní",J935,0)</f>
        <v>0</v>
      </c>
      <c r="BF935" s="148">
        <f>IF(N935="snížená",J935,0)</f>
        <v>0</v>
      </c>
      <c r="BG935" s="148">
        <f>IF(N935="zákl. přenesená",J935,0)</f>
        <v>0</v>
      </c>
      <c r="BH935" s="148">
        <f>IF(N935="sníž. přenesená",J935,0)</f>
        <v>0</v>
      </c>
      <c r="BI935" s="148">
        <f>IF(N935="nulová",J935,0)</f>
        <v>0</v>
      </c>
      <c r="BJ935" s="17" t="s">
        <v>90</v>
      </c>
      <c r="BK935" s="148">
        <f>ROUND(I935*H935,2)</f>
        <v>0</v>
      </c>
      <c r="BL935" s="17" t="s">
        <v>370</v>
      </c>
      <c r="BM935" s="147" t="s">
        <v>1606</v>
      </c>
    </row>
    <row r="936" spans="2:65" s="14" customFormat="1">
      <c r="B936" s="164"/>
      <c r="D936" s="150" t="s">
        <v>276</v>
      </c>
      <c r="E936" s="165" t="s">
        <v>1</v>
      </c>
      <c r="F936" s="166" t="s">
        <v>1461</v>
      </c>
      <c r="H936" s="165" t="s">
        <v>1</v>
      </c>
      <c r="I936" s="167"/>
      <c r="L936" s="164"/>
      <c r="M936" s="168"/>
      <c r="T936" s="169"/>
      <c r="AT936" s="165" t="s">
        <v>276</v>
      </c>
      <c r="AU936" s="165" t="s">
        <v>90</v>
      </c>
      <c r="AV936" s="14" t="s">
        <v>84</v>
      </c>
      <c r="AW936" s="14" t="s">
        <v>32</v>
      </c>
      <c r="AX936" s="14" t="s">
        <v>77</v>
      </c>
      <c r="AY936" s="165" t="s">
        <v>268</v>
      </c>
    </row>
    <row r="937" spans="2:65" s="12" customFormat="1" ht="22.5">
      <c r="B937" s="149"/>
      <c r="D937" s="150" t="s">
        <v>276</v>
      </c>
      <c r="E937" s="151" t="s">
        <v>1</v>
      </c>
      <c r="F937" s="152" t="s">
        <v>3786</v>
      </c>
      <c r="H937" s="153">
        <v>40.78</v>
      </c>
      <c r="I937" s="154"/>
      <c r="L937" s="149"/>
      <c r="M937" s="155"/>
      <c r="T937" s="156"/>
      <c r="AT937" s="151" t="s">
        <v>276</v>
      </c>
      <c r="AU937" s="151" t="s">
        <v>90</v>
      </c>
      <c r="AV937" s="12" t="s">
        <v>90</v>
      </c>
      <c r="AW937" s="12" t="s">
        <v>32</v>
      </c>
      <c r="AX937" s="12" t="s">
        <v>77</v>
      </c>
      <c r="AY937" s="151" t="s">
        <v>268</v>
      </c>
    </row>
    <row r="938" spans="2:65" s="12" customFormat="1">
      <c r="B938" s="149"/>
      <c r="D938" s="150" t="s">
        <v>276</v>
      </c>
      <c r="E938" s="151" t="s">
        <v>1</v>
      </c>
      <c r="F938" s="152" t="s">
        <v>3787</v>
      </c>
      <c r="H938" s="153">
        <v>7</v>
      </c>
      <c r="I938" s="154"/>
      <c r="L938" s="149"/>
      <c r="M938" s="155"/>
      <c r="T938" s="156"/>
      <c r="AT938" s="151" t="s">
        <v>276</v>
      </c>
      <c r="AU938" s="151" t="s">
        <v>90</v>
      </c>
      <c r="AV938" s="12" t="s">
        <v>90</v>
      </c>
      <c r="AW938" s="12" t="s">
        <v>32</v>
      </c>
      <c r="AX938" s="12" t="s">
        <v>77</v>
      </c>
      <c r="AY938" s="151" t="s">
        <v>268</v>
      </c>
    </row>
    <row r="939" spans="2:65" s="12" customFormat="1">
      <c r="B939" s="149"/>
      <c r="D939" s="150" t="s">
        <v>276</v>
      </c>
      <c r="E939" s="151" t="s">
        <v>1</v>
      </c>
      <c r="F939" s="152" t="s">
        <v>1607</v>
      </c>
      <c r="H939" s="153">
        <v>2.1</v>
      </c>
      <c r="I939" s="154"/>
      <c r="L939" s="149"/>
      <c r="M939" s="155"/>
      <c r="T939" s="156"/>
      <c r="AT939" s="151" t="s">
        <v>276</v>
      </c>
      <c r="AU939" s="151" t="s">
        <v>90</v>
      </c>
      <c r="AV939" s="12" t="s">
        <v>90</v>
      </c>
      <c r="AW939" s="12" t="s">
        <v>32</v>
      </c>
      <c r="AX939" s="12" t="s">
        <v>77</v>
      </c>
      <c r="AY939" s="151" t="s">
        <v>268</v>
      </c>
    </row>
    <row r="940" spans="2:65" s="13" customFormat="1">
      <c r="B940" s="157"/>
      <c r="D940" s="150" t="s">
        <v>276</v>
      </c>
      <c r="E940" s="158" t="s">
        <v>1</v>
      </c>
      <c r="F940" s="159" t="s">
        <v>278</v>
      </c>
      <c r="H940" s="160">
        <v>49.88</v>
      </c>
      <c r="I940" s="161"/>
      <c r="L940" s="157"/>
      <c r="M940" s="162"/>
      <c r="T940" s="163"/>
      <c r="AT940" s="158" t="s">
        <v>276</v>
      </c>
      <c r="AU940" s="158" t="s">
        <v>90</v>
      </c>
      <c r="AV940" s="13" t="s">
        <v>101</v>
      </c>
      <c r="AW940" s="13" t="s">
        <v>32</v>
      </c>
      <c r="AX940" s="13" t="s">
        <v>84</v>
      </c>
      <c r="AY940" s="158" t="s">
        <v>268</v>
      </c>
    </row>
    <row r="941" spans="2:65" s="12" customFormat="1">
      <c r="B941" s="149"/>
      <c r="D941" s="150" t="s">
        <v>276</v>
      </c>
      <c r="F941" s="152" t="s">
        <v>3814</v>
      </c>
      <c r="H941" s="153">
        <v>52.374000000000002</v>
      </c>
      <c r="I941" s="154"/>
      <c r="L941" s="149"/>
      <c r="M941" s="155"/>
      <c r="T941" s="156"/>
      <c r="AT941" s="151" t="s">
        <v>276</v>
      </c>
      <c r="AU941" s="151" t="s">
        <v>90</v>
      </c>
      <c r="AV941" s="12" t="s">
        <v>90</v>
      </c>
      <c r="AW941" s="12" t="s">
        <v>4</v>
      </c>
      <c r="AX941" s="12" t="s">
        <v>84</v>
      </c>
      <c r="AY941" s="151" t="s">
        <v>268</v>
      </c>
    </row>
    <row r="942" spans="2:65" s="1" customFormat="1" ht="24.2" customHeight="1">
      <c r="B942" s="32"/>
      <c r="C942" s="186" t="s">
        <v>1615</v>
      </c>
      <c r="D942" s="186" t="s">
        <v>982</v>
      </c>
      <c r="E942" s="187" t="s">
        <v>1610</v>
      </c>
      <c r="F942" s="188" t="s">
        <v>1611</v>
      </c>
      <c r="G942" s="189" t="s">
        <v>273</v>
      </c>
      <c r="H942" s="190">
        <v>4.2190000000000003</v>
      </c>
      <c r="I942" s="191"/>
      <c r="J942" s="192">
        <f>ROUND(I942*H942,2)</f>
        <v>0</v>
      </c>
      <c r="K942" s="188" t="s">
        <v>1612</v>
      </c>
      <c r="L942" s="193"/>
      <c r="M942" s="194" t="s">
        <v>1</v>
      </c>
      <c r="N942" s="195" t="s">
        <v>43</v>
      </c>
      <c r="P942" s="145">
        <f>O942*H942</f>
        <v>0</v>
      </c>
      <c r="Q942" s="145">
        <v>6.9999999999999999E-4</v>
      </c>
      <c r="R942" s="145">
        <f>Q942*H942</f>
        <v>2.9533000000000003E-3</v>
      </c>
      <c r="S942" s="145">
        <v>0</v>
      </c>
      <c r="T942" s="146">
        <f>S942*H942</f>
        <v>0</v>
      </c>
      <c r="AR942" s="147" t="s">
        <v>448</v>
      </c>
      <c r="AT942" s="147" t="s">
        <v>982</v>
      </c>
      <c r="AU942" s="147" t="s">
        <v>90</v>
      </c>
      <c r="AY942" s="17" t="s">
        <v>268</v>
      </c>
      <c r="BE942" s="148">
        <f>IF(N942="základní",J942,0)</f>
        <v>0</v>
      </c>
      <c r="BF942" s="148">
        <f>IF(N942="snížená",J942,0)</f>
        <v>0</v>
      </c>
      <c r="BG942" s="148">
        <f>IF(N942="zákl. přenesená",J942,0)</f>
        <v>0</v>
      </c>
      <c r="BH942" s="148">
        <f>IF(N942="sníž. přenesená",J942,0)</f>
        <v>0</v>
      </c>
      <c r="BI942" s="148">
        <f>IF(N942="nulová",J942,0)</f>
        <v>0</v>
      </c>
      <c r="BJ942" s="17" t="s">
        <v>90</v>
      </c>
      <c r="BK942" s="148">
        <f>ROUND(I942*H942,2)</f>
        <v>0</v>
      </c>
      <c r="BL942" s="17" t="s">
        <v>370</v>
      </c>
      <c r="BM942" s="147" t="s">
        <v>1613</v>
      </c>
    </row>
    <row r="943" spans="2:65" s="14" customFormat="1">
      <c r="B943" s="164"/>
      <c r="D943" s="150" t="s">
        <v>276</v>
      </c>
      <c r="E943" s="165" t="s">
        <v>1</v>
      </c>
      <c r="F943" s="166" t="s">
        <v>1014</v>
      </c>
      <c r="H943" s="165" t="s">
        <v>1</v>
      </c>
      <c r="I943" s="167"/>
      <c r="L943" s="164"/>
      <c r="M943" s="168"/>
      <c r="T943" s="169"/>
      <c r="AT943" s="165" t="s">
        <v>276</v>
      </c>
      <c r="AU943" s="165" t="s">
        <v>90</v>
      </c>
      <c r="AV943" s="14" t="s">
        <v>84</v>
      </c>
      <c r="AW943" s="14" t="s">
        <v>32</v>
      </c>
      <c r="AX943" s="14" t="s">
        <v>77</v>
      </c>
      <c r="AY943" s="165" t="s">
        <v>268</v>
      </c>
    </row>
    <row r="944" spans="2:65" s="12" customFormat="1">
      <c r="B944" s="149"/>
      <c r="D944" s="150" t="s">
        <v>276</v>
      </c>
      <c r="E944" s="151" t="s">
        <v>1</v>
      </c>
      <c r="F944" s="152" t="s">
        <v>3641</v>
      </c>
      <c r="H944" s="153">
        <v>4.0179999999999998</v>
      </c>
      <c r="I944" s="154"/>
      <c r="L944" s="149"/>
      <c r="M944" s="155"/>
      <c r="T944" s="156"/>
      <c r="AT944" s="151" t="s">
        <v>276</v>
      </c>
      <c r="AU944" s="151" t="s">
        <v>90</v>
      </c>
      <c r="AV944" s="12" t="s">
        <v>90</v>
      </c>
      <c r="AW944" s="12" t="s">
        <v>32</v>
      </c>
      <c r="AX944" s="12" t="s">
        <v>77</v>
      </c>
      <c r="AY944" s="151" t="s">
        <v>268</v>
      </c>
    </row>
    <row r="945" spans="2:65" s="13" customFormat="1">
      <c r="B945" s="157"/>
      <c r="D945" s="150" t="s">
        <v>276</v>
      </c>
      <c r="E945" s="158" t="s">
        <v>1</v>
      </c>
      <c r="F945" s="159" t="s">
        <v>278</v>
      </c>
      <c r="H945" s="160">
        <v>4.0179999999999998</v>
      </c>
      <c r="I945" s="161"/>
      <c r="L945" s="157"/>
      <c r="M945" s="162"/>
      <c r="T945" s="163"/>
      <c r="AT945" s="158" t="s">
        <v>276</v>
      </c>
      <c r="AU945" s="158" t="s">
        <v>90</v>
      </c>
      <c r="AV945" s="13" t="s">
        <v>101</v>
      </c>
      <c r="AW945" s="13" t="s">
        <v>32</v>
      </c>
      <c r="AX945" s="13" t="s">
        <v>84</v>
      </c>
      <c r="AY945" s="158" t="s">
        <v>268</v>
      </c>
    </row>
    <row r="946" spans="2:65" s="12" customFormat="1">
      <c r="B946" s="149"/>
      <c r="D946" s="150" t="s">
        <v>276</v>
      </c>
      <c r="F946" s="152" t="s">
        <v>3815</v>
      </c>
      <c r="H946" s="153">
        <v>4.2190000000000003</v>
      </c>
      <c r="I946" s="154"/>
      <c r="L946" s="149"/>
      <c r="M946" s="155"/>
      <c r="T946" s="156"/>
      <c r="AT946" s="151" t="s">
        <v>276</v>
      </c>
      <c r="AU946" s="151" t="s">
        <v>90</v>
      </c>
      <c r="AV946" s="12" t="s">
        <v>90</v>
      </c>
      <c r="AW946" s="12" t="s">
        <v>4</v>
      </c>
      <c r="AX946" s="12" t="s">
        <v>84</v>
      </c>
      <c r="AY946" s="151" t="s">
        <v>268</v>
      </c>
    </row>
    <row r="947" spans="2:65" s="1" customFormat="1" ht="24.2" customHeight="1">
      <c r="B947" s="32"/>
      <c r="C947" s="136" t="s">
        <v>1620</v>
      </c>
      <c r="D947" s="136" t="s">
        <v>270</v>
      </c>
      <c r="E947" s="137" t="s">
        <v>1616</v>
      </c>
      <c r="F947" s="138" t="s">
        <v>1617</v>
      </c>
      <c r="G947" s="139" t="s">
        <v>318</v>
      </c>
      <c r="H947" s="140">
        <v>21.324999999999999</v>
      </c>
      <c r="I947" s="141"/>
      <c r="J947" s="142">
        <f>ROUND(I947*H947,2)</f>
        <v>0</v>
      </c>
      <c r="K947" s="138" t="s">
        <v>274</v>
      </c>
      <c r="L947" s="32"/>
      <c r="M947" s="143" t="s">
        <v>1</v>
      </c>
      <c r="N947" s="144" t="s">
        <v>43</v>
      </c>
      <c r="P947" s="145">
        <f>O947*H947</f>
        <v>0</v>
      </c>
      <c r="Q947" s="145">
        <v>1.6000000000000001E-4</v>
      </c>
      <c r="R947" s="145">
        <f>Q947*H947</f>
        <v>3.4120000000000001E-3</v>
      </c>
      <c r="S947" s="145">
        <v>0</v>
      </c>
      <c r="T947" s="146">
        <f>S947*H947</f>
        <v>0</v>
      </c>
      <c r="AR947" s="147" t="s">
        <v>370</v>
      </c>
      <c r="AT947" s="147" t="s">
        <v>270</v>
      </c>
      <c r="AU947" s="147" t="s">
        <v>90</v>
      </c>
      <c r="AY947" s="17" t="s">
        <v>268</v>
      </c>
      <c r="BE947" s="148">
        <f>IF(N947="základní",J947,0)</f>
        <v>0</v>
      </c>
      <c r="BF947" s="148">
        <f>IF(N947="snížená",J947,0)</f>
        <v>0</v>
      </c>
      <c r="BG947" s="148">
        <f>IF(N947="zákl. přenesená",J947,0)</f>
        <v>0</v>
      </c>
      <c r="BH947" s="148">
        <f>IF(N947="sníž. přenesená",J947,0)</f>
        <v>0</v>
      </c>
      <c r="BI947" s="148">
        <f>IF(N947="nulová",J947,0)</f>
        <v>0</v>
      </c>
      <c r="BJ947" s="17" t="s">
        <v>90</v>
      </c>
      <c r="BK947" s="148">
        <f>ROUND(I947*H947,2)</f>
        <v>0</v>
      </c>
      <c r="BL947" s="17" t="s">
        <v>370</v>
      </c>
      <c r="BM947" s="147" t="s">
        <v>1618</v>
      </c>
    </row>
    <row r="948" spans="2:65" s="14" customFormat="1">
      <c r="B948" s="164"/>
      <c r="D948" s="150" t="s">
        <v>276</v>
      </c>
      <c r="E948" s="165" t="s">
        <v>1</v>
      </c>
      <c r="F948" s="166" t="s">
        <v>1619</v>
      </c>
      <c r="H948" s="165" t="s">
        <v>1</v>
      </c>
      <c r="I948" s="167"/>
      <c r="L948" s="164"/>
      <c r="M948" s="168"/>
      <c r="T948" s="169"/>
      <c r="AT948" s="165" t="s">
        <v>276</v>
      </c>
      <c r="AU948" s="165" t="s">
        <v>90</v>
      </c>
      <c r="AV948" s="14" t="s">
        <v>84</v>
      </c>
      <c r="AW948" s="14" t="s">
        <v>32</v>
      </c>
      <c r="AX948" s="14" t="s">
        <v>77</v>
      </c>
      <c r="AY948" s="165" t="s">
        <v>268</v>
      </c>
    </row>
    <row r="949" spans="2:65" s="12" customFormat="1">
      <c r="B949" s="149"/>
      <c r="D949" s="150" t="s">
        <v>276</v>
      </c>
      <c r="E949" s="151" t="s">
        <v>1</v>
      </c>
      <c r="F949" s="152" t="s">
        <v>3680</v>
      </c>
      <c r="H949" s="153">
        <v>21.324999999999999</v>
      </c>
      <c r="I949" s="154"/>
      <c r="L949" s="149"/>
      <c r="M949" s="155"/>
      <c r="T949" s="156"/>
      <c r="AT949" s="151" t="s">
        <v>276</v>
      </c>
      <c r="AU949" s="151" t="s">
        <v>90</v>
      </c>
      <c r="AV949" s="12" t="s">
        <v>90</v>
      </c>
      <c r="AW949" s="12" t="s">
        <v>32</v>
      </c>
      <c r="AX949" s="12" t="s">
        <v>77</v>
      </c>
      <c r="AY949" s="151" t="s">
        <v>268</v>
      </c>
    </row>
    <row r="950" spans="2:65" s="13" customFormat="1">
      <c r="B950" s="157"/>
      <c r="D950" s="150" t="s">
        <v>276</v>
      </c>
      <c r="E950" s="158" t="s">
        <v>1</v>
      </c>
      <c r="F950" s="159" t="s">
        <v>278</v>
      </c>
      <c r="H950" s="160">
        <v>21.324999999999999</v>
      </c>
      <c r="I950" s="161"/>
      <c r="L950" s="157"/>
      <c r="M950" s="162"/>
      <c r="T950" s="163"/>
      <c r="AT950" s="158" t="s">
        <v>276</v>
      </c>
      <c r="AU950" s="158" t="s">
        <v>90</v>
      </c>
      <c r="AV950" s="13" t="s">
        <v>101</v>
      </c>
      <c r="AW950" s="13" t="s">
        <v>32</v>
      </c>
      <c r="AX950" s="13" t="s">
        <v>84</v>
      </c>
      <c r="AY950" s="158" t="s">
        <v>268</v>
      </c>
    </row>
    <row r="951" spans="2:65" s="1" customFormat="1" ht="24.2" customHeight="1">
      <c r="B951" s="32"/>
      <c r="C951" s="186" t="s">
        <v>1626</v>
      </c>
      <c r="D951" s="186" t="s">
        <v>982</v>
      </c>
      <c r="E951" s="187" t="s">
        <v>1621</v>
      </c>
      <c r="F951" s="188" t="s">
        <v>1622</v>
      </c>
      <c r="G951" s="189" t="s">
        <v>273</v>
      </c>
      <c r="H951" s="190">
        <v>4.4779999999999998</v>
      </c>
      <c r="I951" s="191"/>
      <c r="J951" s="192">
        <f>ROUND(I951*H951,2)</f>
        <v>0</v>
      </c>
      <c r="K951" s="188" t="s">
        <v>274</v>
      </c>
      <c r="L951" s="193"/>
      <c r="M951" s="194" t="s">
        <v>1</v>
      </c>
      <c r="N951" s="195" t="s">
        <v>43</v>
      </c>
      <c r="P951" s="145">
        <f>O951*H951</f>
        <v>0</v>
      </c>
      <c r="Q951" s="145">
        <v>5.1999999999999998E-3</v>
      </c>
      <c r="R951" s="145">
        <f>Q951*H951</f>
        <v>2.3285599999999997E-2</v>
      </c>
      <c r="S951" s="145">
        <v>0</v>
      </c>
      <c r="T951" s="146">
        <f>S951*H951</f>
        <v>0</v>
      </c>
      <c r="AR951" s="147" t="s">
        <v>448</v>
      </c>
      <c r="AT951" s="147" t="s">
        <v>982</v>
      </c>
      <c r="AU951" s="147" t="s">
        <v>90</v>
      </c>
      <c r="AY951" s="17" t="s">
        <v>268</v>
      </c>
      <c r="BE951" s="148">
        <f>IF(N951="základní",J951,0)</f>
        <v>0</v>
      </c>
      <c r="BF951" s="148">
        <f>IF(N951="snížená",J951,0)</f>
        <v>0</v>
      </c>
      <c r="BG951" s="148">
        <f>IF(N951="zákl. přenesená",J951,0)</f>
        <v>0</v>
      </c>
      <c r="BH951" s="148">
        <f>IF(N951="sníž. přenesená",J951,0)</f>
        <v>0</v>
      </c>
      <c r="BI951" s="148">
        <f>IF(N951="nulová",J951,0)</f>
        <v>0</v>
      </c>
      <c r="BJ951" s="17" t="s">
        <v>90</v>
      </c>
      <c r="BK951" s="148">
        <f>ROUND(I951*H951,2)</f>
        <v>0</v>
      </c>
      <c r="BL951" s="17" t="s">
        <v>370</v>
      </c>
      <c r="BM951" s="147" t="s">
        <v>1623</v>
      </c>
    </row>
    <row r="952" spans="2:65" s="14" customFormat="1">
      <c r="B952" s="164"/>
      <c r="D952" s="150" t="s">
        <v>276</v>
      </c>
      <c r="E952" s="165" t="s">
        <v>1</v>
      </c>
      <c r="F952" s="166" t="s">
        <v>1619</v>
      </c>
      <c r="H952" s="165" t="s">
        <v>1</v>
      </c>
      <c r="I952" s="167"/>
      <c r="L952" s="164"/>
      <c r="M952" s="168"/>
      <c r="T952" s="169"/>
      <c r="AT952" s="165" t="s">
        <v>276</v>
      </c>
      <c r="AU952" s="165" t="s">
        <v>90</v>
      </c>
      <c r="AV952" s="14" t="s">
        <v>84</v>
      </c>
      <c r="AW952" s="14" t="s">
        <v>32</v>
      </c>
      <c r="AX952" s="14" t="s">
        <v>77</v>
      </c>
      <c r="AY952" s="165" t="s">
        <v>268</v>
      </c>
    </row>
    <row r="953" spans="2:65" s="12" customFormat="1">
      <c r="B953" s="149"/>
      <c r="D953" s="150" t="s">
        <v>276</v>
      </c>
      <c r="E953" s="151" t="s">
        <v>1</v>
      </c>
      <c r="F953" s="152" t="s">
        <v>3816</v>
      </c>
      <c r="H953" s="153">
        <v>4.2649999999999997</v>
      </c>
      <c r="I953" s="154"/>
      <c r="L953" s="149"/>
      <c r="M953" s="155"/>
      <c r="T953" s="156"/>
      <c r="AT953" s="151" t="s">
        <v>276</v>
      </c>
      <c r="AU953" s="151" t="s">
        <v>90</v>
      </c>
      <c r="AV953" s="12" t="s">
        <v>90</v>
      </c>
      <c r="AW953" s="12" t="s">
        <v>32</v>
      </c>
      <c r="AX953" s="12" t="s">
        <v>77</v>
      </c>
      <c r="AY953" s="151" t="s">
        <v>268</v>
      </c>
    </row>
    <row r="954" spans="2:65" s="13" customFormat="1">
      <c r="B954" s="157"/>
      <c r="D954" s="150" t="s">
        <v>276</v>
      </c>
      <c r="E954" s="158" t="s">
        <v>1</v>
      </c>
      <c r="F954" s="159" t="s">
        <v>278</v>
      </c>
      <c r="H954" s="160">
        <v>4.2649999999999997</v>
      </c>
      <c r="I954" s="161"/>
      <c r="L954" s="157"/>
      <c r="M954" s="162"/>
      <c r="T954" s="163"/>
      <c r="AT954" s="158" t="s">
        <v>276</v>
      </c>
      <c r="AU954" s="158" t="s">
        <v>90</v>
      </c>
      <c r="AV954" s="13" t="s">
        <v>101</v>
      </c>
      <c r="AW954" s="13" t="s">
        <v>32</v>
      </c>
      <c r="AX954" s="13" t="s">
        <v>84</v>
      </c>
      <c r="AY954" s="158" t="s">
        <v>268</v>
      </c>
    </row>
    <row r="955" spans="2:65" s="12" customFormat="1">
      <c r="B955" s="149"/>
      <c r="D955" s="150" t="s">
        <v>276</v>
      </c>
      <c r="F955" s="152" t="s">
        <v>1625</v>
      </c>
      <c r="H955" s="153">
        <v>4.4779999999999998</v>
      </c>
      <c r="I955" s="154"/>
      <c r="L955" s="149"/>
      <c r="M955" s="155"/>
      <c r="T955" s="156"/>
      <c r="AT955" s="151" t="s">
        <v>276</v>
      </c>
      <c r="AU955" s="151" t="s">
        <v>90</v>
      </c>
      <c r="AV955" s="12" t="s">
        <v>90</v>
      </c>
      <c r="AW955" s="12" t="s">
        <v>4</v>
      </c>
      <c r="AX955" s="12" t="s">
        <v>84</v>
      </c>
      <c r="AY955" s="151" t="s">
        <v>268</v>
      </c>
    </row>
    <row r="956" spans="2:65" s="1" customFormat="1" ht="33" customHeight="1">
      <c r="B956" s="32"/>
      <c r="C956" s="136" t="s">
        <v>1630</v>
      </c>
      <c r="D956" s="136" t="s">
        <v>270</v>
      </c>
      <c r="E956" s="137" t="s">
        <v>1627</v>
      </c>
      <c r="F956" s="138" t="s">
        <v>1628</v>
      </c>
      <c r="G956" s="139" t="s">
        <v>273</v>
      </c>
      <c r="H956" s="140">
        <v>4.2649999999999997</v>
      </c>
      <c r="I956" s="141"/>
      <c r="J956" s="142">
        <f>ROUND(I956*H956,2)</f>
        <v>0</v>
      </c>
      <c r="K956" s="138" t="s">
        <v>274</v>
      </c>
      <c r="L956" s="32"/>
      <c r="M956" s="143" t="s">
        <v>1</v>
      </c>
      <c r="N956" s="144" t="s">
        <v>43</v>
      </c>
      <c r="P956" s="145">
        <f>O956*H956</f>
        <v>0</v>
      </c>
      <c r="Q956" s="145">
        <v>1.9000000000000001E-4</v>
      </c>
      <c r="R956" s="145">
        <f>Q956*H956</f>
        <v>8.1034999999999994E-4</v>
      </c>
      <c r="S956" s="145">
        <v>0</v>
      </c>
      <c r="T956" s="146">
        <f>S956*H956</f>
        <v>0</v>
      </c>
      <c r="AR956" s="147" t="s">
        <v>370</v>
      </c>
      <c r="AT956" s="147" t="s">
        <v>270</v>
      </c>
      <c r="AU956" s="147" t="s">
        <v>90</v>
      </c>
      <c r="AY956" s="17" t="s">
        <v>268</v>
      </c>
      <c r="BE956" s="148">
        <f>IF(N956="základní",J956,0)</f>
        <v>0</v>
      </c>
      <c r="BF956" s="148">
        <f>IF(N956="snížená",J956,0)</f>
        <v>0</v>
      </c>
      <c r="BG956" s="148">
        <f>IF(N956="zákl. přenesená",J956,0)</f>
        <v>0</v>
      </c>
      <c r="BH956" s="148">
        <f>IF(N956="sníž. přenesená",J956,0)</f>
        <v>0</v>
      </c>
      <c r="BI956" s="148">
        <f>IF(N956="nulová",J956,0)</f>
        <v>0</v>
      </c>
      <c r="BJ956" s="17" t="s">
        <v>90</v>
      </c>
      <c r="BK956" s="148">
        <f>ROUND(I956*H956,2)</f>
        <v>0</v>
      </c>
      <c r="BL956" s="17" t="s">
        <v>370</v>
      </c>
      <c r="BM956" s="147" t="s">
        <v>1629</v>
      </c>
    </row>
    <row r="957" spans="2:65" s="1" customFormat="1" ht="24.2" customHeight="1">
      <c r="B957" s="32"/>
      <c r="C957" s="186" t="s">
        <v>1634</v>
      </c>
      <c r="D957" s="186" t="s">
        <v>982</v>
      </c>
      <c r="E957" s="187" t="s">
        <v>1631</v>
      </c>
      <c r="F957" s="188" t="s">
        <v>1632</v>
      </c>
      <c r="G957" s="189" t="s">
        <v>273</v>
      </c>
      <c r="H957" s="190">
        <v>4.4779999999999998</v>
      </c>
      <c r="I957" s="191"/>
      <c r="J957" s="192">
        <f>ROUND(I957*H957,2)</f>
        <v>0</v>
      </c>
      <c r="K957" s="188" t="s">
        <v>274</v>
      </c>
      <c r="L957" s="193"/>
      <c r="M957" s="194" t="s">
        <v>1</v>
      </c>
      <c r="N957" s="195" t="s">
        <v>43</v>
      </c>
      <c r="P957" s="145">
        <f>O957*H957</f>
        <v>0</v>
      </c>
      <c r="Q957" s="145">
        <v>4.1000000000000003E-3</v>
      </c>
      <c r="R957" s="145">
        <f>Q957*H957</f>
        <v>1.8359799999999999E-2</v>
      </c>
      <c r="S957" s="145">
        <v>0</v>
      </c>
      <c r="T957" s="146">
        <f>S957*H957</f>
        <v>0</v>
      </c>
      <c r="AR957" s="147" t="s">
        <v>448</v>
      </c>
      <c r="AT957" s="147" t="s">
        <v>982</v>
      </c>
      <c r="AU957" s="147" t="s">
        <v>90</v>
      </c>
      <c r="AY957" s="17" t="s">
        <v>268</v>
      </c>
      <c r="BE957" s="148">
        <f>IF(N957="základní",J957,0)</f>
        <v>0</v>
      </c>
      <c r="BF957" s="148">
        <f>IF(N957="snížená",J957,0)</f>
        <v>0</v>
      </c>
      <c r="BG957" s="148">
        <f>IF(N957="zákl. přenesená",J957,0)</f>
        <v>0</v>
      </c>
      <c r="BH957" s="148">
        <f>IF(N957="sníž. přenesená",J957,0)</f>
        <v>0</v>
      </c>
      <c r="BI957" s="148">
        <f>IF(N957="nulová",J957,0)</f>
        <v>0</v>
      </c>
      <c r="BJ957" s="17" t="s">
        <v>90</v>
      </c>
      <c r="BK957" s="148">
        <f>ROUND(I957*H957,2)</f>
        <v>0</v>
      </c>
      <c r="BL957" s="17" t="s">
        <v>370</v>
      </c>
      <c r="BM957" s="147" t="s">
        <v>1633</v>
      </c>
    </row>
    <row r="958" spans="2:65" s="14" customFormat="1">
      <c r="B958" s="164"/>
      <c r="D958" s="150" t="s">
        <v>276</v>
      </c>
      <c r="E958" s="165" t="s">
        <v>1</v>
      </c>
      <c r="F958" s="166" t="s">
        <v>1619</v>
      </c>
      <c r="H958" s="165" t="s">
        <v>1</v>
      </c>
      <c r="I958" s="167"/>
      <c r="L958" s="164"/>
      <c r="M958" s="168"/>
      <c r="T958" s="169"/>
      <c r="AT958" s="165" t="s">
        <v>276</v>
      </c>
      <c r="AU958" s="165" t="s">
        <v>90</v>
      </c>
      <c r="AV958" s="14" t="s">
        <v>84</v>
      </c>
      <c r="AW958" s="14" t="s">
        <v>32</v>
      </c>
      <c r="AX958" s="14" t="s">
        <v>77</v>
      </c>
      <c r="AY958" s="165" t="s">
        <v>268</v>
      </c>
    </row>
    <row r="959" spans="2:65" s="12" customFormat="1">
      <c r="B959" s="149"/>
      <c r="D959" s="150" t="s">
        <v>276</v>
      </c>
      <c r="E959" s="151" t="s">
        <v>1</v>
      </c>
      <c r="F959" s="152" t="s">
        <v>3816</v>
      </c>
      <c r="H959" s="153">
        <v>4.2649999999999997</v>
      </c>
      <c r="I959" s="154"/>
      <c r="L959" s="149"/>
      <c r="M959" s="155"/>
      <c r="T959" s="156"/>
      <c r="AT959" s="151" t="s">
        <v>276</v>
      </c>
      <c r="AU959" s="151" t="s">
        <v>90</v>
      </c>
      <c r="AV959" s="12" t="s">
        <v>90</v>
      </c>
      <c r="AW959" s="12" t="s">
        <v>32</v>
      </c>
      <c r="AX959" s="12" t="s">
        <v>77</v>
      </c>
      <c r="AY959" s="151" t="s">
        <v>268</v>
      </c>
    </row>
    <row r="960" spans="2:65" s="13" customFormat="1">
      <c r="B960" s="157"/>
      <c r="D960" s="150" t="s">
        <v>276</v>
      </c>
      <c r="E960" s="158" t="s">
        <v>1</v>
      </c>
      <c r="F960" s="159" t="s">
        <v>278</v>
      </c>
      <c r="H960" s="160">
        <v>4.2649999999999997</v>
      </c>
      <c r="I960" s="161"/>
      <c r="L960" s="157"/>
      <c r="M960" s="162"/>
      <c r="T960" s="163"/>
      <c r="AT960" s="158" t="s">
        <v>276</v>
      </c>
      <c r="AU960" s="158" t="s">
        <v>90</v>
      </c>
      <c r="AV960" s="13" t="s">
        <v>101</v>
      </c>
      <c r="AW960" s="13" t="s">
        <v>32</v>
      </c>
      <c r="AX960" s="13" t="s">
        <v>84</v>
      </c>
      <c r="AY960" s="158" t="s">
        <v>268</v>
      </c>
    </row>
    <row r="961" spans="2:65" s="12" customFormat="1">
      <c r="B961" s="149"/>
      <c r="D961" s="150" t="s">
        <v>276</v>
      </c>
      <c r="F961" s="152" t="s">
        <v>1625</v>
      </c>
      <c r="H961" s="153">
        <v>4.4779999999999998</v>
      </c>
      <c r="I961" s="154"/>
      <c r="L961" s="149"/>
      <c r="M961" s="155"/>
      <c r="T961" s="156"/>
      <c r="AT961" s="151" t="s">
        <v>276</v>
      </c>
      <c r="AU961" s="151" t="s">
        <v>90</v>
      </c>
      <c r="AV961" s="12" t="s">
        <v>90</v>
      </c>
      <c r="AW961" s="12" t="s">
        <v>4</v>
      </c>
      <c r="AX961" s="12" t="s">
        <v>84</v>
      </c>
      <c r="AY961" s="151" t="s">
        <v>268</v>
      </c>
    </row>
    <row r="962" spans="2:65" s="1" customFormat="1" ht="33" customHeight="1">
      <c r="B962" s="32"/>
      <c r="C962" s="136" t="s">
        <v>2901</v>
      </c>
      <c r="D962" s="177" t="s">
        <v>270</v>
      </c>
      <c r="E962" s="137" t="s">
        <v>1635</v>
      </c>
      <c r="F962" s="138" t="s">
        <v>1636</v>
      </c>
      <c r="G962" s="139" t="s">
        <v>273</v>
      </c>
      <c r="H962" s="140">
        <v>308.78800000000001</v>
      </c>
      <c r="I962" s="141"/>
      <c r="J962" s="142">
        <f>ROUND(I962*H962,2)</f>
        <v>0</v>
      </c>
      <c r="K962" s="138" t="s">
        <v>274</v>
      </c>
      <c r="L962" s="32"/>
      <c r="M962" s="143" t="s">
        <v>1</v>
      </c>
      <c r="N962" s="144" t="s">
        <v>43</v>
      </c>
      <c r="P962" s="145">
        <f>O962*H962</f>
        <v>0</v>
      </c>
      <c r="Q962" s="145">
        <v>0</v>
      </c>
      <c r="R962" s="145">
        <f>Q962*H962</f>
        <v>0</v>
      </c>
      <c r="S962" s="145">
        <v>0</v>
      </c>
      <c r="T962" s="146">
        <f>S962*H962</f>
        <v>0</v>
      </c>
      <c r="AR962" s="147" t="s">
        <v>370</v>
      </c>
      <c r="AT962" s="147" t="s">
        <v>270</v>
      </c>
      <c r="AU962" s="147" t="s">
        <v>90</v>
      </c>
      <c r="AY962" s="17" t="s">
        <v>268</v>
      </c>
      <c r="BE962" s="148">
        <f>IF(N962="základní",J962,0)</f>
        <v>0</v>
      </c>
      <c r="BF962" s="148">
        <f>IF(N962="snížená",J962,0)</f>
        <v>0</v>
      </c>
      <c r="BG962" s="148">
        <f>IF(N962="zákl. přenesená",J962,0)</f>
        <v>0</v>
      </c>
      <c r="BH962" s="148">
        <f>IF(N962="sníž. přenesená",J962,0)</f>
        <v>0</v>
      </c>
      <c r="BI962" s="148">
        <f>IF(N962="nulová",J962,0)</f>
        <v>0</v>
      </c>
      <c r="BJ962" s="17" t="s">
        <v>90</v>
      </c>
      <c r="BK962" s="148">
        <f>ROUND(I962*H962,2)</f>
        <v>0</v>
      </c>
      <c r="BL962" s="17" t="s">
        <v>370</v>
      </c>
      <c r="BM962" s="147" t="s">
        <v>1637</v>
      </c>
    </row>
    <row r="963" spans="2:65" s="1" customFormat="1" ht="37.9" customHeight="1">
      <c r="B963" s="32"/>
      <c r="C963" s="186" t="s">
        <v>2781</v>
      </c>
      <c r="D963" s="196" t="s">
        <v>982</v>
      </c>
      <c r="E963" s="187" t="s">
        <v>1639</v>
      </c>
      <c r="F963" s="188" t="s">
        <v>1640</v>
      </c>
      <c r="G963" s="189" t="s">
        <v>273</v>
      </c>
      <c r="H963" s="190">
        <v>300.96800000000002</v>
      </c>
      <c r="I963" s="191"/>
      <c r="J963" s="192">
        <f>ROUND(I963*H963,2)</f>
        <v>0</v>
      </c>
      <c r="K963" s="188" t="s">
        <v>274</v>
      </c>
      <c r="L963" s="193"/>
      <c r="M963" s="194" t="s">
        <v>1</v>
      </c>
      <c r="N963" s="195" t="s">
        <v>43</v>
      </c>
      <c r="P963" s="145">
        <f>O963*H963</f>
        <v>0</v>
      </c>
      <c r="Q963" s="145">
        <v>3.0000000000000001E-3</v>
      </c>
      <c r="R963" s="145">
        <f>Q963*H963</f>
        <v>0.90290400000000004</v>
      </c>
      <c r="S963" s="145">
        <v>0</v>
      </c>
      <c r="T963" s="146">
        <f>S963*H963</f>
        <v>0</v>
      </c>
      <c r="AR963" s="147" t="s">
        <v>448</v>
      </c>
      <c r="AT963" s="147" t="s">
        <v>982</v>
      </c>
      <c r="AU963" s="147" t="s">
        <v>90</v>
      </c>
      <c r="AY963" s="17" t="s">
        <v>268</v>
      </c>
      <c r="BE963" s="148">
        <f>IF(N963="základní",J963,0)</f>
        <v>0</v>
      </c>
      <c r="BF963" s="148">
        <f>IF(N963="snížená",J963,0)</f>
        <v>0</v>
      </c>
      <c r="BG963" s="148">
        <f>IF(N963="zákl. přenesená",J963,0)</f>
        <v>0</v>
      </c>
      <c r="BH963" s="148">
        <f>IF(N963="sníž. přenesená",J963,0)</f>
        <v>0</v>
      </c>
      <c r="BI963" s="148">
        <f>IF(N963="nulová",J963,0)</f>
        <v>0</v>
      </c>
      <c r="BJ963" s="17" t="s">
        <v>90</v>
      </c>
      <c r="BK963" s="148">
        <f>ROUND(I963*H963,2)</f>
        <v>0</v>
      </c>
      <c r="BL963" s="17" t="s">
        <v>370</v>
      </c>
      <c r="BM963" s="147" t="s">
        <v>3817</v>
      </c>
    </row>
    <row r="964" spans="2:65" s="14" customFormat="1">
      <c r="B964" s="164"/>
      <c r="D964" s="150" t="s">
        <v>276</v>
      </c>
      <c r="E964" s="165" t="s">
        <v>1</v>
      </c>
      <c r="F964" s="166" t="s">
        <v>1561</v>
      </c>
      <c r="H964" s="165" t="s">
        <v>1</v>
      </c>
      <c r="I964" s="167"/>
      <c r="L964" s="164"/>
      <c r="M964" s="168"/>
      <c r="T964" s="169"/>
      <c r="AT964" s="165" t="s">
        <v>276</v>
      </c>
      <c r="AU964" s="165" t="s">
        <v>90</v>
      </c>
      <c r="AV964" s="14" t="s">
        <v>84</v>
      </c>
      <c r="AW964" s="14" t="s">
        <v>32</v>
      </c>
      <c r="AX964" s="14" t="s">
        <v>77</v>
      </c>
      <c r="AY964" s="165" t="s">
        <v>268</v>
      </c>
    </row>
    <row r="965" spans="2:65" s="12" customFormat="1">
      <c r="B965" s="149"/>
      <c r="D965" s="150" t="s">
        <v>276</v>
      </c>
      <c r="E965" s="151" t="s">
        <v>1</v>
      </c>
      <c r="F965" s="152" t="s">
        <v>3818</v>
      </c>
      <c r="H965" s="153">
        <v>308.78800000000001</v>
      </c>
      <c r="I965" s="154"/>
      <c r="L965" s="149"/>
      <c r="M965" s="155"/>
      <c r="T965" s="156"/>
      <c r="AT965" s="151" t="s">
        <v>276</v>
      </c>
      <c r="AU965" s="151" t="s">
        <v>90</v>
      </c>
      <c r="AV965" s="12" t="s">
        <v>90</v>
      </c>
      <c r="AW965" s="12" t="s">
        <v>32</v>
      </c>
      <c r="AX965" s="12" t="s">
        <v>77</v>
      </c>
      <c r="AY965" s="151" t="s">
        <v>268</v>
      </c>
    </row>
    <row r="966" spans="2:65" s="14" customFormat="1">
      <c r="B966" s="164"/>
      <c r="D966" s="150" t="s">
        <v>276</v>
      </c>
      <c r="E966" s="165" t="s">
        <v>1</v>
      </c>
      <c r="F966" s="166" t="s">
        <v>1643</v>
      </c>
      <c r="H966" s="165" t="s">
        <v>1</v>
      </c>
      <c r="I966" s="167"/>
      <c r="L966" s="164"/>
      <c r="M966" s="168"/>
      <c r="T966" s="169"/>
      <c r="AT966" s="165" t="s">
        <v>276</v>
      </c>
      <c r="AU966" s="165" t="s">
        <v>90</v>
      </c>
      <c r="AV966" s="14" t="s">
        <v>84</v>
      </c>
      <c r="AW966" s="14" t="s">
        <v>32</v>
      </c>
      <c r="AX966" s="14" t="s">
        <v>77</v>
      </c>
      <c r="AY966" s="165" t="s">
        <v>268</v>
      </c>
    </row>
    <row r="967" spans="2:65" s="12" customFormat="1" ht="22.5">
      <c r="B967" s="149"/>
      <c r="D967" s="150" t="s">
        <v>276</v>
      </c>
      <c r="E967" s="151" t="s">
        <v>1</v>
      </c>
      <c r="F967" s="152" t="s">
        <v>3819</v>
      </c>
      <c r="H967" s="153">
        <v>-44.304000000000002</v>
      </c>
      <c r="I967" s="154"/>
      <c r="L967" s="149"/>
      <c r="M967" s="155"/>
      <c r="T967" s="156"/>
      <c r="AT967" s="151" t="s">
        <v>276</v>
      </c>
      <c r="AU967" s="151" t="s">
        <v>90</v>
      </c>
      <c r="AV967" s="12" t="s">
        <v>90</v>
      </c>
      <c r="AW967" s="12" t="s">
        <v>32</v>
      </c>
      <c r="AX967" s="12" t="s">
        <v>77</v>
      </c>
      <c r="AY967" s="151" t="s">
        <v>268</v>
      </c>
    </row>
    <row r="968" spans="2:65" s="15" customFormat="1">
      <c r="B968" s="170"/>
      <c r="D968" s="150" t="s">
        <v>276</v>
      </c>
      <c r="E968" s="171" t="s">
        <v>1</v>
      </c>
      <c r="F968" s="172" t="s">
        <v>325</v>
      </c>
      <c r="H968" s="173">
        <v>264.48399999999998</v>
      </c>
      <c r="I968" s="174"/>
      <c r="L968" s="170"/>
      <c r="M968" s="175"/>
      <c r="T968" s="176"/>
      <c r="AT968" s="171" t="s">
        <v>276</v>
      </c>
      <c r="AU968" s="171" t="s">
        <v>90</v>
      </c>
      <c r="AV968" s="15" t="s">
        <v>97</v>
      </c>
      <c r="AW968" s="15" t="s">
        <v>32</v>
      </c>
      <c r="AX968" s="15" t="s">
        <v>77</v>
      </c>
      <c r="AY968" s="171" t="s">
        <v>268</v>
      </c>
    </row>
    <row r="969" spans="2:65" s="14" customFormat="1">
      <c r="B969" s="164"/>
      <c r="D969" s="150" t="s">
        <v>276</v>
      </c>
      <c r="E969" s="165" t="s">
        <v>1</v>
      </c>
      <c r="F969" s="166" t="s">
        <v>1643</v>
      </c>
      <c r="H969" s="165" t="s">
        <v>1</v>
      </c>
      <c r="I969" s="167"/>
      <c r="L969" s="164"/>
      <c r="M969" s="168"/>
      <c r="T969" s="169"/>
      <c r="AT969" s="165" t="s">
        <v>276</v>
      </c>
      <c r="AU969" s="165" t="s">
        <v>90</v>
      </c>
      <c r="AV969" s="14" t="s">
        <v>84</v>
      </c>
      <c r="AW969" s="14" t="s">
        <v>32</v>
      </c>
      <c r="AX969" s="14" t="s">
        <v>77</v>
      </c>
      <c r="AY969" s="165" t="s">
        <v>268</v>
      </c>
    </row>
    <row r="970" spans="2:65" s="12" customFormat="1" ht="22.5">
      <c r="B970" s="149"/>
      <c r="D970" s="150" t="s">
        <v>276</v>
      </c>
      <c r="E970" s="151" t="s">
        <v>1</v>
      </c>
      <c r="F970" s="152" t="s">
        <v>3820</v>
      </c>
      <c r="H970" s="153">
        <v>22.152000000000001</v>
      </c>
      <c r="I970" s="154"/>
      <c r="L970" s="149"/>
      <c r="M970" s="155"/>
      <c r="T970" s="156"/>
      <c r="AT970" s="151" t="s">
        <v>276</v>
      </c>
      <c r="AU970" s="151" t="s">
        <v>90</v>
      </c>
      <c r="AV970" s="12" t="s">
        <v>90</v>
      </c>
      <c r="AW970" s="12" t="s">
        <v>32</v>
      </c>
      <c r="AX970" s="12" t="s">
        <v>77</v>
      </c>
      <c r="AY970" s="151" t="s">
        <v>268</v>
      </c>
    </row>
    <row r="971" spans="2:65" s="15" customFormat="1">
      <c r="B971" s="170"/>
      <c r="D971" s="150" t="s">
        <v>276</v>
      </c>
      <c r="E971" s="171" t="s">
        <v>1</v>
      </c>
      <c r="F971" s="172" t="s">
        <v>325</v>
      </c>
      <c r="H971" s="173">
        <v>22.152000000000001</v>
      </c>
      <c r="I971" s="174"/>
      <c r="L971" s="170"/>
      <c r="M971" s="175"/>
      <c r="T971" s="176"/>
      <c r="AT971" s="171" t="s">
        <v>276</v>
      </c>
      <c r="AU971" s="171" t="s">
        <v>90</v>
      </c>
      <c r="AV971" s="15" t="s">
        <v>97</v>
      </c>
      <c r="AW971" s="15" t="s">
        <v>32</v>
      </c>
      <c r="AX971" s="15" t="s">
        <v>77</v>
      </c>
      <c r="AY971" s="171" t="s">
        <v>268</v>
      </c>
    </row>
    <row r="972" spans="2:65" s="13" customFormat="1">
      <c r="B972" s="157"/>
      <c r="D972" s="150" t="s">
        <v>276</v>
      </c>
      <c r="E972" s="158" t="s">
        <v>1</v>
      </c>
      <c r="F972" s="159" t="s">
        <v>278</v>
      </c>
      <c r="H972" s="160">
        <v>286.63600000000002</v>
      </c>
      <c r="I972" s="161"/>
      <c r="L972" s="157"/>
      <c r="M972" s="162"/>
      <c r="T972" s="163"/>
      <c r="AT972" s="158" t="s">
        <v>276</v>
      </c>
      <c r="AU972" s="158" t="s">
        <v>90</v>
      </c>
      <c r="AV972" s="13" t="s">
        <v>101</v>
      </c>
      <c r="AW972" s="13" t="s">
        <v>32</v>
      </c>
      <c r="AX972" s="13" t="s">
        <v>84</v>
      </c>
      <c r="AY972" s="158" t="s">
        <v>268</v>
      </c>
    </row>
    <row r="973" spans="2:65" s="12" customFormat="1">
      <c r="B973" s="149"/>
      <c r="D973" s="150" t="s">
        <v>276</v>
      </c>
      <c r="F973" s="152" t="s">
        <v>2894</v>
      </c>
      <c r="H973" s="153">
        <v>300.96800000000002</v>
      </c>
      <c r="I973" s="154"/>
      <c r="L973" s="149"/>
      <c r="M973" s="155"/>
      <c r="T973" s="156"/>
      <c r="AT973" s="151" t="s">
        <v>276</v>
      </c>
      <c r="AU973" s="151" t="s">
        <v>90</v>
      </c>
      <c r="AV973" s="12" t="s">
        <v>90</v>
      </c>
      <c r="AW973" s="12" t="s">
        <v>4</v>
      </c>
      <c r="AX973" s="12" t="s">
        <v>84</v>
      </c>
      <c r="AY973" s="151" t="s">
        <v>268</v>
      </c>
    </row>
    <row r="974" spans="2:65" s="1" customFormat="1" ht="33" customHeight="1">
      <c r="B974" s="32"/>
      <c r="C974" s="186" t="s">
        <v>2909</v>
      </c>
      <c r="D974" s="196" t="s">
        <v>982</v>
      </c>
      <c r="E974" s="187" t="s">
        <v>1649</v>
      </c>
      <c r="F974" s="188" t="s">
        <v>1650</v>
      </c>
      <c r="G974" s="189" t="s">
        <v>273</v>
      </c>
      <c r="H974" s="190">
        <v>23.26</v>
      </c>
      <c r="I974" s="191"/>
      <c r="J974" s="192">
        <f>ROUND(I974*H974,2)</f>
        <v>0</v>
      </c>
      <c r="K974" s="188" t="s">
        <v>274</v>
      </c>
      <c r="L974" s="193"/>
      <c r="M974" s="194" t="s">
        <v>1</v>
      </c>
      <c r="N974" s="195" t="s">
        <v>43</v>
      </c>
      <c r="P974" s="145">
        <f>O974*H974</f>
        <v>0</v>
      </c>
      <c r="Q974" s="145">
        <v>2.3999999999999998E-3</v>
      </c>
      <c r="R974" s="145">
        <f>Q974*H974</f>
        <v>5.5823999999999999E-2</v>
      </c>
      <c r="S974" s="145">
        <v>0</v>
      </c>
      <c r="T974" s="146">
        <f>S974*H974</f>
        <v>0</v>
      </c>
      <c r="AR974" s="147" t="s">
        <v>448</v>
      </c>
      <c r="AT974" s="147" t="s">
        <v>982</v>
      </c>
      <c r="AU974" s="147" t="s">
        <v>90</v>
      </c>
      <c r="AY974" s="17" t="s">
        <v>268</v>
      </c>
      <c r="BE974" s="148">
        <f>IF(N974="základní",J974,0)</f>
        <v>0</v>
      </c>
      <c r="BF974" s="148">
        <f>IF(N974="snížená",J974,0)</f>
        <v>0</v>
      </c>
      <c r="BG974" s="148">
        <f>IF(N974="zákl. přenesená",J974,0)</f>
        <v>0</v>
      </c>
      <c r="BH974" s="148">
        <f>IF(N974="sníž. přenesená",J974,0)</f>
        <v>0</v>
      </c>
      <c r="BI974" s="148">
        <f>IF(N974="nulová",J974,0)</f>
        <v>0</v>
      </c>
      <c r="BJ974" s="17" t="s">
        <v>90</v>
      </c>
      <c r="BK974" s="148">
        <f>ROUND(I974*H974,2)</f>
        <v>0</v>
      </c>
      <c r="BL974" s="17" t="s">
        <v>370</v>
      </c>
      <c r="BM974" s="147" t="s">
        <v>3821</v>
      </c>
    </row>
    <row r="975" spans="2:65" s="14" customFormat="1">
      <c r="B975" s="164"/>
      <c r="D975" s="150" t="s">
        <v>276</v>
      </c>
      <c r="E975" s="165" t="s">
        <v>1</v>
      </c>
      <c r="F975" s="166" t="s">
        <v>1643</v>
      </c>
      <c r="H975" s="165" t="s">
        <v>1</v>
      </c>
      <c r="I975" s="167"/>
      <c r="L975" s="164"/>
      <c r="M975" s="168"/>
      <c r="T975" s="169"/>
      <c r="AT975" s="165" t="s">
        <v>276</v>
      </c>
      <c r="AU975" s="165" t="s">
        <v>90</v>
      </c>
      <c r="AV975" s="14" t="s">
        <v>84</v>
      </c>
      <c r="AW975" s="14" t="s">
        <v>32</v>
      </c>
      <c r="AX975" s="14" t="s">
        <v>77</v>
      </c>
      <c r="AY975" s="165" t="s">
        <v>268</v>
      </c>
    </row>
    <row r="976" spans="2:65" s="12" customFormat="1" ht="22.5">
      <c r="B976" s="149"/>
      <c r="D976" s="150" t="s">
        <v>276</v>
      </c>
      <c r="E976" s="151" t="s">
        <v>1</v>
      </c>
      <c r="F976" s="152" t="s">
        <v>3820</v>
      </c>
      <c r="H976" s="153">
        <v>22.152000000000001</v>
      </c>
      <c r="I976" s="154"/>
      <c r="L976" s="149"/>
      <c r="M976" s="155"/>
      <c r="T976" s="156"/>
      <c r="AT976" s="151" t="s">
        <v>276</v>
      </c>
      <c r="AU976" s="151" t="s">
        <v>90</v>
      </c>
      <c r="AV976" s="12" t="s">
        <v>90</v>
      </c>
      <c r="AW976" s="12" t="s">
        <v>32</v>
      </c>
      <c r="AX976" s="12" t="s">
        <v>77</v>
      </c>
      <c r="AY976" s="151" t="s">
        <v>268</v>
      </c>
    </row>
    <row r="977" spans="2:65" s="13" customFormat="1">
      <c r="B977" s="157"/>
      <c r="D977" s="150" t="s">
        <v>276</v>
      </c>
      <c r="E977" s="158" t="s">
        <v>1</v>
      </c>
      <c r="F977" s="159" t="s">
        <v>278</v>
      </c>
      <c r="H977" s="160">
        <v>22.152000000000001</v>
      </c>
      <c r="I977" s="161"/>
      <c r="L977" s="157"/>
      <c r="M977" s="162"/>
      <c r="T977" s="163"/>
      <c r="AT977" s="158" t="s">
        <v>276</v>
      </c>
      <c r="AU977" s="158" t="s">
        <v>90</v>
      </c>
      <c r="AV977" s="13" t="s">
        <v>101</v>
      </c>
      <c r="AW977" s="13" t="s">
        <v>32</v>
      </c>
      <c r="AX977" s="13" t="s">
        <v>84</v>
      </c>
      <c r="AY977" s="158" t="s">
        <v>268</v>
      </c>
    </row>
    <row r="978" spans="2:65" s="12" customFormat="1">
      <c r="B978" s="149"/>
      <c r="D978" s="150" t="s">
        <v>276</v>
      </c>
      <c r="F978" s="152" t="s">
        <v>1652</v>
      </c>
      <c r="H978" s="153">
        <v>23.26</v>
      </c>
      <c r="I978" s="154"/>
      <c r="L978" s="149"/>
      <c r="M978" s="155"/>
      <c r="T978" s="156"/>
      <c r="AT978" s="151" t="s">
        <v>276</v>
      </c>
      <c r="AU978" s="151" t="s">
        <v>90</v>
      </c>
      <c r="AV978" s="12" t="s">
        <v>90</v>
      </c>
      <c r="AW978" s="12" t="s">
        <v>4</v>
      </c>
      <c r="AX978" s="12" t="s">
        <v>84</v>
      </c>
      <c r="AY978" s="151" t="s">
        <v>268</v>
      </c>
    </row>
    <row r="979" spans="2:65" s="1" customFormat="1" ht="24.2" customHeight="1">
      <c r="B979" s="32"/>
      <c r="C979" s="136" t="s">
        <v>1657</v>
      </c>
      <c r="D979" s="136" t="s">
        <v>270</v>
      </c>
      <c r="E979" s="137" t="s">
        <v>1654</v>
      </c>
      <c r="F979" s="138" t="s">
        <v>1655</v>
      </c>
      <c r="G979" s="139" t="s">
        <v>273</v>
      </c>
      <c r="H979" s="140">
        <v>5.9779999999999998</v>
      </c>
      <c r="I979" s="141"/>
      <c r="J979" s="142">
        <f>ROUND(I979*H979,2)</f>
        <v>0</v>
      </c>
      <c r="K979" s="138" t="s">
        <v>274</v>
      </c>
      <c r="L979" s="32"/>
      <c r="M979" s="143" t="s">
        <v>1</v>
      </c>
      <c r="N979" s="144" t="s">
        <v>43</v>
      </c>
      <c r="P979" s="145">
        <f>O979*H979</f>
        <v>0</v>
      </c>
      <c r="Q979" s="145">
        <v>0</v>
      </c>
      <c r="R979" s="145">
        <f>Q979*H979</f>
        <v>0</v>
      </c>
      <c r="S979" s="145">
        <v>0</v>
      </c>
      <c r="T979" s="146">
        <f>S979*H979</f>
        <v>0</v>
      </c>
      <c r="AR979" s="147" t="s">
        <v>370</v>
      </c>
      <c r="AT979" s="147" t="s">
        <v>270</v>
      </c>
      <c r="AU979" s="147" t="s">
        <v>90</v>
      </c>
      <c r="AY979" s="17" t="s">
        <v>268</v>
      </c>
      <c r="BE979" s="148">
        <f>IF(N979="základní",J979,0)</f>
        <v>0</v>
      </c>
      <c r="BF979" s="148">
        <f>IF(N979="snížená",J979,0)</f>
        <v>0</v>
      </c>
      <c r="BG979" s="148">
        <f>IF(N979="zákl. přenesená",J979,0)</f>
        <v>0</v>
      </c>
      <c r="BH979" s="148">
        <f>IF(N979="sníž. přenesená",J979,0)</f>
        <v>0</v>
      </c>
      <c r="BI979" s="148">
        <f>IF(N979="nulová",J979,0)</f>
        <v>0</v>
      </c>
      <c r="BJ979" s="17" t="s">
        <v>90</v>
      </c>
      <c r="BK979" s="148">
        <f>ROUND(I979*H979,2)</f>
        <v>0</v>
      </c>
      <c r="BL979" s="17" t="s">
        <v>370</v>
      </c>
      <c r="BM979" s="147" t="s">
        <v>3822</v>
      </c>
    </row>
    <row r="980" spans="2:65" s="1" customFormat="1" ht="37.9" customHeight="1">
      <c r="B980" s="32"/>
      <c r="C980" s="186" t="s">
        <v>1664</v>
      </c>
      <c r="D980" s="186" t="s">
        <v>982</v>
      </c>
      <c r="E980" s="187" t="s">
        <v>1658</v>
      </c>
      <c r="F980" s="188" t="s">
        <v>1659</v>
      </c>
      <c r="G980" s="189" t="s">
        <v>273</v>
      </c>
      <c r="H980" s="190">
        <v>7.2990000000000004</v>
      </c>
      <c r="I980" s="191"/>
      <c r="J980" s="192">
        <f>ROUND(I980*H980,2)</f>
        <v>0</v>
      </c>
      <c r="K980" s="188" t="s">
        <v>1</v>
      </c>
      <c r="L980" s="193"/>
      <c r="M980" s="194" t="s">
        <v>1</v>
      </c>
      <c r="N980" s="195" t="s">
        <v>43</v>
      </c>
      <c r="P980" s="145">
        <f>O980*H980</f>
        <v>0</v>
      </c>
      <c r="Q980" s="145">
        <v>1.0499999999999999E-3</v>
      </c>
      <c r="R980" s="145">
        <f>Q980*H980</f>
        <v>7.6639500000000001E-3</v>
      </c>
      <c r="S980" s="145">
        <v>0</v>
      </c>
      <c r="T980" s="146">
        <f>S980*H980</f>
        <v>0</v>
      </c>
      <c r="AR980" s="147" t="s">
        <v>448</v>
      </c>
      <c r="AT980" s="147" t="s">
        <v>982</v>
      </c>
      <c r="AU980" s="147" t="s">
        <v>90</v>
      </c>
      <c r="AY980" s="17" t="s">
        <v>268</v>
      </c>
      <c r="BE980" s="148">
        <f>IF(N980="základní",J980,0)</f>
        <v>0</v>
      </c>
      <c r="BF980" s="148">
        <f>IF(N980="snížená",J980,0)</f>
        <v>0</v>
      </c>
      <c r="BG980" s="148">
        <f>IF(N980="zákl. přenesená",J980,0)</f>
        <v>0</v>
      </c>
      <c r="BH980" s="148">
        <f>IF(N980="sníž. přenesená",J980,0)</f>
        <v>0</v>
      </c>
      <c r="BI980" s="148">
        <f>IF(N980="nulová",J980,0)</f>
        <v>0</v>
      </c>
      <c r="BJ980" s="17" t="s">
        <v>90</v>
      </c>
      <c r="BK980" s="148">
        <f>ROUND(I980*H980,2)</f>
        <v>0</v>
      </c>
      <c r="BL980" s="17" t="s">
        <v>370</v>
      </c>
      <c r="BM980" s="147" t="s">
        <v>3823</v>
      </c>
    </row>
    <row r="981" spans="2:65" s="14" customFormat="1">
      <c r="B981" s="164"/>
      <c r="D981" s="150" t="s">
        <v>276</v>
      </c>
      <c r="E981" s="165" t="s">
        <v>1</v>
      </c>
      <c r="F981" s="166" t="s">
        <v>1661</v>
      </c>
      <c r="H981" s="165" t="s">
        <v>1</v>
      </c>
      <c r="I981" s="167"/>
      <c r="L981" s="164"/>
      <c r="M981" s="168"/>
      <c r="T981" s="169"/>
      <c r="AT981" s="165" t="s">
        <v>276</v>
      </c>
      <c r="AU981" s="165" t="s">
        <v>90</v>
      </c>
      <c r="AV981" s="14" t="s">
        <v>84</v>
      </c>
      <c r="AW981" s="14" t="s">
        <v>32</v>
      </c>
      <c r="AX981" s="14" t="s">
        <v>77</v>
      </c>
      <c r="AY981" s="165" t="s">
        <v>268</v>
      </c>
    </row>
    <row r="982" spans="2:65" s="12" customFormat="1">
      <c r="B982" s="149"/>
      <c r="D982" s="150" t="s">
        <v>276</v>
      </c>
      <c r="E982" s="151" t="s">
        <v>1</v>
      </c>
      <c r="F982" s="152" t="s">
        <v>3824</v>
      </c>
      <c r="H982" s="153">
        <v>5.9779999999999998</v>
      </c>
      <c r="I982" s="154"/>
      <c r="L982" s="149"/>
      <c r="M982" s="155"/>
      <c r="T982" s="156"/>
      <c r="AT982" s="151" t="s">
        <v>276</v>
      </c>
      <c r="AU982" s="151" t="s">
        <v>90</v>
      </c>
      <c r="AV982" s="12" t="s">
        <v>90</v>
      </c>
      <c r="AW982" s="12" t="s">
        <v>32</v>
      </c>
      <c r="AX982" s="12" t="s">
        <v>77</v>
      </c>
      <c r="AY982" s="151" t="s">
        <v>268</v>
      </c>
    </row>
    <row r="983" spans="2:65" s="13" customFormat="1">
      <c r="B983" s="157"/>
      <c r="D983" s="150" t="s">
        <v>276</v>
      </c>
      <c r="E983" s="158" t="s">
        <v>1</v>
      </c>
      <c r="F983" s="159" t="s">
        <v>278</v>
      </c>
      <c r="H983" s="160">
        <v>5.9779999999999998</v>
      </c>
      <c r="I983" s="161"/>
      <c r="L983" s="157"/>
      <c r="M983" s="162"/>
      <c r="T983" s="163"/>
      <c r="AT983" s="158" t="s">
        <v>276</v>
      </c>
      <c r="AU983" s="158" t="s">
        <v>90</v>
      </c>
      <c r="AV983" s="13" t="s">
        <v>101</v>
      </c>
      <c r="AW983" s="13" t="s">
        <v>32</v>
      </c>
      <c r="AX983" s="13" t="s">
        <v>84</v>
      </c>
      <c r="AY983" s="158" t="s">
        <v>268</v>
      </c>
    </row>
    <row r="984" spans="2:65" s="12" customFormat="1">
      <c r="B984" s="149"/>
      <c r="D984" s="150" t="s">
        <v>276</v>
      </c>
      <c r="F984" s="152" t="s">
        <v>3825</v>
      </c>
      <c r="H984" s="153">
        <v>7.2990000000000004</v>
      </c>
      <c r="I984" s="154"/>
      <c r="L984" s="149"/>
      <c r="M984" s="155"/>
      <c r="T984" s="156"/>
      <c r="AT984" s="151" t="s">
        <v>276</v>
      </c>
      <c r="AU984" s="151" t="s">
        <v>90</v>
      </c>
      <c r="AV984" s="12" t="s">
        <v>90</v>
      </c>
      <c r="AW984" s="12" t="s">
        <v>4</v>
      </c>
      <c r="AX984" s="12" t="s">
        <v>84</v>
      </c>
      <c r="AY984" s="151" t="s">
        <v>268</v>
      </c>
    </row>
    <row r="985" spans="2:65" s="1" customFormat="1" ht="24.2" customHeight="1">
      <c r="B985" s="32"/>
      <c r="C985" s="136" t="s">
        <v>1670</v>
      </c>
      <c r="D985" s="136" t="s">
        <v>270</v>
      </c>
      <c r="E985" s="137" t="s">
        <v>1665</v>
      </c>
      <c r="F985" s="138" t="s">
        <v>1666</v>
      </c>
      <c r="G985" s="139" t="s">
        <v>1472</v>
      </c>
      <c r="H985" s="197"/>
      <c r="I985" s="141"/>
      <c r="J985" s="142">
        <f>ROUND(I985*H985,2)</f>
        <v>0</v>
      </c>
      <c r="K985" s="138" t="s">
        <v>274</v>
      </c>
      <c r="L985" s="32"/>
      <c r="M985" s="143" t="s">
        <v>1</v>
      </c>
      <c r="N985" s="144" t="s">
        <v>43</v>
      </c>
      <c r="P985" s="145">
        <f>O985*H985</f>
        <v>0</v>
      </c>
      <c r="Q985" s="145">
        <v>0</v>
      </c>
      <c r="R985" s="145">
        <f>Q985*H985</f>
        <v>0</v>
      </c>
      <c r="S985" s="145">
        <v>0</v>
      </c>
      <c r="T985" s="146">
        <f>S985*H985</f>
        <v>0</v>
      </c>
      <c r="AR985" s="147" t="s">
        <v>370</v>
      </c>
      <c r="AT985" s="147" t="s">
        <v>270</v>
      </c>
      <c r="AU985" s="147" t="s">
        <v>90</v>
      </c>
      <c r="AY985" s="17" t="s">
        <v>268</v>
      </c>
      <c r="BE985" s="148">
        <f>IF(N985="základní",J985,0)</f>
        <v>0</v>
      </c>
      <c r="BF985" s="148">
        <f>IF(N985="snížená",J985,0)</f>
        <v>0</v>
      </c>
      <c r="BG985" s="148">
        <f>IF(N985="zákl. přenesená",J985,0)</f>
        <v>0</v>
      </c>
      <c r="BH985" s="148">
        <f>IF(N985="sníž. přenesená",J985,0)</f>
        <v>0</v>
      </c>
      <c r="BI985" s="148">
        <f>IF(N985="nulová",J985,0)</f>
        <v>0</v>
      </c>
      <c r="BJ985" s="17" t="s">
        <v>90</v>
      </c>
      <c r="BK985" s="148">
        <f>ROUND(I985*H985,2)</f>
        <v>0</v>
      </c>
      <c r="BL985" s="17" t="s">
        <v>370</v>
      </c>
      <c r="BM985" s="147" t="s">
        <v>1667</v>
      </c>
    </row>
    <row r="986" spans="2:65" s="11" customFormat="1" ht="22.9" customHeight="1">
      <c r="B986" s="124"/>
      <c r="D986" s="125" t="s">
        <v>76</v>
      </c>
      <c r="E986" s="134" t="s">
        <v>1668</v>
      </c>
      <c r="F986" s="134" t="s">
        <v>1669</v>
      </c>
      <c r="I986" s="127"/>
      <c r="J986" s="135">
        <f>BK986</f>
        <v>0</v>
      </c>
      <c r="L986" s="124"/>
      <c r="M986" s="129"/>
      <c r="P986" s="130">
        <f>SUM(P987:P1003)</f>
        <v>0</v>
      </c>
      <c r="R986" s="130">
        <f>SUM(R987:R1003)</f>
        <v>3.32E-3</v>
      </c>
      <c r="T986" s="131">
        <f>SUM(T987:T1003)</f>
        <v>0</v>
      </c>
      <c r="AR986" s="125" t="s">
        <v>90</v>
      </c>
      <c r="AT986" s="132" t="s">
        <v>76</v>
      </c>
      <c r="AU986" s="132" t="s">
        <v>84</v>
      </c>
      <c r="AY986" s="125" t="s">
        <v>268</v>
      </c>
      <c r="BK986" s="133">
        <f>SUM(BK987:BK1003)</f>
        <v>0</v>
      </c>
    </row>
    <row r="987" spans="2:65" s="1" customFormat="1" ht="62.65" customHeight="1">
      <c r="B987" s="32"/>
      <c r="C987" s="136" t="s">
        <v>1676</v>
      </c>
      <c r="D987" s="136" t="s">
        <v>270</v>
      </c>
      <c r="E987" s="137" t="s">
        <v>1671</v>
      </c>
      <c r="F987" s="138" t="s">
        <v>1672</v>
      </c>
      <c r="G987" s="139" t="s">
        <v>665</v>
      </c>
      <c r="H987" s="140">
        <v>1</v>
      </c>
      <c r="I987" s="141"/>
      <c r="J987" s="142">
        <f>ROUND(I987*H987,2)</f>
        <v>0</v>
      </c>
      <c r="K987" s="138" t="s">
        <v>1</v>
      </c>
      <c r="L987" s="32"/>
      <c r="M987" s="143" t="s">
        <v>1</v>
      </c>
      <c r="N987" s="144" t="s">
        <v>43</v>
      </c>
      <c r="P987" s="145">
        <f>O987*H987</f>
        <v>0</v>
      </c>
      <c r="Q987" s="145">
        <v>8.3000000000000001E-4</v>
      </c>
      <c r="R987" s="145">
        <f>Q987*H987</f>
        <v>8.3000000000000001E-4</v>
      </c>
      <c r="S987" s="145">
        <v>0</v>
      </c>
      <c r="T987" s="146">
        <f>S987*H987</f>
        <v>0</v>
      </c>
      <c r="AR987" s="147" t="s">
        <v>370</v>
      </c>
      <c r="AT987" s="147" t="s">
        <v>270</v>
      </c>
      <c r="AU987" s="147" t="s">
        <v>90</v>
      </c>
      <c r="AY987" s="17" t="s">
        <v>268</v>
      </c>
      <c r="BE987" s="148">
        <f>IF(N987="základní",J987,0)</f>
        <v>0</v>
      </c>
      <c r="BF987" s="148">
        <f>IF(N987="snížená",J987,0)</f>
        <v>0</v>
      </c>
      <c r="BG987" s="148">
        <f>IF(N987="zákl. přenesená",J987,0)</f>
        <v>0</v>
      </c>
      <c r="BH987" s="148">
        <f>IF(N987="sníž. přenesená",J987,0)</f>
        <v>0</v>
      </c>
      <c r="BI987" s="148">
        <f>IF(N987="nulová",J987,0)</f>
        <v>0</v>
      </c>
      <c r="BJ987" s="17" t="s">
        <v>90</v>
      </c>
      <c r="BK987" s="148">
        <f>ROUND(I987*H987,2)</f>
        <v>0</v>
      </c>
      <c r="BL987" s="17" t="s">
        <v>370</v>
      </c>
      <c r="BM987" s="147" t="s">
        <v>1673</v>
      </c>
    </row>
    <row r="988" spans="2:65" s="1" customFormat="1" ht="68.25">
      <c r="B988" s="32"/>
      <c r="D988" s="150" t="s">
        <v>475</v>
      </c>
      <c r="F988" s="178" t="s">
        <v>1674</v>
      </c>
      <c r="I988" s="179"/>
      <c r="L988" s="32"/>
      <c r="M988" s="180"/>
      <c r="T988" s="56"/>
      <c r="AT988" s="17" t="s">
        <v>475</v>
      </c>
      <c r="AU988" s="17" t="s">
        <v>90</v>
      </c>
    </row>
    <row r="989" spans="2:65" s="12" customFormat="1">
      <c r="B989" s="149"/>
      <c r="D989" s="150" t="s">
        <v>276</v>
      </c>
      <c r="E989" s="151" t="s">
        <v>1</v>
      </c>
      <c r="F989" s="152" t="s">
        <v>1675</v>
      </c>
      <c r="H989" s="153">
        <v>1</v>
      </c>
      <c r="I989" s="154"/>
      <c r="L989" s="149"/>
      <c r="M989" s="155"/>
      <c r="T989" s="156"/>
      <c r="AT989" s="151" t="s">
        <v>276</v>
      </c>
      <c r="AU989" s="151" t="s">
        <v>90</v>
      </c>
      <c r="AV989" s="12" t="s">
        <v>90</v>
      </c>
      <c r="AW989" s="12" t="s">
        <v>32</v>
      </c>
      <c r="AX989" s="12" t="s">
        <v>77</v>
      </c>
      <c r="AY989" s="151" t="s">
        <v>268</v>
      </c>
    </row>
    <row r="990" spans="2:65" s="13" customFormat="1">
      <c r="B990" s="157"/>
      <c r="D990" s="150" t="s">
        <v>276</v>
      </c>
      <c r="E990" s="158" t="s">
        <v>1</v>
      </c>
      <c r="F990" s="159" t="s">
        <v>278</v>
      </c>
      <c r="H990" s="160">
        <v>1</v>
      </c>
      <c r="I990" s="161"/>
      <c r="L990" s="157"/>
      <c r="M990" s="162"/>
      <c r="T990" s="163"/>
      <c r="AT990" s="158" t="s">
        <v>276</v>
      </c>
      <c r="AU990" s="158" t="s">
        <v>90</v>
      </c>
      <c r="AV990" s="13" t="s">
        <v>101</v>
      </c>
      <c r="AW990" s="13" t="s">
        <v>32</v>
      </c>
      <c r="AX990" s="13" t="s">
        <v>84</v>
      </c>
      <c r="AY990" s="158" t="s">
        <v>268</v>
      </c>
    </row>
    <row r="991" spans="2:65" s="1" customFormat="1" ht="49.15" customHeight="1">
      <c r="B991" s="32"/>
      <c r="C991" s="136" t="s">
        <v>1682</v>
      </c>
      <c r="D991" s="136" t="s">
        <v>270</v>
      </c>
      <c r="E991" s="137" t="s">
        <v>1677</v>
      </c>
      <c r="F991" s="138" t="s">
        <v>1678</v>
      </c>
      <c r="G991" s="139" t="s">
        <v>665</v>
      </c>
      <c r="H991" s="140">
        <v>1</v>
      </c>
      <c r="I991" s="141"/>
      <c r="J991" s="142">
        <f>ROUND(I991*H991,2)</f>
        <v>0</v>
      </c>
      <c r="K991" s="138" t="s">
        <v>1</v>
      </c>
      <c r="L991" s="32"/>
      <c r="M991" s="143" t="s">
        <v>1</v>
      </c>
      <c r="N991" s="144" t="s">
        <v>43</v>
      </c>
      <c r="P991" s="145">
        <f>O991*H991</f>
        <v>0</v>
      </c>
      <c r="Q991" s="145">
        <v>8.3000000000000001E-4</v>
      </c>
      <c r="R991" s="145">
        <f>Q991*H991</f>
        <v>8.3000000000000001E-4</v>
      </c>
      <c r="S991" s="145">
        <v>0</v>
      </c>
      <c r="T991" s="146">
        <f>S991*H991</f>
        <v>0</v>
      </c>
      <c r="AR991" s="147" t="s">
        <v>370</v>
      </c>
      <c r="AT991" s="147" t="s">
        <v>270</v>
      </c>
      <c r="AU991" s="147" t="s">
        <v>90</v>
      </c>
      <c r="AY991" s="17" t="s">
        <v>268</v>
      </c>
      <c r="BE991" s="148">
        <f>IF(N991="základní",J991,0)</f>
        <v>0</v>
      </c>
      <c r="BF991" s="148">
        <f>IF(N991="snížená",J991,0)</f>
        <v>0</v>
      </c>
      <c r="BG991" s="148">
        <f>IF(N991="zákl. přenesená",J991,0)</f>
        <v>0</v>
      </c>
      <c r="BH991" s="148">
        <f>IF(N991="sníž. přenesená",J991,0)</f>
        <v>0</v>
      </c>
      <c r="BI991" s="148">
        <f>IF(N991="nulová",J991,0)</f>
        <v>0</v>
      </c>
      <c r="BJ991" s="17" t="s">
        <v>90</v>
      </c>
      <c r="BK991" s="148">
        <f>ROUND(I991*H991,2)</f>
        <v>0</v>
      </c>
      <c r="BL991" s="17" t="s">
        <v>370</v>
      </c>
      <c r="BM991" s="147" t="s">
        <v>1679</v>
      </c>
    </row>
    <row r="992" spans="2:65" s="1" customFormat="1" ht="78">
      <c r="B992" s="32"/>
      <c r="D992" s="150" t="s">
        <v>475</v>
      </c>
      <c r="F992" s="178" t="s">
        <v>2903</v>
      </c>
      <c r="I992" s="179"/>
      <c r="L992" s="32"/>
      <c r="M992" s="180"/>
      <c r="T992" s="56"/>
      <c r="AT992" s="17" t="s">
        <v>475</v>
      </c>
      <c r="AU992" s="17" t="s">
        <v>90</v>
      </c>
    </row>
    <row r="993" spans="2:65" s="12" customFormat="1" ht="22.5">
      <c r="B993" s="149"/>
      <c r="D993" s="150" t="s">
        <v>276</v>
      </c>
      <c r="E993" s="151" t="s">
        <v>1</v>
      </c>
      <c r="F993" s="152" t="s">
        <v>1681</v>
      </c>
      <c r="H993" s="153">
        <v>1</v>
      </c>
      <c r="I993" s="154"/>
      <c r="L993" s="149"/>
      <c r="M993" s="155"/>
      <c r="T993" s="156"/>
      <c r="AT993" s="151" t="s">
        <v>276</v>
      </c>
      <c r="AU993" s="151" t="s">
        <v>90</v>
      </c>
      <c r="AV993" s="12" t="s">
        <v>90</v>
      </c>
      <c r="AW993" s="12" t="s">
        <v>32</v>
      </c>
      <c r="AX993" s="12" t="s">
        <v>77</v>
      </c>
      <c r="AY993" s="151" t="s">
        <v>268</v>
      </c>
    </row>
    <row r="994" spans="2:65" s="13" customFormat="1">
      <c r="B994" s="157"/>
      <c r="D994" s="150" t="s">
        <v>276</v>
      </c>
      <c r="E994" s="158" t="s">
        <v>1</v>
      </c>
      <c r="F994" s="159" t="s">
        <v>278</v>
      </c>
      <c r="H994" s="160">
        <v>1</v>
      </c>
      <c r="I994" s="161"/>
      <c r="L994" s="157"/>
      <c r="M994" s="162"/>
      <c r="T994" s="163"/>
      <c r="AT994" s="158" t="s">
        <v>276</v>
      </c>
      <c r="AU994" s="158" t="s">
        <v>90</v>
      </c>
      <c r="AV994" s="13" t="s">
        <v>101</v>
      </c>
      <c r="AW994" s="13" t="s">
        <v>32</v>
      </c>
      <c r="AX994" s="13" t="s">
        <v>84</v>
      </c>
      <c r="AY994" s="158" t="s">
        <v>268</v>
      </c>
    </row>
    <row r="995" spans="2:65" s="1" customFormat="1" ht="44.25" customHeight="1">
      <c r="B995" s="32"/>
      <c r="C995" s="136" t="s">
        <v>1688</v>
      </c>
      <c r="D995" s="136" t="s">
        <v>270</v>
      </c>
      <c r="E995" s="137" t="s">
        <v>1683</v>
      </c>
      <c r="F995" s="138" t="s">
        <v>1684</v>
      </c>
      <c r="G995" s="139" t="s">
        <v>665</v>
      </c>
      <c r="H995" s="140">
        <v>1</v>
      </c>
      <c r="I995" s="141"/>
      <c r="J995" s="142">
        <f>ROUND(I995*H995,2)</f>
        <v>0</v>
      </c>
      <c r="K995" s="138" t="s">
        <v>1</v>
      </c>
      <c r="L995" s="32"/>
      <c r="M995" s="143" t="s">
        <v>1</v>
      </c>
      <c r="N995" s="144" t="s">
        <v>43</v>
      </c>
      <c r="P995" s="145">
        <f>O995*H995</f>
        <v>0</v>
      </c>
      <c r="Q995" s="145">
        <v>8.3000000000000001E-4</v>
      </c>
      <c r="R995" s="145">
        <f>Q995*H995</f>
        <v>8.3000000000000001E-4</v>
      </c>
      <c r="S995" s="145">
        <v>0</v>
      </c>
      <c r="T995" s="146">
        <f>S995*H995</f>
        <v>0</v>
      </c>
      <c r="AR995" s="147" t="s">
        <v>370</v>
      </c>
      <c r="AT995" s="147" t="s">
        <v>270</v>
      </c>
      <c r="AU995" s="147" t="s">
        <v>90</v>
      </c>
      <c r="AY995" s="17" t="s">
        <v>268</v>
      </c>
      <c r="BE995" s="148">
        <f>IF(N995="základní",J995,0)</f>
        <v>0</v>
      </c>
      <c r="BF995" s="148">
        <f>IF(N995="snížená",J995,0)</f>
        <v>0</v>
      </c>
      <c r="BG995" s="148">
        <f>IF(N995="zákl. přenesená",J995,0)</f>
        <v>0</v>
      </c>
      <c r="BH995" s="148">
        <f>IF(N995="sníž. přenesená",J995,0)</f>
        <v>0</v>
      </c>
      <c r="BI995" s="148">
        <f>IF(N995="nulová",J995,0)</f>
        <v>0</v>
      </c>
      <c r="BJ995" s="17" t="s">
        <v>90</v>
      </c>
      <c r="BK995" s="148">
        <f>ROUND(I995*H995,2)</f>
        <v>0</v>
      </c>
      <c r="BL995" s="17" t="s">
        <v>370</v>
      </c>
      <c r="BM995" s="147" t="s">
        <v>1685</v>
      </c>
    </row>
    <row r="996" spans="2:65" s="1" customFormat="1" ht="68.25">
      <c r="B996" s="32"/>
      <c r="D996" s="150" t="s">
        <v>475</v>
      </c>
      <c r="F996" s="178" t="s">
        <v>1686</v>
      </c>
      <c r="I996" s="179"/>
      <c r="L996" s="32"/>
      <c r="M996" s="180"/>
      <c r="T996" s="56"/>
      <c r="AT996" s="17" t="s">
        <v>475</v>
      </c>
      <c r="AU996" s="17" t="s">
        <v>90</v>
      </c>
    </row>
    <row r="997" spans="2:65" s="12" customFormat="1">
      <c r="B997" s="149"/>
      <c r="D997" s="150" t="s">
        <v>276</v>
      </c>
      <c r="E997" s="151" t="s">
        <v>1</v>
      </c>
      <c r="F997" s="152" t="s">
        <v>1687</v>
      </c>
      <c r="H997" s="153">
        <v>1</v>
      </c>
      <c r="I997" s="154"/>
      <c r="L997" s="149"/>
      <c r="M997" s="155"/>
      <c r="T997" s="156"/>
      <c r="AT997" s="151" t="s">
        <v>276</v>
      </c>
      <c r="AU997" s="151" t="s">
        <v>90</v>
      </c>
      <c r="AV997" s="12" t="s">
        <v>90</v>
      </c>
      <c r="AW997" s="12" t="s">
        <v>32</v>
      </c>
      <c r="AX997" s="12" t="s">
        <v>77</v>
      </c>
      <c r="AY997" s="151" t="s">
        <v>268</v>
      </c>
    </row>
    <row r="998" spans="2:65" s="13" customFormat="1">
      <c r="B998" s="157"/>
      <c r="D998" s="150" t="s">
        <v>276</v>
      </c>
      <c r="E998" s="158" t="s">
        <v>1</v>
      </c>
      <c r="F998" s="159" t="s">
        <v>278</v>
      </c>
      <c r="H998" s="160">
        <v>1</v>
      </c>
      <c r="I998" s="161"/>
      <c r="L998" s="157"/>
      <c r="M998" s="162"/>
      <c r="T998" s="163"/>
      <c r="AT998" s="158" t="s">
        <v>276</v>
      </c>
      <c r="AU998" s="158" t="s">
        <v>90</v>
      </c>
      <c r="AV998" s="13" t="s">
        <v>101</v>
      </c>
      <c r="AW998" s="13" t="s">
        <v>32</v>
      </c>
      <c r="AX998" s="13" t="s">
        <v>84</v>
      </c>
      <c r="AY998" s="158" t="s">
        <v>268</v>
      </c>
    </row>
    <row r="999" spans="2:65" s="1" customFormat="1" ht="44.25" customHeight="1">
      <c r="B999" s="32"/>
      <c r="C999" s="136" t="s">
        <v>1694</v>
      </c>
      <c r="D999" s="136" t="s">
        <v>270</v>
      </c>
      <c r="E999" s="137" t="s">
        <v>1689</v>
      </c>
      <c r="F999" s="138" t="s">
        <v>1690</v>
      </c>
      <c r="G999" s="139" t="s">
        <v>665</v>
      </c>
      <c r="H999" s="140">
        <v>1</v>
      </c>
      <c r="I999" s="141"/>
      <c r="J999" s="142">
        <f>ROUND(I999*H999,2)</f>
        <v>0</v>
      </c>
      <c r="K999" s="138" t="s">
        <v>1</v>
      </c>
      <c r="L999" s="32"/>
      <c r="M999" s="143" t="s">
        <v>1</v>
      </c>
      <c r="N999" s="144" t="s">
        <v>43</v>
      </c>
      <c r="P999" s="145">
        <f>O999*H999</f>
        <v>0</v>
      </c>
      <c r="Q999" s="145">
        <v>8.3000000000000001E-4</v>
      </c>
      <c r="R999" s="145">
        <f>Q999*H999</f>
        <v>8.3000000000000001E-4</v>
      </c>
      <c r="S999" s="145">
        <v>0</v>
      </c>
      <c r="T999" s="146">
        <f>S999*H999</f>
        <v>0</v>
      </c>
      <c r="AR999" s="147" t="s">
        <v>370</v>
      </c>
      <c r="AT999" s="147" t="s">
        <v>270</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1691</v>
      </c>
    </row>
    <row r="1000" spans="2:65" s="1" customFormat="1" ht="58.5">
      <c r="B1000" s="32"/>
      <c r="D1000" s="150" t="s">
        <v>475</v>
      </c>
      <c r="F1000" s="178" t="s">
        <v>1692</v>
      </c>
      <c r="I1000" s="179"/>
      <c r="L1000" s="32"/>
      <c r="M1000" s="180"/>
      <c r="T1000" s="56"/>
      <c r="AT1000" s="17" t="s">
        <v>475</v>
      </c>
      <c r="AU1000" s="17" t="s">
        <v>90</v>
      </c>
    </row>
    <row r="1001" spans="2:65" s="12" customFormat="1">
      <c r="B1001" s="149"/>
      <c r="D1001" s="150" t="s">
        <v>276</v>
      </c>
      <c r="E1001" s="151" t="s">
        <v>1</v>
      </c>
      <c r="F1001" s="152" t="s">
        <v>1693</v>
      </c>
      <c r="H1001" s="153">
        <v>1</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1</v>
      </c>
      <c r="I1002" s="161"/>
      <c r="L1002" s="157"/>
      <c r="M1002" s="162"/>
      <c r="T1002" s="163"/>
      <c r="AT1002" s="158" t="s">
        <v>276</v>
      </c>
      <c r="AU1002" s="158" t="s">
        <v>90</v>
      </c>
      <c r="AV1002" s="13" t="s">
        <v>101</v>
      </c>
      <c r="AW1002" s="13" t="s">
        <v>32</v>
      </c>
      <c r="AX1002" s="13" t="s">
        <v>84</v>
      </c>
      <c r="AY1002" s="158" t="s">
        <v>268</v>
      </c>
    </row>
    <row r="1003" spans="2:65" s="1" customFormat="1" ht="24.2" customHeight="1">
      <c r="B1003" s="32"/>
      <c r="C1003" s="136" t="s">
        <v>1710</v>
      </c>
      <c r="D1003" s="136" t="s">
        <v>270</v>
      </c>
      <c r="E1003" s="137" t="s">
        <v>1695</v>
      </c>
      <c r="F1003" s="138" t="s">
        <v>1696</v>
      </c>
      <c r="G1003" s="139" t="s">
        <v>1472</v>
      </c>
      <c r="H1003" s="197"/>
      <c r="I1003" s="141"/>
      <c r="J1003" s="142">
        <f>ROUND(I1003*H1003,2)</f>
        <v>0</v>
      </c>
      <c r="K1003" s="138" t="s">
        <v>274</v>
      </c>
      <c r="L1003" s="32"/>
      <c r="M1003" s="143" t="s">
        <v>1</v>
      </c>
      <c r="N1003" s="144" t="s">
        <v>43</v>
      </c>
      <c r="P1003" s="145">
        <f>O1003*H1003</f>
        <v>0</v>
      </c>
      <c r="Q1003" s="145">
        <v>0</v>
      </c>
      <c r="R1003" s="145">
        <f>Q1003*H1003</f>
        <v>0</v>
      </c>
      <c r="S1003" s="145">
        <v>0</v>
      </c>
      <c r="T1003" s="146">
        <f>S1003*H1003</f>
        <v>0</v>
      </c>
      <c r="AR1003" s="147" t="s">
        <v>370</v>
      </c>
      <c r="AT1003" s="147" t="s">
        <v>270</v>
      </c>
      <c r="AU1003" s="147" t="s">
        <v>90</v>
      </c>
      <c r="AY1003" s="17" t="s">
        <v>268</v>
      </c>
      <c r="BE1003" s="148">
        <f>IF(N1003="základní",J1003,0)</f>
        <v>0</v>
      </c>
      <c r="BF1003" s="148">
        <f>IF(N1003="snížená",J1003,0)</f>
        <v>0</v>
      </c>
      <c r="BG1003" s="148">
        <f>IF(N1003="zákl. přenesená",J1003,0)</f>
        <v>0</v>
      </c>
      <c r="BH1003" s="148">
        <f>IF(N1003="sníž. přenesená",J1003,0)</f>
        <v>0</v>
      </c>
      <c r="BI1003" s="148">
        <f>IF(N1003="nulová",J1003,0)</f>
        <v>0</v>
      </c>
      <c r="BJ1003" s="17" t="s">
        <v>90</v>
      </c>
      <c r="BK1003" s="148">
        <f>ROUND(I1003*H1003,2)</f>
        <v>0</v>
      </c>
      <c r="BL1003" s="17" t="s">
        <v>370</v>
      </c>
      <c r="BM1003" s="147" t="s">
        <v>1697</v>
      </c>
    </row>
    <row r="1004" spans="2:65" s="11" customFormat="1" ht="22.9" customHeight="1">
      <c r="B1004" s="124"/>
      <c r="D1004" s="125" t="s">
        <v>76</v>
      </c>
      <c r="E1004" s="134" t="s">
        <v>1698</v>
      </c>
      <c r="F1004" s="134" t="s">
        <v>1699</v>
      </c>
      <c r="I1004" s="127"/>
      <c r="J1004" s="135">
        <f>BK1004</f>
        <v>0</v>
      </c>
      <c r="L1004" s="124"/>
      <c r="M1004" s="129"/>
      <c r="P1004" s="130">
        <f>SUM(P1005:P1013)</f>
        <v>0</v>
      </c>
      <c r="R1004" s="130">
        <f>SUM(R1005:R1013)</f>
        <v>0.22706999999999999</v>
      </c>
      <c r="T1004" s="131">
        <f>SUM(T1005:T1013)</f>
        <v>0</v>
      </c>
      <c r="AR1004" s="125" t="s">
        <v>90</v>
      </c>
      <c r="AT1004" s="132" t="s">
        <v>76</v>
      </c>
      <c r="AU1004" s="132" t="s">
        <v>84</v>
      </c>
      <c r="AY1004" s="125" t="s">
        <v>268</v>
      </c>
      <c r="BK1004" s="133">
        <f>SUM(BK1005:BK1013)</f>
        <v>0</v>
      </c>
    </row>
    <row r="1005" spans="2:65" s="1" customFormat="1" ht="37.9" customHeight="1">
      <c r="B1005" s="32"/>
      <c r="C1005" s="136" t="s">
        <v>1302</v>
      </c>
      <c r="D1005" s="177" t="s">
        <v>270</v>
      </c>
      <c r="E1005" s="137" t="s">
        <v>1701</v>
      </c>
      <c r="F1005" s="138" t="s">
        <v>1702</v>
      </c>
      <c r="G1005" s="139" t="s">
        <v>273</v>
      </c>
      <c r="H1005" s="140">
        <v>130.5</v>
      </c>
      <c r="I1005" s="141"/>
      <c r="J1005" s="142">
        <f>ROUND(I1005*H1005,2)</f>
        <v>0</v>
      </c>
      <c r="K1005" s="138" t="s">
        <v>274</v>
      </c>
      <c r="L1005" s="32"/>
      <c r="M1005" s="143" t="s">
        <v>1</v>
      </c>
      <c r="N1005" s="144" t="s">
        <v>43</v>
      </c>
      <c r="P1005" s="145">
        <f>O1005*H1005</f>
        <v>0</v>
      </c>
      <c r="Q1005" s="145">
        <v>1.74E-3</v>
      </c>
      <c r="R1005" s="145">
        <f>Q1005*H1005</f>
        <v>0.22706999999999999</v>
      </c>
      <c r="S1005" s="145">
        <v>0</v>
      </c>
      <c r="T1005" s="146">
        <f>S1005*H1005</f>
        <v>0</v>
      </c>
      <c r="AR1005" s="147" t="s">
        <v>370</v>
      </c>
      <c r="AT1005" s="147" t="s">
        <v>270</v>
      </c>
      <c r="AU1005" s="147" t="s">
        <v>90</v>
      </c>
      <c r="AY1005" s="17" t="s">
        <v>268</v>
      </c>
      <c r="BE1005" s="148">
        <f>IF(N1005="základní",J1005,0)</f>
        <v>0</v>
      </c>
      <c r="BF1005" s="148">
        <f>IF(N1005="snížená",J1005,0)</f>
        <v>0</v>
      </c>
      <c r="BG1005" s="148">
        <f>IF(N1005="zákl. přenesená",J1005,0)</f>
        <v>0</v>
      </c>
      <c r="BH1005" s="148">
        <f>IF(N1005="sníž. přenesená",J1005,0)</f>
        <v>0</v>
      </c>
      <c r="BI1005" s="148">
        <f>IF(N1005="nulová",J1005,0)</f>
        <v>0</v>
      </c>
      <c r="BJ1005" s="17" t="s">
        <v>90</v>
      </c>
      <c r="BK1005" s="148">
        <f>ROUND(I1005*H1005,2)</f>
        <v>0</v>
      </c>
      <c r="BL1005" s="17" t="s">
        <v>370</v>
      </c>
      <c r="BM1005" s="147" t="s">
        <v>3826</v>
      </c>
    </row>
    <row r="1006" spans="2:65" s="14" customFormat="1">
      <c r="B1006" s="164"/>
      <c r="D1006" s="150" t="s">
        <v>276</v>
      </c>
      <c r="E1006" s="165" t="s">
        <v>1</v>
      </c>
      <c r="F1006" s="166" t="s">
        <v>1704</v>
      </c>
      <c r="H1006" s="165" t="s">
        <v>1</v>
      </c>
      <c r="I1006" s="167"/>
      <c r="L1006" s="164"/>
      <c r="M1006" s="168"/>
      <c r="T1006" s="169"/>
      <c r="AT1006" s="165" t="s">
        <v>276</v>
      </c>
      <c r="AU1006" s="165" t="s">
        <v>90</v>
      </c>
      <c r="AV1006" s="14" t="s">
        <v>84</v>
      </c>
      <c r="AW1006" s="14" t="s">
        <v>32</v>
      </c>
      <c r="AX1006" s="14" t="s">
        <v>77</v>
      </c>
      <c r="AY1006" s="165" t="s">
        <v>268</v>
      </c>
    </row>
    <row r="1007" spans="2:65" s="14" customFormat="1">
      <c r="B1007" s="164"/>
      <c r="D1007" s="150" t="s">
        <v>276</v>
      </c>
      <c r="E1007" s="165" t="s">
        <v>1</v>
      </c>
      <c r="F1007" s="166" t="s">
        <v>3581</v>
      </c>
      <c r="H1007" s="165" t="s">
        <v>1</v>
      </c>
      <c r="I1007" s="167"/>
      <c r="L1007" s="164"/>
      <c r="M1007" s="168"/>
      <c r="T1007" s="169"/>
      <c r="AT1007" s="165" t="s">
        <v>276</v>
      </c>
      <c r="AU1007" s="165" t="s">
        <v>90</v>
      </c>
      <c r="AV1007" s="14" t="s">
        <v>84</v>
      </c>
      <c r="AW1007" s="14" t="s">
        <v>32</v>
      </c>
      <c r="AX1007" s="14" t="s">
        <v>77</v>
      </c>
      <c r="AY1007" s="165" t="s">
        <v>268</v>
      </c>
    </row>
    <row r="1008" spans="2:65" s="12" customFormat="1">
      <c r="B1008" s="149"/>
      <c r="D1008" s="150" t="s">
        <v>276</v>
      </c>
      <c r="E1008" s="151" t="s">
        <v>1</v>
      </c>
      <c r="F1008" s="152" t="s">
        <v>3827</v>
      </c>
      <c r="H1008" s="153">
        <v>96.8</v>
      </c>
      <c r="I1008" s="154"/>
      <c r="L1008" s="149"/>
      <c r="M1008" s="155"/>
      <c r="T1008" s="156"/>
      <c r="AT1008" s="151" t="s">
        <v>276</v>
      </c>
      <c r="AU1008" s="151" t="s">
        <v>90</v>
      </c>
      <c r="AV1008" s="12" t="s">
        <v>90</v>
      </c>
      <c r="AW1008" s="12" t="s">
        <v>32</v>
      </c>
      <c r="AX1008" s="12" t="s">
        <v>77</v>
      </c>
      <c r="AY1008" s="151" t="s">
        <v>268</v>
      </c>
    </row>
    <row r="1009" spans="2:65" s="12" customFormat="1">
      <c r="B1009" s="149"/>
      <c r="D1009" s="150" t="s">
        <v>276</v>
      </c>
      <c r="E1009" s="151" t="s">
        <v>1</v>
      </c>
      <c r="F1009" s="152" t="s">
        <v>3828</v>
      </c>
      <c r="H1009" s="153">
        <v>25.6</v>
      </c>
      <c r="I1009" s="154"/>
      <c r="L1009" s="149"/>
      <c r="M1009" s="155"/>
      <c r="T1009" s="156"/>
      <c r="AT1009" s="151" t="s">
        <v>276</v>
      </c>
      <c r="AU1009" s="151" t="s">
        <v>90</v>
      </c>
      <c r="AV1009" s="12" t="s">
        <v>90</v>
      </c>
      <c r="AW1009" s="12" t="s">
        <v>32</v>
      </c>
      <c r="AX1009" s="12" t="s">
        <v>77</v>
      </c>
      <c r="AY1009" s="151" t="s">
        <v>268</v>
      </c>
    </row>
    <row r="1010" spans="2:65" s="12" customFormat="1">
      <c r="B1010" s="149"/>
      <c r="D1010" s="150" t="s">
        <v>276</v>
      </c>
      <c r="E1010" s="151" t="s">
        <v>1</v>
      </c>
      <c r="F1010" s="152" t="s">
        <v>3689</v>
      </c>
      <c r="H1010" s="153">
        <v>7.9</v>
      </c>
      <c r="I1010" s="154"/>
      <c r="L1010" s="149"/>
      <c r="M1010" s="155"/>
      <c r="T1010" s="156"/>
      <c r="AT1010" s="151" t="s">
        <v>276</v>
      </c>
      <c r="AU1010" s="151" t="s">
        <v>90</v>
      </c>
      <c r="AV1010" s="12" t="s">
        <v>90</v>
      </c>
      <c r="AW1010" s="12" t="s">
        <v>32</v>
      </c>
      <c r="AX1010" s="12" t="s">
        <v>77</v>
      </c>
      <c r="AY1010" s="151" t="s">
        <v>268</v>
      </c>
    </row>
    <row r="1011" spans="2:65" s="12" customFormat="1">
      <c r="B1011" s="149"/>
      <c r="D1011" s="150" t="s">
        <v>276</v>
      </c>
      <c r="E1011" s="151" t="s">
        <v>1</v>
      </c>
      <c r="F1011" s="152" t="s">
        <v>3690</v>
      </c>
      <c r="H1011" s="153">
        <v>0.2</v>
      </c>
      <c r="I1011" s="154"/>
      <c r="L1011" s="149"/>
      <c r="M1011" s="155"/>
      <c r="T1011" s="156"/>
      <c r="AT1011" s="151" t="s">
        <v>276</v>
      </c>
      <c r="AU1011" s="151" t="s">
        <v>90</v>
      </c>
      <c r="AV1011" s="12" t="s">
        <v>90</v>
      </c>
      <c r="AW1011" s="12" t="s">
        <v>32</v>
      </c>
      <c r="AX1011" s="12" t="s">
        <v>77</v>
      </c>
      <c r="AY1011" s="151" t="s">
        <v>268</v>
      </c>
    </row>
    <row r="1012" spans="2:65" s="13" customFormat="1">
      <c r="B1012" s="157"/>
      <c r="D1012" s="150" t="s">
        <v>276</v>
      </c>
      <c r="E1012" s="158" t="s">
        <v>1</v>
      </c>
      <c r="F1012" s="159" t="s">
        <v>278</v>
      </c>
      <c r="H1012" s="160">
        <v>130.5</v>
      </c>
      <c r="I1012" s="161"/>
      <c r="L1012" s="157"/>
      <c r="M1012" s="162"/>
      <c r="T1012" s="163"/>
      <c r="AT1012" s="158" t="s">
        <v>276</v>
      </c>
      <c r="AU1012" s="158" t="s">
        <v>90</v>
      </c>
      <c r="AV1012" s="13" t="s">
        <v>101</v>
      </c>
      <c r="AW1012" s="13" t="s">
        <v>32</v>
      </c>
      <c r="AX1012" s="13" t="s">
        <v>84</v>
      </c>
      <c r="AY1012" s="158" t="s">
        <v>268</v>
      </c>
    </row>
    <row r="1013" spans="2:65" s="1" customFormat="1" ht="24.2" customHeight="1">
      <c r="B1013" s="32"/>
      <c r="C1013" s="136" t="s">
        <v>1306</v>
      </c>
      <c r="D1013" s="177" t="s">
        <v>270</v>
      </c>
      <c r="E1013" s="137" t="s">
        <v>1706</v>
      </c>
      <c r="F1013" s="138" t="s">
        <v>1707</v>
      </c>
      <c r="G1013" s="139" t="s">
        <v>1472</v>
      </c>
      <c r="H1013" s="197"/>
      <c r="I1013" s="141"/>
      <c r="J1013" s="142">
        <f>ROUND(I1013*H1013,2)</f>
        <v>0</v>
      </c>
      <c r="K1013" s="138" t="s">
        <v>274</v>
      </c>
      <c r="L1013" s="32"/>
      <c r="M1013" s="143" t="s">
        <v>1</v>
      </c>
      <c r="N1013" s="144" t="s">
        <v>43</v>
      </c>
      <c r="P1013" s="145">
        <f>O1013*H1013</f>
        <v>0</v>
      </c>
      <c r="Q1013" s="145">
        <v>0</v>
      </c>
      <c r="R1013" s="145">
        <f>Q1013*H1013</f>
        <v>0</v>
      </c>
      <c r="S1013" s="145">
        <v>0</v>
      </c>
      <c r="T1013" s="146">
        <f>S1013*H1013</f>
        <v>0</v>
      </c>
      <c r="AR1013" s="147" t="s">
        <v>370</v>
      </c>
      <c r="AT1013" s="147" t="s">
        <v>270</v>
      </c>
      <c r="AU1013" s="147" t="s">
        <v>90</v>
      </c>
      <c r="AY1013" s="17" t="s">
        <v>268</v>
      </c>
      <c r="BE1013" s="148">
        <f>IF(N1013="základní",J1013,0)</f>
        <v>0</v>
      </c>
      <c r="BF1013" s="148">
        <f>IF(N1013="snížená",J1013,0)</f>
        <v>0</v>
      </c>
      <c r="BG1013" s="148">
        <f>IF(N1013="zákl. přenesená",J1013,0)</f>
        <v>0</v>
      </c>
      <c r="BH1013" s="148">
        <f>IF(N1013="sníž. přenesená",J1013,0)</f>
        <v>0</v>
      </c>
      <c r="BI1013" s="148">
        <f>IF(N1013="nulová",J1013,0)</f>
        <v>0</v>
      </c>
      <c r="BJ1013" s="17" t="s">
        <v>90</v>
      </c>
      <c r="BK1013" s="148">
        <f>ROUND(I1013*H1013,2)</f>
        <v>0</v>
      </c>
      <c r="BL1013" s="17" t="s">
        <v>370</v>
      </c>
      <c r="BM1013" s="147" t="s">
        <v>3829</v>
      </c>
    </row>
    <row r="1014" spans="2:65" s="11" customFormat="1" ht="22.9" customHeight="1">
      <c r="B1014" s="124"/>
      <c r="D1014" s="125" t="s">
        <v>76</v>
      </c>
      <c r="E1014" s="134" t="s">
        <v>1709</v>
      </c>
      <c r="F1014" s="134" t="s">
        <v>130</v>
      </c>
      <c r="I1014" s="127"/>
      <c r="J1014" s="135">
        <f>BK1014</f>
        <v>0</v>
      </c>
      <c r="L1014" s="124"/>
      <c r="M1014" s="129"/>
      <c r="P1014" s="130">
        <f>SUM(P1015:P1020)</f>
        <v>0</v>
      </c>
      <c r="R1014" s="130">
        <f>SUM(R1015:R1020)</f>
        <v>4.1000000000000003E-3</v>
      </c>
      <c r="T1014" s="131">
        <f>SUM(T1015:T1020)</f>
        <v>0</v>
      </c>
      <c r="AR1014" s="125" t="s">
        <v>90</v>
      </c>
      <c r="AT1014" s="132" t="s">
        <v>76</v>
      </c>
      <c r="AU1014" s="132" t="s">
        <v>84</v>
      </c>
      <c r="AY1014" s="125" t="s">
        <v>268</v>
      </c>
      <c r="BK1014" s="133">
        <f>SUM(BK1015:BK1020)</f>
        <v>0</v>
      </c>
    </row>
    <row r="1015" spans="2:65" s="1" customFormat="1" ht="24.2" customHeight="1">
      <c r="B1015" s="32"/>
      <c r="C1015" s="136" t="s">
        <v>1714</v>
      </c>
      <c r="D1015" s="136" t="s">
        <v>270</v>
      </c>
      <c r="E1015" s="137" t="s">
        <v>1721</v>
      </c>
      <c r="F1015" s="138" t="s">
        <v>1722</v>
      </c>
      <c r="G1015" s="139" t="s">
        <v>281</v>
      </c>
      <c r="H1015" s="140">
        <v>1</v>
      </c>
      <c r="I1015" s="141"/>
      <c r="J1015" s="142">
        <f>ROUND(I1015*H1015,2)</f>
        <v>0</v>
      </c>
      <c r="K1015" s="138" t="s">
        <v>274</v>
      </c>
      <c r="L1015" s="32"/>
      <c r="M1015" s="143" t="s">
        <v>1</v>
      </c>
      <c r="N1015" s="144" t="s">
        <v>43</v>
      </c>
      <c r="P1015" s="145">
        <f>O1015*H1015</f>
        <v>0</v>
      </c>
      <c r="Q1015" s="145">
        <v>0</v>
      </c>
      <c r="R1015" s="145">
        <f>Q1015*H1015</f>
        <v>0</v>
      </c>
      <c r="S1015" s="145">
        <v>0</v>
      </c>
      <c r="T1015" s="146">
        <f>S1015*H1015</f>
        <v>0</v>
      </c>
      <c r="AR1015" s="147" t="s">
        <v>370</v>
      </c>
      <c r="AT1015" s="147" t="s">
        <v>270</v>
      </c>
      <c r="AU1015" s="147" t="s">
        <v>90</v>
      </c>
      <c r="AY1015" s="17" t="s">
        <v>268</v>
      </c>
      <c r="BE1015" s="148">
        <f>IF(N1015="základní",J1015,0)</f>
        <v>0</v>
      </c>
      <c r="BF1015" s="148">
        <f>IF(N1015="snížená",J1015,0)</f>
        <v>0</v>
      </c>
      <c r="BG1015" s="148">
        <f>IF(N1015="zákl. přenesená",J1015,0)</f>
        <v>0</v>
      </c>
      <c r="BH1015" s="148">
        <f>IF(N1015="sníž. přenesená",J1015,0)</f>
        <v>0</v>
      </c>
      <c r="BI1015" s="148">
        <f>IF(N1015="nulová",J1015,0)</f>
        <v>0</v>
      </c>
      <c r="BJ1015" s="17" t="s">
        <v>90</v>
      </c>
      <c r="BK1015" s="148">
        <f>ROUND(I1015*H1015,2)</f>
        <v>0</v>
      </c>
      <c r="BL1015" s="17" t="s">
        <v>370</v>
      </c>
      <c r="BM1015" s="147" t="s">
        <v>1723</v>
      </c>
    </row>
    <row r="1016" spans="2:65" s="1" customFormat="1" ht="55.5" customHeight="1">
      <c r="B1016" s="32"/>
      <c r="C1016" s="186" t="s">
        <v>1720</v>
      </c>
      <c r="D1016" s="186" t="s">
        <v>982</v>
      </c>
      <c r="E1016" s="187" t="s">
        <v>1725</v>
      </c>
      <c r="F1016" s="188" t="s">
        <v>1726</v>
      </c>
      <c r="G1016" s="189" t="s">
        <v>281</v>
      </c>
      <c r="H1016" s="190">
        <v>1</v>
      </c>
      <c r="I1016" s="191"/>
      <c r="J1016" s="192">
        <f>ROUND(I1016*H1016,2)</f>
        <v>0</v>
      </c>
      <c r="K1016" s="188" t="s">
        <v>1</v>
      </c>
      <c r="L1016" s="193"/>
      <c r="M1016" s="194" t="s">
        <v>1</v>
      </c>
      <c r="N1016" s="195" t="s">
        <v>43</v>
      </c>
      <c r="P1016" s="145">
        <f>O1016*H1016</f>
        <v>0</v>
      </c>
      <c r="Q1016" s="145">
        <v>4.1000000000000003E-3</v>
      </c>
      <c r="R1016" s="145">
        <f>Q1016*H1016</f>
        <v>4.1000000000000003E-3</v>
      </c>
      <c r="S1016" s="145">
        <v>0</v>
      </c>
      <c r="T1016" s="146">
        <f>S1016*H1016</f>
        <v>0</v>
      </c>
      <c r="AR1016" s="147" t="s">
        <v>448</v>
      </c>
      <c r="AT1016" s="147" t="s">
        <v>982</v>
      </c>
      <c r="AU1016" s="147" t="s">
        <v>90</v>
      </c>
      <c r="AY1016" s="17" t="s">
        <v>268</v>
      </c>
      <c r="BE1016" s="148">
        <f>IF(N1016="základní",J1016,0)</f>
        <v>0</v>
      </c>
      <c r="BF1016" s="148">
        <f>IF(N1016="snížená",J1016,0)</f>
        <v>0</v>
      </c>
      <c r="BG1016" s="148">
        <f>IF(N1016="zákl. přenesená",J1016,0)</f>
        <v>0</v>
      </c>
      <c r="BH1016" s="148">
        <f>IF(N1016="sníž. přenesená",J1016,0)</f>
        <v>0</v>
      </c>
      <c r="BI1016" s="148">
        <f>IF(N1016="nulová",J1016,0)</f>
        <v>0</v>
      </c>
      <c r="BJ1016" s="17" t="s">
        <v>90</v>
      </c>
      <c r="BK1016" s="148">
        <f>ROUND(I1016*H1016,2)</f>
        <v>0</v>
      </c>
      <c r="BL1016" s="17" t="s">
        <v>370</v>
      </c>
      <c r="BM1016" s="147" t="s">
        <v>1727</v>
      </c>
    </row>
    <row r="1017" spans="2:65" s="1" customFormat="1" ht="48.75">
      <c r="B1017" s="32"/>
      <c r="D1017" s="150" t="s">
        <v>475</v>
      </c>
      <c r="F1017" s="178" t="s">
        <v>1718</v>
      </c>
      <c r="I1017" s="179"/>
      <c r="L1017" s="32"/>
      <c r="M1017" s="180"/>
      <c r="T1017" s="56"/>
      <c r="AT1017" s="17" t="s">
        <v>475</v>
      </c>
      <c r="AU1017" s="17" t="s">
        <v>90</v>
      </c>
    </row>
    <row r="1018" spans="2:65" s="12" customFormat="1">
      <c r="B1018" s="149"/>
      <c r="D1018" s="150" t="s">
        <v>276</v>
      </c>
      <c r="E1018" s="151" t="s">
        <v>1</v>
      </c>
      <c r="F1018" s="152" t="s">
        <v>1728</v>
      </c>
      <c r="H1018" s="153">
        <v>1</v>
      </c>
      <c r="I1018" s="154"/>
      <c r="L1018" s="149"/>
      <c r="M1018" s="155"/>
      <c r="T1018" s="156"/>
      <c r="AT1018" s="151" t="s">
        <v>276</v>
      </c>
      <c r="AU1018" s="151" t="s">
        <v>90</v>
      </c>
      <c r="AV1018" s="12" t="s">
        <v>90</v>
      </c>
      <c r="AW1018" s="12" t="s">
        <v>32</v>
      </c>
      <c r="AX1018" s="12" t="s">
        <v>77</v>
      </c>
      <c r="AY1018" s="151" t="s">
        <v>268</v>
      </c>
    </row>
    <row r="1019" spans="2:65" s="13" customFormat="1">
      <c r="B1019" s="157"/>
      <c r="D1019" s="150" t="s">
        <v>276</v>
      </c>
      <c r="E1019" s="158" t="s">
        <v>1</v>
      </c>
      <c r="F1019" s="159" t="s">
        <v>278</v>
      </c>
      <c r="H1019" s="160">
        <v>1</v>
      </c>
      <c r="I1019" s="161"/>
      <c r="L1019" s="157"/>
      <c r="M1019" s="162"/>
      <c r="T1019" s="163"/>
      <c r="AT1019" s="158" t="s">
        <v>276</v>
      </c>
      <c r="AU1019" s="158" t="s">
        <v>90</v>
      </c>
      <c r="AV1019" s="13" t="s">
        <v>101</v>
      </c>
      <c r="AW1019" s="13" t="s">
        <v>32</v>
      </c>
      <c r="AX1019" s="13" t="s">
        <v>84</v>
      </c>
      <c r="AY1019" s="158" t="s">
        <v>268</v>
      </c>
    </row>
    <row r="1020" spans="2:65" s="1" customFormat="1" ht="24.2" customHeight="1">
      <c r="B1020" s="32"/>
      <c r="C1020" s="136" t="s">
        <v>1724</v>
      </c>
      <c r="D1020" s="136" t="s">
        <v>270</v>
      </c>
      <c r="E1020" s="137" t="s">
        <v>1730</v>
      </c>
      <c r="F1020" s="138" t="s">
        <v>1731</v>
      </c>
      <c r="G1020" s="139" t="s">
        <v>1472</v>
      </c>
      <c r="H1020" s="197"/>
      <c r="I1020" s="141"/>
      <c r="J1020" s="142">
        <f>ROUND(I1020*H1020,2)</f>
        <v>0</v>
      </c>
      <c r="K1020" s="138" t="s">
        <v>274</v>
      </c>
      <c r="L1020" s="32"/>
      <c r="M1020" s="143" t="s">
        <v>1</v>
      </c>
      <c r="N1020" s="144" t="s">
        <v>43</v>
      </c>
      <c r="P1020" s="145">
        <f>O1020*H1020</f>
        <v>0</v>
      </c>
      <c r="Q1020" s="145">
        <v>0</v>
      </c>
      <c r="R1020" s="145">
        <f>Q1020*H1020</f>
        <v>0</v>
      </c>
      <c r="S1020" s="145">
        <v>0</v>
      </c>
      <c r="T1020" s="146">
        <f>S1020*H1020</f>
        <v>0</v>
      </c>
      <c r="AR1020" s="147" t="s">
        <v>370</v>
      </c>
      <c r="AT1020" s="147" t="s">
        <v>270</v>
      </c>
      <c r="AU1020" s="147" t="s">
        <v>90</v>
      </c>
      <c r="AY1020" s="17" t="s">
        <v>268</v>
      </c>
      <c r="BE1020" s="148">
        <f>IF(N1020="základní",J1020,0)</f>
        <v>0</v>
      </c>
      <c r="BF1020" s="148">
        <f>IF(N1020="snížená",J1020,0)</f>
        <v>0</v>
      </c>
      <c r="BG1020" s="148">
        <f>IF(N1020="zákl. přenesená",J1020,0)</f>
        <v>0</v>
      </c>
      <c r="BH1020" s="148">
        <f>IF(N1020="sníž. přenesená",J1020,0)</f>
        <v>0</v>
      </c>
      <c r="BI1020" s="148">
        <f>IF(N1020="nulová",J1020,0)</f>
        <v>0</v>
      </c>
      <c r="BJ1020" s="17" t="s">
        <v>90</v>
      </c>
      <c r="BK1020" s="148">
        <f>ROUND(I1020*H1020,2)</f>
        <v>0</v>
      </c>
      <c r="BL1020" s="17" t="s">
        <v>370</v>
      </c>
      <c r="BM1020" s="147" t="s">
        <v>1732</v>
      </c>
    </row>
    <row r="1021" spans="2:65" s="11" customFormat="1" ht="22.9" customHeight="1">
      <c r="B1021" s="124"/>
      <c r="D1021" s="125" t="s">
        <v>76</v>
      </c>
      <c r="E1021" s="134" t="s">
        <v>1733</v>
      </c>
      <c r="F1021" s="134" t="s">
        <v>1734</v>
      </c>
      <c r="I1021" s="127"/>
      <c r="J1021" s="135">
        <f>BK1021</f>
        <v>0</v>
      </c>
      <c r="L1021" s="124"/>
      <c r="M1021" s="129"/>
      <c r="P1021" s="130">
        <f>SUM(P1022:P1308)</f>
        <v>0</v>
      </c>
      <c r="R1021" s="130">
        <f>SUM(R1022:R1308)</f>
        <v>9.4168833599999999</v>
      </c>
      <c r="T1021" s="131">
        <f>SUM(T1022:T1308)</f>
        <v>0</v>
      </c>
      <c r="AR1021" s="125" t="s">
        <v>90</v>
      </c>
      <c r="AT1021" s="132" t="s">
        <v>76</v>
      </c>
      <c r="AU1021" s="132" t="s">
        <v>84</v>
      </c>
      <c r="AY1021" s="125" t="s">
        <v>268</v>
      </c>
      <c r="BK1021" s="133">
        <f>SUM(BK1022:BK1308)</f>
        <v>0</v>
      </c>
    </row>
    <row r="1022" spans="2:65" s="1" customFormat="1" ht="16.5" customHeight="1">
      <c r="B1022" s="32"/>
      <c r="C1022" s="136" t="s">
        <v>1729</v>
      </c>
      <c r="D1022" s="136" t="s">
        <v>270</v>
      </c>
      <c r="E1022" s="137" t="s">
        <v>1736</v>
      </c>
      <c r="F1022" s="138" t="s">
        <v>1737</v>
      </c>
      <c r="G1022" s="139" t="s">
        <v>215</v>
      </c>
      <c r="H1022" s="140">
        <v>9.7870000000000008</v>
      </c>
      <c r="I1022" s="141"/>
      <c r="J1022" s="142">
        <f>ROUND(I1022*H1022,2)</f>
        <v>0</v>
      </c>
      <c r="K1022" s="138" t="s">
        <v>274</v>
      </c>
      <c r="L1022" s="32"/>
      <c r="M1022" s="143" t="s">
        <v>1</v>
      </c>
      <c r="N1022" s="144" t="s">
        <v>43</v>
      </c>
      <c r="P1022" s="145">
        <f>O1022*H1022</f>
        <v>0</v>
      </c>
      <c r="Q1022" s="145">
        <v>0</v>
      </c>
      <c r="R1022" s="145">
        <f>Q1022*H1022</f>
        <v>0</v>
      </c>
      <c r="S1022" s="145">
        <v>0</v>
      </c>
      <c r="T1022" s="146">
        <f>S1022*H1022</f>
        <v>0</v>
      </c>
      <c r="AR1022" s="147" t="s">
        <v>370</v>
      </c>
      <c r="AT1022" s="147" t="s">
        <v>270</v>
      </c>
      <c r="AU1022" s="147" t="s">
        <v>90</v>
      </c>
      <c r="AY1022" s="17" t="s">
        <v>268</v>
      </c>
      <c r="BE1022" s="148">
        <f>IF(N1022="základní",J1022,0)</f>
        <v>0</v>
      </c>
      <c r="BF1022" s="148">
        <f>IF(N1022="snížená",J1022,0)</f>
        <v>0</v>
      </c>
      <c r="BG1022" s="148">
        <f>IF(N1022="zákl. přenesená",J1022,0)</f>
        <v>0</v>
      </c>
      <c r="BH1022" s="148">
        <f>IF(N1022="sníž. přenesená",J1022,0)</f>
        <v>0</v>
      </c>
      <c r="BI1022" s="148">
        <f>IF(N1022="nulová",J1022,0)</f>
        <v>0</v>
      </c>
      <c r="BJ1022" s="17" t="s">
        <v>90</v>
      </c>
      <c r="BK1022" s="148">
        <f>ROUND(I1022*H1022,2)</f>
        <v>0</v>
      </c>
      <c r="BL1022" s="17" t="s">
        <v>370</v>
      </c>
      <c r="BM1022" s="147" t="s">
        <v>3830</v>
      </c>
    </row>
    <row r="1023" spans="2:65" s="14" customFormat="1">
      <c r="B1023" s="164"/>
      <c r="D1023" s="150" t="s">
        <v>276</v>
      </c>
      <c r="E1023" s="165" t="s">
        <v>1</v>
      </c>
      <c r="F1023" s="166" t="s">
        <v>1739</v>
      </c>
      <c r="H1023" s="165" t="s">
        <v>1</v>
      </c>
      <c r="I1023" s="167"/>
      <c r="L1023" s="164"/>
      <c r="M1023" s="168"/>
      <c r="T1023" s="169"/>
      <c r="AT1023" s="165" t="s">
        <v>276</v>
      </c>
      <c r="AU1023" s="165" t="s">
        <v>90</v>
      </c>
      <c r="AV1023" s="14" t="s">
        <v>84</v>
      </c>
      <c r="AW1023" s="14" t="s">
        <v>32</v>
      </c>
      <c r="AX1023" s="14" t="s">
        <v>77</v>
      </c>
      <c r="AY1023" s="165" t="s">
        <v>268</v>
      </c>
    </row>
    <row r="1024" spans="2:65" s="12" customFormat="1">
      <c r="B1024" s="149"/>
      <c r="D1024" s="150" t="s">
        <v>276</v>
      </c>
      <c r="E1024" s="151" t="s">
        <v>1</v>
      </c>
      <c r="F1024" s="152" t="s">
        <v>3831</v>
      </c>
      <c r="H1024" s="153">
        <v>2.706</v>
      </c>
      <c r="I1024" s="154"/>
      <c r="L1024" s="149"/>
      <c r="M1024" s="155"/>
      <c r="T1024" s="156"/>
      <c r="AT1024" s="151" t="s">
        <v>276</v>
      </c>
      <c r="AU1024" s="151" t="s">
        <v>90</v>
      </c>
      <c r="AV1024" s="12" t="s">
        <v>90</v>
      </c>
      <c r="AW1024" s="12" t="s">
        <v>32</v>
      </c>
      <c r="AX1024" s="12" t="s">
        <v>77</v>
      </c>
      <c r="AY1024" s="151" t="s">
        <v>268</v>
      </c>
    </row>
    <row r="1025" spans="2:65" s="12" customFormat="1">
      <c r="B1025" s="149"/>
      <c r="D1025" s="150" t="s">
        <v>276</v>
      </c>
      <c r="E1025" s="151" t="s">
        <v>1</v>
      </c>
      <c r="F1025" s="152" t="s">
        <v>3832</v>
      </c>
      <c r="H1025" s="153">
        <v>0.251</v>
      </c>
      <c r="I1025" s="154"/>
      <c r="L1025" s="149"/>
      <c r="M1025" s="155"/>
      <c r="T1025" s="156"/>
      <c r="AT1025" s="151" t="s">
        <v>276</v>
      </c>
      <c r="AU1025" s="151" t="s">
        <v>90</v>
      </c>
      <c r="AV1025" s="12" t="s">
        <v>90</v>
      </c>
      <c r="AW1025" s="12" t="s">
        <v>32</v>
      </c>
      <c r="AX1025" s="12" t="s">
        <v>77</v>
      </c>
      <c r="AY1025" s="151" t="s">
        <v>268</v>
      </c>
    </row>
    <row r="1026" spans="2:65" s="12" customFormat="1">
      <c r="B1026" s="149"/>
      <c r="D1026" s="150" t="s">
        <v>276</v>
      </c>
      <c r="E1026" s="151" t="s">
        <v>1</v>
      </c>
      <c r="F1026" s="152" t="s">
        <v>3833</v>
      </c>
      <c r="H1026" s="153">
        <v>0.48499999999999999</v>
      </c>
      <c r="I1026" s="154"/>
      <c r="L1026" s="149"/>
      <c r="M1026" s="155"/>
      <c r="T1026" s="156"/>
      <c r="AT1026" s="151" t="s">
        <v>276</v>
      </c>
      <c r="AU1026" s="151" t="s">
        <v>90</v>
      </c>
      <c r="AV1026" s="12" t="s">
        <v>90</v>
      </c>
      <c r="AW1026" s="12" t="s">
        <v>32</v>
      </c>
      <c r="AX1026" s="12" t="s">
        <v>77</v>
      </c>
      <c r="AY1026" s="151" t="s">
        <v>268</v>
      </c>
    </row>
    <row r="1027" spans="2:65" s="12" customFormat="1">
      <c r="B1027" s="149"/>
      <c r="D1027" s="150" t="s">
        <v>276</v>
      </c>
      <c r="E1027" s="151" t="s">
        <v>1</v>
      </c>
      <c r="F1027" s="152" t="s">
        <v>3834</v>
      </c>
      <c r="H1027" s="153">
        <v>0.36599999999999999</v>
      </c>
      <c r="I1027" s="154"/>
      <c r="L1027" s="149"/>
      <c r="M1027" s="155"/>
      <c r="T1027" s="156"/>
      <c r="AT1027" s="151" t="s">
        <v>276</v>
      </c>
      <c r="AU1027" s="151" t="s">
        <v>90</v>
      </c>
      <c r="AV1027" s="12" t="s">
        <v>90</v>
      </c>
      <c r="AW1027" s="12" t="s">
        <v>32</v>
      </c>
      <c r="AX1027" s="12" t="s">
        <v>77</v>
      </c>
      <c r="AY1027" s="151" t="s">
        <v>268</v>
      </c>
    </row>
    <row r="1028" spans="2:65" s="12" customFormat="1">
      <c r="B1028" s="149"/>
      <c r="D1028" s="150" t="s">
        <v>276</v>
      </c>
      <c r="E1028" s="151" t="s">
        <v>1</v>
      </c>
      <c r="F1028" s="152" t="s">
        <v>3835</v>
      </c>
      <c r="H1028" s="153">
        <v>0.82</v>
      </c>
      <c r="I1028" s="154"/>
      <c r="L1028" s="149"/>
      <c r="M1028" s="155"/>
      <c r="T1028" s="156"/>
      <c r="AT1028" s="151" t="s">
        <v>276</v>
      </c>
      <c r="AU1028" s="151" t="s">
        <v>90</v>
      </c>
      <c r="AV1028" s="12" t="s">
        <v>90</v>
      </c>
      <c r="AW1028" s="12" t="s">
        <v>32</v>
      </c>
      <c r="AX1028" s="12" t="s">
        <v>77</v>
      </c>
      <c r="AY1028" s="151" t="s">
        <v>268</v>
      </c>
    </row>
    <row r="1029" spans="2:65" s="12" customFormat="1">
      <c r="B1029" s="149"/>
      <c r="D1029" s="150" t="s">
        <v>276</v>
      </c>
      <c r="E1029" s="151" t="s">
        <v>1</v>
      </c>
      <c r="F1029" s="152" t="s">
        <v>3836</v>
      </c>
      <c r="H1029" s="153">
        <v>1.0489999999999999</v>
      </c>
      <c r="I1029" s="154"/>
      <c r="L1029" s="149"/>
      <c r="M1029" s="155"/>
      <c r="T1029" s="156"/>
      <c r="AT1029" s="151" t="s">
        <v>276</v>
      </c>
      <c r="AU1029" s="151" t="s">
        <v>90</v>
      </c>
      <c r="AV1029" s="12" t="s">
        <v>90</v>
      </c>
      <c r="AW1029" s="12" t="s">
        <v>32</v>
      </c>
      <c r="AX1029" s="12" t="s">
        <v>77</v>
      </c>
      <c r="AY1029" s="151" t="s">
        <v>268</v>
      </c>
    </row>
    <row r="1030" spans="2:65" s="12" customFormat="1">
      <c r="B1030" s="149"/>
      <c r="D1030" s="150" t="s">
        <v>276</v>
      </c>
      <c r="E1030" s="151" t="s">
        <v>1</v>
      </c>
      <c r="F1030" s="152" t="s">
        <v>3837</v>
      </c>
      <c r="H1030" s="153">
        <v>2.8010000000000002</v>
      </c>
      <c r="I1030" s="154"/>
      <c r="L1030" s="149"/>
      <c r="M1030" s="155"/>
      <c r="T1030" s="156"/>
      <c r="AT1030" s="151" t="s">
        <v>276</v>
      </c>
      <c r="AU1030" s="151" t="s">
        <v>90</v>
      </c>
      <c r="AV1030" s="12" t="s">
        <v>90</v>
      </c>
      <c r="AW1030" s="12" t="s">
        <v>32</v>
      </c>
      <c r="AX1030" s="12" t="s">
        <v>77</v>
      </c>
      <c r="AY1030" s="151" t="s">
        <v>268</v>
      </c>
    </row>
    <row r="1031" spans="2:65" s="12" customFormat="1">
      <c r="B1031" s="149"/>
      <c r="D1031" s="150" t="s">
        <v>276</v>
      </c>
      <c r="E1031" s="151" t="s">
        <v>1</v>
      </c>
      <c r="F1031" s="152" t="s">
        <v>1747</v>
      </c>
      <c r="H1031" s="153">
        <v>3.2000000000000001E-2</v>
      </c>
      <c r="I1031" s="154"/>
      <c r="L1031" s="149"/>
      <c r="M1031" s="155"/>
      <c r="T1031" s="156"/>
      <c r="AT1031" s="151" t="s">
        <v>276</v>
      </c>
      <c r="AU1031" s="151" t="s">
        <v>90</v>
      </c>
      <c r="AV1031" s="12" t="s">
        <v>90</v>
      </c>
      <c r="AW1031" s="12" t="s">
        <v>32</v>
      </c>
      <c r="AX1031" s="12" t="s">
        <v>77</v>
      </c>
      <c r="AY1031" s="151" t="s">
        <v>268</v>
      </c>
    </row>
    <row r="1032" spans="2:65" s="13" customFormat="1">
      <c r="B1032" s="157"/>
      <c r="D1032" s="150" t="s">
        <v>276</v>
      </c>
      <c r="E1032" s="158" t="s">
        <v>1</v>
      </c>
      <c r="F1032" s="159" t="s">
        <v>278</v>
      </c>
      <c r="H1032" s="160">
        <v>8.51</v>
      </c>
      <c r="I1032" s="161"/>
      <c r="L1032" s="157"/>
      <c r="M1032" s="162"/>
      <c r="T1032" s="163"/>
      <c r="AT1032" s="158" t="s">
        <v>276</v>
      </c>
      <c r="AU1032" s="158" t="s">
        <v>90</v>
      </c>
      <c r="AV1032" s="13" t="s">
        <v>101</v>
      </c>
      <c r="AW1032" s="13" t="s">
        <v>32</v>
      </c>
      <c r="AX1032" s="13" t="s">
        <v>84</v>
      </c>
      <c r="AY1032" s="158" t="s">
        <v>268</v>
      </c>
    </row>
    <row r="1033" spans="2:65" s="12" customFormat="1">
      <c r="B1033" s="149"/>
      <c r="D1033" s="150" t="s">
        <v>276</v>
      </c>
      <c r="F1033" s="152" t="s">
        <v>3838</v>
      </c>
      <c r="H1033" s="153">
        <v>9.7870000000000008</v>
      </c>
      <c r="I1033" s="154"/>
      <c r="L1033" s="149"/>
      <c r="M1033" s="155"/>
      <c r="T1033" s="156"/>
      <c r="AT1033" s="151" t="s">
        <v>276</v>
      </c>
      <c r="AU1033" s="151" t="s">
        <v>90</v>
      </c>
      <c r="AV1033" s="12" t="s">
        <v>90</v>
      </c>
      <c r="AW1033" s="12" t="s">
        <v>4</v>
      </c>
      <c r="AX1033" s="12" t="s">
        <v>84</v>
      </c>
      <c r="AY1033" s="151" t="s">
        <v>268</v>
      </c>
    </row>
    <row r="1034" spans="2:65" s="1" customFormat="1" ht="24.2" customHeight="1">
      <c r="B1034" s="32"/>
      <c r="C1034" s="136" t="s">
        <v>1735</v>
      </c>
      <c r="D1034" s="136" t="s">
        <v>270</v>
      </c>
      <c r="E1034" s="137" t="s">
        <v>1750</v>
      </c>
      <c r="F1034" s="138" t="s">
        <v>1751</v>
      </c>
      <c r="G1034" s="139" t="s">
        <v>215</v>
      </c>
      <c r="H1034" s="140">
        <v>12.327999999999999</v>
      </c>
      <c r="I1034" s="141"/>
      <c r="J1034" s="142">
        <f>ROUND(I1034*H1034,2)</f>
        <v>0</v>
      </c>
      <c r="K1034" s="138" t="s">
        <v>274</v>
      </c>
      <c r="L1034" s="32"/>
      <c r="M1034" s="143" t="s">
        <v>1</v>
      </c>
      <c r="N1034" s="144" t="s">
        <v>43</v>
      </c>
      <c r="P1034" s="145">
        <f>O1034*H1034</f>
        <v>0</v>
      </c>
      <c r="Q1034" s="145">
        <v>1.2199999999999999E-3</v>
      </c>
      <c r="R1034" s="145">
        <f>Q1034*H1034</f>
        <v>1.5040159999999999E-2</v>
      </c>
      <c r="S1034" s="145">
        <v>0</v>
      </c>
      <c r="T1034" s="146">
        <f>S1034*H1034</f>
        <v>0</v>
      </c>
      <c r="AR1034" s="147" t="s">
        <v>370</v>
      </c>
      <c r="AT1034" s="147" t="s">
        <v>270</v>
      </c>
      <c r="AU1034" s="147" t="s">
        <v>90</v>
      </c>
      <c r="AY1034" s="17" t="s">
        <v>268</v>
      </c>
      <c r="BE1034" s="148">
        <f>IF(N1034="základní",J1034,0)</f>
        <v>0</v>
      </c>
      <c r="BF1034" s="148">
        <f>IF(N1034="snížená",J1034,0)</f>
        <v>0</v>
      </c>
      <c r="BG1034" s="148">
        <f>IF(N1034="zákl. přenesená",J1034,0)</f>
        <v>0</v>
      </c>
      <c r="BH1034" s="148">
        <f>IF(N1034="sníž. přenesená",J1034,0)</f>
        <v>0</v>
      </c>
      <c r="BI1034" s="148">
        <f>IF(N1034="nulová",J1034,0)</f>
        <v>0</v>
      </c>
      <c r="BJ1034" s="17" t="s">
        <v>90</v>
      </c>
      <c r="BK1034" s="148">
        <f>ROUND(I1034*H1034,2)</f>
        <v>0</v>
      </c>
      <c r="BL1034" s="17" t="s">
        <v>370</v>
      </c>
      <c r="BM1034" s="147" t="s">
        <v>1752</v>
      </c>
    </row>
    <row r="1035" spans="2:65" s="14" customFormat="1">
      <c r="B1035" s="164"/>
      <c r="D1035" s="150" t="s">
        <v>276</v>
      </c>
      <c r="E1035" s="165" t="s">
        <v>1</v>
      </c>
      <c r="F1035" s="166" t="s">
        <v>1739</v>
      </c>
      <c r="H1035" s="165" t="s">
        <v>1</v>
      </c>
      <c r="I1035" s="167"/>
      <c r="L1035" s="164"/>
      <c r="M1035" s="168"/>
      <c r="T1035" s="169"/>
      <c r="AT1035" s="165" t="s">
        <v>276</v>
      </c>
      <c r="AU1035" s="165" t="s">
        <v>90</v>
      </c>
      <c r="AV1035" s="14" t="s">
        <v>84</v>
      </c>
      <c r="AW1035" s="14" t="s">
        <v>32</v>
      </c>
      <c r="AX1035" s="14" t="s">
        <v>77</v>
      </c>
      <c r="AY1035" s="165" t="s">
        <v>268</v>
      </c>
    </row>
    <row r="1036" spans="2:65" s="12" customFormat="1">
      <c r="B1036" s="149"/>
      <c r="D1036" s="150" t="s">
        <v>276</v>
      </c>
      <c r="E1036" s="151" t="s">
        <v>1</v>
      </c>
      <c r="F1036" s="152" t="s">
        <v>3831</v>
      </c>
      <c r="H1036" s="153">
        <v>2.706</v>
      </c>
      <c r="I1036" s="154"/>
      <c r="L1036" s="149"/>
      <c r="M1036" s="155"/>
      <c r="T1036" s="156"/>
      <c r="AT1036" s="151" t="s">
        <v>276</v>
      </c>
      <c r="AU1036" s="151" t="s">
        <v>90</v>
      </c>
      <c r="AV1036" s="12" t="s">
        <v>90</v>
      </c>
      <c r="AW1036" s="12" t="s">
        <v>32</v>
      </c>
      <c r="AX1036" s="12" t="s">
        <v>77</v>
      </c>
      <c r="AY1036" s="151" t="s">
        <v>268</v>
      </c>
    </row>
    <row r="1037" spans="2:65" s="12" customFormat="1">
      <c r="B1037" s="149"/>
      <c r="D1037" s="150" t="s">
        <v>276</v>
      </c>
      <c r="E1037" s="151" t="s">
        <v>1</v>
      </c>
      <c r="F1037" s="152" t="s">
        <v>3832</v>
      </c>
      <c r="H1037" s="153">
        <v>0.251</v>
      </c>
      <c r="I1037" s="154"/>
      <c r="L1037" s="149"/>
      <c r="M1037" s="155"/>
      <c r="T1037" s="156"/>
      <c r="AT1037" s="151" t="s">
        <v>276</v>
      </c>
      <c r="AU1037" s="151" t="s">
        <v>90</v>
      </c>
      <c r="AV1037" s="12" t="s">
        <v>90</v>
      </c>
      <c r="AW1037" s="12" t="s">
        <v>32</v>
      </c>
      <c r="AX1037" s="12" t="s">
        <v>77</v>
      </c>
      <c r="AY1037" s="151" t="s">
        <v>268</v>
      </c>
    </row>
    <row r="1038" spans="2:65" s="12" customFormat="1">
      <c r="B1038" s="149"/>
      <c r="D1038" s="150" t="s">
        <v>276</v>
      </c>
      <c r="E1038" s="151" t="s">
        <v>1</v>
      </c>
      <c r="F1038" s="152" t="s">
        <v>3833</v>
      </c>
      <c r="H1038" s="153">
        <v>0.48499999999999999</v>
      </c>
      <c r="I1038" s="154"/>
      <c r="L1038" s="149"/>
      <c r="M1038" s="155"/>
      <c r="T1038" s="156"/>
      <c r="AT1038" s="151" t="s">
        <v>276</v>
      </c>
      <c r="AU1038" s="151" t="s">
        <v>90</v>
      </c>
      <c r="AV1038" s="12" t="s">
        <v>90</v>
      </c>
      <c r="AW1038" s="12" t="s">
        <v>32</v>
      </c>
      <c r="AX1038" s="12" t="s">
        <v>77</v>
      </c>
      <c r="AY1038" s="151" t="s">
        <v>268</v>
      </c>
    </row>
    <row r="1039" spans="2:65" s="12" customFormat="1">
      <c r="B1039" s="149"/>
      <c r="D1039" s="150" t="s">
        <v>276</v>
      </c>
      <c r="E1039" s="151" t="s">
        <v>1</v>
      </c>
      <c r="F1039" s="152" t="s">
        <v>3834</v>
      </c>
      <c r="H1039" s="153">
        <v>0.36599999999999999</v>
      </c>
      <c r="I1039" s="154"/>
      <c r="L1039" s="149"/>
      <c r="M1039" s="155"/>
      <c r="T1039" s="156"/>
      <c r="AT1039" s="151" t="s">
        <v>276</v>
      </c>
      <c r="AU1039" s="151" t="s">
        <v>90</v>
      </c>
      <c r="AV1039" s="12" t="s">
        <v>90</v>
      </c>
      <c r="AW1039" s="12" t="s">
        <v>32</v>
      </c>
      <c r="AX1039" s="12" t="s">
        <v>77</v>
      </c>
      <c r="AY1039" s="151" t="s">
        <v>268</v>
      </c>
    </row>
    <row r="1040" spans="2:65" s="12" customFormat="1">
      <c r="B1040" s="149"/>
      <c r="D1040" s="150" t="s">
        <v>276</v>
      </c>
      <c r="E1040" s="151" t="s">
        <v>1</v>
      </c>
      <c r="F1040" s="152" t="s">
        <v>3835</v>
      </c>
      <c r="H1040" s="153">
        <v>0.82</v>
      </c>
      <c r="I1040" s="154"/>
      <c r="L1040" s="149"/>
      <c r="M1040" s="155"/>
      <c r="T1040" s="156"/>
      <c r="AT1040" s="151" t="s">
        <v>276</v>
      </c>
      <c r="AU1040" s="151" t="s">
        <v>90</v>
      </c>
      <c r="AV1040" s="12" t="s">
        <v>90</v>
      </c>
      <c r="AW1040" s="12" t="s">
        <v>32</v>
      </c>
      <c r="AX1040" s="12" t="s">
        <v>77</v>
      </c>
      <c r="AY1040" s="151" t="s">
        <v>268</v>
      </c>
    </row>
    <row r="1041" spans="2:65" s="12" customFormat="1">
      <c r="B1041" s="149"/>
      <c r="D1041" s="150" t="s">
        <v>276</v>
      </c>
      <c r="E1041" s="151" t="s">
        <v>1</v>
      </c>
      <c r="F1041" s="152" t="s">
        <v>3836</v>
      </c>
      <c r="H1041" s="153">
        <v>1.0489999999999999</v>
      </c>
      <c r="I1041" s="154"/>
      <c r="L1041" s="149"/>
      <c r="M1041" s="155"/>
      <c r="T1041" s="156"/>
      <c r="AT1041" s="151" t="s">
        <v>276</v>
      </c>
      <c r="AU1041" s="151" t="s">
        <v>90</v>
      </c>
      <c r="AV1041" s="12" t="s">
        <v>90</v>
      </c>
      <c r="AW1041" s="12" t="s">
        <v>32</v>
      </c>
      <c r="AX1041" s="12" t="s">
        <v>77</v>
      </c>
      <c r="AY1041" s="151" t="s">
        <v>268</v>
      </c>
    </row>
    <row r="1042" spans="2:65" s="12" customFormat="1">
      <c r="B1042" s="149"/>
      <c r="D1042" s="150" t="s">
        <v>276</v>
      </c>
      <c r="E1042" s="151" t="s">
        <v>1</v>
      </c>
      <c r="F1042" s="152" t="s">
        <v>3837</v>
      </c>
      <c r="H1042" s="153">
        <v>2.8010000000000002</v>
      </c>
      <c r="I1042" s="154"/>
      <c r="L1042" s="149"/>
      <c r="M1042" s="155"/>
      <c r="T1042" s="156"/>
      <c r="AT1042" s="151" t="s">
        <v>276</v>
      </c>
      <c r="AU1042" s="151" t="s">
        <v>90</v>
      </c>
      <c r="AV1042" s="12" t="s">
        <v>90</v>
      </c>
      <c r="AW1042" s="12" t="s">
        <v>32</v>
      </c>
      <c r="AX1042" s="12" t="s">
        <v>77</v>
      </c>
      <c r="AY1042" s="151" t="s">
        <v>268</v>
      </c>
    </row>
    <row r="1043" spans="2:65" s="12" customFormat="1">
      <c r="B1043" s="149"/>
      <c r="D1043" s="150" t="s">
        <v>276</v>
      </c>
      <c r="E1043" s="151" t="s">
        <v>1</v>
      </c>
      <c r="F1043" s="152" t="s">
        <v>1747</v>
      </c>
      <c r="H1043" s="153">
        <v>3.2000000000000001E-2</v>
      </c>
      <c r="I1043" s="154"/>
      <c r="L1043" s="149"/>
      <c r="M1043" s="155"/>
      <c r="T1043" s="156"/>
      <c r="AT1043" s="151" t="s">
        <v>276</v>
      </c>
      <c r="AU1043" s="151" t="s">
        <v>90</v>
      </c>
      <c r="AV1043" s="12" t="s">
        <v>90</v>
      </c>
      <c r="AW1043" s="12" t="s">
        <v>32</v>
      </c>
      <c r="AX1043" s="12" t="s">
        <v>77</v>
      </c>
      <c r="AY1043" s="151" t="s">
        <v>268</v>
      </c>
    </row>
    <row r="1044" spans="2:65" s="15" customFormat="1">
      <c r="B1044" s="170"/>
      <c r="D1044" s="150" t="s">
        <v>276</v>
      </c>
      <c r="E1044" s="171" t="s">
        <v>1</v>
      </c>
      <c r="F1044" s="172" t="s">
        <v>325</v>
      </c>
      <c r="H1044" s="173">
        <v>8.51</v>
      </c>
      <c r="I1044" s="174"/>
      <c r="L1044" s="170"/>
      <c r="M1044" s="175"/>
      <c r="T1044" s="176"/>
      <c r="AT1044" s="171" t="s">
        <v>276</v>
      </c>
      <c r="AU1044" s="171" t="s">
        <v>90</v>
      </c>
      <c r="AV1044" s="15" t="s">
        <v>97</v>
      </c>
      <c r="AW1044" s="15" t="s">
        <v>32</v>
      </c>
      <c r="AX1044" s="15" t="s">
        <v>77</v>
      </c>
      <c r="AY1044" s="171" t="s">
        <v>268</v>
      </c>
    </row>
    <row r="1045" spans="2:65" s="14" customFormat="1">
      <c r="B1045" s="164"/>
      <c r="D1045" s="150" t="s">
        <v>276</v>
      </c>
      <c r="E1045" s="165" t="s">
        <v>1</v>
      </c>
      <c r="F1045" s="166" t="s">
        <v>1753</v>
      </c>
      <c r="H1045" s="165" t="s">
        <v>1</v>
      </c>
      <c r="I1045" s="167"/>
      <c r="L1045" s="164"/>
      <c r="M1045" s="168"/>
      <c r="T1045" s="169"/>
      <c r="AT1045" s="165" t="s">
        <v>276</v>
      </c>
      <c r="AU1045" s="165" t="s">
        <v>90</v>
      </c>
      <c r="AV1045" s="14" t="s">
        <v>84</v>
      </c>
      <c r="AW1045" s="14" t="s">
        <v>32</v>
      </c>
      <c r="AX1045" s="14" t="s">
        <v>77</v>
      </c>
      <c r="AY1045" s="165" t="s">
        <v>268</v>
      </c>
    </row>
    <row r="1046" spans="2:65" s="12" customFormat="1" ht="22.5">
      <c r="B1046" s="149"/>
      <c r="D1046" s="150" t="s">
        <v>276</v>
      </c>
      <c r="E1046" s="151" t="s">
        <v>1</v>
      </c>
      <c r="F1046" s="152" t="s">
        <v>3839</v>
      </c>
      <c r="H1046" s="153">
        <v>1.8069999999999999</v>
      </c>
      <c r="I1046" s="154"/>
      <c r="L1046" s="149"/>
      <c r="M1046" s="155"/>
      <c r="T1046" s="156"/>
      <c r="AT1046" s="151" t="s">
        <v>276</v>
      </c>
      <c r="AU1046" s="151" t="s">
        <v>90</v>
      </c>
      <c r="AV1046" s="12" t="s">
        <v>90</v>
      </c>
      <c r="AW1046" s="12" t="s">
        <v>32</v>
      </c>
      <c r="AX1046" s="12" t="s">
        <v>77</v>
      </c>
      <c r="AY1046" s="151" t="s">
        <v>268</v>
      </c>
    </row>
    <row r="1047" spans="2:65" s="15" customFormat="1">
      <c r="B1047" s="170"/>
      <c r="D1047" s="150" t="s">
        <v>276</v>
      </c>
      <c r="E1047" s="171" t="s">
        <v>1</v>
      </c>
      <c r="F1047" s="172" t="s">
        <v>325</v>
      </c>
      <c r="H1047" s="173">
        <v>1.8069999999999999</v>
      </c>
      <c r="I1047" s="174"/>
      <c r="L1047" s="170"/>
      <c r="M1047" s="175"/>
      <c r="T1047" s="176"/>
      <c r="AT1047" s="171" t="s">
        <v>276</v>
      </c>
      <c r="AU1047" s="171" t="s">
        <v>90</v>
      </c>
      <c r="AV1047" s="15" t="s">
        <v>97</v>
      </c>
      <c r="AW1047" s="15" t="s">
        <v>32</v>
      </c>
      <c r="AX1047" s="15" t="s">
        <v>77</v>
      </c>
      <c r="AY1047" s="171" t="s">
        <v>268</v>
      </c>
    </row>
    <row r="1048" spans="2:65" s="14" customFormat="1">
      <c r="B1048" s="164"/>
      <c r="D1048" s="150" t="s">
        <v>276</v>
      </c>
      <c r="E1048" s="165" t="s">
        <v>1</v>
      </c>
      <c r="F1048" s="166" t="s">
        <v>1755</v>
      </c>
      <c r="H1048" s="165" t="s">
        <v>1</v>
      </c>
      <c r="I1048" s="167"/>
      <c r="L1048" s="164"/>
      <c r="M1048" s="168"/>
      <c r="T1048" s="169"/>
      <c r="AT1048" s="165" t="s">
        <v>276</v>
      </c>
      <c r="AU1048" s="165" t="s">
        <v>90</v>
      </c>
      <c r="AV1048" s="14" t="s">
        <v>84</v>
      </c>
      <c r="AW1048" s="14" t="s">
        <v>32</v>
      </c>
      <c r="AX1048" s="14" t="s">
        <v>77</v>
      </c>
      <c r="AY1048" s="165" t="s">
        <v>268</v>
      </c>
    </row>
    <row r="1049" spans="2:65" s="12" customFormat="1">
      <c r="B1049" s="149"/>
      <c r="D1049" s="150" t="s">
        <v>276</v>
      </c>
      <c r="E1049" s="151" t="s">
        <v>1</v>
      </c>
      <c r="F1049" s="152" t="s">
        <v>3840</v>
      </c>
      <c r="H1049" s="153">
        <v>0.40300000000000002</v>
      </c>
      <c r="I1049" s="154"/>
      <c r="L1049" s="149"/>
      <c r="M1049" s="155"/>
      <c r="T1049" s="156"/>
      <c r="AT1049" s="151" t="s">
        <v>276</v>
      </c>
      <c r="AU1049" s="151" t="s">
        <v>90</v>
      </c>
      <c r="AV1049" s="12" t="s">
        <v>90</v>
      </c>
      <c r="AW1049" s="12" t="s">
        <v>32</v>
      </c>
      <c r="AX1049" s="12" t="s">
        <v>77</v>
      </c>
      <c r="AY1049" s="151" t="s">
        <v>268</v>
      </c>
    </row>
    <row r="1050" spans="2:65" s="15" customFormat="1">
      <c r="B1050" s="170"/>
      <c r="D1050" s="150" t="s">
        <v>276</v>
      </c>
      <c r="E1050" s="171" t="s">
        <v>1</v>
      </c>
      <c r="F1050" s="172" t="s">
        <v>325</v>
      </c>
      <c r="H1050" s="173">
        <v>0.40300000000000002</v>
      </c>
      <c r="I1050" s="174"/>
      <c r="L1050" s="170"/>
      <c r="M1050" s="175"/>
      <c r="T1050" s="176"/>
      <c r="AT1050" s="171" t="s">
        <v>276</v>
      </c>
      <c r="AU1050" s="171" t="s">
        <v>90</v>
      </c>
      <c r="AV1050" s="15" t="s">
        <v>97</v>
      </c>
      <c r="AW1050" s="15" t="s">
        <v>32</v>
      </c>
      <c r="AX1050" s="15" t="s">
        <v>77</v>
      </c>
      <c r="AY1050" s="171" t="s">
        <v>268</v>
      </c>
    </row>
    <row r="1051" spans="2:65" s="13" customFormat="1">
      <c r="B1051" s="157"/>
      <c r="D1051" s="150" t="s">
        <v>276</v>
      </c>
      <c r="E1051" s="158" t="s">
        <v>1</v>
      </c>
      <c r="F1051" s="159" t="s">
        <v>278</v>
      </c>
      <c r="H1051" s="160">
        <v>10.72</v>
      </c>
      <c r="I1051" s="161"/>
      <c r="L1051" s="157"/>
      <c r="M1051" s="162"/>
      <c r="T1051" s="163"/>
      <c r="AT1051" s="158" t="s">
        <v>276</v>
      </c>
      <c r="AU1051" s="158" t="s">
        <v>90</v>
      </c>
      <c r="AV1051" s="13" t="s">
        <v>101</v>
      </c>
      <c r="AW1051" s="13" t="s">
        <v>32</v>
      </c>
      <c r="AX1051" s="13" t="s">
        <v>84</v>
      </c>
      <c r="AY1051" s="158" t="s">
        <v>268</v>
      </c>
    </row>
    <row r="1052" spans="2:65" s="12" customFormat="1">
      <c r="B1052" s="149"/>
      <c r="D1052" s="150" t="s">
        <v>276</v>
      </c>
      <c r="F1052" s="152" t="s">
        <v>3841</v>
      </c>
      <c r="H1052" s="153">
        <v>12.327999999999999</v>
      </c>
      <c r="I1052" s="154"/>
      <c r="L1052" s="149"/>
      <c r="M1052" s="155"/>
      <c r="T1052" s="156"/>
      <c r="AT1052" s="151" t="s">
        <v>276</v>
      </c>
      <c r="AU1052" s="151" t="s">
        <v>90</v>
      </c>
      <c r="AV1052" s="12" t="s">
        <v>90</v>
      </c>
      <c r="AW1052" s="12" t="s">
        <v>4</v>
      </c>
      <c r="AX1052" s="12" t="s">
        <v>84</v>
      </c>
      <c r="AY1052" s="151" t="s">
        <v>268</v>
      </c>
    </row>
    <row r="1053" spans="2:65" s="1" customFormat="1" ht="16.5" customHeight="1">
      <c r="B1053" s="32"/>
      <c r="C1053" s="136" t="s">
        <v>1749</v>
      </c>
      <c r="D1053" s="177" t="s">
        <v>270</v>
      </c>
      <c r="E1053" s="137" t="s">
        <v>1759</v>
      </c>
      <c r="F1053" s="138" t="s">
        <v>1760</v>
      </c>
      <c r="G1053" s="139" t="s">
        <v>281</v>
      </c>
      <c r="H1053" s="140">
        <v>2346</v>
      </c>
      <c r="I1053" s="141"/>
      <c r="J1053" s="142">
        <f>ROUND(I1053*H1053,2)</f>
        <v>0</v>
      </c>
      <c r="K1053" s="138" t="s">
        <v>274</v>
      </c>
      <c r="L1053" s="32"/>
      <c r="M1053" s="143" t="s">
        <v>1</v>
      </c>
      <c r="N1053" s="144" t="s">
        <v>43</v>
      </c>
      <c r="P1053" s="145">
        <f>O1053*H1053</f>
        <v>0</v>
      </c>
      <c r="Q1053" s="145">
        <v>0</v>
      </c>
      <c r="R1053" s="145">
        <f>Q1053*H1053</f>
        <v>0</v>
      </c>
      <c r="S1053" s="145">
        <v>0</v>
      </c>
      <c r="T1053" s="146">
        <f>S1053*H1053</f>
        <v>0</v>
      </c>
      <c r="AR1053" s="147" t="s">
        <v>370</v>
      </c>
      <c r="AT1053" s="147" t="s">
        <v>270</v>
      </c>
      <c r="AU1053" s="147" t="s">
        <v>90</v>
      </c>
      <c r="AY1053" s="17" t="s">
        <v>268</v>
      </c>
      <c r="BE1053" s="148">
        <f>IF(N1053="základní",J1053,0)</f>
        <v>0</v>
      </c>
      <c r="BF1053" s="148">
        <f>IF(N1053="snížená",J1053,0)</f>
        <v>0</v>
      </c>
      <c r="BG1053" s="148">
        <f>IF(N1053="zákl. přenesená",J1053,0)</f>
        <v>0</v>
      </c>
      <c r="BH1053" s="148">
        <f>IF(N1053="sníž. přenesená",J1053,0)</f>
        <v>0</v>
      </c>
      <c r="BI1053" s="148">
        <f>IF(N1053="nulová",J1053,0)</f>
        <v>0</v>
      </c>
      <c r="BJ1053" s="17" t="s">
        <v>90</v>
      </c>
      <c r="BK1053" s="148">
        <f>ROUND(I1053*H1053,2)</f>
        <v>0</v>
      </c>
      <c r="BL1053" s="17" t="s">
        <v>370</v>
      </c>
      <c r="BM1053" s="147" t="s">
        <v>3842</v>
      </c>
    </row>
    <row r="1054" spans="2:65" s="12" customFormat="1">
      <c r="B1054" s="149"/>
      <c r="D1054" s="150" t="s">
        <v>276</v>
      </c>
      <c r="E1054" s="151" t="s">
        <v>1</v>
      </c>
      <c r="F1054" s="152" t="s">
        <v>3843</v>
      </c>
      <c r="H1054" s="153">
        <v>420</v>
      </c>
      <c r="I1054" s="154"/>
      <c r="L1054" s="149"/>
      <c r="M1054" s="155"/>
      <c r="T1054" s="156"/>
      <c r="AT1054" s="151" t="s">
        <v>276</v>
      </c>
      <c r="AU1054" s="151" t="s">
        <v>90</v>
      </c>
      <c r="AV1054" s="12" t="s">
        <v>90</v>
      </c>
      <c r="AW1054" s="12" t="s">
        <v>32</v>
      </c>
      <c r="AX1054" s="12" t="s">
        <v>77</v>
      </c>
      <c r="AY1054" s="151" t="s">
        <v>268</v>
      </c>
    </row>
    <row r="1055" spans="2:65" s="12" customFormat="1">
      <c r="B1055" s="149"/>
      <c r="D1055" s="150" t="s">
        <v>276</v>
      </c>
      <c r="E1055" s="151" t="s">
        <v>1</v>
      </c>
      <c r="F1055" s="152" t="s">
        <v>3844</v>
      </c>
      <c r="H1055" s="153">
        <v>120</v>
      </c>
      <c r="I1055" s="154"/>
      <c r="L1055" s="149"/>
      <c r="M1055" s="155"/>
      <c r="T1055" s="156"/>
      <c r="AT1055" s="151" t="s">
        <v>276</v>
      </c>
      <c r="AU1055" s="151" t="s">
        <v>90</v>
      </c>
      <c r="AV1055" s="12" t="s">
        <v>90</v>
      </c>
      <c r="AW1055" s="12" t="s">
        <v>32</v>
      </c>
      <c r="AX1055" s="12" t="s">
        <v>77</v>
      </c>
      <c r="AY1055" s="151" t="s">
        <v>268</v>
      </c>
    </row>
    <row r="1056" spans="2:65" s="12" customFormat="1">
      <c r="B1056" s="149"/>
      <c r="D1056" s="150" t="s">
        <v>276</v>
      </c>
      <c r="E1056" s="151" t="s">
        <v>1</v>
      </c>
      <c r="F1056" s="152" t="s">
        <v>3845</v>
      </c>
      <c r="H1056" s="153">
        <v>360</v>
      </c>
      <c r="I1056" s="154"/>
      <c r="L1056" s="149"/>
      <c r="M1056" s="155"/>
      <c r="T1056" s="156"/>
      <c r="AT1056" s="151" t="s">
        <v>276</v>
      </c>
      <c r="AU1056" s="151" t="s">
        <v>90</v>
      </c>
      <c r="AV1056" s="12" t="s">
        <v>90</v>
      </c>
      <c r="AW1056" s="12" t="s">
        <v>32</v>
      </c>
      <c r="AX1056" s="12" t="s">
        <v>77</v>
      </c>
      <c r="AY1056" s="151" t="s">
        <v>268</v>
      </c>
    </row>
    <row r="1057" spans="2:65" s="12" customFormat="1">
      <c r="B1057" s="149"/>
      <c r="D1057" s="150" t="s">
        <v>276</v>
      </c>
      <c r="E1057" s="151" t="s">
        <v>1</v>
      </c>
      <c r="F1057" s="152" t="s">
        <v>3846</v>
      </c>
      <c r="H1057" s="153">
        <v>120</v>
      </c>
      <c r="I1057" s="154"/>
      <c r="L1057" s="149"/>
      <c r="M1057" s="155"/>
      <c r="T1057" s="156"/>
      <c r="AT1057" s="151" t="s">
        <v>276</v>
      </c>
      <c r="AU1057" s="151" t="s">
        <v>90</v>
      </c>
      <c r="AV1057" s="12" t="s">
        <v>90</v>
      </c>
      <c r="AW1057" s="12" t="s">
        <v>32</v>
      </c>
      <c r="AX1057" s="12" t="s">
        <v>77</v>
      </c>
      <c r="AY1057" s="151" t="s">
        <v>268</v>
      </c>
    </row>
    <row r="1058" spans="2:65" s="12" customFormat="1">
      <c r="B1058" s="149"/>
      <c r="D1058" s="150" t="s">
        <v>276</v>
      </c>
      <c r="E1058" s="151" t="s">
        <v>1</v>
      </c>
      <c r="F1058" s="152" t="s">
        <v>3847</v>
      </c>
      <c r="H1058" s="153">
        <v>690</v>
      </c>
      <c r="I1058" s="154"/>
      <c r="L1058" s="149"/>
      <c r="M1058" s="155"/>
      <c r="T1058" s="156"/>
      <c r="AT1058" s="151" t="s">
        <v>276</v>
      </c>
      <c r="AU1058" s="151" t="s">
        <v>90</v>
      </c>
      <c r="AV1058" s="12" t="s">
        <v>90</v>
      </c>
      <c r="AW1058" s="12" t="s">
        <v>32</v>
      </c>
      <c r="AX1058" s="12" t="s">
        <v>77</v>
      </c>
      <c r="AY1058" s="151" t="s">
        <v>268</v>
      </c>
    </row>
    <row r="1059" spans="2:65" s="12" customFormat="1">
      <c r="B1059" s="149"/>
      <c r="D1059" s="150" t="s">
        <v>276</v>
      </c>
      <c r="E1059" s="151" t="s">
        <v>1</v>
      </c>
      <c r="F1059" s="152" t="s">
        <v>3848</v>
      </c>
      <c r="H1059" s="153">
        <v>438</v>
      </c>
      <c r="I1059" s="154"/>
      <c r="L1059" s="149"/>
      <c r="M1059" s="155"/>
      <c r="T1059" s="156"/>
      <c r="AT1059" s="151" t="s">
        <v>276</v>
      </c>
      <c r="AU1059" s="151" t="s">
        <v>90</v>
      </c>
      <c r="AV1059" s="12" t="s">
        <v>90</v>
      </c>
      <c r="AW1059" s="12" t="s">
        <v>32</v>
      </c>
      <c r="AX1059" s="12" t="s">
        <v>77</v>
      </c>
      <c r="AY1059" s="151" t="s">
        <v>268</v>
      </c>
    </row>
    <row r="1060" spans="2:65" s="12" customFormat="1">
      <c r="B1060" s="149"/>
      <c r="D1060" s="150" t="s">
        <v>276</v>
      </c>
      <c r="E1060" s="151" t="s">
        <v>1</v>
      </c>
      <c r="F1060" s="152" t="s">
        <v>3849</v>
      </c>
      <c r="H1060" s="153">
        <v>128</v>
      </c>
      <c r="I1060" s="154"/>
      <c r="L1060" s="149"/>
      <c r="M1060" s="155"/>
      <c r="T1060" s="156"/>
      <c r="AT1060" s="151" t="s">
        <v>276</v>
      </c>
      <c r="AU1060" s="151" t="s">
        <v>90</v>
      </c>
      <c r="AV1060" s="12" t="s">
        <v>90</v>
      </c>
      <c r="AW1060" s="12" t="s">
        <v>32</v>
      </c>
      <c r="AX1060" s="12" t="s">
        <v>77</v>
      </c>
      <c r="AY1060" s="151" t="s">
        <v>268</v>
      </c>
    </row>
    <row r="1061" spans="2:65" s="15" customFormat="1">
      <c r="B1061" s="170"/>
      <c r="D1061" s="150" t="s">
        <v>276</v>
      </c>
      <c r="E1061" s="171" t="s">
        <v>1</v>
      </c>
      <c r="F1061" s="172" t="s">
        <v>325</v>
      </c>
      <c r="H1061" s="173">
        <v>2276</v>
      </c>
      <c r="I1061" s="174"/>
      <c r="L1061" s="170"/>
      <c r="M1061" s="175"/>
      <c r="T1061" s="176"/>
      <c r="AT1061" s="171" t="s">
        <v>276</v>
      </c>
      <c r="AU1061" s="171" t="s">
        <v>90</v>
      </c>
      <c r="AV1061" s="15" t="s">
        <v>97</v>
      </c>
      <c r="AW1061" s="15" t="s">
        <v>32</v>
      </c>
      <c r="AX1061" s="15" t="s">
        <v>77</v>
      </c>
      <c r="AY1061" s="171" t="s">
        <v>268</v>
      </c>
    </row>
    <row r="1062" spans="2:65" s="12" customFormat="1">
      <c r="B1062" s="149"/>
      <c r="D1062" s="150" t="s">
        <v>276</v>
      </c>
      <c r="E1062" s="151" t="s">
        <v>1</v>
      </c>
      <c r="F1062" s="152" t="s">
        <v>1280</v>
      </c>
      <c r="H1062" s="153">
        <v>30</v>
      </c>
      <c r="I1062" s="154"/>
      <c r="L1062" s="149"/>
      <c r="M1062" s="155"/>
      <c r="T1062" s="156"/>
      <c r="AT1062" s="151" t="s">
        <v>276</v>
      </c>
      <c r="AU1062" s="151" t="s">
        <v>90</v>
      </c>
      <c r="AV1062" s="12" t="s">
        <v>90</v>
      </c>
      <c r="AW1062" s="12" t="s">
        <v>32</v>
      </c>
      <c r="AX1062" s="12" t="s">
        <v>77</v>
      </c>
      <c r="AY1062" s="151" t="s">
        <v>268</v>
      </c>
    </row>
    <row r="1063" spans="2:65" s="12" customFormat="1">
      <c r="B1063" s="149"/>
      <c r="D1063" s="150" t="s">
        <v>276</v>
      </c>
      <c r="E1063" s="151" t="s">
        <v>1</v>
      </c>
      <c r="F1063" s="152" t="s">
        <v>1268</v>
      </c>
      <c r="H1063" s="153">
        <v>24</v>
      </c>
      <c r="I1063" s="154"/>
      <c r="L1063" s="149"/>
      <c r="M1063" s="155"/>
      <c r="T1063" s="156"/>
      <c r="AT1063" s="151" t="s">
        <v>276</v>
      </c>
      <c r="AU1063" s="151" t="s">
        <v>90</v>
      </c>
      <c r="AV1063" s="12" t="s">
        <v>90</v>
      </c>
      <c r="AW1063" s="12" t="s">
        <v>32</v>
      </c>
      <c r="AX1063" s="12" t="s">
        <v>77</v>
      </c>
      <c r="AY1063" s="151" t="s">
        <v>268</v>
      </c>
    </row>
    <row r="1064" spans="2:65" s="12" customFormat="1">
      <c r="B1064" s="149"/>
      <c r="D1064" s="150" t="s">
        <v>276</v>
      </c>
      <c r="E1064" s="151" t="s">
        <v>1</v>
      </c>
      <c r="F1064" s="152" t="s">
        <v>3709</v>
      </c>
      <c r="H1064" s="153">
        <v>16</v>
      </c>
      <c r="I1064" s="154"/>
      <c r="L1064" s="149"/>
      <c r="M1064" s="155"/>
      <c r="T1064" s="156"/>
      <c r="AT1064" s="151" t="s">
        <v>276</v>
      </c>
      <c r="AU1064" s="151" t="s">
        <v>90</v>
      </c>
      <c r="AV1064" s="12" t="s">
        <v>90</v>
      </c>
      <c r="AW1064" s="12" t="s">
        <v>32</v>
      </c>
      <c r="AX1064" s="12" t="s">
        <v>77</v>
      </c>
      <c r="AY1064" s="151" t="s">
        <v>268</v>
      </c>
    </row>
    <row r="1065" spans="2:65" s="15" customFormat="1">
      <c r="B1065" s="170"/>
      <c r="D1065" s="150" t="s">
        <v>276</v>
      </c>
      <c r="E1065" s="171" t="s">
        <v>1</v>
      </c>
      <c r="F1065" s="172" t="s">
        <v>325</v>
      </c>
      <c r="H1065" s="173">
        <v>70</v>
      </c>
      <c r="I1065" s="174"/>
      <c r="L1065" s="170"/>
      <c r="M1065" s="175"/>
      <c r="T1065" s="176"/>
      <c r="AT1065" s="171" t="s">
        <v>276</v>
      </c>
      <c r="AU1065" s="171" t="s">
        <v>90</v>
      </c>
      <c r="AV1065" s="15" t="s">
        <v>97</v>
      </c>
      <c r="AW1065" s="15" t="s">
        <v>32</v>
      </c>
      <c r="AX1065" s="15" t="s">
        <v>77</v>
      </c>
      <c r="AY1065" s="171" t="s">
        <v>268</v>
      </c>
    </row>
    <row r="1066" spans="2:65" s="13" customFormat="1">
      <c r="B1066" s="157"/>
      <c r="D1066" s="150" t="s">
        <v>276</v>
      </c>
      <c r="E1066" s="158" t="s">
        <v>1</v>
      </c>
      <c r="F1066" s="159" t="s">
        <v>278</v>
      </c>
      <c r="H1066" s="160">
        <v>2346</v>
      </c>
      <c r="I1066" s="161"/>
      <c r="L1066" s="157"/>
      <c r="M1066" s="162"/>
      <c r="T1066" s="163"/>
      <c r="AT1066" s="158" t="s">
        <v>276</v>
      </c>
      <c r="AU1066" s="158" t="s">
        <v>90</v>
      </c>
      <c r="AV1066" s="13" t="s">
        <v>101</v>
      </c>
      <c r="AW1066" s="13" t="s">
        <v>32</v>
      </c>
      <c r="AX1066" s="13" t="s">
        <v>84</v>
      </c>
      <c r="AY1066" s="158" t="s">
        <v>268</v>
      </c>
    </row>
    <row r="1067" spans="2:65" s="1" customFormat="1" ht="16.5" customHeight="1">
      <c r="B1067" s="32"/>
      <c r="C1067" s="186" t="s">
        <v>1758</v>
      </c>
      <c r="D1067" s="196" t="s">
        <v>982</v>
      </c>
      <c r="E1067" s="187" t="s">
        <v>1771</v>
      </c>
      <c r="F1067" s="188" t="s">
        <v>1772</v>
      </c>
      <c r="G1067" s="189" t="s">
        <v>281</v>
      </c>
      <c r="H1067" s="190">
        <v>328.44</v>
      </c>
      <c r="I1067" s="191"/>
      <c r="J1067" s="192">
        <f>ROUND(I1067*H1067,2)</f>
        <v>0</v>
      </c>
      <c r="K1067" s="188" t="s">
        <v>1</v>
      </c>
      <c r="L1067" s="193"/>
      <c r="M1067" s="194" t="s">
        <v>1</v>
      </c>
      <c r="N1067" s="195" t="s">
        <v>43</v>
      </c>
      <c r="P1067" s="145">
        <f>O1067*H1067</f>
        <v>0</v>
      </c>
      <c r="Q1067" s="145">
        <v>0</v>
      </c>
      <c r="R1067" s="145">
        <f>Q1067*H1067</f>
        <v>0</v>
      </c>
      <c r="S1067" s="145">
        <v>0</v>
      </c>
      <c r="T1067" s="146">
        <f>S1067*H1067</f>
        <v>0</v>
      </c>
      <c r="AR1067" s="147" t="s">
        <v>448</v>
      </c>
      <c r="AT1067" s="147" t="s">
        <v>982</v>
      </c>
      <c r="AU1067" s="147" t="s">
        <v>90</v>
      </c>
      <c r="AY1067" s="17" t="s">
        <v>268</v>
      </c>
      <c r="BE1067" s="148">
        <f>IF(N1067="základní",J1067,0)</f>
        <v>0</v>
      </c>
      <c r="BF1067" s="148">
        <f>IF(N1067="snížená",J1067,0)</f>
        <v>0</v>
      </c>
      <c r="BG1067" s="148">
        <f>IF(N1067="zákl. přenesená",J1067,0)</f>
        <v>0</v>
      </c>
      <c r="BH1067" s="148">
        <f>IF(N1067="sníž. přenesená",J1067,0)</f>
        <v>0</v>
      </c>
      <c r="BI1067" s="148">
        <f>IF(N1067="nulová",J1067,0)</f>
        <v>0</v>
      </c>
      <c r="BJ1067" s="17" t="s">
        <v>90</v>
      </c>
      <c r="BK1067" s="148">
        <f>ROUND(I1067*H1067,2)</f>
        <v>0</v>
      </c>
      <c r="BL1067" s="17" t="s">
        <v>370</v>
      </c>
      <c r="BM1067" s="147" t="s">
        <v>3850</v>
      </c>
    </row>
    <row r="1068" spans="2:65" s="12" customFormat="1">
      <c r="B1068" s="149"/>
      <c r="D1068" s="150" t="s">
        <v>276</v>
      </c>
      <c r="E1068" s="151" t="s">
        <v>1</v>
      </c>
      <c r="F1068" s="152" t="s">
        <v>3843</v>
      </c>
      <c r="H1068" s="153">
        <v>420</v>
      </c>
      <c r="I1068" s="154"/>
      <c r="L1068" s="149"/>
      <c r="M1068" s="155"/>
      <c r="T1068" s="156"/>
      <c r="AT1068" s="151" t="s">
        <v>276</v>
      </c>
      <c r="AU1068" s="151" t="s">
        <v>90</v>
      </c>
      <c r="AV1068" s="12" t="s">
        <v>90</v>
      </c>
      <c r="AW1068" s="12" t="s">
        <v>32</v>
      </c>
      <c r="AX1068" s="12" t="s">
        <v>77</v>
      </c>
      <c r="AY1068" s="151" t="s">
        <v>268</v>
      </c>
    </row>
    <row r="1069" spans="2:65" s="12" customFormat="1">
      <c r="B1069" s="149"/>
      <c r="D1069" s="150" t="s">
        <v>276</v>
      </c>
      <c r="E1069" s="151" t="s">
        <v>1</v>
      </c>
      <c r="F1069" s="152" t="s">
        <v>3844</v>
      </c>
      <c r="H1069" s="153">
        <v>120</v>
      </c>
      <c r="I1069" s="154"/>
      <c r="L1069" s="149"/>
      <c r="M1069" s="155"/>
      <c r="T1069" s="156"/>
      <c r="AT1069" s="151" t="s">
        <v>276</v>
      </c>
      <c r="AU1069" s="151" t="s">
        <v>90</v>
      </c>
      <c r="AV1069" s="12" t="s">
        <v>90</v>
      </c>
      <c r="AW1069" s="12" t="s">
        <v>32</v>
      </c>
      <c r="AX1069" s="12" t="s">
        <v>77</v>
      </c>
      <c r="AY1069" s="151" t="s">
        <v>268</v>
      </c>
    </row>
    <row r="1070" spans="2:65" s="12" customFormat="1">
      <c r="B1070" s="149"/>
      <c r="D1070" s="150" t="s">
        <v>276</v>
      </c>
      <c r="E1070" s="151" t="s">
        <v>1</v>
      </c>
      <c r="F1070" s="152" t="s">
        <v>3845</v>
      </c>
      <c r="H1070" s="153">
        <v>360</v>
      </c>
      <c r="I1070" s="154"/>
      <c r="L1070" s="149"/>
      <c r="M1070" s="155"/>
      <c r="T1070" s="156"/>
      <c r="AT1070" s="151" t="s">
        <v>276</v>
      </c>
      <c r="AU1070" s="151" t="s">
        <v>90</v>
      </c>
      <c r="AV1070" s="12" t="s">
        <v>90</v>
      </c>
      <c r="AW1070" s="12" t="s">
        <v>32</v>
      </c>
      <c r="AX1070" s="12" t="s">
        <v>77</v>
      </c>
      <c r="AY1070" s="151" t="s">
        <v>268</v>
      </c>
    </row>
    <row r="1071" spans="2:65" s="12" customFormat="1">
      <c r="B1071" s="149"/>
      <c r="D1071" s="150" t="s">
        <v>276</v>
      </c>
      <c r="E1071" s="151" t="s">
        <v>1</v>
      </c>
      <c r="F1071" s="152" t="s">
        <v>3846</v>
      </c>
      <c r="H1071" s="153">
        <v>120</v>
      </c>
      <c r="I1071" s="154"/>
      <c r="L1071" s="149"/>
      <c r="M1071" s="155"/>
      <c r="T1071" s="156"/>
      <c r="AT1071" s="151" t="s">
        <v>276</v>
      </c>
      <c r="AU1071" s="151" t="s">
        <v>90</v>
      </c>
      <c r="AV1071" s="12" t="s">
        <v>90</v>
      </c>
      <c r="AW1071" s="12" t="s">
        <v>32</v>
      </c>
      <c r="AX1071" s="12" t="s">
        <v>77</v>
      </c>
      <c r="AY1071" s="151" t="s">
        <v>268</v>
      </c>
    </row>
    <row r="1072" spans="2:65" s="12" customFormat="1">
      <c r="B1072" s="149"/>
      <c r="D1072" s="150" t="s">
        <v>276</v>
      </c>
      <c r="E1072" s="151" t="s">
        <v>1</v>
      </c>
      <c r="F1072" s="152" t="s">
        <v>3847</v>
      </c>
      <c r="H1072" s="153">
        <v>690</v>
      </c>
      <c r="I1072" s="154"/>
      <c r="L1072" s="149"/>
      <c r="M1072" s="155"/>
      <c r="T1072" s="156"/>
      <c r="AT1072" s="151" t="s">
        <v>276</v>
      </c>
      <c r="AU1072" s="151" t="s">
        <v>90</v>
      </c>
      <c r="AV1072" s="12" t="s">
        <v>90</v>
      </c>
      <c r="AW1072" s="12" t="s">
        <v>32</v>
      </c>
      <c r="AX1072" s="12" t="s">
        <v>77</v>
      </c>
      <c r="AY1072" s="151" t="s">
        <v>268</v>
      </c>
    </row>
    <row r="1073" spans="2:65" s="12" customFormat="1">
      <c r="B1073" s="149"/>
      <c r="D1073" s="150" t="s">
        <v>276</v>
      </c>
      <c r="E1073" s="151" t="s">
        <v>1</v>
      </c>
      <c r="F1073" s="152" t="s">
        <v>3848</v>
      </c>
      <c r="H1073" s="153">
        <v>438</v>
      </c>
      <c r="I1073" s="154"/>
      <c r="L1073" s="149"/>
      <c r="M1073" s="155"/>
      <c r="T1073" s="156"/>
      <c r="AT1073" s="151" t="s">
        <v>276</v>
      </c>
      <c r="AU1073" s="151" t="s">
        <v>90</v>
      </c>
      <c r="AV1073" s="12" t="s">
        <v>90</v>
      </c>
      <c r="AW1073" s="12" t="s">
        <v>32</v>
      </c>
      <c r="AX1073" s="12" t="s">
        <v>77</v>
      </c>
      <c r="AY1073" s="151" t="s">
        <v>268</v>
      </c>
    </row>
    <row r="1074" spans="2:65" s="12" customFormat="1">
      <c r="B1074" s="149"/>
      <c r="D1074" s="150" t="s">
        <v>276</v>
      </c>
      <c r="E1074" s="151" t="s">
        <v>1</v>
      </c>
      <c r="F1074" s="152" t="s">
        <v>3849</v>
      </c>
      <c r="H1074" s="153">
        <v>128</v>
      </c>
      <c r="I1074" s="154"/>
      <c r="L1074" s="149"/>
      <c r="M1074" s="155"/>
      <c r="T1074" s="156"/>
      <c r="AT1074" s="151" t="s">
        <v>276</v>
      </c>
      <c r="AU1074" s="151" t="s">
        <v>90</v>
      </c>
      <c r="AV1074" s="12" t="s">
        <v>90</v>
      </c>
      <c r="AW1074" s="12" t="s">
        <v>32</v>
      </c>
      <c r="AX1074" s="12" t="s">
        <v>77</v>
      </c>
      <c r="AY1074" s="151" t="s">
        <v>268</v>
      </c>
    </row>
    <row r="1075" spans="2:65" s="15" customFormat="1">
      <c r="B1075" s="170"/>
      <c r="D1075" s="150" t="s">
        <v>276</v>
      </c>
      <c r="E1075" s="171" t="s">
        <v>1</v>
      </c>
      <c r="F1075" s="172" t="s">
        <v>325</v>
      </c>
      <c r="H1075" s="173">
        <v>2276</v>
      </c>
      <c r="I1075" s="174"/>
      <c r="L1075" s="170"/>
      <c r="M1075" s="175"/>
      <c r="T1075" s="176"/>
      <c r="AT1075" s="171" t="s">
        <v>276</v>
      </c>
      <c r="AU1075" s="171" t="s">
        <v>90</v>
      </c>
      <c r="AV1075" s="15" t="s">
        <v>97</v>
      </c>
      <c r="AW1075" s="15" t="s">
        <v>32</v>
      </c>
      <c r="AX1075" s="15" t="s">
        <v>77</v>
      </c>
      <c r="AY1075" s="171" t="s">
        <v>268</v>
      </c>
    </row>
    <row r="1076" spans="2:65" s="12" customFormat="1">
      <c r="B1076" s="149"/>
      <c r="D1076" s="150" t="s">
        <v>276</v>
      </c>
      <c r="E1076" s="151" t="s">
        <v>1</v>
      </c>
      <c r="F1076" s="152" t="s">
        <v>1280</v>
      </c>
      <c r="H1076" s="153">
        <v>30</v>
      </c>
      <c r="I1076" s="154"/>
      <c r="L1076" s="149"/>
      <c r="M1076" s="155"/>
      <c r="T1076" s="156"/>
      <c r="AT1076" s="151" t="s">
        <v>276</v>
      </c>
      <c r="AU1076" s="151" t="s">
        <v>90</v>
      </c>
      <c r="AV1076" s="12" t="s">
        <v>90</v>
      </c>
      <c r="AW1076" s="12" t="s">
        <v>32</v>
      </c>
      <c r="AX1076" s="12" t="s">
        <v>77</v>
      </c>
      <c r="AY1076" s="151" t="s">
        <v>268</v>
      </c>
    </row>
    <row r="1077" spans="2:65" s="12" customFormat="1">
      <c r="B1077" s="149"/>
      <c r="D1077" s="150" t="s">
        <v>276</v>
      </c>
      <c r="E1077" s="151" t="s">
        <v>1</v>
      </c>
      <c r="F1077" s="152" t="s">
        <v>1268</v>
      </c>
      <c r="H1077" s="153">
        <v>24</v>
      </c>
      <c r="I1077" s="154"/>
      <c r="L1077" s="149"/>
      <c r="M1077" s="155"/>
      <c r="T1077" s="156"/>
      <c r="AT1077" s="151" t="s">
        <v>276</v>
      </c>
      <c r="AU1077" s="151" t="s">
        <v>90</v>
      </c>
      <c r="AV1077" s="12" t="s">
        <v>90</v>
      </c>
      <c r="AW1077" s="12" t="s">
        <v>32</v>
      </c>
      <c r="AX1077" s="12" t="s">
        <v>77</v>
      </c>
      <c r="AY1077" s="151" t="s">
        <v>268</v>
      </c>
    </row>
    <row r="1078" spans="2:65" s="12" customFormat="1">
      <c r="B1078" s="149"/>
      <c r="D1078" s="150" t="s">
        <v>276</v>
      </c>
      <c r="E1078" s="151" t="s">
        <v>1</v>
      </c>
      <c r="F1078" s="152" t="s">
        <v>3709</v>
      </c>
      <c r="H1078" s="153">
        <v>16</v>
      </c>
      <c r="I1078" s="154"/>
      <c r="L1078" s="149"/>
      <c r="M1078" s="155"/>
      <c r="T1078" s="156"/>
      <c r="AT1078" s="151" t="s">
        <v>276</v>
      </c>
      <c r="AU1078" s="151" t="s">
        <v>90</v>
      </c>
      <c r="AV1078" s="12" t="s">
        <v>90</v>
      </c>
      <c r="AW1078" s="12" t="s">
        <v>32</v>
      </c>
      <c r="AX1078" s="12" t="s">
        <v>77</v>
      </c>
      <c r="AY1078" s="151" t="s">
        <v>268</v>
      </c>
    </row>
    <row r="1079" spans="2:65" s="15" customFormat="1">
      <c r="B1079" s="170"/>
      <c r="D1079" s="150" t="s">
        <v>276</v>
      </c>
      <c r="E1079" s="171" t="s">
        <v>1</v>
      </c>
      <c r="F1079" s="172" t="s">
        <v>325</v>
      </c>
      <c r="H1079" s="173">
        <v>70</v>
      </c>
      <c r="I1079" s="174"/>
      <c r="L1079" s="170"/>
      <c r="M1079" s="175"/>
      <c r="T1079" s="176"/>
      <c r="AT1079" s="171" t="s">
        <v>276</v>
      </c>
      <c r="AU1079" s="171" t="s">
        <v>90</v>
      </c>
      <c r="AV1079" s="15" t="s">
        <v>97</v>
      </c>
      <c r="AW1079" s="15" t="s">
        <v>32</v>
      </c>
      <c r="AX1079" s="15" t="s">
        <v>77</v>
      </c>
      <c r="AY1079" s="171" t="s">
        <v>268</v>
      </c>
    </row>
    <row r="1080" spans="2:65" s="13" customFormat="1">
      <c r="B1080" s="157"/>
      <c r="D1080" s="150" t="s">
        <v>276</v>
      </c>
      <c r="E1080" s="158" t="s">
        <v>1</v>
      </c>
      <c r="F1080" s="159" t="s">
        <v>278</v>
      </c>
      <c r="H1080" s="160">
        <v>2346</v>
      </c>
      <c r="I1080" s="161"/>
      <c r="L1080" s="157"/>
      <c r="M1080" s="162"/>
      <c r="T1080" s="163"/>
      <c r="AT1080" s="158" t="s">
        <v>276</v>
      </c>
      <c r="AU1080" s="158" t="s">
        <v>90</v>
      </c>
      <c r="AV1080" s="13" t="s">
        <v>101</v>
      </c>
      <c r="AW1080" s="13" t="s">
        <v>32</v>
      </c>
      <c r="AX1080" s="13" t="s">
        <v>84</v>
      </c>
      <c r="AY1080" s="158" t="s">
        <v>268</v>
      </c>
    </row>
    <row r="1081" spans="2:65" s="12" customFormat="1">
      <c r="B1081" s="149"/>
      <c r="D1081" s="150" t="s">
        <v>276</v>
      </c>
      <c r="F1081" s="152" t="s">
        <v>3851</v>
      </c>
      <c r="H1081" s="153">
        <v>328.44</v>
      </c>
      <c r="I1081" s="154"/>
      <c r="L1081" s="149"/>
      <c r="M1081" s="155"/>
      <c r="T1081" s="156"/>
      <c r="AT1081" s="151" t="s">
        <v>276</v>
      </c>
      <c r="AU1081" s="151" t="s">
        <v>90</v>
      </c>
      <c r="AV1081" s="12" t="s">
        <v>90</v>
      </c>
      <c r="AW1081" s="12" t="s">
        <v>4</v>
      </c>
      <c r="AX1081" s="12" t="s">
        <v>84</v>
      </c>
      <c r="AY1081" s="151" t="s">
        <v>268</v>
      </c>
    </row>
    <row r="1082" spans="2:65" s="1" customFormat="1" ht="16.5" customHeight="1">
      <c r="B1082" s="32"/>
      <c r="C1082" s="186" t="s">
        <v>1770</v>
      </c>
      <c r="D1082" s="186" t="s">
        <v>982</v>
      </c>
      <c r="E1082" s="187" t="s">
        <v>1776</v>
      </c>
      <c r="F1082" s="188" t="s">
        <v>1777</v>
      </c>
      <c r="G1082" s="189" t="s">
        <v>281</v>
      </c>
      <c r="H1082" s="190">
        <v>2.2400000000000002</v>
      </c>
      <c r="I1082" s="191"/>
      <c r="J1082" s="192">
        <f>ROUND(I1082*H1082,2)</f>
        <v>0</v>
      </c>
      <c r="K1082" s="188" t="s">
        <v>1</v>
      </c>
      <c r="L1082" s="193"/>
      <c r="M1082" s="194" t="s">
        <v>1</v>
      </c>
      <c r="N1082" s="195" t="s">
        <v>43</v>
      </c>
      <c r="P1082" s="145">
        <f>O1082*H1082</f>
        <v>0</v>
      </c>
      <c r="Q1082" s="145">
        <v>0</v>
      </c>
      <c r="R1082" s="145">
        <f>Q1082*H1082</f>
        <v>0</v>
      </c>
      <c r="S1082" s="145">
        <v>0</v>
      </c>
      <c r="T1082" s="146">
        <f>S1082*H1082</f>
        <v>0</v>
      </c>
      <c r="AR1082" s="147" t="s">
        <v>448</v>
      </c>
      <c r="AT1082" s="147" t="s">
        <v>982</v>
      </c>
      <c r="AU1082" s="147" t="s">
        <v>90</v>
      </c>
      <c r="AY1082" s="17" t="s">
        <v>268</v>
      </c>
      <c r="BE1082" s="148">
        <f>IF(N1082="základní",J1082,0)</f>
        <v>0</v>
      </c>
      <c r="BF1082" s="148">
        <f>IF(N1082="snížená",J1082,0)</f>
        <v>0</v>
      </c>
      <c r="BG1082" s="148">
        <f>IF(N1082="zákl. přenesená",J1082,0)</f>
        <v>0</v>
      </c>
      <c r="BH1082" s="148">
        <f>IF(N1082="sníž. přenesená",J1082,0)</f>
        <v>0</v>
      </c>
      <c r="BI1082" s="148">
        <f>IF(N1082="nulová",J1082,0)</f>
        <v>0</v>
      </c>
      <c r="BJ1082" s="17" t="s">
        <v>90</v>
      </c>
      <c r="BK1082" s="148">
        <f>ROUND(I1082*H1082,2)</f>
        <v>0</v>
      </c>
      <c r="BL1082" s="17" t="s">
        <v>370</v>
      </c>
      <c r="BM1082" s="147" t="s">
        <v>3852</v>
      </c>
    </row>
    <row r="1083" spans="2:65" s="12" customFormat="1">
      <c r="B1083" s="149"/>
      <c r="D1083" s="150" t="s">
        <v>276</v>
      </c>
      <c r="E1083" s="151" t="s">
        <v>1</v>
      </c>
      <c r="F1083" s="152" t="s">
        <v>3709</v>
      </c>
      <c r="H1083" s="153">
        <v>16</v>
      </c>
      <c r="I1083" s="154"/>
      <c r="L1083" s="149"/>
      <c r="M1083" s="155"/>
      <c r="T1083" s="156"/>
      <c r="AT1083" s="151" t="s">
        <v>276</v>
      </c>
      <c r="AU1083" s="151" t="s">
        <v>90</v>
      </c>
      <c r="AV1083" s="12" t="s">
        <v>90</v>
      </c>
      <c r="AW1083" s="12" t="s">
        <v>32</v>
      </c>
      <c r="AX1083" s="12" t="s">
        <v>77</v>
      </c>
      <c r="AY1083" s="151" t="s">
        <v>268</v>
      </c>
    </row>
    <row r="1084" spans="2:65" s="13" customFormat="1">
      <c r="B1084" s="157"/>
      <c r="D1084" s="150" t="s">
        <v>276</v>
      </c>
      <c r="E1084" s="158" t="s">
        <v>1</v>
      </c>
      <c r="F1084" s="159" t="s">
        <v>278</v>
      </c>
      <c r="H1084" s="160">
        <v>16</v>
      </c>
      <c r="I1084" s="161"/>
      <c r="L1084" s="157"/>
      <c r="M1084" s="162"/>
      <c r="T1084" s="163"/>
      <c r="AT1084" s="158" t="s">
        <v>276</v>
      </c>
      <c r="AU1084" s="158" t="s">
        <v>90</v>
      </c>
      <c r="AV1084" s="13" t="s">
        <v>101</v>
      </c>
      <c r="AW1084" s="13" t="s">
        <v>32</v>
      </c>
      <c r="AX1084" s="13" t="s">
        <v>84</v>
      </c>
      <c r="AY1084" s="158" t="s">
        <v>268</v>
      </c>
    </row>
    <row r="1085" spans="2:65" s="12" customFormat="1">
      <c r="B1085" s="149"/>
      <c r="D1085" s="150" t="s">
        <v>276</v>
      </c>
      <c r="F1085" s="152" t="s">
        <v>3853</v>
      </c>
      <c r="H1085" s="153">
        <v>2.2400000000000002</v>
      </c>
      <c r="I1085" s="154"/>
      <c r="L1085" s="149"/>
      <c r="M1085" s="155"/>
      <c r="T1085" s="156"/>
      <c r="AT1085" s="151" t="s">
        <v>276</v>
      </c>
      <c r="AU1085" s="151" t="s">
        <v>90</v>
      </c>
      <c r="AV1085" s="12" t="s">
        <v>90</v>
      </c>
      <c r="AW1085" s="12" t="s">
        <v>4</v>
      </c>
      <c r="AX1085" s="12" t="s">
        <v>84</v>
      </c>
      <c r="AY1085" s="151" t="s">
        <v>268</v>
      </c>
    </row>
    <row r="1086" spans="2:65" s="1" customFormat="1" ht="24.2" customHeight="1">
      <c r="B1086" s="32"/>
      <c r="C1086" s="186" t="s">
        <v>1775</v>
      </c>
      <c r="D1086" s="196" t="s">
        <v>982</v>
      </c>
      <c r="E1086" s="187" t="s">
        <v>1781</v>
      </c>
      <c r="F1086" s="188" t="s">
        <v>1782</v>
      </c>
      <c r="G1086" s="189" t="s">
        <v>1783</v>
      </c>
      <c r="H1086" s="190">
        <v>93.84</v>
      </c>
      <c r="I1086" s="191"/>
      <c r="J1086" s="192">
        <f>ROUND(I1086*H1086,2)</f>
        <v>0</v>
      </c>
      <c r="K1086" s="188" t="s">
        <v>274</v>
      </c>
      <c r="L1086" s="193"/>
      <c r="M1086" s="194" t="s">
        <v>1</v>
      </c>
      <c r="N1086" s="195" t="s">
        <v>43</v>
      </c>
      <c r="P1086" s="145">
        <f>O1086*H1086</f>
        <v>0</v>
      </c>
      <c r="Q1086" s="145">
        <v>1.75E-3</v>
      </c>
      <c r="R1086" s="145">
        <f>Q1086*H1086</f>
        <v>0.16422</v>
      </c>
      <c r="S1086" s="145">
        <v>0</v>
      </c>
      <c r="T1086" s="146">
        <f>S1086*H1086</f>
        <v>0</v>
      </c>
      <c r="AR1086" s="147" t="s">
        <v>448</v>
      </c>
      <c r="AT1086" s="147" t="s">
        <v>982</v>
      </c>
      <c r="AU1086" s="147" t="s">
        <v>90</v>
      </c>
      <c r="AY1086" s="17" t="s">
        <v>268</v>
      </c>
      <c r="BE1086" s="148">
        <f>IF(N1086="základní",J1086,0)</f>
        <v>0</v>
      </c>
      <c r="BF1086" s="148">
        <f>IF(N1086="snížená",J1086,0)</f>
        <v>0</v>
      </c>
      <c r="BG1086" s="148">
        <f>IF(N1086="zákl. přenesená",J1086,0)</f>
        <v>0</v>
      </c>
      <c r="BH1086" s="148">
        <f>IF(N1086="sníž. přenesená",J1086,0)</f>
        <v>0</v>
      </c>
      <c r="BI1086" s="148">
        <f>IF(N1086="nulová",J1086,0)</f>
        <v>0</v>
      </c>
      <c r="BJ1086" s="17" t="s">
        <v>90</v>
      </c>
      <c r="BK1086" s="148">
        <f>ROUND(I1086*H1086,2)</f>
        <v>0</v>
      </c>
      <c r="BL1086" s="17" t="s">
        <v>370</v>
      </c>
      <c r="BM1086" s="147" t="s">
        <v>3854</v>
      </c>
    </row>
    <row r="1087" spans="2:65" s="12" customFormat="1">
      <c r="B1087" s="149"/>
      <c r="D1087" s="150" t="s">
        <v>276</v>
      </c>
      <c r="E1087" s="151" t="s">
        <v>1</v>
      </c>
      <c r="F1087" s="152" t="s">
        <v>3843</v>
      </c>
      <c r="H1087" s="153">
        <v>420</v>
      </c>
      <c r="I1087" s="154"/>
      <c r="L1087" s="149"/>
      <c r="M1087" s="155"/>
      <c r="T1087" s="156"/>
      <c r="AT1087" s="151" t="s">
        <v>276</v>
      </c>
      <c r="AU1087" s="151" t="s">
        <v>90</v>
      </c>
      <c r="AV1087" s="12" t="s">
        <v>90</v>
      </c>
      <c r="AW1087" s="12" t="s">
        <v>32</v>
      </c>
      <c r="AX1087" s="12" t="s">
        <v>77</v>
      </c>
      <c r="AY1087" s="151" t="s">
        <v>268</v>
      </c>
    </row>
    <row r="1088" spans="2:65" s="12" customFormat="1">
      <c r="B1088" s="149"/>
      <c r="D1088" s="150" t="s">
        <v>276</v>
      </c>
      <c r="E1088" s="151" t="s">
        <v>1</v>
      </c>
      <c r="F1088" s="152" t="s">
        <v>3844</v>
      </c>
      <c r="H1088" s="153">
        <v>120</v>
      </c>
      <c r="I1088" s="154"/>
      <c r="L1088" s="149"/>
      <c r="M1088" s="155"/>
      <c r="T1088" s="156"/>
      <c r="AT1088" s="151" t="s">
        <v>276</v>
      </c>
      <c r="AU1088" s="151" t="s">
        <v>90</v>
      </c>
      <c r="AV1088" s="12" t="s">
        <v>90</v>
      </c>
      <c r="AW1088" s="12" t="s">
        <v>32</v>
      </c>
      <c r="AX1088" s="12" t="s">
        <v>77</v>
      </c>
      <c r="AY1088" s="151" t="s">
        <v>268</v>
      </c>
    </row>
    <row r="1089" spans="2:65" s="12" customFormat="1">
      <c r="B1089" s="149"/>
      <c r="D1089" s="150" t="s">
        <v>276</v>
      </c>
      <c r="E1089" s="151" t="s">
        <v>1</v>
      </c>
      <c r="F1089" s="152" t="s">
        <v>3845</v>
      </c>
      <c r="H1089" s="153">
        <v>360</v>
      </c>
      <c r="I1089" s="154"/>
      <c r="L1089" s="149"/>
      <c r="M1089" s="155"/>
      <c r="T1089" s="156"/>
      <c r="AT1089" s="151" t="s">
        <v>276</v>
      </c>
      <c r="AU1089" s="151" t="s">
        <v>90</v>
      </c>
      <c r="AV1089" s="12" t="s">
        <v>90</v>
      </c>
      <c r="AW1089" s="12" t="s">
        <v>32</v>
      </c>
      <c r="AX1089" s="12" t="s">
        <v>77</v>
      </c>
      <c r="AY1089" s="151" t="s">
        <v>268</v>
      </c>
    </row>
    <row r="1090" spans="2:65" s="12" customFormat="1">
      <c r="B1090" s="149"/>
      <c r="D1090" s="150" t="s">
        <v>276</v>
      </c>
      <c r="E1090" s="151" t="s">
        <v>1</v>
      </c>
      <c r="F1090" s="152" t="s">
        <v>3846</v>
      </c>
      <c r="H1090" s="153">
        <v>120</v>
      </c>
      <c r="I1090" s="154"/>
      <c r="L1090" s="149"/>
      <c r="M1090" s="155"/>
      <c r="T1090" s="156"/>
      <c r="AT1090" s="151" t="s">
        <v>276</v>
      </c>
      <c r="AU1090" s="151" t="s">
        <v>90</v>
      </c>
      <c r="AV1090" s="12" t="s">
        <v>90</v>
      </c>
      <c r="AW1090" s="12" t="s">
        <v>32</v>
      </c>
      <c r="AX1090" s="12" t="s">
        <v>77</v>
      </c>
      <c r="AY1090" s="151" t="s">
        <v>268</v>
      </c>
    </row>
    <row r="1091" spans="2:65" s="12" customFormat="1">
      <c r="B1091" s="149"/>
      <c r="D1091" s="150" t="s">
        <v>276</v>
      </c>
      <c r="E1091" s="151" t="s">
        <v>1</v>
      </c>
      <c r="F1091" s="152" t="s">
        <v>3847</v>
      </c>
      <c r="H1091" s="153">
        <v>690</v>
      </c>
      <c r="I1091" s="154"/>
      <c r="L1091" s="149"/>
      <c r="M1091" s="155"/>
      <c r="T1091" s="156"/>
      <c r="AT1091" s="151" t="s">
        <v>276</v>
      </c>
      <c r="AU1091" s="151" t="s">
        <v>90</v>
      </c>
      <c r="AV1091" s="12" t="s">
        <v>90</v>
      </c>
      <c r="AW1091" s="12" t="s">
        <v>32</v>
      </c>
      <c r="AX1091" s="12" t="s">
        <v>77</v>
      </c>
      <c r="AY1091" s="151" t="s">
        <v>268</v>
      </c>
    </row>
    <row r="1092" spans="2:65" s="12" customFormat="1">
      <c r="B1092" s="149"/>
      <c r="D1092" s="150" t="s">
        <v>276</v>
      </c>
      <c r="E1092" s="151" t="s">
        <v>1</v>
      </c>
      <c r="F1092" s="152" t="s">
        <v>3848</v>
      </c>
      <c r="H1092" s="153">
        <v>438</v>
      </c>
      <c r="I1092" s="154"/>
      <c r="L1092" s="149"/>
      <c r="M1092" s="155"/>
      <c r="T1092" s="156"/>
      <c r="AT1092" s="151" t="s">
        <v>276</v>
      </c>
      <c r="AU1092" s="151" t="s">
        <v>90</v>
      </c>
      <c r="AV1092" s="12" t="s">
        <v>90</v>
      </c>
      <c r="AW1092" s="12" t="s">
        <v>32</v>
      </c>
      <c r="AX1092" s="12" t="s">
        <v>77</v>
      </c>
      <c r="AY1092" s="151" t="s">
        <v>268</v>
      </c>
    </row>
    <row r="1093" spans="2:65" s="12" customFormat="1">
      <c r="B1093" s="149"/>
      <c r="D1093" s="150" t="s">
        <v>276</v>
      </c>
      <c r="E1093" s="151" t="s">
        <v>1</v>
      </c>
      <c r="F1093" s="152" t="s">
        <v>3849</v>
      </c>
      <c r="H1093" s="153">
        <v>128</v>
      </c>
      <c r="I1093" s="154"/>
      <c r="L1093" s="149"/>
      <c r="M1093" s="155"/>
      <c r="T1093" s="156"/>
      <c r="AT1093" s="151" t="s">
        <v>276</v>
      </c>
      <c r="AU1093" s="151" t="s">
        <v>90</v>
      </c>
      <c r="AV1093" s="12" t="s">
        <v>90</v>
      </c>
      <c r="AW1093" s="12" t="s">
        <v>32</v>
      </c>
      <c r="AX1093" s="12" t="s">
        <v>77</v>
      </c>
      <c r="AY1093" s="151" t="s">
        <v>268</v>
      </c>
    </row>
    <row r="1094" spans="2:65" s="15" customFormat="1">
      <c r="B1094" s="170"/>
      <c r="D1094" s="150" t="s">
        <v>276</v>
      </c>
      <c r="E1094" s="171" t="s">
        <v>1</v>
      </c>
      <c r="F1094" s="172" t="s">
        <v>325</v>
      </c>
      <c r="H1094" s="173">
        <v>2276</v>
      </c>
      <c r="I1094" s="174"/>
      <c r="L1094" s="170"/>
      <c r="M1094" s="175"/>
      <c r="T1094" s="176"/>
      <c r="AT1094" s="171" t="s">
        <v>276</v>
      </c>
      <c r="AU1094" s="171" t="s">
        <v>90</v>
      </c>
      <c r="AV1094" s="15" t="s">
        <v>97</v>
      </c>
      <c r="AW1094" s="15" t="s">
        <v>32</v>
      </c>
      <c r="AX1094" s="15" t="s">
        <v>77</v>
      </c>
      <c r="AY1094" s="171" t="s">
        <v>268</v>
      </c>
    </row>
    <row r="1095" spans="2:65" s="12" customFormat="1">
      <c r="B1095" s="149"/>
      <c r="D1095" s="150" t="s">
        <v>276</v>
      </c>
      <c r="E1095" s="151" t="s">
        <v>1</v>
      </c>
      <c r="F1095" s="152" t="s">
        <v>1280</v>
      </c>
      <c r="H1095" s="153">
        <v>30</v>
      </c>
      <c r="I1095" s="154"/>
      <c r="L1095" s="149"/>
      <c r="M1095" s="155"/>
      <c r="T1095" s="156"/>
      <c r="AT1095" s="151" t="s">
        <v>276</v>
      </c>
      <c r="AU1095" s="151" t="s">
        <v>90</v>
      </c>
      <c r="AV1095" s="12" t="s">
        <v>90</v>
      </c>
      <c r="AW1095" s="12" t="s">
        <v>32</v>
      </c>
      <c r="AX1095" s="12" t="s">
        <v>77</v>
      </c>
      <c r="AY1095" s="151" t="s">
        <v>268</v>
      </c>
    </row>
    <row r="1096" spans="2:65" s="12" customFormat="1">
      <c r="B1096" s="149"/>
      <c r="D1096" s="150" t="s">
        <v>276</v>
      </c>
      <c r="E1096" s="151" t="s">
        <v>1</v>
      </c>
      <c r="F1096" s="152" t="s">
        <v>1268</v>
      </c>
      <c r="H1096" s="153">
        <v>24</v>
      </c>
      <c r="I1096" s="154"/>
      <c r="L1096" s="149"/>
      <c r="M1096" s="155"/>
      <c r="T1096" s="156"/>
      <c r="AT1096" s="151" t="s">
        <v>276</v>
      </c>
      <c r="AU1096" s="151" t="s">
        <v>90</v>
      </c>
      <c r="AV1096" s="12" t="s">
        <v>90</v>
      </c>
      <c r="AW1096" s="12" t="s">
        <v>32</v>
      </c>
      <c r="AX1096" s="12" t="s">
        <v>77</v>
      </c>
      <c r="AY1096" s="151" t="s">
        <v>268</v>
      </c>
    </row>
    <row r="1097" spans="2:65" s="12" customFormat="1">
      <c r="B1097" s="149"/>
      <c r="D1097" s="150" t="s">
        <v>276</v>
      </c>
      <c r="E1097" s="151" t="s">
        <v>1</v>
      </c>
      <c r="F1097" s="152" t="s">
        <v>3709</v>
      </c>
      <c r="H1097" s="153">
        <v>16</v>
      </c>
      <c r="I1097" s="154"/>
      <c r="L1097" s="149"/>
      <c r="M1097" s="155"/>
      <c r="T1097" s="156"/>
      <c r="AT1097" s="151" t="s">
        <v>276</v>
      </c>
      <c r="AU1097" s="151" t="s">
        <v>90</v>
      </c>
      <c r="AV1097" s="12" t="s">
        <v>90</v>
      </c>
      <c r="AW1097" s="12" t="s">
        <v>32</v>
      </c>
      <c r="AX1097" s="12" t="s">
        <v>77</v>
      </c>
      <c r="AY1097" s="151" t="s">
        <v>268</v>
      </c>
    </row>
    <row r="1098" spans="2:65" s="15" customFormat="1">
      <c r="B1098" s="170"/>
      <c r="D1098" s="150" t="s">
        <v>276</v>
      </c>
      <c r="E1098" s="171" t="s">
        <v>1</v>
      </c>
      <c r="F1098" s="172" t="s">
        <v>325</v>
      </c>
      <c r="H1098" s="173">
        <v>70</v>
      </c>
      <c r="I1098" s="174"/>
      <c r="L1098" s="170"/>
      <c r="M1098" s="175"/>
      <c r="T1098" s="176"/>
      <c r="AT1098" s="171" t="s">
        <v>276</v>
      </c>
      <c r="AU1098" s="171" t="s">
        <v>90</v>
      </c>
      <c r="AV1098" s="15" t="s">
        <v>97</v>
      </c>
      <c r="AW1098" s="15" t="s">
        <v>32</v>
      </c>
      <c r="AX1098" s="15" t="s">
        <v>77</v>
      </c>
      <c r="AY1098" s="171" t="s">
        <v>268</v>
      </c>
    </row>
    <row r="1099" spans="2:65" s="13" customFormat="1">
      <c r="B1099" s="157"/>
      <c r="D1099" s="150" t="s">
        <v>276</v>
      </c>
      <c r="E1099" s="158" t="s">
        <v>1</v>
      </c>
      <c r="F1099" s="159" t="s">
        <v>278</v>
      </c>
      <c r="H1099" s="160">
        <v>2346</v>
      </c>
      <c r="I1099" s="161"/>
      <c r="L1099" s="157"/>
      <c r="M1099" s="162"/>
      <c r="T1099" s="163"/>
      <c r="AT1099" s="158" t="s">
        <v>276</v>
      </c>
      <c r="AU1099" s="158" t="s">
        <v>90</v>
      </c>
      <c r="AV1099" s="13" t="s">
        <v>101</v>
      </c>
      <c r="AW1099" s="13" t="s">
        <v>32</v>
      </c>
      <c r="AX1099" s="13" t="s">
        <v>84</v>
      </c>
      <c r="AY1099" s="158" t="s">
        <v>268</v>
      </c>
    </row>
    <row r="1100" spans="2:65" s="12" customFormat="1">
      <c r="B1100" s="149"/>
      <c r="D1100" s="150" t="s">
        <v>276</v>
      </c>
      <c r="F1100" s="152" t="s">
        <v>3855</v>
      </c>
      <c r="H1100" s="153">
        <v>93.84</v>
      </c>
      <c r="I1100" s="154"/>
      <c r="L1100" s="149"/>
      <c r="M1100" s="155"/>
      <c r="T1100" s="156"/>
      <c r="AT1100" s="151" t="s">
        <v>276</v>
      </c>
      <c r="AU1100" s="151" t="s">
        <v>90</v>
      </c>
      <c r="AV1100" s="12" t="s">
        <v>90</v>
      </c>
      <c r="AW1100" s="12" t="s">
        <v>4</v>
      </c>
      <c r="AX1100" s="12" t="s">
        <v>84</v>
      </c>
      <c r="AY1100" s="151" t="s">
        <v>268</v>
      </c>
    </row>
    <row r="1101" spans="2:65" s="1" customFormat="1" ht="24.2" customHeight="1">
      <c r="B1101" s="32"/>
      <c r="C1101" s="186" t="s">
        <v>1780</v>
      </c>
      <c r="D1101" s="186" t="s">
        <v>982</v>
      </c>
      <c r="E1101" s="187" t="s">
        <v>1787</v>
      </c>
      <c r="F1101" s="188" t="s">
        <v>1788</v>
      </c>
      <c r="G1101" s="189" t="s">
        <v>1783</v>
      </c>
      <c r="H1101" s="190">
        <v>0.64</v>
      </c>
      <c r="I1101" s="191"/>
      <c r="J1101" s="192">
        <f>ROUND(I1101*H1101,2)</f>
        <v>0</v>
      </c>
      <c r="K1101" s="188" t="s">
        <v>274</v>
      </c>
      <c r="L1101" s="193"/>
      <c r="M1101" s="194" t="s">
        <v>1</v>
      </c>
      <c r="N1101" s="195" t="s">
        <v>43</v>
      </c>
      <c r="P1101" s="145">
        <f>O1101*H1101</f>
        <v>0</v>
      </c>
      <c r="Q1101" s="145">
        <v>0</v>
      </c>
      <c r="R1101" s="145">
        <f>Q1101*H1101</f>
        <v>0</v>
      </c>
      <c r="S1101" s="145">
        <v>0</v>
      </c>
      <c r="T1101" s="146">
        <f>S1101*H1101</f>
        <v>0</v>
      </c>
      <c r="AR1101" s="147" t="s">
        <v>448</v>
      </c>
      <c r="AT1101" s="147" t="s">
        <v>982</v>
      </c>
      <c r="AU1101" s="147" t="s">
        <v>90</v>
      </c>
      <c r="AY1101" s="17" t="s">
        <v>268</v>
      </c>
      <c r="BE1101" s="148">
        <f>IF(N1101="základní",J1101,0)</f>
        <v>0</v>
      </c>
      <c r="BF1101" s="148">
        <f>IF(N1101="snížená",J1101,0)</f>
        <v>0</v>
      </c>
      <c r="BG1101" s="148">
        <f>IF(N1101="zákl. přenesená",J1101,0)</f>
        <v>0</v>
      </c>
      <c r="BH1101" s="148">
        <f>IF(N1101="sníž. přenesená",J1101,0)</f>
        <v>0</v>
      </c>
      <c r="BI1101" s="148">
        <f>IF(N1101="nulová",J1101,0)</f>
        <v>0</v>
      </c>
      <c r="BJ1101" s="17" t="s">
        <v>90</v>
      </c>
      <c r="BK1101" s="148">
        <f>ROUND(I1101*H1101,2)</f>
        <v>0</v>
      </c>
      <c r="BL1101" s="17" t="s">
        <v>370</v>
      </c>
      <c r="BM1101" s="147" t="s">
        <v>3856</v>
      </c>
    </row>
    <row r="1102" spans="2:65" s="12" customFormat="1">
      <c r="B1102" s="149"/>
      <c r="D1102" s="150" t="s">
        <v>276</v>
      </c>
      <c r="E1102" s="151" t="s">
        <v>1</v>
      </c>
      <c r="F1102" s="152" t="s">
        <v>3709</v>
      </c>
      <c r="H1102" s="153">
        <v>16</v>
      </c>
      <c r="I1102" s="154"/>
      <c r="L1102" s="149"/>
      <c r="M1102" s="155"/>
      <c r="T1102" s="156"/>
      <c r="AT1102" s="151" t="s">
        <v>276</v>
      </c>
      <c r="AU1102" s="151" t="s">
        <v>90</v>
      </c>
      <c r="AV1102" s="12" t="s">
        <v>90</v>
      </c>
      <c r="AW1102" s="12" t="s">
        <v>32</v>
      </c>
      <c r="AX1102" s="12" t="s">
        <v>77</v>
      </c>
      <c r="AY1102" s="151" t="s">
        <v>268</v>
      </c>
    </row>
    <row r="1103" spans="2:65" s="13" customFormat="1">
      <c r="B1103" s="157"/>
      <c r="D1103" s="150" t="s">
        <v>276</v>
      </c>
      <c r="E1103" s="158" t="s">
        <v>1</v>
      </c>
      <c r="F1103" s="159" t="s">
        <v>278</v>
      </c>
      <c r="H1103" s="160">
        <v>16</v>
      </c>
      <c r="I1103" s="161"/>
      <c r="L1103" s="157"/>
      <c r="M1103" s="162"/>
      <c r="T1103" s="163"/>
      <c r="AT1103" s="158" t="s">
        <v>276</v>
      </c>
      <c r="AU1103" s="158" t="s">
        <v>90</v>
      </c>
      <c r="AV1103" s="13" t="s">
        <v>101</v>
      </c>
      <c r="AW1103" s="13" t="s">
        <v>32</v>
      </c>
      <c r="AX1103" s="13" t="s">
        <v>84</v>
      </c>
      <c r="AY1103" s="158" t="s">
        <v>268</v>
      </c>
    </row>
    <row r="1104" spans="2:65" s="12" customFormat="1">
      <c r="B1104" s="149"/>
      <c r="D1104" s="150" t="s">
        <v>276</v>
      </c>
      <c r="F1104" s="152" t="s">
        <v>3857</v>
      </c>
      <c r="H1104" s="153">
        <v>0.64</v>
      </c>
      <c r="I1104" s="154"/>
      <c r="L1104" s="149"/>
      <c r="M1104" s="155"/>
      <c r="T1104" s="156"/>
      <c r="AT1104" s="151" t="s">
        <v>276</v>
      </c>
      <c r="AU1104" s="151" t="s">
        <v>90</v>
      </c>
      <c r="AV1104" s="12" t="s">
        <v>90</v>
      </c>
      <c r="AW1104" s="12" t="s">
        <v>4</v>
      </c>
      <c r="AX1104" s="12" t="s">
        <v>84</v>
      </c>
      <c r="AY1104" s="151" t="s">
        <v>268</v>
      </c>
    </row>
    <row r="1105" spans="2:65" s="1" customFormat="1" ht="24.2" customHeight="1">
      <c r="B1105" s="32"/>
      <c r="C1105" s="186" t="s">
        <v>1786</v>
      </c>
      <c r="D1105" s="186" t="s">
        <v>982</v>
      </c>
      <c r="E1105" s="187" t="s">
        <v>1792</v>
      </c>
      <c r="F1105" s="188" t="s">
        <v>1793</v>
      </c>
      <c r="G1105" s="189" t="s">
        <v>1783</v>
      </c>
      <c r="H1105" s="190">
        <v>43.36</v>
      </c>
      <c r="I1105" s="191"/>
      <c r="J1105" s="192">
        <f>ROUND(I1105*H1105,2)</f>
        <v>0</v>
      </c>
      <c r="K1105" s="188" t="s">
        <v>274</v>
      </c>
      <c r="L1105" s="193"/>
      <c r="M1105" s="194" t="s">
        <v>1</v>
      </c>
      <c r="N1105" s="195" t="s">
        <v>43</v>
      </c>
      <c r="P1105" s="145">
        <f>O1105*H1105</f>
        <v>0</v>
      </c>
      <c r="Q1105" s="145">
        <v>6.8000000000000005E-4</v>
      </c>
      <c r="R1105" s="145">
        <f>Q1105*H1105</f>
        <v>2.9484800000000002E-2</v>
      </c>
      <c r="S1105" s="145">
        <v>0</v>
      </c>
      <c r="T1105" s="146">
        <f>S1105*H1105</f>
        <v>0</v>
      </c>
      <c r="AR1105" s="147" t="s">
        <v>448</v>
      </c>
      <c r="AT1105" s="147" t="s">
        <v>982</v>
      </c>
      <c r="AU1105" s="147" t="s">
        <v>90</v>
      </c>
      <c r="AY1105" s="17" t="s">
        <v>268</v>
      </c>
      <c r="BE1105" s="148">
        <f>IF(N1105="základní",J1105,0)</f>
        <v>0</v>
      </c>
      <c r="BF1105" s="148">
        <f>IF(N1105="snížená",J1105,0)</f>
        <v>0</v>
      </c>
      <c r="BG1105" s="148">
        <f>IF(N1105="zákl. přenesená",J1105,0)</f>
        <v>0</v>
      </c>
      <c r="BH1105" s="148">
        <f>IF(N1105="sníž. přenesená",J1105,0)</f>
        <v>0</v>
      </c>
      <c r="BI1105" s="148">
        <f>IF(N1105="nulová",J1105,0)</f>
        <v>0</v>
      </c>
      <c r="BJ1105" s="17" t="s">
        <v>90</v>
      </c>
      <c r="BK1105" s="148">
        <f>ROUND(I1105*H1105,2)</f>
        <v>0</v>
      </c>
      <c r="BL1105" s="17" t="s">
        <v>370</v>
      </c>
      <c r="BM1105" s="147" t="s">
        <v>3858</v>
      </c>
    </row>
    <row r="1106" spans="2:65" s="12" customFormat="1">
      <c r="B1106" s="149"/>
      <c r="D1106" s="150" t="s">
        <v>276</v>
      </c>
      <c r="E1106" s="151" t="s">
        <v>1</v>
      </c>
      <c r="F1106" s="152" t="s">
        <v>1795</v>
      </c>
      <c r="H1106" s="153">
        <v>392</v>
      </c>
      <c r="I1106" s="154"/>
      <c r="L1106" s="149"/>
      <c r="M1106" s="155"/>
      <c r="T1106" s="156"/>
      <c r="AT1106" s="151" t="s">
        <v>276</v>
      </c>
      <c r="AU1106" s="151" t="s">
        <v>90</v>
      </c>
      <c r="AV1106" s="12" t="s">
        <v>90</v>
      </c>
      <c r="AW1106" s="12" t="s">
        <v>32</v>
      </c>
      <c r="AX1106" s="12" t="s">
        <v>77</v>
      </c>
      <c r="AY1106" s="151" t="s">
        <v>268</v>
      </c>
    </row>
    <row r="1107" spans="2:65" s="12" customFormat="1">
      <c r="B1107" s="149"/>
      <c r="D1107" s="150" t="s">
        <v>276</v>
      </c>
      <c r="E1107" s="151" t="s">
        <v>1</v>
      </c>
      <c r="F1107" s="152" t="s">
        <v>1796</v>
      </c>
      <c r="H1107" s="153">
        <v>112</v>
      </c>
      <c r="I1107" s="154"/>
      <c r="L1107" s="149"/>
      <c r="M1107" s="155"/>
      <c r="T1107" s="156"/>
      <c r="AT1107" s="151" t="s">
        <v>276</v>
      </c>
      <c r="AU1107" s="151" t="s">
        <v>90</v>
      </c>
      <c r="AV1107" s="12" t="s">
        <v>90</v>
      </c>
      <c r="AW1107" s="12" t="s">
        <v>32</v>
      </c>
      <c r="AX1107" s="12" t="s">
        <v>77</v>
      </c>
      <c r="AY1107" s="151" t="s">
        <v>268</v>
      </c>
    </row>
    <row r="1108" spans="2:65" s="12" customFormat="1">
      <c r="B1108" s="149"/>
      <c r="D1108" s="150" t="s">
        <v>276</v>
      </c>
      <c r="E1108" s="151" t="s">
        <v>1</v>
      </c>
      <c r="F1108" s="152" t="s">
        <v>1797</v>
      </c>
      <c r="H1108" s="153">
        <v>336</v>
      </c>
      <c r="I1108" s="154"/>
      <c r="L1108" s="149"/>
      <c r="M1108" s="155"/>
      <c r="T1108" s="156"/>
      <c r="AT1108" s="151" t="s">
        <v>276</v>
      </c>
      <c r="AU1108" s="151" t="s">
        <v>90</v>
      </c>
      <c r="AV1108" s="12" t="s">
        <v>90</v>
      </c>
      <c r="AW1108" s="12" t="s">
        <v>32</v>
      </c>
      <c r="AX1108" s="12" t="s">
        <v>77</v>
      </c>
      <c r="AY1108" s="151" t="s">
        <v>268</v>
      </c>
    </row>
    <row r="1109" spans="2:65" s="12" customFormat="1">
      <c r="B1109" s="149"/>
      <c r="D1109" s="150" t="s">
        <v>276</v>
      </c>
      <c r="E1109" s="151" t="s">
        <v>1</v>
      </c>
      <c r="F1109" s="152" t="s">
        <v>1798</v>
      </c>
      <c r="H1109" s="153">
        <v>112</v>
      </c>
      <c r="I1109" s="154"/>
      <c r="L1109" s="149"/>
      <c r="M1109" s="155"/>
      <c r="T1109" s="156"/>
      <c r="AT1109" s="151" t="s">
        <v>276</v>
      </c>
      <c r="AU1109" s="151" t="s">
        <v>90</v>
      </c>
      <c r="AV1109" s="12" t="s">
        <v>90</v>
      </c>
      <c r="AW1109" s="12" t="s">
        <v>32</v>
      </c>
      <c r="AX1109" s="12" t="s">
        <v>77</v>
      </c>
      <c r="AY1109" s="151" t="s">
        <v>268</v>
      </c>
    </row>
    <row r="1110" spans="2:65" s="12" customFormat="1">
      <c r="B1110" s="149"/>
      <c r="D1110" s="150" t="s">
        <v>276</v>
      </c>
      <c r="E1110" s="151" t="s">
        <v>1</v>
      </c>
      <c r="F1110" s="152" t="s">
        <v>1799</v>
      </c>
      <c r="H1110" s="153">
        <v>644</v>
      </c>
      <c r="I1110" s="154"/>
      <c r="L1110" s="149"/>
      <c r="M1110" s="155"/>
      <c r="T1110" s="156"/>
      <c r="AT1110" s="151" t="s">
        <v>276</v>
      </c>
      <c r="AU1110" s="151" t="s">
        <v>90</v>
      </c>
      <c r="AV1110" s="12" t="s">
        <v>90</v>
      </c>
      <c r="AW1110" s="12" t="s">
        <v>32</v>
      </c>
      <c r="AX1110" s="12" t="s">
        <v>77</v>
      </c>
      <c r="AY1110" s="151" t="s">
        <v>268</v>
      </c>
    </row>
    <row r="1111" spans="2:65" s="12" customFormat="1">
      <c r="B1111" s="149"/>
      <c r="D1111" s="150" t="s">
        <v>276</v>
      </c>
      <c r="E1111" s="151" t="s">
        <v>1</v>
      </c>
      <c r="F1111" s="152" t="s">
        <v>1800</v>
      </c>
      <c r="H1111" s="153">
        <v>392</v>
      </c>
      <c r="I1111" s="154"/>
      <c r="L1111" s="149"/>
      <c r="M1111" s="155"/>
      <c r="T1111" s="156"/>
      <c r="AT1111" s="151" t="s">
        <v>276</v>
      </c>
      <c r="AU1111" s="151" t="s">
        <v>90</v>
      </c>
      <c r="AV1111" s="12" t="s">
        <v>90</v>
      </c>
      <c r="AW1111" s="12" t="s">
        <v>32</v>
      </c>
      <c r="AX1111" s="12" t="s">
        <v>77</v>
      </c>
      <c r="AY1111" s="151" t="s">
        <v>268</v>
      </c>
    </row>
    <row r="1112" spans="2:65" s="12" customFormat="1">
      <c r="B1112" s="149"/>
      <c r="D1112" s="150" t="s">
        <v>276</v>
      </c>
      <c r="E1112" s="151" t="s">
        <v>1</v>
      </c>
      <c r="F1112" s="152" t="s">
        <v>1801</v>
      </c>
      <c r="H1112" s="153">
        <v>112</v>
      </c>
      <c r="I1112" s="154"/>
      <c r="L1112" s="149"/>
      <c r="M1112" s="155"/>
      <c r="T1112" s="156"/>
      <c r="AT1112" s="151" t="s">
        <v>276</v>
      </c>
      <c r="AU1112" s="151" t="s">
        <v>90</v>
      </c>
      <c r="AV1112" s="12" t="s">
        <v>90</v>
      </c>
      <c r="AW1112" s="12" t="s">
        <v>32</v>
      </c>
      <c r="AX1112" s="12" t="s">
        <v>77</v>
      </c>
      <c r="AY1112" s="151" t="s">
        <v>268</v>
      </c>
    </row>
    <row r="1113" spans="2:65" s="15" customFormat="1">
      <c r="B1113" s="170"/>
      <c r="D1113" s="150" t="s">
        <v>276</v>
      </c>
      <c r="E1113" s="171" t="s">
        <v>1</v>
      </c>
      <c r="F1113" s="172" t="s">
        <v>325</v>
      </c>
      <c r="H1113" s="173">
        <v>2100</v>
      </c>
      <c r="I1113" s="174"/>
      <c r="L1113" s="170"/>
      <c r="M1113" s="175"/>
      <c r="T1113" s="176"/>
      <c r="AT1113" s="171" t="s">
        <v>276</v>
      </c>
      <c r="AU1113" s="171" t="s">
        <v>90</v>
      </c>
      <c r="AV1113" s="15" t="s">
        <v>97</v>
      </c>
      <c r="AW1113" s="15" t="s">
        <v>32</v>
      </c>
      <c r="AX1113" s="15" t="s">
        <v>77</v>
      </c>
      <c r="AY1113" s="171" t="s">
        <v>268</v>
      </c>
    </row>
    <row r="1114" spans="2:65" s="12" customFormat="1">
      <c r="B1114" s="149"/>
      <c r="D1114" s="150" t="s">
        <v>276</v>
      </c>
      <c r="E1114" s="151" t="s">
        <v>1</v>
      </c>
      <c r="F1114" s="152" t="s">
        <v>3706</v>
      </c>
      <c r="H1114" s="153">
        <v>32</v>
      </c>
      <c r="I1114" s="154"/>
      <c r="L1114" s="149"/>
      <c r="M1114" s="155"/>
      <c r="T1114" s="156"/>
      <c r="AT1114" s="151" t="s">
        <v>276</v>
      </c>
      <c r="AU1114" s="151" t="s">
        <v>90</v>
      </c>
      <c r="AV1114" s="12" t="s">
        <v>90</v>
      </c>
      <c r="AW1114" s="12" t="s">
        <v>32</v>
      </c>
      <c r="AX1114" s="12" t="s">
        <v>77</v>
      </c>
      <c r="AY1114" s="151" t="s">
        <v>268</v>
      </c>
    </row>
    <row r="1115" spans="2:65" s="12" customFormat="1">
      <c r="B1115" s="149"/>
      <c r="D1115" s="150" t="s">
        <v>276</v>
      </c>
      <c r="E1115" s="151" t="s">
        <v>1</v>
      </c>
      <c r="F1115" s="152" t="s">
        <v>1268</v>
      </c>
      <c r="H1115" s="153">
        <v>24</v>
      </c>
      <c r="I1115" s="154"/>
      <c r="L1115" s="149"/>
      <c r="M1115" s="155"/>
      <c r="T1115" s="156"/>
      <c r="AT1115" s="151" t="s">
        <v>276</v>
      </c>
      <c r="AU1115" s="151" t="s">
        <v>90</v>
      </c>
      <c r="AV1115" s="12" t="s">
        <v>90</v>
      </c>
      <c r="AW1115" s="12" t="s">
        <v>32</v>
      </c>
      <c r="AX1115" s="12" t="s">
        <v>77</v>
      </c>
      <c r="AY1115" s="151" t="s">
        <v>268</v>
      </c>
    </row>
    <row r="1116" spans="2:65" s="12" customFormat="1">
      <c r="B1116" s="149"/>
      <c r="D1116" s="150" t="s">
        <v>276</v>
      </c>
      <c r="E1116" s="151" t="s">
        <v>1</v>
      </c>
      <c r="F1116" s="152" t="s">
        <v>1281</v>
      </c>
      <c r="H1116" s="153">
        <v>4</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1282</v>
      </c>
      <c r="H1117" s="153">
        <v>2</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1281</v>
      </c>
      <c r="H1118" s="153">
        <v>4</v>
      </c>
      <c r="I1118" s="154"/>
      <c r="L1118" s="149"/>
      <c r="M1118" s="155"/>
      <c r="T1118" s="156"/>
      <c r="AT1118" s="151" t="s">
        <v>276</v>
      </c>
      <c r="AU1118" s="151" t="s">
        <v>90</v>
      </c>
      <c r="AV1118" s="12" t="s">
        <v>90</v>
      </c>
      <c r="AW1118" s="12" t="s">
        <v>32</v>
      </c>
      <c r="AX1118" s="12" t="s">
        <v>77</v>
      </c>
      <c r="AY1118" s="151" t="s">
        <v>268</v>
      </c>
    </row>
    <row r="1119" spans="2:65" s="12" customFormat="1">
      <c r="B1119" s="149"/>
      <c r="D1119" s="150" t="s">
        <v>276</v>
      </c>
      <c r="E1119" s="151" t="s">
        <v>1</v>
      </c>
      <c r="F1119" s="152" t="s">
        <v>1282</v>
      </c>
      <c r="H1119" s="153">
        <v>2</v>
      </c>
      <c r="I1119" s="154"/>
      <c r="L1119" s="149"/>
      <c r="M1119" s="155"/>
      <c r="T1119" s="156"/>
      <c r="AT1119" s="151" t="s">
        <v>276</v>
      </c>
      <c r="AU1119" s="151" t="s">
        <v>90</v>
      </c>
      <c r="AV1119" s="12" t="s">
        <v>90</v>
      </c>
      <c r="AW1119" s="12" t="s">
        <v>32</v>
      </c>
      <c r="AX1119" s="12" t="s">
        <v>77</v>
      </c>
      <c r="AY1119" s="151" t="s">
        <v>268</v>
      </c>
    </row>
    <row r="1120" spans="2:65" s="15" customFormat="1">
      <c r="B1120" s="170"/>
      <c r="D1120" s="150" t="s">
        <v>276</v>
      </c>
      <c r="E1120" s="171" t="s">
        <v>1</v>
      </c>
      <c r="F1120" s="172" t="s">
        <v>325</v>
      </c>
      <c r="H1120" s="173">
        <v>68</v>
      </c>
      <c r="I1120" s="174"/>
      <c r="L1120" s="170"/>
      <c r="M1120" s="175"/>
      <c r="T1120" s="176"/>
      <c r="AT1120" s="171" t="s">
        <v>276</v>
      </c>
      <c r="AU1120" s="171" t="s">
        <v>90</v>
      </c>
      <c r="AV1120" s="15" t="s">
        <v>97</v>
      </c>
      <c r="AW1120" s="15" t="s">
        <v>32</v>
      </c>
      <c r="AX1120" s="15" t="s">
        <v>77</v>
      </c>
      <c r="AY1120" s="171" t="s">
        <v>268</v>
      </c>
    </row>
    <row r="1121" spans="2:65" s="13" customFormat="1">
      <c r="B1121" s="157"/>
      <c r="D1121" s="150" t="s">
        <v>276</v>
      </c>
      <c r="E1121" s="158" t="s">
        <v>1</v>
      </c>
      <c r="F1121" s="159" t="s">
        <v>278</v>
      </c>
      <c r="H1121" s="160">
        <v>2168</v>
      </c>
      <c r="I1121" s="161"/>
      <c r="L1121" s="157"/>
      <c r="M1121" s="162"/>
      <c r="T1121" s="163"/>
      <c r="AT1121" s="158" t="s">
        <v>276</v>
      </c>
      <c r="AU1121" s="158" t="s">
        <v>90</v>
      </c>
      <c r="AV1121" s="13" t="s">
        <v>101</v>
      </c>
      <c r="AW1121" s="13" t="s">
        <v>32</v>
      </c>
      <c r="AX1121" s="13" t="s">
        <v>84</v>
      </c>
      <c r="AY1121" s="158" t="s">
        <v>268</v>
      </c>
    </row>
    <row r="1122" spans="2:65" s="12" customFormat="1">
      <c r="B1122" s="149"/>
      <c r="D1122" s="150" t="s">
        <v>276</v>
      </c>
      <c r="F1122" s="152" t="s">
        <v>3859</v>
      </c>
      <c r="H1122" s="153">
        <v>43.36</v>
      </c>
      <c r="I1122" s="154"/>
      <c r="L1122" s="149"/>
      <c r="M1122" s="155"/>
      <c r="T1122" s="156"/>
      <c r="AT1122" s="151" t="s">
        <v>276</v>
      </c>
      <c r="AU1122" s="151" t="s">
        <v>90</v>
      </c>
      <c r="AV1122" s="12" t="s">
        <v>90</v>
      </c>
      <c r="AW1122" s="12" t="s">
        <v>4</v>
      </c>
      <c r="AX1122" s="12" t="s">
        <v>84</v>
      </c>
      <c r="AY1122" s="151" t="s">
        <v>268</v>
      </c>
    </row>
    <row r="1123" spans="2:65" s="1" customFormat="1" ht="24.2" customHeight="1">
      <c r="B1123" s="32"/>
      <c r="C1123" s="186" t="s">
        <v>1791</v>
      </c>
      <c r="D1123" s="186" t="s">
        <v>982</v>
      </c>
      <c r="E1123" s="187" t="s">
        <v>1804</v>
      </c>
      <c r="F1123" s="188" t="s">
        <v>1805</v>
      </c>
      <c r="G1123" s="189" t="s">
        <v>1783</v>
      </c>
      <c r="H1123" s="190">
        <v>0.32</v>
      </c>
      <c r="I1123" s="191"/>
      <c r="J1123" s="192">
        <f>ROUND(I1123*H1123,2)</f>
        <v>0</v>
      </c>
      <c r="K1123" s="188" t="s">
        <v>274</v>
      </c>
      <c r="L1123" s="193"/>
      <c r="M1123" s="194" t="s">
        <v>1</v>
      </c>
      <c r="N1123" s="195" t="s">
        <v>43</v>
      </c>
      <c r="P1123" s="145">
        <f>O1123*H1123</f>
        <v>0</v>
      </c>
      <c r="Q1123" s="145">
        <v>0</v>
      </c>
      <c r="R1123" s="145">
        <f>Q1123*H1123</f>
        <v>0</v>
      </c>
      <c r="S1123" s="145">
        <v>0</v>
      </c>
      <c r="T1123" s="146">
        <f>S1123*H1123</f>
        <v>0</v>
      </c>
      <c r="AR1123" s="147" t="s">
        <v>448</v>
      </c>
      <c r="AT1123" s="147" t="s">
        <v>982</v>
      </c>
      <c r="AU1123" s="147" t="s">
        <v>90</v>
      </c>
      <c r="AY1123" s="17" t="s">
        <v>268</v>
      </c>
      <c r="BE1123" s="148">
        <f>IF(N1123="základní",J1123,0)</f>
        <v>0</v>
      </c>
      <c r="BF1123" s="148">
        <f>IF(N1123="snížená",J1123,0)</f>
        <v>0</v>
      </c>
      <c r="BG1123" s="148">
        <f>IF(N1123="zákl. přenesená",J1123,0)</f>
        <v>0</v>
      </c>
      <c r="BH1123" s="148">
        <f>IF(N1123="sníž. přenesená",J1123,0)</f>
        <v>0</v>
      </c>
      <c r="BI1123" s="148">
        <f>IF(N1123="nulová",J1123,0)</f>
        <v>0</v>
      </c>
      <c r="BJ1123" s="17" t="s">
        <v>90</v>
      </c>
      <c r="BK1123" s="148">
        <f>ROUND(I1123*H1123,2)</f>
        <v>0</v>
      </c>
      <c r="BL1123" s="17" t="s">
        <v>370</v>
      </c>
      <c r="BM1123" s="147" t="s">
        <v>3860</v>
      </c>
    </row>
    <row r="1124" spans="2:65" s="12" customFormat="1">
      <c r="B1124" s="149"/>
      <c r="D1124" s="150" t="s">
        <v>276</v>
      </c>
      <c r="E1124" s="151" t="s">
        <v>1</v>
      </c>
      <c r="F1124" s="152" t="s">
        <v>3709</v>
      </c>
      <c r="H1124" s="153">
        <v>16</v>
      </c>
      <c r="I1124" s="154"/>
      <c r="L1124" s="149"/>
      <c r="M1124" s="155"/>
      <c r="T1124" s="156"/>
      <c r="AT1124" s="151" t="s">
        <v>276</v>
      </c>
      <c r="AU1124" s="151" t="s">
        <v>90</v>
      </c>
      <c r="AV1124" s="12" t="s">
        <v>90</v>
      </c>
      <c r="AW1124" s="12" t="s">
        <v>32</v>
      </c>
      <c r="AX1124" s="12" t="s">
        <v>77</v>
      </c>
      <c r="AY1124" s="151" t="s">
        <v>268</v>
      </c>
    </row>
    <row r="1125" spans="2:65" s="13" customFormat="1">
      <c r="B1125" s="157"/>
      <c r="D1125" s="150" t="s">
        <v>276</v>
      </c>
      <c r="E1125" s="158" t="s">
        <v>1</v>
      </c>
      <c r="F1125" s="159" t="s">
        <v>278</v>
      </c>
      <c r="H1125" s="160">
        <v>16</v>
      </c>
      <c r="I1125" s="161"/>
      <c r="L1125" s="157"/>
      <c r="M1125" s="162"/>
      <c r="T1125" s="163"/>
      <c r="AT1125" s="158" t="s">
        <v>276</v>
      </c>
      <c r="AU1125" s="158" t="s">
        <v>90</v>
      </c>
      <c r="AV1125" s="13" t="s">
        <v>101</v>
      </c>
      <c r="AW1125" s="13" t="s">
        <v>32</v>
      </c>
      <c r="AX1125" s="13" t="s">
        <v>84</v>
      </c>
      <c r="AY1125" s="158" t="s">
        <v>268</v>
      </c>
    </row>
    <row r="1126" spans="2:65" s="12" customFormat="1">
      <c r="B1126" s="149"/>
      <c r="D1126" s="150" t="s">
        <v>276</v>
      </c>
      <c r="F1126" s="152" t="s">
        <v>3861</v>
      </c>
      <c r="H1126" s="153">
        <v>0.32</v>
      </c>
      <c r="I1126" s="154"/>
      <c r="L1126" s="149"/>
      <c r="M1126" s="155"/>
      <c r="T1126" s="156"/>
      <c r="AT1126" s="151" t="s">
        <v>276</v>
      </c>
      <c r="AU1126" s="151" t="s">
        <v>90</v>
      </c>
      <c r="AV1126" s="12" t="s">
        <v>90</v>
      </c>
      <c r="AW1126" s="12" t="s">
        <v>4</v>
      </c>
      <c r="AX1126" s="12" t="s">
        <v>84</v>
      </c>
      <c r="AY1126" s="151" t="s">
        <v>268</v>
      </c>
    </row>
    <row r="1127" spans="2:65" s="1" customFormat="1" ht="24.2" customHeight="1">
      <c r="B1127" s="32"/>
      <c r="C1127" s="136" t="s">
        <v>1803</v>
      </c>
      <c r="D1127" s="177" t="s">
        <v>270</v>
      </c>
      <c r="E1127" s="137" t="s">
        <v>1809</v>
      </c>
      <c r="F1127" s="138" t="s">
        <v>1810</v>
      </c>
      <c r="G1127" s="139" t="s">
        <v>281</v>
      </c>
      <c r="H1127" s="140">
        <v>182</v>
      </c>
      <c r="I1127" s="141"/>
      <c r="J1127" s="142">
        <f>ROUND(I1127*H1127,2)</f>
        <v>0</v>
      </c>
      <c r="K1127" s="138" t="s">
        <v>274</v>
      </c>
      <c r="L1127" s="32"/>
      <c r="M1127" s="143" t="s">
        <v>1</v>
      </c>
      <c r="N1127" s="144" t="s">
        <v>43</v>
      </c>
      <c r="P1127" s="145">
        <f>O1127*H1127</f>
        <v>0</v>
      </c>
      <c r="Q1127" s="145">
        <v>0</v>
      </c>
      <c r="R1127" s="145">
        <f>Q1127*H1127</f>
        <v>0</v>
      </c>
      <c r="S1127" s="145">
        <v>0</v>
      </c>
      <c r="T1127" s="146">
        <f>S1127*H1127</f>
        <v>0</v>
      </c>
      <c r="AR1127" s="147" t="s">
        <v>370</v>
      </c>
      <c r="AT1127" s="147" t="s">
        <v>270</v>
      </c>
      <c r="AU1127" s="147" t="s">
        <v>90</v>
      </c>
      <c r="AY1127" s="17" t="s">
        <v>268</v>
      </c>
      <c r="BE1127" s="148">
        <f>IF(N1127="základní",J1127,0)</f>
        <v>0</v>
      </c>
      <c r="BF1127" s="148">
        <f>IF(N1127="snížená",J1127,0)</f>
        <v>0</v>
      </c>
      <c r="BG1127" s="148">
        <f>IF(N1127="zákl. přenesená",J1127,0)</f>
        <v>0</v>
      </c>
      <c r="BH1127" s="148">
        <f>IF(N1127="sníž. přenesená",J1127,0)</f>
        <v>0</v>
      </c>
      <c r="BI1127" s="148">
        <f>IF(N1127="nulová",J1127,0)</f>
        <v>0</v>
      </c>
      <c r="BJ1127" s="17" t="s">
        <v>90</v>
      </c>
      <c r="BK1127" s="148">
        <f>ROUND(I1127*H1127,2)</f>
        <v>0</v>
      </c>
      <c r="BL1127" s="17" t="s">
        <v>370</v>
      </c>
      <c r="BM1127" s="147" t="s">
        <v>3862</v>
      </c>
    </row>
    <row r="1128" spans="2:65" s="1" customFormat="1" ht="16.5" customHeight="1">
      <c r="B1128" s="32"/>
      <c r="C1128" s="186" t="s">
        <v>1808</v>
      </c>
      <c r="D1128" s="196" t="s">
        <v>982</v>
      </c>
      <c r="E1128" s="187" t="s">
        <v>1813</v>
      </c>
      <c r="F1128" s="188" t="s">
        <v>1814</v>
      </c>
      <c r="G1128" s="189" t="s">
        <v>440</v>
      </c>
      <c r="H1128" s="190">
        <v>30</v>
      </c>
      <c r="I1128" s="191"/>
      <c r="J1128" s="192">
        <f>ROUND(I1128*H1128,2)</f>
        <v>0</v>
      </c>
      <c r="K1128" s="188" t="s">
        <v>1</v>
      </c>
      <c r="L1128" s="193"/>
      <c r="M1128" s="194" t="s">
        <v>1</v>
      </c>
      <c r="N1128" s="195" t="s">
        <v>43</v>
      </c>
      <c r="P1128" s="145">
        <f>O1128*H1128</f>
        <v>0</v>
      </c>
      <c r="Q1128" s="145">
        <v>0</v>
      </c>
      <c r="R1128" s="145">
        <f>Q1128*H1128</f>
        <v>0</v>
      </c>
      <c r="S1128" s="145">
        <v>0</v>
      </c>
      <c r="T1128" s="146">
        <f>S1128*H1128</f>
        <v>0</v>
      </c>
      <c r="AR1128" s="147" t="s">
        <v>448</v>
      </c>
      <c r="AT1128" s="147" t="s">
        <v>982</v>
      </c>
      <c r="AU1128" s="147" t="s">
        <v>90</v>
      </c>
      <c r="AY1128" s="17" t="s">
        <v>268</v>
      </c>
      <c r="BE1128" s="148">
        <f>IF(N1128="základní",J1128,0)</f>
        <v>0</v>
      </c>
      <c r="BF1128" s="148">
        <f>IF(N1128="snížená",J1128,0)</f>
        <v>0</v>
      </c>
      <c r="BG1128" s="148">
        <f>IF(N1128="zákl. přenesená",J1128,0)</f>
        <v>0</v>
      </c>
      <c r="BH1128" s="148">
        <f>IF(N1128="sníž. přenesená",J1128,0)</f>
        <v>0</v>
      </c>
      <c r="BI1128" s="148">
        <f>IF(N1128="nulová",J1128,0)</f>
        <v>0</v>
      </c>
      <c r="BJ1128" s="17" t="s">
        <v>90</v>
      </c>
      <c r="BK1128" s="148">
        <f>ROUND(I1128*H1128,2)</f>
        <v>0</v>
      </c>
      <c r="BL1128" s="17" t="s">
        <v>370</v>
      </c>
      <c r="BM1128" s="147" t="s">
        <v>3863</v>
      </c>
    </row>
    <row r="1129" spans="2:65" s="1" customFormat="1" ht="19.5">
      <c r="B1129" s="32"/>
      <c r="D1129" s="150" t="s">
        <v>475</v>
      </c>
      <c r="F1129" s="178" t="s">
        <v>1816</v>
      </c>
      <c r="I1129" s="179"/>
      <c r="L1129" s="32"/>
      <c r="M1129" s="180"/>
      <c r="T1129" s="56"/>
      <c r="AT1129" s="17" t="s">
        <v>475</v>
      </c>
      <c r="AU1129" s="17" t="s">
        <v>90</v>
      </c>
    </row>
    <row r="1130" spans="2:65" s="12" customFormat="1">
      <c r="B1130" s="149"/>
      <c r="D1130" s="150" t="s">
        <v>276</v>
      </c>
      <c r="E1130" s="151" t="s">
        <v>1</v>
      </c>
      <c r="F1130" s="152" t="s">
        <v>3864</v>
      </c>
      <c r="H1130" s="153">
        <v>30</v>
      </c>
      <c r="I1130" s="154"/>
      <c r="L1130" s="149"/>
      <c r="M1130" s="155"/>
      <c r="T1130" s="156"/>
      <c r="AT1130" s="151" t="s">
        <v>276</v>
      </c>
      <c r="AU1130" s="151" t="s">
        <v>90</v>
      </c>
      <c r="AV1130" s="12" t="s">
        <v>90</v>
      </c>
      <c r="AW1130" s="12" t="s">
        <v>32</v>
      </c>
      <c r="AX1130" s="12" t="s">
        <v>77</v>
      </c>
      <c r="AY1130" s="151" t="s">
        <v>268</v>
      </c>
    </row>
    <row r="1131" spans="2:65" s="13" customFormat="1">
      <c r="B1131" s="157"/>
      <c r="D1131" s="150" t="s">
        <v>276</v>
      </c>
      <c r="E1131" s="158" t="s">
        <v>1</v>
      </c>
      <c r="F1131" s="159" t="s">
        <v>278</v>
      </c>
      <c r="H1131" s="160">
        <v>30</v>
      </c>
      <c r="I1131" s="161"/>
      <c r="L1131" s="157"/>
      <c r="M1131" s="162"/>
      <c r="T1131" s="163"/>
      <c r="AT1131" s="158" t="s">
        <v>276</v>
      </c>
      <c r="AU1131" s="158" t="s">
        <v>90</v>
      </c>
      <c r="AV1131" s="13" t="s">
        <v>101</v>
      </c>
      <c r="AW1131" s="13" t="s">
        <v>32</v>
      </c>
      <c r="AX1131" s="13" t="s">
        <v>84</v>
      </c>
      <c r="AY1131" s="158" t="s">
        <v>268</v>
      </c>
    </row>
    <row r="1132" spans="2:65" s="1" customFormat="1" ht="16.5" customHeight="1">
      <c r="B1132" s="32"/>
      <c r="C1132" s="186" t="s">
        <v>1812</v>
      </c>
      <c r="D1132" s="196" t="s">
        <v>982</v>
      </c>
      <c r="E1132" s="187" t="s">
        <v>1819</v>
      </c>
      <c r="F1132" s="188" t="s">
        <v>1820</v>
      </c>
      <c r="G1132" s="189" t="s">
        <v>440</v>
      </c>
      <c r="H1132" s="190">
        <v>30</v>
      </c>
      <c r="I1132" s="191"/>
      <c r="J1132" s="192">
        <f>ROUND(I1132*H1132,2)</f>
        <v>0</v>
      </c>
      <c r="K1132" s="188" t="s">
        <v>1</v>
      </c>
      <c r="L1132" s="193"/>
      <c r="M1132" s="194" t="s">
        <v>1</v>
      </c>
      <c r="N1132" s="195" t="s">
        <v>43</v>
      </c>
      <c r="P1132" s="145">
        <f>O1132*H1132</f>
        <v>0</v>
      </c>
      <c r="Q1132" s="145">
        <v>0</v>
      </c>
      <c r="R1132" s="145">
        <f>Q1132*H1132</f>
        <v>0</v>
      </c>
      <c r="S1132" s="145">
        <v>0</v>
      </c>
      <c r="T1132" s="146">
        <f>S1132*H1132</f>
        <v>0</v>
      </c>
      <c r="AR1132" s="147" t="s">
        <v>448</v>
      </c>
      <c r="AT1132" s="147" t="s">
        <v>982</v>
      </c>
      <c r="AU1132" s="147" t="s">
        <v>90</v>
      </c>
      <c r="AY1132" s="17" t="s">
        <v>268</v>
      </c>
      <c r="BE1132" s="148">
        <f>IF(N1132="základní",J1132,0)</f>
        <v>0</v>
      </c>
      <c r="BF1132" s="148">
        <f>IF(N1132="snížená",J1132,0)</f>
        <v>0</v>
      </c>
      <c r="BG1132" s="148">
        <f>IF(N1132="zákl. přenesená",J1132,0)</f>
        <v>0</v>
      </c>
      <c r="BH1132" s="148">
        <f>IF(N1132="sníž. přenesená",J1132,0)</f>
        <v>0</v>
      </c>
      <c r="BI1132" s="148">
        <f>IF(N1132="nulová",J1132,0)</f>
        <v>0</v>
      </c>
      <c r="BJ1132" s="17" t="s">
        <v>90</v>
      </c>
      <c r="BK1132" s="148">
        <f>ROUND(I1132*H1132,2)</f>
        <v>0</v>
      </c>
      <c r="BL1132" s="17" t="s">
        <v>370</v>
      </c>
      <c r="BM1132" s="147" t="s">
        <v>3865</v>
      </c>
    </row>
    <row r="1133" spans="2:65" s="1" customFormat="1" ht="19.5">
      <c r="B1133" s="32"/>
      <c r="D1133" s="150" t="s">
        <v>475</v>
      </c>
      <c r="F1133" s="178" t="s">
        <v>1816</v>
      </c>
      <c r="I1133" s="179"/>
      <c r="L1133" s="32"/>
      <c r="M1133" s="180"/>
      <c r="T1133" s="56"/>
      <c r="AT1133" s="17" t="s">
        <v>475</v>
      </c>
      <c r="AU1133" s="17" t="s">
        <v>90</v>
      </c>
    </row>
    <row r="1134" spans="2:65" s="12" customFormat="1">
      <c r="B1134" s="149"/>
      <c r="D1134" s="150" t="s">
        <v>276</v>
      </c>
      <c r="E1134" s="151" t="s">
        <v>1</v>
      </c>
      <c r="F1134" s="152" t="s">
        <v>3864</v>
      </c>
      <c r="H1134" s="153">
        <v>30</v>
      </c>
      <c r="I1134" s="154"/>
      <c r="L1134" s="149"/>
      <c r="M1134" s="155"/>
      <c r="T1134" s="156"/>
      <c r="AT1134" s="151" t="s">
        <v>276</v>
      </c>
      <c r="AU1134" s="151" t="s">
        <v>90</v>
      </c>
      <c r="AV1134" s="12" t="s">
        <v>90</v>
      </c>
      <c r="AW1134" s="12" t="s">
        <v>32</v>
      </c>
      <c r="AX1134" s="12" t="s">
        <v>77</v>
      </c>
      <c r="AY1134" s="151" t="s">
        <v>268</v>
      </c>
    </row>
    <row r="1135" spans="2:65" s="13" customFormat="1">
      <c r="B1135" s="157"/>
      <c r="D1135" s="150" t="s">
        <v>276</v>
      </c>
      <c r="E1135" s="158" t="s">
        <v>1</v>
      </c>
      <c r="F1135" s="159" t="s">
        <v>278</v>
      </c>
      <c r="H1135" s="160">
        <v>30</v>
      </c>
      <c r="I1135" s="161"/>
      <c r="L1135" s="157"/>
      <c r="M1135" s="162"/>
      <c r="T1135" s="163"/>
      <c r="AT1135" s="158" t="s">
        <v>276</v>
      </c>
      <c r="AU1135" s="158" t="s">
        <v>90</v>
      </c>
      <c r="AV1135" s="13" t="s">
        <v>101</v>
      </c>
      <c r="AW1135" s="13" t="s">
        <v>32</v>
      </c>
      <c r="AX1135" s="13" t="s">
        <v>84</v>
      </c>
      <c r="AY1135" s="158" t="s">
        <v>268</v>
      </c>
    </row>
    <row r="1136" spans="2:65" s="1" customFormat="1" ht="16.5" customHeight="1">
      <c r="B1136" s="32"/>
      <c r="C1136" s="186" t="s">
        <v>1818</v>
      </c>
      <c r="D1136" s="196" t="s">
        <v>982</v>
      </c>
      <c r="E1136" s="187" t="s">
        <v>1823</v>
      </c>
      <c r="F1136" s="188" t="s">
        <v>1824</v>
      </c>
      <c r="G1136" s="189" t="s">
        <v>440</v>
      </c>
      <c r="H1136" s="190">
        <v>30</v>
      </c>
      <c r="I1136" s="191"/>
      <c r="J1136" s="192">
        <f>ROUND(I1136*H1136,2)</f>
        <v>0</v>
      </c>
      <c r="K1136" s="188" t="s">
        <v>1</v>
      </c>
      <c r="L1136" s="193"/>
      <c r="M1136" s="194" t="s">
        <v>1</v>
      </c>
      <c r="N1136" s="195" t="s">
        <v>43</v>
      </c>
      <c r="P1136" s="145">
        <f>O1136*H1136</f>
        <v>0</v>
      </c>
      <c r="Q1136" s="145">
        <v>0</v>
      </c>
      <c r="R1136" s="145">
        <f>Q1136*H1136</f>
        <v>0</v>
      </c>
      <c r="S1136" s="145">
        <v>0</v>
      </c>
      <c r="T1136" s="146">
        <f>S1136*H1136</f>
        <v>0</v>
      </c>
      <c r="AR1136" s="147" t="s">
        <v>448</v>
      </c>
      <c r="AT1136" s="147" t="s">
        <v>982</v>
      </c>
      <c r="AU1136" s="147" t="s">
        <v>90</v>
      </c>
      <c r="AY1136" s="17" t="s">
        <v>268</v>
      </c>
      <c r="BE1136" s="148">
        <f>IF(N1136="základní",J1136,0)</f>
        <v>0</v>
      </c>
      <c r="BF1136" s="148">
        <f>IF(N1136="snížená",J1136,0)</f>
        <v>0</v>
      </c>
      <c r="BG1136" s="148">
        <f>IF(N1136="zákl. přenesená",J1136,0)</f>
        <v>0</v>
      </c>
      <c r="BH1136" s="148">
        <f>IF(N1136="sníž. přenesená",J1136,0)</f>
        <v>0</v>
      </c>
      <c r="BI1136" s="148">
        <f>IF(N1136="nulová",J1136,0)</f>
        <v>0</v>
      </c>
      <c r="BJ1136" s="17" t="s">
        <v>90</v>
      </c>
      <c r="BK1136" s="148">
        <f>ROUND(I1136*H1136,2)</f>
        <v>0</v>
      </c>
      <c r="BL1136" s="17" t="s">
        <v>370</v>
      </c>
      <c r="BM1136" s="147" t="s">
        <v>3866</v>
      </c>
    </row>
    <row r="1137" spans="2:65" s="1" customFormat="1" ht="19.5">
      <c r="B1137" s="32"/>
      <c r="D1137" s="150" t="s">
        <v>475</v>
      </c>
      <c r="F1137" s="178" t="s">
        <v>1816</v>
      </c>
      <c r="I1137" s="179"/>
      <c r="L1137" s="32"/>
      <c r="M1137" s="180"/>
      <c r="T1137" s="56"/>
      <c r="AT1137" s="17" t="s">
        <v>475</v>
      </c>
      <c r="AU1137" s="17" t="s">
        <v>90</v>
      </c>
    </row>
    <row r="1138" spans="2:65" s="12" customFormat="1">
      <c r="B1138" s="149"/>
      <c r="D1138" s="150" t="s">
        <v>276</v>
      </c>
      <c r="E1138" s="151" t="s">
        <v>1</v>
      </c>
      <c r="F1138" s="152" t="s">
        <v>3864</v>
      </c>
      <c r="H1138" s="153">
        <v>30</v>
      </c>
      <c r="I1138" s="154"/>
      <c r="L1138" s="149"/>
      <c r="M1138" s="155"/>
      <c r="T1138" s="156"/>
      <c r="AT1138" s="151" t="s">
        <v>276</v>
      </c>
      <c r="AU1138" s="151" t="s">
        <v>90</v>
      </c>
      <c r="AV1138" s="12" t="s">
        <v>90</v>
      </c>
      <c r="AW1138" s="12" t="s">
        <v>32</v>
      </c>
      <c r="AX1138" s="12" t="s">
        <v>77</v>
      </c>
      <c r="AY1138" s="151" t="s">
        <v>268</v>
      </c>
    </row>
    <row r="1139" spans="2:65" s="13" customFormat="1">
      <c r="B1139" s="157"/>
      <c r="D1139" s="150" t="s">
        <v>276</v>
      </c>
      <c r="E1139" s="158" t="s">
        <v>1</v>
      </c>
      <c r="F1139" s="159" t="s">
        <v>278</v>
      </c>
      <c r="H1139" s="160">
        <v>30</v>
      </c>
      <c r="I1139" s="161"/>
      <c r="L1139" s="157"/>
      <c r="M1139" s="162"/>
      <c r="T1139" s="163"/>
      <c r="AT1139" s="158" t="s">
        <v>276</v>
      </c>
      <c r="AU1139" s="158" t="s">
        <v>90</v>
      </c>
      <c r="AV1139" s="13" t="s">
        <v>101</v>
      </c>
      <c r="AW1139" s="13" t="s">
        <v>32</v>
      </c>
      <c r="AX1139" s="13" t="s">
        <v>84</v>
      </c>
      <c r="AY1139" s="158" t="s">
        <v>268</v>
      </c>
    </row>
    <row r="1140" spans="2:65" s="1" customFormat="1" ht="16.5" customHeight="1">
      <c r="B1140" s="32"/>
      <c r="C1140" s="186" t="s">
        <v>1822</v>
      </c>
      <c r="D1140" s="196" t="s">
        <v>982</v>
      </c>
      <c r="E1140" s="187" t="s">
        <v>1827</v>
      </c>
      <c r="F1140" s="188" t="s">
        <v>1828</v>
      </c>
      <c r="G1140" s="189" t="s">
        <v>440</v>
      </c>
      <c r="H1140" s="190">
        <v>30</v>
      </c>
      <c r="I1140" s="191"/>
      <c r="J1140" s="192">
        <f>ROUND(I1140*H1140,2)</f>
        <v>0</v>
      </c>
      <c r="K1140" s="188" t="s">
        <v>1</v>
      </c>
      <c r="L1140" s="193"/>
      <c r="M1140" s="194" t="s">
        <v>1</v>
      </c>
      <c r="N1140" s="195" t="s">
        <v>43</v>
      </c>
      <c r="P1140" s="145">
        <f>O1140*H1140</f>
        <v>0</v>
      </c>
      <c r="Q1140" s="145">
        <v>0</v>
      </c>
      <c r="R1140" s="145">
        <f>Q1140*H1140</f>
        <v>0</v>
      </c>
      <c r="S1140" s="145">
        <v>0</v>
      </c>
      <c r="T1140" s="146">
        <f>S1140*H1140</f>
        <v>0</v>
      </c>
      <c r="AR1140" s="147" t="s">
        <v>448</v>
      </c>
      <c r="AT1140" s="147" t="s">
        <v>982</v>
      </c>
      <c r="AU1140" s="147" t="s">
        <v>90</v>
      </c>
      <c r="AY1140" s="17" t="s">
        <v>268</v>
      </c>
      <c r="BE1140" s="148">
        <f>IF(N1140="základní",J1140,0)</f>
        <v>0</v>
      </c>
      <c r="BF1140" s="148">
        <f>IF(N1140="snížená",J1140,0)</f>
        <v>0</v>
      </c>
      <c r="BG1140" s="148">
        <f>IF(N1140="zákl. přenesená",J1140,0)</f>
        <v>0</v>
      </c>
      <c r="BH1140" s="148">
        <f>IF(N1140="sníž. přenesená",J1140,0)</f>
        <v>0</v>
      </c>
      <c r="BI1140" s="148">
        <f>IF(N1140="nulová",J1140,0)</f>
        <v>0</v>
      </c>
      <c r="BJ1140" s="17" t="s">
        <v>90</v>
      </c>
      <c r="BK1140" s="148">
        <f>ROUND(I1140*H1140,2)</f>
        <v>0</v>
      </c>
      <c r="BL1140" s="17" t="s">
        <v>370</v>
      </c>
      <c r="BM1140" s="147" t="s">
        <v>3867</v>
      </c>
    </row>
    <row r="1141" spans="2:65" s="1" customFormat="1" ht="19.5">
      <c r="B1141" s="32"/>
      <c r="D1141" s="150" t="s">
        <v>475</v>
      </c>
      <c r="F1141" s="178" t="s">
        <v>1816</v>
      </c>
      <c r="I1141" s="179"/>
      <c r="L1141" s="32"/>
      <c r="M1141" s="180"/>
      <c r="T1141" s="56"/>
      <c r="AT1141" s="17" t="s">
        <v>475</v>
      </c>
      <c r="AU1141" s="17" t="s">
        <v>90</v>
      </c>
    </row>
    <row r="1142" spans="2:65" s="12" customFormat="1">
      <c r="B1142" s="149"/>
      <c r="D1142" s="150" t="s">
        <v>276</v>
      </c>
      <c r="E1142" s="151" t="s">
        <v>1</v>
      </c>
      <c r="F1142" s="152" t="s">
        <v>3864</v>
      </c>
      <c r="H1142" s="153">
        <v>30</v>
      </c>
      <c r="I1142" s="154"/>
      <c r="L1142" s="149"/>
      <c r="M1142" s="155"/>
      <c r="T1142" s="156"/>
      <c r="AT1142" s="151" t="s">
        <v>276</v>
      </c>
      <c r="AU1142" s="151" t="s">
        <v>90</v>
      </c>
      <c r="AV1142" s="12" t="s">
        <v>90</v>
      </c>
      <c r="AW1142" s="12" t="s">
        <v>32</v>
      </c>
      <c r="AX1142" s="12" t="s">
        <v>77</v>
      </c>
      <c r="AY1142" s="151" t="s">
        <v>268</v>
      </c>
    </row>
    <row r="1143" spans="2:65" s="13" customFormat="1">
      <c r="B1143" s="157"/>
      <c r="D1143" s="150" t="s">
        <v>276</v>
      </c>
      <c r="E1143" s="158" t="s">
        <v>1</v>
      </c>
      <c r="F1143" s="159" t="s">
        <v>278</v>
      </c>
      <c r="H1143" s="160">
        <v>30</v>
      </c>
      <c r="I1143" s="161"/>
      <c r="L1143" s="157"/>
      <c r="M1143" s="162"/>
      <c r="T1143" s="163"/>
      <c r="AT1143" s="158" t="s">
        <v>276</v>
      </c>
      <c r="AU1143" s="158" t="s">
        <v>90</v>
      </c>
      <c r="AV1143" s="13" t="s">
        <v>101</v>
      </c>
      <c r="AW1143" s="13" t="s">
        <v>32</v>
      </c>
      <c r="AX1143" s="13" t="s">
        <v>84</v>
      </c>
      <c r="AY1143" s="158" t="s">
        <v>268</v>
      </c>
    </row>
    <row r="1144" spans="2:65" s="1" customFormat="1" ht="16.5" customHeight="1">
      <c r="B1144" s="32"/>
      <c r="C1144" s="186" t="s">
        <v>1826</v>
      </c>
      <c r="D1144" s="196" t="s">
        <v>982</v>
      </c>
      <c r="E1144" s="187" t="s">
        <v>1831</v>
      </c>
      <c r="F1144" s="188" t="s">
        <v>1832</v>
      </c>
      <c r="G1144" s="189" t="s">
        <v>440</v>
      </c>
      <c r="H1144" s="190">
        <v>30</v>
      </c>
      <c r="I1144" s="191"/>
      <c r="J1144" s="192">
        <f>ROUND(I1144*H1144,2)</f>
        <v>0</v>
      </c>
      <c r="K1144" s="188" t="s">
        <v>1</v>
      </c>
      <c r="L1144" s="193"/>
      <c r="M1144" s="194" t="s">
        <v>1</v>
      </c>
      <c r="N1144" s="195" t="s">
        <v>43</v>
      </c>
      <c r="P1144" s="145">
        <f>O1144*H1144</f>
        <v>0</v>
      </c>
      <c r="Q1144" s="145">
        <v>0</v>
      </c>
      <c r="R1144" s="145">
        <f>Q1144*H1144</f>
        <v>0</v>
      </c>
      <c r="S1144" s="145">
        <v>0</v>
      </c>
      <c r="T1144" s="146">
        <f>S1144*H1144</f>
        <v>0</v>
      </c>
      <c r="AR1144" s="147" t="s">
        <v>448</v>
      </c>
      <c r="AT1144" s="147" t="s">
        <v>982</v>
      </c>
      <c r="AU1144" s="147" t="s">
        <v>90</v>
      </c>
      <c r="AY1144" s="17" t="s">
        <v>268</v>
      </c>
      <c r="BE1144" s="148">
        <f>IF(N1144="základní",J1144,0)</f>
        <v>0</v>
      </c>
      <c r="BF1144" s="148">
        <f>IF(N1144="snížená",J1144,0)</f>
        <v>0</v>
      </c>
      <c r="BG1144" s="148">
        <f>IF(N1144="zákl. přenesená",J1144,0)</f>
        <v>0</v>
      </c>
      <c r="BH1144" s="148">
        <f>IF(N1144="sníž. přenesená",J1144,0)</f>
        <v>0</v>
      </c>
      <c r="BI1144" s="148">
        <f>IF(N1144="nulová",J1144,0)</f>
        <v>0</v>
      </c>
      <c r="BJ1144" s="17" t="s">
        <v>90</v>
      </c>
      <c r="BK1144" s="148">
        <f>ROUND(I1144*H1144,2)</f>
        <v>0</v>
      </c>
      <c r="BL1144" s="17" t="s">
        <v>370</v>
      </c>
      <c r="BM1144" s="147" t="s">
        <v>3868</v>
      </c>
    </row>
    <row r="1145" spans="2:65" s="1" customFormat="1" ht="19.5">
      <c r="B1145" s="32"/>
      <c r="D1145" s="150" t="s">
        <v>475</v>
      </c>
      <c r="F1145" s="178" t="s">
        <v>1816</v>
      </c>
      <c r="I1145" s="179"/>
      <c r="L1145" s="32"/>
      <c r="M1145" s="180"/>
      <c r="T1145" s="56"/>
      <c r="AT1145" s="17" t="s">
        <v>475</v>
      </c>
      <c r="AU1145" s="17" t="s">
        <v>90</v>
      </c>
    </row>
    <row r="1146" spans="2:65" s="12" customFormat="1">
      <c r="B1146" s="149"/>
      <c r="D1146" s="150" t="s">
        <v>276</v>
      </c>
      <c r="E1146" s="151" t="s">
        <v>1</v>
      </c>
      <c r="F1146" s="152" t="s">
        <v>3864</v>
      </c>
      <c r="H1146" s="153">
        <v>30</v>
      </c>
      <c r="I1146" s="154"/>
      <c r="L1146" s="149"/>
      <c r="M1146" s="155"/>
      <c r="T1146" s="156"/>
      <c r="AT1146" s="151" t="s">
        <v>276</v>
      </c>
      <c r="AU1146" s="151" t="s">
        <v>90</v>
      </c>
      <c r="AV1146" s="12" t="s">
        <v>90</v>
      </c>
      <c r="AW1146" s="12" t="s">
        <v>32</v>
      </c>
      <c r="AX1146" s="12" t="s">
        <v>77</v>
      </c>
      <c r="AY1146" s="151" t="s">
        <v>268</v>
      </c>
    </row>
    <row r="1147" spans="2:65" s="13" customFormat="1">
      <c r="B1147" s="157"/>
      <c r="D1147" s="150" t="s">
        <v>276</v>
      </c>
      <c r="E1147" s="158" t="s">
        <v>1</v>
      </c>
      <c r="F1147" s="159" t="s">
        <v>278</v>
      </c>
      <c r="H1147" s="160">
        <v>30</v>
      </c>
      <c r="I1147" s="161"/>
      <c r="L1147" s="157"/>
      <c r="M1147" s="162"/>
      <c r="T1147" s="163"/>
      <c r="AT1147" s="158" t="s">
        <v>276</v>
      </c>
      <c r="AU1147" s="158" t="s">
        <v>90</v>
      </c>
      <c r="AV1147" s="13" t="s">
        <v>101</v>
      </c>
      <c r="AW1147" s="13" t="s">
        <v>32</v>
      </c>
      <c r="AX1147" s="13" t="s">
        <v>84</v>
      </c>
      <c r="AY1147" s="158" t="s">
        <v>268</v>
      </c>
    </row>
    <row r="1148" spans="2:65" s="1" customFormat="1" ht="16.5" customHeight="1">
      <c r="B1148" s="32"/>
      <c r="C1148" s="186" t="s">
        <v>1830</v>
      </c>
      <c r="D1148" s="196" t="s">
        <v>982</v>
      </c>
      <c r="E1148" s="187" t="s">
        <v>1835</v>
      </c>
      <c r="F1148" s="188" t="s">
        <v>1836</v>
      </c>
      <c r="G1148" s="189" t="s">
        <v>440</v>
      </c>
      <c r="H1148" s="190">
        <v>16</v>
      </c>
      <c r="I1148" s="191"/>
      <c r="J1148" s="192">
        <f>ROUND(I1148*H1148,2)</f>
        <v>0</v>
      </c>
      <c r="K1148" s="188" t="s">
        <v>1</v>
      </c>
      <c r="L1148" s="193"/>
      <c r="M1148" s="194" t="s">
        <v>1</v>
      </c>
      <c r="N1148" s="195" t="s">
        <v>43</v>
      </c>
      <c r="P1148" s="145">
        <f>O1148*H1148</f>
        <v>0</v>
      </c>
      <c r="Q1148" s="145">
        <v>0</v>
      </c>
      <c r="R1148" s="145">
        <f>Q1148*H1148</f>
        <v>0</v>
      </c>
      <c r="S1148" s="145">
        <v>0</v>
      </c>
      <c r="T1148" s="146">
        <f>S1148*H1148</f>
        <v>0</v>
      </c>
      <c r="AR1148" s="147" t="s">
        <v>448</v>
      </c>
      <c r="AT1148" s="147" t="s">
        <v>982</v>
      </c>
      <c r="AU1148" s="147" t="s">
        <v>90</v>
      </c>
      <c r="AY1148" s="17" t="s">
        <v>268</v>
      </c>
      <c r="BE1148" s="148">
        <f>IF(N1148="základní",J1148,0)</f>
        <v>0</v>
      </c>
      <c r="BF1148" s="148">
        <f>IF(N1148="snížená",J1148,0)</f>
        <v>0</v>
      </c>
      <c r="BG1148" s="148">
        <f>IF(N1148="zákl. přenesená",J1148,0)</f>
        <v>0</v>
      </c>
      <c r="BH1148" s="148">
        <f>IF(N1148="sníž. přenesená",J1148,0)</f>
        <v>0</v>
      </c>
      <c r="BI1148" s="148">
        <f>IF(N1148="nulová",J1148,0)</f>
        <v>0</v>
      </c>
      <c r="BJ1148" s="17" t="s">
        <v>90</v>
      </c>
      <c r="BK1148" s="148">
        <f>ROUND(I1148*H1148,2)</f>
        <v>0</v>
      </c>
      <c r="BL1148" s="17" t="s">
        <v>370</v>
      </c>
      <c r="BM1148" s="147" t="s">
        <v>3869</v>
      </c>
    </row>
    <row r="1149" spans="2:65" s="1" customFormat="1" ht="19.5">
      <c r="B1149" s="32"/>
      <c r="D1149" s="150" t="s">
        <v>475</v>
      </c>
      <c r="F1149" s="178" t="s">
        <v>1816</v>
      </c>
      <c r="I1149" s="179"/>
      <c r="L1149" s="32"/>
      <c r="M1149" s="180"/>
      <c r="T1149" s="56"/>
      <c r="AT1149" s="17" t="s">
        <v>475</v>
      </c>
      <c r="AU1149" s="17" t="s">
        <v>90</v>
      </c>
    </row>
    <row r="1150" spans="2:65" s="12" customFormat="1">
      <c r="B1150" s="149"/>
      <c r="D1150" s="150" t="s">
        <v>276</v>
      </c>
      <c r="E1150" s="151" t="s">
        <v>1</v>
      </c>
      <c r="F1150" s="152" t="s">
        <v>3870</v>
      </c>
      <c r="H1150" s="153">
        <v>16</v>
      </c>
      <c r="I1150" s="154"/>
      <c r="L1150" s="149"/>
      <c r="M1150" s="155"/>
      <c r="T1150" s="156"/>
      <c r="AT1150" s="151" t="s">
        <v>276</v>
      </c>
      <c r="AU1150" s="151" t="s">
        <v>90</v>
      </c>
      <c r="AV1150" s="12" t="s">
        <v>90</v>
      </c>
      <c r="AW1150" s="12" t="s">
        <v>32</v>
      </c>
      <c r="AX1150" s="12" t="s">
        <v>77</v>
      </c>
      <c r="AY1150" s="151" t="s">
        <v>268</v>
      </c>
    </row>
    <row r="1151" spans="2:65" s="13" customFormat="1">
      <c r="B1151" s="157"/>
      <c r="D1151" s="150" t="s">
        <v>276</v>
      </c>
      <c r="E1151" s="158" t="s">
        <v>1</v>
      </c>
      <c r="F1151" s="159" t="s">
        <v>278</v>
      </c>
      <c r="H1151" s="160">
        <v>16</v>
      </c>
      <c r="I1151" s="161"/>
      <c r="L1151" s="157"/>
      <c r="M1151" s="162"/>
      <c r="T1151" s="163"/>
      <c r="AT1151" s="158" t="s">
        <v>276</v>
      </c>
      <c r="AU1151" s="158" t="s">
        <v>90</v>
      </c>
      <c r="AV1151" s="13" t="s">
        <v>101</v>
      </c>
      <c r="AW1151" s="13" t="s">
        <v>32</v>
      </c>
      <c r="AX1151" s="13" t="s">
        <v>84</v>
      </c>
      <c r="AY1151" s="158" t="s">
        <v>268</v>
      </c>
    </row>
    <row r="1152" spans="2:65" s="1" customFormat="1" ht="16.5" customHeight="1">
      <c r="B1152" s="32"/>
      <c r="C1152" s="186" t="s">
        <v>1834</v>
      </c>
      <c r="D1152" s="196" t="s">
        <v>982</v>
      </c>
      <c r="E1152" s="187" t="s">
        <v>1840</v>
      </c>
      <c r="F1152" s="188" t="s">
        <v>1841</v>
      </c>
      <c r="G1152" s="189" t="s">
        <v>440</v>
      </c>
      <c r="H1152" s="190">
        <v>16</v>
      </c>
      <c r="I1152" s="191"/>
      <c r="J1152" s="192">
        <f>ROUND(I1152*H1152,2)</f>
        <v>0</v>
      </c>
      <c r="K1152" s="188" t="s">
        <v>1</v>
      </c>
      <c r="L1152" s="193"/>
      <c r="M1152" s="194" t="s">
        <v>1</v>
      </c>
      <c r="N1152" s="195" t="s">
        <v>43</v>
      </c>
      <c r="P1152" s="145">
        <f>O1152*H1152</f>
        <v>0</v>
      </c>
      <c r="Q1152" s="145">
        <v>0</v>
      </c>
      <c r="R1152" s="145">
        <f>Q1152*H1152</f>
        <v>0</v>
      </c>
      <c r="S1152" s="145">
        <v>0</v>
      </c>
      <c r="T1152" s="146">
        <f>S1152*H1152</f>
        <v>0</v>
      </c>
      <c r="AR1152" s="147" t="s">
        <v>448</v>
      </c>
      <c r="AT1152" s="147" t="s">
        <v>982</v>
      </c>
      <c r="AU1152" s="147" t="s">
        <v>90</v>
      </c>
      <c r="AY1152" s="17" t="s">
        <v>268</v>
      </c>
      <c r="BE1152" s="148">
        <f>IF(N1152="základní",J1152,0)</f>
        <v>0</v>
      </c>
      <c r="BF1152" s="148">
        <f>IF(N1152="snížená",J1152,0)</f>
        <v>0</v>
      </c>
      <c r="BG1152" s="148">
        <f>IF(N1152="zákl. přenesená",J1152,0)</f>
        <v>0</v>
      </c>
      <c r="BH1152" s="148">
        <f>IF(N1152="sníž. přenesená",J1152,0)</f>
        <v>0</v>
      </c>
      <c r="BI1152" s="148">
        <f>IF(N1152="nulová",J1152,0)</f>
        <v>0</v>
      </c>
      <c r="BJ1152" s="17" t="s">
        <v>90</v>
      </c>
      <c r="BK1152" s="148">
        <f>ROUND(I1152*H1152,2)</f>
        <v>0</v>
      </c>
      <c r="BL1152" s="17" t="s">
        <v>370</v>
      </c>
      <c r="BM1152" s="147" t="s">
        <v>3871</v>
      </c>
    </row>
    <row r="1153" spans="2:65" s="1" customFormat="1" ht="19.5">
      <c r="B1153" s="32"/>
      <c r="D1153" s="150" t="s">
        <v>475</v>
      </c>
      <c r="F1153" s="178" t="s">
        <v>1816</v>
      </c>
      <c r="I1153" s="179"/>
      <c r="L1153" s="32"/>
      <c r="M1153" s="180"/>
      <c r="T1153" s="56"/>
      <c r="AT1153" s="17" t="s">
        <v>475</v>
      </c>
      <c r="AU1153" s="17" t="s">
        <v>90</v>
      </c>
    </row>
    <row r="1154" spans="2:65" s="12" customFormat="1">
      <c r="B1154" s="149"/>
      <c r="D1154" s="150" t="s">
        <v>276</v>
      </c>
      <c r="E1154" s="151" t="s">
        <v>1</v>
      </c>
      <c r="F1154" s="152" t="s">
        <v>3870</v>
      </c>
      <c r="H1154" s="153">
        <v>16</v>
      </c>
      <c r="I1154" s="154"/>
      <c r="L1154" s="149"/>
      <c r="M1154" s="155"/>
      <c r="T1154" s="156"/>
      <c r="AT1154" s="151" t="s">
        <v>276</v>
      </c>
      <c r="AU1154" s="151" t="s">
        <v>90</v>
      </c>
      <c r="AV1154" s="12" t="s">
        <v>90</v>
      </c>
      <c r="AW1154" s="12" t="s">
        <v>32</v>
      </c>
      <c r="AX1154" s="12" t="s">
        <v>77</v>
      </c>
      <c r="AY1154" s="151" t="s">
        <v>268</v>
      </c>
    </row>
    <row r="1155" spans="2:65" s="13" customFormat="1">
      <c r="B1155" s="157"/>
      <c r="D1155" s="150" t="s">
        <v>276</v>
      </c>
      <c r="E1155" s="158" t="s">
        <v>1</v>
      </c>
      <c r="F1155" s="159" t="s">
        <v>278</v>
      </c>
      <c r="H1155" s="160">
        <v>16</v>
      </c>
      <c r="I1155" s="161"/>
      <c r="L1155" s="157"/>
      <c r="M1155" s="162"/>
      <c r="T1155" s="163"/>
      <c r="AT1155" s="158" t="s">
        <v>276</v>
      </c>
      <c r="AU1155" s="158" t="s">
        <v>90</v>
      </c>
      <c r="AV1155" s="13" t="s">
        <v>101</v>
      </c>
      <c r="AW1155" s="13" t="s">
        <v>32</v>
      </c>
      <c r="AX1155" s="13" t="s">
        <v>84</v>
      </c>
      <c r="AY1155" s="158" t="s">
        <v>268</v>
      </c>
    </row>
    <row r="1156" spans="2:65" s="1" customFormat="1" ht="37.9" customHeight="1">
      <c r="B1156" s="32"/>
      <c r="C1156" s="136" t="s">
        <v>1839</v>
      </c>
      <c r="D1156" s="136" t="s">
        <v>270</v>
      </c>
      <c r="E1156" s="137" t="s">
        <v>1844</v>
      </c>
      <c r="F1156" s="138" t="s">
        <v>1845</v>
      </c>
      <c r="G1156" s="139" t="s">
        <v>318</v>
      </c>
      <c r="H1156" s="140">
        <v>472.86</v>
      </c>
      <c r="I1156" s="141"/>
      <c r="J1156" s="142">
        <f>ROUND(I1156*H1156,2)</f>
        <v>0</v>
      </c>
      <c r="K1156" s="138" t="s">
        <v>1</v>
      </c>
      <c r="L1156" s="32"/>
      <c r="M1156" s="143" t="s">
        <v>1</v>
      </c>
      <c r="N1156" s="144" t="s">
        <v>43</v>
      </c>
      <c r="P1156" s="145">
        <f>O1156*H1156</f>
        <v>0</v>
      </c>
      <c r="Q1156" s="145">
        <v>0</v>
      </c>
      <c r="R1156" s="145">
        <f>Q1156*H1156</f>
        <v>0</v>
      </c>
      <c r="S1156" s="145">
        <v>0</v>
      </c>
      <c r="T1156" s="146">
        <f>S1156*H1156</f>
        <v>0</v>
      </c>
      <c r="AR1156" s="147" t="s">
        <v>370</v>
      </c>
      <c r="AT1156" s="147" t="s">
        <v>270</v>
      </c>
      <c r="AU1156" s="147" t="s">
        <v>90</v>
      </c>
      <c r="AY1156" s="17" t="s">
        <v>268</v>
      </c>
      <c r="BE1156" s="148">
        <f>IF(N1156="základní",J1156,0)</f>
        <v>0</v>
      </c>
      <c r="BF1156" s="148">
        <f>IF(N1156="snížená",J1156,0)</f>
        <v>0</v>
      </c>
      <c r="BG1156" s="148">
        <f>IF(N1156="zákl. přenesená",J1156,0)</f>
        <v>0</v>
      </c>
      <c r="BH1156" s="148">
        <f>IF(N1156="sníž. přenesená",J1156,0)</f>
        <v>0</v>
      </c>
      <c r="BI1156" s="148">
        <f>IF(N1156="nulová",J1156,0)</f>
        <v>0</v>
      </c>
      <c r="BJ1156" s="17" t="s">
        <v>90</v>
      </c>
      <c r="BK1156" s="148">
        <f>ROUND(I1156*H1156,2)</f>
        <v>0</v>
      </c>
      <c r="BL1156" s="17" t="s">
        <v>370</v>
      </c>
      <c r="BM1156" s="147" t="s">
        <v>3872</v>
      </c>
    </row>
    <row r="1157" spans="2:65" s="14" customFormat="1">
      <c r="B1157" s="164"/>
      <c r="D1157" s="150" t="s">
        <v>276</v>
      </c>
      <c r="E1157" s="165" t="s">
        <v>1</v>
      </c>
      <c r="F1157" s="166" t="s">
        <v>1739</v>
      </c>
      <c r="H1157" s="165" t="s">
        <v>1</v>
      </c>
      <c r="I1157" s="167"/>
      <c r="L1157" s="164"/>
      <c r="M1157" s="168"/>
      <c r="T1157" s="169"/>
      <c r="AT1157" s="165" t="s">
        <v>276</v>
      </c>
      <c r="AU1157" s="165" t="s">
        <v>90</v>
      </c>
      <c r="AV1157" s="14" t="s">
        <v>84</v>
      </c>
      <c r="AW1157" s="14" t="s">
        <v>32</v>
      </c>
      <c r="AX1157" s="14" t="s">
        <v>77</v>
      </c>
      <c r="AY1157" s="165" t="s">
        <v>268</v>
      </c>
    </row>
    <row r="1158" spans="2:65" s="12" customFormat="1">
      <c r="B1158" s="149"/>
      <c r="D1158" s="150" t="s">
        <v>276</v>
      </c>
      <c r="E1158" s="151" t="s">
        <v>1</v>
      </c>
      <c r="F1158" s="152" t="s">
        <v>3873</v>
      </c>
      <c r="H1158" s="153">
        <v>150.35</v>
      </c>
      <c r="I1158" s="154"/>
      <c r="L1158" s="149"/>
      <c r="M1158" s="155"/>
      <c r="T1158" s="156"/>
      <c r="AT1158" s="151" t="s">
        <v>276</v>
      </c>
      <c r="AU1158" s="151" t="s">
        <v>90</v>
      </c>
      <c r="AV1158" s="12" t="s">
        <v>90</v>
      </c>
      <c r="AW1158" s="12" t="s">
        <v>32</v>
      </c>
      <c r="AX1158" s="12" t="s">
        <v>77</v>
      </c>
      <c r="AY1158" s="151" t="s">
        <v>268</v>
      </c>
    </row>
    <row r="1159" spans="2:65" s="12" customFormat="1">
      <c r="B1159" s="149"/>
      <c r="D1159" s="150" t="s">
        <v>276</v>
      </c>
      <c r="E1159" s="151" t="s">
        <v>1</v>
      </c>
      <c r="F1159" s="152" t="s">
        <v>3874</v>
      </c>
      <c r="H1159" s="153">
        <v>13.95</v>
      </c>
      <c r="I1159" s="154"/>
      <c r="L1159" s="149"/>
      <c r="M1159" s="155"/>
      <c r="T1159" s="156"/>
      <c r="AT1159" s="151" t="s">
        <v>276</v>
      </c>
      <c r="AU1159" s="151" t="s">
        <v>90</v>
      </c>
      <c r="AV1159" s="12" t="s">
        <v>90</v>
      </c>
      <c r="AW1159" s="12" t="s">
        <v>32</v>
      </c>
      <c r="AX1159" s="12" t="s">
        <v>77</v>
      </c>
      <c r="AY1159" s="151" t="s">
        <v>268</v>
      </c>
    </row>
    <row r="1160" spans="2:65" s="12" customFormat="1">
      <c r="B1160" s="149"/>
      <c r="D1160" s="150" t="s">
        <v>276</v>
      </c>
      <c r="E1160" s="151" t="s">
        <v>1</v>
      </c>
      <c r="F1160" s="152" t="s">
        <v>3875</v>
      </c>
      <c r="H1160" s="153">
        <v>26.97</v>
      </c>
      <c r="I1160" s="154"/>
      <c r="L1160" s="149"/>
      <c r="M1160" s="155"/>
      <c r="T1160" s="156"/>
      <c r="AT1160" s="151" t="s">
        <v>276</v>
      </c>
      <c r="AU1160" s="151" t="s">
        <v>90</v>
      </c>
      <c r="AV1160" s="12" t="s">
        <v>90</v>
      </c>
      <c r="AW1160" s="12" t="s">
        <v>32</v>
      </c>
      <c r="AX1160" s="12" t="s">
        <v>77</v>
      </c>
      <c r="AY1160" s="151" t="s">
        <v>268</v>
      </c>
    </row>
    <row r="1161" spans="2:65" s="12" customFormat="1">
      <c r="B1161" s="149"/>
      <c r="D1161" s="150" t="s">
        <v>276</v>
      </c>
      <c r="E1161" s="151" t="s">
        <v>1</v>
      </c>
      <c r="F1161" s="152" t="s">
        <v>3876</v>
      </c>
      <c r="H1161" s="153">
        <v>20.32</v>
      </c>
      <c r="I1161" s="154"/>
      <c r="L1161" s="149"/>
      <c r="M1161" s="155"/>
      <c r="T1161" s="156"/>
      <c r="AT1161" s="151" t="s">
        <v>276</v>
      </c>
      <c r="AU1161" s="151" t="s">
        <v>90</v>
      </c>
      <c r="AV1161" s="12" t="s">
        <v>90</v>
      </c>
      <c r="AW1161" s="12" t="s">
        <v>32</v>
      </c>
      <c r="AX1161" s="12" t="s">
        <v>77</v>
      </c>
      <c r="AY1161" s="151" t="s">
        <v>268</v>
      </c>
    </row>
    <row r="1162" spans="2:65" s="12" customFormat="1">
      <c r="B1162" s="149"/>
      <c r="D1162" s="150" t="s">
        <v>276</v>
      </c>
      <c r="E1162" s="151" t="s">
        <v>1</v>
      </c>
      <c r="F1162" s="152" t="s">
        <v>3877</v>
      </c>
      <c r="H1162" s="153">
        <v>45.57</v>
      </c>
      <c r="I1162" s="154"/>
      <c r="L1162" s="149"/>
      <c r="M1162" s="155"/>
      <c r="T1162" s="156"/>
      <c r="AT1162" s="151" t="s">
        <v>276</v>
      </c>
      <c r="AU1162" s="151" t="s">
        <v>90</v>
      </c>
      <c r="AV1162" s="12" t="s">
        <v>90</v>
      </c>
      <c r="AW1162" s="12" t="s">
        <v>32</v>
      </c>
      <c r="AX1162" s="12" t="s">
        <v>77</v>
      </c>
      <c r="AY1162" s="151" t="s">
        <v>268</v>
      </c>
    </row>
    <row r="1163" spans="2:65" s="12" customFormat="1">
      <c r="B1163" s="149"/>
      <c r="D1163" s="150" t="s">
        <v>276</v>
      </c>
      <c r="E1163" s="151" t="s">
        <v>1</v>
      </c>
      <c r="F1163" s="152" t="s">
        <v>3878</v>
      </c>
      <c r="H1163" s="153">
        <v>58.28</v>
      </c>
      <c r="I1163" s="154"/>
      <c r="L1163" s="149"/>
      <c r="M1163" s="155"/>
      <c r="T1163" s="156"/>
      <c r="AT1163" s="151" t="s">
        <v>276</v>
      </c>
      <c r="AU1163" s="151" t="s">
        <v>90</v>
      </c>
      <c r="AV1163" s="12" t="s">
        <v>90</v>
      </c>
      <c r="AW1163" s="12" t="s">
        <v>32</v>
      </c>
      <c r="AX1163" s="12" t="s">
        <v>77</v>
      </c>
      <c r="AY1163" s="151" t="s">
        <v>268</v>
      </c>
    </row>
    <row r="1164" spans="2:65" s="12" customFormat="1">
      <c r="B1164" s="149"/>
      <c r="D1164" s="150" t="s">
        <v>276</v>
      </c>
      <c r="E1164" s="151" t="s">
        <v>1</v>
      </c>
      <c r="F1164" s="152" t="s">
        <v>3879</v>
      </c>
      <c r="H1164" s="153">
        <v>155.62</v>
      </c>
      <c r="I1164" s="154"/>
      <c r="L1164" s="149"/>
      <c r="M1164" s="155"/>
      <c r="T1164" s="156"/>
      <c r="AT1164" s="151" t="s">
        <v>276</v>
      </c>
      <c r="AU1164" s="151" t="s">
        <v>90</v>
      </c>
      <c r="AV1164" s="12" t="s">
        <v>90</v>
      </c>
      <c r="AW1164" s="12" t="s">
        <v>32</v>
      </c>
      <c r="AX1164" s="12" t="s">
        <v>77</v>
      </c>
      <c r="AY1164" s="151" t="s">
        <v>268</v>
      </c>
    </row>
    <row r="1165" spans="2:65" s="12" customFormat="1">
      <c r="B1165" s="149"/>
      <c r="D1165" s="150" t="s">
        <v>276</v>
      </c>
      <c r="E1165" s="151" t="s">
        <v>1</v>
      </c>
      <c r="F1165" s="152" t="s">
        <v>1854</v>
      </c>
      <c r="H1165" s="153">
        <v>1.8</v>
      </c>
      <c r="I1165" s="154"/>
      <c r="L1165" s="149"/>
      <c r="M1165" s="155"/>
      <c r="T1165" s="156"/>
      <c r="AT1165" s="151" t="s">
        <v>276</v>
      </c>
      <c r="AU1165" s="151" t="s">
        <v>90</v>
      </c>
      <c r="AV1165" s="12" t="s">
        <v>90</v>
      </c>
      <c r="AW1165" s="12" t="s">
        <v>32</v>
      </c>
      <c r="AX1165" s="12" t="s">
        <v>77</v>
      </c>
      <c r="AY1165" s="151" t="s">
        <v>268</v>
      </c>
    </row>
    <row r="1166" spans="2:65" s="13" customFormat="1">
      <c r="B1166" s="157"/>
      <c r="D1166" s="150" t="s">
        <v>276</v>
      </c>
      <c r="E1166" s="158" t="s">
        <v>1</v>
      </c>
      <c r="F1166" s="159" t="s">
        <v>278</v>
      </c>
      <c r="H1166" s="160">
        <v>472.86</v>
      </c>
      <c r="I1166" s="161"/>
      <c r="L1166" s="157"/>
      <c r="M1166" s="162"/>
      <c r="T1166" s="163"/>
      <c r="AT1166" s="158" t="s">
        <v>276</v>
      </c>
      <c r="AU1166" s="158" t="s">
        <v>90</v>
      </c>
      <c r="AV1166" s="13" t="s">
        <v>101</v>
      </c>
      <c r="AW1166" s="13" t="s">
        <v>32</v>
      </c>
      <c r="AX1166" s="13" t="s">
        <v>84</v>
      </c>
      <c r="AY1166" s="158" t="s">
        <v>268</v>
      </c>
    </row>
    <row r="1167" spans="2:65" s="1" customFormat="1" ht="33" customHeight="1">
      <c r="B1167" s="32"/>
      <c r="C1167" s="136" t="s">
        <v>1843</v>
      </c>
      <c r="D1167" s="136" t="s">
        <v>270</v>
      </c>
      <c r="E1167" s="137" t="s">
        <v>1856</v>
      </c>
      <c r="F1167" s="138" t="s">
        <v>1857</v>
      </c>
      <c r="G1167" s="139" t="s">
        <v>318</v>
      </c>
      <c r="H1167" s="140">
        <v>472.86</v>
      </c>
      <c r="I1167" s="141"/>
      <c r="J1167" s="142">
        <f>ROUND(I1167*H1167,2)</f>
        <v>0</v>
      </c>
      <c r="K1167" s="138" t="s">
        <v>274</v>
      </c>
      <c r="L1167" s="32"/>
      <c r="M1167" s="143" t="s">
        <v>1</v>
      </c>
      <c r="N1167" s="144" t="s">
        <v>43</v>
      </c>
      <c r="P1167" s="145">
        <f>O1167*H1167</f>
        <v>0</v>
      </c>
      <c r="Q1167" s="145">
        <v>0</v>
      </c>
      <c r="R1167" s="145">
        <f>Q1167*H1167</f>
        <v>0</v>
      </c>
      <c r="S1167" s="145">
        <v>0</v>
      </c>
      <c r="T1167" s="146">
        <f>S1167*H1167</f>
        <v>0</v>
      </c>
      <c r="AR1167" s="147" t="s">
        <v>370</v>
      </c>
      <c r="AT1167" s="147" t="s">
        <v>270</v>
      </c>
      <c r="AU1167" s="147" t="s">
        <v>90</v>
      </c>
      <c r="AY1167" s="17" t="s">
        <v>268</v>
      </c>
      <c r="BE1167" s="148">
        <f>IF(N1167="základní",J1167,0)</f>
        <v>0</v>
      </c>
      <c r="BF1167" s="148">
        <f>IF(N1167="snížená",J1167,0)</f>
        <v>0</v>
      </c>
      <c r="BG1167" s="148">
        <f>IF(N1167="zákl. přenesená",J1167,0)</f>
        <v>0</v>
      </c>
      <c r="BH1167" s="148">
        <f>IF(N1167="sníž. přenesená",J1167,0)</f>
        <v>0</v>
      </c>
      <c r="BI1167" s="148">
        <f>IF(N1167="nulová",J1167,0)</f>
        <v>0</v>
      </c>
      <c r="BJ1167" s="17" t="s">
        <v>90</v>
      </c>
      <c r="BK1167" s="148">
        <f>ROUND(I1167*H1167,2)</f>
        <v>0</v>
      </c>
      <c r="BL1167" s="17" t="s">
        <v>370</v>
      </c>
      <c r="BM1167" s="147" t="s">
        <v>3880</v>
      </c>
    </row>
    <row r="1168" spans="2:65" s="14" customFormat="1">
      <c r="B1168" s="164"/>
      <c r="D1168" s="150" t="s">
        <v>276</v>
      </c>
      <c r="E1168" s="165" t="s">
        <v>1</v>
      </c>
      <c r="F1168" s="166" t="s">
        <v>1739</v>
      </c>
      <c r="H1168" s="165" t="s">
        <v>1</v>
      </c>
      <c r="I1168" s="167"/>
      <c r="L1168" s="164"/>
      <c r="M1168" s="168"/>
      <c r="T1168" s="169"/>
      <c r="AT1168" s="165" t="s">
        <v>276</v>
      </c>
      <c r="AU1168" s="165" t="s">
        <v>90</v>
      </c>
      <c r="AV1168" s="14" t="s">
        <v>84</v>
      </c>
      <c r="AW1168" s="14" t="s">
        <v>32</v>
      </c>
      <c r="AX1168" s="14" t="s">
        <v>77</v>
      </c>
      <c r="AY1168" s="165" t="s">
        <v>268</v>
      </c>
    </row>
    <row r="1169" spans="2:65" s="12" customFormat="1">
      <c r="B1169" s="149"/>
      <c r="D1169" s="150" t="s">
        <v>276</v>
      </c>
      <c r="E1169" s="151" t="s">
        <v>1</v>
      </c>
      <c r="F1169" s="152" t="s">
        <v>3873</v>
      </c>
      <c r="H1169" s="153">
        <v>150.35</v>
      </c>
      <c r="I1169" s="154"/>
      <c r="L1169" s="149"/>
      <c r="M1169" s="155"/>
      <c r="T1169" s="156"/>
      <c r="AT1169" s="151" t="s">
        <v>276</v>
      </c>
      <c r="AU1169" s="151" t="s">
        <v>90</v>
      </c>
      <c r="AV1169" s="12" t="s">
        <v>90</v>
      </c>
      <c r="AW1169" s="12" t="s">
        <v>32</v>
      </c>
      <c r="AX1169" s="12" t="s">
        <v>77</v>
      </c>
      <c r="AY1169" s="151" t="s">
        <v>268</v>
      </c>
    </row>
    <row r="1170" spans="2:65" s="12" customFormat="1">
      <c r="B1170" s="149"/>
      <c r="D1170" s="150" t="s">
        <v>276</v>
      </c>
      <c r="E1170" s="151" t="s">
        <v>1</v>
      </c>
      <c r="F1170" s="152" t="s">
        <v>3874</v>
      </c>
      <c r="H1170" s="153">
        <v>13.95</v>
      </c>
      <c r="I1170" s="154"/>
      <c r="L1170" s="149"/>
      <c r="M1170" s="155"/>
      <c r="T1170" s="156"/>
      <c r="AT1170" s="151" t="s">
        <v>276</v>
      </c>
      <c r="AU1170" s="151" t="s">
        <v>90</v>
      </c>
      <c r="AV1170" s="12" t="s">
        <v>90</v>
      </c>
      <c r="AW1170" s="12" t="s">
        <v>32</v>
      </c>
      <c r="AX1170" s="12" t="s">
        <v>77</v>
      </c>
      <c r="AY1170" s="151" t="s">
        <v>268</v>
      </c>
    </row>
    <row r="1171" spans="2:65" s="12" customFormat="1">
      <c r="B1171" s="149"/>
      <c r="D1171" s="150" t="s">
        <v>276</v>
      </c>
      <c r="E1171" s="151" t="s">
        <v>1</v>
      </c>
      <c r="F1171" s="152" t="s">
        <v>3875</v>
      </c>
      <c r="H1171" s="153">
        <v>26.97</v>
      </c>
      <c r="I1171" s="154"/>
      <c r="L1171" s="149"/>
      <c r="M1171" s="155"/>
      <c r="T1171" s="156"/>
      <c r="AT1171" s="151" t="s">
        <v>276</v>
      </c>
      <c r="AU1171" s="151" t="s">
        <v>90</v>
      </c>
      <c r="AV1171" s="12" t="s">
        <v>90</v>
      </c>
      <c r="AW1171" s="12" t="s">
        <v>32</v>
      </c>
      <c r="AX1171" s="12" t="s">
        <v>77</v>
      </c>
      <c r="AY1171" s="151" t="s">
        <v>268</v>
      </c>
    </row>
    <row r="1172" spans="2:65" s="12" customFormat="1">
      <c r="B1172" s="149"/>
      <c r="D1172" s="150" t="s">
        <v>276</v>
      </c>
      <c r="E1172" s="151" t="s">
        <v>1</v>
      </c>
      <c r="F1172" s="152" t="s">
        <v>3876</v>
      </c>
      <c r="H1172" s="153">
        <v>20.32</v>
      </c>
      <c r="I1172" s="154"/>
      <c r="L1172" s="149"/>
      <c r="M1172" s="155"/>
      <c r="T1172" s="156"/>
      <c r="AT1172" s="151" t="s">
        <v>276</v>
      </c>
      <c r="AU1172" s="151" t="s">
        <v>90</v>
      </c>
      <c r="AV1172" s="12" t="s">
        <v>90</v>
      </c>
      <c r="AW1172" s="12" t="s">
        <v>32</v>
      </c>
      <c r="AX1172" s="12" t="s">
        <v>77</v>
      </c>
      <c r="AY1172" s="151" t="s">
        <v>268</v>
      </c>
    </row>
    <row r="1173" spans="2:65" s="12" customFormat="1">
      <c r="B1173" s="149"/>
      <c r="D1173" s="150" t="s">
        <v>276</v>
      </c>
      <c r="E1173" s="151" t="s">
        <v>1</v>
      </c>
      <c r="F1173" s="152" t="s">
        <v>3877</v>
      </c>
      <c r="H1173" s="153">
        <v>45.57</v>
      </c>
      <c r="I1173" s="154"/>
      <c r="L1173" s="149"/>
      <c r="M1173" s="155"/>
      <c r="T1173" s="156"/>
      <c r="AT1173" s="151" t="s">
        <v>276</v>
      </c>
      <c r="AU1173" s="151" t="s">
        <v>90</v>
      </c>
      <c r="AV1173" s="12" t="s">
        <v>90</v>
      </c>
      <c r="AW1173" s="12" t="s">
        <v>32</v>
      </c>
      <c r="AX1173" s="12" t="s">
        <v>77</v>
      </c>
      <c r="AY1173" s="151" t="s">
        <v>268</v>
      </c>
    </row>
    <row r="1174" spans="2:65" s="12" customFormat="1">
      <c r="B1174" s="149"/>
      <c r="D1174" s="150" t="s">
        <v>276</v>
      </c>
      <c r="E1174" s="151" t="s">
        <v>1</v>
      </c>
      <c r="F1174" s="152" t="s">
        <v>3878</v>
      </c>
      <c r="H1174" s="153">
        <v>58.28</v>
      </c>
      <c r="I1174" s="154"/>
      <c r="L1174" s="149"/>
      <c r="M1174" s="155"/>
      <c r="T1174" s="156"/>
      <c r="AT1174" s="151" t="s">
        <v>276</v>
      </c>
      <c r="AU1174" s="151" t="s">
        <v>90</v>
      </c>
      <c r="AV1174" s="12" t="s">
        <v>90</v>
      </c>
      <c r="AW1174" s="12" t="s">
        <v>32</v>
      </c>
      <c r="AX1174" s="12" t="s">
        <v>77</v>
      </c>
      <c r="AY1174" s="151" t="s">
        <v>268</v>
      </c>
    </row>
    <row r="1175" spans="2:65" s="12" customFormat="1">
      <c r="B1175" s="149"/>
      <c r="D1175" s="150" t="s">
        <v>276</v>
      </c>
      <c r="E1175" s="151" t="s">
        <v>1</v>
      </c>
      <c r="F1175" s="152" t="s">
        <v>3879</v>
      </c>
      <c r="H1175" s="153">
        <v>155.62</v>
      </c>
      <c r="I1175" s="154"/>
      <c r="L1175" s="149"/>
      <c r="M1175" s="155"/>
      <c r="T1175" s="156"/>
      <c r="AT1175" s="151" t="s">
        <v>276</v>
      </c>
      <c r="AU1175" s="151" t="s">
        <v>90</v>
      </c>
      <c r="AV1175" s="12" t="s">
        <v>90</v>
      </c>
      <c r="AW1175" s="12" t="s">
        <v>32</v>
      </c>
      <c r="AX1175" s="12" t="s">
        <v>77</v>
      </c>
      <c r="AY1175" s="151" t="s">
        <v>268</v>
      </c>
    </row>
    <row r="1176" spans="2:65" s="12" customFormat="1">
      <c r="B1176" s="149"/>
      <c r="D1176" s="150" t="s">
        <v>276</v>
      </c>
      <c r="E1176" s="151" t="s">
        <v>1</v>
      </c>
      <c r="F1176" s="152" t="s">
        <v>1854</v>
      </c>
      <c r="H1176" s="153">
        <v>1.8</v>
      </c>
      <c r="I1176" s="154"/>
      <c r="L1176" s="149"/>
      <c r="M1176" s="155"/>
      <c r="T1176" s="156"/>
      <c r="AT1176" s="151" t="s">
        <v>276</v>
      </c>
      <c r="AU1176" s="151" t="s">
        <v>90</v>
      </c>
      <c r="AV1176" s="12" t="s">
        <v>90</v>
      </c>
      <c r="AW1176" s="12" t="s">
        <v>32</v>
      </c>
      <c r="AX1176" s="12" t="s">
        <v>77</v>
      </c>
      <c r="AY1176" s="151" t="s">
        <v>268</v>
      </c>
    </row>
    <row r="1177" spans="2:65" s="13" customFormat="1">
      <c r="B1177" s="157"/>
      <c r="D1177" s="150" t="s">
        <v>276</v>
      </c>
      <c r="E1177" s="158" t="s">
        <v>1</v>
      </c>
      <c r="F1177" s="159" t="s">
        <v>278</v>
      </c>
      <c r="H1177" s="160">
        <v>472.86</v>
      </c>
      <c r="I1177" s="161"/>
      <c r="L1177" s="157"/>
      <c r="M1177" s="162"/>
      <c r="T1177" s="163"/>
      <c r="AT1177" s="158" t="s">
        <v>276</v>
      </c>
      <c r="AU1177" s="158" t="s">
        <v>90</v>
      </c>
      <c r="AV1177" s="13" t="s">
        <v>101</v>
      </c>
      <c r="AW1177" s="13" t="s">
        <v>32</v>
      </c>
      <c r="AX1177" s="13" t="s">
        <v>84</v>
      </c>
      <c r="AY1177" s="158" t="s">
        <v>268</v>
      </c>
    </row>
    <row r="1178" spans="2:65" s="1" customFormat="1" ht="21.75" customHeight="1">
      <c r="B1178" s="32"/>
      <c r="C1178" s="186" t="s">
        <v>1855</v>
      </c>
      <c r="D1178" s="196" t="s">
        <v>982</v>
      </c>
      <c r="E1178" s="187" t="s">
        <v>1860</v>
      </c>
      <c r="F1178" s="188" t="s">
        <v>1861</v>
      </c>
      <c r="G1178" s="189" t="s">
        <v>215</v>
      </c>
      <c r="H1178" s="190">
        <v>7.9139999999999997</v>
      </c>
      <c r="I1178" s="191"/>
      <c r="J1178" s="192">
        <f>ROUND(I1178*H1178,2)</f>
        <v>0</v>
      </c>
      <c r="K1178" s="188" t="s">
        <v>274</v>
      </c>
      <c r="L1178" s="193"/>
      <c r="M1178" s="194" t="s">
        <v>1</v>
      </c>
      <c r="N1178" s="195" t="s">
        <v>43</v>
      </c>
      <c r="P1178" s="145">
        <f>O1178*H1178</f>
        <v>0</v>
      </c>
      <c r="Q1178" s="145">
        <v>0.44</v>
      </c>
      <c r="R1178" s="145">
        <f>Q1178*H1178</f>
        <v>3.4821599999999999</v>
      </c>
      <c r="S1178" s="145">
        <v>0</v>
      </c>
      <c r="T1178" s="146">
        <f>S1178*H1178</f>
        <v>0</v>
      </c>
      <c r="AR1178" s="147" t="s">
        <v>448</v>
      </c>
      <c r="AT1178" s="147" t="s">
        <v>982</v>
      </c>
      <c r="AU1178" s="147" t="s">
        <v>90</v>
      </c>
      <c r="AY1178" s="17" t="s">
        <v>268</v>
      </c>
      <c r="BE1178" s="148">
        <f>IF(N1178="základní",J1178,0)</f>
        <v>0</v>
      </c>
      <c r="BF1178" s="148">
        <f>IF(N1178="snížená",J1178,0)</f>
        <v>0</v>
      </c>
      <c r="BG1178" s="148">
        <f>IF(N1178="zákl. přenesená",J1178,0)</f>
        <v>0</v>
      </c>
      <c r="BH1178" s="148">
        <f>IF(N1178="sníž. přenesená",J1178,0)</f>
        <v>0</v>
      </c>
      <c r="BI1178" s="148">
        <f>IF(N1178="nulová",J1178,0)</f>
        <v>0</v>
      </c>
      <c r="BJ1178" s="17" t="s">
        <v>90</v>
      </c>
      <c r="BK1178" s="148">
        <f>ROUND(I1178*H1178,2)</f>
        <v>0</v>
      </c>
      <c r="BL1178" s="17" t="s">
        <v>370</v>
      </c>
      <c r="BM1178" s="147" t="s">
        <v>3881</v>
      </c>
    </row>
    <row r="1179" spans="2:65" s="14" customFormat="1">
      <c r="B1179" s="164"/>
      <c r="D1179" s="150" t="s">
        <v>276</v>
      </c>
      <c r="E1179" s="165" t="s">
        <v>1</v>
      </c>
      <c r="F1179" s="166" t="s">
        <v>1739</v>
      </c>
      <c r="H1179" s="165" t="s">
        <v>1</v>
      </c>
      <c r="I1179" s="167"/>
      <c r="L1179" s="164"/>
      <c r="M1179" s="168"/>
      <c r="T1179" s="169"/>
      <c r="AT1179" s="165" t="s">
        <v>276</v>
      </c>
      <c r="AU1179" s="165" t="s">
        <v>90</v>
      </c>
      <c r="AV1179" s="14" t="s">
        <v>84</v>
      </c>
      <c r="AW1179" s="14" t="s">
        <v>32</v>
      </c>
      <c r="AX1179" s="14" t="s">
        <v>77</v>
      </c>
      <c r="AY1179" s="165" t="s">
        <v>268</v>
      </c>
    </row>
    <row r="1180" spans="2:65" s="12" customFormat="1">
      <c r="B1180" s="149"/>
      <c r="D1180" s="150" t="s">
        <v>276</v>
      </c>
      <c r="E1180" s="151" t="s">
        <v>1</v>
      </c>
      <c r="F1180" s="152" t="s">
        <v>3831</v>
      </c>
      <c r="H1180" s="153">
        <v>2.706</v>
      </c>
      <c r="I1180" s="154"/>
      <c r="L1180" s="149"/>
      <c r="M1180" s="155"/>
      <c r="T1180" s="156"/>
      <c r="AT1180" s="151" t="s">
        <v>276</v>
      </c>
      <c r="AU1180" s="151" t="s">
        <v>90</v>
      </c>
      <c r="AV1180" s="12" t="s">
        <v>90</v>
      </c>
      <c r="AW1180" s="12" t="s">
        <v>32</v>
      </c>
      <c r="AX1180" s="12" t="s">
        <v>77</v>
      </c>
      <c r="AY1180" s="151" t="s">
        <v>268</v>
      </c>
    </row>
    <row r="1181" spans="2:65" s="12" customFormat="1">
      <c r="B1181" s="149"/>
      <c r="D1181" s="150" t="s">
        <v>276</v>
      </c>
      <c r="E1181" s="151" t="s">
        <v>1</v>
      </c>
      <c r="F1181" s="152" t="s">
        <v>3832</v>
      </c>
      <c r="H1181" s="153">
        <v>0.251</v>
      </c>
      <c r="I1181" s="154"/>
      <c r="L1181" s="149"/>
      <c r="M1181" s="155"/>
      <c r="T1181" s="156"/>
      <c r="AT1181" s="151" t="s">
        <v>276</v>
      </c>
      <c r="AU1181" s="151" t="s">
        <v>90</v>
      </c>
      <c r="AV1181" s="12" t="s">
        <v>90</v>
      </c>
      <c r="AW1181" s="12" t="s">
        <v>32</v>
      </c>
      <c r="AX1181" s="12" t="s">
        <v>77</v>
      </c>
      <c r="AY1181" s="151" t="s">
        <v>268</v>
      </c>
    </row>
    <row r="1182" spans="2:65" s="12" customFormat="1">
      <c r="B1182" s="149"/>
      <c r="D1182" s="150" t="s">
        <v>276</v>
      </c>
      <c r="E1182" s="151" t="s">
        <v>1</v>
      </c>
      <c r="F1182" s="152" t="s">
        <v>3833</v>
      </c>
      <c r="H1182" s="153">
        <v>0.48499999999999999</v>
      </c>
      <c r="I1182" s="154"/>
      <c r="L1182" s="149"/>
      <c r="M1182" s="155"/>
      <c r="T1182" s="156"/>
      <c r="AT1182" s="151" t="s">
        <v>276</v>
      </c>
      <c r="AU1182" s="151" t="s">
        <v>90</v>
      </c>
      <c r="AV1182" s="12" t="s">
        <v>90</v>
      </c>
      <c r="AW1182" s="12" t="s">
        <v>32</v>
      </c>
      <c r="AX1182" s="12" t="s">
        <v>77</v>
      </c>
      <c r="AY1182" s="151" t="s">
        <v>268</v>
      </c>
    </row>
    <row r="1183" spans="2:65" s="12" customFormat="1">
      <c r="B1183" s="149"/>
      <c r="D1183" s="150" t="s">
        <v>276</v>
      </c>
      <c r="E1183" s="151" t="s">
        <v>1</v>
      </c>
      <c r="F1183" s="152" t="s">
        <v>3834</v>
      </c>
      <c r="H1183" s="153">
        <v>0.36599999999999999</v>
      </c>
      <c r="I1183" s="154"/>
      <c r="L1183" s="149"/>
      <c r="M1183" s="155"/>
      <c r="T1183" s="156"/>
      <c r="AT1183" s="151" t="s">
        <v>276</v>
      </c>
      <c r="AU1183" s="151" t="s">
        <v>90</v>
      </c>
      <c r="AV1183" s="12" t="s">
        <v>90</v>
      </c>
      <c r="AW1183" s="12" t="s">
        <v>32</v>
      </c>
      <c r="AX1183" s="12" t="s">
        <v>77</v>
      </c>
      <c r="AY1183" s="151" t="s">
        <v>268</v>
      </c>
    </row>
    <row r="1184" spans="2:65" s="12" customFormat="1">
      <c r="B1184" s="149"/>
      <c r="D1184" s="150" t="s">
        <v>276</v>
      </c>
      <c r="E1184" s="151" t="s">
        <v>1</v>
      </c>
      <c r="F1184" s="152" t="s">
        <v>3835</v>
      </c>
      <c r="H1184" s="153">
        <v>0.82</v>
      </c>
      <c r="I1184" s="154"/>
      <c r="L1184" s="149"/>
      <c r="M1184" s="155"/>
      <c r="T1184" s="156"/>
      <c r="AT1184" s="151" t="s">
        <v>276</v>
      </c>
      <c r="AU1184" s="151" t="s">
        <v>90</v>
      </c>
      <c r="AV1184" s="12" t="s">
        <v>90</v>
      </c>
      <c r="AW1184" s="12" t="s">
        <v>32</v>
      </c>
      <c r="AX1184" s="12" t="s">
        <v>77</v>
      </c>
      <c r="AY1184" s="151" t="s">
        <v>268</v>
      </c>
    </row>
    <row r="1185" spans="2:65" s="12" customFormat="1">
      <c r="B1185" s="149"/>
      <c r="D1185" s="150" t="s">
        <v>276</v>
      </c>
      <c r="E1185" s="151" t="s">
        <v>1</v>
      </c>
      <c r="F1185" s="152" t="s">
        <v>3836</v>
      </c>
      <c r="H1185" s="153">
        <v>1.0489999999999999</v>
      </c>
      <c r="I1185" s="154"/>
      <c r="L1185" s="149"/>
      <c r="M1185" s="155"/>
      <c r="T1185" s="156"/>
      <c r="AT1185" s="151" t="s">
        <v>276</v>
      </c>
      <c r="AU1185" s="151" t="s">
        <v>90</v>
      </c>
      <c r="AV1185" s="12" t="s">
        <v>90</v>
      </c>
      <c r="AW1185" s="12" t="s">
        <v>32</v>
      </c>
      <c r="AX1185" s="12" t="s">
        <v>77</v>
      </c>
      <c r="AY1185" s="151" t="s">
        <v>268</v>
      </c>
    </row>
    <row r="1186" spans="2:65" s="12" customFormat="1">
      <c r="B1186" s="149"/>
      <c r="D1186" s="150" t="s">
        <v>276</v>
      </c>
      <c r="E1186" s="151" t="s">
        <v>1</v>
      </c>
      <c r="F1186" s="152" t="s">
        <v>3837</v>
      </c>
      <c r="H1186" s="153">
        <v>2.8010000000000002</v>
      </c>
      <c r="I1186" s="154"/>
      <c r="L1186" s="149"/>
      <c r="M1186" s="155"/>
      <c r="T1186" s="156"/>
      <c r="AT1186" s="151" t="s">
        <v>276</v>
      </c>
      <c r="AU1186" s="151" t="s">
        <v>90</v>
      </c>
      <c r="AV1186" s="12" t="s">
        <v>90</v>
      </c>
      <c r="AW1186" s="12" t="s">
        <v>32</v>
      </c>
      <c r="AX1186" s="12" t="s">
        <v>77</v>
      </c>
      <c r="AY1186" s="151" t="s">
        <v>268</v>
      </c>
    </row>
    <row r="1187" spans="2:65" s="12" customFormat="1">
      <c r="B1187" s="149"/>
      <c r="D1187" s="150" t="s">
        <v>276</v>
      </c>
      <c r="E1187" s="151" t="s">
        <v>1</v>
      </c>
      <c r="F1187" s="152" t="s">
        <v>1747</v>
      </c>
      <c r="H1187" s="153">
        <v>3.2000000000000001E-2</v>
      </c>
      <c r="I1187" s="154"/>
      <c r="L1187" s="149"/>
      <c r="M1187" s="155"/>
      <c r="T1187" s="156"/>
      <c r="AT1187" s="151" t="s">
        <v>276</v>
      </c>
      <c r="AU1187" s="151" t="s">
        <v>90</v>
      </c>
      <c r="AV1187" s="12" t="s">
        <v>90</v>
      </c>
      <c r="AW1187" s="12" t="s">
        <v>32</v>
      </c>
      <c r="AX1187" s="12" t="s">
        <v>77</v>
      </c>
      <c r="AY1187" s="151" t="s">
        <v>268</v>
      </c>
    </row>
    <row r="1188" spans="2:65" s="13" customFormat="1">
      <c r="B1188" s="157"/>
      <c r="D1188" s="150" t="s">
        <v>276</v>
      </c>
      <c r="E1188" s="158" t="s">
        <v>1</v>
      </c>
      <c r="F1188" s="159" t="s">
        <v>278</v>
      </c>
      <c r="H1188" s="160">
        <v>8.51</v>
      </c>
      <c r="I1188" s="161"/>
      <c r="L1188" s="157"/>
      <c r="M1188" s="162"/>
      <c r="T1188" s="163"/>
      <c r="AT1188" s="158" t="s">
        <v>276</v>
      </c>
      <c r="AU1188" s="158" t="s">
        <v>90</v>
      </c>
      <c r="AV1188" s="13" t="s">
        <v>101</v>
      </c>
      <c r="AW1188" s="13" t="s">
        <v>32</v>
      </c>
      <c r="AX1188" s="13" t="s">
        <v>84</v>
      </c>
      <c r="AY1188" s="158" t="s">
        <v>268</v>
      </c>
    </row>
    <row r="1189" spans="2:65" s="12" customFormat="1">
      <c r="B1189" s="149"/>
      <c r="D1189" s="150" t="s">
        <v>276</v>
      </c>
      <c r="F1189" s="152" t="s">
        <v>3882</v>
      </c>
      <c r="H1189" s="153">
        <v>7.9139999999999997</v>
      </c>
      <c r="I1189" s="154"/>
      <c r="L1189" s="149"/>
      <c r="M1189" s="155"/>
      <c r="T1189" s="156"/>
      <c r="AT1189" s="151" t="s">
        <v>276</v>
      </c>
      <c r="AU1189" s="151" t="s">
        <v>90</v>
      </c>
      <c r="AV1189" s="12" t="s">
        <v>90</v>
      </c>
      <c r="AW1189" s="12" t="s">
        <v>4</v>
      </c>
      <c r="AX1189" s="12" t="s">
        <v>84</v>
      </c>
      <c r="AY1189" s="151" t="s">
        <v>268</v>
      </c>
    </row>
    <row r="1190" spans="2:65" s="1" customFormat="1" ht="21.75" customHeight="1">
      <c r="B1190" s="32"/>
      <c r="C1190" s="186" t="s">
        <v>2606</v>
      </c>
      <c r="D1190" s="196" t="s">
        <v>982</v>
      </c>
      <c r="E1190" s="187" t="s">
        <v>1865</v>
      </c>
      <c r="F1190" s="188" t="s">
        <v>1866</v>
      </c>
      <c r="G1190" s="189" t="s">
        <v>215</v>
      </c>
      <c r="H1190" s="190">
        <v>1.9570000000000001</v>
      </c>
      <c r="I1190" s="191"/>
      <c r="J1190" s="192">
        <f>ROUND(I1190*H1190,2)</f>
        <v>0</v>
      </c>
      <c r="K1190" s="188" t="s">
        <v>274</v>
      </c>
      <c r="L1190" s="193"/>
      <c r="M1190" s="194" t="s">
        <v>1</v>
      </c>
      <c r="N1190" s="195" t="s">
        <v>43</v>
      </c>
      <c r="P1190" s="145">
        <f>O1190*H1190</f>
        <v>0</v>
      </c>
      <c r="Q1190" s="145">
        <v>0.44</v>
      </c>
      <c r="R1190" s="145">
        <f>Q1190*H1190</f>
        <v>0.86108000000000007</v>
      </c>
      <c r="S1190" s="145">
        <v>0</v>
      </c>
      <c r="T1190" s="146">
        <f>S1190*H1190</f>
        <v>0</v>
      </c>
      <c r="AR1190" s="147" t="s">
        <v>448</v>
      </c>
      <c r="AT1190" s="147" t="s">
        <v>982</v>
      </c>
      <c r="AU1190" s="147" t="s">
        <v>90</v>
      </c>
      <c r="AY1190" s="17" t="s">
        <v>268</v>
      </c>
      <c r="BE1190" s="148">
        <f>IF(N1190="základní",J1190,0)</f>
        <v>0</v>
      </c>
      <c r="BF1190" s="148">
        <f>IF(N1190="snížená",J1190,0)</f>
        <v>0</v>
      </c>
      <c r="BG1190" s="148">
        <f>IF(N1190="zákl. přenesená",J1190,0)</f>
        <v>0</v>
      </c>
      <c r="BH1190" s="148">
        <f>IF(N1190="sníž. přenesená",J1190,0)</f>
        <v>0</v>
      </c>
      <c r="BI1190" s="148">
        <f>IF(N1190="nulová",J1190,0)</f>
        <v>0</v>
      </c>
      <c r="BJ1190" s="17" t="s">
        <v>90</v>
      </c>
      <c r="BK1190" s="148">
        <f>ROUND(I1190*H1190,2)</f>
        <v>0</v>
      </c>
      <c r="BL1190" s="17" t="s">
        <v>370</v>
      </c>
      <c r="BM1190" s="147" t="s">
        <v>3883</v>
      </c>
    </row>
    <row r="1191" spans="2:65" s="14" customFormat="1">
      <c r="B1191" s="164"/>
      <c r="D1191" s="150" t="s">
        <v>276</v>
      </c>
      <c r="E1191" s="165" t="s">
        <v>1</v>
      </c>
      <c r="F1191" s="166" t="s">
        <v>1739</v>
      </c>
      <c r="H1191" s="165" t="s">
        <v>1</v>
      </c>
      <c r="I1191" s="167"/>
      <c r="L1191" s="164"/>
      <c r="M1191" s="168"/>
      <c r="T1191" s="169"/>
      <c r="AT1191" s="165" t="s">
        <v>276</v>
      </c>
      <c r="AU1191" s="165" t="s">
        <v>90</v>
      </c>
      <c r="AV1191" s="14" t="s">
        <v>84</v>
      </c>
      <c r="AW1191" s="14" t="s">
        <v>32</v>
      </c>
      <c r="AX1191" s="14" t="s">
        <v>77</v>
      </c>
      <c r="AY1191" s="165" t="s">
        <v>268</v>
      </c>
    </row>
    <row r="1192" spans="2:65" s="12" customFormat="1">
      <c r="B1192" s="149"/>
      <c r="D1192" s="150" t="s">
        <v>276</v>
      </c>
      <c r="E1192" s="151" t="s">
        <v>1</v>
      </c>
      <c r="F1192" s="152" t="s">
        <v>3831</v>
      </c>
      <c r="H1192" s="153">
        <v>2.706</v>
      </c>
      <c r="I1192" s="154"/>
      <c r="L1192" s="149"/>
      <c r="M1192" s="155"/>
      <c r="T1192" s="156"/>
      <c r="AT1192" s="151" t="s">
        <v>276</v>
      </c>
      <c r="AU1192" s="151" t="s">
        <v>90</v>
      </c>
      <c r="AV1192" s="12" t="s">
        <v>90</v>
      </c>
      <c r="AW1192" s="12" t="s">
        <v>32</v>
      </c>
      <c r="AX1192" s="12" t="s">
        <v>77</v>
      </c>
      <c r="AY1192" s="151" t="s">
        <v>268</v>
      </c>
    </row>
    <row r="1193" spans="2:65" s="12" customFormat="1">
      <c r="B1193" s="149"/>
      <c r="D1193" s="150" t="s">
        <v>276</v>
      </c>
      <c r="E1193" s="151" t="s">
        <v>1</v>
      </c>
      <c r="F1193" s="152" t="s">
        <v>3832</v>
      </c>
      <c r="H1193" s="153">
        <v>0.251</v>
      </c>
      <c r="I1193" s="154"/>
      <c r="L1193" s="149"/>
      <c r="M1193" s="155"/>
      <c r="T1193" s="156"/>
      <c r="AT1193" s="151" t="s">
        <v>276</v>
      </c>
      <c r="AU1193" s="151" t="s">
        <v>90</v>
      </c>
      <c r="AV1193" s="12" t="s">
        <v>90</v>
      </c>
      <c r="AW1193" s="12" t="s">
        <v>32</v>
      </c>
      <c r="AX1193" s="12" t="s">
        <v>77</v>
      </c>
      <c r="AY1193" s="151" t="s">
        <v>268</v>
      </c>
    </row>
    <row r="1194" spans="2:65" s="12" customFormat="1">
      <c r="B1194" s="149"/>
      <c r="D1194" s="150" t="s">
        <v>276</v>
      </c>
      <c r="E1194" s="151" t="s">
        <v>1</v>
      </c>
      <c r="F1194" s="152" t="s">
        <v>3833</v>
      </c>
      <c r="H1194" s="153">
        <v>0.48499999999999999</v>
      </c>
      <c r="I1194" s="154"/>
      <c r="L1194" s="149"/>
      <c r="M1194" s="155"/>
      <c r="T1194" s="156"/>
      <c r="AT1194" s="151" t="s">
        <v>276</v>
      </c>
      <c r="AU1194" s="151" t="s">
        <v>90</v>
      </c>
      <c r="AV1194" s="12" t="s">
        <v>90</v>
      </c>
      <c r="AW1194" s="12" t="s">
        <v>32</v>
      </c>
      <c r="AX1194" s="12" t="s">
        <v>77</v>
      </c>
      <c r="AY1194" s="151" t="s">
        <v>268</v>
      </c>
    </row>
    <row r="1195" spans="2:65" s="12" customFormat="1">
      <c r="B1195" s="149"/>
      <c r="D1195" s="150" t="s">
        <v>276</v>
      </c>
      <c r="E1195" s="151" t="s">
        <v>1</v>
      </c>
      <c r="F1195" s="152" t="s">
        <v>3834</v>
      </c>
      <c r="H1195" s="153">
        <v>0.36599999999999999</v>
      </c>
      <c r="I1195" s="154"/>
      <c r="L1195" s="149"/>
      <c r="M1195" s="155"/>
      <c r="T1195" s="156"/>
      <c r="AT1195" s="151" t="s">
        <v>276</v>
      </c>
      <c r="AU1195" s="151" t="s">
        <v>90</v>
      </c>
      <c r="AV1195" s="12" t="s">
        <v>90</v>
      </c>
      <c r="AW1195" s="12" t="s">
        <v>32</v>
      </c>
      <c r="AX1195" s="12" t="s">
        <v>77</v>
      </c>
      <c r="AY1195" s="151" t="s">
        <v>268</v>
      </c>
    </row>
    <row r="1196" spans="2:65" s="12" customFormat="1">
      <c r="B1196" s="149"/>
      <c r="D1196" s="150" t="s">
        <v>276</v>
      </c>
      <c r="E1196" s="151" t="s">
        <v>1</v>
      </c>
      <c r="F1196" s="152" t="s">
        <v>3835</v>
      </c>
      <c r="H1196" s="153">
        <v>0.82</v>
      </c>
      <c r="I1196" s="154"/>
      <c r="L1196" s="149"/>
      <c r="M1196" s="155"/>
      <c r="T1196" s="156"/>
      <c r="AT1196" s="151" t="s">
        <v>276</v>
      </c>
      <c r="AU1196" s="151" t="s">
        <v>90</v>
      </c>
      <c r="AV1196" s="12" t="s">
        <v>90</v>
      </c>
      <c r="AW1196" s="12" t="s">
        <v>32</v>
      </c>
      <c r="AX1196" s="12" t="s">
        <v>77</v>
      </c>
      <c r="AY1196" s="151" t="s">
        <v>268</v>
      </c>
    </row>
    <row r="1197" spans="2:65" s="12" customFormat="1">
      <c r="B1197" s="149"/>
      <c r="D1197" s="150" t="s">
        <v>276</v>
      </c>
      <c r="E1197" s="151" t="s">
        <v>1</v>
      </c>
      <c r="F1197" s="152" t="s">
        <v>3836</v>
      </c>
      <c r="H1197" s="153">
        <v>1.0489999999999999</v>
      </c>
      <c r="I1197" s="154"/>
      <c r="L1197" s="149"/>
      <c r="M1197" s="155"/>
      <c r="T1197" s="156"/>
      <c r="AT1197" s="151" t="s">
        <v>276</v>
      </c>
      <c r="AU1197" s="151" t="s">
        <v>90</v>
      </c>
      <c r="AV1197" s="12" t="s">
        <v>90</v>
      </c>
      <c r="AW1197" s="12" t="s">
        <v>32</v>
      </c>
      <c r="AX1197" s="12" t="s">
        <v>77</v>
      </c>
      <c r="AY1197" s="151" t="s">
        <v>268</v>
      </c>
    </row>
    <row r="1198" spans="2:65" s="12" customFormat="1">
      <c r="B1198" s="149"/>
      <c r="D1198" s="150" t="s">
        <v>276</v>
      </c>
      <c r="E1198" s="151" t="s">
        <v>1</v>
      </c>
      <c r="F1198" s="152" t="s">
        <v>3837</v>
      </c>
      <c r="H1198" s="153">
        <v>2.8010000000000002</v>
      </c>
      <c r="I1198" s="154"/>
      <c r="L1198" s="149"/>
      <c r="M1198" s="155"/>
      <c r="T1198" s="156"/>
      <c r="AT1198" s="151" t="s">
        <v>276</v>
      </c>
      <c r="AU1198" s="151" t="s">
        <v>90</v>
      </c>
      <c r="AV1198" s="12" t="s">
        <v>90</v>
      </c>
      <c r="AW1198" s="12" t="s">
        <v>32</v>
      </c>
      <c r="AX1198" s="12" t="s">
        <v>77</v>
      </c>
      <c r="AY1198" s="151" t="s">
        <v>268</v>
      </c>
    </row>
    <row r="1199" spans="2:65" s="12" customFormat="1">
      <c r="B1199" s="149"/>
      <c r="D1199" s="150" t="s">
        <v>276</v>
      </c>
      <c r="E1199" s="151" t="s">
        <v>1</v>
      </c>
      <c r="F1199" s="152" t="s">
        <v>1747</v>
      </c>
      <c r="H1199" s="153">
        <v>3.2000000000000001E-2</v>
      </c>
      <c r="I1199" s="154"/>
      <c r="L1199" s="149"/>
      <c r="M1199" s="155"/>
      <c r="T1199" s="156"/>
      <c r="AT1199" s="151" t="s">
        <v>276</v>
      </c>
      <c r="AU1199" s="151" t="s">
        <v>90</v>
      </c>
      <c r="AV1199" s="12" t="s">
        <v>90</v>
      </c>
      <c r="AW1199" s="12" t="s">
        <v>32</v>
      </c>
      <c r="AX1199" s="12" t="s">
        <v>77</v>
      </c>
      <c r="AY1199" s="151" t="s">
        <v>268</v>
      </c>
    </row>
    <row r="1200" spans="2:65" s="13" customFormat="1">
      <c r="B1200" s="157"/>
      <c r="D1200" s="150" t="s">
        <v>276</v>
      </c>
      <c r="E1200" s="158" t="s">
        <v>1</v>
      </c>
      <c r="F1200" s="159" t="s">
        <v>278</v>
      </c>
      <c r="H1200" s="160">
        <v>8.51</v>
      </c>
      <c r="I1200" s="161"/>
      <c r="L1200" s="157"/>
      <c r="M1200" s="162"/>
      <c r="T1200" s="163"/>
      <c r="AT1200" s="158" t="s">
        <v>276</v>
      </c>
      <c r="AU1200" s="158" t="s">
        <v>90</v>
      </c>
      <c r="AV1200" s="13" t="s">
        <v>101</v>
      </c>
      <c r="AW1200" s="13" t="s">
        <v>32</v>
      </c>
      <c r="AX1200" s="13" t="s">
        <v>84</v>
      </c>
      <c r="AY1200" s="158" t="s">
        <v>268</v>
      </c>
    </row>
    <row r="1201" spans="2:65" s="12" customFormat="1">
      <c r="B1201" s="149"/>
      <c r="D1201" s="150" t="s">
        <v>276</v>
      </c>
      <c r="F1201" s="152" t="s">
        <v>3884</v>
      </c>
      <c r="H1201" s="153">
        <v>1.9570000000000001</v>
      </c>
      <c r="I1201" s="154"/>
      <c r="L1201" s="149"/>
      <c r="M1201" s="155"/>
      <c r="T1201" s="156"/>
      <c r="AT1201" s="151" t="s">
        <v>276</v>
      </c>
      <c r="AU1201" s="151" t="s">
        <v>90</v>
      </c>
      <c r="AV1201" s="12" t="s">
        <v>90</v>
      </c>
      <c r="AW1201" s="12" t="s">
        <v>4</v>
      </c>
      <c r="AX1201" s="12" t="s">
        <v>84</v>
      </c>
      <c r="AY1201" s="151" t="s">
        <v>268</v>
      </c>
    </row>
    <row r="1202" spans="2:65" s="1" customFormat="1" ht="24.2" customHeight="1">
      <c r="B1202" s="32"/>
      <c r="C1202" s="136" t="s">
        <v>1859</v>
      </c>
      <c r="D1202" s="136" t="s">
        <v>270</v>
      </c>
      <c r="E1202" s="137" t="s">
        <v>1870</v>
      </c>
      <c r="F1202" s="138" t="s">
        <v>1871</v>
      </c>
      <c r="G1202" s="139" t="s">
        <v>273</v>
      </c>
      <c r="H1202" s="140">
        <v>154.50800000000001</v>
      </c>
      <c r="I1202" s="141"/>
      <c r="J1202" s="142">
        <f>ROUND(I1202*H1202,2)</f>
        <v>0</v>
      </c>
      <c r="K1202" s="138" t="s">
        <v>274</v>
      </c>
      <c r="L1202" s="32"/>
      <c r="M1202" s="143" t="s">
        <v>1</v>
      </c>
      <c r="N1202" s="144" t="s">
        <v>43</v>
      </c>
      <c r="P1202" s="145">
        <f>O1202*H1202</f>
        <v>0</v>
      </c>
      <c r="Q1202" s="145">
        <v>0</v>
      </c>
      <c r="R1202" s="145">
        <f>Q1202*H1202</f>
        <v>0</v>
      </c>
      <c r="S1202" s="145">
        <v>0</v>
      </c>
      <c r="T1202" s="146">
        <f>S1202*H1202</f>
        <v>0</v>
      </c>
      <c r="AR1202" s="147" t="s">
        <v>370</v>
      </c>
      <c r="AT1202" s="147" t="s">
        <v>270</v>
      </c>
      <c r="AU1202" s="147" t="s">
        <v>90</v>
      </c>
      <c r="AY1202" s="17" t="s">
        <v>268</v>
      </c>
      <c r="BE1202" s="148">
        <f>IF(N1202="základní",J1202,0)</f>
        <v>0</v>
      </c>
      <c r="BF1202" s="148">
        <f>IF(N1202="snížená",J1202,0)</f>
        <v>0</v>
      </c>
      <c r="BG1202" s="148">
        <f>IF(N1202="zákl. přenesená",J1202,0)</f>
        <v>0</v>
      </c>
      <c r="BH1202" s="148">
        <f>IF(N1202="sníž. přenesená",J1202,0)</f>
        <v>0</v>
      </c>
      <c r="BI1202" s="148">
        <f>IF(N1202="nulová",J1202,0)</f>
        <v>0</v>
      </c>
      <c r="BJ1202" s="17" t="s">
        <v>90</v>
      </c>
      <c r="BK1202" s="148">
        <f>ROUND(I1202*H1202,2)</f>
        <v>0</v>
      </c>
      <c r="BL1202" s="17" t="s">
        <v>370</v>
      </c>
      <c r="BM1202" s="147" t="s">
        <v>3885</v>
      </c>
    </row>
    <row r="1203" spans="2:65" s="1" customFormat="1" ht="16.5" customHeight="1">
      <c r="B1203" s="32"/>
      <c r="C1203" s="186" t="s">
        <v>1869</v>
      </c>
      <c r="D1203" s="186" t="s">
        <v>982</v>
      </c>
      <c r="E1203" s="187" t="s">
        <v>1874</v>
      </c>
      <c r="F1203" s="188" t="s">
        <v>1875</v>
      </c>
      <c r="G1203" s="189" t="s">
        <v>273</v>
      </c>
      <c r="H1203" s="190">
        <v>169.959</v>
      </c>
      <c r="I1203" s="191"/>
      <c r="J1203" s="192">
        <f>ROUND(I1203*H1203,2)</f>
        <v>0</v>
      </c>
      <c r="K1203" s="188" t="s">
        <v>1</v>
      </c>
      <c r="L1203" s="193"/>
      <c r="M1203" s="194" t="s">
        <v>1</v>
      </c>
      <c r="N1203" s="195" t="s">
        <v>43</v>
      </c>
      <c r="P1203" s="145">
        <f>O1203*H1203</f>
        <v>0</v>
      </c>
      <c r="Q1203" s="145">
        <v>1.32E-2</v>
      </c>
      <c r="R1203" s="145">
        <f>Q1203*H1203</f>
        <v>2.2434588</v>
      </c>
      <c r="S1203" s="145">
        <v>0</v>
      </c>
      <c r="T1203" s="146">
        <f>S1203*H1203</f>
        <v>0</v>
      </c>
      <c r="AR1203" s="147" t="s">
        <v>448</v>
      </c>
      <c r="AT1203" s="147" t="s">
        <v>982</v>
      </c>
      <c r="AU1203" s="147" t="s">
        <v>90</v>
      </c>
      <c r="AY1203" s="17" t="s">
        <v>268</v>
      </c>
      <c r="BE1203" s="148">
        <f>IF(N1203="základní",J1203,0)</f>
        <v>0</v>
      </c>
      <c r="BF1203" s="148">
        <f>IF(N1203="snížená",J1203,0)</f>
        <v>0</v>
      </c>
      <c r="BG1203" s="148">
        <f>IF(N1203="zákl. přenesená",J1203,0)</f>
        <v>0</v>
      </c>
      <c r="BH1203" s="148">
        <f>IF(N1203="sníž. přenesená",J1203,0)</f>
        <v>0</v>
      </c>
      <c r="BI1203" s="148">
        <f>IF(N1203="nulová",J1203,0)</f>
        <v>0</v>
      </c>
      <c r="BJ1203" s="17" t="s">
        <v>90</v>
      </c>
      <c r="BK1203" s="148">
        <f>ROUND(I1203*H1203,2)</f>
        <v>0</v>
      </c>
      <c r="BL1203" s="17" t="s">
        <v>370</v>
      </c>
      <c r="BM1203" s="147" t="s">
        <v>1876</v>
      </c>
    </row>
    <row r="1204" spans="2:65" s="14" customFormat="1">
      <c r="B1204" s="164"/>
      <c r="D1204" s="150" t="s">
        <v>276</v>
      </c>
      <c r="E1204" s="165" t="s">
        <v>1</v>
      </c>
      <c r="F1204" s="166" t="s">
        <v>1877</v>
      </c>
      <c r="H1204" s="165" t="s">
        <v>1</v>
      </c>
      <c r="I1204" s="167"/>
      <c r="L1204" s="164"/>
      <c r="M1204" s="168"/>
      <c r="T1204" s="169"/>
      <c r="AT1204" s="165" t="s">
        <v>276</v>
      </c>
      <c r="AU1204" s="165" t="s">
        <v>90</v>
      </c>
      <c r="AV1204" s="14" t="s">
        <v>84</v>
      </c>
      <c r="AW1204" s="14" t="s">
        <v>32</v>
      </c>
      <c r="AX1204" s="14" t="s">
        <v>77</v>
      </c>
      <c r="AY1204" s="165" t="s">
        <v>268</v>
      </c>
    </row>
    <row r="1205" spans="2:65" s="12" customFormat="1">
      <c r="B1205" s="149"/>
      <c r="D1205" s="150" t="s">
        <v>276</v>
      </c>
      <c r="E1205" s="151" t="s">
        <v>1</v>
      </c>
      <c r="F1205" s="152" t="s">
        <v>3793</v>
      </c>
      <c r="H1205" s="153">
        <v>154.50800000000001</v>
      </c>
      <c r="I1205" s="154"/>
      <c r="L1205" s="149"/>
      <c r="M1205" s="155"/>
      <c r="T1205" s="156"/>
      <c r="AT1205" s="151" t="s">
        <v>276</v>
      </c>
      <c r="AU1205" s="151" t="s">
        <v>90</v>
      </c>
      <c r="AV1205" s="12" t="s">
        <v>90</v>
      </c>
      <c r="AW1205" s="12" t="s">
        <v>32</v>
      </c>
      <c r="AX1205" s="12" t="s">
        <v>77</v>
      </c>
      <c r="AY1205" s="151" t="s">
        <v>268</v>
      </c>
    </row>
    <row r="1206" spans="2:65" s="13" customFormat="1">
      <c r="B1206" s="157"/>
      <c r="D1206" s="150" t="s">
        <v>276</v>
      </c>
      <c r="E1206" s="158" t="s">
        <v>1</v>
      </c>
      <c r="F1206" s="159" t="s">
        <v>278</v>
      </c>
      <c r="H1206" s="160">
        <v>154.50800000000001</v>
      </c>
      <c r="I1206" s="161"/>
      <c r="L1206" s="157"/>
      <c r="M1206" s="162"/>
      <c r="T1206" s="163"/>
      <c r="AT1206" s="158" t="s">
        <v>276</v>
      </c>
      <c r="AU1206" s="158" t="s">
        <v>90</v>
      </c>
      <c r="AV1206" s="13" t="s">
        <v>101</v>
      </c>
      <c r="AW1206" s="13" t="s">
        <v>32</v>
      </c>
      <c r="AX1206" s="13" t="s">
        <v>84</v>
      </c>
      <c r="AY1206" s="158" t="s">
        <v>268</v>
      </c>
    </row>
    <row r="1207" spans="2:65" s="12" customFormat="1">
      <c r="B1207" s="149"/>
      <c r="D1207" s="150" t="s">
        <v>276</v>
      </c>
      <c r="F1207" s="152" t="s">
        <v>3886</v>
      </c>
      <c r="H1207" s="153">
        <v>169.959</v>
      </c>
      <c r="I1207" s="154"/>
      <c r="L1207" s="149"/>
      <c r="M1207" s="155"/>
      <c r="T1207" s="156"/>
      <c r="AT1207" s="151" t="s">
        <v>276</v>
      </c>
      <c r="AU1207" s="151" t="s">
        <v>90</v>
      </c>
      <c r="AV1207" s="12" t="s">
        <v>90</v>
      </c>
      <c r="AW1207" s="12" t="s">
        <v>4</v>
      </c>
      <c r="AX1207" s="12" t="s">
        <v>84</v>
      </c>
      <c r="AY1207" s="151" t="s">
        <v>268</v>
      </c>
    </row>
    <row r="1208" spans="2:65" s="1" customFormat="1" ht="24.2" customHeight="1">
      <c r="B1208" s="32"/>
      <c r="C1208" s="136" t="s">
        <v>1873</v>
      </c>
      <c r="D1208" s="177" t="s">
        <v>270</v>
      </c>
      <c r="E1208" s="137" t="s">
        <v>1880</v>
      </c>
      <c r="F1208" s="138" t="s">
        <v>1881</v>
      </c>
      <c r="G1208" s="139" t="s">
        <v>273</v>
      </c>
      <c r="H1208" s="140">
        <v>55.298000000000002</v>
      </c>
      <c r="I1208" s="141"/>
      <c r="J1208" s="142">
        <f>ROUND(I1208*H1208,2)</f>
        <v>0</v>
      </c>
      <c r="K1208" s="138" t="s">
        <v>1</v>
      </c>
      <c r="L1208" s="32"/>
      <c r="M1208" s="143" t="s">
        <v>1</v>
      </c>
      <c r="N1208" s="144" t="s">
        <v>43</v>
      </c>
      <c r="P1208" s="145">
        <f>O1208*H1208</f>
        <v>0</v>
      </c>
      <c r="Q1208" s="145">
        <v>0</v>
      </c>
      <c r="R1208" s="145">
        <f>Q1208*H1208</f>
        <v>0</v>
      </c>
      <c r="S1208" s="145">
        <v>0</v>
      </c>
      <c r="T1208" s="146">
        <f>S1208*H1208</f>
        <v>0</v>
      </c>
      <c r="AR1208" s="147" t="s">
        <v>370</v>
      </c>
      <c r="AT1208" s="147" t="s">
        <v>270</v>
      </c>
      <c r="AU1208" s="147" t="s">
        <v>90</v>
      </c>
      <c r="AY1208" s="17" t="s">
        <v>268</v>
      </c>
      <c r="BE1208" s="148">
        <f>IF(N1208="základní",J1208,0)</f>
        <v>0</v>
      </c>
      <c r="BF1208" s="148">
        <f>IF(N1208="snížená",J1208,0)</f>
        <v>0</v>
      </c>
      <c r="BG1208" s="148">
        <f>IF(N1208="zákl. přenesená",J1208,0)</f>
        <v>0</v>
      </c>
      <c r="BH1208" s="148">
        <f>IF(N1208="sníž. přenesená",J1208,0)</f>
        <v>0</v>
      </c>
      <c r="BI1208" s="148">
        <f>IF(N1208="nulová",J1208,0)</f>
        <v>0</v>
      </c>
      <c r="BJ1208" s="17" t="s">
        <v>90</v>
      </c>
      <c r="BK1208" s="148">
        <f>ROUND(I1208*H1208,2)</f>
        <v>0</v>
      </c>
      <c r="BL1208" s="17" t="s">
        <v>370</v>
      </c>
      <c r="BM1208" s="147" t="s">
        <v>3887</v>
      </c>
    </row>
    <row r="1209" spans="2:65" s="1" customFormat="1" ht="21.75" customHeight="1">
      <c r="B1209" s="32"/>
      <c r="C1209" s="186" t="s">
        <v>1879</v>
      </c>
      <c r="D1209" s="186" t="s">
        <v>982</v>
      </c>
      <c r="E1209" s="187" t="s">
        <v>1884</v>
      </c>
      <c r="F1209" s="188" t="s">
        <v>1885</v>
      </c>
      <c r="G1209" s="189" t="s">
        <v>273</v>
      </c>
      <c r="H1209" s="190">
        <v>18.465</v>
      </c>
      <c r="I1209" s="191"/>
      <c r="J1209" s="192">
        <f>ROUND(I1209*H1209,2)</f>
        <v>0</v>
      </c>
      <c r="K1209" s="188" t="s">
        <v>274</v>
      </c>
      <c r="L1209" s="193"/>
      <c r="M1209" s="194" t="s">
        <v>1</v>
      </c>
      <c r="N1209" s="195" t="s">
        <v>43</v>
      </c>
      <c r="P1209" s="145">
        <f>O1209*H1209</f>
        <v>0</v>
      </c>
      <c r="Q1209" s="145">
        <v>1.49E-2</v>
      </c>
      <c r="R1209" s="145">
        <f>Q1209*H1209</f>
        <v>0.2751285</v>
      </c>
      <c r="S1209" s="145">
        <v>0</v>
      </c>
      <c r="T1209" s="146">
        <f>S1209*H1209</f>
        <v>0</v>
      </c>
      <c r="AR1209" s="147" t="s">
        <v>448</v>
      </c>
      <c r="AT1209" s="147" t="s">
        <v>982</v>
      </c>
      <c r="AU1209" s="147" t="s">
        <v>90</v>
      </c>
      <c r="AY1209" s="17" t="s">
        <v>268</v>
      </c>
      <c r="BE1209" s="148">
        <f>IF(N1209="základní",J1209,0)</f>
        <v>0</v>
      </c>
      <c r="BF1209" s="148">
        <f>IF(N1209="snížená",J1209,0)</f>
        <v>0</v>
      </c>
      <c r="BG1209" s="148">
        <f>IF(N1209="zákl. přenesená",J1209,0)</f>
        <v>0</v>
      </c>
      <c r="BH1209" s="148">
        <f>IF(N1209="sníž. přenesená",J1209,0)</f>
        <v>0</v>
      </c>
      <c r="BI1209" s="148">
        <f>IF(N1209="nulová",J1209,0)</f>
        <v>0</v>
      </c>
      <c r="BJ1209" s="17" t="s">
        <v>90</v>
      </c>
      <c r="BK1209" s="148">
        <f>ROUND(I1209*H1209,2)</f>
        <v>0</v>
      </c>
      <c r="BL1209" s="17" t="s">
        <v>370</v>
      </c>
      <c r="BM1209" s="147" t="s">
        <v>3888</v>
      </c>
    </row>
    <row r="1210" spans="2:65" s="14" customFormat="1">
      <c r="B1210" s="164"/>
      <c r="D1210" s="150" t="s">
        <v>276</v>
      </c>
      <c r="E1210" s="165" t="s">
        <v>1</v>
      </c>
      <c r="F1210" s="166" t="s">
        <v>1887</v>
      </c>
      <c r="H1210" s="165" t="s">
        <v>1</v>
      </c>
      <c r="I1210" s="167"/>
      <c r="L1210" s="164"/>
      <c r="M1210" s="168"/>
      <c r="T1210" s="169"/>
      <c r="AT1210" s="165" t="s">
        <v>276</v>
      </c>
      <c r="AU1210" s="165" t="s">
        <v>90</v>
      </c>
      <c r="AV1210" s="14" t="s">
        <v>84</v>
      </c>
      <c r="AW1210" s="14" t="s">
        <v>32</v>
      </c>
      <c r="AX1210" s="14" t="s">
        <v>77</v>
      </c>
      <c r="AY1210" s="165" t="s">
        <v>268</v>
      </c>
    </row>
    <row r="1211" spans="2:65" s="14" customFormat="1">
      <c r="B1211" s="164"/>
      <c r="D1211" s="150" t="s">
        <v>276</v>
      </c>
      <c r="E1211" s="165" t="s">
        <v>1</v>
      </c>
      <c r="F1211" s="166" t="s">
        <v>1888</v>
      </c>
      <c r="H1211" s="165" t="s">
        <v>1</v>
      </c>
      <c r="I1211" s="167"/>
      <c r="L1211" s="164"/>
      <c r="M1211" s="168"/>
      <c r="T1211" s="169"/>
      <c r="AT1211" s="165" t="s">
        <v>276</v>
      </c>
      <c r="AU1211" s="165" t="s">
        <v>90</v>
      </c>
      <c r="AV1211" s="14" t="s">
        <v>84</v>
      </c>
      <c r="AW1211" s="14" t="s">
        <v>32</v>
      </c>
      <c r="AX1211" s="14" t="s">
        <v>77</v>
      </c>
      <c r="AY1211" s="165" t="s">
        <v>268</v>
      </c>
    </row>
    <row r="1212" spans="2:65" s="12" customFormat="1">
      <c r="B1212" s="149"/>
      <c r="D1212" s="150" t="s">
        <v>276</v>
      </c>
      <c r="E1212" s="151" t="s">
        <v>1</v>
      </c>
      <c r="F1212" s="152" t="s">
        <v>3889</v>
      </c>
      <c r="H1212" s="153">
        <v>18.465</v>
      </c>
      <c r="I1212" s="154"/>
      <c r="L1212" s="149"/>
      <c r="M1212" s="155"/>
      <c r="T1212" s="156"/>
      <c r="AT1212" s="151" t="s">
        <v>276</v>
      </c>
      <c r="AU1212" s="151" t="s">
        <v>90</v>
      </c>
      <c r="AV1212" s="12" t="s">
        <v>90</v>
      </c>
      <c r="AW1212" s="12" t="s">
        <v>32</v>
      </c>
      <c r="AX1212" s="12" t="s">
        <v>77</v>
      </c>
      <c r="AY1212" s="151" t="s">
        <v>268</v>
      </c>
    </row>
    <row r="1213" spans="2:65" s="13" customFormat="1">
      <c r="B1213" s="157"/>
      <c r="D1213" s="150" t="s">
        <v>276</v>
      </c>
      <c r="E1213" s="158" t="s">
        <v>1</v>
      </c>
      <c r="F1213" s="159" t="s">
        <v>278</v>
      </c>
      <c r="H1213" s="160">
        <v>18.465</v>
      </c>
      <c r="I1213" s="161"/>
      <c r="L1213" s="157"/>
      <c r="M1213" s="162"/>
      <c r="T1213" s="163"/>
      <c r="AT1213" s="158" t="s">
        <v>276</v>
      </c>
      <c r="AU1213" s="158" t="s">
        <v>90</v>
      </c>
      <c r="AV1213" s="13" t="s">
        <v>101</v>
      </c>
      <c r="AW1213" s="13" t="s">
        <v>32</v>
      </c>
      <c r="AX1213" s="13" t="s">
        <v>84</v>
      </c>
      <c r="AY1213" s="158" t="s">
        <v>268</v>
      </c>
    </row>
    <row r="1214" spans="2:65" s="1" customFormat="1" ht="21.75" customHeight="1">
      <c r="B1214" s="32"/>
      <c r="C1214" s="186" t="s">
        <v>1883</v>
      </c>
      <c r="D1214" s="186" t="s">
        <v>982</v>
      </c>
      <c r="E1214" s="187" t="s">
        <v>1891</v>
      </c>
      <c r="F1214" s="188" t="s">
        <v>1892</v>
      </c>
      <c r="G1214" s="189" t="s">
        <v>273</v>
      </c>
      <c r="H1214" s="190">
        <v>14.654999999999999</v>
      </c>
      <c r="I1214" s="191"/>
      <c r="J1214" s="192">
        <f>ROUND(I1214*H1214,2)</f>
        <v>0</v>
      </c>
      <c r="K1214" s="188" t="s">
        <v>274</v>
      </c>
      <c r="L1214" s="193"/>
      <c r="M1214" s="194" t="s">
        <v>1</v>
      </c>
      <c r="N1214" s="195" t="s">
        <v>43</v>
      </c>
      <c r="P1214" s="145">
        <f>O1214*H1214</f>
        <v>0</v>
      </c>
      <c r="Q1214" s="145">
        <v>1.3100000000000001E-2</v>
      </c>
      <c r="R1214" s="145">
        <f>Q1214*H1214</f>
        <v>0.1919805</v>
      </c>
      <c r="S1214" s="145">
        <v>0</v>
      </c>
      <c r="T1214" s="146">
        <f>S1214*H1214</f>
        <v>0</v>
      </c>
      <c r="AR1214" s="147" t="s">
        <v>448</v>
      </c>
      <c r="AT1214" s="147" t="s">
        <v>982</v>
      </c>
      <c r="AU1214" s="147" t="s">
        <v>90</v>
      </c>
      <c r="AY1214" s="17" t="s">
        <v>268</v>
      </c>
      <c r="BE1214" s="148">
        <f>IF(N1214="základní",J1214,0)</f>
        <v>0</v>
      </c>
      <c r="BF1214" s="148">
        <f>IF(N1214="snížená",J1214,0)</f>
        <v>0</v>
      </c>
      <c r="BG1214" s="148">
        <f>IF(N1214="zákl. přenesená",J1214,0)</f>
        <v>0</v>
      </c>
      <c r="BH1214" s="148">
        <f>IF(N1214="sníž. přenesená",J1214,0)</f>
        <v>0</v>
      </c>
      <c r="BI1214" s="148">
        <f>IF(N1214="nulová",J1214,0)</f>
        <v>0</v>
      </c>
      <c r="BJ1214" s="17" t="s">
        <v>90</v>
      </c>
      <c r="BK1214" s="148">
        <f>ROUND(I1214*H1214,2)</f>
        <v>0</v>
      </c>
      <c r="BL1214" s="17" t="s">
        <v>370</v>
      </c>
      <c r="BM1214" s="147" t="s">
        <v>3890</v>
      </c>
    </row>
    <row r="1215" spans="2:65" s="14" customFormat="1">
      <c r="B1215" s="164"/>
      <c r="D1215" s="150" t="s">
        <v>276</v>
      </c>
      <c r="E1215" s="165" t="s">
        <v>1</v>
      </c>
      <c r="F1215" s="166" t="s">
        <v>1887</v>
      </c>
      <c r="H1215" s="165" t="s">
        <v>1</v>
      </c>
      <c r="I1215" s="167"/>
      <c r="L1215" s="164"/>
      <c r="M1215" s="168"/>
      <c r="T1215" s="169"/>
      <c r="AT1215" s="165" t="s">
        <v>276</v>
      </c>
      <c r="AU1215" s="165" t="s">
        <v>90</v>
      </c>
      <c r="AV1215" s="14" t="s">
        <v>84</v>
      </c>
      <c r="AW1215" s="14" t="s">
        <v>32</v>
      </c>
      <c r="AX1215" s="14" t="s">
        <v>77</v>
      </c>
      <c r="AY1215" s="165" t="s">
        <v>268</v>
      </c>
    </row>
    <row r="1216" spans="2:65" s="14" customFormat="1">
      <c r="B1216" s="164"/>
      <c r="D1216" s="150" t="s">
        <v>276</v>
      </c>
      <c r="E1216" s="165" t="s">
        <v>1</v>
      </c>
      <c r="F1216" s="166" t="s">
        <v>1894</v>
      </c>
      <c r="H1216" s="165" t="s">
        <v>1</v>
      </c>
      <c r="I1216" s="167"/>
      <c r="L1216" s="164"/>
      <c r="M1216" s="168"/>
      <c r="T1216" s="169"/>
      <c r="AT1216" s="165" t="s">
        <v>276</v>
      </c>
      <c r="AU1216" s="165" t="s">
        <v>90</v>
      </c>
      <c r="AV1216" s="14" t="s">
        <v>84</v>
      </c>
      <c r="AW1216" s="14" t="s">
        <v>32</v>
      </c>
      <c r="AX1216" s="14" t="s">
        <v>77</v>
      </c>
      <c r="AY1216" s="165" t="s">
        <v>268</v>
      </c>
    </row>
    <row r="1217" spans="2:65" s="12" customFormat="1">
      <c r="B1217" s="149"/>
      <c r="D1217" s="150" t="s">
        <v>276</v>
      </c>
      <c r="E1217" s="151" t="s">
        <v>1</v>
      </c>
      <c r="F1217" s="152" t="s">
        <v>3891</v>
      </c>
      <c r="H1217" s="153">
        <v>14.654999999999999</v>
      </c>
      <c r="I1217" s="154"/>
      <c r="L1217" s="149"/>
      <c r="M1217" s="155"/>
      <c r="T1217" s="156"/>
      <c r="AT1217" s="151" t="s">
        <v>276</v>
      </c>
      <c r="AU1217" s="151" t="s">
        <v>90</v>
      </c>
      <c r="AV1217" s="12" t="s">
        <v>90</v>
      </c>
      <c r="AW1217" s="12" t="s">
        <v>32</v>
      </c>
      <c r="AX1217" s="12" t="s">
        <v>77</v>
      </c>
      <c r="AY1217" s="151" t="s">
        <v>268</v>
      </c>
    </row>
    <row r="1218" spans="2:65" s="13" customFormat="1">
      <c r="B1218" s="157"/>
      <c r="D1218" s="150" t="s">
        <v>276</v>
      </c>
      <c r="E1218" s="158" t="s">
        <v>1</v>
      </c>
      <c r="F1218" s="159" t="s">
        <v>278</v>
      </c>
      <c r="H1218" s="160">
        <v>14.654999999999999</v>
      </c>
      <c r="I1218" s="161"/>
      <c r="L1218" s="157"/>
      <c r="M1218" s="162"/>
      <c r="T1218" s="163"/>
      <c r="AT1218" s="158" t="s">
        <v>276</v>
      </c>
      <c r="AU1218" s="158" t="s">
        <v>90</v>
      </c>
      <c r="AV1218" s="13" t="s">
        <v>101</v>
      </c>
      <c r="AW1218" s="13" t="s">
        <v>32</v>
      </c>
      <c r="AX1218" s="13" t="s">
        <v>84</v>
      </c>
      <c r="AY1218" s="158" t="s">
        <v>268</v>
      </c>
    </row>
    <row r="1219" spans="2:65" s="1" customFormat="1" ht="21.75" customHeight="1">
      <c r="B1219" s="32"/>
      <c r="C1219" s="186" t="s">
        <v>1890</v>
      </c>
      <c r="D1219" s="186" t="s">
        <v>982</v>
      </c>
      <c r="E1219" s="187" t="s">
        <v>1897</v>
      </c>
      <c r="F1219" s="188" t="s">
        <v>1898</v>
      </c>
      <c r="G1219" s="189" t="s">
        <v>273</v>
      </c>
      <c r="H1219" s="190">
        <v>22.178000000000001</v>
      </c>
      <c r="I1219" s="191"/>
      <c r="J1219" s="192">
        <f>ROUND(I1219*H1219,2)</f>
        <v>0</v>
      </c>
      <c r="K1219" s="188" t="s">
        <v>274</v>
      </c>
      <c r="L1219" s="193"/>
      <c r="M1219" s="194" t="s">
        <v>1</v>
      </c>
      <c r="N1219" s="195" t="s">
        <v>43</v>
      </c>
      <c r="P1219" s="145">
        <f>O1219*H1219</f>
        <v>0</v>
      </c>
      <c r="Q1219" s="145">
        <v>1.09E-2</v>
      </c>
      <c r="R1219" s="145">
        <f>Q1219*H1219</f>
        <v>0.24174020000000002</v>
      </c>
      <c r="S1219" s="145">
        <v>0</v>
      </c>
      <c r="T1219" s="146">
        <f>S1219*H1219</f>
        <v>0</v>
      </c>
      <c r="AR1219" s="147" t="s">
        <v>448</v>
      </c>
      <c r="AT1219" s="147" t="s">
        <v>982</v>
      </c>
      <c r="AU1219" s="147" t="s">
        <v>90</v>
      </c>
      <c r="AY1219" s="17" t="s">
        <v>268</v>
      </c>
      <c r="BE1219" s="148">
        <f>IF(N1219="základní",J1219,0)</f>
        <v>0</v>
      </c>
      <c r="BF1219" s="148">
        <f>IF(N1219="snížená",J1219,0)</f>
        <v>0</v>
      </c>
      <c r="BG1219" s="148">
        <f>IF(N1219="zákl. přenesená",J1219,0)</f>
        <v>0</v>
      </c>
      <c r="BH1219" s="148">
        <f>IF(N1219="sníž. přenesená",J1219,0)</f>
        <v>0</v>
      </c>
      <c r="BI1219" s="148">
        <f>IF(N1219="nulová",J1219,0)</f>
        <v>0</v>
      </c>
      <c r="BJ1219" s="17" t="s">
        <v>90</v>
      </c>
      <c r="BK1219" s="148">
        <f>ROUND(I1219*H1219,2)</f>
        <v>0</v>
      </c>
      <c r="BL1219" s="17" t="s">
        <v>370</v>
      </c>
      <c r="BM1219" s="147" t="s">
        <v>3892</v>
      </c>
    </row>
    <row r="1220" spans="2:65" s="14" customFormat="1">
      <c r="B1220" s="164"/>
      <c r="D1220" s="150" t="s">
        <v>276</v>
      </c>
      <c r="E1220" s="165" t="s">
        <v>1</v>
      </c>
      <c r="F1220" s="166" t="s">
        <v>1157</v>
      </c>
      <c r="H1220" s="165" t="s">
        <v>1</v>
      </c>
      <c r="I1220" s="167"/>
      <c r="L1220" s="164"/>
      <c r="M1220" s="168"/>
      <c r="T1220" s="169"/>
      <c r="AT1220" s="165" t="s">
        <v>276</v>
      </c>
      <c r="AU1220" s="165" t="s">
        <v>90</v>
      </c>
      <c r="AV1220" s="14" t="s">
        <v>84</v>
      </c>
      <c r="AW1220" s="14" t="s">
        <v>32</v>
      </c>
      <c r="AX1220" s="14" t="s">
        <v>77</v>
      </c>
      <c r="AY1220" s="165" t="s">
        <v>268</v>
      </c>
    </row>
    <row r="1221" spans="2:65" s="14" customFormat="1">
      <c r="B1221" s="164"/>
      <c r="D1221" s="150" t="s">
        <v>276</v>
      </c>
      <c r="E1221" s="165" t="s">
        <v>1</v>
      </c>
      <c r="F1221" s="166" t="s">
        <v>1900</v>
      </c>
      <c r="H1221" s="165" t="s">
        <v>1</v>
      </c>
      <c r="I1221" s="167"/>
      <c r="L1221" s="164"/>
      <c r="M1221" s="168"/>
      <c r="T1221" s="169"/>
      <c r="AT1221" s="165" t="s">
        <v>276</v>
      </c>
      <c r="AU1221" s="165" t="s">
        <v>90</v>
      </c>
      <c r="AV1221" s="14" t="s">
        <v>84</v>
      </c>
      <c r="AW1221" s="14" t="s">
        <v>32</v>
      </c>
      <c r="AX1221" s="14" t="s">
        <v>77</v>
      </c>
      <c r="AY1221" s="165" t="s">
        <v>268</v>
      </c>
    </row>
    <row r="1222" spans="2:65" s="12" customFormat="1">
      <c r="B1222" s="149"/>
      <c r="D1222" s="150" t="s">
        <v>276</v>
      </c>
      <c r="E1222" s="151" t="s">
        <v>1</v>
      </c>
      <c r="F1222" s="152" t="s">
        <v>3394</v>
      </c>
      <c r="H1222" s="153">
        <v>22.178000000000001</v>
      </c>
      <c r="I1222" s="154"/>
      <c r="L1222" s="149"/>
      <c r="M1222" s="155"/>
      <c r="T1222" s="156"/>
      <c r="AT1222" s="151" t="s">
        <v>276</v>
      </c>
      <c r="AU1222" s="151" t="s">
        <v>90</v>
      </c>
      <c r="AV1222" s="12" t="s">
        <v>90</v>
      </c>
      <c r="AW1222" s="12" t="s">
        <v>32</v>
      </c>
      <c r="AX1222" s="12" t="s">
        <v>77</v>
      </c>
      <c r="AY1222" s="151" t="s">
        <v>268</v>
      </c>
    </row>
    <row r="1223" spans="2:65" s="13" customFormat="1">
      <c r="B1223" s="157"/>
      <c r="D1223" s="150" t="s">
        <v>276</v>
      </c>
      <c r="E1223" s="158" t="s">
        <v>1</v>
      </c>
      <c r="F1223" s="159" t="s">
        <v>278</v>
      </c>
      <c r="H1223" s="160">
        <v>22.178000000000001</v>
      </c>
      <c r="I1223" s="161"/>
      <c r="L1223" s="157"/>
      <c r="M1223" s="162"/>
      <c r="T1223" s="163"/>
      <c r="AT1223" s="158" t="s">
        <v>276</v>
      </c>
      <c r="AU1223" s="158" t="s">
        <v>90</v>
      </c>
      <c r="AV1223" s="13" t="s">
        <v>101</v>
      </c>
      <c r="AW1223" s="13" t="s">
        <v>32</v>
      </c>
      <c r="AX1223" s="13" t="s">
        <v>84</v>
      </c>
      <c r="AY1223" s="158" t="s">
        <v>268</v>
      </c>
    </row>
    <row r="1224" spans="2:65" s="1" customFormat="1" ht="24.2" customHeight="1">
      <c r="B1224" s="32"/>
      <c r="C1224" s="136" t="s">
        <v>1896</v>
      </c>
      <c r="D1224" s="177" t="s">
        <v>270</v>
      </c>
      <c r="E1224" s="137" t="s">
        <v>1903</v>
      </c>
      <c r="F1224" s="138" t="s">
        <v>1904</v>
      </c>
      <c r="G1224" s="139" t="s">
        <v>215</v>
      </c>
      <c r="H1224" s="140">
        <v>18.998000000000001</v>
      </c>
      <c r="I1224" s="141"/>
      <c r="J1224" s="142">
        <f>ROUND(I1224*H1224,2)</f>
        <v>0</v>
      </c>
      <c r="K1224" s="138" t="s">
        <v>274</v>
      </c>
      <c r="L1224" s="32"/>
      <c r="M1224" s="143" t="s">
        <v>1</v>
      </c>
      <c r="N1224" s="144" t="s">
        <v>43</v>
      </c>
      <c r="P1224" s="145">
        <f>O1224*H1224</f>
        <v>0</v>
      </c>
      <c r="Q1224" s="145">
        <v>2.3300000000000001E-2</v>
      </c>
      <c r="R1224" s="145">
        <f>Q1224*H1224</f>
        <v>0.44265340000000003</v>
      </c>
      <c r="S1224" s="145">
        <v>0</v>
      </c>
      <c r="T1224" s="146">
        <f>S1224*H1224</f>
        <v>0</v>
      </c>
      <c r="AR1224" s="147" t="s">
        <v>370</v>
      </c>
      <c r="AT1224" s="147" t="s">
        <v>270</v>
      </c>
      <c r="AU1224" s="147" t="s">
        <v>90</v>
      </c>
      <c r="AY1224" s="17" t="s">
        <v>268</v>
      </c>
      <c r="BE1224" s="148">
        <f>IF(N1224="základní",J1224,0)</f>
        <v>0</v>
      </c>
      <c r="BF1224" s="148">
        <f>IF(N1224="snížená",J1224,0)</f>
        <v>0</v>
      </c>
      <c r="BG1224" s="148">
        <f>IF(N1224="zákl. přenesená",J1224,0)</f>
        <v>0</v>
      </c>
      <c r="BH1224" s="148">
        <f>IF(N1224="sníž. přenesená",J1224,0)</f>
        <v>0</v>
      </c>
      <c r="BI1224" s="148">
        <f>IF(N1224="nulová",J1224,0)</f>
        <v>0</v>
      </c>
      <c r="BJ1224" s="17" t="s">
        <v>90</v>
      </c>
      <c r="BK1224" s="148">
        <f>ROUND(I1224*H1224,2)</f>
        <v>0</v>
      </c>
      <c r="BL1224" s="17" t="s">
        <v>370</v>
      </c>
      <c r="BM1224" s="147" t="s">
        <v>1905</v>
      </c>
    </row>
    <row r="1225" spans="2:65" s="14" customFormat="1">
      <c r="B1225" s="164"/>
      <c r="D1225" s="150" t="s">
        <v>276</v>
      </c>
      <c r="E1225" s="165" t="s">
        <v>1</v>
      </c>
      <c r="F1225" s="166" t="s">
        <v>1739</v>
      </c>
      <c r="H1225" s="165" t="s">
        <v>1</v>
      </c>
      <c r="I1225" s="167"/>
      <c r="L1225" s="164"/>
      <c r="M1225" s="168"/>
      <c r="T1225" s="169"/>
      <c r="AT1225" s="165" t="s">
        <v>276</v>
      </c>
      <c r="AU1225" s="165" t="s">
        <v>90</v>
      </c>
      <c r="AV1225" s="14" t="s">
        <v>84</v>
      </c>
      <c r="AW1225" s="14" t="s">
        <v>32</v>
      </c>
      <c r="AX1225" s="14" t="s">
        <v>77</v>
      </c>
      <c r="AY1225" s="165" t="s">
        <v>268</v>
      </c>
    </row>
    <row r="1226" spans="2:65" s="12" customFormat="1">
      <c r="B1226" s="149"/>
      <c r="D1226" s="150" t="s">
        <v>276</v>
      </c>
      <c r="E1226" s="151" t="s">
        <v>1</v>
      </c>
      <c r="F1226" s="152" t="s">
        <v>3831</v>
      </c>
      <c r="H1226" s="153">
        <v>2.706</v>
      </c>
      <c r="I1226" s="154"/>
      <c r="L1226" s="149"/>
      <c r="M1226" s="155"/>
      <c r="T1226" s="156"/>
      <c r="AT1226" s="151" t="s">
        <v>276</v>
      </c>
      <c r="AU1226" s="151" t="s">
        <v>90</v>
      </c>
      <c r="AV1226" s="12" t="s">
        <v>90</v>
      </c>
      <c r="AW1226" s="12" t="s">
        <v>32</v>
      </c>
      <c r="AX1226" s="12" t="s">
        <v>77</v>
      </c>
      <c r="AY1226" s="151" t="s">
        <v>268</v>
      </c>
    </row>
    <row r="1227" spans="2:65" s="12" customFormat="1">
      <c r="B1227" s="149"/>
      <c r="D1227" s="150" t="s">
        <v>276</v>
      </c>
      <c r="E1227" s="151" t="s">
        <v>1</v>
      </c>
      <c r="F1227" s="152" t="s">
        <v>3832</v>
      </c>
      <c r="H1227" s="153">
        <v>0.251</v>
      </c>
      <c r="I1227" s="154"/>
      <c r="L1227" s="149"/>
      <c r="M1227" s="155"/>
      <c r="T1227" s="156"/>
      <c r="AT1227" s="151" t="s">
        <v>276</v>
      </c>
      <c r="AU1227" s="151" t="s">
        <v>90</v>
      </c>
      <c r="AV1227" s="12" t="s">
        <v>90</v>
      </c>
      <c r="AW1227" s="12" t="s">
        <v>32</v>
      </c>
      <c r="AX1227" s="12" t="s">
        <v>77</v>
      </c>
      <c r="AY1227" s="151" t="s">
        <v>268</v>
      </c>
    </row>
    <row r="1228" spans="2:65" s="12" customFormat="1">
      <c r="B1228" s="149"/>
      <c r="D1228" s="150" t="s">
        <v>276</v>
      </c>
      <c r="E1228" s="151" t="s">
        <v>1</v>
      </c>
      <c r="F1228" s="152" t="s">
        <v>3833</v>
      </c>
      <c r="H1228" s="153">
        <v>0.48499999999999999</v>
      </c>
      <c r="I1228" s="154"/>
      <c r="L1228" s="149"/>
      <c r="M1228" s="155"/>
      <c r="T1228" s="156"/>
      <c r="AT1228" s="151" t="s">
        <v>276</v>
      </c>
      <c r="AU1228" s="151" t="s">
        <v>90</v>
      </c>
      <c r="AV1228" s="12" t="s">
        <v>90</v>
      </c>
      <c r="AW1228" s="12" t="s">
        <v>32</v>
      </c>
      <c r="AX1228" s="12" t="s">
        <v>77</v>
      </c>
      <c r="AY1228" s="151" t="s">
        <v>268</v>
      </c>
    </row>
    <row r="1229" spans="2:65" s="12" customFormat="1">
      <c r="B1229" s="149"/>
      <c r="D1229" s="150" t="s">
        <v>276</v>
      </c>
      <c r="E1229" s="151" t="s">
        <v>1</v>
      </c>
      <c r="F1229" s="152" t="s">
        <v>3834</v>
      </c>
      <c r="H1229" s="153">
        <v>0.36599999999999999</v>
      </c>
      <c r="I1229" s="154"/>
      <c r="L1229" s="149"/>
      <c r="M1229" s="155"/>
      <c r="T1229" s="156"/>
      <c r="AT1229" s="151" t="s">
        <v>276</v>
      </c>
      <c r="AU1229" s="151" t="s">
        <v>90</v>
      </c>
      <c r="AV1229" s="12" t="s">
        <v>90</v>
      </c>
      <c r="AW1229" s="12" t="s">
        <v>32</v>
      </c>
      <c r="AX1229" s="12" t="s">
        <v>77</v>
      </c>
      <c r="AY1229" s="151" t="s">
        <v>268</v>
      </c>
    </row>
    <row r="1230" spans="2:65" s="12" customFormat="1">
      <c r="B1230" s="149"/>
      <c r="D1230" s="150" t="s">
        <v>276</v>
      </c>
      <c r="E1230" s="151" t="s">
        <v>1</v>
      </c>
      <c r="F1230" s="152" t="s">
        <v>3835</v>
      </c>
      <c r="H1230" s="153">
        <v>0.82</v>
      </c>
      <c r="I1230" s="154"/>
      <c r="L1230" s="149"/>
      <c r="M1230" s="155"/>
      <c r="T1230" s="156"/>
      <c r="AT1230" s="151" t="s">
        <v>276</v>
      </c>
      <c r="AU1230" s="151" t="s">
        <v>90</v>
      </c>
      <c r="AV1230" s="12" t="s">
        <v>90</v>
      </c>
      <c r="AW1230" s="12" t="s">
        <v>32</v>
      </c>
      <c r="AX1230" s="12" t="s">
        <v>77</v>
      </c>
      <c r="AY1230" s="151" t="s">
        <v>268</v>
      </c>
    </row>
    <row r="1231" spans="2:65" s="12" customFormat="1">
      <c r="B1231" s="149"/>
      <c r="D1231" s="150" t="s">
        <v>276</v>
      </c>
      <c r="E1231" s="151" t="s">
        <v>1</v>
      </c>
      <c r="F1231" s="152" t="s">
        <v>3836</v>
      </c>
      <c r="H1231" s="153">
        <v>1.0489999999999999</v>
      </c>
      <c r="I1231" s="154"/>
      <c r="L1231" s="149"/>
      <c r="M1231" s="155"/>
      <c r="T1231" s="156"/>
      <c r="AT1231" s="151" t="s">
        <v>276</v>
      </c>
      <c r="AU1231" s="151" t="s">
        <v>90</v>
      </c>
      <c r="AV1231" s="12" t="s">
        <v>90</v>
      </c>
      <c r="AW1231" s="12" t="s">
        <v>32</v>
      </c>
      <c r="AX1231" s="12" t="s">
        <v>77</v>
      </c>
      <c r="AY1231" s="151" t="s">
        <v>268</v>
      </c>
    </row>
    <row r="1232" spans="2:65" s="12" customFormat="1">
      <c r="B1232" s="149"/>
      <c r="D1232" s="150" t="s">
        <v>276</v>
      </c>
      <c r="E1232" s="151" t="s">
        <v>1</v>
      </c>
      <c r="F1232" s="152" t="s">
        <v>3837</v>
      </c>
      <c r="H1232" s="153">
        <v>2.8010000000000002</v>
      </c>
      <c r="I1232" s="154"/>
      <c r="L1232" s="149"/>
      <c r="M1232" s="155"/>
      <c r="T1232" s="156"/>
      <c r="AT1232" s="151" t="s">
        <v>276</v>
      </c>
      <c r="AU1232" s="151" t="s">
        <v>90</v>
      </c>
      <c r="AV1232" s="12" t="s">
        <v>90</v>
      </c>
      <c r="AW1232" s="12" t="s">
        <v>32</v>
      </c>
      <c r="AX1232" s="12" t="s">
        <v>77</v>
      </c>
      <c r="AY1232" s="151" t="s">
        <v>268</v>
      </c>
    </row>
    <row r="1233" spans="2:51" s="12" customFormat="1">
      <c r="B1233" s="149"/>
      <c r="D1233" s="150" t="s">
        <v>276</v>
      </c>
      <c r="E1233" s="151" t="s">
        <v>1</v>
      </c>
      <c r="F1233" s="152" t="s">
        <v>1747</v>
      </c>
      <c r="H1233" s="153">
        <v>3.2000000000000001E-2</v>
      </c>
      <c r="I1233" s="154"/>
      <c r="L1233" s="149"/>
      <c r="M1233" s="155"/>
      <c r="T1233" s="156"/>
      <c r="AT1233" s="151" t="s">
        <v>276</v>
      </c>
      <c r="AU1233" s="151" t="s">
        <v>90</v>
      </c>
      <c r="AV1233" s="12" t="s">
        <v>90</v>
      </c>
      <c r="AW1233" s="12" t="s">
        <v>32</v>
      </c>
      <c r="AX1233" s="12" t="s">
        <v>77</v>
      </c>
      <c r="AY1233" s="151" t="s">
        <v>268</v>
      </c>
    </row>
    <row r="1234" spans="2:51" s="15" customFormat="1">
      <c r="B1234" s="170"/>
      <c r="D1234" s="150" t="s">
        <v>276</v>
      </c>
      <c r="E1234" s="171" t="s">
        <v>1</v>
      </c>
      <c r="F1234" s="172" t="s">
        <v>325</v>
      </c>
      <c r="H1234" s="173">
        <v>8.51</v>
      </c>
      <c r="I1234" s="174"/>
      <c r="L1234" s="170"/>
      <c r="M1234" s="175"/>
      <c r="T1234" s="176"/>
      <c r="AT1234" s="171" t="s">
        <v>276</v>
      </c>
      <c r="AU1234" s="171" t="s">
        <v>90</v>
      </c>
      <c r="AV1234" s="15" t="s">
        <v>97</v>
      </c>
      <c r="AW1234" s="15" t="s">
        <v>32</v>
      </c>
      <c r="AX1234" s="15" t="s">
        <v>77</v>
      </c>
      <c r="AY1234" s="171" t="s">
        <v>268</v>
      </c>
    </row>
    <row r="1235" spans="2:51" s="14" customFormat="1">
      <c r="B1235" s="164"/>
      <c r="D1235" s="150" t="s">
        <v>276</v>
      </c>
      <c r="E1235" s="165" t="s">
        <v>1</v>
      </c>
      <c r="F1235" s="166" t="s">
        <v>1877</v>
      </c>
      <c r="H1235" s="165" t="s">
        <v>1</v>
      </c>
      <c r="I1235" s="167"/>
      <c r="L1235" s="164"/>
      <c r="M1235" s="168"/>
      <c r="T1235" s="169"/>
      <c r="AT1235" s="165" t="s">
        <v>276</v>
      </c>
      <c r="AU1235" s="165" t="s">
        <v>90</v>
      </c>
      <c r="AV1235" s="14" t="s">
        <v>84</v>
      </c>
      <c r="AW1235" s="14" t="s">
        <v>32</v>
      </c>
      <c r="AX1235" s="14" t="s">
        <v>77</v>
      </c>
      <c r="AY1235" s="165" t="s">
        <v>268</v>
      </c>
    </row>
    <row r="1236" spans="2:51" s="12" customFormat="1">
      <c r="B1236" s="149"/>
      <c r="D1236" s="150" t="s">
        <v>276</v>
      </c>
      <c r="E1236" s="151" t="s">
        <v>1</v>
      </c>
      <c r="F1236" s="152" t="s">
        <v>3893</v>
      </c>
      <c r="H1236" s="153">
        <v>3.7080000000000002</v>
      </c>
      <c r="I1236" s="154"/>
      <c r="L1236" s="149"/>
      <c r="M1236" s="155"/>
      <c r="T1236" s="156"/>
      <c r="AT1236" s="151" t="s">
        <v>276</v>
      </c>
      <c r="AU1236" s="151" t="s">
        <v>90</v>
      </c>
      <c r="AV1236" s="12" t="s">
        <v>90</v>
      </c>
      <c r="AW1236" s="12" t="s">
        <v>32</v>
      </c>
      <c r="AX1236" s="12" t="s">
        <v>77</v>
      </c>
      <c r="AY1236" s="151" t="s">
        <v>268</v>
      </c>
    </row>
    <row r="1237" spans="2:51" s="15" customFormat="1">
      <c r="B1237" s="170"/>
      <c r="D1237" s="150" t="s">
        <v>276</v>
      </c>
      <c r="E1237" s="171" t="s">
        <v>1</v>
      </c>
      <c r="F1237" s="172" t="s">
        <v>325</v>
      </c>
      <c r="H1237" s="173">
        <v>3.7080000000000002</v>
      </c>
      <c r="I1237" s="174"/>
      <c r="L1237" s="170"/>
      <c r="M1237" s="175"/>
      <c r="T1237" s="176"/>
      <c r="AT1237" s="171" t="s">
        <v>276</v>
      </c>
      <c r="AU1237" s="171" t="s">
        <v>90</v>
      </c>
      <c r="AV1237" s="15" t="s">
        <v>97</v>
      </c>
      <c r="AW1237" s="15" t="s">
        <v>32</v>
      </c>
      <c r="AX1237" s="15" t="s">
        <v>77</v>
      </c>
      <c r="AY1237" s="171" t="s">
        <v>268</v>
      </c>
    </row>
    <row r="1238" spans="2:51" s="14" customFormat="1">
      <c r="B1238" s="164"/>
      <c r="D1238" s="150" t="s">
        <v>276</v>
      </c>
      <c r="E1238" s="165" t="s">
        <v>1</v>
      </c>
      <c r="F1238" s="166" t="s">
        <v>1887</v>
      </c>
      <c r="H1238" s="165" t="s">
        <v>1</v>
      </c>
      <c r="I1238" s="167"/>
      <c r="L1238" s="164"/>
      <c r="M1238" s="168"/>
      <c r="T1238" s="169"/>
      <c r="AT1238" s="165" t="s">
        <v>276</v>
      </c>
      <c r="AU1238" s="165" t="s">
        <v>90</v>
      </c>
      <c r="AV1238" s="14" t="s">
        <v>84</v>
      </c>
      <c r="AW1238" s="14" t="s">
        <v>32</v>
      </c>
      <c r="AX1238" s="14" t="s">
        <v>77</v>
      </c>
      <c r="AY1238" s="165" t="s">
        <v>268</v>
      </c>
    </row>
    <row r="1239" spans="2:51" s="14" customFormat="1">
      <c r="B1239" s="164"/>
      <c r="D1239" s="150" t="s">
        <v>276</v>
      </c>
      <c r="E1239" s="165" t="s">
        <v>1</v>
      </c>
      <c r="F1239" s="166" t="s">
        <v>1888</v>
      </c>
      <c r="H1239" s="165" t="s">
        <v>1</v>
      </c>
      <c r="I1239" s="167"/>
      <c r="L1239" s="164"/>
      <c r="M1239" s="168"/>
      <c r="T1239" s="169"/>
      <c r="AT1239" s="165" t="s">
        <v>276</v>
      </c>
      <c r="AU1239" s="165" t="s">
        <v>90</v>
      </c>
      <c r="AV1239" s="14" t="s">
        <v>84</v>
      </c>
      <c r="AW1239" s="14" t="s">
        <v>32</v>
      </c>
      <c r="AX1239" s="14" t="s">
        <v>77</v>
      </c>
      <c r="AY1239" s="165" t="s">
        <v>268</v>
      </c>
    </row>
    <row r="1240" spans="2:51" s="12" customFormat="1">
      <c r="B1240" s="149"/>
      <c r="D1240" s="150" t="s">
        <v>276</v>
      </c>
      <c r="E1240" s="151" t="s">
        <v>1</v>
      </c>
      <c r="F1240" s="152" t="s">
        <v>3894</v>
      </c>
      <c r="H1240" s="153">
        <v>0.38800000000000001</v>
      </c>
      <c r="I1240" s="154"/>
      <c r="L1240" s="149"/>
      <c r="M1240" s="155"/>
      <c r="T1240" s="156"/>
      <c r="AT1240" s="151" t="s">
        <v>276</v>
      </c>
      <c r="AU1240" s="151" t="s">
        <v>90</v>
      </c>
      <c r="AV1240" s="12" t="s">
        <v>90</v>
      </c>
      <c r="AW1240" s="12" t="s">
        <v>32</v>
      </c>
      <c r="AX1240" s="12" t="s">
        <v>77</v>
      </c>
      <c r="AY1240" s="151" t="s">
        <v>268</v>
      </c>
    </row>
    <row r="1241" spans="2:51" s="15" customFormat="1">
      <c r="B1241" s="170"/>
      <c r="D1241" s="150" t="s">
        <v>276</v>
      </c>
      <c r="E1241" s="171" t="s">
        <v>1</v>
      </c>
      <c r="F1241" s="172" t="s">
        <v>325</v>
      </c>
      <c r="H1241" s="173">
        <v>0.38800000000000001</v>
      </c>
      <c r="I1241" s="174"/>
      <c r="L1241" s="170"/>
      <c r="M1241" s="175"/>
      <c r="T1241" s="176"/>
      <c r="AT1241" s="171" t="s">
        <v>276</v>
      </c>
      <c r="AU1241" s="171" t="s">
        <v>90</v>
      </c>
      <c r="AV1241" s="15" t="s">
        <v>97</v>
      </c>
      <c r="AW1241" s="15" t="s">
        <v>32</v>
      </c>
      <c r="AX1241" s="15" t="s">
        <v>77</v>
      </c>
      <c r="AY1241" s="171" t="s">
        <v>268</v>
      </c>
    </row>
    <row r="1242" spans="2:51" s="14" customFormat="1">
      <c r="B1242" s="164"/>
      <c r="D1242" s="150" t="s">
        <v>276</v>
      </c>
      <c r="E1242" s="165" t="s">
        <v>1</v>
      </c>
      <c r="F1242" s="166" t="s">
        <v>1887</v>
      </c>
      <c r="H1242" s="165" t="s">
        <v>1</v>
      </c>
      <c r="I1242" s="167"/>
      <c r="L1242" s="164"/>
      <c r="M1242" s="168"/>
      <c r="T1242" s="169"/>
      <c r="AT1242" s="165" t="s">
        <v>276</v>
      </c>
      <c r="AU1242" s="165" t="s">
        <v>90</v>
      </c>
      <c r="AV1242" s="14" t="s">
        <v>84</v>
      </c>
      <c r="AW1242" s="14" t="s">
        <v>32</v>
      </c>
      <c r="AX1242" s="14" t="s">
        <v>77</v>
      </c>
      <c r="AY1242" s="165" t="s">
        <v>268</v>
      </c>
    </row>
    <row r="1243" spans="2:51" s="14" customFormat="1">
      <c r="B1243" s="164"/>
      <c r="D1243" s="150" t="s">
        <v>276</v>
      </c>
      <c r="E1243" s="165" t="s">
        <v>1</v>
      </c>
      <c r="F1243" s="166" t="s">
        <v>1894</v>
      </c>
      <c r="H1243" s="165" t="s">
        <v>1</v>
      </c>
      <c r="I1243" s="167"/>
      <c r="L1243" s="164"/>
      <c r="M1243" s="168"/>
      <c r="T1243" s="169"/>
      <c r="AT1243" s="165" t="s">
        <v>276</v>
      </c>
      <c r="AU1243" s="165" t="s">
        <v>90</v>
      </c>
      <c r="AV1243" s="14" t="s">
        <v>84</v>
      </c>
      <c r="AW1243" s="14" t="s">
        <v>32</v>
      </c>
      <c r="AX1243" s="14" t="s">
        <v>77</v>
      </c>
      <c r="AY1243" s="165" t="s">
        <v>268</v>
      </c>
    </row>
    <row r="1244" spans="2:51" s="12" customFormat="1">
      <c r="B1244" s="149"/>
      <c r="D1244" s="150" t="s">
        <v>276</v>
      </c>
      <c r="E1244" s="151" t="s">
        <v>1</v>
      </c>
      <c r="F1244" s="152" t="s">
        <v>3895</v>
      </c>
      <c r="H1244" s="153">
        <v>0.26400000000000001</v>
      </c>
      <c r="I1244" s="154"/>
      <c r="L1244" s="149"/>
      <c r="M1244" s="155"/>
      <c r="T1244" s="156"/>
      <c r="AT1244" s="151" t="s">
        <v>276</v>
      </c>
      <c r="AU1244" s="151" t="s">
        <v>90</v>
      </c>
      <c r="AV1244" s="12" t="s">
        <v>90</v>
      </c>
      <c r="AW1244" s="12" t="s">
        <v>32</v>
      </c>
      <c r="AX1244" s="12" t="s">
        <v>77</v>
      </c>
      <c r="AY1244" s="151" t="s">
        <v>268</v>
      </c>
    </row>
    <row r="1245" spans="2:51" s="15" customFormat="1">
      <c r="B1245" s="170"/>
      <c r="D1245" s="150" t="s">
        <v>276</v>
      </c>
      <c r="E1245" s="171" t="s">
        <v>1</v>
      </c>
      <c r="F1245" s="172" t="s">
        <v>325</v>
      </c>
      <c r="H1245" s="173">
        <v>0.26400000000000001</v>
      </c>
      <c r="I1245" s="174"/>
      <c r="L1245" s="170"/>
      <c r="M1245" s="175"/>
      <c r="T1245" s="176"/>
      <c r="AT1245" s="171" t="s">
        <v>276</v>
      </c>
      <c r="AU1245" s="171" t="s">
        <v>90</v>
      </c>
      <c r="AV1245" s="15" t="s">
        <v>97</v>
      </c>
      <c r="AW1245" s="15" t="s">
        <v>32</v>
      </c>
      <c r="AX1245" s="15" t="s">
        <v>77</v>
      </c>
      <c r="AY1245" s="171" t="s">
        <v>268</v>
      </c>
    </row>
    <row r="1246" spans="2:51" s="14" customFormat="1">
      <c r="B1246" s="164"/>
      <c r="D1246" s="150" t="s">
        <v>276</v>
      </c>
      <c r="E1246" s="165" t="s">
        <v>1</v>
      </c>
      <c r="F1246" s="166" t="s">
        <v>1157</v>
      </c>
      <c r="H1246" s="165" t="s">
        <v>1</v>
      </c>
      <c r="I1246" s="167"/>
      <c r="L1246" s="164"/>
      <c r="M1246" s="168"/>
      <c r="T1246" s="169"/>
      <c r="AT1246" s="165" t="s">
        <v>276</v>
      </c>
      <c r="AU1246" s="165" t="s">
        <v>90</v>
      </c>
      <c r="AV1246" s="14" t="s">
        <v>84</v>
      </c>
      <c r="AW1246" s="14" t="s">
        <v>32</v>
      </c>
      <c r="AX1246" s="14" t="s">
        <v>77</v>
      </c>
      <c r="AY1246" s="165" t="s">
        <v>268</v>
      </c>
    </row>
    <row r="1247" spans="2:51" s="14" customFormat="1">
      <c r="B1247" s="164"/>
      <c r="D1247" s="150" t="s">
        <v>276</v>
      </c>
      <c r="E1247" s="165" t="s">
        <v>1</v>
      </c>
      <c r="F1247" s="166" t="s">
        <v>1900</v>
      </c>
      <c r="H1247" s="165" t="s">
        <v>1</v>
      </c>
      <c r="I1247" s="167"/>
      <c r="L1247" s="164"/>
      <c r="M1247" s="168"/>
      <c r="T1247" s="169"/>
      <c r="AT1247" s="165" t="s">
        <v>276</v>
      </c>
      <c r="AU1247" s="165" t="s">
        <v>90</v>
      </c>
      <c r="AV1247" s="14" t="s">
        <v>84</v>
      </c>
      <c r="AW1247" s="14" t="s">
        <v>32</v>
      </c>
      <c r="AX1247" s="14" t="s">
        <v>77</v>
      </c>
      <c r="AY1247" s="165" t="s">
        <v>268</v>
      </c>
    </row>
    <row r="1248" spans="2:51" s="12" customFormat="1">
      <c r="B1248" s="149"/>
      <c r="D1248" s="150" t="s">
        <v>276</v>
      </c>
      <c r="E1248" s="151" t="s">
        <v>1</v>
      </c>
      <c r="F1248" s="152" t="s">
        <v>3398</v>
      </c>
      <c r="H1248" s="153">
        <v>0.33300000000000002</v>
      </c>
      <c r="I1248" s="154"/>
      <c r="L1248" s="149"/>
      <c r="M1248" s="155"/>
      <c r="T1248" s="156"/>
      <c r="AT1248" s="151" t="s">
        <v>276</v>
      </c>
      <c r="AU1248" s="151" t="s">
        <v>90</v>
      </c>
      <c r="AV1248" s="12" t="s">
        <v>90</v>
      </c>
      <c r="AW1248" s="12" t="s">
        <v>32</v>
      </c>
      <c r="AX1248" s="12" t="s">
        <v>77</v>
      </c>
      <c r="AY1248" s="151" t="s">
        <v>268</v>
      </c>
    </row>
    <row r="1249" spans="2:65" s="15" customFormat="1">
      <c r="B1249" s="170"/>
      <c r="D1249" s="150" t="s">
        <v>276</v>
      </c>
      <c r="E1249" s="171" t="s">
        <v>1</v>
      </c>
      <c r="F1249" s="172" t="s">
        <v>325</v>
      </c>
      <c r="H1249" s="173">
        <v>0.33300000000000002</v>
      </c>
      <c r="I1249" s="174"/>
      <c r="L1249" s="170"/>
      <c r="M1249" s="175"/>
      <c r="T1249" s="176"/>
      <c r="AT1249" s="171" t="s">
        <v>276</v>
      </c>
      <c r="AU1249" s="171" t="s">
        <v>90</v>
      </c>
      <c r="AV1249" s="15" t="s">
        <v>97</v>
      </c>
      <c r="AW1249" s="15" t="s">
        <v>32</v>
      </c>
      <c r="AX1249" s="15" t="s">
        <v>77</v>
      </c>
      <c r="AY1249" s="171" t="s">
        <v>268</v>
      </c>
    </row>
    <row r="1250" spans="2:65" s="12" customFormat="1">
      <c r="B1250" s="149"/>
      <c r="D1250" s="150" t="s">
        <v>276</v>
      </c>
      <c r="E1250" s="151" t="s">
        <v>1</v>
      </c>
      <c r="F1250" s="152" t="s">
        <v>3399</v>
      </c>
      <c r="H1250" s="153">
        <v>3.3170000000000002</v>
      </c>
      <c r="I1250" s="154"/>
      <c r="L1250" s="149"/>
      <c r="M1250" s="155"/>
      <c r="T1250" s="156"/>
      <c r="AT1250" s="151" t="s">
        <v>276</v>
      </c>
      <c r="AU1250" s="151" t="s">
        <v>90</v>
      </c>
      <c r="AV1250" s="12" t="s">
        <v>90</v>
      </c>
      <c r="AW1250" s="12" t="s">
        <v>32</v>
      </c>
      <c r="AX1250" s="12" t="s">
        <v>77</v>
      </c>
      <c r="AY1250" s="151" t="s">
        <v>268</v>
      </c>
    </row>
    <row r="1251" spans="2:65" s="15" customFormat="1">
      <c r="B1251" s="170"/>
      <c r="D1251" s="150" t="s">
        <v>276</v>
      </c>
      <c r="E1251" s="171" t="s">
        <v>1</v>
      </c>
      <c r="F1251" s="172" t="s">
        <v>325</v>
      </c>
      <c r="H1251" s="173">
        <v>3.3170000000000002</v>
      </c>
      <c r="I1251" s="174"/>
      <c r="L1251" s="170"/>
      <c r="M1251" s="175"/>
      <c r="T1251" s="176"/>
      <c r="AT1251" s="171" t="s">
        <v>276</v>
      </c>
      <c r="AU1251" s="171" t="s">
        <v>90</v>
      </c>
      <c r="AV1251" s="15" t="s">
        <v>97</v>
      </c>
      <c r="AW1251" s="15" t="s">
        <v>32</v>
      </c>
      <c r="AX1251" s="15" t="s">
        <v>77</v>
      </c>
      <c r="AY1251" s="171" t="s">
        <v>268</v>
      </c>
    </row>
    <row r="1252" spans="2:65" s="13" customFormat="1">
      <c r="B1252" s="157"/>
      <c r="D1252" s="150" t="s">
        <v>276</v>
      </c>
      <c r="E1252" s="158" t="s">
        <v>1</v>
      </c>
      <c r="F1252" s="159" t="s">
        <v>278</v>
      </c>
      <c r="H1252" s="160">
        <v>16.52</v>
      </c>
      <c r="I1252" s="161"/>
      <c r="L1252" s="157"/>
      <c r="M1252" s="162"/>
      <c r="T1252" s="163"/>
      <c r="AT1252" s="158" t="s">
        <v>276</v>
      </c>
      <c r="AU1252" s="158" t="s">
        <v>90</v>
      </c>
      <c r="AV1252" s="13" t="s">
        <v>101</v>
      </c>
      <c r="AW1252" s="13" t="s">
        <v>32</v>
      </c>
      <c r="AX1252" s="13" t="s">
        <v>84</v>
      </c>
      <c r="AY1252" s="158" t="s">
        <v>268</v>
      </c>
    </row>
    <row r="1253" spans="2:65" s="12" customFormat="1">
      <c r="B1253" s="149"/>
      <c r="D1253" s="150" t="s">
        <v>276</v>
      </c>
      <c r="F1253" s="152" t="s">
        <v>3896</v>
      </c>
      <c r="H1253" s="153">
        <v>18.998000000000001</v>
      </c>
      <c r="I1253" s="154"/>
      <c r="L1253" s="149"/>
      <c r="M1253" s="155"/>
      <c r="T1253" s="156"/>
      <c r="AT1253" s="151" t="s">
        <v>276</v>
      </c>
      <c r="AU1253" s="151" t="s">
        <v>90</v>
      </c>
      <c r="AV1253" s="12" t="s">
        <v>90</v>
      </c>
      <c r="AW1253" s="12" t="s">
        <v>4</v>
      </c>
      <c r="AX1253" s="12" t="s">
        <v>84</v>
      </c>
      <c r="AY1253" s="151" t="s">
        <v>268</v>
      </c>
    </row>
    <row r="1254" spans="2:65" s="1" customFormat="1" ht="24.2" customHeight="1">
      <c r="B1254" s="32"/>
      <c r="C1254" s="136" t="s">
        <v>1902</v>
      </c>
      <c r="D1254" s="136" t="s">
        <v>270</v>
      </c>
      <c r="E1254" s="137" t="s">
        <v>1913</v>
      </c>
      <c r="F1254" s="138" t="s">
        <v>1914</v>
      </c>
      <c r="G1254" s="139" t="s">
        <v>318</v>
      </c>
      <c r="H1254" s="140">
        <v>180.72</v>
      </c>
      <c r="I1254" s="141"/>
      <c r="J1254" s="142">
        <f>ROUND(I1254*H1254,2)</f>
        <v>0</v>
      </c>
      <c r="K1254" s="138" t="s">
        <v>274</v>
      </c>
      <c r="L1254" s="32"/>
      <c r="M1254" s="143" t="s">
        <v>1</v>
      </c>
      <c r="N1254" s="144" t="s">
        <v>43</v>
      </c>
      <c r="P1254" s="145">
        <f>O1254*H1254</f>
        <v>0</v>
      </c>
      <c r="Q1254" s="145">
        <v>0</v>
      </c>
      <c r="R1254" s="145">
        <f>Q1254*H1254</f>
        <v>0</v>
      </c>
      <c r="S1254" s="145">
        <v>0</v>
      </c>
      <c r="T1254" s="146">
        <f>S1254*H1254</f>
        <v>0</v>
      </c>
      <c r="AR1254" s="147" t="s">
        <v>370</v>
      </c>
      <c r="AT1254" s="147" t="s">
        <v>270</v>
      </c>
      <c r="AU1254" s="147" t="s">
        <v>90</v>
      </c>
      <c r="AY1254" s="17" t="s">
        <v>268</v>
      </c>
      <c r="BE1254" s="148">
        <f>IF(N1254="základní",J1254,0)</f>
        <v>0</v>
      </c>
      <c r="BF1254" s="148">
        <f>IF(N1254="snížená",J1254,0)</f>
        <v>0</v>
      </c>
      <c r="BG1254" s="148">
        <f>IF(N1254="zákl. přenesená",J1254,0)</f>
        <v>0</v>
      </c>
      <c r="BH1254" s="148">
        <f>IF(N1254="sníž. přenesená",J1254,0)</f>
        <v>0</v>
      </c>
      <c r="BI1254" s="148">
        <f>IF(N1254="nulová",J1254,0)</f>
        <v>0</v>
      </c>
      <c r="BJ1254" s="17" t="s">
        <v>90</v>
      </c>
      <c r="BK1254" s="148">
        <f>ROUND(I1254*H1254,2)</f>
        <v>0</v>
      </c>
      <c r="BL1254" s="17" t="s">
        <v>370</v>
      </c>
      <c r="BM1254" s="147" t="s">
        <v>1915</v>
      </c>
    </row>
    <row r="1255" spans="2:65" s="14" customFormat="1">
      <c r="B1255" s="164"/>
      <c r="D1255" s="150" t="s">
        <v>276</v>
      </c>
      <c r="E1255" s="165" t="s">
        <v>1</v>
      </c>
      <c r="F1255" s="166" t="s">
        <v>1753</v>
      </c>
      <c r="H1255" s="165" t="s">
        <v>1</v>
      </c>
      <c r="I1255" s="167"/>
      <c r="L1255" s="164"/>
      <c r="M1255" s="168"/>
      <c r="T1255" s="169"/>
      <c r="AT1255" s="165" t="s">
        <v>276</v>
      </c>
      <c r="AU1255" s="165" t="s">
        <v>90</v>
      </c>
      <c r="AV1255" s="14" t="s">
        <v>84</v>
      </c>
      <c r="AW1255" s="14" t="s">
        <v>32</v>
      </c>
      <c r="AX1255" s="14" t="s">
        <v>77</v>
      </c>
      <c r="AY1255" s="165" t="s">
        <v>268</v>
      </c>
    </row>
    <row r="1256" spans="2:65" s="12" customFormat="1">
      <c r="B1256" s="149"/>
      <c r="D1256" s="150" t="s">
        <v>276</v>
      </c>
      <c r="E1256" s="151" t="s">
        <v>1</v>
      </c>
      <c r="F1256" s="152" t="s">
        <v>3897</v>
      </c>
      <c r="H1256" s="153">
        <v>180.72</v>
      </c>
      <c r="I1256" s="154"/>
      <c r="L1256" s="149"/>
      <c r="M1256" s="155"/>
      <c r="T1256" s="156"/>
      <c r="AT1256" s="151" t="s">
        <v>276</v>
      </c>
      <c r="AU1256" s="151" t="s">
        <v>90</v>
      </c>
      <c r="AV1256" s="12" t="s">
        <v>90</v>
      </c>
      <c r="AW1256" s="12" t="s">
        <v>32</v>
      </c>
      <c r="AX1256" s="12" t="s">
        <v>77</v>
      </c>
      <c r="AY1256" s="151" t="s">
        <v>268</v>
      </c>
    </row>
    <row r="1257" spans="2:65" s="13" customFormat="1">
      <c r="B1257" s="157"/>
      <c r="D1257" s="150" t="s">
        <v>276</v>
      </c>
      <c r="E1257" s="158" t="s">
        <v>1</v>
      </c>
      <c r="F1257" s="159" t="s">
        <v>278</v>
      </c>
      <c r="H1257" s="160">
        <v>180.72</v>
      </c>
      <c r="I1257" s="161"/>
      <c r="L1257" s="157"/>
      <c r="M1257" s="162"/>
      <c r="T1257" s="163"/>
      <c r="AT1257" s="158" t="s">
        <v>276</v>
      </c>
      <c r="AU1257" s="158" t="s">
        <v>90</v>
      </c>
      <c r="AV1257" s="13" t="s">
        <v>101</v>
      </c>
      <c r="AW1257" s="13" t="s">
        <v>32</v>
      </c>
      <c r="AX1257" s="13" t="s">
        <v>84</v>
      </c>
      <c r="AY1257" s="158" t="s">
        <v>268</v>
      </c>
    </row>
    <row r="1258" spans="2:65" s="1" customFormat="1" ht="21.75" customHeight="1">
      <c r="B1258" s="32"/>
      <c r="C1258" s="186" t="s">
        <v>1912</v>
      </c>
      <c r="D1258" s="186" t="s">
        <v>982</v>
      </c>
      <c r="E1258" s="187" t="s">
        <v>1918</v>
      </c>
      <c r="F1258" s="188" t="s">
        <v>1919</v>
      </c>
      <c r="G1258" s="189" t="s">
        <v>215</v>
      </c>
      <c r="H1258" s="190">
        <v>1.8069999999999999</v>
      </c>
      <c r="I1258" s="191"/>
      <c r="J1258" s="192">
        <f>ROUND(I1258*H1258,2)</f>
        <v>0</v>
      </c>
      <c r="K1258" s="188" t="s">
        <v>274</v>
      </c>
      <c r="L1258" s="193"/>
      <c r="M1258" s="194" t="s">
        <v>1</v>
      </c>
      <c r="N1258" s="195" t="s">
        <v>43</v>
      </c>
      <c r="P1258" s="145">
        <f>O1258*H1258</f>
        <v>0</v>
      </c>
      <c r="Q1258" s="145">
        <v>0.55000000000000004</v>
      </c>
      <c r="R1258" s="145">
        <f>Q1258*H1258</f>
        <v>0.99385000000000001</v>
      </c>
      <c r="S1258" s="145">
        <v>0</v>
      </c>
      <c r="T1258" s="146">
        <f>S1258*H1258</f>
        <v>0</v>
      </c>
      <c r="AR1258" s="147" t="s">
        <v>448</v>
      </c>
      <c r="AT1258" s="147" t="s">
        <v>982</v>
      </c>
      <c r="AU1258" s="147" t="s">
        <v>90</v>
      </c>
      <c r="AY1258" s="17" t="s">
        <v>268</v>
      </c>
      <c r="BE1258" s="148">
        <f>IF(N1258="základní",J1258,0)</f>
        <v>0</v>
      </c>
      <c r="BF1258" s="148">
        <f>IF(N1258="snížená",J1258,0)</f>
        <v>0</v>
      </c>
      <c r="BG1258" s="148">
        <f>IF(N1258="zákl. přenesená",J1258,0)</f>
        <v>0</v>
      </c>
      <c r="BH1258" s="148">
        <f>IF(N1258="sníž. přenesená",J1258,0)</f>
        <v>0</v>
      </c>
      <c r="BI1258" s="148">
        <f>IF(N1258="nulová",J1258,0)</f>
        <v>0</v>
      </c>
      <c r="BJ1258" s="17" t="s">
        <v>90</v>
      </c>
      <c r="BK1258" s="148">
        <f>ROUND(I1258*H1258,2)</f>
        <v>0</v>
      </c>
      <c r="BL1258" s="17" t="s">
        <v>370</v>
      </c>
      <c r="BM1258" s="147" t="s">
        <v>1920</v>
      </c>
    </row>
    <row r="1259" spans="2:65" s="14" customFormat="1">
      <c r="B1259" s="164"/>
      <c r="D1259" s="150" t="s">
        <v>276</v>
      </c>
      <c r="E1259" s="165" t="s">
        <v>1</v>
      </c>
      <c r="F1259" s="166" t="s">
        <v>1753</v>
      </c>
      <c r="H1259" s="165" t="s">
        <v>1</v>
      </c>
      <c r="I1259" s="167"/>
      <c r="L1259" s="164"/>
      <c r="M1259" s="168"/>
      <c r="T1259" s="169"/>
      <c r="AT1259" s="165" t="s">
        <v>276</v>
      </c>
      <c r="AU1259" s="165" t="s">
        <v>90</v>
      </c>
      <c r="AV1259" s="14" t="s">
        <v>84</v>
      </c>
      <c r="AW1259" s="14" t="s">
        <v>32</v>
      </c>
      <c r="AX1259" s="14" t="s">
        <v>77</v>
      </c>
      <c r="AY1259" s="165" t="s">
        <v>268</v>
      </c>
    </row>
    <row r="1260" spans="2:65" s="12" customFormat="1" ht="22.5">
      <c r="B1260" s="149"/>
      <c r="D1260" s="150" t="s">
        <v>276</v>
      </c>
      <c r="E1260" s="151" t="s">
        <v>1</v>
      </c>
      <c r="F1260" s="152" t="s">
        <v>3839</v>
      </c>
      <c r="H1260" s="153">
        <v>1.8069999999999999</v>
      </c>
      <c r="I1260" s="154"/>
      <c r="L1260" s="149"/>
      <c r="M1260" s="155"/>
      <c r="T1260" s="156"/>
      <c r="AT1260" s="151" t="s">
        <v>276</v>
      </c>
      <c r="AU1260" s="151" t="s">
        <v>90</v>
      </c>
      <c r="AV1260" s="12" t="s">
        <v>90</v>
      </c>
      <c r="AW1260" s="12" t="s">
        <v>32</v>
      </c>
      <c r="AX1260" s="12" t="s">
        <v>77</v>
      </c>
      <c r="AY1260" s="151" t="s">
        <v>268</v>
      </c>
    </row>
    <row r="1261" spans="2:65" s="13" customFormat="1">
      <c r="B1261" s="157"/>
      <c r="D1261" s="150" t="s">
        <v>276</v>
      </c>
      <c r="E1261" s="158" t="s">
        <v>1</v>
      </c>
      <c r="F1261" s="159" t="s">
        <v>278</v>
      </c>
      <c r="H1261" s="160">
        <v>1.8069999999999999</v>
      </c>
      <c r="I1261" s="161"/>
      <c r="L1261" s="157"/>
      <c r="M1261" s="162"/>
      <c r="T1261" s="163"/>
      <c r="AT1261" s="158" t="s">
        <v>276</v>
      </c>
      <c r="AU1261" s="158" t="s">
        <v>90</v>
      </c>
      <c r="AV1261" s="13" t="s">
        <v>101</v>
      </c>
      <c r="AW1261" s="13" t="s">
        <v>32</v>
      </c>
      <c r="AX1261" s="13" t="s">
        <v>84</v>
      </c>
      <c r="AY1261" s="158" t="s">
        <v>268</v>
      </c>
    </row>
    <row r="1262" spans="2:65" s="1" customFormat="1" ht="33" customHeight="1">
      <c r="B1262" s="32"/>
      <c r="C1262" s="136" t="s">
        <v>1917</v>
      </c>
      <c r="D1262" s="136" t="s">
        <v>270</v>
      </c>
      <c r="E1262" s="137" t="s">
        <v>1922</v>
      </c>
      <c r="F1262" s="138" t="s">
        <v>1923</v>
      </c>
      <c r="G1262" s="139" t="s">
        <v>318</v>
      </c>
      <c r="H1262" s="140">
        <v>25.2</v>
      </c>
      <c r="I1262" s="141"/>
      <c r="J1262" s="142">
        <f>ROUND(I1262*H1262,2)</f>
        <v>0</v>
      </c>
      <c r="K1262" s="138" t="s">
        <v>274</v>
      </c>
      <c r="L1262" s="32"/>
      <c r="M1262" s="143" t="s">
        <v>1</v>
      </c>
      <c r="N1262" s="144" t="s">
        <v>43</v>
      </c>
      <c r="P1262" s="145">
        <f>O1262*H1262</f>
        <v>0</v>
      </c>
      <c r="Q1262" s="145">
        <v>0</v>
      </c>
      <c r="R1262" s="145">
        <f>Q1262*H1262</f>
        <v>0</v>
      </c>
      <c r="S1262" s="145">
        <v>0</v>
      </c>
      <c r="T1262" s="146">
        <f>S1262*H1262</f>
        <v>0</v>
      </c>
      <c r="AR1262" s="147" t="s">
        <v>370</v>
      </c>
      <c r="AT1262" s="147" t="s">
        <v>270</v>
      </c>
      <c r="AU1262" s="147" t="s">
        <v>90</v>
      </c>
      <c r="AY1262" s="17" t="s">
        <v>268</v>
      </c>
      <c r="BE1262" s="148">
        <f>IF(N1262="základní",J1262,0)</f>
        <v>0</v>
      </c>
      <c r="BF1262" s="148">
        <f>IF(N1262="snížená",J1262,0)</f>
        <v>0</v>
      </c>
      <c r="BG1262" s="148">
        <f>IF(N1262="zákl. přenesená",J1262,0)</f>
        <v>0</v>
      </c>
      <c r="BH1262" s="148">
        <f>IF(N1262="sníž. přenesená",J1262,0)</f>
        <v>0</v>
      </c>
      <c r="BI1262" s="148">
        <f>IF(N1262="nulová",J1262,0)</f>
        <v>0</v>
      </c>
      <c r="BJ1262" s="17" t="s">
        <v>90</v>
      </c>
      <c r="BK1262" s="148">
        <f>ROUND(I1262*H1262,2)</f>
        <v>0</v>
      </c>
      <c r="BL1262" s="17" t="s">
        <v>370</v>
      </c>
      <c r="BM1262" s="147" t="s">
        <v>1924</v>
      </c>
    </row>
    <row r="1263" spans="2:65" s="14" customFormat="1">
      <c r="B1263" s="164"/>
      <c r="D1263" s="150" t="s">
        <v>276</v>
      </c>
      <c r="E1263" s="165" t="s">
        <v>1</v>
      </c>
      <c r="F1263" s="166" t="s">
        <v>1755</v>
      </c>
      <c r="H1263" s="165" t="s">
        <v>1</v>
      </c>
      <c r="I1263" s="167"/>
      <c r="L1263" s="164"/>
      <c r="M1263" s="168"/>
      <c r="T1263" s="169"/>
      <c r="AT1263" s="165" t="s">
        <v>276</v>
      </c>
      <c r="AU1263" s="165" t="s">
        <v>90</v>
      </c>
      <c r="AV1263" s="14" t="s">
        <v>84</v>
      </c>
      <c r="AW1263" s="14" t="s">
        <v>32</v>
      </c>
      <c r="AX1263" s="14" t="s">
        <v>77</v>
      </c>
      <c r="AY1263" s="165" t="s">
        <v>268</v>
      </c>
    </row>
    <row r="1264" spans="2:65" s="12" customFormat="1">
      <c r="B1264" s="149"/>
      <c r="D1264" s="150" t="s">
        <v>276</v>
      </c>
      <c r="E1264" s="151" t="s">
        <v>1</v>
      </c>
      <c r="F1264" s="152" t="s">
        <v>3898</v>
      </c>
      <c r="H1264" s="153">
        <v>25.2</v>
      </c>
      <c r="I1264" s="154"/>
      <c r="L1264" s="149"/>
      <c r="M1264" s="155"/>
      <c r="T1264" s="156"/>
      <c r="AT1264" s="151" t="s">
        <v>276</v>
      </c>
      <c r="AU1264" s="151" t="s">
        <v>90</v>
      </c>
      <c r="AV1264" s="12" t="s">
        <v>90</v>
      </c>
      <c r="AW1264" s="12" t="s">
        <v>32</v>
      </c>
      <c r="AX1264" s="12" t="s">
        <v>77</v>
      </c>
      <c r="AY1264" s="151" t="s">
        <v>268</v>
      </c>
    </row>
    <row r="1265" spans="2:65" s="13" customFormat="1">
      <c r="B1265" s="157"/>
      <c r="D1265" s="150" t="s">
        <v>276</v>
      </c>
      <c r="E1265" s="158" t="s">
        <v>1</v>
      </c>
      <c r="F1265" s="159" t="s">
        <v>278</v>
      </c>
      <c r="H1265" s="160">
        <v>25.2</v>
      </c>
      <c r="I1265" s="161"/>
      <c r="L1265" s="157"/>
      <c r="M1265" s="162"/>
      <c r="T1265" s="163"/>
      <c r="AT1265" s="158" t="s">
        <v>276</v>
      </c>
      <c r="AU1265" s="158" t="s">
        <v>90</v>
      </c>
      <c r="AV1265" s="13" t="s">
        <v>101</v>
      </c>
      <c r="AW1265" s="13" t="s">
        <v>32</v>
      </c>
      <c r="AX1265" s="13" t="s">
        <v>84</v>
      </c>
      <c r="AY1265" s="158" t="s">
        <v>268</v>
      </c>
    </row>
    <row r="1266" spans="2:65" s="1" customFormat="1" ht="21.75" customHeight="1">
      <c r="B1266" s="32"/>
      <c r="C1266" s="186" t="s">
        <v>1921</v>
      </c>
      <c r="D1266" s="186" t="s">
        <v>982</v>
      </c>
      <c r="E1266" s="187" t="s">
        <v>1927</v>
      </c>
      <c r="F1266" s="188" t="s">
        <v>1928</v>
      </c>
      <c r="G1266" s="189" t="s">
        <v>215</v>
      </c>
      <c r="H1266" s="190">
        <v>0.40300000000000002</v>
      </c>
      <c r="I1266" s="191"/>
      <c r="J1266" s="192">
        <f>ROUND(I1266*H1266,2)</f>
        <v>0</v>
      </c>
      <c r="K1266" s="188" t="s">
        <v>274</v>
      </c>
      <c r="L1266" s="193"/>
      <c r="M1266" s="194" t="s">
        <v>1</v>
      </c>
      <c r="N1266" s="195" t="s">
        <v>43</v>
      </c>
      <c r="P1266" s="145">
        <f>O1266*H1266</f>
        <v>0</v>
      </c>
      <c r="Q1266" s="145">
        <v>0.55000000000000004</v>
      </c>
      <c r="R1266" s="145">
        <f>Q1266*H1266</f>
        <v>0.22165000000000004</v>
      </c>
      <c r="S1266" s="145">
        <v>0</v>
      </c>
      <c r="T1266" s="146">
        <f>S1266*H1266</f>
        <v>0</v>
      </c>
      <c r="AR1266" s="147" t="s">
        <v>448</v>
      </c>
      <c r="AT1266" s="147" t="s">
        <v>982</v>
      </c>
      <c r="AU1266" s="147" t="s">
        <v>90</v>
      </c>
      <c r="AY1266" s="17" t="s">
        <v>268</v>
      </c>
      <c r="BE1266" s="148">
        <f>IF(N1266="základní",J1266,0)</f>
        <v>0</v>
      </c>
      <c r="BF1266" s="148">
        <f>IF(N1266="snížená",J1266,0)</f>
        <v>0</v>
      </c>
      <c r="BG1266" s="148">
        <f>IF(N1266="zákl. přenesená",J1266,0)</f>
        <v>0</v>
      </c>
      <c r="BH1266" s="148">
        <f>IF(N1266="sníž. přenesená",J1266,0)</f>
        <v>0</v>
      </c>
      <c r="BI1266" s="148">
        <f>IF(N1266="nulová",J1266,0)</f>
        <v>0</v>
      </c>
      <c r="BJ1266" s="17" t="s">
        <v>90</v>
      </c>
      <c r="BK1266" s="148">
        <f>ROUND(I1266*H1266,2)</f>
        <v>0</v>
      </c>
      <c r="BL1266" s="17" t="s">
        <v>370</v>
      </c>
      <c r="BM1266" s="147" t="s">
        <v>1929</v>
      </c>
    </row>
    <row r="1267" spans="2:65" s="14" customFormat="1">
      <c r="B1267" s="164"/>
      <c r="D1267" s="150" t="s">
        <v>276</v>
      </c>
      <c r="E1267" s="165" t="s">
        <v>1</v>
      </c>
      <c r="F1267" s="166" t="s">
        <v>1755</v>
      </c>
      <c r="H1267" s="165" t="s">
        <v>1</v>
      </c>
      <c r="I1267" s="167"/>
      <c r="L1267" s="164"/>
      <c r="M1267" s="168"/>
      <c r="T1267" s="169"/>
      <c r="AT1267" s="165" t="s">
        <v>276</v>
      </c>
      <c r="AU1267" s="165" t="s">
        <v>90</v>
      </c>
      <c r="AV1267" s="14" t="s">
        <v>84</v>
      </c>
      <c r="AW1267" s="14" t="s">
        <v>32</v>
      </c>
      <c r="AX1267" s="14" t="s">
        <v>77</v>
      </c>
      <c r="AY1267" s="165" t="s">
        <v>268</v>
      </c>
    </row>
    <row r="1268" spans="2:65" s="12" customFormat="1">
      <c r="B1268" s="149"/>
      <c r="D1268" s="150" t="s">
        <v>276</v>
      </c>
      <c r="E1268" s="151" t="s">
        <v>1</v>
      </c>
      <c r="F1268" s="152" t="s">
        <v>3840</v>
      </c>
      <c r="H1268" s="153">
        <v>0.40300000000000002</v>
      </c>
      <c r="I1268" s="154"/>
      <c r="L1268" s="149"/>
      <c r="M1268" s="155"/>
      <c r="T1268" s="156"/>
      <c r="AT1268" s="151" t="s">
        <v>276</v>
      </c>
      <c r="AU1268" s="151" t="s">
        <v>90</v>
      </c>
      <c r="AV1268" s="12" t="s">
        <v>90</v>
      </c>
      <c r="AW1268" s="12" t="s">
        <v>32</v>
      </c>
      <c r="AX1268" s="12" t="s">
        <v>77</v>
      </c>
      <c r="AY1268" s="151" t="s">
        <v>268</v>
      </c>
    </row>
    <row r="1269" spans="2:65" s="13" customFormat="1">
      <c r="B1269" s="157"/>
      <c r="D1269" s="150" t="s">
        <v>276</v>
      </c>
      <c r="E1269" s="158" t="s">
        <v>1</v>
      </c>
      <c r="F1269" s="159" t="s">
        <v>278</v>
      </c>
      <c r="H1269" s="160">
        <v>0.40300000000000002</v>
      </c>
      <c r="I1269" s="161"/>
      <c r="L1269" s="157"/>
      <c r="M1269" s="162"/>
      <c r="T1269" s="163"/>
      <c r="AT1269" s="158" t="s">
        <v>276</v>
      </c>
      <c r="AU1269" s="158" t="s">
        <v>90</v>
      </c>
      <c r="AV1269" s="13" t="s">
        <v>101</v>
      </c>
      <c r="AW1269" s="13" t="s">
        <v>32</v>
      </c>
      <c r="AX1269" s="13" t="s">
        <v>84</v>
      </c>
      <c r="AY1269" s="158" t="s">
        <v>268</v>
      </c>
    </row>
    <row r="1270" spans="2:65" s="1" customFormat="1" ht="24.2" customHeight="1">
      <c r="B1270" s="32"/>
      <c r="C1270" s="136" t="s">
        <v>1926</v>
      </c>
      <c r="D1270" s="136" t="s">
        <v>270</v>
      </c>
      <c r="E1270" s="137" t="s">
        <v>1931</v>
      </c>
      <c r="F1270" s="138" t="s">
        <v>1932</v>
      </c>
      <c r="G1270" s="139" t="s">
        <v>215</v>
      </c>
      <c r="H1270" s="140">
        <v>2.21</v>
      </c>
      <c r="I1270" s="141"/>
      <c r="J1270" s="142">
        <f>ROUND(I1270*H1270,2)</f>
        <v>0</v>
      </c>
      <c r="K1270" s="138" t="s">
        <v>274</v>
      </c>
      <c r="L1270" s="32"/>
      <c r="M1270" s="143" t="s">
        <v>1</v>
      </c>
      <c r="N1270" s="144" t="s">
        <v>43</v>
      </c>
      <c r="P1270" s="145">
        <f>O1270*H1270</f>
        <v>0</v>
      </c>
      <c r="Q1270" s="145">
        <v>2.8E-3</v>
      </c>
      <c r="R1270" s="145">
        <f>Q1270*H1270</f>
        <v>6.1879999999999999E-3</v>
      </c>
      <c r="S1270" s="145">
        <v>0</v>
      </c>
      <c r="T1270" s="146">
        <f>S1270*H1270</f>
        <v>0</v>
      </c>
      <c r="AR1270" s="147" t="s">
        <v>370</v>
      </c>
      <c r="AT1270" s="147" t="s">
        <v>270</v>
      </c>
      <c r="AU1270" s="147" t="s">
        <v>90</v>
      </c>
      <c r="AY1270" s="17" t="s">
        <v>268</v>
      </c>
      <c r="BE1270" s="148">
        <f>IF(N1270="základní",J1270,0)</f>
        <v>0</v>
      </c>
      <c r="BF1270" s="148">
        <f>IF(N1270="snížená",J1270,0)</f>
        <v>0</v>
      </c>
      <c r="BG1270" s="148">
        <f>IF(N1270="zákl. přenesená",J1270,0)</f>
        <v>0</v>
      </c>
      <c r="BH1270" s="148">
        <f>IF(N1270="sníž. přenesená",J1270,0)</f>
        <v>0</v>
      </c>
      <c r="BI1270" s="148">
        <f>IF(N1270="nulová",J1270,0)</f>
        <v>0</v>
      </c>
      <c r="BJ1270" s="17" t="s">
        <v>90</v>
      </c>
      <c r="BK1270" s="148">
        <f>ROUND(I1270*H1270,2)</f>
        <v>0</v>
      </c>
      <c r="BL1270" s="17" t="s">
        <v>370</v>
      </c>
      <c r="BM1270" s="147" t="s">
        <v>1933</v>
      </c>
    </row>
    <row r="1271" spans="2:65" s="14" customFormat="1">
      <c r="B1271" s="164"/>
      <c r="D1271" s="150" t="s">
        <v>276</v>
      </c>
      <c r="E1271" s="165" t="s">
        <v>1</v>
      </c>
      <c r="F1271" s="166" t="s">
        <v>1753</v>
      </c>
      <c r="H1271" s="165" t="s">
        <v>1</v>
      </c>
      <c r="I1271" s="167"/>
      <c r="L1271" s="164"/>
      <c r="M1271" s="168"/>
      <c r="T1271" s="169"/>
      <c r="AT1271" s="165" t="s">
        <v>276</v>
      </c>
      <c r="AU1271" s="165" t="s">
        <v>90</v>
      </c>
      <c r="AV1271" s="14" t="s">
        <v>84</v>
      </c>
      <c r="AW1271" s="14" t="s">
        <v>32</v>
      </c>
      <c r="AX1271" s="14" t="s">
        <v>77</v>
      </c>
      <c r="AY1271" s="165" t="s">
        <v>268</v>
      </c>
    </row>
    <row r="1272" spans="2:65" s="12" customFormat="1" ht="22.5">
      <c r="B1272" s="149"/>
      <c r="D1272" s="150" t="s">
        <v>276</v>
      </c>
      <c r="E1272" s="151" t="s">
        <v>1</v>
      </c>
      <c r="F1272" s="152" t="s">
        <v>3839</v>
      </c>
      <c r="H1272" s="153">
        <v>1.8069999999999999</v>
      </c>
      <c r="I1272" s="154"/>
      <c r="L1272" s="149"/>
      <c r="M1272" s="155"/>
      <c r="T1272" s="156"/>
      <c r="AT1272" s="151" t="s">
        <v>276</v>
      </c>
      <c r="AU1272" s="151" t="s">
        <v>90</v>
      </c>
      <c r="AV1272" s="12" t="s">
        <v>90</v>
      </c>
      <c r="AW1272" s="12" t="s">
        <v>32</v>
      </c>
      <c r="AX1272" s="12" t="s">
        <v>77</v>
      </c>
      <c r="AY1272" s="151" t="s">
        <v>268</v>
      </c>
    </row>
    <row r="1273" spans="2:65" s="15" customFormat="1">
      <c r="B1273" s="170"/>
      <c r="D1273" s="150" t="s">
        <v>276</v>
      </c>
      <c r="E1273" s="171" t="s">
        <v>1</v>
      </c>
      <c r="F1273" s="172" t="s">
        <v>325</v>
      </c>
      <c r="H1273" s="173">
        <v>1.8069999999999999</v>
      </c>
      <c r="I1273" s="174"/>
      <c r="L1273" s="170"/>
      <c r="M1273" s="175"/>
      <c r="T1273" s="176"/>
      <c r="AT1273" s="171" t="s">
        <v>276</v>
      </c>
      <c r="AU1273" s="171" t="s">
        <v>90</v>
      </c>
      <c r="AV1273" s="15" t="s">
        <v>97</v>
      </c>
      <c r="AW1273" s="15" t="s">
        <v>32</v>
      </c>
      <c r="AX1273" s="15" t="s">
        <v>77</v>
      </c>
      <c r="AY1273" s="171" t="s">
        <v>268</v>
      </c>
    </row>
    <row r="1274" spans="2:65" s="14" customFormat="1">
      <c r="B1274" s="164"/>
      <c r="D1274" s="150" t="s">
        <v>276</v>
      </c>
      <c r="E1274" s="165" t="s">
        <v>1</v>
      </c>
      <c r="F1274" s="166" t="s">
        <v>1755</v>
      </c>
      <c r="H1274" s="165" t="s">
        <v>1</v>
      </c>
      <c r="I1274" s="167"/>
      <c r="L1274" s="164"/>
      <c r="M1274" s="168"/>
      <c r="T1274" s="169"/>
      <c r="AT1274" s="165" t="s">
        <v>276</v>
      </c>
      <c r="AU1274" s="165" t="s">
        <v>90</v>
      </c>
      <c r="AV1274" s="14" t="s">
        <v>84</v>
      </c>
      <c r="AW1274" s="14" t="s">
        <v>32</v>
      </c>
      <c r="AX1274" s="14" t="s">
        <v>77</v>
      </c>
      <c r="AY1274" s="165" t="s">
        <v>268</v>
      </c>
    </row>
    <row r="1275" spans="2:65" s="12" customFormat="1">
      <c r="B1275" s="149"/>
      <c r="D1275" s="150" t="s">
        <v>276</v>
      </c>
      <c r="E1275" s="151" t="s">
        <v>1</v>
      </c>
      <c r="F1275" s="152" t="s">
        <v>3840</v>
      </c>
      <c r="H1275" s="153">
        <v>0.40300000000000002</v>
      </c>
      <c r="I1275" s="154"/>
      <c r="L1275" s="149"/>
      <c r="M1275" s="155"/>
      <c r="T1275" s="156"/>
      <c r="AT1275" s="151" t="s">
        <v>276</v>
      </c>
      <c r="AU1275" s="151" t="s">
        <v>90</v>
      </c>
      <c r="AV1275" s="12" t="s">
        <v>90</v>
      </c>
      <c r="AW1275" s="12" t="s">
        <v>32</v>
      </c>
      <c r="AX1275" s="12" t="s">
        <v>77</v>
      </c>
      <c r="AY1275" s="151" t="s">
        <v>268</v>
      </c>
    </row>
    <row r="1276" spans="2:65" s="15" customFormat="1">
      <c r="B1276" s="170"/>
      <c r="D1276" s="150" t="s">
        <v>276</v>
      </c>
      <c r="E1276" s="171" t="s">
        <v>1</v>
      </c>
      <c r="F1276" s="172" t="s">
        <v>325</v>
      </c>
      <c r="H1276" s="173">
        <v>0.40300000000000002</v>
      </c>
      <c r="I1276" s="174"/>
      <c r="L1276" s="170"/>
      <c r="M1276" s="175"/>
      <c r="T1276" s="176"/>
      <c r="AT1276" s="171" t="s">
        <v>276</v>
      </c>
      <c r="AU1276" s="171" t="s">
        <v>90</v>
      </c>
      <c r="AV1276" s="15" t="s">
        <v>97</v>
      </c>
      <c r="AW1276" s="15" t="s">
        <v>32</v>
      </c>
      <c r="AX1276" s="15" t="s">
        <v>77</v>
      </c>
      <c r="AY1276" s="171" t="s">
        <v>268</v>
      </c>
    </row>
    <row r="1277" spans="2:65" s="13" customFormat="1">
      <c r="B1277" s="157"/>
      <c r="D1277" s="150" t="s">
        <v>276</v>
      </c>
      <c r="E1277" s="158" t="s">
        <v>1</v>
      </c>
      <c r="F1277" s="159" t="s">
        <v>278</v>
      </c>
      <c r="H1277" s="160">
        <v>2.21</v>
      </c>
      <c r="I1277" s="161"/>
      <c r="L1277" s="157"/>
      <c r="M1277" s="162"/>
      <c r="T1277" s="163"/>
      <c r="AT1277" s="158" t="s">
        <v>276</v>
      </c>
      <c r="AU1277" s="158" t="s">
        <v>90</v>
      </c>
      <c r="AV1277" s="13" t="s">
        <v>101</v>
      </c>
      <c r="AW1277" s="13" t="s">
        <v>32</v>
      </c>
      <c r="AX1277" s="13" t="s">
        <v>84</v>
      </c>
      <c r="AY1277" s="158" t="s">
        <v>268</v>
      </c>
    </row>
    <row r="1278" spans="2:65" s="1" customFormat="1" ht="33" customHeight="1">
      <c r="B1278" s="32"/>
      <c r="C1278" s="136" t="s">
        <v>1930</v>
      </c>
      <c r="D1278" s="136" t="s">
        <v>270</v>
      </c>
      <c r="E1278" s="137" t="s">
        <v>1935</v>
      </c>
      <c r="F1278" s="138" t="s">
        <v>1936</v>
      </c>
      <c r="G1278" s="139" t="s">
        <v>273</v>
      </c>
      <c r="H1278" s="140">
        <v>24.2</v>
      </c>
      <c r="I1278" s="141"/>
      <c r="J1278" s="142">
        <f>ROUND(I1278*H1278,2)</f>
        <v>0</v>
      </c>
      <c r="K1278" s="138" t="s">
        <v>274</v>
      </c>
      <c r="L1278" s="32"/>
      <c r="M1278" s="143" t="s">
        <v>1</v>
      </c>
      <c r="N1278" s="144" t="s">
        <v>43</v>
      </c>
      <c r="P1278" s="145">
        <f>O1278*H1278</f>
        <v>0</v>
      </c>
      <c r="Q1278" s="145">
        <v>0</v>
      </c>
      <c r="R1278" s="145">
        <f>Q1278*H1278</f>
        <v>0</v>
      </c>
      <c r="S1278" s="145">
        <v>0</v>
      </c>
      <c r="T1278" s="146">
        <f>S1278*H1278</f>
        <v>0</v>
      </c>
      <c r="AR1278" s="147" t="s">
        <v>370</v>
      </c>
      <c r="AT1278" s="147" t="s">
        <v>270</v>
      </c>
      <c r="AU1278" s="147" t="s">
        <v>90</v>
      </c>
      <c r="AY1278" s="17" t="s">
        <v>268</v>
      </c>
      <c r="BE1278" s="148">
        <f>IF(N1278="základní",J1278,0)</f>
        <v>0</v>
      </c>
      <c r="BF1278" s="148">
        <f>IF(N1278="snížená",J1278,0)</f>
        <v>0</v>
      </c>
      <c r="BG1278" s="148">
        <f>IF(N1278="zákl. přenesená",J1278,0)</f>
        <v>0</v>
      </c>
      <c r="BH1278" s="148">
        <f>IF(N1278="sníž. přenesená",J1278,0)</f>
        <v>0</v>
      </c>
      <c r="BI1278" s="148">
        <f>IF(N1278="nulová",J1278,0)</f>
        <v>0</v>
      </c>
      <c r="BJ1278" s="17" t="s">
        <v>90</v>
      </c>
      <c r="BK1278" s="148">
        <f>ROUND(I1278*H1278,2)</f>
        <v>0</v>
      </c>
      <c r="BL1278" s="17" t="s">
        <v>370</v>
      </c>
      <c r="BM1278" s="147" t="s">
        <v>3899</v>
      </c>
    </row>
    <row r="1279" spans="2:65" s="14" customFormat="1" ht="22.5">
      <c r="B1279" s="164"/>
      <c r="D1279" s="150" t="s">
        <v>276</v>
      </c>
      <c r="E1279" s="165" t="s">
        <v>1</v>
      </c>
      <c r="F1279" s="166" t="s">
        <v>1938</v>
      </c>
      <c r="H1279" s="165" t="s">
        <v>1</v>
      </c>
      <c r="I1279" s="167"/>
      <c r="L1279" s="164"/>
      <c r="M1279" s="168"/>
      <c r="T1279" s="169"/>
      <c r="AT1279" s="165" t="s">
        <v>276</v>
      </c>
      <c r="AU1279" s="165" t="s">
        <v>90</v>
      </c>
      <c r="AV1279" s="14" t="s">
        <v>84</v>
      </c>
      <c r="AW1279" s="14" t="s">
        <v>32</v>
      </c>
      <c r="AX1279" s="14" t="s">
        <v>77</v>
      </c>
      <c r="AY1279" s="165" t="s">
        <v>268</v>
      </c>
    </row>
    <row r="1280" spans="2:65" s="14" customFormat="1">
      <c r="B1280" s="164"/>
      <c r="D1280" s="150" t="s">
        <v>276</v>
      </c>
      <c r="E1280" s="165" t="s">
        <v>1</v>
      </c>
      <c r="F1280" s="166" t="s">
        <v>3581</v>
      </c>
      <c r="H1280" s="165" t="s">
        <v>1</v>
      </c>
      <c r="I1280" s="167"/>
      <c r="L1280" s="164"/>
      <c r="M1280" s="168"/>
      <c r="T1280" s="169"/>
      <c r="AT1280" s="165" t="s">
        <v>276</v>
      </c>
      <c r="AU1280" s="165" t="s">
        <v>90</v>
      </c>
      <c r="AV1280" s="14" t="s">
        <v>84</v>
      </c>
      <c r="AW1280" s="14" t="s">
        <v>32</v>
      </c>
      <c r="AX1280" s="14" t="s">
        <v>77</v>
      </c>
      <c r="AY1280" s="165" t="s">
        <v>268</v>
      </c>
    </row>
    <row r="1281" spans="2:65" s="12" customFormat="1">
      <c r="B1281" s="149"/>
      <c r="D1281" s="150" t="s">
        <v>276</v>
      </c>
      <c r="E1281" s="151" t="s">
        <v>1</v>
      </c>
      <c r="F1281" s="152" t="s">
        <v>3900</v>
      </c>
      <c r="H1281" s="153">
        <v>24.2</v>
      </c>
      <c r="I1281" s="154"/>
      <c r="L1281" s="149"/>
      <c r="M1281" s="155"/>
      <c r="T1281" s="156"/>
      <c r="AT1281" s="151" t="s">
        <v>276</v>
      </c>
      <c r="AU1281" s="151" t="s">
        <v>90</v>
      </c>
      <c r="AV1281" s="12" t="s">
        <v>90</v>
      </c>
      <c r="AW1281" s="12" t="s">
        <v>32</v>
      </c>
      <c r="AX1281" s="12" t="s">
        <v>77</v>
      </c>
      <c r="AY1281" s="151" t="s">
        <v>268</v>
      </c>
    </row>
    <row r="1282" spans="2:65" s="13" customFormat="1">
      <c r="B1282" s="157"/>
      <c r="D1282" s="150" t="s">
        <v>276</v>
      </c>
      <c r="E1282" s="158" t="s">
        <v>1</v>
      </c>
      <c r="F1282" s="159" t="s">
        <v>278</v>
      </c>
      <c r="H1282" s="160">
        <v>24.2</v>
      </c>
      <c r="I1282" s="161"/>
      <c r="L1282" s="157"/>
      <c r="M1282" s="162"/>
      <c r="T1282" s="163"/>
      <c r="AT1282" s="158" t="s">
        <v>276</v>
      </c>
      <c r="AU1282" s="158" t="s">
        <v>90</v>
      </c>
      <c r="AV1282" s="13" t="s">
        <v>101</v>
      </c>
      <c r="AW1282" s="13" t="s">
        <v>32</v>
      </c>
      <c r="AX1282" s="13" t="s">
        <v>84</v>
      </c>
      <c r="AY1282" s="158" t="s">
        <v>268</v>
      </c>
    </row>
    <row r="1283" spans="2:65" s="1" customFormat="1" ht="21.75" customHeight="1">
      <c r="B1283" s="32"/>
      <c r="C1283" s="186" t="s">
        <v>1934</v>
      </c>
      <c r="D1283" s="186" t="s">
        <v>982</v>
      </c>
      <c r="E1283" s="187" t="s">
        <v>1941</v>
      </c>
      <c r="F1283" s="188" t="s">
        <v>1942</v>
      </c>
      <c r="G1283" s="189" t="s">
        <v>318</v>
      </c>
      <c r="H1283" s="190">
        <v>60.5</v>
      </c>
      <c r="I1283" s="191"/>
      <c r="J1283" s="192">
        <f>ROUND(I1283*H1283,2)</f>
        <v>0</v>
      </c>
      <c r="K1283" s="188" t="s">
        <v>1</v>
      </c>
      <c r="L1283" s="193"/>
      <c r="M1283" s="194" t="s">
        <v>1</v>
      </c>
      <c r="N1283" s="195" t="s">
        <v>43</v>
      </c>
      <c r="P1283" s="145">
        <f>O1283*H1283</f>
        <v>0</v>
      </c>
      <c r="Q1283" s="145">
        <v>0</v>
      </c>
      <c r="R1283" s="145">
        <f>Q1283*H1283</f>
        <v>0</v>
      </c>
      <c r="S1283" s="145">
        <v>0</v>
      </c>
      <c r="T1283" s="146">
        <f>S1283*H1283</f>
        <v>0</v>
      </c>
      <c r="AR1283" s="147" t="s">
        <v>448</v>
      </c>
      <c r="AT1283" s="147" t="s">
        <v>982</v>
      </c>
      <c r="AU1283" s="147" t="s">
        <v>90</v>
      </c>
      <c r="AY1283" s="17" t="s">
        <v>268</v>
      </c>
      <c r="BE1283" s="148">
        <f>IF(N1283="základní",J1283,0)</f>
        <v>0</v>
      </c>
      <c r="BF1283" s="148">
        <f>IF(N1283="snížená",J1283,0)</f>
        <v>0</v>
      </c>
      <c r="BG1283" s="148">
        <f>IF(N1283="zákl. přenesená",J1283,0)</f>
        <v>0</v>
      </c>
      <c r="BH1283" s="148">
        <f>IF(N1283="sníž. přenesená",J1283,0)</f>
        <v>0</v>
      </c>
      <c r="BI1283" s="148">
        <f>IF(N1283="nulová",J1283,0)</f>
        <v>0</v>
      </c>
      <c r="BJ1283" s="17" t="s">
        <v>90</v>
      </c>
      <c r="BK1283" s="148">
        <f>ROUND(I1283*H1283,2)</f>
        <v>0</v>
      </c>
      <c r="BL1283" s="17" t="s">
        <v>370</v>
      </c>
      <c r="BM1283" s="147" t="s">
        <v>3901</v>
      </c>
    </row>
    <row r="1284" spans="2:65" s="14" customFormat="1" ht="22.5">
      <c r="B1284" s="164"/>
      <c r="D1284" s="150" t="s">
        <v>276</v>
      </c>
      <c r="E1284" s="165" t="s">
        <v>1</v>
      </c>
      <c r="F1284" s="166" t="s">
        <v>1938</v>
      </c>
      <c r="H1284" s="165" t="s">
        <v>1</v>
      </c>
      <c r="I1284" s="167"/>
      <c r="L1284" s="164"/>
      <c r="M1284" s="168"/>
      <c r="T1284" s="169"/>
      <c r="AT1284" s="165" t="s">
        <v>276</v>
      </c>
      <c r="AU1284" s="165" t="s">
        <v>90</v>
      </c>
      <c r="AV1284" s="14" t="s">
        <v>84</v>
      </c>
      <c r="AW1284" s="14" t="s">
        <v>32</v>
      </c>
      <c r="AX1284" s="14" t="s">
        <v>77</v>
      </c>
      <c r="AY1284" s="165" t="s">
        <v>268</v>
      </c>
    </row>
    <row r="1285" spans="2:65" s="14" customFormat="1">
      <c r="B1285" s="164"/>
      <c r="D1285" s="150" t="s">
        <v>276</v>
      </c>
      <c r="E1285" s="165" t="s">
        <v>1</v>
      </c>
      <c r="F1285" s="166" t="s">
        <v>3581</v>
      </c>
      <c r="H1285" s="165" t="s">
        <v>1</v>
      </c>
      <c r="I1285" s="167"/>
      <c r="L1285" s="164"/>
      <c r="M1285" s="168"/>
      <c r="T1285" s="169"/>
      <c r="AT1285" s="165" t="s">
        <v>276</v>
      </c>
      <c r="AU1285" s="165" t="s">
        <v>90</v>
      </c>
      <c r="AV1285" s="14" t="s">
        <v>84</v>
      </c>
      <c r="AW1285" s="14" t="s">
        <v>32</v>
      </c>
      <c r="AX1285" s="14" t="s">
        <v>77</v>
      </c>
      <c r="AY1285" s="165" t="s">
        <v>268</v>
      </c>
    </row>
    <row r="1286" spans="2:65" s="12" customFormat="1">
      <c r="B1286" s="149"/>
      <c r="D1286" s="150" t="s">
        <v>276</v>
      </c>
      <c r="E1286" s="151" t="s">
        <v>1</v>
      </c>
      <c r="F1286" s="152" t="s">
        <v>3902</v>
      </c>
      <c r="H1286" s="153">
        <v>60.5</v>
      </c>
      <c r="I1286" s="154"/>
      <c r="L1286" s="149"/>
      <c r="M1286" s="155"/>
      <c r="T1286" s="156"/>
      <c r="AT1286" s="151" t="s">
        <v>276</v>
      </c>
      <c r="AU1286" s="151" t="s">
        <v>90</v>
      </c>
      <c r="AV1286" s="12" t="s">
        <v>90</v>
      </c>
      <c r="AW1286" s="12" t="s">
        <v>32</v>
      </c>
      <c r="AX1286" s="12" t="s">
        <v>77</v>
      </c>
      <c r="AY1286" s="151" t="s">
        <v>268</v>
      </c>
    </row>
    <row r="1287" spans="2:65" s="13" customFormat="1">
      <c r="B1287" s="157"/>
      <c r="D1287" s="150" t="s">
        <v>276</v>
      </c>
      <c r="E1287" s="158" t="s">
        <v>1</v>
      </c>
      <c r="F1287" s="159" t="s">
        <v>278</v>
      </c>
      <c r="H1287" s="160">
        <v>60.5</v>
      </c>
      <c r="I1287" s="161"/>
      <c r="L1287" s="157"/>
      <c r="M1287" s="162"/>
      <c r="T1287" s="163"/>
      <c r="AT1287" s="158" t="s">
        <v>276</v>
      </c>
      <c r="AU1287" s="158" t="s">
        <v>90</v>
      </c>
      <c r="AV1287" s="13" t="s">
        <v>101</v>
      </c>
      <c r="AW1287" s="13" t="s">
        <v>32</v>
      </c>
      <c r="AX1287" s="13" t="s">
        <v>84</v>
      </c>
      <c r="AY1287" s="158" t="s">
        <v>268</v>
      </c>
    </row>
    <row r="1288" spans="2:65" s="1" customFormat="1" ht="37.9" customHeight="1">
      <c r="B1288" s="32"/>
      <c r="C1288" s="136" t="s">
        <v>1940</v>
      </c>
      <c r="D1288" s="136" t="s">
        <v>270</v>
      </c>
      <c r="E1288" s="137" t="s">
        <v>1946</v>
      </c>
      <c r="F1288" s="138" t="s">
        <v>1947</v>
      </c>
      <c r="G1288" s="139" t="s">
        <v>440</v>
      </c>
      <c r="H1288" s="140">
        <v>110</v>
      </c>
      <c r="I1288" s="141"/>
      <c r="J1288" s="142">
        <f>ROUND(I1288*H1288,2)</f>
        <v>0</v>
      </c>
      <c r="K1288" s="138" t="s">
        <v>1</v>
      </c>
      <c r="L1288" s="32"/>
      <c r="M1288" s="143" t="s">
        <v>1</v>
      </c>
      <c r="N1288" s="144" t="s">
        <v>43</v>
      </c>
      <c r="P1288" s="145">
        <f>O1288*H1288</f>
        <v>0</v>
      </c>
      <c r="Q1288" s="145">
        <v>1.1999999999999999E-3</v>
      </c>
      <c r="R1288" s="145">
        <f>Q1288*H1288</f>
        <v>0.13199999999999998</v>
      </c>
      <c r="S1288" s="145">
        <v>0</v>
      </c>
      <c r="T1288" s="146">
        <f>S1288*H1288</f>
        <v>0</v>
      </c>
      <c r="AR1288" s="147" t="s">
        <v>370</v>
      </c>
      <c r="AT1288" s="147" t="s">
        <v>270</v>
      </c>
      <c r="AU1288" s="147" t="s">
        <v>90</v>
      </c>
      <c r="AY1288" s="17" t="s">
        <v>268</v>
      </c>
      <c r="BE1288" s="148">
        <f>IF(N1288="základní",J1288,0)</f>
        <v>0</v>
      </c>
      <c r="BF1288" s="148">
        <f>IF(N1288="snížená",J1288,0)</f>
        <v>0</v>
      </c>
      <c r="BG1288" s="148">
        <f>IF(N1288="zákl. přenesená",J1288,0)</f>
        <v>0</v>
      </c>
      <c r="BH1288" s="148">
        <f>IF(N1288="sníž. přenesená",J1288,0)</f>
        <v>0</v>
      </c>
      <c r="BI1288" s="148">
        <f>IF(N1288="nulová",J1288,0)</f>
        <v>0</v>
      </c>
      <c r="BJ1288" s="17" t="s">
        <v>90</v>
      </c>
      <c r="BK1288" s="148">
        <f>ROUND(I1288*H1288,2)</f>
        <v>0</v>
      </c>
      <c r="BL1288" s="17" t="s">
        <v>370</v>
      </c>
      <c r="BM1288" s="147" t="s">
        <v>3903</v>
      </c>
    </row>
    <row r="1289" spans="2:65" s="12" customFormat="1">
      <c r="B1289" s="149"/>
      <c r="D1289" s="150" t="s">
        <v>276</v>
      </c>
      <c r="E1289" s="151" t="s">
        <v>1</v>
      </c>
      <c r="F1289" s="152" t="s">
        <v>3904</v>
      </c>
      <c r="H1289" s="153">
        <v>110</v>
      </c>
      <c r="I1289" s="154"/>
      <c r="L1289" s="149"/>
      <c r="M1289" s="155"/>
      <c r="T1289" s="156"/>
      <c r="AT1289" s="151" t="s">
        <v>276</v>
      </c>
      <c r="AU1289" s="151" t="s">
        <v>90</v>
      </c>
      <c r="AV1289" s="12" t="s">
        <v>90</v>
      </c>
      <c r="AW1289" s="12" t="s">
        <v>32</v>
      </c>
      <c r="AX1289" s="12" t="s">
        <v>77</v>
      </c>
      <c r="AY1289" s="151" t="s">
        <v>268</v>
      </c>
    </row>
    <row r="1290" spans="2:65" s="13" customFormat="1">
      <c r="B1290" s="157"/>
      <c r="D1290" s="150" t="s">
        <v>276</v>
      </c>
      <c r="E1290" s="158" t="s">
        <v>1</v>
      </c>
      <c r="F1290" s="159" t="s">
        <v>278</v>
      </c>
      <c r="H1290" s="160">
        <v>110</v>
      </c>
      <c r="I1290" s="161"/>
      <c r="L1290" s="157"/>
      <c r="M1290" s="162"/>
      <c r="T1290" s="163"/>
      <c r="AT1290" s="158" t="s">
        <v>276</v>
      </c>
      <c r="AU1290" s="158" t="s">
        <v>90</v>
      </c>
      <c r="AV1290" s="13" t="s">
        <v>101</v>
      </c>
      <c r="AW1290" s="13" t="s">
        <v>32</v>
      </c>
      <c r="AX1290" s="13" t="s">
        <v>84</v>
      </c>
      <c r="AY1290" s="158" t="s">
        <v>268</v>
      </c>
    </row>
    <row r="1291" spans="2:65" s="1" customFormat="1" ht="33" customHeight="1">
      <c r="B1291" s="32"/>
      <c r="C1291" s="136" t="s">
        <v>1945</v>
      </c>
      <c r="D1291" s="136" t="s">
        <v>270</v>
      </c>
      <c r="E1291" s="137" t="s">
        <v>1951</v>
      </c>
      <c r="F1291" s="138" t="s">
        <v>1952</v>
      </c>
      <c r="G1291" s="139" t="s">
        <v>273</v>
      </c>
      <c r="H1291" s="140">
        <v>24.2</v>
      </c>
      <c r="I1291" s="141"/>
      <c r="J1291" s="142">
        <f>ROUND(I1291*H1291,2)</f>
        <v>0</v>
      </c>
      <c r="K1291" s="138" t="s">
        <v>274</v>
      </c>
      <c r="L1291" s="32"/>
      <c r="M1291" s="143" t="s">
        <v>1</v>
      </c>
      <c r="N1291" s="144" t="s">
        <v>43</v>
      </c>
      <c r="P1291" s="145">
        <f>O1291*H1291</f>
        <v>0</v>
      </c>
      <c r="Q1291" s="145">
        <v>2.1000000000000001E-4</v>
      </c>
      <c r="R1291" s="145">
        <f>Q1291*H1291</f>
        <v>5.0819999999999997E-3</v>
      </c>
      <c r="S1291" s="145">
        <v>0</v>
      </c>
      <c r="T1291" s="146">
        <f>S1291*H1291</f>
        <v>0</v>
      </c>
      <c r="AR1291" s="147" t="s">
        <v>370</v>
      </c>
      <c r="AT1291" s="147" t="s">
        <v>270</v>
      </c>
      <c r="AU1291" s="147" t="s">
        <v>90</v>
      </c>
      <c r="AY1291" s="17" t="s">
        <v>268</v>
      </c>
      <c r="BE1291" s="148">
        <f>IF(N1291="základní",J1291,0)</f>
        <v>0</v>
      </c>
      <c r="BF1291" s="148">
        <f>IF(N1291="snížená",J1291,0)</f>
        <v>0</v>
      </c>
      <c r="BG1291" s="148">
        <f>IF(N1291="zákl. přenesená",J1291,0)</f>
        <v>0</v>
      </c>
      <c r="BH1291" s="148">
        <f>IF(N1291="sníž. přenesená",J1291,0)</f>
        <v>0</v>
      </c>
      <c r="BI1291" s="148">
        <f>IF(N1291="nulová",J1291,0)</f>
        <v>0</v>
      </c>
      <c r="BJ1291" s="17" t="s">
        <v>90</v>
      </c>
      <c r="BK1291" s="148">
        <f>ROUND(I1291*H1291,2)</f>
        <v>0</v>
      </c>
      <c r="BL1291" s="17" t="s">
        <v>370</v>
      </c>
      <c r="BM1291" s="147" t="s">
        <v>1953</v>
      </c>
    </row>
    <row r="1292" spans="2:65" s="1" customFormat="1" ht="24.2" customHeight="1">
      <c r="B1292" s="32"/>
      <c r="C1292" s="186" t="s">
        <v>1950</v>
      </c>
      <c r="D1292" s="186" t="s">
        <v>982</v>
      </c>
      <c r="E1292" s="187" t="s">
        <v>1955</v>
      </c>
      <c r="F1292" s="188" t="s">
        <v>1956</v>
      </c>
      <c r="G1292" s="189" t="s">
        <v>273</v>
      </c>
      <c r="H1292" s="190">
        <v>24.2</v>
      </c>
      <c r="I1292" s="191"/>
      <c r="J1292" s="192">
        <f>ROUND(I1292*H1292,2)</f>
        <v>0</v>
      </c>
      <c r="K1292" s="188" t="s">
        <v>274</v>
      </c>
      <c r="L1292" s="193"/>
      <c r="M1292" s="194" t="s">
        <v>1</v>
      </c>
      <c r="N1292" s="195" t="s">
        <v>43</v>
      </c>
      <c r="P1292" s="145">
        <f>O1292*H1292</f>
        <v>0</v>
      </c>
      <c r="Q1292" s="145">
        <v>0</v>
      </c>
      <c r="R1292" s="145">
        <f>Q1292*H1292</f>
        <v>0</v>
      </c>
      <c r="S1292" s="145">
        <v>0</v>
      </c>
      <c r="T1292" s="146">
        <f>S1292*H1292</f>
        <v>0</v>
      </c>
      <c r="AR1292" s="147" t="s">
        <v>448</v>
      </c>
      <c r="AT1292" s="147" t="s">
        <v>982</v>
      </c>
      <c r="AU1292" s="147" t="s">
        <v>90</v>
      </c>
      <c r="AY1292" s="17" t="s">
        <v>268</v>
      </c>
      <c r="BE1292" s="148">
        <f>IF(N1292="základní",J1292,0)</f>
        <v>0</v>
      </c>
      <c r="BF1292" s="148">
        <f>IF(N1292="snížená",J1292,0)</f>
        <v>0</v>
      </c>
      <c r="BG1292" s="148">
        <f>IF(N1292="zákl. přenesená",J1292,0)</f>
        <v>0</v>
      </c>
      <c r="BH1292" s="148">
        <f>IF(N1292="sníž. přenesená",J1292,0)</f>
        <v>0</v>
      </c>
      <c r="BI1292" s="148">
        <f>IF(N1292="nulová",J1292,0)</f>
        <v>0</v>
      </c>
      <c r="BJ1292" s="17" t="s">
        <v>90</v>
      </c>
      <c r="BK1292" s="148">
        <f>ROUND(I1292*H1292,2)</f>
        <v>0</v>
      </c>
      <c r="BL1292" s="17" t="s">
        <v>370</v>
      </c>
      <c r="BM1292" s="147" t="s">
        <v>1957</v>
      </c>
    </row>
    <row r="1293" spans="2:65" s="14" customFormat="1" ht="22.5">
      <c r="B1293" s="164"/>
      <c r="D1293" s="150" t="s">
        <v>276</v>
      </c>
      <c r="E1293" s="165" t="s">
        <v>1</v>
      </c>
      <c r="F1293" s="166" t="s">
        <v>1938</v>
      </c>
      <c r="H1293" s="165" t="s">
        <v>1</v>
      </c>
      <c r="I1293" s="167"/>
      <c r="L1293" s="164"/>
      <c r="M1293" s="168"/>
      <c r="T1293" s="169"/>
      <c r="AT1293" s="165" t="s">
        <v>276</v>
      </c>
      <c r="AU1293" s="165" t="s">
        <v>90</v>
      </c>
      <c r="AV1293" s="14" t="s">
        <v>84</v>
      </c>
      <c r="AW1293" s="14" t="s">
        <v>32</v>
      </c>
      <c r="AX1293" s="14" t="s">
        <v>77</v>
      </c>
      <c r="AY1293" s="165" t="s">
        <v>268</v>
      </c>
    </row>
    <row r="1294" spans="2:65" s="14" customFormat="1">
      <c r="B1294" s="164"/>
      <c r="D1294" s="150" t="s">
        <v>276</v>
      </c>
      <c r="E1294" s="165" t="s">
        <v>1</v>
      </c>
      <c r="F1294" s="166" t="s">
        <v>3581</v>
      </c>
      <c r="H1294" s="165" t="s">
        <v>1</v>
      </c>
      <c r="I1294" s="167"/>
      <c r="L1294" s="164"/>
      <c r="M1294" s="168"/>
      <c r="T1294" s="169"/>
      <c r="AT1294" s="165" t="s">
        <v>276</v>
      </c>
      <c r="AU1294" s="165" t="s">
        <v>90</v>
      </c>
      <c r="AV1294" s="14" t="s">
        <v>84</v>
      </c>
      <c r="AW1294" s="14" t="s">
        <v>32</v>
      </c>
      <c r="AX1294" s="14" t="s">
        <v>77</v>
      </c>
      <c r="AY1294" s="165" t="s">
        <v>268</v>
      </c>
    </row>
    <row r="1295" spans="2:65" s="12" customFormat="1">
      <c r="B1295" s="149"/>
      <c r="D1295" s="150" t="s">
        <v>276</v>
      </c>
      <c r="E1295" s="151" t="s">
        <v>1</v>
      </c>
      <c r="F1295" s="152" t="s">
        <v>3900</v>
      </c>
      <c r="H1295" s="153">
        <v>24.2</v>
      </c>
      <c r="I1295" s="154"/>
      <c r="L1295" s="149"/>
      <c r="M1295" s="155"/>
      <c r="T1295" s="156"/>
      <c r="AT1295" s="151" t="s">
        <v>276</v>
      </c>
      <c r="AU1295" s="151" t="s">
        <v>90</v>
      </c>
      <c r="AV1295" s="12" t="s">
        <v>90</v>
      </c>
      <c r="AW1295" s="12" t="s">
        <v>32</v>
      </c>
      <c r="AX1295" s="12" t="s">
        <v>77</v>
      </c>
      <c r="AY1295" s="151" t="s">
        <v>268</v>
      </c>
    </row>
    <row r="1296" spans="2:65" s="13" customFormat="1">
      <c r="B1296" s="157"/>
      <c r="D1296" s="150" t="s">
        <v>276</v>
      </c>
      <c r="E1296" s="158" t="s">
        <v>1</v>
      </c>
      <c r="F1296" s="159" t="s">
        <v>278</v>
      </c>
      <c r="H1296" s="160">
        <v>24.2</v>
      </c>
      <c r="I1296" s="161"/>
      <c r="L1296" s="157"/>
      <c r="M1296" s="162"/>
      <c r="T1296" s="163"/>
      <c r="AT1296" s="158" t="s">
        <v>276</v>
      </c>
      <c r="AU1296" s="158" t="s">
        <v>90</v>
      </c>
      <c r="AV1296" s="13" t="s">
        <v>101</v>
      </c>
      <c r="AW1296" s="13" t="s">
        <v>32</v>
      </c>
      <c r="AX1296" s="13" t="s">
        <v>84</v>
      </c>
      <c r="AY1296" s="158" t="s">
        <v>268</v>
      </c>
    </row>
    <row r="1297" spans="2:65" s="1" customFormat="1" ht="16.5" customHeight="1">
      <c r="B1297" s="32"/>
      <c r="C1297" s="136" t="s">
        <v>1954</v>
      </c>
      <c r="D1297" s="136" t="s">
        <v>270</v>
      </c>
      <c r="E1297" s="137" t="s">
        <v>1959</v>
      </c>
      <c r="F1297" s="138" t="s">
        <v>1960</v>
      </c>
      <c r="G1297" s="139" t="s">
        <v>318</v>
      </c>
      <c r="H1297" s="140">
        <v>18.899999999999999</v>
      </c>
      <c r="I1297" s="141"/>
      <c r="J1297" s="142">
        <f>ROUND(I1297*H1297,2)</f>
        <v>0</v>
      </c>
      <c r="K1297" s="138" t="s">
        <v>274</v>
      </c>
      <c r="L1297" s="32"/>
      <c r="M1297" s="143" t="s">
        <v>1</v>
      </c>
      <c r="N1297" s="144" t="s">
        <v>43</v>
      </c>
      <c r="P1297" s="145">
        <f>O1297*H1297</f>
        <v>0</v>
      </c>
      <c r="Q1297" s="145">
        <v>1.0000000000000001E-5</v>
      </c>
      <c r="R1297" s="145">
        <f>Q1297*H1297</f>
        <v>1.8900000000000001E-4</v>
      </c>
      <c r="S1297" s="145">
        <v>0</v>
      </c>
      <c r="T1297" s="146">
        <f>S1297*H1297</f>
        <v>0</v>
      </c>
      <c r="AR1297" s="147" t="s">
        <v>370</v>
      </c>
      <c r="AT1297" s="147" t="s">
        <v>270</v>
      </c>
      <c r="AU1297" s="147" t="s">
        <v>90</v>
      </c>
      <c r="AY1297" s="17" t="s">
        <v>268</v>
      </c>
      <c r="BE1297" s="148">
        <f>IF(N1297="základní",J1297,0)</f>
        <v>0</v>
      </c>
      <c r="BF1297" s="148">
        <f>IF(N1297="snížená",J1297,0)</f>
        <v>0</v>
      </c>
      <c r="BG1297" s="148">
        <f>IF(N1297="zákl. přenesená",J1297,0)</f>
        <v>0</v>
      </c>
      <c r="BH1297" s="148">
        <f>IF(N1297="sníž. přenesená",J1297,0)</f>
        <v>0</v>
      </c>
      <c r="BI1297" s="148">
        <f>IF(N1297="nulová",J1297,0)</f>
        <v>0</v>
      </c>
      <c r="BJ1297" s="17" t="s">
        <v>90</v>
      </c>
      <c r="BK1297" s="148">
        <f>ROUND(I1297*H1297,2)</f>
        <v>0</v>
      </c>
      <c r="BL1297" s="17" t="s">
        <v>370</v>
      </c>
      <c r="BM1297" s="147" t="s">
        <v>3905</v>
      </c>
    </row>
    <row r="1298" spans="2:65" s="1" customFormat="1" ht="16.5" customHeight="1">
      <c r="B1298" s="32"/>
      <c r="C1298" s="186" t="s">
        <v>1958</v>
      </c>
      <c r="D1298" s="186" t="s">
        <v>982</v>
      </c>
      <c r="E1298" s="187" t="s">
        <v>1963</v>
      </c>
      <c r="F1298" s="188" t="s">
        <v>1964</v>
      </c>
      <c r="G1298" s="189" t="s">
        <v>318</v>
      </c>
      <c r="H1298" s="190">
        <v>21.276</v>
      </c>
      <c r="I1298" s="191"/>
      <c r="J1298" s="192">
        <f>ROUND(I1298*H1298,2)</f>
        <v>0</v>
      </c>
      <c r="K1298" s="188" t="s">
        <v>1</v>
      </c>
      <c r="L1298" s="193"/>
      <c r="M1298" s="194" t="s">
        <v>1</v>
      </c>
      <c r="N1298" s="195" t="s">
        <v>43</v>
      </c>
      <c r="P1298" s="145">
        <f>O1298*H1298</f>
        <v>0</v>
      </c>
      <c r="Q1298" s="145">
        <v>5.0000000000000001E-3</v>
      </c>
      <c r="R1298" s="145">
        <f>Q1298*H1298</f>
        <v>0.10638</v>
      </c>
      <c r="S1298" s="145">
        <v>0</v>
      </c>
      <c r="T1298" s="146">
        <f>S1298*H1298</f>
        <v>0</v>
      </c>
      <c r="AR1298" s="147" t="s">
        <v>448</v>
      </c>
      <c r="AT1298" s="147" t="s">
        <v>982</v>
      </c>
      <c r="AU1298" s="147" t="s">
        <v>90</v>
      </c>
      <c r="AY1298" s="17" t="s">
        <v>268</v>
      </c>
      <c r="BE1298" s="148">
        <f>IF(N1298="základní",J1298,0)</f>
        <v>0</v>
      </c>
      <c r="BF1298" s="148">
        <f>IF(N1298="snížená",J1298,0)</f>
        <v>0</v>
      </c>
      <c r="BG1298" s="148">
        <f>IF(N1298="zákl. přenesená",J1298,0)</f>
        <v>0</v>
      </c>
      <c r="BH1298" s="148">
        <f>IF(N1298="sníž. přenesená",J1298,0)</f>
        <v>0</v>
      </c>
      <c r="BI1298" s="148">
        <f>IF(N1298="nulová",J1298,0)</f>
        <v>0</v>
      </c>
      <c r="BJ1298" s="17" t="s">
        <v>90</v>
      </c>
      <c r="BK1298" s="148">
        <f>ROUND(I1298*H1298,2)</f>
        <v>0</v>
      </c>
      <c r="BL1298" s="17" t="s">
        <v>370</v>
      </c>
      <c r="BM1298" s="147" t="s">
        <v>3906</v>
      </c>
    </row>
    <row r="1299" spans="2:65" s="14" customFormat="1" ht="22.5">
      <c r="B1299" s="164"/>
      <c r="D1299" s="150" t="s">
        <v>276</v>
      </c>
      <c r="E1299" s="165" t="s">
        <v>1</v>
      </c>
      <c r="F1299" s="166" t="s">
        <v>1938</v>
      </c>
      <c r="H1299" s="165" t="s">
        <v>1</v>
      </c>
      <c r="I1299" s="167"/>
      <c r="L1299" s="164"/>
      <c r="M1299" s="168"/>
      <c r="T1299" s="169"/>
      <c r="AT1299" s="165" t="s">
        <v>276</v>
      </c>
      <c r="AU1299" s="165" t="s">
        <v>90</v>
      </c>
      <c r="AV1299" s="14" t="s">
        <v>84</v>
      </c>
      <c r="AW1299" s="14" t="s">
        <v>32</v>
      </c>
      <c r="AX1299" s="14" t="s">
        <v>77</v>
      </c>
      <c r="AY1299" s="165" t="s">
        <v>268</v>
      </c>
    </row>
    <row r="1300" spans="2:65" s="12" customFormat="1">
      <c r="B1300" s="149"/>
      <c r="D1300" s="150" t="s">
        <v>276</v>
      </c>
      <c r="E1300" s="151" t="s">
        <v>1</v>
      </c>
      <c r="F1300" s="152" t="s">
        <v>3907</v>
      </c>
      <c r="H1300" s="153">
        <v>19.7</v>
      </c>
      <c r="I1300" s="154"/>
      <c r="L1300" s="149"/>
      <c r="M1300" s="155"/>
      <c r="T1300" s="156"/>
      <c r="AT1300" s="151" t="s">
        <v>276</v>
      </c>
      <c r="AU1300" s="151" t="s">
        <v>90</v>
      </c>
      <c r="AV1300" s="12" t="s">
        <v>90</v>
      </c>
      <c r="AW1300" s="12" t="s">
        <v>32</v>
      </c>
      <c r="AX1300" s="12" t="s">
        <v>77</v>
      </c>
      <c r="AY1300" s="151" t="s">
        <v>268</v>
      </c>
    </row>
    <row r="1301" spans="2:65" s="13" customFormat="1">
      <c r="B1301" s="157"/>
      <c r="D1301" s="150" t="s">
        <v>276</v>
      </c>
      <c r="E1301" s="158" t="s">
        <v>1</v>
      </c>
      <c r="F1301" s="159" t="s">
        <v>278</v>
      </c>
      <c r="H1301" s="160">
        <v>19.7</v>
      </c>
      <c r="I1301" s="161"/>
      <c r="L1301" s="157"/>
      <c r="M1301" s="162"/>
      <c r="T1301" s="163"/>
      <c r="AT1301" s="158" t="s">
        <v>276</v>
      </c>
      <c r="AU1301" s="158" t="s">
        <v>90</v>
      </c>
      <c r="AV1301" s="13" t="s">
        <v>101</v>
      </c>
      <c r="AW1301" s="13" t="s">
        <v>32</v>
      </c>
      <c r="AX1301" s="13" t="s">
        <v>84</v>
      </c>
      <c r="AY1301" s="158" t="s">
        <v>268</v>
      </c>
    </row>
    <row r="1302" spans="2:65" s="12" customFormat="1">
      <c r="B1302" s="149"/>
      <c r="D1302" s="150" t="s">
        <v>276</v>
      </c>
      <c r="F1302" s="152" t="s">
        <v>3908</v>
      </c>
      <c r="H1302" s="153">
        <v>21.276</v>
      </c>
      <c r="I1302" s="154"/>
      <c r="L1302" s="149"/>
      <c r="M1302" s="155"/>
      <c r="T1302" s="156"/>
      <c r="AT1302" s="151" t="s">
        <v>276</v>
      </c>
      <c r="AU1302" s="151" t="s">
        <v>90</v>
      </c>
      <c r="AV1302" s="12" t="s">
        <v>90</v>
      </c>
      <c r="AW1302" s="12" t="s">
        <v>4</v>
      </c>
      <c r="AX1302" s="12" t="s">
        <v>84</v>
      </c>
      <c r="AY1302" s="151" t="s">
        <v>268</v>
      </c>
    </row>
    <row r="1303" spans="2:65" s="1" customFormat="1" ht="21.75" customHeight="1">
      <c r="B1303" s="32"/>
      <c r="C1303" s="136" t="s">
        <v>1962</v>
      </c>
      <c r="D1303" s="136" t="s">
        <v>270</v>
      </c>
      <c r="E1303" s="137" t="s">
        <v>1969</v>
      </c>
      <c r="F1303" s="138" t="s">
        <v>1970</v>
      </c>
      <c r="G1303" s="139" t="s">
        <v>273</v>
      </c>
      <c r="H1303" s="140">
        <v>24.2</v>
      </c>
      <c r="I1303" s="141"/>
      <c r="J1303" s="142">
        <f>ROUND(I1303*H1303,2)</f>
        <v>0</v>
      </c>
      <c r="K1303" s="138" t="s">
        <v>274</v>
      </c>
      <c r="L1303" s="32"/>
      <c r="M1303" s="143" t="s">
        <v>1</v>
      </c>
      <c r="N1303" s="144" t="s">
        <v>43</v>
      </c>
      <c r="P1303" s="145">
        <f>O1303*H1303</f>
        <v>0</v>
      </c>
      <c r="Q1303" s="145">
        <v>1.9000000000000001E-4</v>
      </c>
      <c r="R1303" s="145">
        <f>Q1303*H1303</f>
        <v>4.5980000000000005E-3</v>
      </c>
      <c r="S1303" s="145">
        <v>0</v>
      </c>
      <c r="T1303" s="146">
        <f>S1303*H1303</f>
        <v>0</v>
      </c>
      <c r="AR1303" s="147" t="s">
        <v>370</v>
      </c>
      <c r="AT1303" s="147" t="s">
        <v>270</v>
      </c>
      <c r="AU1303" s="147" t="s">
        <v>90</v>
      </c>
      <c r="AY1303" s="17" t="s">
        <v>268</v>
      </c>
      <c r="BE1303" s="148">
        <f>IF(N1303="základní",J1303,0)</f>
        <v>0</v>
      </c>
      <c r="BF1303" s="148">
        <f>IF(N1303="snížená",J1303,0)</f>
        <v>0</v>
      </c>
      <c r="BG1303" s="148">
        <f>IF(N1303="zákl. přenesená",J1303,0)</f>
        <v>0</v>
      </c>
      <c r="BH1303" s="148">
        <f>IF(N1303="sníž. přenesená",J1303,0)</f>
        <v>0</v>
      </c>
      <c r="BI1303" s="148">
        <f>IF(N1303="nulová",J1303,0)</f>
        <v>0</v>
      </c>
      <c r="BJ1303" s="17" t="s">
        <v>90</v>
      </c>
      <c r="BK1303" s="148">
        <f>ROUND(I1303*H1303,2)</f>
        <v>0</v>
      </c>
      <c r="BL1303" s="17" t="s">
        <v>370</v>
      </c>
      <c r="BM1303" s="147" t="s">
        <v>3909</v>
      </c>
    </row>
    <row r="1304" spans="2:65" s="14" customFormat="1" ht="22.5">
      <c r="B1304" s="164"/>
      <c r="D1304" s="150" t="s">
        <v>276</v>
      </c>
      <c r="E1304" s="165" t="s">
        <v>1</v>
      </c>
      <c r="F1304" s="166" t="s">
        <v>1938</v>
      </c>
      <c r="H1304" s="165" t="s">
        <v>1</v>
      </c>
      <c r="I1304" s="167"/>
      <c r="L1304" s="164"/>
      <c r="M1304" s="168"/>
      <c r="T1304" s="169"/>
      <c r="AT1304" s="165" t="s">
        <v>276</v>
      </c>
      <c r="AU1304" s="165" t="s">
        <v>90</v>
      </c>
      <c r="AV1304" s="14" t="s">
        <v>84</v>
      </c>
      <c r="AW1304" s="14" t="s">
        <v>32</v>
      </c>
      <c r="AX1304" s="14" t="s">
        <v>77</v>
      </c>
      <c r="AY1304" s="165" t="s">
        <v>268</v>
      </c>
    </row>
    <row r="1305" spans="2:65" s="14" customFormat="1">
      <c r="B1305" s="164"/>
      <c r="D1305" s="150" t="s">
        <v>276</v>
      </c>
      <c r="E1305" s="165" t="s">
        <v>1</v>
      </c>
      <c r="F1305" s="166" t="s">
        <v>3581</v>
      </c>
      <c r="H1305" s="165" t="s">
        <v>1</v>
      </c>
      <c r="I1305" s="167"/>
      <c r="L1305" s="164"/>
      <c r="M1305" s="168"/>
      <c r="T1305" s="169"/>
      <c r="AT1305" s="165" t="s">
        <v>276</v>
      </c>
      <c r="AU1305" s="165" t="s">
        <v>90</v>
      </c>
      <c r="AV1305" s="14" t="s">
        <v>84</v>
      </c>
      <c r="AW1305" s="14" t="s">
        <v>32</v>
      </c>
      <c r="AX1305" s="14" t="s">
        <v>77</v>
      </c>
      <c r="AY1305" s="165" t="s">
        <v>268</v>
      </c>
    </row>
    <row r="1306" spans="2:65" s="12" customFormat="1">
      <c r="B1306" s="149"/>
      <c r="D1306" s="150" t="s">
        <v>276</v>
      </c>
      <c r="E1306" s="151" t="s">
        <v>1</v>
      </c>
      <c r="F1306" s="152" t="s">
        <v>3900</v>
      </c>
      <c r="H1306" s="153">
        <v>24.2</v>
      </c>
      <c r="I1306" s="154"/>
      <c r="L1306" s="149"/>
      <c r="M1306" s="155"/>
      <c r="T1306" s="156"/>
      <c r="AT1306" s="151" t="s">
        <v>276</v>
      </c>
      <c r="AU1306" s="151" t="s">
        <v>90</v>
      </c>
      <c r="AV1306" s="12" t="s">
        <v>90</v>
      </c>
      <c r="AW1306" s="12" t="s">
        <v>32</v>
      </c>
      <c r="AX1306" s="12" t="s">
        <v>77</v>
      </c>
      <c r="AY1306" s="151" t="s">
        <v>268</v>
      </c>
    </row>
    <row r="1307" spans="2:65" s="13" customFormat="1">
      <c r="B1307" s="157"/>
      <c r="D1307" s="150" t="s">
        <v>276</v>
      </c>
      <c r="E1307" s="158" t="s">
        <v>1</v>
      </c>
      <c r="F1307" s="159" t="s">
        <v>278</v>
      </c>
      <c r="H1307" s="160">
        <v>24.2</v>
      </c>
      <c r="I1307" s="161"/>
      <c r="L1307" s="157"/>
      <c r="M1307" s="162"/>
      <c r="T1307" s="163"/>
      <c r="AT1307" s="158" t="s">
        <v>276</v>
      </c>
      <c r="AU1307" s="158" t="s">
        <v>90</v>
      </c>
      <c r="AV1307" s="13" t="s">
        <v>101</v>
      </c>
      <c r="AW1307" s="13" t="s">
        <v>32</v>
      </c>
      <c r="AX1307" s="13" t="s">
        <v>84</v>
      </c>
      <c r="AY1307" s="158" t="s">
        <v>268</v>
      </c>
    </row>
    <row r="1308" spans="2:65" s="1" customFormat="1" ht="24.2" customHeight="1">
      <c r="B1308" s="32"/>
      <c r="C1308" s="136" t="s">
        <v>1968</v>
      </c>
      <c r="D1308" s="136" t="s">
        <v>270</v>
      </c>
      <c r="E1308" s="137" t="s">
        <v>1973</v>
      </c>
      <c r="F1308" s="138" t="s">
        <v>1974</v>
      </c>
      <c r="G1308" s="139" t="s">
        <v>1472</v>
      </c>
      <c r="H1308" s="197"/>
      <c r="I1308" s="141"/>
      <c r="J1308" s="142">
        <f>ROUND(I1308*H1308,2)</f>
        <v>0</v>
      </c>
      <c r="K1308" s="138" t="s">
        <v>274</v>
      </c>
      <c r="L1308" s="32"/>
      <c r="M1308" s="143" t="s">
        <v>1</v>
      </c>
      <c r="N1308" s="144" t="s">
        <v>43</v>
      </c>
      <c r="P1308" s="145">
        <f>O1308*H1308</f>
        <v>0</v>
      </c>
      <c r="Q1308" s="145">
        <v>0</v>
      </c>
      <c r="R1308" s="145">
        <f>Q1308*H1308</f>
        <v>0</v>
      </c>
      <c r="S1308" s="145">
        <v>0</v>
      </c>
      <c r="T1308" s="146">
        <f>S1308*H1308</f>
        <v>0</v>
      </c>
      <c r="AR1308" s="147" t="s">
        <v>370</v>
      </c>
      <c r="AT1308" s="147" t="s">
        <v>270</v>
      </c>
      <c r="AU1308" s="147" t="s">
        <v>90</v>
      </c>
      <c r="AY1308" s="17" t="s">
        <v>268</v>
      </c>
      <c r="BE1308" s="148">
        <f>IF(N1308="základní",J1308,0)</f>
        <v>0</v>
      </c>
      <c r="BF1308" s="148">
        <f>IF(N1308="snížená",J1308,0)</f>
        <v>0</v>
      </c>
      <c r="BG1308" s="148">
        <f>IF(N1308="zákl. přenesená",J1308,0)</f>
        <v>0</v>
      </c>
      <c r="BH1308" s="148">
        <f>IF(N1308="sníž. přenesená",J1308,0)</f>
        <v>0</v>
      </c>
      <c r="BI1308" s="148">
        <f>IF(N1308="nulová",J1308,0)</f>
        <v>0</v>
      </c>
      <c r="BJ1308" s="17" t="s">
        <v>90</v>
      </c>
      <c r="BK1308" s="148">
        <f>ROUND(I1308*H1308,2)</f>
        <v>0</v>
      </c>
      <c r="BL1308" s="17" t="s">
        <v>370</v>
      </c>
      <c r="BM1308" s="147" t="s">
        <v>1975</v>
      </c>
    </row>
    <row r="1309" spans="2:65" s="11" customFormat="1" ht="22.9" customHeight="1">
      <c r="B1309" s="124"/>
      <c r="D1309" s="125" t="s">
        <v>76</v>
      </c>
      <c r="E1309" s="134" t="s">
        <v>1976</v>
      </c>
      <c r="F1309" s="134" t="s">
        <v>1977</v>
      </c>
      <c r="I1309" s="127"/>
      <c r="J1309" s="135">
        <f>BK1309</f>
        <v>0</v>
      </c>
      <c r="L1309" s="124"/>
      <c r="M1309" s="129"/>
      <c r="P1309" s="130">
        <f>SUM(P1310:P1348)</f>
        <v>0</v>
      </c>
      <c r="R1309" s="130">
        <f>SUM(R1310:R1348)</f>
        <v>3.2078872500000002</v>
      </c>
      <c r="T1309" s="131">
        <f>SUM(T1310:T1348)</f>
        <v>0</v>
      </c>
      <c r="AR1309" s="125" t="s">
        <v>90</v>
      </c>
      <c r="AT1309" s="132" t="s">
        <v>76</v>
      </c>
      <c r="AU1309" s="132" t="s">
        <v>84</v>
      </c>
      <c r="AY1309" s="125" t="s">
        <v>268</v>
      </c>
      <c r="BK1309" s="133">
        <f>SUM(BK1310:BK1348)</f>
        <v>0</v>
      </c>
    </row>
    <row r="1310" spans="2:65" s="1" customFormat="1" ht="49.15" customHeight="1">
      <c r="B1310" s="32"/>
      <c r="C1310" s="136" t="s">
        <v>1972</v>
      </c>
      <c r="D1310" s="136" t="s">
        <v>270</v>
      </c>
      <c r="E1310" s="137" t="s">
        <v>1979</v>
      </c>
      <c r="F1310" s="138" t="s">
        <v>1980</v>
      </c>
      <c r="G1310" s="139" t="s">
        <v>273</v>
      </c>
      <c r="H1310" s="140">
        <v>12.865</v>
      </c>
      <c r="I1310" s="141"/>
      <c r="J1310" s="142">
        <f>ROUND(I1310*H1310,2)</f>
        <v>0</v>
      </c>
      <c r="K1310" s="138" t="s">
        <v>1</v>
      </c>
      <c r="L1310" s="32"/>
      <c r="M1310" s="143" t="s">
        <v>1</v>
      </c>
      <c r="N1310" s="144" t="s">
        <v>43</v>
      </c>
      <c r="P1310" s="145">
        <f>O1310*H1310</f>
        <v>0</v>
      </c>
      <c r="Q1310" s="145">
        <v>1.4800000000000001E-2</v>
      </c>
      <c r="R1310" s="145">
        <f>Q1310*H1310</f>
        <v>0.19040200000000002</v>
      </c>
      <c r="S1310" s="145">
        <v>0</v>
      </c>
      <c r="T1310" s="146">
        <f>S1310*H1310</f>
        <v>0</v>
      </c>
      <c r="AR1310" s="147" t="s">
        <v>370</v>
      </c>
      <c r="AT1310" s="147" t="s">
        <v>270</v>
      </c>
      <c r="AU1310" s="147" t="s">
        <v>90</v>
      </c>
      <c r="AY1310" s="17" t="s">
        <v>268</v>
      </c>
      <c r="BE1310" s="148">
        <f>IF(N1310="základní",J1310,0)</f>
        <v>0</v>
      </c>
      <c r="BF1310" s="148">
        <f>IF(N1310="snížená",J1310,0)</f>
        <v>0</v>
      </c>
      <c r="BG1310" s="148">
        <f>IF(N1310="zákl. přenesená",J1310,0)</f>
        <v>0</v>
      </c>
      <c r="BH1310" s="148">
        <f>IF(N1310="sníž. přenesená",J1310,0)</f>
        <v>0</v>
      </c>
      <c r="BI1310" s="148">
        <f>IF(N1310="nulová",J1310,0)</f>
        <v>0</v>
      </c>
      <c r="BJ1310" s="17" t="s">
        <v>90</v>
      </c>
      <c r="BK1310" s="148">
        <f>ROUND(I1310*H1310,2)</f>
        <v>0</v>
      </c>
      <c r="BL1310" s="17" t="s">
        <v>370</v>
      </c>
      <c r="BM1310" s="147" t="s">
        <v>1981</v>
      </c>
    </row>
    <row r="1311" spans="2:65" s="14" customFormat="1" ht="22.5">
      <c r="B1311" s="164"/>
      <c r="D1311" s="150" t="s">
        <v>276</v>
      </c>
      <c r="E1311" s="165" t="s">
        <v>1</v>
      </c>
      <c r="F1311" s="166" t="s">
        <v>1982</v>
      </c>
      <c r="H1311" s="165" t="s">
        <v>1</v>
      </c>
      <c r="I1311" s="167"/>
      <c r="L1311" s="164"/>
      <c r="M1311" s="168"/>
      <c r="T1311" s="169"/>
      <c r="AT1311" s="165" t="s">
        <v>276</v>
      </c>
      <c r="AU1311" s="165" t="s">
        <v>90</v>
      </c>
      <c r="AV1311" s="14" t="s">
        <v>84</v>
      </c>
      <c r="AW1311" s="14" t="s">
        <v>32</v>
      </c>
      <c r="AX1311" s="14" t="s">
        <v>77</v>
      </c>
      <c r="AY1311" s="165" t="s">
        <v>268</v>
      </c>
    </row>
    <row r="1312" spans="2:65" s="14" customFormat="1">
      <c r="B1312" s="164"/>
      <c r="D1312" s="150" t="s">
        <v>276</v>
      </c>
      <c r="E1312" s="165" t="s">
        <v>1</v>
      </c>
      <c r="F1312" s="166" t="s">
        <v>1983</v>
      </c>
      <c r="H1312" s="165" t="s">
        <v>1</v>
      </c>
      <c r="I1312" s="167"/>
      <c r="L1312" s="164"/>
      <c r="M1312" s="168"/>
      <c r="T1312" s="169"/>
      <c r="AT1312" s="165" t="s">
        <v>276</v>
      </c>
      <c r="AU1312" s="165" t="s">
        <v>90</v>
      </c>
      <c r="AV1312" s="14" t="s">
        <v>84</v>
      </c>
      <c r="AW1312" s="14" t="s">
        <v>32</v>
      </c>
      <c r="AX1312" s="14" t="s">
        <v>77</v>
      </c>
      <c r="AY1312" s="165" t="s">
        <v>268</v>
      </c>
    </row>
    <row r="1313" spans="2:65" s="12" customFormat="1">
      <c r="B1313" s="149"/>
      <c r="D1313" s="150" t="s">
        <v>276</v>
      </c>
      <c r="E1313" s="151" t="s">
        <v>1</v>
      </c>
      <c r="F1313" s="152" t="s">
        <v>3910</v>
      </c>
      <c r="H1313" s="153">
        <v>12.865</v>
      </c>
      <c r="I1313" s="154"/>
      <c r="L1313" s="149"/>
      <c r="M1313" s="155"/>
      <c r="T1313" s="156"/>
      <c r="AT1313" s="151" t="s">
        <v>276</v>
      </c>
      <c r="AU1313" s="151" t="s">
        <v>90</v>
      </c>
      <c r="AV1313" s="12" t="s">
        <v>90</v>
      </c>
      <c r="AW1313" s="12" t="s">
        <v>32</v>
      </c>
      <c r="AX1313" s="12" t="s">
        <v>77</v>
      </c>
      <c r="AY1313" s="151" t="s">
        <v>268</v>
      </c>
    </row>
    <row r="1314" spans="2:65" s="13" customFormat="1">
      <c r="B1314" s="157"/>
      <c r="D1314" s="150" t="s">
        <v>276</v>
      </c>
      <c r="E1314" s="158" t="s">
        <v>1</v>
      </c>
      <c r="F1314" s="159" t="s">
        <v>278</v>
      </c>
      <c r="H1314" s="160">
        <v>12.865</v>
      </c>
      <c r="I1314" s="161"/>
      <c r="L1314" s="157"/>
      <c r="M1314" s="162"/>
      <c r="T1314" s="163"/>
      <c r="AT1314" s="158" t="s">
        <v>276</v>
      </c>
      <c r="AU1314" s="158" t="s">
        <v>90</v>
      </c>
      <c r="AV1314" s="13" t="s">
        <v>101</v>
      </c>
      <c r="AW1314" s="13" t="s">
        <v>32</v>
      </c>
      <c r="AX1314" s="13" t="s">
        <v>84</v>
      </c>
      <c r="AY1314" s="158" t="s">
        <v>268</v>
      </c>
    </row>
    <row r="1315" spans="2:65" s="1" customFormat="1" ht="62.65" customHeight="1">
      <c r="B1315" s="32"/>
      <c r="C1315" s="136" t="s">
        <v>1978</v>
      </c>
      <c r="D1315" s="136" t="s">
        <v>270</v>
      </c>
      <c r="E1315" s="137" t="s">
        <v>1986</v>
      </c>
      <c r="F1315" s="138" t="s">
        <v>1987</v>
      </c>
      <c r="G1315" s="139" t="s">
        <v>273</v>
      </c>
      <c r="H1315" s="140">
        <v>3.8069999999999999</v>
      </c>
      <c r="I1315" s="141"/>
      <c r="J1315" s="142">
        <f>ROUND(I1315*H1315,2)</f>
        <v>0</v>
      </c>
      <c r="K1315" s="138" t="s">
        <v>1</v>
      </c>
      <c r="L1315" s="32"/>
      <c r="M1315" s="143" t="s">
        <v>1</v>
      </c>
      <c r="N1315" s="144" t="s">
        <v>43</v>
      </c>
      <c r="P1315" s="145">
        <f>O1315*H1315</f>
        <v>0</v>
      </c>
      <c r="Q1315" s="145">
        <v>2.8549999999999999E-2</v>
      </c>
      <c r="R1315" s="145">
        <f>Q1315*H1315</f>
        <v>0.10868984999999999</v>
      </c>
      <c r="S1315" s="145">
        <v>0</v>
      </c>
      <c r="T1315" s="146">
        <f>S1315*H1315</f>
        <v>0</v>
      </c>
      <c r="AR1315" s="147" t="s">
        <v>370</v>
      </c>
      <c r="AT1315" s="147" t="s">
        <v>270</v>
      </c>
      <c r="AU1315" s="147" t="s">
        <v>90</v>
      </c>
      <c r="AY1315" s="17" t="s">
        <v>268</v>
      </c>
      <c r="BE1315" s="148">
        <f>IF(N1315="základní",J1315,0)</f>
        <v>0</v>
      </c>
      <c r="BF1315" s="148">
        <f>IF(N1315="snížená",J1315,0)</f>
        <v>0</v>
      </c>
      <c r="BG1315" s="148">
        <f>IF(N1315="zákl. přenesená",J1315,0)</f>
        <v>0</v>
      </c>
      <c r="BH1315" s="148">
        <f>IF(N1315="sníž. přenesená",J1315,0)</f>
        <v>0</v>
      </c>
      <c r="BI1315" s="148">
        <f>IF(N1315="nulová",J1315,0)</f>
        <v>0</v>
      </c>
      <c r="BJ1315" s="17" t="s">
        <v>90</v>
      </c>
      <c r="BK1315" s="148">
        <f>ROUND(I1315*H1315,2)</f>
        <v>0</v>
      </c>
      <c r="BL1315" s="17" t="s">
        <v>370</v>
      </c>
      <c r="BM1315" s="147" t="s">
        <v>1988</v>
      </c>
    </row>
    <row r="1316" spans="2:65" s="14" customFormat="1" ht="22.5">
      <c r="B1316" s="164"/>
      <c r="D1316" s="150" t="s">
        <v>276</v>
      </c>
      <c r="E1316" s="165" t="s">
        <v>1</v>
      </c>
      <c r="F1316" s="166" t="s">
        <v>1989</v>
      </c>
      <c r="H1316" s="165" t="s">
        <v>1</v>
      </c>
      <c r="I1316" s="167"/>
      <c r="L1316" s="164"/>
      <c r="M1316" s="168"/>
      <c r="T1316" s="169"/>
      <c r="AT1316" s="165" t="s">
        <v>276</v>
      </c>
      <c r="AU1316" s="165" t="s">
        <v>90</v>
      </c>
      <c r="AV1316" s="14" t="s">
        <v>84</v>
      </c>
      <c r="AW1316" s="14" t="s">
        <v>32</v>
      </c>
      <c r="AX1316" s="14" t="s">
        <v>77</v>
      </c>
      <c r="AY1316" s="165" t="s">
        <v>268</v>
      </c>
    </row>
    <row r="1317" spans="2:65" s="12" customFormat="1">
      <c r="B1317" s="149"/>
      <c r="D1317" s="150" t="s">
        <v>276</v>
      </c>
      <c r="E1317" s="151" t="s">
        <v>1</v>
      </c>
      <c r="F1317" s="152" t="s">
        <v>3911</v>
      </c>
      <c r="H1317" s="153">
        <v>3.8069999999999999</v>
      </c>
      <c r="I1317" s="154"/>
      <c r="L1317" s="149"/>
      <c r="M1317" s="155"/>
      <c r="T1317" s="156"/>
      <c r="AT1317" s="151" t="s">
        <v>276</v>
      </c>
      <c r="AU1317" s="151" t="s">
        <v>90</v>
      </c>
      <c r="AV1317" s="12" t="s">
        <v>90</v>
      </c>
      <c r="AW1317" s="12" t="s">
        <v>32</v>
      </c>
      <c r="AX1317" s="12" t="s">
        <v>77</v>
      </c>
      <c r="AY1317" s="151" t="s">
        <v>268</v>
      </c>
    </row>
    <row r="1318" spans="2:65" s="13" customFormat="1">
      <c r="B1318" s="157"/>
      <c r="D1318" s="150" t="s">
        <v>276</v>
      </c>
      <c r="E1318" s="158" t="s">
        <v>1</v>
      </c>
      <c r="F1318" s="159" t="s">
        <v>278</v>
      </c>
      <c r="H1318" s="160">
        <v>3.8069999999999999</v>
      </c>
      <c r="I1318" s="161"/>
      <c r="L1318" s="157"/>
      <c r="M1318" s="162"/>
      <c r="T1318" s="163"/>
      <c r="AT1318" s="158" t="s">
        <v>276</v>
      </c>
      <c r="AU1318" s="158" t="s">
        <v>90</v>
      </c>
      <c r="AV1318" s="13" t="s">
        <v>101</v>
      </c>
      <c r="AW1318" s="13" t="s">
        <v>32</v>
      </c>
      <c r="AX1318" s="13" t="s">
        <v>84</v>
      </c>
      <c r="AY1318" s="158" t="s">
        <v>268</v>
      </c>
    </row>
    <row r="1319" spans="2:65" s="1" customFormat="1" ht="16.5" customHeight="1">
      <c r="B1319" s="32"/>
      <c r="C1319" s="136" t="s">
        <v>1985</v>
      </c>
      <c r="D1319" s="136" t="s">
        <v>270</v>
      </c>
      <c r="E1319" s="137" t="s">
        <v>1992</v>
      </c>
      <c r="F1319" s="138" t="s">
        <v>1993</v>
      </c>
      <c r="G1319" s="139" t="s">
        <v>273</v>
      </c>
      <c r="H1319" s="140">
        <v>16.672000000000001</v>
      </c>
      <c r="I1319" s="141"/>
      <c r="J1319" s="142">
        <f>ROUND(I1319*H1319,2)</f>
        <v>0</v>
      </c>
      <c r="K1319" s="138" t="s">
        <v>274</v>
      </c>
      <c r="L1319" s="32"/>
      <c r="M1319" s="143" t="s">
        <v>1</v>
      </c>
      <c r="N1319" s="144" t="s">
        <v>43</v>
      </c>
      <c r="P1319" s="145">
        <f>O1319*H1319</f>
        <v>0</v>
      </c>
      <c r="Q1319" s="145">
        <v>1E-4</v>
      </c>
      <c r="R1319" s="145">
        <f>Q1319*H1319</f>
        <v>1.6672000000000002E-3</v>
      </c>
      <c r="S1319" s="145">
        <v>0</v>
      </c>
      <c r="T1319" s="146">
        <f>S1319*H1319</f>
        <v>0</v>
      </c>
      <c r="AR1319" s="147" t="s">
        <v>370</v>
      </c>
      <c r="AT1319" s="147" t="s">
        <v>270</v>
      </c>
      <c r="AU1319" s="147" t="s">
        <v>90</v>
      </c>
      <c r="AY1319" s="17" t="s">
        <v>268</v>
      </c>
      <c r="BE1319" s="148">
        <f>IF(N1319="základní",J1319,0)</f>
        <v>0</v>
      </c>
      <c r="BF1319" s="148">
        <f>IF(N1319="snížená",J1319,0)</f>
        <v>0</v>
      </c>
      <c r="BG1319" s="148">
        <f>IF(N1319="zákl. přenesená",J1319,0)</f>
        <v>0</v>
      </c>
      <c r="BH1319" s="148">
        <f>IF(N1319="sníž. přenesená",J1319,0)</f>
        <v>0</v>
      </c>
      <c r="BI1319" s="148">
        <f>IF(N1319="nulová",J1319,0)</f>
        <v>0</v>
      </c>
      <c r="BJ1319" s="17" t="s">
        <v>90</v>
      </c>
      <c r="BK1319" s="148">
        <f>ROUND(I1319*H1319,2)</f>
        <v>0</v>
      </c>
      <c r="BL1319" s="17" t="s">
        <v>370</v>
      </c>
      <c r="BM1319" s="147" t="s">
        <v>1994</v>
      </c>
    </row>
    <row r="1320" spans="2:65" s="1" customFormat="1" ht="24.2" customHeight="1">
      <c r="B1320" s="32"/>
      <c r="C1320" s="136" t="s">
        <v>1991</v>
      </c>
      <c r="D1320" s="136" t="s">
        <v>270</v>
      </c>
      <c r="E1320" s="137" t="s">
        <v>1996</v>
      </c>
      <c r="F1320" s="138" t="s">
        <v>1997</v>
      </c>
      <c r="G1320" s="139" t="s">
        <v>273</v>
      </c>
      <c r="H1320" s="140">
        <v>54.58</v>
      </c>
      <c r="I1320" s="141"/>
      <c r="J1320" s="142">
        <f>ROUND(I1320*H1320,2)</f>
        <v>0</v>
      </c>
      <c r="K1320" s="138" t="s">
        <v>274</v>
      </c>
      <c r="L1320" s="32"/>
      <c r="M1320" s="143" t="s">
        <v>1</v>
      </c>
      <c r="N1320" s="144" t="s">
        <v>43</v>
      </c>
      <c r="P1320" s="145">
        <f>O1320*H1320</f>
        <v>0</v>
      </c>
      <c r="Q1320" s="145">
        <v>1.2200000000000001E-2</v>
      </c>
      <c r="R1320" s="145">
        <f>Q1320*H1320</f>
        <v>0.66587600000000002</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1998</v>
      </c>
    </row>
    <row r="1321" spans="2:65" s="14" customFormat="1">
      <c r="B1321" s="164"/>
      <c r="D1321" s="150" t="s">
        <v>276</v>
      </c>
      <c r="E1321" s="165" t="s">
        <v>1</v>
      </c>
      <c r="F1321" s="166" t="s">
        <v>1999</v>
      </c>
      <c r="H1321" s="165" t="s">
        <v>1</v>
      </c>
      <c r="I1321" s="167"/>
      <c r="L1321" s="164"/>
      <c r="M1321" s="168"/>
      <c r="T1321" s="169"/>
      <c r="AT1321" s="165" t="s">
        <v>276</v>
      </c>
      <c r="AU1321" s="165" t="s">
        <v>90</v>
      </c>
      <c r="AV1321" s="14" t="s">
        <v>84</v>
      </c>
      <c r="AW1321" s="14" t="s">
        <v>32</v>
      </c>
      <c r="AX1321" s="14" t="s">
        <v>77</v>
      </c>
      <c r="AY1321" s="165" t="s">
        <v>268</v>
      </c>
    </row>
    <row r="1322" spans="2:65" s="12" customFormat="1">
      <c r="B1322" s="149"/>
      <c r="D1322" s="150" t="s">
        <v>276</v>
      </c>
      <c r="E1322" s="151" t="s">
        <v>1</v>
      </c>
      <c r="F1322" s="152" t="s">
        <v>3912</v>
      </c>
      <c r="H1322" s="153">
        <v>54.58</v>
      </c>
      <c r="I1322" s="154"/>
      <c r="L1322" s="149"/>
      <c r="M1322" s="155"/>
      <c r="T1322" s="156"/>
      <c r="AT1322" s="151" t="s">
        <v>276</v>
      </c>
      <c r="AU1322" s="151" t="s">
        <v>90</v>
      </c>
      <c r="AV1322" s="12" t="s">
        <v>90</v>
      </c>
      <c r="AW1322" s="12" t="s">
        <v>32</v>
      </c>
      <c r="AX1322" s="12" t="s">
        <v>77</v>
      </c>
      <c r="AY1322" s="151" t="s">
        <v>268</v>
      </c>
    </row>
    <row r="1323" spans="2:65" s="13" customFormat="1">
      <c r="B1323" s="157"/>
      <c r="D1323" s="150" t="s">
        <v>276</v>
      </c>
      <c r="E1323" s="158" t="s">
        <v>1</v>
      </c>
      <c r="F1323" s="159" t="s">
        <v>278</v>
      </c>
      <c r="H1323" s="160">
        <v>54.58</v>
      </c>
      <c r="I1323" s="161"/>
      <c r="L1323" s="157"/>
      <c r="M1323" s="162"/>
      <c r="T1323" s="163"/>
      <c r="AT1323" s="158" t="s">
        <v>276</v>
      </c>
      <c r="AU1323" s="158" t="s">
        <v>90</v>
      </c>
      <c r="AV1323" s="13" t="s">
        <v>101</v>
      </c>
      <c r="AW1323" s="13" t="s">
        <v>32</v>
      </c>
      <c r="AX1323" s="13" t="s">
        <v>84</v>
      </c>
      <c r="AY1323" s="158" t="s">
        <v>268</v>
      </c>
    </row>
    <row r="1324" spans="2:65" s="1" customFormat="1" ht="24.2" customHeight="1">
      <c r="B1324" s="32"/>
      <c r="C1324" s="136" t="s">
        <v>1995</v>
      </c>
      <c r="D1324" s="136" t="s">
        <v>270</v>
      </c>
      <c r="E1324" s="137" t="s">
        <v>2002</v>
      </c>
      <c r="F1324" s="138" t="s">
        <v>2003</v>
      </c>
      <c r="G1324" s="139" t="s">
        <v>273</v>
      </c>
      <c r="H1324" s="140">
        <v>128.92400000000001</v>
      </c>
      <c r="I1324" s="141"/>
      <c r="J1324" s="142">
        <f>ROUND(I1324*H1324,2)</f>
        <v>0</v>
      </c>
      <c r="K1324" s="138" t="s">
        <v>1</v>
      </c>
      <c r="L1324" s="32"/>
      <c r="M1324" s="143" t="s">
        <v>1</v>
      </c>
      <c r="N1324" s="144" t="s">
        <v>43</v>
      </c>
      <c r="P1324" s="145">
        <f>O1324*H1324</f>
        <v>0</v>
      </c>
      <c r="Q1324" s="145">
        <v>1.3849999999999999E-2</v>
      </c>
      <c r="R1324" s="145">
        <f>Q1324*H1324</f>
        <v>1.7855974000000001</v>
      </c>
      <c r="S1324" s="145">
        <v>0</v>
      </c>
      <c r="T1324" s="146">
        <f>S1324*H1324</f>
        <v>0</v>
      </c>
      <c r="AR1324" s="147" t="s">
        <v>370</v>
      </c>
      <c r="AT1324" s="147" t="s">
        <v>270</v>
      </c>
      <c r="AU1324" s="147" t="s">
        <v>90</v>
      </c>
      <c r="AY1324" s="17" t="s">
        <v>268</v>
      </c>
      <c r="BE1324" s="148">
        <f>IF(N1324="základní",J1324,0)</f>
        <v>0</v>
      </c>
      <c r="BF1324" s="148">
        <f>IF(N1324="snížená",J1324,0)</f>
        <v>0</v>
      </c>
      <c r="BG1324" s="148">
        <f>IF(N1324="zákl. přenesená",J1324,0)</f>
        <v>0</v>
      </c>
      <c r="BH1324" s="148">
        <f>IF(N1324="sníž. přenesená",J1324,0)</f>
        <v>0</v>
      </c>
      <c r="BI1324" s="148">
        <f>IF(N1324="nulová",J1324,0)</f>
        <v>0</v>
      </c>
      <c r="BJ1324" s="17" t="s">
        <v>90</v>
      </c>
      <c r="BK1324" s="148">
        <f>ROUND(I1324*H1324,2)</f>
        <v>0</v>
      </c>
      <c r="BL1324" s="17" t="s">
        <v>370</v>
      </c>
      <c r="BM1324" s="147" t="s">
        <v>2004</v>
      </c>
    </row>
    <row r="1325" spans="2:65" s="14" customFormat="1">
      <c r="B1325" s="164"/>
      <c r="D1325" s="150" t="s">
        <v>276</v>
      </c>
      <c r="E1325" s="165" t="s">
        <v>1</v>
      </c>
      <c r="F1325" s="166" t="s">
        <v>2005</v>
      </c>
      <c r="H1325" s="165" t="s">
        <v>1</v>
      </c>
      <c r="I1325" s="167"/>
      <c r="L1325" s="164"/>
      <c r="M1325" s="168"/>
      <c r="T1325" s="169"/>
      <c r="AT1325" s="165" t="s">
        <v>276</v>
      </c>
      <c r="AU1325" s="165" t="s">
        <v>90</v>
      </c>
      <c r="AV1325" s="14" t="s">
        <v>84</v>
      </c>
      <c r="AW1325" s="14" t="s">
        <v>32</v>
      </c>
      <c r="AX1325" s="14" t="s">
        <v>77</v>
      </c>
      <c r="AY1325" s="165" t="s">
        <v>268</v>
      </c>
    </row>
    <row r="1326" spans="2:65" s="12" customFormat="1">
      <c r="B1326" s="149"/>
      <c r="D1326" s="150" t="s">
        <v>276</v>
      </c>
      <c r="E1326" s="151" t="s">
        <v>1</v>
      </c>
      <c r="F1326" s="152" t="s">
        <v>3913</v>
      </c>
      <c r="H1326" s="153">
        <v>36.173999999999999</v>
      </c>
      <c r="I1326" s="154"/>
      <c r="L1326" s="149"/>
      <c r="M1326" s="155"/>
      <c r="T1326" s="156"/>
      <c r="AT1326" s="151" t="s">
        <v>276</v>
      </c>
      <c r="AU1326" s="151" t="s">
        <v>90</v>
      </c>
      <c r="AV1326" s="12" t="s">
        <v>90</v>
      </c>
      <c r="AW1326" s="12" t="s">
        <v>32</v>
      </c>
      <c r="AX1326" s="12" t="s">
        <v>77</v>
      </c>
      <c r="AY1326" s="151" t="s">
        <v>268</v>
      </c>
    </row>
    <row r="1327" spans="2:65" s="15" customFormat="1">
      <c r="B1327" s="170"/>
      <c r="D1327" s="150" t="s">
        <v>276</v>
      </c>
      <c r="E1327" s="171" t="s">
        <v>1</v>
      </c>
      <c r="F1327" s="172" t="s">
        <v>325</v>
      </c>
      <c r="H1327" s="173">
        <v>36.173999999999999</v>
      </c>
      <c r="I1327" s="174"/>
      <c r="L1327" s="170"/>
      <c r="M1327" s="175"/>
      <c r="T1327" s="176"/>
      <c r="AT1327" s="171" t="s">
        <v>276</v>
      </c>
      <c r="AU1327" s="171" t="s">
        <v>90</v>
      </c>
      <c r="AV1327" s="15" t="s">
        <v>97</v>
      </c>
      <c r="AW1327" s="15" t="s">
        <v>32</v>
      </c>
      <c r="AX1327" s="15" t="s">
        <v>77</v>
      </c>
      <c r="AY1327" s="171" t="s">
        <v>268</v>
      </c>
    </row>
    <row r="1328" spans="2:65" s="14" customFormat="1">
      <c r="B1328" s="164"/>
      <c r="D1328" s="150" t="s">
        <v>276</v>
      </c>
      <c r="E1328" s="165" t="s">
        <v>1</v>
      </c>
      <c r="F1328" s="166" t="s">
        <v>2007</v>
      </c>
      <c r="H1328" s="165" t="s">
        <v>1</v>
      </c>
      <c r="I1328" s="167"/>
      <c r="L1328" s="164"/>
      <c r="M1328" s="168"/>
      <c r="T1328" s="169"/>
      <c r="AT1328" s="165" t="s">
        <v>276</v>
      </c>
      <c r="AU1328" s="165" t="s">
        <v>90</v>
      </c>
      <c r="AV1328" s="14" t="s">
        <v>84</v>
      </c>
      <c r="AW1328" s="14" t="s">
        <v>32</v>
      </c>
      <c r="AX1328" s="14" t="s">
        <v>77</v>
      </c>
      <c r="AY1328" s="165" t="s">
        <v>268</v>
      </c>
    </row>
    <row r="1329" spans="2:65" s="12" customFormat="1">
      <c r="B1329" s="149"/>
      <c r="D1329" s="150" t="s">
        <v>276</v>
      </c>
      <c r="E1329" s="151" t="s">
        <v>1</v>
      </c>
      <c r="F1329" s="152" t="s">
        <v>3914</v>
      </c>
      <c r="H1329" s="153">
        <v>100.56</v>
      </c>
      <c r="I1329" s="154"/>
      <c r="L1329" s="149"/>
      <c r="M1329" s="155"/>
      <c r="T1329" s="156"/>
      <c r="AT1329" s="151" t="s">
        <v>276</v>
      </c>
      <c r="AU1329" s="151" t="s">
        <v>90</v>
      </c>
      <c r="AV1329" s="12" t="s">
        <v>90</v>
      </c>
      <c r="AW1329" s="12" t="s">
        <v>32</v>
      </c>
      <c r="AX1329" s="12" t="s">
        <v>77</v>
      </c>
      <c r="AY1329" s="151" t="s">
        <v>268</v>
      </c>
    </row>
    <row r="1330" spans="2:65" s="12" customFormat="1">
      <c r="B1330" s="149"/>
      <c r="D1330" s="150" t="s">
        <v>276</v>
      </c>
      <c r="E1330" s="151" t="s">
        <v>1</v>
      </c>
      <c r="F1330" s="152" t="s">
        <v>3915</v>
      </c>
      <c r="H1330" s="153">
        <v>-7.81</v>
      </c>
      <c r="I1330" s="154"/>
      <c r="L1330" s="149"/>
      <c r="M1330" s="155"/>
      <c r="T1330" s="156"/>
      <c r="AT1330" s="151" t="s">
        <v>276</v>
      </c>
      <c r="AU1330" s="151" t="s">
        <v>90</v>
      </c>
      <c r="AV1330" s="12" t="s">
        <v>90</v>
      </c>
      <c r="AW1330" s="12" t="s">
        <v>32</v>
      </c>
      <c r="AX1330" s="12" t="s">
        <v>77</v>
      </c>
      <c r="AY1330" s="151" t="s">
        <v>268</v>
      </c>
    </row>
    <row r="1331" spans="2:65" s="15" customFormat="1">
      <c r="B1331" s="170"/>
      <c r="D1331" s="150" t="s">
        <v>276</v>
      </c>
      <c r="E1331" s="171" t="s">
        <v>1</v>
      </c>
      <c r="F1331" s="172" t="s">
        <v>325</v>
      </c>
      <c r="H1331" s="173">
        <v>92.75</v>
      </c>
      <c r="I1331" s="174"/>
      <c r="L1331" s="170"/>
      <c r="M1331" s="175"/>
      <c r="T1331" s="176"/>
      <c r="AT1331" s="171" t="s">
        <v>276</v>
      </c>
      <c r="AU1331" s="171" t="s">
        <v>90</v>
      </c>
      <c r="AV1331" s="15" t="s">
        <v>97</v>
      </c>
      <c r="AW1331" s="15" t="s">
        <v>32</v>
      </c>
      <c r="AX1331" s="15" t="s">
        <v>77</v>
      </c>
      <c r="AY1331" s="171" t="s">
        <v>268</v>
      </c>
    </row>
    <row r="1332" spans="2:65" s="13" customFormat="1">
      <c r="B1332" s="157"/>
      <c r="D1332" s="150" t="s">
        <v>276</v>
      </c>
      <c r="E1332" s="158" t="s">
        <v>1</v>
      </c>
      <c r="F1332" s="159" t="s">
        <v>278</v>
      </c>
      <c r="H1332" s="160">
        <v>128.92400000000001</v>
      </c>
      <c r="I1332" s="161"/>
      <c r="L1332" s="157"/>
      <c r="M1332" s="162"/>
      <c r="T1332" s="163"/>
      <c r="AT1332" s="158" t="s">
        <v>276</v>
      </c>
      <c r="AU1332" s="158" t="s">
        <v>90</v>
      </c>
      <c r="AV1332" s="13" t="s">
        <v>101</v>
      </c>
      <c r="AW1332" s="13" t="s">
        <v>32</v>
      </c>
      <c r="AX1332" s="13" t="s">
        <v>84</v>
      </c>
      <c r="AY1332" s="158" t="s">
        <v>268</v>
      </c>
    </row>
    <row r="1333" spans="2:65" s="1" customFormat="1" ht="24.2" customHeight="1">
      <c r="B1333" s="32"/>
      <c r="C1333" s="136" t="s">
        <v>2001</v>
      </c>
      <c r="D1333" s="136" t="s">
        <v>270</v>
      </c>
      <c r="E1333" s="137" t="s">
        <v>2017</v>
      </c>
      <c r="F1333" s="138" t="s">
        <v>2018</v>
      </c>
      <c r="G1333" s="139" t="s">
        <v>273</v>
      </c>
      <c r="H1333" s="140">
        <v>27.2</v>
      </c>
      <c r="I1333" s="141"/>
      <c r="J1333" s="142">
        <f>ROUND(I1333*H1333,2)</f>
        <v>0</v>
      </c>
      <c r="K1333" s="138" t="s">
        <v>274</v>
      </c>
      <c r="L1333" s="32"/>
      <c r="M1333" s="143" t="s">
        <v>1</v>
      </c>
      <c r="N1333" s="144" t="s">
        <v>43</v>
      </c>
      <c r="P1333" s="145">
        <f>O1333*H1333</f>
        <v>0</v>
      </c>
      <c r="Q1333" s="145">
        <v>1.259E-2</v>
      </c>
      <c r="R1333" s="145">
        <f>Q1333*H1333</f>
        <v>0.34244800000000003</v>
      </c>
      <c r="S1333" s="145">
        <v>0</v>
      </c>
      <c r="T1333" s="146">
        <f>S1333*H1333</f>
        <v>0</v>
      </c>
      <c r="AR1333" s="147" t="s">
        <v>370</v>
      </c>
      <c r="AT1333" s="147" t="s">
        <v>270</v>
      </c>
      <c r="AU1333" s="147" t="s">
        <v>90</v>
      </c>
      <c r="AY1333" s="17" t="s">
        <v>268</v>
      </c>
      <c r="BE1333" s="148">
        <f>IF(N1333="základní",J1333,0)</f>
        <v>0</v>
      </c>
      <c r="BF1333" s="148">
        <f>IF(N1333="snížená",J1333,0)</f>
        <v>0</v>
      </c>
      <c r="BG1333" s="148">
        <f>IF(N1333="zákl. přenesená",J1333,0)</f>
        <v>0</v>
      </c>
      <c r="BH1333" s="148">
        <f>IF(N1333="sníž. přenesená",J1333,0)</f>
        <v>0</v>
      </c>
      <c r="BI1333" s="148">
        <f>IF(N1333="nulová",J1333,0)</f>
        <v>0</v>
      </c>
      <c r="BJ1333" s="17" t="s">
        <v>90</v>
      </c>
      <c r="BK1333" s="148">
        <f>ROUND(I1333*H1333,2)</f>
        <v>0</v>
      </c>
      <c r="BL1333" s="17" t="s">
        <v>370</v>
      </c>
      <c r="BM1333" s="147" t="s">
        <v>2019</v>
      </c>
    </row>
    <row r="1334" spans="2:65" s="14" customFormat="1">
      <c r="B1334" s="164"/>
      <c r="D1334" s="150" t="s">
        <v>276</v>
      </c>
      <c r="E1334" s="165" t="s">
        <v>1</v>
      </c>
      <c r="F1334" s="166" t="s">
        <v>2020</v>
      </c>
      <c r="H1334" s="165" t="s">
        <v>1</v>
      </c>
      <c r="I1334" s="167"/>
      <c r="L1334" s="164"/>
      <c r="M1334" s="168"/>
      <c r="T1334" s="169"/>
      <c r="AT1334" s="165" t="s">
        <v>276</v>
      </c>
      <c r="AU1334" s="165" t="s">
        <v>90</v>
      </c>
      <c r="AV1334" s="14" t="s">
        <v>84</v>
      </c>
      <c r="AW1334" s="14" t="s">
        <v>32</v>
      </c>
      <c r="AX1334" s="14" t="s">
        <v>77</v>
      </c>
      <c r="AY1334" s="165" t="s">
        <v>268</v>
      </c>
    </row>
    <row r="1335" spans="2:65" s="12" customFormat="1">
      <c r="B1335" s="149"/>
      <c r="D1335" s="150" t="s">
        <v>276</v>
      </c>
      <c r="E1335" s="151" t="s">
        <v>1</v>
      </c>
      <c r="F1335" s="152" t="s">
        <v>3916</v>
      </c>
      <c r="H1335" s="153">
        <v>27.2</v>
      </c>
      <c r="I1335" s="154"/>
      <c r="L1335" s="149"/>
      <c r="M1335" s="155"/>
      <c r="T1335" s="156"/>
      <c r="AT1335" s="151" t="s">
        <v>276</v>
      </c>
      <c r="AU1335" s="151" t="s">
        <v>90</v>
      </c>
      <c r="AV1335" s="12" t="s">
        <v>90</v>
      </c>
      <c r="AW1335" s="12" t="s">
        <v>32</v>
      </c>
      <c r="AX1335" s="12" t="s">
        <v>77</v>
      </c>
      <c r="AY1335" s="151" t="s">
        <v>268</v>
      </c>
    </row>
    <row r="1336" spans="2:65" s="13" customFormat="1">
      <c r="B1336" s="157"/>
      <c r="D1336" s="150" t="s">
        <v>276</v>
      </c>
      <c r="E1336" s="158" t="s">
        <v>1</v>
      </c>
      <c r="F1336" s="159" t="s">
        <v>278</v>
      </c>
      <c r="H1336" s="160">
        <v>27.2</v>
      </c>
      <c r="I1336" s="161"/>
      <c r="L1336" s="157"/>
      <c r="M1336" s="162"/>
      <c r="T1336" s="163"/>
      <c r="AT1336" s="158" t="s">
        <v>276</v>
      </c>
      <c r="AU1336" s="158" t="s">
        <v>90</v>
      </c>
      <c r="AV1336" s="13" t="s">
        <v>101</v>
      </c>
      <c r="AW1336" s="13" t="s">
        <v>32</v>
      </c>
      <c r="AX1336" s="13" t="s">
        <v>84</v>
      </c>
      <c r="AY1336" s="158" t="s">
        <v>268</v>
      </c>
    </row>
    <row r="1337" spans="2:65" s="1" customFormat="1" ht="16.5" customHeight="1">
      <c r="B1337" s="32"/>
      <c r="C1337" s="136" t="s">
        <v>2010</v>
      </c>
      <c r="D1337" s="136" t="s">
        <v>270</v>
      </c>
      <c r="E1337" s="137" t="s">
        <v>2023</v>
      </c>
      <c r="F1337" s="138" t="s">
        <v>2024</v>
      </c>
      <c r="G1337" s="139" t="s">
        <v>318</v>
      </c>
      <c r="H1337" s="140">
        <v>170.32</v>
      </c>
      <c r="I1337" s="141"/>
      <c r="J1337" s="142">
        <f>ROUND(I1337*H1337,2)</f>
        <v>0</v>
      </c>
      <c r="K1337" s="138" t="s">
        <v>274</v>
      </c>
      <c r="L1337" s="32"/>
      <c r="M1337" s="143" t="s">
        <v>1</v>
      </c>
      <c r="N1337" s="144" t="s">
        <v>43</v>
      </c>
      <c r="P1337" s="145">
        <f>O1337*H1337</f>
        <v>0</v>
      </c>
      <c r="Q1337" s="145">
        <v>5.1999999999999995E-4</v>
      </c>
      <c r="R1337" s="145">
        <f>Q1337*H1337</f>
        <v>8.856639999999999E-2</v>
      </c>
      <c r="S1337" s="145">
        <v>0</v>
      </c>
      <c r="T1337" s="146">
        <f>S1337*H1337</f>
        <v>0</v>
      </c>
      <c r="AR1337" s="147" t="s">
        <v>370</v>
      </c>
      <c r="AT1337" s="147" t="s">
        <v>270</v>
      </c>
      <c r="AU1337" s="147" t="s">
        <v>90</v>
      </c>
      <c r="AY1337" s="17" t="s">
        <v>268</v>
      </c>
      <c r="BE1337" s="148">
        <f>IF(N1337="základní",J1337,0)</f>
        <v>0</v>
      </c>
      <c r="BF1337" s="148">
        <f>IF(N1337="snížená",J1337,0)</f>
        <v>0</v>
      </c>
      <c r="BG1337" s="148">
        <f>IF(N1337="zákl. přenesená",J1337,0)</f>
        <v>0</v>
      </c>
      <c r="BH1337" s="148">
        <f>IF(N1337="sníž. přenesená",J1337,0)</f>
        <v>0</v>
      </c>
      <c r="BI1337" s="148">
        <f>IF(N1337="nulová",J1337,0)</f>
        <v>0</v>
      </c>
      <c r="BJ1337" s="17" t="s">
        <v>90</v>
      </c>
      <c r="BK1337" s="148">
        <f>ROUND(I1337*H1337,2)</f>
        <v>0</v>
      </c>
      <c r="BL1337" s="17" t="s">
        <v>370</v>
      </c>
      <c r="BM1337" s="147" t="s">
        <v>3917</v>
      </c>
    </row>
    <row r="1338" spans="2:65" s="12" customFormat="1">
      <c r="B1338" s="149"/>
      <c r="D1338" s="150" t="s">
        <v>276</v>
      </c>
      <c r="E1338" s="151" t="s">
        <v>1</v>
      </c>
      <c r="F1338" s="152" t="s">
        <v>3918</v>
      </c>
      <c r="H1338" s="153">
        <v>114.92</v>
      </c>
      <c r="I1338" s="154"/>
      <c r="L1338" s="149"/>
      <c r="M1338" s="155"/>
      <c r="T1338" s="156"/>
      <c r="AT1338" s="151" t="s">
        <v>276</v>
      </c>
      <c r="AU1338" s="151" t="s">
        <v>90</v>
      </c>
      <c r="AV1338" s="12" t="s">
        <v>90</v>
      </c>
      <c r="AW1338" s="12" t="s">
        <v>32</v>
      </c>
      <c r="AX1338" s="12" t="s">
        <v>77</v>
      </c>
      <c r="AY1338" s="151" t="s">
        <v>268</v>
      </c>
    </row>
    <row r="1339" spans="2:65" s="12" customFormat="1">
      <c r="B1339" s="149"/>
      <c r="D1339" s="150" t="s">
        <v>276</v>
      </c>
      <c r="E1339" s="151" t="s">
        <v>1</v>
      </c>
      <c r="F1339" s="152" t="s">
        <v>3919</v>
      </c>
      <c r="H1339" s="153">
        <v>55.4</v>
      </c>
      <c r="I1339" s="154"/>
      <c r="L1339" s="149"/>
      <c r="M1339" s="155"/>
      <c r="T1339" s="156"/>
      <c r="AT1339" s="151" t="s">
        <v>276</v>
      </c>
      <c r="AU1339" s="151" t="s">
        <v>90</v>
      </c>
      <c r="AV1339" s="12" t="s">
        <v>90</v>
      </c>
      <c r="AW1339" s="12" t="s">
        <v>32</v>
      </c>
      <c r="AX1339" s="12" t="s">
        <v>77</v>
      </c>
      <c r="AY1339" s="151" t="s">
        <v>268</v>
      </c>
    </row>
    <row r="1340" spans="2:65" s="13" customFormat="1">
      <c r="B1340" s="157"/>
      <c r="D1340" s="150" t="s">
        <v>276</v>
      </c>
      <c r="E1340" s="158" t="s">
        <v>1</v>
      </c>
      <c r="F1340" s="159" t="s">
        <v>278</v>
      </c>
      <c r="H1340" s="160">
        <v>170.32</v>
      </c>
      <c r="I1340" s="161"/>
      <c r="L1340" s="157"/>
      <c r="M1340" s="162"/>
      <c r="T1340" s="163"/>
      <c r="AT1340" s="158" t="s">
        <v>276</v>
      </c>
      <c r="AU1340" s="158" t="s">
        <v>90</v>
      </c>
      <c r="AV1340" s="13" t="s">
        <v>101</v>
      </c>
      <c r="AW1340" s="13" t="s">
        <v>32</v>
      </c>
      <c r="AX1340" s="13" t="s">
        <v>84</v>
      </c>
      <c r="AY1340" s="158" t="s">
        <v>268</v>
      </c>
    </row>
    <row r="1341" spans="2:65" s="1" customFormat="1" ht="16.5" customHeight="1">
      <c r="B1341" s="32"/>
      <c r="C1341" s="136" t="s">
        <v>2016</v>
      </c>
      <c r="D1341" s="136" t="s">
        <v>270</v>
      </c>
      <c r="E1341" s="137" t="s">
        <v>2029</v>
      </c>
      <c r="F1341" s="138" t="s">
        <v>2030</v>
      </c>
      <c r="G1341" s="139" t="s">
        <v>273</v>
      </c>
      <c r="H1341" s="140">
        <v>210.70400000000001</v>
      </c>
      <c r="I1341" s="141"/>
      <c r="J1341" s="142">
        <f>ROUND(I1341*H1341,2)</f>
        <v>0</v>
      </c>
      <c r="K1341" s="138" t="s">
        <v>274</v>
      </c>
      <c r="L1341" s="32"/>
      <c r="M1341" s="143" t="s">
        <v>1</v>
      </c>
      <c r="N1341" s="144" t="s">
        <v>43</v>
      </c>
      <c r="P1341" s="145">
        <f>O1341*H1341</f>
        <v>0</v>
      </c>
      <c r="Q1341" s="145">
        <v>1E-4</v>
      </c>
      <c r="R1341" s="145">
        <f>Q1341*H1341</f>
        <v>2.1070400000000003E-2</v>
      </c>
      <c r="S1341" s="145">
        <v>0</v>
      </c>
      <c r="T1341" s="146">
        <f>S1341*H1341</f>
        <v>0</v>
      </c>
      <c r="AR1341" s="147" t="s">
        <v>370</v>
      </c>
      <c r="AT1341" s="147" t="s">
        <v>270</v>
      </c>
      <c r="AU1341" s="147" t="s">
        <v>90</v>
      </c>
      <c r="AY1341" s="17" t="s">
        <v>268</v>
      </c>
      <c r="BE1341" s="148">
        <f>IF(N1341="základní",J1341,0)</f>
        <v>0</v>
      </c>
      <c r="BF1341" s="148">
        <f>IF(N1341="snížená",J1341,0)</f>
        <v>0</v>
      </c>
      <c r="BG1341" s="148">
        <f>IF(N1341="zákl. přenesená",J1341,0)</f>
        <v>0</v>
      </c>
      <c r="BH1341" s="148">
        <f>IF(N1341="sníž. přenesená",J1341,0)</f>
        <v>0</v>
      </c>
      <c r="BI1341" s="148">
        <f>IF(N1341="nulová",J1341,0)</f>
        <v>0</v>
      </c>
      <c r="BJ1341" s="17" t="s">
        <v>90</v>
      </c>
      <c r="BK1341" s="148">
        <f>ROUND(I1341*H1341,2)</f>
        <v>0</v>
      </c>
      <c r="BL1341" s="17" t="s">
        <v>370</v>
      </c>
      <c r="BM1341" s="147" t="s">
        <v>2031</v>
      </c>
    </row>
    <row r="1342" spans="2:65" s="1" customFormat="1" ht="24.2" customHeight="1">
      <c r="B1342" s="32"/>
      <c r="C1342" s="136" t="s">
        <v>2022</v>
      </c>
      <c r="D1342" s="136" t="s">
        <v>270</v>
      </c>
      <c r="E1342" s="137" t="s">
        <v>2038</v>
      </c>
      <c r="F1342" s="138" t="s">
        <v>2039</v>
      </c>
      <c r="G1342" s="139" t="s">
        <v>281</v>
      </c>
      <c r="H1342" s="140">
        <v>2</v>
      </c>
      <c r="I1342" s="141"/>
      <c r="J1342" s="142">
        <f>ROUND(I1342*H1342,2)</f>
        <v>0</v>
      </c>
      <c r="K1342" s="138" t="s">
        <v>1</v>
      </c>
      <c r="L1342" s="32"/>
      <c r="M1342" s="143" t="s">
        <v>1</v>
      </c>
      <c r="N1342" s="144" t="s">
        <v>43</v>
      </c>
      <c r="P1342" s="145">
        <f>O1342*H1342</f>
        <v>0</v>
      </c>
      <c r="Q1342" s="145">
        <v>1.1900000000000001E-3</v>
      </c>
      <c r="R1342" s="145">
        <f>Q1342*H1342</f>
        <v>2.3800000000000002E-3</v>
      </c>
      <c r="S1342" s="145">
        <v>0</v>
      </c>
      <c r="T1342" s="146">
        <f>S1342*H1342</f>
        <v>0</v>
      </c>
      <c r="AR1342" s="147" t="s">
        <v>370</v>
      </c>
      <c r="AT1342" s="147" t="s">
        <v>270</v>
      </c>
      <c r="AU1342" s="147" t="s">
        <v>90</v>
      </c>
      <c r="AY1342" s="17" t="s">
        <v>268</v>
      </c>
      <c r="BE1342" s="148">
        <f>IF(N1342="základní",J1342,0)</f>
        <v>0</v>
      </c>
      <c r="BF1342" s="148">
        <f>IF(N1342="snížená",J1342,0)</f>
        <v>0</v>
      </c>
      <c r="BG1342" s="148">
        <f>IF(N1342="zákl. přenesená",J1342,0)</f>
        <v>0</v>
      </c>
      <c r="BH1342" s="148">
        <f>IF(N1342="sníž. přenesená",J1342,0)</f>
        <v>0</v>
      </c>
      <c r="BI1342" s="148">
        <f>IF(N1342="nulová",J1342,0)</f>
        <v>0</v>
      </c>
      <c r="BJ1342" s="17" t="s">
        <v>90</v>
      </c>
      <c r="BK1342" s="148">
        <f>ROUND(I1342*H1342,2)</f>
        <v>0</v>
      </c>
      <c r="BL1342" s="17" t="s">
        <v>370</v>
      </c>
      <c r="BM1342" s="147" t="s">
        <v>2040</v>
      </c>
    </row>
    <row r="1343" spans="2:65" s="12" customFormat="1">
      <c r="B1343" s="149"/>
      <c r="D1343" s="150" t="s">
        <v>276</v>
      </c>
      <c r="E1343" s="151" t="s">
        <v>1</v>
      </c>
      <c r="F1343" s="152" t="s">
        <v>3920</v>
      </c>
      <c r="H1343" s="153">
        <v>2</v>
      </c>
      <c r="I1343" s="154"/>
      <c r="L1343" s="149"/>
      <c r="M1343" s="155"/>
      <c r="T1343" s="156"/>
      <c r="AT1343" s="151" t="s">
        <v>276</v>
      </c>
      <c r="AU1343" s="151" t="s">
        <v>90</v>
      </c>
      <c r="AV1343" s="12" t="s">
        <v>90</v>
      </c>
      <c r="AW1343" s="12" t="s">
        <v>32</v>
      </c>
      <c r="AX1343" s="12" t="s">
        <v>77</v>
      </c>
      <c r="AY1343" s="151" t="s">
        <v>268</v>
      </c>
    </row>
    <row r="1344" spans="2:65" s="13" customFormat="1">
      <c r="B1344" s="157"/>
      <c r="D1344" s="150" t="s">
        <v>276</v>
      </c>
      <c r="E1344" s="158" t="s">
        <v>1</v>
      </c>
      <c r="F1344" s="159" t="s">
        <v>278</v>
      </c>
      <c r="H1344" s="160">
        <v>2</v>
      </c>
      <c r="I1344" s="161"/>
      <c r="L1344" s="157"/>
      <c r="M1344" s="162"/>
      <c r="T1344" s="163"/>
      <c r="AT1344" s="158" t="s">
        <v>276</v>
      </c>
      <c r="AU1344" s="158" t="s">
        <v>90</v>
      </c>
      <c r="AV1344" s="13" t="s">
        <v>101</v>
      </c>
      <c r="AW1344" s="13" t="s">
        <v>32</v>
      </c>
      <c r="AX1344" s="13" t="s">
        <v>84</v>
      </c>
      <c r="AY1344" s="158" t="s">
        <v>268</v>
      </c>
    </row>
    <row r="1345" spans="2:65" s="1" customFormat="1" ht="37.9" customHeight="1">
      <c r="B1345" s="32"/>
      <c r="C1345" s="136" t="s">
        <v>2028</v>
      </c>
      <c r="D1345" s="136" t="s">
        <v>270</v>
      </c>
      <c r="E1345" s="137" t="s">
        <v>2048</v>
      </c>
      <c r="F1345" s="138" t="s">
        <v>2049</v>
      </c>
      <c r="G1345" s="139" t="s">
        <v>281</v>
      </c>
      <c r="H1345" s="140">
        <v>1</v>
      </c>
      <c r="I1345" s="141"/>
      <c r="J1345" s="142">
        <f>ROUND(I1345*H1345,2)</f>
        <v>0</v>
      </c>
      <c r="K1345" s="138" t="s">
        <v>1</v>
      </c>
      <c r="L1345" s="32"/>
      <c r="M1345" s="143" t="s">
        <v>1</v>
      </c>
      <c r="N1345" s="144" t="s">
        <v>43</v>
      </c>
      <c r="P1345" s="145">
        <f>O1345*H1345</f>
        <v>0</v>
      </c>
      <c r="Q1345" s="145">
        <v>1.1900000000000001E-3</v>
      </c>
      <c r="R1345" s="145">
        <f>Q1345*H1345</f>
        <v>1.1900000000000001E-3</v>
      </c>
      <c r="S1345" s="145">
        <v>0</v>
      </c>
      <c r="T1345" s="146">
        <f>S1345*H1345</f>
        <v>0</v>
      </c>
      <c r="AR1345" s="147" t="s">
        <v>370</v>
      </c>
      <c r="AT1345" s="147" t="s">
        <v>270</v>
      </c>
      <c r="AU1345" s="147" t="s">
        <v>90</v>
      </c>
      <c r="AY1345" s="17" t="s">
        <v>268</v>
      </c>
      <c r="BE1345" s="148">
        <f>IF(N1345="základní",J1345,0)</f>
        <v>0</v>
      </c>
      <c r="BF1345" s="148">
        <f>IF(N1345="snížená",J1345,0)</f>
        <v>0</v>
      </c>
      <c r="BG1345" s="148">
        <f>IF(N1345="zákl. přenesená",J1345,0)</f>
        <v>0</v>
      </c>
      <c r="BH1345" s="148">
        <f>IF(N1345="sníž. přenesená",J1345,0)</f>
        <v>0</v>
      </c>
      <c r="BI1345" s="148">
        <f>IF(N1345="nulová",J1345,0)</f>
        <v>0</v>
      </c>
      <c r="BJ1345" s="17" t="s">
        <v>90</v>
      </c>
      <c r="BK1345" s="148">
        <f>ROUND(I1345*H1345,2)</f>
        <v>0</v>
      </c>
      <c r="BL1345" s="17" t="s">
        <v>370</v>
      </c>
      <c r="BM1345" s="147" t="s">
        <v>2050</v>
      </c>
    </row>
    <row r="1346" spans="2:65" s="12" customFormat="1" ht="22.5">
      <c r="B1346" s="149"/>
      <c r="D1346" s="150" t="s">
        <v>276</v>
      </c>
      <c r="E1346" s="151" t="s">
        <v>1</v>
      </c>
      <c r="F1346" s="152" t="s">
        <v>2051</v>
      </c>
      <c r="H1346" s="153">
        <v>1</v>
      </c>
      <c r="I1346" s="154"/>
      <c r="L1346" s="149"/>
      <c r="M1346" s="155"/>
      <c r="T1346" s="156"/>
      <c r="AT1346" s="151" t="s">
        <v>276</v>
      </c>
      <c r="AU1346" s="151" t="s">
        <v>90</v>
      </c>
      <c r="AV1346" s="12" t="s">
        <v>90</v>
      </c>
      <c r="AW1346" s="12" t="s">
        <v>32</v>
      </c>
      <c r="AX1346" s="12" t="s">
        <v>77</v>
      </c>
      <c r="AY1346" s="151" t="s">
        <v>268</v>
      </c>
    </row>
    <row r="1347" spans="2:65" s="13" customFormat="1">
      <c r="B1347" s="157"/>
      <c r="D1347" s="150" t="s">
        <v>276</v>
      </c>
      <c r="E1347" s="158" t="s">
        <v>1</v>
      </c>
      <c r="F1347" s="159" t="s">
        <v>278</v>
      </c>
      <c r="H1347" s="160">
        <v>1</v>
      </c>
      <c r="I1347" s="161"/>
      <c r="L1347" s="157"/>
      <c r="M1347" s="162"/>
      <c r="T1347" s="163"/>
      <c r="AT1347" s="158" t="s">
        <v>276</v>
      </c>
      <c r="AU1347" s="158" t="s">
        <v>90</v>
      </c>
      <c r="AV1347" s="13" t="s">
        <v>101</v>
      </c>
      <c r="AW1347" s="13" t="s">
        <v>32</v>
      </c>
      <c r="AX1347" s="13" t="s">
        <v>84</v>
      </c>
      <c r="AY1347" s="158" t="s">
        <v>268</v>
      </c>
    </row>
    <row r="1348" spans="2:65" s="1" customFormat="1" ht="24.2" customHeight="1">
      <c r="B1348" s="32"/>
      <c r="C1348" s="136" t="s">
        <v>2032</v>
      </c>
      <c r="D1348" s="136" t="s">
        <v>270</v>
      </c>
      <c r="E1348" s="137" t="s">
        <v>2053</v>
      </c>
      <c r="F1348" s="138" t="s">
        <v>2054</v>
      </c>
      <c r="G1348" s="139" t="s">
        <v>1472</v>
      </c>
      <c r="H1348" s="197"/>
      <c r="I1348" s="141"/>
      <c r="J1348" s="142">
        <f>ROUND(I1348*H1348,2)</f>
        <v>0</v>
      </c>
      <c r="K1348" s="138" t="s">
        <v>274</v>
      </c>
      <c r="L1348" s="32"/>
      <c r="M1348" s="143" t="s">
        <v>1</v>
      </c>
      <c r="N1348" s="144" t="s">
        <v>43</v>
      </c>
      <c r="P1348" s="145">
        <f>O1348*H1348</f>
        <v>0</v>
      </c>
      <c r="Q1348" s="145">
        <v>0</v>
      </c>
      <c r="R1348" s="145">
        <f>Q1348*H1348</f>
        <v>0</v>
      </c>
      <c r="S1348" s="145">
        <v>0</v>
      </c>
      <c r="T1348" s="146">
        <f>S1348*H1348</f>
        <v>0</v>
      </c>
      <c r="AR1348" s="147" t="s">
        <v>370</v>
      </c>
      <c r="AT1348" s="147" t="s">
        <v>270</v>
      </c>
      <c r="AU1348" s="147" t="s">
        <v>90</v>
      </c>
      <c r="AY1348" s="17" t="s">
        <v>268</v>
      </c>
      <c r="BE1348" s="148">
        <f>IF(N1348="základní",J1348,0)</f>
        <v>0</v>
      </c>
      <c r="BF1348" s="148">
        <f>IF(N1348="snížená",J1348,0)</f>
        <v>0</v>
      </c>
      <c r="BG1348" s="148">
        <f>IF(N1348="zákl. přenesená",J1348,0)</f>
        <v>0</v>
      </c>
      <c r="BH1348" s="148">
        <f>IF(N1348="sníž. přenesená",J1348,0)</f>
        <v>0</v>
      </c>
      <c r="BI1348" s="148">
        <f>IF(N1348="nulová",J1348,0)</f>
        <v>0</v>
      </c>
      <c r="BJ1348" s="17" t="s">
        <v>90</v>
      </c>
      <c r="BK1348" s="148">
        <f>ROUND(I1348*H1348,2)</f>
        <v>0</v>
      </c>
      <c r="BL1348" s="17" t="s">
        <v>370</v>
      </c>
      <c r="BM1348" s="147" t="s">
        <v>2055</v>
      </c>
    </row>
    <row r="1349" spans="2:65" s="11" customFormat="1" ht="22.9" customHeight="1">
      <c r="B1349" s="124"/>
      <c r="D1349" s="125" t="s">
        <v>76</v>
      </c>
      <c r="E1349" s="134" t="s">
        <v>2056</v>
      </c>
      <c r="F1349" s="134" t="s">
        <v>2057</v>
      </c>
      <c r="I1349" s="127"/>
      <c r="J1349" s="135">
        <f>BK1349</f>
        <v>0</v>
      </c>
      <c r="L1349" s="124"/>
      <c r="M1349" s="129"/>
      <c r="P1349" s="130">
        <f>SUM(P1350:P1398)</f>
        <v>0</v>
      </c>
      <c r="R1349" s="130">
        <f>SUM(R1350:R1398)</f>
        <v>0.90102170000000004</v>
      </c>
      <c r="T1349" s="131">
        <f>SUM(T1350:T1398)</f>
        <v>0</v>
      </c>
      <c r="AR1349" s="125" t="s">
        <v>90</v>
      </c>
      <c r="AT1349" s="132" t="s">
        <v>76</v>
      </c>
      <c r="AU1349" s="132" t="s">
        <v>84</v>
      </c>
      <c r="AY1349" s="125" t="s">
        <v>268</v>
      </c>
      <c r="BK1349" s="133">
        <f>SUM(BK1350:BK1398)</f>
        <v>0</v>
      </c>
    </row>
    <row r="1350" spans="2:65" s="1" customFormat="1" ht="44.25" customHeight="1">
      <c r="B1350" s="32"/>
      <c r="C1350" s="136" t="s">
        <v>2037</v>
      </c>
      <c r="D1350" s="136" t="s">
        <v>270</v>
      </c>
      <c r="E1350" s="137" t="s">
        <v>2059</v>
      </c>
      <c r="F1350" s="138" t="s">
        <v>2060</v>
      </c>
      <c r="G1350" s="139" t="s">
        <v>318</v>
      </c>
      <c r="H1350" s="140">
        <v>22</v>
      </c>
      <c r="I1350" s="141"/>
      <c r="J1350" s="142">
        <f>ROUND(I1350*H1350,2)</f>
        <v>0</v>
      </c>
      <c r="K1350" s="138" t="s">
        <v>1</v>
      </c>
      <c r="L1350" s="32"/>
      <c r="M1350" s="143" t="s">
        <v>1</v>
      </c>
      <c r="N1350" s="144" t="s">
        <v>43</v>
      </c>
      <c r="P1350" s="145">
        <f>O1350*H1350</f>
        <v>0</v>
      </c>
      <c r="Q1350" s="145">
        <v>2.2200000000000002E-3</v>
      </c>
      <c r="R1350" s="145">
        <f>Q1350*H1350</f>
        <v>4.8840000000000001E-2</v>
      </c>
      <c r="S1350" s="145">
        <v>0</v>
      </c>
      <c r="T1350" s="146">
        <f>S1350*H1350</f>
        <v>0</v>
      </c>
      <c r="AR1350" s="147" t="s">
        <v>370</v>
      </c>
      <c r="AT1350" s="147" t="s">
        <v>270</v>
      </c>
      <c r="AU1350" s="147" t="s">
        <v>90</v>
      </c>
      <c r="AY1350" s="17" t="s">
        <v>268</v>
      </c>
      <c r="BE1350" s="148">
        <f>IF(N1350="základní",J1350,0)</f>
        <v>0</v>
      </c>
      <c r="BF1350" s="148">
        <f>IF(N1350="snížená",J1350,0)</f>
        <v>0</v>
      </c>
      <c r="BG1350" s="148">
        <f>IF(N1350="zákl. přenesená",J1350,0)</f>
        <v>0</v>
      </c>
      <c r="BH1350" s="148">
        <f>IF(N1350="sníž. přenesená",J1350,0)</f>
        <v>0</v>
      </c>
      <c r="BI1350" s="148">
        <f>IF(N1350="nulová",J1350,0)</f>
        <v>0</v>
      </c>
      <c r="BJ1350" s="17" t="s">
        <v>90</v>
      </c>
      <c r="BK1350" s="148">
        <f>ROUND(I1350*H1350,2)</f>
        <v>0</v>
      </c>
      <c r="BL1350" s="17" t="s">
        <v>370</v>
      </c>
      <c r="BM1350" s="147" t="s">
        <v>3921</v>
      </c>
    </row>
    <row r="1351" spans="2:65" s="1" customFormat="1" ht="29.25">
      <c r="B1351" s="32"/>
      <c r="D1351" s="150" t="s">
        <v>475</v>
      </c>
      <c r="F1351" s="178" t="s">
        <v>2062</v>
      </c>
      <c r="I1351" s="179"/>
      <c r="L1351" s="32"/>
      <c r="M1351" s="180"/>
      <c r="T1351" s="56"/>
      <c r="AT1351" s="17" t="s">
        <v>475</v>
      </c>
      <c r="AU1351" s="17" t="s">
        <v>90</v>
      </c>
    </row>
    <row r="1352" spans="2:65" s="12" customFormat="1">
      <c r="B1352" s="149"/>
      <c r="D1352" s="150" t="s">
        <v>276</v>
      </c>
      <c r="E1352" s="151" t="s">
        <v>1</v>
      </c>
      <c r="F1352" s="152" t="s">
        <v>2063</v>
      </c>
      <c r="H1352" s="153">
        <v>22</v>
      </c>
      <c r="I1352" s="154"/>
      <c r="L1352" s="149"/>
      <c r="M1352" s="155"/>
      <c r="T1352" s="156"/>
      <c r="AT1352" s="151" t="s">
        <v>276</v>
      </c>
      <c r="AU1352" s="151" t="s">
        <v>90</v>
      </c>
      <c r="AV1352" s="12" t="s">
        <v>90</v>
      </c>
      <c r="AW1352" s="12" t="s">
        <v>32</v>
      </c>
      <c r="AX1352" s="12" t="s">
        <v>77</v>
      </c>
      <c r="AY1352" s="151" t="s">
        <v>268</v>
      </c>
    </row>
    <row r="1353" spans="2:65" s="13" customFormat="1">
      <c r="B1353" s="157"/>
      <c r="D1353" s="150" t="s">
        <v>276</v>
      </c>
      <c r="E1353" s="158" t="s">
        <v>1</v>
      </c>
      <c r="F1353" s="159" t="s">
        <v>278</v>
      </c>
      <c r="H1353" s="160">
        <v>22</v>
      </c>
      <c r="I1353" s="161"/>
      <c r="L1353" s="157"/>
      <c r="M1353" s="162"/>
      <c r="T1353" s="163"/>
      <c r="AT1353" s="158" t="s">
        <v>276</v>
      </c>
      <c r="AU1353" s="158" t="s">
        <v>90</v>
      </c>
      <c r="AV1353" s="13" t="s">
        <v>101</v>
      </c>
      <c r="AW1353" s="13" t="s">
        <v>32</v>
      </c>
      <c r="AX1353" s="13" t="s">
        <v>84</v>
      </c>
      <c r="AY1353" s="158" t="s">
        <v>268</v>
      </c>
    </row>
    <row r="1354" spans="2:65" s="1" customFormat="1" ht="37.9" customHeight="1">
      <c r="B1354" s="32"/>
      <c r="C1354" s="136" t="s">
        <v>2042</v>
      </c>
      <c r="D1354" s="136" t="s">
        <v>270</v>
      </c>
      <c r="E1354" s="137" t="s">
        <v>2065</v>
      </c>
      <c r="F1354" s="138" t="s">
        <v>2066</v>
      </c>
      <c r="G1354" s="139" t="s">
        <v>318</v>
      </c>
      <c r="H1354" s="140">
        <v>1.3</v>
      </c>
      <c r="I1354" s="141"/>
      <c r="J1354" s="142">
        <f>ROUND(I1354*H1354,2)</f>
        <v>0</v>
      </c>
      <c r="K1354" s="138" t="s">
        <v>1</v>
      </c>
      <c r="L1354" s="32"/>
      <c r="M1354" s="143" t="s">
        <v>1</v>
      </c>
      <c r="N1354" s="144" t="s">
        <v>43</v>
      </c>
      <c r="P1354" s="145">
        <f>O1354*H1354</f>
        <v>0</v>
      </c>
      <c r="Q1354" s="145">
        <v>5.3499999999999997E-3</v>
      </c>
      <c r="R1354" s="145">
        <f>Q1354*H1354</f>
        <v>6.9550000000000002E-3</v>
      </c>
      <c r="S1354" s="145">
        <v>0</v>
      </c>
      <c r="T1354" s="146">
        <f>S1354*H1354</f>
        <v>0</v>
      </c>
      <c r="AR1354" s="147" t="s">
        <v>370</v>
      </c>
      <c r="AT1354" s="147" t="s">
        <v>270</v>
      </c>
      <c r="AU1354" s="147" t="s">
        <v>90</v>
      </c>
      <c r="AY1354" s="17" t="s">
        <v>268</v>
      </c>
      <c r="BE1354" s="148">
        <f>IF(N1354="základní",J1354,0)</f>
        <v>0</v>
      </c>
      <c r="BF1354" s="148">
        <f>IF(N1354="snížená",J1354,0)</f>
        <v>0</v>
      </c>
      <c r="BG1354" s="148">
        <f>IF(N1354="zákl. přenesená",J1354,0)</f>
        <v>0</v>
      </c>
      <c r="BH1354" s="148">
        <f>IF(N1354="sníž. přenesená",J1354,0)</f>
        <v>0</v>
      </c>
      <c r="BI1354" s="148">
        <f>IF(N1354="nulová",J1354,0)</f>
        <v>0</v>
      </c>
      <c r="BJ1354" s="17" t="s">
        <v>90</v>
      </c>
      <c r="BK1354" s="148">
        <f>ROUND(I1354*H1354,2)</f>
        <v>0</v>
      </c>
      <c r="BL1354" s="17" t="s">
        <v>370</v>
      </c>
      <c r="BM1354" s="147" t="s">
        <v>3922</v>
      </c>
    </row>
    <row r="1355" spans="2:65" s="1" customFormat="1" ht="29.25">
      <c r="B1355" s="32"/>
      <c r="D1355" s="150" t="s">
        <v>475</v>
      </c>
      <c r="F1355" s="178" t="s">
        <v>2068</v>
      </c>
      <c r="I1355" s="179"/>
      <c r="L1355" s="32"/>
      <c r="M1355" s="180"/>
      <c r="T1355" s="56"/>
      <c r="AT1355" s="17" t="s">
        <v>475</v>
      </c>
      <c r="AU1355" s="17" t="s">
        <v>90</v>
      </c>
    </row>
    <row r="1356" spans="2:65" s="12" customFormat="1">
      <c r="B1356" s="149"/>
      <c r="D1356" s="150" t="s">
        <v>276</v>
      </c>
      <c r="E1356" s="151" t="s">
        <v>1</v>
      </c>
      <c r="F1356" s="152" t="s">
        <v>2069</v>
      </c>
      <c r="H1356" s="153">
        <v>1.3</v>
      </c>
      <c r="I1356" s="154"/>
      <c r="L1356" s="149"/>
      <c r="M1356" s="155"/>
      <c r="T1356" s="156"/>
      <c r="AT1356" s="151" t="s">
        <v>276</v>
      </c>
      <c r="AU1356" s="151" t="s">
        <v>90</v>
      </c>
      <c r="AV1356" s="12" t="s">
        <v>90</v>
      </c>
      <c r="AW1356" s="12" t="s">
        <v>32</v>
      </c>
      <c r="AX1356" s="12" t="s">
        <v>77</v>
      </c>
      <c r="AY1356" s="151" t="s">
        <v>268</v>
      </c>
    </row>
    <row r="1357" spans="2:65" s="13" customFormat="1">
      <c r="B1357" s="157"/>
      <c r="D1357" s="150" t="s">
        <v>276</v>
      </c>
      <c r="E1357" s="158" t="s">
        <v>1</v>
      </c>
      <c r="F1357" s="159" t="s">
        <v>278</v>
      </c>
      <c r="H1357" s="160">
        <v>1.3</v>
      </c>
      <c r="I1357" s="161"/>
      <c r="L1357" s="157"/>
      <c r="M1357" s="162"/>
      <c r="T1357" s="163"/>
      <c r="AT1357" s="158" t="s">
        <v>276</v>
      </c>
      <c r="AU1357" s="158" t="s">
        <v>90</v>
      </c>
      <c r="AV1357" s="13" t="s">
        <v>101</v>
      </c>
      <c r="AW1357" s="13" t="s">
        <v>32</v>
      </c>
      <c r="AX1357" s="13" t="s">
        <v>84</v>
      </c>
      <c r="AY1357" s="158" t="s">
        <v>268</v>
      </c>
    </row>
    <row r="1358" spans="2:65" s="1" customFormat="1" ht="49.15" customHeight="1">
      <c r="B1358" s="32"/>
      <c r="C1358" s="136" t="s">
        <v>2047</v>
      </c>
      <c r="D1358" s="136" t="s">
        <v>270</v>
      </c>
      <c r="E1358" s="137" t="s">
        <v>2071</v>
      </c>
      <c r="F1358" s="138" t="s">
        <v>2072</v>
      </c>
      <c r="G1358" s="139" t="s">
        <v>273</v>
      </c>
      <c r="H1358" s="140">
        <v>1.08</v>
      </c>
      <c r="I1358" s="141"/>
      <c r="J1358" s="142">
        <f>ROUND(I1358*H1358,2)</f>
        <v>0</v>
      </c>
      <c r="K1358" s="138" t="s">
        <v>1</v>
      </c>
      <c r="L1358" s="32"/>
      <c r="M1358" s="143" t="s">
        <v>1</v>
      </c>
      <c r="N1358" s="144" t="s">
        <v>43</v>
      </c>
      <c r="P1358" s="145">
        <f>O1358*H1358</f>
        <v>0</v>
      </c>
      <c r="Q1358" s="145">
        <v>6.9499999999999996E-3</v>
      </c>
      <c r="R1358" s="145">
        <f>Q1358*H1358</f>
        <v>7.5059999999999997E-3</v>
      </c>
      <c r="S1358" s="145">
        <v>0</v>
      </c>
      <c r="T1358" s="146">
        <f>S1358*H1358</f>
        <v>0</v>
      </c>
      <c r="AR1358" s="147" t="s">
        <v>370</v>
      </c>
      <c r="AT1358" s="147" t="s">
        <v>270</v>
      </c>
      <c r="AU1358" s="147" t="s">
        <v>90</v>
      </c>
      <c r="AY1358" s="17" t="s">
        <v>268</v>
      </c>
      <c r="BE1358" s="148">
        <f>IF(N1358="základní",J1358,0)</f>
        <v>0</v>
      </c>
      <c r="BF1358" s="148">
        <f>IF(N1358="snížená",J1358,0)</f>
        <v>0</v>
      </c>
      <c r="BG1358" s="148">
        <f>IF(N1358="zákl. přenesená",J1358,0)</f>
        <v>0</v>
      </c>
      <c r="BH1358" s="148">
        <f>IF(N1358="sníž. přenesená",J1358,0)</f>
        <v>0</v>
      </c>
      <c r="BI1358" s="148">
        <f>IF(N1358="nulová",J1358,0)</f>
        <v>0</v>
      </c>
      <c r="BJ1358" s="17" t="s">
        <v>90</v>
      </c>
      <c r="BK1358" s="148">
        <f>ROUND(I1358*H1358,2)</f>
        <v>0</v>
      </c>
      <c r="BL1358" s="17" t="s">
        <v>370</v>
      </c>
      <c r="BM1358" s="147" t="s">
        <v>2073</v>
      </c>
    </row>
    <row r="1359" spans="2:65" s="14" customFormat="1">
      <c r="B1359" s="164"/>
      <c r="D1359" s="150" t="s">
        <v>276</v>
      </c>
      <c r="E1359" s="165" t="s">
        <v>1</v>
      </c>
      <c r="F1359" s="166" t="s">
        <v>2074</v>
      </c>
      <c r="H1359" s="165" t="s">
        <v>1</v>
      </c>
      <c r="I1359" s="167"/>
      <c r="L1359" s="164"/>
      <c r="M1359" s="168"/>
      <c r="T1359" s="169"/>
      <c r="AT1359" s="165" t="s">
        <v>276</v>
      </c>
      <c r="AU1359" s="165" t="s">
        <v>90</v>
      </c>
      <c r="AV1359" s="14" t="s">
        <v>84</v>
      </c>
      <c r="AW1359" s="14" t="s">
        <v>32</v>
      </c>
      <c r="AX1359" s="14" t="s">
        <v>77</v>
      </c>
      <c r="AY1359" s="165" t="s">
        <v>268</v>
      </c>
    </row>
    <row r="1360" spans="2:65" s="12" customFormat="1">
      <c r="B1360" s="149"/>
      <c r="D1360" s="150" t="s">
        <v>276</v>
      </c>
      <c r="E1360" s="151" t="s">
        <v>1</v>
      </c>
      <c r="F1360" s="152" t="s">
        <v>3923</v>
      </c>
      <c r="H1360" s="153">
        <v>1.08</v>
      </c>
      <c r="I1360" s="154"/>
      <c r="L1360" s="149"/>
      <c r="M1360" s="155"/>
      <c r="T1360" s="156"/>
      <c r="AT1360" s="151" t="s">
        <v>276</v>
      </c>
      <c r="AU1360" s="151" t="s">
        <v>90</v>
      </c>
      <c r="AV1360" s="12" t="s">
        <v>90</v>
      </c>
      <c r="AW1360" s="12" t="s">
        <v>32</v>
      </c>
      <c r="AX1360" s="12" t="s">
        <v>77</v>
      </c>
      <c r="AY1360" s="151" t="s">
        <v>268</v>
      </c>
    </row>
    <row r="1361" spans="2:65" s="13" customFormat="1">
      <c r="B1361" s="157"/>
      <c r="D1361" s="150" t="s">
        <v>276</v>
      </c>
      <c r="E1361" s="158" t="s">
        <v>1</v>
      </c>
      <c r="F1361" s="159" t="s">
        <v>278</v>
      </c>
      <c r="H1361" s="160">
        <v>1.08</v>
      </c>
      <c r="I1361" s="161"/>
      <c r="L1361" s="157"/>
      <c r="M1361" s="162"/>
      <c r="T1361" s="163"/>
      <c r="AT1361" s="158" t="s">
        <v>276</v>
      </c>
      <c r="AU1361" s="158" t="s">
        <v>90</v>
      </c>
      <c r="AV1361" s="13" t="s">
        <v>101</v>
      </c>
      <c r="AW1361" s="13" t="s">
        <v>32</v>
      </c>
      <c r="AX1361" s="13" t="s">
        <v>84</v>
      </c>
      <c r="AY1361" s="158" t="s">
        <v>268</v>
      </c>
    </row>
    <row r="1362" spans="2:65" s="1" customFormat="1" ht="33" customHeight="1">
      <c r="B1362" s="32"/>
      <c r="C1362" s="136" t="s">
        <v>2052</v>
      </c>
      <c r="D1362" s="136" t="s">
        <v>270</v>
      </c>
      <c r="E1362" s="137" t="s">
        <v>2077</v>
      </c>
      <c r="F1362" s="138" t="s">
        <v>2078</v>
      </c>
      <c r="G1362" s="139" t="s">
        <v>318</v>
      </c>
      <c r="H1362" s="140">
        <v>22</v>
      </c>
      <c r="I1362" s="141"/>
      <c r="J1362" s="142">
        <f>ROUND(I1362*H1362,2)</f>
        <v>0</v>
      </c>
      <c r="K1362" s="138" t="s">
        <v>1</v>
      </c>
      <c r="L1362" s="32"/>
      <c r="M1362" s="143" t="s">
        <v>1</v>
      </c>
      <c r="N1362" s="144" t="s">
        <v>43</v>
      </c>
      <c r="P1362" s="145">
        <f>O1362*H1362</f>
        <v>0</v>
      </c>
      <c r="Q1362" s="145">
        <v>6.0699999999999999E-3</v>
      </c>
      <c r="R1362" s="145">
        <f>Q1362*H1362</f>
        <v>0.13353999999999999</v>
      </c>
      <c r="S1362" s="145">
        <v>0</v>
      </c>
      <c r="T1362" s="146">
        <f>S1362*H1362</f>
        <v>0</v>
      </c>
      <c r="AR1362" s="147" t="s">
        <v>370</v>
      </c>
      <c r="AT1362" s="147" t="s">
        <v>270</v>
      </c>
      <c r="AU1362" s="147" t="s">
        <v>90</v>
      </c>
      <c r="AY1362" s="17" t="s">
        <v>268</v>
      </c>
      <c r="BE1362" s="148">
        <f>IF(N1362="základní",J1362,0)</f>
        <v>0</v>
      </c>
      <c r="BF1362" s="148">
        <f>IF(N1362="snížená",J1362,0)</f>
        <v>0</v>
      </c>
      <c r="BG1362" s="148">
        <f>IF(N1362="zákl. přenesená",J1362,0)</f>
        <v>0</v>
      </c>
      <c r="BH1362" s="148">
        <f>IF(N1362="sníž. přenesená",J1362,0)</f>
        <v>0</v>
      </c>
      <c r="BI1362" s="148">
        <f>IF(N1362="nulová",J1362,0)</f>
        <v>0</v>
      </c>
      <c r="BJ1362" s="17" t="s">
        <v>90</v>
      </c>
      <c r="BK1362" s="148">
        <f>ROUND(I1362*H1362,2)</f>
        <v>0</v>
      </c>
      <c r="BL1362" s="17" t="s">
        <v>370</v>
      </c>
      <c r="BM1362" s="147" t="s">
        <v>2079</v>
      </c>
    </row>
    <row r="1363" spans="2:65" s="1" customFormat="1" ht="29.25">
      <c r="B1363" s="32"/>
      <c r="D1363" s="150" t="s">
        <v>475</v>
      </c>
      <c r="F1363" s="178" t="s">
        <v>2062</v>
      </c>
      <c r="I1363" s="179"/>
      <c r="L1363" s="32"/>
      <c r="M1363" s="180"/>
      <c r="T1363" s="56"/>
      <c r="AT1363" s="17" t="s">
        <v>475</v>
      </c>
      <c r="AU1363" s="17" t="s">
        <v>90</v>
      </c>
    </row>
    <row r="1364" spans="2:65" s="12" customFormat="1">
      <c r="B1364" s="149"/>
      <c r="D1364" s="150" t="s">
        <v>276</v>
      </c>
      <c r="E1364" s="151" t="s">
        <v>1</v>
      </c>
      <c r="F1364" s="152" t="s">
        <v>2080</v>
      </c>
      <c r="H1364" s="153">
        <v>22</v>
      </c>
      <c r="I1364" s="154"/>
      <c r="L1364" s="149"/>
      <c r="M1364" s="155"/>
      <c r="T1364" s="156"/>
      <c r="AT1364" s="151" t="s">
        <v>276</v>
      </c>
      <c r="AU1364" s="151" t="s">
        <v>90</v>
      </c>
      <c r="AV1364" s="12" t="s">
        <v>90</v>
      </c>
      <c r="AW1364" s="12" t="s">
        <v>32</v>
      </c>
      <c r="AX1364" s="12" t="s">
        <v>77</v>
      </c>
      <c r="AY1364" s="151" t="s">
        <v>268</v>
      </c>
    </row>
    <row r="1365" spans="2:65" s="13" customFormat="1">
      <c r="B1365" s="157"/>
      <c r="D1365" s="150" t="s">
        <v>276</v>
      </c>
      <c r="E1365" s="158" t="s">
        <v>1</v>
      </c>
      <c r="F1365" s="159" t="s">
        <v>278</v>
      </c>
      <c r="H1365" s="160">
        <v>22</v>
      </c>
      <c r="I1365" s="161"/>
      <c r="L1365" s="157"/>
      <c r="M1365" s="162"/>
      <c r="T1365" s="163"/>
      <c r="AT1365" s="158" t="s">
        <v>276</v>
      </c>
      <c r="AU1365" s="158" t="s">
        <v>90</v>
      </c>
      <c r="AV1365" s="13" t="s">
        <v>101</v>
      </c>
      <c r="AW1365" s="13" t="s">
        <v>32</v>
      </c>
      <c r="AX1365" s="13" t="s">
        <v>84</v>
      </c>
      <c r="AY1365" s="158" t="s">
        <v>268</v>
      </c>
    </row>
    <row r="1366" spans="2:65" s="1" customFormat="1" ht="33" customHeight="1">
      <c r="B1366" s="32"/>
      <c r="C1366" s="136" t="s">
        <v>2058</v>
      </c>
      <c r="D1366" s="136" t="s">
        <v>270</v>
      </c>
      <c r="E1366" s="137" t="s">
        <v>2082</v>
      </c>
      <c r="F1366" s="138" t="s">
        <v>2083</v>
      </c>
      <c r="G1366" s="139" t="s">
        <v>318</v>
      </c>
      <c r="H1366" s="140">
        <v>22</v>
      </c>
      <c r="I1366" s="141"/>
      <c r="J1366" s="142">
        <f>ROUND(I1366*H1366,2)</f>
        <v>0</v>
      </c>
      <c r="K1366" s="138" t="s">
        <v>1</v>
      </c>
      <c r="L1366" s="32"/>
      <c r="M1366" s="143" t="s">
        <v>1</v>
      </c>
      <c r="N1366" s="144" t="s">
        <v>43</v>
      </c>
      <c r="P1366" s="145">
        <f>O1366*H1366</f>
        <v>0</v>
      </c>
      <c r="Q1366" s="145">
        <v>6.0699999999999999E-3</v>
      </c>
      <c r="R1366" s="145">
        <f>Q1366*H1366</f>
        <v>0.13353999999999999</v>
      </c>
      <c r="S1366" s="145">
        <v>0</v>
      </c>
      <c r="T1366" s="146">
        <f>S1366*H1366</f>
        <v>0</v>
      </c>
      <c r="AR1366" s="147" t="s">
        <v>370</v>
      </c>
      <c r="AT1366" s="147" t="s">
        <v>270</v>
      </c>
      <c r="AU1366" s="147" t="s">
        <v>90</v>
      </c>
      <c r="AY1366" s="17" t="s">
        <v>268</v>
      </c>
      <c r="BE1366" s="148">
        <f>IF(N1366="základní",J1366,0)</f>
        <v>0</v>
      </c>
      <c r="BF1366" s="148">
        <f>IF(N1366="snížená",J1366,0)</f>
        <v>0</v>
      </c>
      <c r="BG1366" s="148">
        <f>IF(N1366="zákl. přenesená",J1366,0)</f>
        <v>0</v>
      </c>
      <c r="BH1366" s="148">
        <f>IF(N1366="sníž. přenesená",J1366,0)</f>
        <v>0</v>
      </c>
      <c r="BI1366" s="148">
        <f>IF(N1366="nulová",J1366,0)</f>
        <v>0</v>
      </c>
      <c r="BJ1366" s="17" t="s">
        <v>90</v>
      </c>
      <c r="BK1366" s="148">
        <f>ROUND(I1366*H1366,2)</f>
        <v>0</v>
      </c>
      <c r="BL1366" s="17" t="s">
        <v>370</v>
      </c>
      <c r="BM1366" s="147" t="s">
        <v>2084</v>
      </c>
    </row>
    <row r="1367" spans="2:65" s="1" customFormat="1" ht="29.25">
      <c r="B1367" s="32"/>
      <c r="D1367" s="150" t="s">
        <v>475</v>
      </c>
      <c r="F1367" s="178" t="s">
        <v>2062</v>
      </c>
      <c r="I1367" s="179"/>
      <c r="L1367" s="32"/>
      <c r="M1367" s="180"/>
      <c r="T1367" s="56"/>
      <c r="AT1367" s="17" t="s">
        <v>475</v>
      </c>
      <c r="AU1367" s="17" t="s">
        <v>90</v>
      </c>
    </row>
    <row r="1368" spans="2:65" s="12" customFormat="1">
      <c r="B1368" s="149"/>
      <c r="D1368" s="150" t="s">
        <v>276</v>
      </c>
      <c r="E1368" s="151" t="s">
        <v>1</v>
      </c>
      <c r="F1368" s="152" t="s">
        <v>2085</v>
      </c>
      <c r="H1368" s="153">
        <v>22</v>
      </c>
      <c r="I1368" s="154"/>
      <c r="L1368" s="149"/>
      <c r="M1368" s="155"/>
      <c r="T1368" s="156"/>
      <c r="AT1368" s="151" t="s">
        <v>276</v>
      </c>
      <c r="AU1368" s="151" t="s">
        <v>90</v>
      </c>
      <c r="AV1368" s="12" t="s">
        <v>90</v>
      </c>
      <c r="AW1368" s="12" t="s">
        <v>32</v>
      </c>
      <c r="AX1368" s="12" t="s">
        <v>77</v>
      </c>
      <c r="AY1368" s="151" t="s">
        <v>268</v>
      </c>
    </row>
    <row r="1369" spans="2:65" s="13" customFormat="1">
      <c r="B1369" s="157"/>
      <c r="D1369" s="150" t="s">
        <v>276</v>
      </c>
      <c r="E1369" s="158" t="s">
        <v>1</v>
      </c>
      <c r="F1369" s="159" t="s">
        <v>278</v>
      </c>
      <c r="H1369" s="160">
        <v>22</v>
      </c>
      <c r="I1369" s="161"/>
      <c r="L1369" s="157"/>
      <c r="M1369" s="162"/>
      <c r="T1369" s="163"/>
      <c r="AT1369" s="158" t="s">
        <v>276</v>
      </c>
      <c r="AU1369" s="158" t="s">
        <v>90</v>
      </c>
      <c r="AV1369" s="13" t="s">
        <v>101</v>
      </c>
      <c r="AW1369" s="13" t="s">
        <v>32</v>
      </c>
      <c r="AX1369" s="13" t="s">
        <v>84</v>
      </c>
      <c r="AY1369" s="158" t="s">
        <v>268</v>
      </c>
    </row>
    <row r="1370" spans="2:65" s="1" customFormat="1" ht="44.25" customHeight="1">
      <c r="B1370" s="32"/>
      <c r="C1370" s="136" t="s">
        <v>2064</v>
      </c>
      <c r="D1370" s="136" t="s">
        <v>270</v>
      </c>
      <c r="E1370" s="137" t="s">
        <v>2087</v>
      </c>
      <c r="F1370" s="138" t="s">
        <v>2088</v>
      </c>
      <c r="G1370" s="139" t="s">
        <v>318</v>
      </c>
      <c r="H1370" s="140">
        <v>30.75</v>
      </c>
      <c r="I1370" s="141"/>
      <c r="J1370" s="142">
        <f>ROUND(I1370*H1370,2)</f>
        <v>0</v>
      </c>
      <c r="K1370" s="138" t="s">
        <v>1</v>
      </c>
      <c r="L1370" s="32"/>
      <c r="M1370" s="143" t="s">
        <v>1</v>
      </c>
      <c r="N1370" s="144" t="s">
        <v>43</v>
      </c>
      <c r="P1370" s="145">
        <f>O1370*H1370</f>
        <v>0</v>
      </c>
      <c r="Q1370" s="145">
        <v>6.0699999999999999E-3</v>
      </c>
      <c r="R1370" s="145">
        <f>Q1370*H1370</f>
        <v>0.1866525</v>
      </c>
      <c r="S1370" s="145">
        <v>0</v>
      </c>
      <c r="T1370" s="146">
        <f>S1370*H1370</f>
        <v>0</v>
      </c>
      <c r="AR1370" s="147" t="s">
        <v>370</v>
      </c>
      <c r="AT1370" s="147" t="s">
        <v>270</v>
      </c>
      <c r="AU1370" s="147" t="s">
        <v>90</v>
      </c>
      <c r="AY1370" s="17" t="s">
        <v>268</v>
      </c>
      <c r="BE1370" s="148">
        <f>IF(N1370="základní",J1370,0)</f>
        <v>0</v>
      </c>
      <c r="BF1370" s="148">
        <f>IF(N1370="snížená",J1370,0)</f>
        <v>0</v>
      </c>
      <c r="BG1370" s="148">
        <f>IF(N1370="zákl. přenesená",J1370,0)</f>
        <v>0</v>
      </c>
      <c r="BH1370" s="148">
        <f>IF(N1370="sníž. přenesená",J1370,0)</f>
        <v>0</v>
      </c>
      <c r="BI1370" s="148">
        <f>IF(N1370="nulová",J1370,0)</f>
        <v>0</v>
      </c>
      <c r="BJ1370" s="17" t="s">
        <v>90</v>
      </c>
      <c r="BK1370" s="148">
        <f>ROUND(I1370*H1370,2)</f>
        <v>0</v>
      </c>
      <c r="BL1370" s="17" t="s">
        <v>370</v>
      </c>
      <c r="BM1370" s="147" t="s">
        <v>2089</v>
      </c>
    </row>
    <row r="1371" spans="2:65" s="1" customFormat="1" ht="29.25">
      <c r="B1371" s="32"/>
      <c r="D1371" s="150" t="s">
        <v>475</v>
      </c>
      <c r="F1371" s="178" t="s">
        <v>2062</v>
      </c>
      <c r="I1371" s="179"/>
      <c r="L1371" s="32"/>
      <c r="M1371" s="180"/>
      <c r="T1371" s="56"/>
      <c r="AT1371" s="17" t="s">
        <v>475</v>
      </c>
      <c r="AU1371" s="17" t="s">
        <v>90</v>
      </c>
    </row>
    <row r="1372" spans="2:65" s="12" customFormat="1">
      <c r="B1372" s="149"/>
      <c r="D1372" s="150" t="s">
        <v>276</v>
      </c>
      <c r="E1372" s="151" t="s">
        <v>1</v>
      </c>
      <c r="F1372" s="152" t="s">
        <v>2090</v>
      </c>
      <c r="H1372" s="153">
        <v>30.75</v>
      </c>
      <c r="I1372" s="154"/>
      <c r="L1372" s="149"/>
      <c r="M1372" s="155"/>
      <c r="T1372" s="156"/>
      <c r="AT1372" s="151" t="s">
        <v>276</v>
      </c>
      <c r="AU1372" s="151" t="s">
        <v>90</v>
      </c>
      <c r="AV1372" s="12" t="s">
        <v>90</v>
      </c>
      <c r="AW1372" s="12" t="s">
        <v>32</v>
      </c>
      <c r="AX1372" s="12" t="s">
        <v>77</v>
      </c>
      <c r="AY1372" s="151" t="s">
        <v>268</v>
      </c>
    </row>
    <row r="1373" spans="2:65" s="13" customFormat="1">
      <c r="B1373" s="157"/>
      <c r="D1373" s="150" t="s">
        <v>276</v>
      </c>
      <c r="E1373" s="158" t="s">
        <v>1</v>
      </c>
      <c r="F1373" s="159" t="s">
        <v>278</v>
      </c>
      <c r="H1373" s="160">
        <v>30.75</v>
      </c>
      <c r="I1373" s="161"/>
      <c r="L1373" s="157"/>
      <c r="M1373" s="162"/>
      <c r="T1373" s="163"/>
      <c r="AT1373" s="158" t="s">
        <v>276</v>
      </c>
      <c r="AU1373" s="158" t="s">
        <v>90</v>
      </c>
      <c r="AV1373" s="13" t="s">
        <v>101</v>
      </c>
      <c r="AW1373" s="13" t="s">
        <v>32</v>
      </c>
      <c r="AX1373" s="13" t="s">
        <v>84</v>
      </c>
      <c r="AY1373" s="158" t="s">
        <v>268</v>
      </c>
    </row>
    <row r="1374" spans="2:65" s="1" customFormat="1" ht="37.9" customHeight="1">
      <c r="B1374" s="32"/>
      <c r="C1374" s="136" t="s">
        <v>2070</v>
      </c>
      <c r="D1374" s="136" t="s">
        <v>270</v>
      </c>
      <c r="E1374" s="137" t="s">
        <v>2092</v>
      </c>
      <c r="F1374" s="138" t="s">
        <v>2093</v>
      </c>
      <c r="G1374" s="139" t="s">
        <v>318</v>
      </c>
      <c r="H1374" s="140">
        <v>17</v>
      </c>
      <c r="I1374" s="141"/>
      <c r="J1374" s="142">
        <f>ROUND(I1374*H1374,2)</f>
        <v>0</v>
      </c>
      <c r="K1374" s="138" t="s">
        <v>1</v>
      </c>
      <c r="L1374" s="32"/>
      <c r="M1374" s="143" t="s">
        <v>1</v>
      </c>
      <c r="N1374" s="144" t="s">
        <v>43</v>
      </c>
      <c r="P1374" s="145">
        <f>O1374*H1374</f>
        <v>0</v>
      </c>
      <c r="Q1374" s="145">
        <v>6.0699999999999999E-3</v>
      </c>
      <c r="R1374" s="145">
        <f>Q1374*H1374</f>
        <v>0.10319</v>
      </c>
      <c r="S1374" s="145">
        <v>0</v>
      </c>
      <c r="T1374" s="146">
        <f>S1374*H1374</f>
        <v>0</v>
      </c>
      <c r="AR1374" s="147" t="s">
        <v>370</v>
      </c>
      <c r="AT1374" s="147" t="s">
        <v>270</v>
      </c>
      <c r="AU1374" s="147" t="s">
        <v>90</v>
      </c>
      <c r="AY1374" s="17" t="s">
        <v>268</v>
      </c>
      <c r="BE1374" s="148">
        <f>IF(N1374="základní",J1374,0)</f>
        <v>0</v>
      </c>
      <c r="BF1374" s="148">
        <f>IF(N1374="snížená",J1374,0)</f>
        <v>0</v>
      </c>
      <c r="BG1374" s="148">
        <f>IF(N1374="zákl. přenesená",J1374,0)</f>
        <v>0</v>
      </c>
      <c r="BH1374" s="148">
        <f>IF(N1374="sníž. přenesená",J1374,0)</f>
        <v>0</v>
      </c>
      <c r="BI1374" s="148">
        <f>IF(N1374="nulová",J1374,0)</f>
        <v>0</v>
      </c>
      <c r="BJ1374" s="17" t="s">
        <v>90</v>
      </c>
      <c r="BK1374" s="148">
        <f>ROUND(I1374*H1374,2)</f>
        <v>0</v>
      </c>
      <c r="BL1374" s="17" t="s">
        <v>370</v>
      </c>
      <c r="BM1374" s="147" t="s">
        <v>2094</v>
      </c>
    </row>
    <row r="1375" spans="2:65" s="1" customFormat="1" ht="29.25">
      <c r="B1375" s="32"/>
      <c r="D1375" s="150" t="s">
        <v>475</v>
      </c>
      <c r="F1375" s="178" t="s">
        <v>2062</v>
      </c>
      <c r="I1375" s="179"/>
      <c r="L1375" s="32"/>
      <c r="M1375" s="180"/>
      <c r="T1375" s="56"/>
      <c r="AT1375" s="17" t="s">
        <v>475</v>
      </c>
      <c r="AU1375" s="17" t="s">
        <v>90</v>
      </c>
    </row>
    <row r="1376" spans="2:65" s="12" customFormat="1">
      <c r="B1376" s="149"/>
      <c r="D1376" s="150" t="s">
        <v>276</v>
      </c>
      <c r="E1376" s="151" t="s">
        <v>1</v>
      </c>
      <c r="F1376" s="152" t="s">
        <v>2095</v>
      </c>
      <c r="H1376" s="153">
        <v>17</v>
      </c>
      <c r="I1376" s="154"/>
      <c r="L1376" s="149"/>
      <c r="M1376" s="155"/>
      <c r="T1376" s="156"/>
      <c r="AT1376" s="151" t="s">
        <v>276</v>
      </c>
      <c r="AU1376" s="151" t="s">
        <v>90</v>
      </c>
      <c r="AV1376" s="12" t="s">
        <v>90</v>
      </c>
      <c r="AW1376" s="12" t="s">
        <v>32</v>
      </c>
      <c r="AX1376" s="12" t="s">
        <v>77</v>
      </c>
      <c r="AY1376" s="151" t="s">
        <v>268</v>
      </c>
    </row>
    <row r="1377" spans="2:65" s="13" customFormat="1">
      <c r="B1377" s="157"/>
      <c r="D1377" s="150" t="s">
        <v>276</v>
      </c>
      <c r="E1377" s="158" t="s">
        <v>1</v>
      </c>
      <c r="F1377" s="159" t="s">
        <v>278</v>
      </c>
      <c r="H1377" s="160">
        <v>17</v>
      </c>
      <c r="I1377" s="161"/>
      <c r="L1377" s="157"/>
      <c r="M1377" s="162"/>
      <c r="T1377" s="163"/>
      <c r="AT1377" s="158" t="s">
        <v>276</v>
      </c>
      <c r="AU1377" s="158" t="s">
        <v>90</v>
      </c>
      <c r="AV1377" s="13" t="s">
        <v>101</v>
      </c>
      <c r="AW1377" s="13" t="s">
        <v>32</v>
      </c>
      <c r="AX1377" s="13" t="s">
        <v>84</v>
      </c>
      <c r="AY1377" s="158" t="s">
        <v>268</v>
      </c>
    </row>
    <row r="1378" spans="2:65" s="1" customFormat="1" ht="37.9" customHeight="1">
      <c r="B1378" s="32"/>
      <c r="C1378" s="136" t="s">
        <v>2076</v>
      </c>
      <c r="D1378" s="136" t="s">
        <v>270</v>
      </c>
      <c r="E1378" s="137" t="s">
        <v>2097</v>
      </c>
      <c r="F1378" s="138" t="s">
        <v>2098</v>
      </c>
      <c r="G1378" s="139" t="s">
        <v>318</v>
      </c>
      <c r="H1378" s="140">
        <v>5.2</v>
      </c>
      <c r="I1378" s="141"/>
      <c r="J1378" s="142">
        <f>ROUND(I1378*H1378,2)</f>
        <v>0</v>
      </c>
      <c r="K1378" s="138" t="s">
        <v>1</v>
      </c>
      <c r="L1378" s="32"/>
      <c r="M1378" s="143" t="s">
        <v>1</v>
      </c>
      <c r="N1378" s="144" t="s">
        <v>43</v>
      </c>
      <c r="P1378" s="145">
        <f>O1378*H1378</f>
        <v>0</v>
      </c>
      <c r="Q1378" s="145">
        <v>6.0699999999999999E-3</v>
      </c>
      <c r="R1378" s="145">
        <f>Q1378*H1378</f>
        <v>3.1564000000000002E-2</v>
      </c>
      <c r="S1378" s="145">
        <v>0</v>
      </c>
      <c r="T1378" s="146">
        <f>S1378*H1378</f>
        <v>0</v>
      </c>
      <c r="AR1378" s="147" t="s">
        <v>370</v>
      </c>
      <c r="AT1378" s="147" t="s">
        <v>270</v>
      </c>
      <c r="AU1378" s="147" t="s">
        <v>90</v>
      </c>
      <c r="AY1378" s="17" t="s">
        <v>268</v>
      </c>
      <c r="BE1378" s="148">
        <f>IF(N1378="základní",J1378,0)</f>
        <v>0</v>
      </c>
      <c r="BF1378" s="148">
        <f>IF(N1378="snížená",J1378,0)</f>
        <v>0</v>
      </c>
      <c r="BG1378" s="148">
        <f>IF(N1378="zákl. přenesená",J1378,0)</f>
        <v>0</v>
      </c>
      <c r="BH1378" s="148">
        <f>IF(N1378="sníž. přenesená",J1378,0)</f>
        <v>0</v>
      </c>
      <c r="BI1378" s="148">
        <f>IF(N1378="nulová",J1378,0)</f>
        <v>0</v>
      </c>
      <c r="BJ1378" s="17" t="s">
        <v>90</v>
      </c>
      <c r="BK1378" s="148">
        <f>ROUND(I1378*H1378,2)</f>
        <v>0</v>
      </c>
      <c r="BL1378" s="17" t="s">
        <v>370</v>
      </c>
      <c r="BM1378" s="147" t="s">
        <v>2099</v>
      </c>
    </row>
    <row r="1379" spans="2:65" s="1" customFormat="1" ht="29.25">
      <c r="B1379" s="32"/>
      <c r="D1379" s="150" t="s">
        <v>475</v>
      </c>
      <c r="F1379" s="178" t="s">
        <v>2062</v>
      </c>
      <c r="I1379" s="179"/>
      <c r="L1379" s="32"/>
      <c r="M1379" s="180"/>
      <c r="T1379" s="56"/>
      <c r="AT1379" s="17" t="s">
        <v>475</v>
      </c>
      <c r="AU1379" s="17" t="s">
        <v>90</v>
      </c>
    </row>
    <row r="1380" spans="2:65" s="12" customFormat="1">
      <c r="B1380" s="149"/>
      <c r="D1380" s="150" t="s">
        <v>276</v>
      </c>
      <c r="E1380" s="151" t="s">
        <v>1</v>
      </c>
      <c r="F1380" s="152" t="s">
        <v>2100</v>
      </c>
      <c r="H1380" s="153">
        <v>5.2</v>
      </c>
      <c r="I1380" s="154"/>
      <c r="L1380" s="149"/>
      <c r="M1380" s="155"/>
      <c r="T1380" s="156"/>
      <c r="AT1380" s="151" t="s">
        <v>276</v>
      </c>
      <c r="AU1380" s="151" t="s">
        <v>90</v>
      </c>
      <c r="AV1380" s="12" t="s">
        <v>90</v>
      </c>
      <c r="AW1380" s="12" t="s">
        <v>32</v>
      </c>
      <c r="AX1380" s="12" t="s">
        <v>77</v>
      </c>
      <c r="AY1380" s="151" t="s">
        <v>268</v>
      </c>
    </row>
    <row r="1381" spans="2:65" s="13" customFormat="1">
      <c r="B1381" s="157"/>
      <c r="D1381" s="150" t="s">
        <v>276</v>
      </c>
      <c r="E1381" s="158" t="s">
        <v>1</v>
      </c>
      <c r="F1381" s="159" t="s">
        <v>278</v>
      </c>
      <c r="H1381" s="160">
        <v>5.2</v>
      </c>
      <c r="I1381" s="161"/>
      <c r="L1381" s="157"/>
      <c r="M1381" s="162"/>
      <c r="T1381" s="163"/>
      <c r="AT1381" s="158" t="s">
        <v>276</v>
      </c>
      <c r="AU1381" s="158" t="s">
        <v>90</v>
      </c>
      <c r="AV1381" s="13" t="s">
        <v>101</v>
      </c>
      <c r="AW1381" s="13" t="s">
        <v>32</v>
      </c>
      <c r="AX1381" s="13" t="s">
        <v>84</v>
      </c>
      <c r="AY1381" s="158" t="s">
        <v>268</v>
      </c>
    </row>
    <row r="1382" spans="2:65" s="1" customFormat="1" ht="33" customHeight="1">
      <c r="B1382" s="32"/>
      <c r="C1382" s="136" t="s">
        <v>2081</v>
      </c>
      <c r="D1382" s="136" t="s">
        <v>270</v>
      </c>
      <c r="E1382" s="137" t="s">
        <v>2107</v>
      </c>
      <c r="F1382" s="138" t="s">
        <v>2108</v>
      </c>
      <c r="G1382" s="139" t="s">
        <v>318</v>
      </c>
      <c r="H1382" s="140">
        <v>15.16</v>
      </c>
      <c r="I1382" s="141"/>
      <c r="J1382" s="142">
        <f>ROUND(I1382*H1382,2)</f>
        <v>0</v>
      </c>
      <c r="K1382" s="138" t="s">
        <v>1</v>
      </c>
      <c r="L1382" s="32"/>
      <c r="M1382" s="143" t="s">
        <v>1</v>
      </c>
      <c r="N1382" s="144" t="s">
        <v>43</v>
      </c>
      <c r="P1382" s="145">
        <f>O1382*H1382</f>
        <v>0</v>
      </c>
      <c r="Q1382" s="145">
        <v>6.0699999999999999E-3</v>
      </c>
      <c r="R1382" s="145">
        <f>Q1382*H1382</f>
        <v>9.2021199999999997E-2</v>
      </c>
      <c r="S1382" s="145">
        <v>0</v>
      </c>
      <c r="T1382" s="146">
        <f>S1382*H1382</f>
        <v>0</v>
      </c>
      <c r="AR1382" s="147" t="s">
        <v>370</v>
      </c>
      <c r="AT1382" s="147" t="s">
        <v>270</v>
      </c>
      <c r="AU1382" s="147" t="s">
        <v>90</v>
      </c>
      <c r="AY1382" s="17" t="s">
        <v>268</v>
      </c>
      <c r="BE1382" s="148">
        <f>IF(N1382="základní",J1382,0)</f>
        <v>0</v>
      </c>
      <c r="BF1382" s="148">
        <f>IF(N1382="snížená",J1382,0)</f>
        <v>0</v>
      </c>
      <c r="BG1382" s="148">
        <f>IF(N1382="zákl. přenesená",J1382,0)</f>
        <v>0</v>
      </c>
      <c r="BH1382" s="148">
        <f>IF(N1382="sníž. přenesená",J1382,0)</f>
        <v>0</v>
      </c>
      <c r="BI1382" s="148">
        <f>IF(N1382="nulová",J1382,0)</f>
        <v>0</v>
      </c>
      <c r="BJ1382" s="17" t="s">
        <v>90</v>
      </c>
      <c r="BK1382" s="148">
        <f>ROUND(I1382*H1382,2)</f>
        <v>0</v>
      </c>
      <c r="BL1382" s="17" t="s">
        <v>370</v>
      </c>
      <c r="BM1382" s="147" t="s">
        <v>2109</v>
      </c>
    </row>
    <row r="1383" spans="2:65" s="1" customFormat="1" ht="29.25">
      <c r="B1383" s="32"/>
      <c r="D1383" s="150" t="s">
        <v>475</v>
      </c>
      <c r="F1383" s="178" t="s">
        <v>2062</v>
      </c>
      <c r="I1383" s="179"/>
      <c r="L1383" s="32"/>
      <c r="M1383" s="180"/>
      <c r="T1383" s="56"/>
      <c r="AT1383" s="17" t="s">
        <v>475</v>
      </c>
      <c r="AU1383" s="17" t="s">
        <v>90</v>
      </c>
    </row>
    <row r="1384" spans="2:65" s="12" customFormat="1">
      <c r="B1384" s="149"/>
      <c r="D1384" s="150" t="s">
        <v>276</v>
      </c>
      <c r="E1384" s="151" t="s">
        <v>1</v>
      </c>
      <c r="F1384" s="152" t="s">
        <v>2990</v>
      </c>
      <c r="H1384" s="153">
        <v>15.16</v>
      </c>
      <c r="I1384" s="154"/>
      <c r="L1384" s="149"/>
      <c r="M1384" s="155"/>
      <c r="T1384" s="156"/>
      <c r="AT1384" s="151" t="s">
        <v>276</v>
      </c>
      <c r="AU1384" s="151" t="s">
        <v>90</v>
      </c>
      <c r="AV1384" s="12" t="s">
        <v>90</v>
      </c>
      <c r="AW1384" s="12" t="s">
        <v>32</v>
      </c>
      <c r="AX1384" s="12" t="s">
        <v>77</v>
      </c>
      <c r="AY1384" s="151" t="s">
        <v>268</v>
      </c>
    </row>
    <row r="1385" spans="2:65" s="13" customFormat="1">
      <c r="B1385" s="157"/>
      <c r="D1385" s="150" t="s">
        <v>276</v>
      </c>
      <c r="E1385" s="158" t="s">
        <v>1</v>
      </c>
      <c r="F1385" s="159" t="s">
        <v>278</v>
      </c>
      <c r="H1385" s="160">
        <v>15.16</v>
      </c>
      <c r="I1385" s="161"/>
      <c r="L1385" s="157"/>
      <c r="M1385" s="162"/>
      <c r="T1385" s="163"/>
      <c r="AT1385" s="158" t="s">
        <v>276</v>
      </c>
      <c r="AU1385" s="158" t="s">
        <v>90</v>
      </c>
      <c r="AV1385" s="13" t="s">
        <v>101</v>
      </c>
      <c r="AW1385" s="13" t="s">
        <v>32</v>
      </c>
      <c r="AX1385" s="13" t="s">
        <v>84</v>
      </c>
      <c r="AY1385" s="158" t="s">
        <v>268</v>
      </c>
    </row>
    <row r="1386" spans="2:65" s="1" customFormat="1" ht="24.2" customHeight="1">
      <c r="B1386" s="32"/>
      <c r="C1386" s="136" t="s">
        <v>2086</v>
      </c>
      <c r="D1386" s="136" t="s">
        <v>270</v>
      </c>
      <c r="E1386" s="137" t="s">
        <v>2112</v>
      </c>
      <c r="F1386" s="138" t="s">
        <v>2113</v>
      </c>
      <c r="G1386" s="139" t="s">
        <v>318</v>
      </c>
      <c r="H1386" s="140">
        <v>2.4</v>
      </c>
      <c r="I1386" s="141"/>
      <c r="J1386" s="142">
        <f>ROUND(I1386*H1386,2)</f>
        <v>0</v>
      </c>
      <c r="K1386" s="138" t="s">
        <v>1</v>
      </c>
      <c r="L1386" s="32"/>
      <c r="M1386" s="143" t="s">
        <v>1</v>
      </c>
      <c r="N1386" s="144" t="s">
        <v>43</v>
      </c>
      <c r="P1386" s="145">
        <f>O1386*H1386</f>
        <v>0</v>
      </c>
      <c r="Q1386" s="145">
        <v>6.0699999999999999E-3</v>
      </c>
      <c r="R1386" s="145">
        <f>Q1386*H1386</f>
        <v>1.4567999999999999E-2</v>
      </c>
      <c r="S1386" s="145">
        <v>0</v>
      </c>
      <c r="T1386" s="146">
        <f>S1386*H1386</f>
        <v>0</v>
      </c>
      <c r="AR1386" s="147" t="s">
        <v>370</v>
      </c>
      <c r="AT1386" s="147" t="s">
        <v>270</v>
      </c>
      <c r="AU1386" s="147" t="s">
        <v>90</v>
      </c>
      <c r="AY1386" s="17" t="s">
        <v>268</v>
      </c>
      <c r="BE1386" s="148">
        <f>IF(N1386="základní",J1386,0)</f>
        <v>0</v>
      </c>
      <c r="BF1386" s="148">
        <f>IF(N1386="snížená",J1386,0)</f>
        <v>0</v>
      </c>
      <c r="BG1386" s="148">
        <f>IF(N1386="zákl. přenesená",J1386,0)</f>
        <v>0</v>
      </c>
      <c r="BH1386" s="148">
        <f>IF(N1386="sníž. přenesená",J1386,0)</f>
        <v>0</v>
      </c>
      <c r="BI1386" s="148">
        <f>IF(N1386="nulová",J1386,0)</f>
        <v>0</v>
      </c>
      <c r="BJ1386" s="17" t="s">
        <v>90</v>
      </c>
      <c r="BK1386" s="148">
        <f>ROUND(I1386*H1386,2)</f>
        <v>0</v>
      </c>
      <c r="BL1386" s="17" t="s">
        <v>370</v>
      </c>
      <c r="BM1386" s="147" t="s">
        <v>2114</v>
      </c>
    </row>
    <row r="1387" spans="2:65" s="1" customFormat="1" ht="29.25">
      <c r="B1387" s="32"/>
      <c r="D1387" s="150" t="s">
        <v>475</v>
      </c>
      <c r="F1387" s="178" t="s">
        <v>2062</v>
      </c>
      <c r="I1387" s="179"/>
      <c r="L1387" s="32"/>
      <c r="M1387" s="180"/>
      <c r="T1387" s="56"/>
      <c r="AT1387" s="17" t="s">
        <v>475</v>
      </c>
      <c r="AU1387" s="17" t="s">
        <v>90</v>
      </c>
    </row>
    <row r="1388" spans="2:65" s="12" customFormat="1">
      <c r="B1388" s="149"/>
      <c r="D1388" s="150" t="s">
        <v>276</v>
      </c>
      <c r="E1388" s="151" t="s">
        <v>1</v>
      </c>
      <c r="F1388" s="152" t="s">
        <v>2115</v>
      </c>
      <c r="H1388" s="153">
        <v>2.4</v>
      </c>
      <c r="I1388" s="154"/>
      <c r="L1388" s="149"/>
      <c r="M1388" s="155"/>
      <c r="T1388" s="156"/>
      <c r="AT1388" s="151" t="s">
        <v>276</v>
      </c>
      <c r="AU1388" s="151" t="s">
        <v>90</v>
      </c>
      <c r="AV1388" s="12" t="s">
        <v>90</v>
      </c>
      <c r="AW1388" s="12" t="s">
        <v>32</v>
      </c>
      <c r="AX1388" s="12" t="s">
        <v>77</v>
      </c>
      <c r="AY1388" s="151" t="s">
        <v>268</v>
      </c>
    </row>
    <row r="1389" spans="2:65" s="13" customFormat="1">
      <c r="B1389" s="157"/>
      <c r="D1389" s="150" t="s">
        <v>276</v>
      </c>
      <c r="E1389" s="158" t="s">
        <v>1</v>
      </c>
      <c r="F1389" s="159" t="s">
        <v>278</v>
      </c>
      <c r="H1389" s="160">
        <v>2.4</v>
      </c>
      <c r="I1389" s="161"/>
      <c r="L1389" s="157"/>
      <c r="M1389" s="162"/>
      <c r="T1389" s="163"/>
      <c r="AT1389" s="158" t="s">
        <v>276</v>
      </c>
      <c r="AU1389" s="158" t="s">
        <v>90</v>
      </c>
      <c r="AV1389" s="13" t="s">
        <v>101</v>
      </c>
      <c r="AW1389" s="13" t="s">
        <v>32</v>
      </c>
      <c r="AX1389" s="13" t="s">
        <v>84</v>
      </c>
      <c r="AY1389" s="158" t="s">
        <v>268</v>
      </c>
    </row>
    <row r="1390" spans="2:65" s="1" customFormat="1" ht="33" customHeight="1">
      <c r="B1390" s="32"/>
      <c r="C1390" s="136" t="s">
        <v>2091</v>
      </c>
      <c r="D1390" s="136" t="s">
        <v>270</v>
      </c>
      <c r="E1390" s="137" t="s">
        <v>2117</v>
      </c>
      <c r="F1390" s="138" t="s">
        <v>2118</v>
      </c>
      <c r="G1390" s="139" t="s">
        <v>318</v>
      </c>
      <c r="H1390" s="140">
        <v>22</v>
      </c>
      <c r="I1390" s="141"/>
      <c r="J1390" s="142">
        <f>ROUND(I1390*H1390,2)</f>
        <v>0</v>
      </c>
      <c r="K1390" s="138" t="s">
        <v>1</v>
      </c>
      <c r="L1390" s="32"/>
      <c r="M1390" s="143" t="s">
        <v>1</v>
      </c>
      <c r="N1390" s="144" t="s">
        <v>43</v>
      </c>
      <c r="P1390" s="145">
        <f>O1390*H1390</f>
        <v>0</v>
      </c>
      <c r="Q1390" s="145">
        <v>6.0699999999999999E-3</v>
      </c>
      <c r="R1390" s="145">
        <f>Q1390*H1390</f>
        <v>0.13353999999999999</v>
      </c>
      <c r="S1390" s="145">
        <v>0</v>
      </c>
      <c r="T1390" s="146">
        <f>S1390*H1390</f>
        <v>0</v>
      </c>
      <c r="AR1390" s="147" t="s">
        <v>370</v>
      </c>
      <c r="AT1390" s="147" t="s">
        <v>270</v>
      </c>
      <c r="AU1390" s="147" t="s">
        <v>90</v>
      </c>
      <c r="AY1390" s="17" t="s">
        <v>268</v>
      </c>
      <c r="BE1390" s="148">
        <f>IF(N1390="základní",J1390,0)</f>
        <v>0</v>
      </c>
      <c r="BF1390" s="148">
        <f>IF(N1390="snížená",J1390,0)</f>
        <v>0</v>
      </c>
      <c r="BG1390" s="148">
        <f>IF(N1390="zákl. přenesená",J1390,0)</f>
        <v>0</v>
      </c>
      <c r="BH1390" s="148">
        <f>IF(N1390="sníž. přenesená",J1390,0)</f>
        <v>0</v>
      </c>
      <c r="BI1390" s="148">
        <f>IF(N1390="nulová",J1390,0)</f>
        <v>0</v>
      </c>
      <c r="BJ1390" s="17" t="s">
        <v>90</v>
      </c>
      <c r="BK1390" s="148">
        <f>ROUND(I1390*H1390,2)</f>
        <v>0</v>
      </c>
      <c r="BL1390" s="17" t="s">
        <v>370</v>
      </c>
      <c r="BM1390" s="147" t="s">
        <v>2119</v>
      </c>
    </row>
    <row r="1391" spans="2:65" s="1" customFormat="1" ht="29.25">
      <c r="B1391" s="32"/>
      <c r="D1391" s="150" t="s">
        <v>475</v>
      </c>
      <c r="F1391" s="178" t="s">
        <v>2062</v>
      </c>
      <c r="I1391" s="179"/>
      <c r="L1391" s="32"/>
      <c r="M1391" s="180"/>
      <c r="T1391" s="56"/>
      <c r="AT1391" s="17" t="s">
        <v>475</v>
      </c>
      <c r="AU1391" s="17" t="s">
        <v>90</v>
      </c>
    </row>
    <row r="1392" spans="2:65" s="12" customFormat="1">
      <c r="B1392" s="149"/>
      <c r="D1392" s="150" t="s">
        <v>276</v>
      </c>
      <c r="E1392" s="151" t="s">
        <v>1</v>
      </c>
      <c r="F1392" s="152" t="s">
        <v>2120</v>
      </c>
      <c r="H1392" s="153">
        <v>22</v>
      </c>
      <c r="I1392" s="154"/>
      <c r="L1392" s="149"/>
      <c r="M1392" s="155"/>
      <c r="T1392" s="156"/>
      <c r="AT1392" s="151" t="s">
        <v>276</v>
      </c>
      <c r="AU1392" s="151" t="s">
        <v>90</v>
      </c>
      <c r="AV1392" s="12" t="s">
        <v>90</v>
      </c>
      <c r="AW1392" s="12" t="s">
        <v>32</v>
      </c>
      <c r="AX1392" s="12" t="s">
        <v>77</v>
      </c>
      <c r="AY1392" s="151" t="s">
        <v>268</v>
      </c>
    </row>
    <row r="1393" spans="2:65" s="13" customFormat="1">
      <c r="B1393" s="157"/>
      <c r="D1393" s="150" t="s">
        <v>276</v>
      </c>
      <c r="E1393" s="158" t="s">
        <v>1</v>
      </c>
      <c r="F1393" s="159" t="s">
        <v>278</v>
      </c>
      <c r="H1393" s="160">
        <v>22</v>
      </c>
      <c r="I1393" s="161"/>
      <c r="L1393" s="157"/>
      <c r="M1393" s="162"/>
      <c r="T1393" s="163"/>
      <c r="AT1393" s="158" t="s">
        <v>276</v>
      </c>
      <c r="AU1393" s="158" t="s">
        <v>90</v>
      </c>
      <c r="AV1393" s="13" t="s">
        <v>101</v>
      </c>
      <c r="AW1393" s="13" t="s">
        <v>32</v>
      </c>
      <c r="AX1393" s="13" t="s">
        <v>84</v>
      </c>
      <c r="AY1393" s="158" t="s">
        <v>268</v>
      </c>
    </row>
    <row r="1394" spans="2:65" s="1" customFormat="1" ht="33" customHeight="1">
      <c r="B1394" s="32"/>
      <c r="C1394" s="136" t="s">
        <v>2096</v>
      </c>
      <c r="D1394" s="136" t="s">
        <v>270</v>
      </c>
      <c r="E1394" s="137" t="s">
        <v>2122</v>
      </c>
      <c r="F1394" s="138" t="s">
        <v>2123</v>
      </c>
      <c r="G1394" s="139" t="s">
        <v>273</v>
      </c>
      <c r="H1394" s="140">
        <v>1.5</v>
      </c>
      <c r="I1394" s="141"/>
      <c r="J1394" s="142">
        <f>ROUND(I1394*H1394,2)</f>
        <v>0</v>
      </c>
      <c r="K1394" s="138" t="s">
        <v>1</v>
      </c>
      <c r="L1394" s="32"/>
      <c r="M1394" s="143" t="s">
        <v>1</v>
      </c>
      <c r="N1394" s="144" t="s">
        <v>43</v>
      </c>
      <c r="P1394" s="145">
        <f>O1394*H1394</f>
        <v>0</v>
      </c>
      <c r="Q1394" s="145">
        <v>6.0699999999999999E-3</v>
      </c>
      <c r="R1394" s="145">
        <f>Q1394*H1394</f>
        <v>9.1050000000000002E-3</v>
      </c>
      <c r="S1394" s="145">
        <v>0</v>
      </c>
      <c r="T1394" s="146">
        <f>S1394*H1394</f>
        <v>0</v>
      </c>
      <c r="AR1394" s="147" t="s">
        <v>370</v>
      </c>
      <c r="AT1394" s="147" t="s">
        <v>270</v>
      </c>
      <c r="AU1394" s="147" t="s">
        <v>90</v>
      </c>
      <c r="AY1394" s="17" t="s">
        <v>268</v>
      </c>
      <c r="BE1394" s="148">
        <f>IF(N1394="základní",J1394,0)</f>
        <v>0</v>
      </c>
      <c r="BF1394" s="148">
        <f>IF(N1394="snížená",J1394,0)</f>
        <v>0</v>
      </c>
      <c r="BG1394" s="148">
        <f>IF(N1394="zákl. přenesená",J1394,0)</f>
        <v>0</v>
      </c>
      <c r="BH1394" s="148">
        <f>IF(N1394="sníž. přenesená",J1394,0)</f>
        <v>0</v>
      </c>
      <c r="BI1394" s="148">
        <f>IF(N1394="nulová",J1394,0)</f>
        <v>0</v>
      </c>
      <c r="BJ1394" s="17" t="s">
        <v>90</v>
      </c>
      <c r="BK1394" s="148">
        <f>ROUND(I1394*H1394,2)</f>
        <v>0</v>
      </c>
      <c r="BL1394" s="17" t="s">
        <v>370</v>
      </c>
      <c r="BM1394" s="147" t="s">
        <v>2124</v>
      </c>
    </row>
    <row r="1395" spans="2:65" s="1" customFormat="1" ht="29.25">
      <c r="B1395" s="32"/>
      <c r="D1395" s="150" t="s">
        <v>475</v>
      </c>
      <c r="F1395" s="178" t="s">
        <v>2062</v>
      </c>
      <c r="I1395" s="179"/>
      <c r="L1395" s="32"/>
      <c r="M1395" s="180"/>
      <c r="T1395" s="56"/>
      <c r="AT1395" s="17" t="s">
        <v>475</v>
      </c>
      <c r="AU1395" s="17" t="s">
        <v>90</v>
      </c>
    </row>
    <row r="1396" spans="2:65" s="12" customFormat="1">
      <c r="B1396" s="149"/>
      <c r="D1396" s="150" t="s">
        <v>276</v>
      </c>
      <c r="E1396" s="151" t="s">
        <v>1</v>
      </c>
      <c r="F1396" s="152" t="s">
        <v>2125</v>
      </c>
      <c r="H1396" s="153">
        <v>1.5</v>
      </c>
      <c r="I1396" s="154"/>
      <c r="L1396" s="149"/>
      <c r="M1396" s="155"/>
      <c r="T1396" s="156"/>
      <c r="AT1396" s="151" t="s">
        <v>276</v>
      </c>
      <c r="AU1396" s="151" t="s">
        <v>90</v>
      </c>
      <c r="AV1396" s="12" t="s">
        <v>90</v>
      </c>
      <c r="AW1396" s="12" t="s">
        <v>32</v>
      </c>
      <c r="AX1396" s="12" t="s">
        <v>77</v>
      </c>
      <c r="AY1396" s="151" t="s">
        <v>268</v>
      </c>
    </row>
    <row r="1397" spans="2:65" s="13" customFormat="1">
      <c r="B1397" s="157"/>
      <c r="D1397" s="150" t="s">
        <v>276</v>
      </c>
      <c r="E1397" s="158" t="s">
        <v>1</v>
      </c>
      <c r="F1397" s="159" t="s">
        <v>278</v>
      </c>
      <c r="H1397" s="160">
        <v>1.5</v>
      </c>
      <c r="I1397" s="161"/>
      <c r="L1397" s="157"/>
      <c r="M1397" s="162"/>
      <c r="T1397" s="163"/>
      <c r="AT1397" s="158" t="s">
        <v>276</v>
      </c>
      <c r="AU1397" s="158" t="s">
        <v>90</v>
      </c>
      <c r="AV1397" s="13" t="s">
        <v>101</v>
      </c>
      <c r="AW1397" s="13" t="s">
        <v>32</v>
      </c>
      <c r="AX1397" s="13" t="s">
        <v>84</v>
      </c>
      <c r="AY1397" s="158" t="s">
        <v>268</v>
      </c>
    </row>
    <row r="1398" spans="2:65" s="1" customFormat="1" ht="24.2" customHeight="1">
      <c r="B1398" s="32"/>
      <c r="C1398" s="136" t="s">
        <v>2101</v>
      </c>
      <c r="D1398" s="136" t="s">
        <v>270</v>
      </c>
      <c r="E1398" s="137" t="s">
        <v>2127</v>
      </c>
      <c r="F1398" s="138" t="s">
        <v>2128</v>
      </c>
      <c r="G1398" s="139" t="s">
        <v>1472</v>
      </c>
      <c r="H1398" s="197"/>
      <c r="I1398" s="141"/>
      <c r="J1398" s="142">
        <f>ROUND(I1398*H1398,2)</f>
        <v>0</v>
      </c>
      <c r="K1398" s="138" t="s">
        <v>274</v>
      </c>
      <c r="L1398" s="32"/>
      <c r="M1398" s="143" t="s">
        <v>1</v>
      </c>
      <c r="N1398" s="144" t="s">
        <v>43</v>
      </c>
      <c r="P1398" s="145">
        <f>O1398*H1398</f>
        <v>0</v>
      </c>
      <c r="Q1398" s="145">
        <v>0</v>
      </c>
      <c r="R1398" s="145">
        <f>Q1398*H1398</f>
        <v>0</v>
      </c>
      <c r="S1398" s="145">
        <v>0</v>
      </c>
      <c r="T1398" s="146">
        <f>S1398*H1398</f>
        <v>0</v>
      </c>
      <c r="AR1398" s="147" t="s">
        <v>370</v>
      </c>
      <c r="AT1398" s="147" t="s">
        <v>270</v>
      </c>
      <c r="AU1398" s="147" t="s">
        <v>90</v>
      </c>
      <c r="AY1398" s="17" t="s">
        <v>268</v>
      </c>
      <c r="BE1398" s="148">
        <f>IF(N1398="základní",J1398,0)</f>
        <v>0</v>
      </c>
      <c r="BF1398" s="148">
        <f>IF(N1398="snížená",J1398,0)</f>
        <v>0</v>
      </c>
      <c r="BG1398" s="148">
        <f>IF(N1398="zákl. přenesená",J1398,0)</f>
        <v>0</v>
      </c>
      <c r="BH1398" s="148">
        <f>IF(N1398="sníž. přenesená",J1398,0)</f>
        <v>0</v>
      </c>
      <c r="BI1398" s="148">
        <f>IF(N1398="nulová",J1398,0)</f>
        <v>0</v>
      </c>
      <c r="BJ1398" s="17" t="s">
        <v>90</v>
      </c>
      <c r="BK1398" s="148">
        <f>ROUND(I1398*H1398,2)</f>
        <v>0</v>
      </c>
      <c r="BL1398" s="17" t="s">
        <v>370</v>
      </c>
      <c r="BM1398" s="147" t="s">
        <v>2129</v>
      </c>
    </row>
    <row r="1399" spans="2:65" s="11" customFormat="1" ht="22.9" customHeight="1">
      <c r="B1399" s="124"/>
      <c r="D1399" s="125" t="s">
        <v>76</v>
      </c>
      <c r="E1399" s="134" t="s">
        <v>2130</v>
      </c>
      <c r="F1399" s="134" t="s">
        <v>2131</v>
      </c>
      <c r="I1399" s="127"/>
      <c r="J1399" s="135">
        <f>BK1399</f>
        <v>0</v>
      </c>
      <c r="L1399" s="124"/>
      <c r="M1399" s="129"/>
      <c r="P1399" s="130">
        <f>SUM(P1400:P1427)</f>
        <v>0</v>
      </c>
      <c r="R1399" s="130">
        <f>SUM(R1400:R1427)</f>
        <v>0.1416268</v>
      </c>
      <c r="T1399" s="131">
        <f>SUM(T1400:T1427)</f>
        <v>0</v>
      </c>
      <c r="AR1399" s="125" t="s">
        <v>90</v>
      </c>
      <c r="AT1399" s="132" t="s">
        <v>76</v>
      </c>
      <c r="AU1399" s="132" t="s">
        <v>84</v>
      </c>
      <c r="AY1399" s="125" t="s">
        <v>268</v>
      </c>
      <c r="BK1399" s="133">
        <f>SUM(BK1400:BK1427)</f>
        <v>0</v>
      </c>
    </row>
    <row r="1400" spans="2:65" s="1" customFormat="1" ht="66.75" customHeight="1">
      <c r="B1400" s="32"/>
      <c r="C1400" s="136" t="s">
        <v>2106</v>
      </c>
      <c r="D1400" s="136" t="s">
        <v>270</v>
      </c>
      <c r="E1400" s="137" t="s">
        <v>2133</v>
      </c>
      <c r="F1400" s="138" t="s">
        <v>2134</v>
      </c>
      <c r="G1400" s="139" t="s">
        <v>445</v>
      </c>
      <c r="H1400" s="140">
        <v>1</v>
      </c>
      <c r="I1400" s="141"/>
      <c r="J1400" s="142">
        <f>ROUND(I1400*H1400,2)</f>
        <v>0</v>
      </c>
      <c r="K1400" s="138" t="s">
        <v>1</v>
      </c>
      <c r="L1400" s="32"/>
      <c r="M1400" s="143" t="s">
        <v>1</v>
      </c>
      <c r="N1400" s="144" t="s">
        <v>43</v>
      </c>
      <c r="P1400" s="145">
        <f>O1400*H1400</f>
        <v>0</v>
      </c>
      <c r="Q1400" s="145">
        <v>4.4000000000000002E-4</v>
      </c>
      <c r="R1400" s="145">
        <f>Q1400*H1400</f>
        <v>4.4000000000000002E-4</v>
      </c>
      <c r="S1400" s="145">
        <v>0</v>
      </c>
      <c r="T1400" s="146">
        <f>S1400*H1400</f>
        <v>0</v>
      </c>
      <c r="AR1400" s="147" t="s">
        <v>370</v>
      </c>
      <c r="AT1400" s="147" t="s">
        <v>270</v>
      </c>
      <c r="AU1400" s="147" t="s">
        <v>90</v>
      </c>
      <c r="AY1400" s="17" t="s">
        <v>268</v>
      </c>
      <c r="BE1400" s="148">
        <f>IF(N1400="základní",J1400,0)</f>
        <v>0</v>
      </c>
      <c r="BF1400" s="148">
        <f>IF(N1400="snížená",J1400,0)</f>
        <v>0</v>
      </c>
      <c r="BG1400" s="148">
        <f>IF(N1400="zákl. přenesená",J1400,0)</f>
        <v>0</v>
      </c>
      <c r="BH1400" s="148">
        <f>IF(N1400="sníž. přenesená",J1400,0)</f>
        <v>0</v>
      </c>
      <c r="BI1400" s="148">
        <f>IF(N1400="nulová",J1400,0)</f>
        <v>0</v>
      </c>
      <c r="BJ1400" s="17" t="s">
        <v>90</v>
      </c>
      <c r="BK1400" s="148">
        <f>ROUND(I1400*H1400,2)</f>
        <v>0</v>
      </c>
      <c r="BL1400" s="17" t="s">
        <v>370</v>
      </c>
      <c r="BM1400" s="147" t="s">
        <v>2135</v>
      </c>
    </row>
    <row r="1401" spans="2:65" s="1" customFormat="1" ht="39">
      <c r="B1401" s="32"/>
      <c r="D1401" s="150" t="s">
        <v>475</v>
      </c>
      <c r="F1401" s="178" t="s">
        <v>2136</v>
      </c>
      <c r="I1401" s="179"/>
      <c r="L1401" s="32"/>
      <c r="M1401" s="180"/>
      <c r="T1401" s="56"/>
      <c r="AT1401" s="17" t="s">
        <v>475</v>
      </c>
      <c r="AU1401" s="17" t="s">
        <v>90</v>
      </c>
    </row>
    <row r="1402" spans="2:65" s="12" customFormat="1" ht="22.5">
      <c r="B1402" s="149"/>
      <c r="D1402" s="150" t="s">
        <v>276</v>
      </c>
      <c r="E1402" s="151" t="s">
        <v>1</v>
      </c>
      <c r="F1402" s="152" t="s">
        <v>2137</v>
      </c>
      <c r="H1402" s="153">
        <v>1</v>
      </c>
      <c r="I1402" s="154"/>
      <c r="L1402" s="149"/>
      <c r="M1402" s="155"/>
      <c r="T1402" s="156"/>
      <c r="AT1402" s="151" t="s">
        <v>276</v>
      </c>
      <c r="AU1402" s="151" t="s">
        <v>90</v>
      </c>
      <c r="AV1402" s="12" t="s">
        <v>90</v>
      </c>
      <c r="AW1402" s="12" t="s">
        <v>32</v>
      </c>
      <c r="AX1402" s="12" t="s">
        <v>77</v>
      </c>
      <c r="AY1402" s="151" t="s">
        <v>268</v>
      </c>
    </row>
    <row r="1403" spans="2:65" s="13" customFormat="1">
      <c r="B1403" s="157"/>
      <c r="D1403" s="150" t="s">
        <v>276</v>
      </c>
      <c r="E1403" s="158" t="s">
        <v>1</v>
      </c>
      <c r="F1403" s="159" t="s">
        <v>278</v>
      </c>
      <c r="H1403" s="160">
        <v>1</v>
      </c>
      <c r="I1403" s="161"/>
      <c r="L1403" s="157"/>
      <c r="M1403" s="162"/>
      <c r="T1403" s="163"/>
      <c r="AT1403" s="158" t="s">
        <v>276</v>
      </c>
      <c r="AU1403" s="158" t="s">
        <v>90</v>
      </c>
      <c r="AV1403" s="13" t="s">
        <v>101</v>
      </c>
      <c r="AW1403" s="13" t="s">
        <v>32</v>
      </c>
      <c r="AX1403" s="13" t="s">
        <v>84</v>
      </c>
      <c r="AY1403" s="158" t="s">
        <v>268</v>
      </c>
    </row>
    <row r="1404" spans="2:65" s="1" customFormat="1" ht="24.2" customHeight="1">
      <c r="B1404" s="32"/>
      <c r="C1404" s="136" t="s">
        <v>2111</v>
      </c>
      <c r="D1404" s="136" t="s">
        <v>270</v>
      </c>
      <c r="E1404" s="137" t="s">
        <v>2139</v>
      </c>
      <c r="F1404" s="138" t="s">
        <v>2140</v>
      </c>
      <c r="G1404" s="139" t="s">
        <v>273</v>
      </c>
      <c r="H1404" s="140">
        <v>13.78</v>
      </c>
      <c r="I1404" s="141"/>
      <c r="J1404" s="142">
        <f>ROUND(I1404*H1404,2)</f>
        <v>0</v>
      </c>
      <c r="K1404" s="138" t="s">
        <v>274</v>
      </c>
      <c r="L1404" s="32"/>
      <c r="M1404" s="143" t="s">
        <v>1</v>
      </c>
      <c r="N1404" s="144" t="s">
        <v>43</v>
      </c>
      <c r="P1404" s="145">
        <f>O1404*H1404</f>
        <v>0</v>
      </c>
      <c r="Q1404" s="145">
        <v>0</v>
      </c>
      <c r="R1404" s="145">
        <f>Q1404*H1404</f>
        <v>0</v>
      </c>
      <c r="S1404" s="145">
        <v>0</v>
      </c>
      <c r="T1404" s="146">
        <f>S1404*H1404</f>
        <v>0</v>
      </c>
      <c r="AR1404" s="147" t="s">
        <v>370</v>
      </c>
      <c r="AT1404" s="147" t="s">
        <v>270</v>
      </c>
      <c r="AU1404" s="147" t="s">
        <v>90</v>
      </c>
      <c r="AY1404" s="17" t="s">
        <v>268</v>
      </c>
      <c r="BE1404" s="148">
        <f>IF(N1404="základní",J1404,0)</f>
        <v>0</v>
      </c>
      <c r="BF1404" s="148">
        <f>IF(N1404="snížená",J1404,0)</f>
        <v>0</v>
      </c>
      <c r="BG1404" s="148">
        <f>IF(N1404="zákl. přenesená",J1404,0)</f>
        <v>0</v>
      </c>
      <c r="BH1404" s="148">
        <f>IF(N1404="sníž. přenesená",J1404,0)</f>
        <v>0</v>
      </c>
      <c r="BI1404" s="148">
        <f>IF(N1404="nulová",J1404,0)</f>
        <v>0</v>
      </c>
      <c r="BJ1404" s="17" t="s">
        <v>90</v>
      </c>
      <c r="BK1404" s="148">
        <f>ROUND(I1404*H1404,2)</f>
        <v>0</v>
      </c>
      <c r="BL1404" s="17" t="s">
        <v>370</v>
      </c>
      <c r="BM1404" s="147" t="s">
        <v>3924</v>
      </c>
    </row>
    <row r="1405" spans="2:65" s="1" customFormat="1" ht="16.5" customHeight="1">
      <c r="B1405" s="32"/>
      <c r="C1405" s="186" t="s">
        <v>2116</v>
      </c>
      <c r="D1405" s="186" t="s">
        <v>982</v>
      </c>
      <c r="E1405" s="187" t="s">
        <v>2143</v>
      </c>
      <c r="F1405" s="188" t="s">
        <v>2144</v>
      </c>
      <c r="G1405" s="189" t="s">
        <v>273</v>
      </c>
      <c r="H1405" s="190">
        <v>15.157999999999999</v>
      </c>
      <c r="I1405" s="191"/>
      <c r="J1405" s="192">
        <f>ROUND(I1405*H1405,2)</f>
        <v>0</v>
      </c>
      <c r="K1405" s="188" t="s">
        <v>274</v>
      </c>
      <c r="L1405" s="193"/>
      <c r="M1405" s="194" t="s">
        <v>1</v>
      </c>
      <c r="N1405" s="195" t="s">
        <v>43</v>
      </c>
      <c r="P1405" s="145">
        <f>O1405*H1405</f>
        <v>0</v>
      </c>
      <c r="Q1405" s="145">
        <v>6.6E-3</v>
      </c>
      <c r="R1405" s="145">
        <f>Q1405*H1405</f>
        <v>0.1000428</v>
      </c>
      <c r="S1405" s="145">
        <v>0</v>
      </c>
      <c r="T1405" s="146">
        <f>S1405*H1405</f>
        <v>0</v>
      </c>
      <c r="AR1405" s="147" t="s">
        <v>448</v>
      </c>
      <c r="AT1405" s="147" t="s">
        <v>982</v>
      </c>
      <c r="AU1405" s="147" t="s">
        <v>90</v>
      </c>
      <c r="AY1405" s="17" t="s">
        <v>268</v>
      </c>
      <c r="BE1405" s="148">
        <f>IF(N1405="základní",J1405,0)</f>
        <v>0</v>
      </c>
      <c r="BF1405" s="148">
        <f>IF(N1405="snížená",J1405,0)</f>
        <v>0</v>
      </c>
      <c r="BG1405" s="148">
        <f>IF(N1405="zákl. přenesená",J1405,0)</f>
        <v>0</v>
      </c>
      <c r="BH1405" s="148">
        <f>IF(N1405="sníž. přenesená",J1405,0)</f>
        <v>0</v>
      </c>
      <c r="BI1405" s="148">
        <f>IF(N1405="nulová",J1405,0)</f>
        <v>0</v>
      </c>
      <c r="BJ1405" s="17" t="s">
        <v>90</v>
      </c>
      <c r="BK1405" s="148">
        <f>ROUND(I1405*H1405,2)</f>
        <v>0</v>
      </c>
      <c r="BL1405" s="17" t="s">
        <v>370</v>
      </c>
      <c r="BM1405" s="147" t="s">
        <v>3925</v>
      </c>
    </row>
    <row r="1406" spans="2:65" s="14" customFormat="1">
      <c r="B1406" s="164"/>
      <c r="D1406" s="150" t="s">
        <v>276</v>
      </c>
      <c r="E1406" s="165" t="s">
        <v>1</v>
      </c>
      <c r="F1406" s="166" t="s">
        <v>2146</v>
      </c>
      <c r="H1406" s="165" t="s">
        <v>1</v>
      </c>
      <c r="I1406" s="167"/>
      <c r="L1406" s="164"/>
      <c r="M1406" s="168"/>
      <c r="T1406" s="169"/>
      <c r="AT1406" s="165" t="s">
        <v>276</v>
      </c>
      <c r="AU1406" s="165" t="s">
        <v>90</v>
      </c>
      <c r="AV1406" s="14" t="s">
        <v>84</v>
      </c>
      <c r="AW1406" s="14" t="s">
        <v>32</v>
      </c>
      <c r="AX1406" s="14" t="s">
        <v>77</v>
      </c>
      <c r="AY1406" s="165" t="s">
        <v>268</v>
      </c>
    </row>
    <row r="1407" spans="2:65" s="12" customFormat="1">
      <c r="B1407" s="149"/>
      <c r="D1407" s="150" t="s">
        <v>276</v>
      </c>
      <c r="E1407" s="151" t="s">
        <v>1</v>
      </c>
      <c r="F1407" s="152" t="s">
        <v>3926</v>
      </c>
      <c r="H1407" s="153">
        <v>13.78</v>
      </c>
      <c r="I1407" s="154"/>
      <c r="L1407" s="149"/>
      <c r="M1407" s="155"/>
      <c r="T1407" s="156"/>
      <c r="AT1407" s="151" t="s">
        <v>276</v>
      </c>
      <c r="AU1407" s="151" t="s">
        <v>90</v>
      </c>
      <c r="AV1407" s="12" t="s">
        <v>90</v>
      </c>
      <c r="AW1407" s="12" t="s">
        <v>32</v>
      </c>
      <c r="AX1407" s="12" t="s">
        <v>77</v>
      </c>
      <c r="AY1407" s="151" t="s">
        <v>268</v>
      </c>
    </row>
    <row r="1408" spans="2:65" s="13" customFormat="1">
      <c r="B1408" s="157"/>
      <c r="D1408" s="150" t="s">
        <v>276</v>
      </c>
      <c r="E1408" s="158" t="s">
        <v>1</v>
      </c>
      <c r="F1408" s="159" t="s">
        <v>278</v>
      </c>
      <c r="H1408" s="160">
        <v>13.78</v>
      </c>
      <c r="I1408" s="161"/>
      <c r="L1408" s="157"/>
      <c r="M1408" s="162"/>
      <c r="T1408" s="163"/>
      <c r="AT1408" s="158" t="s">
        <v>276</v>
      </c>
      <c r="AU1408" s="158" t="s">
        <v>90</v>
      </c>
      <c r="AV1408" s="13" t="s">
        <v>101</v>
      </c>
      <c r="AW1408" s="13" t="s">
        <v>32</v>
      </c>
      <c r="AX1408" s="13" t="s">
        <v>84</v>
      </c>
      <c r="AY1408" s="158" t="s">
        <v>268</v>
      </c>
    </row>
    <row r="1409" spans="2:65" s="12" customFormat="1">
      <c r="B1409" s="149"/>
      <c r="D1409" s="150" t="s">
        <v>276</v>
      </c>
      <c r="F1409" s="152" t="s">
        <v>2148</v>
      </c>
      <c r="H1409" s="153">
        <v>15.157999999999999</v>
      </c>
      <c r="I1409" s="154"/>
      <c r="L1409" s="149"/>
      <c r="M1409" s="155"/>
      <c r="T1409" s="156"/>
      <c r="AT1409" s="151" t="s">
        <v>276</v>
      </c>
      <c r="AU1409" s="151" t="s">
        <v>90</v>
      </c>
      <c r="AV1409" s="12" t="s">
        <v>90</v>
      </c>
      <c r="AW1409" s="12" t="s">
        <v>4</v>
      </c>
      <c r="AX1409" s="12" t="s">
        <v>84</v>
      </c>
      <c r="AY1409" s="151" t="s">
        <v>268</v>
      </c>
    </row>
    <row r="1410" spans="2:65" s="1" customFormat="1" ht="24.2" customHeight="1">
      <c r="B1410" s="32"/>
      <c r="C1410" s="136" t="s">
        <v>2121</v>
      </c>
      <c r="D1410" s="136" t="s">
        <v>270</v>
      </c>
      <c r="E1410" s="137" t="s">
        <v>2150</v>
      </c>
      <c r="F1410" s="138" t="s">
        <v>2151</v>
      </c>
      <c r="G1410" s="139" t="s">
        <v>318</v>
      </c>
      <c r="H1410" s="140">
        <v>9.1999999999999993</v>
      </c>
      <c r="I1410" s="141"/>
      <c r="J1410" s="142">
        <f>ROUND(I1410*H1410,2)</f>
        <v>0</v>
      </c>
      <c r="K1410" s="138" t="s">
        <v>274</v>
      </c>
      <c r="L1410" s="32"/>
      <c r="M1410" s="143" t="s">
        <v>1</v>
      </c>
      <c r="N1410" s="144" t="s">
        <v>43</v>
      </c>
      <c r="P1410" s="145">
        <f>O1410*H1410</f>
        <v>0</v>
      </c>
      <c r="Q1410" s="145">
        <v>0</v>
      </c>
      <c r="R1410" s="145">
        <f>Q1410*H1410</f>
        <v>0</v>
      </c>
      <c r="S1410" s="145">
        <v>0</v>
      </c>
      <c r="T1410" s="146">
        <f>S1410*H1410</f>
        <v>0</v>
      </c>
      <c r="AR1410" s="147" t="s">
        <v>370</v>
      </c>
      <c r="AT1410" s="147" t="s">
        <v>270</v>
      </c>
      <c r="AU1410" s="147" t="s">
        <v>90</v>
      </c>
      <c r="AY1410" s="17" t="s">
        <v>268</v>
      </c>
      <c r="BE1410" s="148">
        <f>IF(N1410="základní",J1410,0)</f>
        <v>0</v>
      </c>
      <c r="BF1410" s="148">
        <f>IF(N1410="snížená",J1410,0)</f>
        <v>0</v>
      </c>
      <c r="BG1410" s="148">
        <f>IF(N1410="zákl. přenesená",J1410,0)</f>
        <v>0</v>
      </c>
      <c r="BH1410" s="148">
        <f>IF(N1410="sníž. přenesená",J1410,0)</f>
        <v>0</v>
      </c>
      <c r="BI1410" s="148">
        <f>IF(N1410="nulová",J1410,0)</f>
        <v>0</v>
      </c>
      <c r="BJ1410" s="17" t="s">
        <v>90</v>
      </c>
      <c r="BK1410" s="148">
        <f>ROUND(I1410*H1410,2)</f>
        <v>0</v>
      </c>
      <c r="BL1410" s="17" t="s">
        <v>370</v>
      </c>
      <c r="BM1410" s="147" t="s">
        <v>2152</v>
      </c>
    </row>
    <row r="1411" spans="2:65" s="1" customFormat="1" ht="49.15" customHeight="1">
      <c r="B1411" s="32"/>
      <c r="C1411" s="186" t="s">
        <v>2126</v>
      </c>
      <c r="D1411" s="186" t="s">
        <v>982</v>
      </c>
      <c r="E1411" s="187" t="s">
        <v>2154</v>
      </c>
      <c r="F1411" s="188" t="s">
        <v>2155</v>
      </c>
      <c r="G1411" s="189" t="s">
        <v>318</v>
      </c>
      <c r="H1411" s="190">
        <v>9.1999999999999993</v>
      </c>
      <c r="I1411" s="191"/>
      <c r="J1411" s="192">
        <f>ROUND(I1411*H1411,2)</f>
        <v>0</v>
      </c>
      <c r="K1411" s="188" t="s">
        <v>1</v>
      </c>
      <c r="L1411" s="193"/>
      <c r="M1411" s="194" t="s">
        <v>1</v>
      </c>
      <c r="N1411" s="195" t="s">
        <v>43</v>
      </c>
      <c r="P1411" s="145">
        <f>O1411*H1411</f>
        <v>0</v>
      </c>
      <c r="Q1411" s="145">
        <v>4.0000000000000001E-3</v>
      </c>
      <c r="R1411" s="145">
        <f>Q1411*H1411</f>
        <v>3.6799999999999999E-2</v>
      </c>
      <c r="S1411" s="145">
        <v>0</v>
      </c>
      <c r="T1411" s="146">
        <f>S1411*H1411</f>
        <v>0</v>
      </c>
      <c r="AR1411" s="147" t="s">
        <v>448</v>
      </c>
      <c r="AT1411" s="147" t="s">
        <v>982</v>
      </c>
      <c r="AU1411" s="147" t="s">
        <v>90</v>
      </c>
      <c r="AY1411" s="17" t="s">
        <v>268</v>
      </c>
      <c r="BE1411" s="148">
        <f>IF(N1411="základní",J1411,0)</f>
        <v>0</v>
      </c>
      <c r="BF1411" s="148">
        <f>IF(N1411="snížená",J1411,0)</f>
        <v>0</v>
      </c>
      <c r="BG1411" s="148">
        <f>IF(N1411="zákl. přenesená",J1411,0)</f>
        <v>0</v>
      </c>
      <c r="BH1411" s="148">
        <f>IF(N1411="sníž. přenesená",J1411,0)</f>
        <v>0</v>
      </c>
      <c r="BI1411" s="148">
        <f>IF(N1411="nulová",J1411,0)</f>
        <v>0</v>
      </c>
      <c r="BJ1411" s="17" t="s">
        <v>90</v>
      </c>
      <c r="BK1411" s="148">
        <f>ROUND(I1411*H1411,2)</f>
        <v>0</v>
      </c>
      <c r="BL1411" s="17" t="s">
        <v>370</v>
      </c>
      <c r="BM1411" s="147" t="s">
        <v>3927</v>
      </c>
    </row>
    <row r="1412" spans="2:65" s="1" customFormat="1" ht="48.75">
      <c r="B1412" s="32"/>
      <c r="D1412" s="150" t="s">
        <v>475</v>
      </c>
      <c r="F1412" s="178" t="s">
        <v>2157</v>
      </c>
      <c r="I1412" s="179"/>
      <c r="L1412" s="32"/>
      <c r="M1412" s="180"/>
      <c r="T1412" s="56"/>
      <c r="AT1412" s="17" t="s">
        <v>475</v>
      </c>
      <c r="AU1412" s="17" t="s">
        <v>90</v>
      </c>
    </row>
    <row r="1413" spans="2:65" s="12" customFormat="1">
      <c r="B1413" s="149"/>
      <c r="D1413" s="150" t="s">
        <v>276</v>
      </c>
      <c r="E1413" s="151" t="s">
        <v>1</v>
      </c>
      <c r="F1413" s="152" t="s">
        <v>1041</v>
      </c>
      <c r="H1413" s="153">
        <v>3.4</v>
      </c>
      <c r="I1413" s="154"/>
      <c r="L1413" s="149"/>
      <c r="M1413" s="155"/>
      <c r="T1413" s="156"/>
      <c r="AT1413" s="151" t="s">
        <v>276</v>
      </c>
      <c r="AU1413" s="151" t="s">
        <v>90</v>
      </c>
      <c r="AV1413" s="12" t="s">
        <v>90</v>
      </c>
      <c r="AW1413" s="12" t="s">
        <v>32</v>
      </c>
      <c r="AX1413" s="12" t="s">
        <v>77</v>
      </c>
      <c r="AY1413" s="151" t="s">
        <v>268</v>
      </c>
    </row>
    <row r="1414" spans="2:65" s="12" customFormat="1">
      <c r="B1414" s="149"/>
      <c r="D1414" s="150" t="s">
        <v>276</v>
      </c>
      <c r="E1414" s="151" t="s">
        <v>1</v>
      </c>
      <c r="F1414" s="152" t="s">
        <v>3648</v>
      </c>
      <c r="H1414" s="153">
        <v>1</v>
      </c>
      <c r="I1414" s="154"/>
      <c r="L1414" s="149"/>
      <c r="M1414" s="155"/>
      <c r="T1414" s="156"/>
      <c r="AT1414" s="151" t="s">
        <v>276</v>
      </c>
      <c r="AU1414" s="151" t="s">
        <v>90</v>
      </c>
      <c r="AV1414" s="12" t="s">
        <v>90</v>
      </c>
      <c r="AW1414" s="12" t="s">
        <v>32</v>
      </c>
      <c r="AX1414" s="12" t="s">
        <v>77</v>
      </c>
      <c r="AY1414" s="151" t="s">
        <v>268</v>
      </c>
    </row>
    <row r="1415" spans="2:65" s="12" customFormat="1">
      <c r="B1415" s="149"/>
      <c r="D1415" s="150" t="s">
        <v>276</v>
      </c>
      <c r="E1415" s="151" t="s">
        <v>1</v>
      </c>
      <c r="F1415" s="152" t="s">
        <v>1043</v>
      </c>
      <c r="H1415" s="153">
        <v>2.4</v>
      </c>
      <c r="I1415" s="154"/>
      <c r="L1415" s="149"/>
      <c r="M1415" s="155"/>
      <c r="T1415" s="156"/>
      <c r="AT1415" s="151" t="s">
        <v>276</v>
      </c>
      <c r="AU1415" s="151" t="s">
        <v>90</v>
      </c>
      <c r="AV1415" s="12" t="s">
        <v>90</v>
      </c>
      <c r="AW1415" s="12" t="s">
        <v>32</v>
      </c>
      <c r="AX1415" s="12" t="s">
        <v>77</v>
      </c>
      <c r="AY1415" s="151" t="s">
        <v>268</v>
      </c>
    </row>
    <row r="1416" spans="2:65" s="12" customFormat="1">
      <c r="B1416" s="149"/>
      <c r="D1416" s="150" t="s">
        <v>276</v>
      </c>
      <c r="E1416" s="151" t="s">
        <v>1</v>
      </c>
      <c r="F1416" s="152" t="s">
        <v>1045</v>
      </c>
      <c r="H1416" s="153">
        <v>2.4</v>
      </c>
      <c r="I1416" s="154"/>
      <c r="L1416" s="149"/>
      <c r="M1416" s="155"/>
      <c r="T1416" s="156"/>
      <c r="AT1416" s="151" t="s">
        <v>276</v>
      </c>
      <c r="AU1416" s="151" t="s">
        <v>90</v>
      </c>
      <c r="AV1416" s="12" t="s">
        <v>90</v>
      </c>
      <c r="AW1416" s="12" t="s">
        <v>32</v>
      </c>
      <c r="AX1416" s="12" t="s">
        <v>77</v>
      </c>
      <c r="AY1416" s="151" t="s">
        <v>268</v>
      </c>
    </row>
    <row r="1417" spans="2:65" s="13" customFormat="1">
      <c r="B1417" s="157"/>
      <c r="D1417" s="150" t="s">
        <v>276</v>
      </c>
      <c r="E1417" s="158" t="s">
        <v>1</v>
      </c>
      <c r="F1417" s="159" t="s">
        <v>278</v>
      </c>
      <c r="H1417" s="160">
        <v>9.1999999999999993</v>
      </c>
      <c r="I1417" s="161"/>
      <c r="L1417" s="157"/>
      <c r="M1417" s="162"/>
      <c r="T1417" s="163"/>
      <c r="AT1417" s="158" t="s">
        <v>276</v>
      </c>
      <c r="AU1417" s="158" t="s">
        <v>90</v>
      </c>
      <c r="AV1417" s="13" t="s">
        <v>101</v>
      </c>
      <c r="AW1417" s="13" t="s">
        <v>32</v>
      </c>
      <c r="AX1417" s="13" t="s">
        <v>84</v>
      </c>
      <c r="AY1417" s="158" t="s">
        <v>268</v>
      </c>
    </row>
    <row r="1418" spans="2:65" s="1" customFormat="1" ht="24.2" customHeight="1">
      <c r="B1418" s="32"/>
      <c r="C1418" s="136" t="s">
        <v>2132</v>
      </c>
      <c r="D1418" s="136" t="s">
        <v>270</v>
      </c>
      <c r="E1418" s="137" t="s">
        <v>2159</v>
      </c>
      <c r="F1418" s="138" t="s">
        <v>2160</v>
      </c>
      <c r="G1418" s="139" t="s">
        <v>318</v>
      </c>
      <c r="H1418" s="140">
        <v>3</v>
      </c>
      <c r="I1418" s="141"/>
      <c r="J1418" s="142">
        <f>ROUND(I1418*H1418,2)</f>
        <v>0</v>
      </c>
      <c r="K1418" s="138" t="s">
        <v>274</v>
      </c>
      <c r="L1418" s="32"/>
      <c r="M1418" s="143" t="s">
        <v>1</v>
      </c>
      <c r="N1418" s="144" t="s">
        <v>43</v>
      </c>
      <c r="P1418" s="145">
        <f>O1418*H1418</f>
        <v>0</v>
      </c>
      <c r="Q1418" s="145">
        <v>0</v>
      </c>
      <c r="R1418" s="145">
        <f>Q1418*H1418</f>
        <v>0</v>
      </c>
      <c r="S1418" s="145">
        <v>0</v>
      </c>
      <c r="T1418" s="146">
        <f>S1418*H1418</f>
        <v>0</v>
      </c>
      <c r="AR1418" s="147" t="s">
        <v>370</v>
      </c>
      <c r="AT1418" s="147" t="s">
        <v>270</v>
      </c>
      <c r="AU1418" s="147" t="s">
        <v>90</v>
      </c>
      <c r="AY1418" s="17" t="s">
        <v>268</v>
      </c>
      <c r="BE1418" s="148">
        <f>IF(N1418="základní",J1418,0)</f>
        <v>0</v>
      </c>
      <c r="BF1418" s="148">
        <f>IF(N1418="snížená",J1418,0)</f>
        <v>0</v>
      </c>
      <c r="BG1418" s="148">
        <f>IF(N1418="zákl. přenesená",J1418,0)</f>
        <v>0</v>
      </c>
      <c r="BH1418" s="148">
        <f>IF(N1418="sníž. přenesená",J1418,0)</f>
        <v>0</v>
      </c>
      <c r="BI1418" s="148">
        <f>IF(N1418="nulová",J1418,0)</f>
        <v>0</v>
      </c>
      <c r="BJ1418" s="17" t="s">
        <v>90</v>
      </c>
      <c r="BK1418" s="148">
        <f>ROUND(I1418*H1418,2)</f>
        <v>0</v>
      </c>
      <c r="BL1418" s="17" t="s">
        <v>370</v>
      </c>
      <c r="BM1418" s="147" t="s">
        <v>2161</v>
      </c>
    </row>
    <row r="1419" spans="2:65" s="1" customFormat="1" ht="49.15" customHeight="1">
      <c r="B1419" s="32"/>
      <c r="C1419" s="186" t="s">
        <v>2138</v>
      </c>
      <c r="D1419" s="186" t="s">
        <v>982</v>
      </c>
      <c r="E1419" s="187" t="s">
        <v>2163</v>
      </c>
      <c r="F1419" s="188" t="s">
        <v>2164</v>
      </c>
      <c r="G1419" s="189" t="s">
        <v>318</v>
      </c>
      <c r="H1419" s="190">
        <v>0.6</v>
      </c>
      <c r="I1419" s="191"/>
      <c r="J1419" s="192">
        <f>ROUND(I1419*H1419,2)</f>
        <v>0</v>
      </c>
      <c r="K1419" s="188" t="s">
        <v>1</v>
      </c>
      <c r="L1419" s="193"/>
      <c r="M1419" s="194" t="s">
        <v>1</v>
      </c>
      <c r="N1419" s="195" t="s">
        <v>43</v>
      </c>
      <c r="P1419" s="145">
        <f>O1419*H1419</f>
        <v>0</v>
      </c>
      <c r="Q1419" s="145">
        <v>7.0000000000000001E-3</v>
      </c>
      <c r="R1419" s="145">
        <f>Q1419*H1419</f>
        <v>4.1999999999999997E-3</v>
      </c>
      <c r="S1419" s="145">
        <v>0</v>
      </c>
      <c r="T1419" s="146">
        <f>S1419*H1419</f>
        <v>0</v>
      </c>
      <c r="AR1419" s="147" t="s">
        <v>448</v>
      </c>
      <c r="AT1419" s="147" t="s">
        <v>982</v>
      </c>
      <c r="AU1419" s="147" t="s">
        <v>90</v>
      </c>
      <c r="AY1419" s="17" t="s">
        <v>268</v>
      </c>
      <c r="BE1419" s="148">
        <f>IF(N1419="základní",J1419,0)</f>
        <v>0</v>
      </c>
      <c r="BF1419" s="148">
        <f>IF(N1419="snížená",J1419,0)</f>
        <v>0</v>
      </c>
      <c r="BG1419" s="148">
        <f>IF(N1419="zákl. přenesená",J1419,0)</f>
        <v>0</v>
      </c>
      <c r="BH1419" s="148">
        <f>IF(N1419="sníž. přenesená",J1419,0)</f>
        <v>0</v>
      </c>
      <c r="BI1419" s="148">
        <f>IF(N1419="nulová",J1419,0)</f>
        <v>0</v>
      </c>
      <c r="BJ1419" s="17" t="s">
        <v>90</v>
      </c>
      <c r="BK1419" s="148">
        <f>ROUND(I1419*H1419,2)</f>
        <v>0</v>
      </c>
      <c r="BL1419" s="17" t="s">
        <v>370</v>
      </c>
      <c r="BM1419" s="147" t="s">
        <v>3928</v>
      </c>
    </row>
    <row r="1420" spans="2:65" s="1" customFormat="1" ht="48.75">
      <c r="B1420" s="32"/>
      <c r="D1420" s="150" t="s">
        <v>475</v>
      </c>
      <c r="F1420" s="178" t="s">
        <v>2157</v>
      </c>
      <c r="I1420" s="179"/>
      <c r="L1420" s="32"/>
      <c r="M1420" s="180"/>
      <c r="T1420" s="56"/>
      <c r="AT1420" s="17" t="s">
        <v>475</v>
      </c>
      <c r="AU1420" s="17" t="s">
        <v>90</v>
      </c>
    </row>
    <row r="1421" spans="2:65" s="12" customFormat="1">
      <c r="B1421" s="149"/>
      <c r="D1421" s="150" t="s">
        <v>276</v>
      </c>
      <c r="E1421" s="151" t="s">
        <v>1</v>
      </c>
      <c r="F1421" s="152" t="s">
        <v>1044</v>
      </c>
      <c r="H1421" s="153">
        <v>0.6</v>
      </c>
      <c r="I1421" s="154"/>
      <c r="L1421" s="149"/>
      <c r="M1421" s="155"/>
      <c r="T1421" s="156"/>
      <c r="AT1421" s="151" t="s">
        <v>276</v>
      </c>
      <c r="AU1421" s="151" t="s">
        <v>90</v>
      </c>
      <c r="AV1421" s="12" t="s">
        <v>90</v>
      </c>
      <c r="AW1421" s="12" t="s">
        <v>32</v>
      </c>
      <c r="AX1421" s="12" t="s">
        <v>77</v>
      </c>
      <c r="AY1421" s="151" t="s">
        <v>268</v>
      </c>
    </row>
    <row r="1422" spans="2:65" s="13" customFormat="1">
      <c r="B1422" s="157"/>
      <c r="D1422" s="150" t="s">
        <v>276</v>
      </c>
      <c r="E1422" s="158" t="s">
        <v>1</v>
      </c>
      <c r="F1422" s="159" t="s">
        <v>278</v>
      </c>
      <c r="H1422" s="160">
        <v>0.6</v>
      </c>
      <c r="I1422" s="161"/>
      <c r="L1422" s="157"/>
      <c r="M1422" s="162"/>
      <c r="T1422" s="163"/>
      <c r="AT1422" s="158" t="s">
        <v>276</v>
      </c>
      <c r="AU1422" s="158" t="s">
        <v>90</v>
      </c>
      <c r="AV1422" s="13" t="s">
        <v>101</v>
      </c>
      <c r="AW1422" s="13" t="s">
        <v>32</v>
      </c>
      <c r="AX1422" s="13" t="s">
        <v>84</v>
      </c>
      <c r="AY1422" s="158" t="s">
        <v>268</v>
      </c>
    </row>
    <row r="1423" spans="2:65" s="1" customFormat="1" ht="66.75" customHeight="1">
      <c r="B1423" s="32"/>
      <c r="C1423" s="186" t="s">
        <v>2142</v>
      </c>
      <c r="D1423" s="186" t="s">
        <v>982</v>
      </c>
      <c r="E1423" s="187" t="s">
        <v>2167</v>
      </c>
      <c r="F1423" s="188" t="s">
        <v>2168</v>
      </c>
      <c r="G1423" s="189" t="s">
        <v>318</v>
      </c>
      <c r="H1423" s="190">
        <v>2.4</v>
      </c>
      <c r="I1423" s="191"/>
      <c r="J1423" s="192">
        <f>ROUND(I1423*H1423,2)</f>
        <v>0</v>
      </c>
      <c r="K1423" s="188" t="s">
        <v>1</v>
      </c>
      <c r="L1423" s="193"/>
      <c r="M1423" s="194" t="s">
        <v>1</v>
      </c>
      <c r="N1423" s="195" t="s">
        <v>43</v>
      </c>
      <c r="P1423" s="145">
        <f>O1423*H1423</f>
        <v>0</v>
      </c>
      <c r="Q1423" s="145">
        <v>6.0000000000000002E-5</v>
      </c>
      <c r="R1423" s="145">
        <f>Q1423*H1423</f>
        <v>1.44E-4</v>
      </c>
      <c r="S1423" s="145">
        <v>0</v>
      </c>
      <c r="T1423" s="146">
        <f>S1423*H1423</f>
        <v>0</v>
      </c>
      <c r="AR1423" s="147" t="s">
        <v>448</v>
      </c>
      <c r="AT1423" s="147" t="s">
        <v>982</v>
      </c>
      <c r="AU1423" s="147" t="s">
        <v>90</v>
      </c>
      <c r="AY1423" s="17" t="s">
        <v>268</v>
      </c>
      <c r="BE1423" s="148">
        <f>IF(N1423="základní",J1423,0)</f>
        <v>0</v>
      </c>
      <c r="BF1423" s="148">
        <f>IF(N1423="snížená",J1423,0)</f>
        <v>0</v>
      </c>
      <c r="BG1423" s="148">
        <f>IF(N1423="zákl. přenesená",J1423,0)</f>
        <v>0</v>
      </c>
      <c r="BH1423" s="148">
        <f>IF(N1423="sníž. přenesená",J1423,0)</f>
        <v>0</v>
      </c>
      <c r="BI1423" s="148">
        <f>IF(N1423="nulová",J1423,0)</f>
        <v>0</v>
      </c>
      <c r="BJ1423" s="17" t="s">
        <v>90</v>
      </c>
      <c r="BK1423" s="148">
        <f>ROUND(I1423*H1423,2)</f>
        <v>0</v>
      </c>
      <c r="BL1423" s="17" t="s">
        <v>370</v>
      </c>
      <c r="BM1423" s="147" t="s">
        <v>3929</v>
      </c>
    </row>
    <row r="1424" spans="2:65" s="1" customFormat="1" ht="48.75">
      <c r="B1424" s="32"/>
      <c r="D1424" s="150" t="s">
        <v>475</v>
      </c>
      <c r="F1424" s="178" t="s">
        <v>2157</v>
      </c>
      <c r="I1424" s="179"/>
      <c r="L1424" s="32"/>
      <c r="M1424" s="180"/>
      <c r="T1424" s="56"/>
      <c r="AT1424" s="17" t="s">
        <v>475</v>
      </c>
      <c r="AU1424" s="17" t="s">
        <v>90</v>
      </c>
    </row>
    <row r="1425" spans="2:65" s="12" customFormat="1">
      <c r="B1425" s="149"/>
      <c r="D1425" s="150" t="s">
        <v>276</v>
      </c>
      <c r="E1425" s="151" t="s">
        <v>1</v>
      </c>
      <c r="F1425" s="152" t="s">
        <v>1032</v>
      </c>
      <c r="H1425" s="153">
        <v>2.4</v>
      </c>
      <c r="I1425" s="154"/>
      <c r="L1425" s="149"/>
      <c r="M1425" s="155"/>
      <c r="T1425" s="156"/>
      <c r="AT1425" s="151" t="s">
        <v>276</v>
      </c>
      <c r="AU1425" s="151" t="s">
        <v>90</v>
      </c>
      <c r="AV1425" s="12" t="s">
        <v>90</v>
      </c>
      <c r="AW1425" s="12" t="s">
        <v>32</v>
      </c>
      <c r="AX1425" s="12" t="s">
        <v>77</v>
      </c>
      <c r="AY1425" s="151" t="s">
        <v>268</v>
      </c>
    </row>
    <row r="1426" spans="2:65" s="13" customFormat="1">
      <c r="B1426" s="157"/>
      <c r="D1426" s="150" t="s">
        <v>276</v>
      </c>
      <c r="E1426" s="158" t="s">
        <v>1</v>
      </c>
      <c r="F1426" s="159" t="s">
        <v>278</v>
      </c>
      <c r="H1426" s="160">
        <v>2.4</v>
      </c>
      <c r="I1426" s="161"/>
      <c r="L1426" s="157"/>
      <c r="M1426" s="162"/>
      <c r="T1426" s="163"/>
      <c r="AT1426" s="158" t="s">
        <v>276</v>
      </c>
      <c r="AU1426" s="158" t="s">
        <v>90</v>
      </c>
      <c r="AV1426" s="13" t="s">
        <v>101</v>
      </c>
      <c r="AW1426" s="13" t="s">
        <v>32</v>
      </c>
      <c r="AX1426" s="13" t="s">
        <v>84</v>
      </c>
      <c r="AY1426" s="158" t="s">
        <v>268</v>
      </c>
    </row>
    <row r="1427" spans="2:65" s="1" customFormat="1" ht="24.2" customHeight="1">
      <c r="B1427" s="32"/>
      <c r="C1427" s="136" t="s">
        <v>2149</v>
      </c>
      <c r="D1427" s="136" t="s">
        <v>270</v>
      </c>
      <c r="E1427" s="137" t="s">
        <v>2171</v>
      </c>
      <c r="F1427" s="138" t="s">
        <v>2172</v>
      </c>
      <c r="G1427" s="139" t="s">
        <v>1472</v>
      </c>
      <c r="H1427" s="197"/>
      <c r="I1427" s="141"/>
      <c r="J1427" s="142">
        <f>ROUND(I1427*H1427,2)</f>
        <v>0</v>
      </c>
      <c r="K1427" s="138" t="s">
        <v>274</v>
      </c>
      <c r="L1427" s="32"/>
      <c r="M1427" s="143" t="s">
        <v>1</v>
      </c>
      <c r="N1427" s="144" t="s">
        <v>43</v>
      </c>
      <c r="P1427" s="145">
        <f>O1427*H1427</f>
        <v>0</v>
      </c>
      <c r="Q1427" s="145">
        <v>0</v>
      </c>
      <c r="R1427" s="145">
        <f>Q1427*H1427</f>
        <v>0</v>
      </c>
      <c r="S1427" s="145">
        <v>0</v>
      </c>
      <c r="T1427" s="146">
        <f>S1427*H1427</f>
        <v>0</v>
      </c>
      <c r="AR1427" s="147" t="s">
        <v>370</v>
      </c>
      <c r="AT1427" s="147" t="s">
        <v>270</v>
      </c>
      <c r="AU1427" s="147" t="s">
        <v>90</v>
      </c>
      <c r="AY1427" s="17" t="s">
        <v>268</v>
      </c>
      <c r="BE1427" s="148">
        <f>IF(N1427="základní",J1427,0)</f>
        <v>0</v>
      </c>
      <c r="BF1427" s="148">
        <f>IF(N1427="snížená",J1427,0)</f>
        <v>0</v>
      </c>
      <c r="BG1427" s="148">
        <f>IF(N1427="zákl. přenesená",J1427,0)</f>
        <v>0</v>
      </c>
      <c r="BH1427" s="148">
        <f>IF(N1427="sníž. přenesená",J1427,0)</f>
        <v>0</v>
      </c>
      <c r="BI1427" s="148">
        <f>IF(N1427="nulová",J1427,0)</f>
        <v>0</v>
      </c>
      <c r="BJ1427" s="17" t="s">
        <v>90</v>
      </c>
      <c r="BK1427" s="148">
        <f>ROUND(I1427*H1427,2)</f>
        <v>0</v>
      </c>
      <c r="BL1427" s="17" t="s">
        <v>370</v>
      </c>
      <c r="BM1427" s="147" t="s">
        <v>2173</v>
      </c>
    </row>
    <row r="1428" spans="2:65" s="11" customFormat="1" ht="22.9" customHeight="1">
      <c r="B1428" s="124"/>
      <c r="D1428" s="125" t="s">
        <v>76</v>
      </c>
      <c r="E1428" s="134" t="s">
        <v>2174</v>
      </c>
      <c r="F1428" s="134" t="s">
        <v>2175</v>
      </c>
      <c r="I1428" s="127"/>
      <c r="J1428" s="135">
        <f>BK1428</f>
        <v>0</v>
      </c>
      <c r="L1428" s="124"/>
      <c r="M1428" s="129"/>
      <c r="P1428" s="130">
        <f>SUM(P1429:P1492)</f>
        <v>0</v>
      </c>
      <c r="R1428" s="130">
        <f>SUM(R1429:R1492)</f>
        <v>2.2126453600000007</v>
      </c>
      <c r="T1428" s="131">
        <f>SUM(T1429:T1492)</f>
        <v>0</v>
      </c>
      <c r="AR1428" s="125" t="s">
        <v>90</v>
      </c>
      <c r="AT1428" s="132" t="s">
        <v>76</v>
      </c>
      <c r="AU1428" s="132" t="s">
        <v>84</v>
      </c>
      <c r="AY1428" s="125" t="s">
        <v>268</v>
      </c>
      <c r="BK1428" s="133">
        <f>SUM(BK1429:BK1492)</f>
        <v>0</v>
      </c>
    </row>
    <row r="1429" spans="2:65" s="1" customFormat="1" ht="16.5" customHeight="1">
      <c r="B1429" s="32"/>
      <c r="C1429" s="136" t="s">
        <v>2153</v>
      </c>
      <c r="D1429" s="136" t="s">
        <v>270</v>
      </c>
      <c r="E1429" s="137" t="s">
        <v>2177</v>
      </c>
      <c r="F1429" s="138" t="s">
        <v>2178</v>
      </c>
      <c r="G1429" s="139" t="s">
        <v>273</v>
      </c>
      <c r="H1429" s="140">
        <v>150.86600000000001</v>
      </c>
      <c r="I1429" s="141"/>
      <c r="J1429" s="142">
        <f>ROUND(I1429*H1429,2)</f>
        <v>0</v>
      </c>
      <c r="K1429" s="138" t="s">
        <v>274</v>
      </c>
      <c r="L1429" s="32"/>
      <c r="M1429" s="143" t="s">
        <v>1</v>
      </c>
      <c r="N1429" s="144" t="s">
        <v>43</v>
      </c>
      <c r="P1429" s="145">
        <f>O1429*H1429</f>
        <v>0</v>
      </c>
      <c r="Q1429" s="145">
        <v>2.7999999999999998E-4</v>
      </c>
      <c r="R1429" s="145">
        <f>Q1429*H1429</f>
        <v>4.2242479999999999E-2</v>
      </c>
      <c r="S1429" s="145">
        <v>0</v>
      </c>
      <c r="T1429" s="146">
        <f>S1429*H1429</f>
        <v>0</v>
      </c>
      <c r="AR1429" s="147" t="s">
        <v>370</v>
      </c>
      <c r="AT1429" s="147" t="s">
        <v>270</v>
      </c>
      <c r="AU1429" s="147" t="s">
        <v>90</v>
      </c>
      <c r="AY1429" s="17" t="s">
        <v>268</v>
      </c>
      <c r="BE1429" s="148">
        <f>IF(N1429="základní",J1429,0)</f>
        <v>0</v>
      </c>
      <c r="BF1429" s="148">
        <f>IF(N1429="snížená",J1429,0)</f>
        <v>0</v>
      </c>
      <c r="BG1429" s="148">
        <f>IF(N1429="zákl. přenesená",J1429,0)</f>
        <v>0</v>
      </c>
      <c r="BH1429" s="148">
        <f>IF(N1429="sníž. přenesená",J1429,0)</f>
        <v>0</v>
      </c>
      <c r="BI1429" s="148">
        <f>IF(N1429="nulová",J1429,0)</f>
        <v>0</v>
      </c>
      <c r="BJ1429" s="17" t="s">
        <v>90</v>
      </c>
      <c r="BK1429" s="148">
        <f>ROUND(I1429*H1429,2)</f>
        <v>0</v>
      </c>
      <c r="BL1429" s="17" t="s">
        <v>370</v>
      </c>
      <c r="BM1429" s="147" t="s">
        <v>3930</v>
      </c>
    </row>
    <row r="1430" spans="2:65" s="1" customFormat="1" ht="19.5">
      <c r="B1430" s="32"/>
      <c r="D1430" s="150" t="s">
        <v>475</v>
      </c>
      <c r="F1430" s="178" t="s">
        <v>2180</v>
      </c>
      <c r="I1430" s="179"/>
      <c r="L1430" s="32"/>
      <c r="M1430" s="180"/>
      <c r="T1430" s="56"/>
      <c r="AT1430" s="17" t="s">
        <v>475</v>
      </c>
      <c r="AU1430" s="17" t="s">
        <v>90</v>
      </c>
    </row>
    <row r="1431" spans="2:65" s="1" customFormat="1" ht="24.2" customHeight="1">
      <c r="B1431" s="32"/>
      <c r="C1431" s="186" t="s">
        <v>2158</v>
      </c>
      <c r="D1431" s="186" t="s">
        <v>982</v>
      </c>
      <c r="E1431" s="187" t="s">
        <v>2182</v>
      </c>
      <c r="F1431" s="188" t="s">
        <v>2183</v>
      </c>
      <c r="G1431" s="189" t="s">
        <v>273</v>
      </c>
      <c r="H1431" s="190">
        <v>173.49600000000001</v>
      </c>
      <c r="I1431" s="191"/>
      <c r="J1431" s="192">
        <f>ROUND(I1431*H1431,2)</f>
        <v>0</v>
      </c>
      <c r="K1431" s="188" t="s">
        <v>1</v>
      </c>
      <c r="L1431" s="193"/>
      <c r="M1431" s="194" t="s">
        <v>1</v>
      </c>
      <c r="N1431" s="195" t="s">
        <v>43</v>
      </c>
      <c r="P1431" s="145">
        <f>O1431*H1431</f>
        <v>0</v>
      </c>
      <c r="Q1431" s="145">
        <v>1.21E-2</v>
      </c>
      <c r="R1431" s="145">
        <f>Q1431*H1431</f>
        <v>2.0993016</v>
      </c>
      <c r="S1431" s="145">
        <v>0</v>
      </c>
      <c r="T1431" s="146">
        <f>S1431*H1431</f>
        <v>0</v>
      </c>
      <c r="AR1431" s="147" t="s">
        <v>448</v>
      </c>
      <c r="AT1431" s="147" t="s">
        <v>982</v>
      </c>
      <c r="AU1431" s="147" t="s">
        <v>90</v>
      </c>
      <c r="AY1431" s="17" t="s">
        <v>268</v>
      </c>
      <c r="BE1431" s="148">
        <f>IF(N1431="základní",J1431,0)</f>
        <v>0</v>
      </c>
      <c r="BF1431" s="148">
        <f>IF(N1431="snížená",J1431,0)</f>
        <v>0</v>
      </c>
      <c r="BG1431" s="148">
        <f>IF(N1431="zákl. přenesená",J1431,0)</f>
        <v>0</v>
      </c>
      <c r="BH1431" s="148">
        <f>IF(N1431="sníž. přenesená",J1431,0)</f>
        <v>0</v>
      </c>
      <c r="BI1431" s="148">
        <f>IF(N1431="nulová",J1431,0)</f>
        <v>0</v>
      </c>
      <c r="BJ1431" s="17" t="s">
        <v>90</v>
      </c>
      <c r="BK1431" s="148">
        <f>ROUND(I1431*H1431,2)</f>
        <v>0</v>
      </c>
      <c r="BL1431" s="17" t="s">
        <v>370</v>
      </c>
      <c r="BM1431" s="147" t="s">
        <v>3931</v>
      </c>
    </row>
    <row r="1432" spans="2:65" s="14" customFormat="1">
      <c r="B1432" s="164"/>
      <c r="D1432" s="150" t="s">
        <v>276</v>
      </c>
      <c r="E1432" s="165" t="s">
        <v>1</v>
      </c>
      <c r="F1432" s="166" t="s">
        <v>1560</v>
      </c>
      <c r="H1432" s="165" t="s">
        <v>1</v>
      </c>
      <c r="I1432" s="167"/>
      <c r="L1432" s="164"/>
      <c r="M1432" s="168"/>
      <c r="T1432" s="169"/>
      <c r="AT1432" s="165" t="s">
        <v>276</v>
      </c>
      <c r="AU1432" s="165" t="s">
        <v>90</v>
      </c>
      <c r="AV1432" s="14" t="s">
        <v>84</v>
      </c>
      <c r="AW1432" s="14" t="s">
        <v>32</v>
      </c>
      <c r="AX1432" s="14" t="s">
        <v>77</v>
      </c>
      <c r="AY1432" s="165" t="s">
        <v>268</v>
      </c>
    </row>
    <row r="1433" spans="2:65" s="12" customFormat="1">
      <c r="B1433" s="149"/>
      <c r="D1433" s="150" t="s">
        <v>276</v>
      </c>
      <c r="E1433" s="151" t="s">
        <v>1</v>
      </c>
      <c r="F1433" s="152" t="s">
        <v>3932</v>
      </c>
      <c r="H1433" s="153">
        <v>150.86600000000001</v>
      </c>
      <c r="I1433" s="154"/>
      <c r="L1433" s="149"/>
      <c r="M1433" s="155"/>
      <c r="T1433" s="156"/>
      <c r="AT1433" s="151" t="s">
        <v>276</v>
      </c>
      <c r="AU1433" s="151" t="s">
        <v>90</v>
      </c>
      <c r="AV1433" s="12" t="s">
        <v>90</v>
      </c>
      <c r="AW1433" s="12" t="s">
        <v>32</v>
      </c>
      <c r="AX1433" s="12" t="s">
        <v>77</v>
      </c>
      <c r="AY1433" s="151" t="s">
        <v>268</v>
      </c>
    </row>
    <row r="1434" spans="2:65" s="15" customFormat="1">
      <c r="B1434" s="170"/>
      <c r="D1434" s="150" t="s">
        <v>276</v>
      </c>
      <c r="E1434" s="171" t="s">
        <v>1</v>
      </c>
      <c r="F1434" s="172" t="s">
        <v>325</v>
      </c>
      <c r="H1434" s="173">
        <v>150.86600000000001</v>
      </c>
      <c r="I1434" s="174"/>
      <c r="L1434" s="170"/>
      <c r="M1434" s="175"/>
      <c r="T1434" s="176"/>
      <c r="AT1434" s="171" t="s">
        <v>276</v>
      </c>
      <c r="AU1434" s="171" t="s">
        <v>90</v>
      </c>
      <c r="AV1434" s="15" t="s">
        <v>97</v>
      </c>
      <c r="AW1434" s="15" t="s">
        <v>32</v>
      </c>
      <c r="AX1434" s="15" t="s">
        <v>77</v>
      </c>
      <c r="AY1434" s="171" t="s">
        <v>268</v>
      </c>
    </row>
    <row r="1435" spans="2:65" s="14" customFormat="1">
      <c r="B1435" s="164"/>
      <c r="D1435" s="150" t="s">
        <v>276</v>
      </c>
      <c r="E1435" s="165" t="s">
        <v>1</v>
      </c>
      <c r="F1435" s="166" t="s">
        <v>2186</v>
      </c>
      <c r="H1435" s="165" t="s">
        <v>1</v>
      </c>
      <c r="I1435" s="167"/>
      <c r="L1435" s="164"/>
      <c r="M1435" s="168"/>
      <c r="T1435" s="169"/>
      <c r="AT1435" s="165" t="s">
        <v>276</v>
      </c>
      <c r="AU1435" s="165" t="s">
        <v>90</v>
      </c>
      <c r="AV1435" s="14" t="s">
        <v>84</v>
      </c>
      <c r="AW1435" s="14" t="s">
        <v>32</v>
      </c>
      <c r="AX1435" s="14" t="s">
        <v>77</v>
      </c>
      <c r="AY1435" s="165" t="s">
        <v>268</v>
      </c>
    </row>
    <row r="1436" spans="2:65" s="12" customFormat="1">
      <c r="B1436" s="149"/>
      <c r="D1436" s="150" t="s">
        <v>276</v>
      </c>
      <c r="E1436" s="151" t="s">
        <v>1</v>
      </c>
      <c r="F1436" s="152" t="s">
        <v>3933</v>
      </c>
      <c r="H1436" s="153">
        <v>0</v>
      </c>
      <c r="I1436" s="154"/>
      <c r="L1436" s="149"/>
      <c r="M1436" s="155"/>
      <c r="T1436" s="156"/>
      <c r="AT1436" s="151" t="s">
        <v>276</v>
      </c>
      <c r="AU1436" s="151" t="s">
        <v>90</v>
      </c>
      <c r="AV1436" s="12" t="s">
        <v>90</v>
      </c>
      <c r="AW1436" s="12" t="s">
        <v>32</v>
      </c>
      <c r="AX1436" s="12" t="s">
        <v>77</v>
      </c>
      <c r="AY1436" s="151" t="s">
        <v>268</v>
      </c>
    </row>
    <row r="1437" spans="2:65" s="15" customFormat="1">
      <c r="B1437" s="170"/>
      <c r="D1437" s="150" t="s">
        <v>276</v>
      </c>
      <c r="E1437" s="171" t="s">
        <v>1</v>
      </c>
      <c r="F1437" s="172" t="s">
        <v>325</v>
      </c>
      <c r="H1437" s="173">
        <v>0</v>
      </c>
      <c r="I1437" s="174"/>
      <c r="L1437" s="170"/>
      <c r="M1437" s="175"/>
      <c r="T1437" s="176"/>
      <c r="AT1437" s="171" t="s">
        <v>276</v>
      </c>
      <c r="AU1437" s="171" t="s">
        <v>90</v>
      </c>
      <c r="AV1437" s="15" t="s">
        <v>97</v>
      </c>
      <c r="AW1437" s="15" t="s">
        <v>32</v>
      </c>
      <c r="AX1437" s="15" t="s">
        <v>77</v>
      </c>
      <c r="AY1437" s="171" t="s">
        <v>268</v>
      </c>
    </row>
    <row r="1438" spans="2:65" s="13" customFormat="1">
      <c r="B1438" s="157"/>
      <c r="D1438" s="150" t="s">
        <v>276</v>
      </c>
      <c r="E1438" s="158" t="s">
        <v>1</v>
      </c>
      <c r="F1438" s="159" t="s">
        <v>278</v>
      </c>
      <c r="H1438" s="160">
        <v>150.86600000000001</v>
      </c>
      <c r="I1438" s="161"/>
      <c r="L1438" s="157"/>
      <c r="M1438" s="162"/>
      <c r="T1438" s="163"/>
      <c r="AT1438" s="158" t="s">
        <v>276</v>
      </c>
      <c r="AU1438" s="158" t="s">
        <v>90</v>
      </c>
      <c r="AV1438" s="13" t="s">
        <v>101</v>
      </c>
      <c r="AW1438" s="13" t="s">
        <v>32</v>
      </c>
      <c r="AX1438" s="13" t="s">
        <v>84</v>
      </c>
      <c r="AY1438" s="158" t="s">
        <v>268</v>
      </c>
    </row>
    <row r="1439" spans="2:65" s="12" customFormat="1">
      <c r="B1439" s="149"/>
      <c r="D1439" s="150" t="s">
        <v>276</v>
      </c>
      <c r="F1439" s="152" t="s">
        <v>3001</v>
      </c>
      <c r="H1439" s="153">
        <v>173.49600000000001</v>
      </c>
      <c r="I1439" s="154"/>
      <c r="L1439" s="149"/>
      <c r="M1439" s="155"/>
      <c r="T1439" s="156"/>
      <c r="AT1439" s="151" t="s">
        <v>276</v>
      </c>
      <c r="AU1439" s="151" t="s">
        <v>90</v>
      </c>
      <c r="AV1439" s="12" t="s">
        <v>90</v>
      </c>
      <c r="AW1439" s="12" t="s">
        <v>4</v>
      </c>
      <c r="AX1439" s="12" t="s">
        <v>84</v>
      </c>
      <c r="AY1439" s="151" t="s">
        <v>268</v>
      </c>
    </row>
    <row r="1440" spans="2:65" s="1" customFormat="1" ht="24.2" customHeight="1">
      <c r="B1440" s="32"/>
      <c r="C1440" s="136" t="s">
        <v>2162</v>
      </c>
      <c r="D1440" s="136" t="s">
        <v>270</v>
      </c>
      <c r="E1440" s="137" t="s">
        <v>2190</v>
      </c>
      <c r="F1440" s="138" t="s">
        <v>2191</v>
      </c>
      <c r="G1440" s="139" t="s">
        <v>281</v>
      </c>
      <c r="H1440" s="140">
        <v>4</v>
      </c>
      <c r="I1440" s="141"/>
      <c r="J1440" s="142">
        <f>ROUND(I1440*H1440,2)</f>
        <v>0</v>
      </c>
      <c r="K1440" s="138" t="s">
        <v>1</v>
      </c>
      <c r="L1440" s="32"/>
      <c r="M1440" s="143" t="s">
        <v>1</v>
      </c>
      <c r="N1440" s="144" t="s">
        <v>43</v>
      </c>
      <c r="P1440" s="145">
        <f>O1440*H1440</f>
        <v>0</v>
      </c>
      <c r="Q1440" s="145">
        <v>0</v>
      </c>
      <c r="R1440" s="145">
        <f>Q1440*H1440</f>
        <v>0</v>
      </c>
      <c r="S1440" s="145">
        <v>0</v>
      </c>
      <c r="T1440" s="146">
        <f>S1440*H1440</f>
        <v>0</v>
      </c>
      <c r="AR1440" s="147" t="s">
        <v>370</v>
      </c>
      <c r="AT1440" s="147" t="s">
        <v>270</v>
      </c>
      <c r="AU1440" s="147" t="s">
        <v>90</v>
      </c>
      <c r="AY1440" s="17" t="s">
        <v>268</v>
      </c>
      <c r="BE1440" s="148">
        <f>IF(N1440="základní",J1440,0)</f>
        <v>0</v>
      </c>
      <c r="BF1440" s="148">
        <f>IF(N1440="snížená",J1440,0)</f>
        <v>0</v>
      </c>
      <c r="BG1440" s="148">
        <f>IF(N1440="zákl. přenesená",J1440,0)</f>
        <v>0</v>
      </c>
      <c r="BH1440" s="148">
        <f>IF(N1440="sníž. přenesená",J1440,0)</f>
        <v>0</v>
      </c>
      <c r="BI1440" s="148">
        <f>IF(N1440="nulová",J1440,0)</f>
        <v>0</v>
      </c>
      <c r="BJ1440" s="17" t="s">
        <v>90</v>
      </c>
      <c r="BK1440" s="148">
        <f>ROUND(I1440*H1440,2)</f>
        <v>0</v>
      </c>
      <c r="BL1440" s="17" t="s">
        <v>370</v>
      </c>
      <c r="BM1440" s="147" t="s">
        <v>2192</v>
      </c>
    </row>
    <row r="1441" spans="2:65" s="1" customFormat="1" ht="58.5">
      <c r="B1441" s="32"/>
      <c r="D1441" s="150" t="s">
        <v>475</v>
      </c>
      <c r="F1441" s="178" t="s">
        <v>2193</v>
      </c>
      <c r="I1441" s="179"/>
      <c r="L1441" s="32"/>
      <c r="M1441" s="180"/>
      <c r="T1441" s="56"/>
      <c r="AT1441" s="17" t="s">
        <v>475</v>
      </c>
      <c r="AU1441" s="17" t="s">
        <v>90</v>
      </c>
    </row>
    <row r="1442" spans="2:65" s="14" customFormat="1" ht="22.5">
      <c r="B1442" s="164"/>
      <c r="D1442" s="150" t="s">
        <v>276</v>
      </c>
      <c r="E1442" s="165" t="s">
        <v>1</v>
      </c>
      <c r="F1442" s="166" t="s">
        <v>2194</v>
      </c>
      <c r="H1442" s="165" t="s">
        <v>1</v>
      </c>
      <c r="I1442" s="167"/>
      <c r="L1442" s="164"/>
      <c r="M1442" s="168"/>
      <c r="T1442" s="169"/>
      <c r="AT1442" s="165" t="s">
        <v>276</v>
      </c>
      <c r="AU1442" s="165" t="s">
        <v>90</v>
      </c>
      <c r="AV1442" s="14" t="s">
        <v>84</v>
      </c>
      <c r="AW1442" s="14" t="s">
        <v>32</v>
      </c>
      <c r="AX1442" s="14" t="s">
        <v>77</v>
      </c>
      <c r="AY1442" s="165" t="s">
        <v>268</v>
      </c>
    </row>
    <row r="1443" spans="2:65" s="12" customFormat="1">
      <c r="B1443" s="149"/>
      <c r="D1443" s="150" t="s">
        <v>276</v>
      </c>
      <c r="E1443" s="151" t="s">
        <v>1</v>
      </c>
      <c r="F1443" s="152" t="s">
        <v>3934</v>
      </c>
      <c r="H1443" s="153">
        <v>4</v>
      </c>
      <c r="I1443" s="154"/>
      <c r="L1443" s="149"/>
      <c r="M1443" s="155"/>
      <c r="T1443" s="156"/>
      <c r="AT1443" s="151" t="s">
        <v>276</v>
      </c>
      <c r="AU1443" s="151" t="s">
        <v>90</v>
      </c>
      <c r="AV1443" s="12" t="s">
        <v>90</v>
      </c>
      <c r="AW1443" s="12" t="s">
        <v>32</v>
      </c>
      <c r="AX1443" s="12" t="s">
        <v>77</v>
      </c>
      <c r="AY1443" s="151" t="s">
        <v>268</v>
      </c>
    </row>
    <row r="1444" spans="2:65" s="13" customFormat="1">
      <c r="B1444" s="157"/>
      <c r="D1444" s="150" t="s">
        <v>276</v>
      </c>
      <c r="E1444" s="158" t="s">
        <v>1</v>
      </c>
      <c r="F1444" s="159" t="s">
        <v>278</v>
      </c>
      <c r="H1444" s="160">
        <v>4</v>
      </c>
      <c r="I1444" s="161"/>
      <c r="L1444" s="157"/>
      <c r="M1444" s="162"/>
      <c r="T1444" s="163"/>
      <c r="AT1444" s="158" t="s">
        <v>276</v>
      </c>
      <c r="AU1444" s="158" t="s">
        <v>90</v>
      </c>
      <c r="AV1444" s="13" t="s">
        <v>101</v>
      </c>
      <c r="AW1444" s="13" t="s">
        <v>32</v>
      </c>
      <c r="AX1444" s="13" t="s">
        <v>84</v>
      </c>
      <c r="AY1444" s="158" t="s">
        <v>268</v>
      </c>
    </row>
    <row r="1445" spans="2:65" s="1" customFormat="1" ht="37.9" customHeight="1">
      <c r="B1445" s="32"/>
      <c r="C1445" s="186" t="s">
        <v>2166</v>
      </c>
      <c r="D1445" s="186" t="s">
        <v>982</v>
      </c>
      <c r="E1445" s="187" t="s">
        <v>2197</v>
      </c>
      <c r="F1445" s="188" t="s">
        <v>2198</v>
      </c>
      <c r="G1445" s="189" t="s">
        <v>281</v>
      </c>
      <c r="H1445" s="190">
        <v>4</v>
      </c>
      <c r="I1445" s="191"/>
      <c r="J1445" s="192">
        <f>ROUND(I1445*H1445,2)</f>
        <v>0</v>
      </c>
      <c r="K1445" s="188" t="s">
        <v>1</v>
      </c>
      <c r="L1445" s="193"/>
      <c r="M1445" s="194" t="s">
        <v>1</v>
      </c>
      <c r="N1445" s="195" t="s">
        <v>43</v>
      </c>
      <c r="P1445" s="145">
        <f>O1445*H1445</f>
        <v>0</v>
      </c>
      <c r="Q1445" s="145">
        <v>1.3600000000000001E-3</v>
      </c>
      <c r="R1445" s="145">
        <f>Q1445*H1445</f>
        <v>5.4400000000000004E-3</v>
      </c>
      <c r="S1445" s="145">
        <v>0</v>
      </c>
      <c r="T1445" s="146">
        <f>S1445*H1445</f>
        <v>0</v>
      </c>
      <c r="AR1445" s="147" t="s">
        <v>448</v>
      </c>
      <c r="AT1445" s="147" t="s">
        <v>982</v>
      </c>
      <c r="AU1445" s="147" t="s">
        <v>90</v>
      </c>
      <c r="AY1445" s="17" t="s">
        <v>268</v>
      </c>
      <c r="BE1445" s="148">
        <f>IF(N1445="základní",J1445,0)</f>
        <v>0</v>
      </c>
      <c r="BF1445" s="148">
        <f>IF(N1445="snížená",J1445,0)</f>
        <v>0</v>
      </c>
      <c r="BG1445" s="148">
        <f>IF(N1445="zákl. přenesená",J1445,0)</f>
        <v>0</v>
      </c>
      <c r="BH1445" s="148">
        <f>IF(N1445="sníž. přenesená",J1445,0)</f>
        <v>0</v>
      </c>
      <c r="BI1445" s="148">
        <f>IF(N1445="nulová",J1445,0)</f>
        <v>0</v>
      </c>
      <c r="BJ1445" s="17" t="s">
        <v>90</v>
      </c>
      <c r="BK1445" s="148">
        <f>ROUND(I1445*H1445,2)</f>
        <v>0</v>
      </c>
      <c r="BL1445" s="17" t="s">
        <v>370</v>
      </c>
      <c r="BM1445" s="147" t="s">
        <v>3935</v>
      </c>
    </row>
    <row r="1446" spans="2:65" s="14" customFormat="1" ht="22.5">
      <c r="B1446" s="164"/>
      <c r="D1446" s="150" t="s">
        <v>276</v>
      </c>
      <c r="E1446" s="165" t="s">
        <v>1</v>
      </c>
      <c r="F1446" s="166" t="s">
        <v>2194</v>
      </c>
      <c r="H1446" s="165" t="s">
        <v>1</v>
      </c>
      <c r="I1446" s="167"/>
      <c r="L1446" s="164"/>
      <c r="M1446" s="168"/>
      <c r="T1446" s="169"/>
      <c r="AT1446" s="165" t="s">
        <v>276</v>
      </c>
      <c r="AU1446" s="165" t="s">
        <v>90</v>
      </c>
      <c r="AV1446" s="14" t="s">
        <v>84</v>
      </c>
      <c r="AW1446" s="14" t="s">
        <v>32</v>
      </c>
      <c r="AX1446" s="14" t="s">
        <v>77</v>
      </c>
      <c r="AY1446" s="165" t="s">
        <v>268</v>
      </c>
    </row>
    <row r="1447" spans="2:65" s="12" customFormat="1">
      <c r="B1447" s="149"/>
      <c r="D1447" s="150" t="s">
        <v>276</v>
      </c>
      <c r="E1447" s="151" t="s">
        <v>1</v>
      </c>
      <c r="F1447" s="152" t="s">
        <v>3934</v>
      </c>
      <c r="H1447" s="153">
        <v>4</v>
      </c>
      <c r="I1447" s="154"/>
      <c r="L1447" s="149"/>
      <c r="M1447" s="155"/>
      <c r="T1447" s="156"/>
      <c r="AT1447" s="151" t="s">
        <v>276</v>
      </c>
      <c r="AU1447" s="151" t="s">
        <v>90</v>
      </c>
      <c r="AV1447" s="12" t="s">
        <v>90</v>
      </c>
      <c r="AW1447" s="12" t="s">
        <v>32</v>
      </c>
      <c r="AX1447" s="12" t="s">
        <v>77</v>
      </c>
      <c r="AY1447" s="151" t="s">
        <v>268</v>
      </c>
    </row>
    <row r="1448" spans="2:65" s="13" customFormat="1">
      <c r="B1448" s="157"/>
      <c r="D1448" s="150" t="s">
        <v>276</v>
      </c>
      <c r="E1448" s="158" t="s">
        <v>1</v>
      </c>
      <c r="F1448" s="159" t="s">
        <v>278</v>
      </c>
      <c r="H1448" s="160">
        <v>4</v>
      </c>
      <c r="I1448" s="161"/>
      <c r="L1448" s="157"/>
      <c r="M1448" s="162"/>
      <c r="T1448" s="163"/>
      <c r="AT1448" s="158" t="s">
        <v>276</v>
      </c>
      <c r="AU1448" s="158" t="s">
        <v>90</v>
      </c>
      <c r="AV1448" s="13" t="s">
        <v>101</v>
      </c>
      <c r="AW1448" s="13" t="s">
        <v>32</v>
      </c>
      <c r="AX1448" s="13" t="s">
        <v>84</v>
      </c>
      <c r="AY1448" s="158" t="s">
        <v>268</v>
      </c>
    </row>
    <row r="1449" spans="2:65" s="1" customFormat="1" ht="24.2" customHeight="1">
      <c r="B1449" s="32"/>
      <c r="C1449" s="186" t="s">
        <v>2170</v>
      </c>
      <c r="D1449" s="186" t="s">
        <v>982</v>
      </c>
      <c r="E1449" s="187" t="s">
        <v>2201</v>
      </c>
      <c r="F1449" s="188" t="s">
        <v>2202</v>
      </c>
      <c r="G1449" s="189" t="s">
        <v>281</v>
      </c>
      <c r="H1449" s="190">
        <v>4</v>
      </c>
      <c r="I1449" s="191"/>
      <c r="J1449" s="192">
        <f>ROUND(I1449*H1449,2)</f>
        <v>0</v>
      </c>
      <c r="K1449" s="188" t="s">
        <v>1</v>
      </c>
      <c r="L1449" s="193"/>
      <c r="M1449" s="194" t="s">
        <v>1</v>
      </c>
      <c r="N1449" s="195" t="s">
        <v>43</v>
      </c>
      <c r="P1449" s="145">
        <f>O1449*H1449</f>
        <v>0</v>
      </c>
      <c r="Q1449" s="145">
        <v>1.3600000000000001E-3</v>
      </c>
      <c r="R1449" s="145">
        <f>Q1449*H1449</f>
        <v>5.4400000000000004E-3</v>
      </c>
      <c r="S1449" s="145">
        <v>0</v>
      </c>
      <c r="T1449" s="146">
        <f>S1449*H1449</f>
        <v>0</v>
      </c>
      <c r="AR1449" s="147" t="s">
        <v>448</v>
      </c>
      <c r="AT1449" s="147" t="s">
        <v>982</v>
      </c>
      <c r="AU1449" s="147" t="s">
        <v>90</v>
      </c>
      <c r="AY1449" s="17" t="s">
        <v>268</v>
      </c>
      <c r="BE1449" s="148">
        <f>IF(N1449="základní",J1449,0)</f>
        <v>0</v>
      </c>
      <c r="BF1449" s="148">
        <f>IF(N1449="snížená",J1449,0)</f>
        <v>0</v>
      </c>
      <c r="BG1449" s="148">
        <f>IF(N1449="zákl. přenesená",J1449,0)</f>
        <v>0</v>
      </c>
      <c r="BH1449" s="148">
        <f>IF(N1449="sníž. přenesená",J1449,0)</f>
        <v>0</v>
      </c>
      <c r="BI1449" s="148">
        <f>IF(N1449="nulová",J1449,0)</f>
        <v>0</v>
      </c>
      <c r="BJ1449" s="17" t="s">
        <v>90</v>
      </c>
      <c r="BK1449" s="148">
        <f>ROUND(I1449*H1449,2)</f>
        <v>0</v>
      </c>
      <c r="BL1449" s="17" t="s">
        <v>370</v>
      </c>
      <c r="BM1449" s="147" t="s">
        <v>3936</v>
      </c>
    </row>
    <row r="1450" spans="2:65" s="14" customFormat="1" ht="22.5">
      <c r="B1450" s="164"/>
      <c r="D1450" s="150" t="s">
        <v>276</v>
      </c>
      <c r="E1450" s="165" t="s">
        <v>1</v>
      </c>
      <c r="F1450" s="166" t="s">
        <v>2194</v>
      </c>
      <c r="H1450" s="165" t="s">
        <v>1</v>
      </c>
      <c r="I1450" s="167"/>
      <c r="L1450" s="164"/>
      <c r="M1450" s="168"/>
      <c r="T1450" s="169"/>
      <c r="AT1450" s="165" t="s">
        <v>276</v>
      </c>
      <c r="AU1450" s="165" t="s">
        <v>90</v>
      </c>
      <c r="AV1450" s="14" t="s">
        <v>84</v>
      </c>
      <c r="AW1450" s="14" t="s">
        <v>32</v>
      </c>
      <c r="AX1450" s="14" t="s">
        <v>77</v>
      </c>
      <c r="AY1450" s="165" t="s">
        <v>268</v>
      </c>
    </row>
    <row r="1451" spans="2:65" s="12" customFormat="1">
      <c r="B1451" s="149"/>
      <c r="D1451" s="150" t="s">
        <v>276</v>
      </c>
      <c r="E1451" s="151" t="s">
        <v>1</v>
      </c>
      <c r="F1451" s="152" t="s">
        <v>3934</v>
      </c>
      <c r="H1451" s="153">
        <v>4</v>
      </c>
      <c r="I1451" s="154"/>
      <c r="L1451" s="149"/>
      <c r="M1451" s="155"/>
      <c r="T1451" s="156"/>
      <c r="AT1451" s="151" t="s">
        <v>276</v>
      </c>
      <c r="AU1451" s="151" t="s">
        <v>90</v>
      </c>
      <c r="AV1451" s="12" t="s">
        <v>90</v>
      </c>
      <c r="AW1451" s="12" t="s">
        <v>32</v>
      </c>
      <c r="AX1451" s="12" t="s">
        <v>77</v>
      </c>
      <c r="AY1451" s="151" t="s">
        <v>268</v>
      </c>
    </row>
    <row r="1452" spans="2:65" s="13" customFormat="1">
      <c r="B1452" s="157"/>
      <c r="D1452" s="150" t="s">
        <v>276</v>
      </c>
      <c r="E1452" s="158" t="s">
        <v>1</v>
      </c>
      <c r="F1452" s="159" t="s">
        <v>278</v>
      </c>
      <c r="H1452" s="160">
        <v>4</v>
      </c>
      <c r="I1452" s="161"/>
      <c r="L1452" s="157"/>
      <c r="M1452" s="162"/>
      <c r="T1452" s="163"/>
      <c r="AT1452" s="158" t="s">
        <v>276</v>
      </c>
      <c r="AU1452" s="158" t="s">
        <v>90</v>
      </c>
      <c r="AV1452" s="13" t="s">
        <v>101</v>
      </c>
      <c r="AW1452" s="13" t="s">
        <v>32</v>
      </c>
      <c r="AX1452" s="13" t="s">
        <v>84</v>
      </c>
      <c r="AY1452" s="158" t="s">
        <v>268</v>
      </c>
    </row>
    <row r="1453" spans="2:65" s="1" customFormat="1" ht="44.25" customHeight="1">
      <c r="B1453" s="32"/>
      <c r="C1453" s="186" t="s">
        <v>2176</v>
      </c>
      <c r="D1453" s="186" t="s">
        <v>982</v>
      </c>
      <c r="E1453" s="187" t="s">
        <v>2205</v>
      </c>
      <c r="F1453" s="188" t="s">
        <v>2206</v>
      </c>
      <c r="G1453" s="189" t="s">
        <v>281</v>
      </c>
      <c r="H1453" s="190">
        <v>4</v>
      </c>
      <c r="I1453" s="191"/>
      <c r="J1453" s="192">
        <f>ROUND(I1453*H1453,2)</f>
        <v>0</v>
      </c>
      <c r="K1453" s="188" t="s">
        <v>1</v>
      </c>
      <c r="L1453" s="193"/>
      <c r="M1453" s="194" t="s">
        <v>1</v>
      </c>
      <c r="N1453" s="195" t="s">
        <v>43</v>
      </c>
      <c r="P1453" s="145">
        <f>O1453*H1453</f>
        <v>0</v>
      </c>
      <c r="Q1453" s="145">
        <v>1.3600000000000001E-3</v>
      </c>
      <c r="R1453" s="145">
        <f>Q1453*H1453</f>
        <v>5.4400000000000004E-3</v>
      </c>
      <c r="S1453" s="145">
        <v>0</v>
      </c>
      <c r="T1453" s="146">
        <f>S1453*H1453</f>
        <v>0</v>
      </c>
      <c r="AR1453" s="147" t="s">
        <v>448</v>
      </c>
      <c r="AT1453" s="147" t="s">
        <v>982</v>
      </c>
      <c r="AU1453" s="147" t="s">
        <v>90</v>
      </c>
      <c r="AY1453" s="17" t="s">
        <v>268</v>
      </c>
      <c r="BE1453" s="148">
        <f>IF(N1453="základní",J1453,0)</f>
        <v>0</v>
      </c>
      <c r="BF1453" s="148">
        <f>IF(N1453="snížená",J1453,0)</f>
        <v>0</v>
      </c>
      <c r="BG1453" s="148">
        <f>IF(N1453="zákl. přenesená",J1453,0)</f>
        <v>0</v>
      </c>
      <c r="BH1453" s="148">
        <f>IF(N1453="sníž. přenesená",J1453,0)</f>
        <v>0</v>
      </c>
      <c r="BI1453" s="148">
        <f>IF(N1453="nulová",J1453,0)</f>
        <v>0</v>
      </c>
      <c r="BJ1453" s="17" t="s">
        <v>90</v>
      </c>
      <c r="BK1453" s="148">
        <f>ROUND(I1453*H1453,2)</f>
        <v>0</v>
      </c>
      <c r="BL1453" s="17" t="s">
        <v>370</v>
      </c>
      <c r="BM1453" s="147" t="s">
        <v>3937</v>
      </c>
    </row>
    <row r="1454" spans="2:65" s="14" customFormat="1" ht="22.5">
      <c r="B1454" s="164"/>
      <c r="D1454" s="150" t="s">
        <v>276</v>
      </c>
      <c r="E1454" s="165" t="s">
        <v>1</v>
      </c>
      <c r="F1454" s="166" t="s">
        <v>2194</v>
      </c>
      <c r="H1454" s="165" t="s">
        <v>1</v>
      </c>
      <c r="I1454" s="167"/>
      <c r="L1454" s="164"/>
      <c r="M1454" s="168"/>
      <c r="T1454" s="169"/>
      <c r="AT1454" s="165" t="s">
        <v>276</v>
      </c>
      <c r="AU1454" s="165" t="s">
        <v>90</v>
      </c>
      <c r="AV1454" s="14" t="s">
        <v>84</v>
      </c>
      <c r="AW1454" s="14" t="s">
        <v>32</v>
      </c>
      <c r="AX1454" s="14" t="s">
        <v>77</v>
      </c>
      <c r="AY1454" s="165" t="s">
        <v>268</v>
      </c>
    </row>
    <row r="1455" spans="2:65" s="12" customFormat="1">
      <c r="B1455" s="149"/>
      <c r="D1455" s="150" t="s">
        <v>276</v>
      </c>
      <c r="E1455" s="151" t="s">
        <v>1</v>
      </c>
      <c r="F1455" s="152" t="s">
        <v>3934</v>
      </c>
      <c r="H1455" s="153">
        <v>4</v>
      </c>
      <c r="I1455" s="154"/>
      <c r="L1455" s="149"/>
      <c r="M1455" s="155"/>
      <c r="T1455" s="156"/>
      <c r="AT1455" s="151" t="s">
        <v>276</v>
      </c>
      <c r="AU1455" s="151" t="s">
        <v>90</v>
      </c>
      <c r="AV1455" s="12" t="s">
        <v>90</v>
      </c>
      <c r="AW1455" s="12" t="s">
        <v>32</v>
      </c>
      <c r="AX1455" s="12" t="s">
        <v>77</v>
      </c>
      <c r="AY1455" s="151" t="s">
        <v>268</v>
      </c>
    </row>
    <row r="1456" spans="2:65" s="13" customFormat="1">
      <c r="B1456" s="157"/>
      <c r="D1456" s="150" t="s">
        <v>276</v>
      </c>
      <c r="E1456" s="158" t="s">
        <v>1</v>
      </c>
      <c r="F1456" s="159" t="s">
        <v>278</v>
      </c>
      <c r="H1456" s="160">
        <v>4</v>
      </c>
      <c r="I1456" s="161"/>
      <c r="L1456" s="157"/>
      <c r="M1456" s="162"/>
      <c r="T1456" s="163"/>
      <c r="AT1456" s="158" t="s">
        <v>276</v>
      </c>
      <c r="AU1456" s="158" t="s">
        <v>90</v>
      </c>
      <c r="AV1456" s="13" t="s">
        <v>101</v>
      </c>
      <c r="AW1456" s="13" t="s">
        <v>32</v>
      </c>
      <c r="AX1456" s="13" t="s">
        <v>84</v>
      </c>
      <c r="AY1456" s="158" t="s">
        <v>268</v>
      </c>
    </row>
    <row r="1457" spans="2:65" s="1" customFormat="1" ht="33" customHeight="1">
      <c r="B1457" s="32"/>
      <c r="C1457" s="136" t="s">
        <v>2181</v>
      </c>
      <c r="D1457" s="136" t="s">
        <v>270</v>
      </c>
      <c r="E1457" s="137" t="s">
        <v>2209</v>
      </c>
      <c r="F1457" s="138" t="s">
        <v>2210</v>
      </c>
      <c r="G1457" s="139" t="s">
        <v>318</v>
      </c>
      <c r="H1457" s="140">
        <v>731.04399999999998</v>
      </c>
      <c r="I1457" s="141"/>
      <c r="J1457" s="142">
        <f>ROUND(I1457*H1457,2)</f>
        <v>0</v>
      </c>
      <c r="K1457" s="138" t="s">
        <v>1</v>
      </c>
      <c r="L1457" s="32"/>
      <c r="M1457" s="143" t="s">
        <v>1</v>
      </c>
      <c r="N1457" s="144" t="s">
        <v>43</v>
      </c>
      <c r="P1457" s="145">
        <f>O1457*H1457</f>
        <v>0</v>
      </c>
      <c r="Q1457" s="145">
        <v>0</v>
      </c>
      <c r="R1457" s="145">
        <f>Q1457*H1457</f>
        <v>0</v>
      </c>
      <c r="S1457" s="145">
        <v>0</v>
      </c>
      <c r="T1457" s="146">
        <f>S1457*H1457</f>
        <v>0</v>
      </c>
      <c r="AR1457" s="147" t="s">
        <v>370</v>
      </c>
      <c r="AT1457" s="147" t="s">
        <v>270</v>
      </c>
      <c r="AU1457" s="147" t="s">
        <v>90</v>
      </c>
      <c r="AY1457" s="17" t="s">
        <v>268</v>
      </c>
      <c r="BE1457" s="148">
        <f>IF(N1457="základní",J1457,0)</f>
        <v>0</v>
      </c>
      <c r="BF1457" s="148">
        <f>IF(N1457="snížená",J1457,0)</f>
        <v>0</v>
      </c>
      <c r="BG1457" s="148">
        <f>IF(N1457="zákl. přenesená",J1457,0)</f>
        <v>0</v>
      </c>
      <c r="BH1457" s="148">
        <f>IF(N1457="sníž. přenesená",J1457,0)</f>
        <v>0</v>
      </c>
      <c r="BI1457" s="148">
        <f>IF(N1457="nulová",J1457,0)</f>
        <v>0</v>
      </c>
      <c r="BJ1457" s="17" t="s">
        <v>90</v>
      </c>
      <c r="BK1457" s="148">
        <f>ROUND(I1457*H1457,2)</f>
        <v>0</v>
      </c>
      <c r="BL1457" s="17" t="s">
        <v>370</v>
      </c>
      <c r="BM1457" s="147" t="s">
        <v>3938</v>
      </c>
    </row>
    <row r="1458" spans="2:65" s="12" customFormat="1">
      <c r="B1458" s="149"/>
      <c r="D1458" s="150" t="s">
        <v>276</v>
      </c>
      <c r="E1458" s="151" t="s">
        <v>1</v>
      </c>
      <c r="F1458" s="152" t="s">
        <v>3008</v>
      </c>
      <c r="H1458" s="153">
        <v>300</v>
      </c>
      <c r="I1458" s="154"/>
      <c r="L1458" s="149"/>
      <c r="M1458" s="155"/>
      <c r="T1458" s="156"/>
      <c r="AT1458" s="151" t="s">
        <v>276</v>
      </c>
      <c r="AU1458" s="151" t="s">
        <v>90</v>
      </c>
      <c r="AV1458" s="12" t="s">
        <v>90</v>
      </c>
      <c r="AW1458" s="12" t="s">
        <v>32</v>
      </c>
      <c r="AX1458" s="12" t="s">
        <v>77</v>
      </c>
      <c r="AY1458" s="151" t="s">
        <v>268</v>
      </c>
    </row>
    <row r="1459" spans="2:65" s="14" customFormat="1">
      <c r="B1459" s="164"/>
      <c r="D1459" s="150" t="s">
        <v>276</v>
      </c>
      <c r="E1459" s="165" t="s">
        <v>1</v>
      </c>
      <c r="F1459" s="166" t="s">
        <v>3009</v>
      </c>
      <c r="H1459" s="165" t="s">
        <v>1</v>
      </c>
      <c r="I1459" s="167"/>
      <c r="L1459" s="164"/>
      <c r="M1459" s="168"/>
      <c r="T1459" s="169"/>
      <c r="AT1459" s="165" t="s">
        <v>276</v>
      </c>
      <c r="AU1459" s="165" t="s">
        <v>90</v>
      </c>
      <c r="AV1459" s="14" t="s">
        <v>84</v>
      </c>
      <c r="AW1459" s="14" t="s">
        <v>32</v>
      </c>
      <c r="AX1459" s="14" t="s">
        <v>77</v>
      </c>
      <c r="AY1459" s="165" t="s">
        <v>268</v>
      </c>
    </row>
    <row r="1460" spans="2:65" s="14" customFormat="1">
      <c r="B1460" s="164"/>
      <c r="D1460" s="150" t="s">
        <v>276</v>
      </c>
      <c r="E1460" s="165" t="s">
        <v>1</v>
      </c>
      <c r="F1460" s="166" t="s">
        <v>2214</v>
      </c>
      <c r="H1460" s="165" t="s">
        <v>1</v>
      </c>
      <c r="I1460" s="167"/>
      <c r="L1460" s="164"/>
      <c r="M1460" s="168"/>
      <c r="T1460" s="169"/>
      <c r="AT1460" s="165" t="s">
        <v>276</v>
      </c>
      <c r="AU1460" s="165" t="s">
        <v>90</v>
      </c>
      <c r="AV1460" s="14" t="s">
        <v>84</v>
      </c>
      <c r="AW1460" s="14" t="s">
        <v>32</v>
      </c>
      <c r="AX1460" s="14" t="s">
        <v>77</v>
      </c>
      <c r="AY1460" s="165" t="s">
        <v>268</v>
      </c>
    </row>
    <row r="1461" spans="2:65" s="12" customFormat="1">
      <c r="B1461" s="149"/>
      <c r="D1461" s="150" t="s">
        <v>276</v>
      </c>
      <c r="E1461" s="151" t="s">
        <v>1</v>
      </c>
      <c r="F1461" s="152" t="s">
        <v>3939</v>
      </c>
      <c r="H1461" s="153">
        <v>431.04399999999998</v>
      </c>
      <c r="I1461" s="154"/>
      <c r="L1461" s="149"/>
      <c r="M1461" s="155"/>
      <c r="T1461" s="156"/>
      <c r="AT1461" s="151" t="s">
        <v>276</v>
      </c>
      <c r="AU1461" s="151" t="s">
        <v>90</v>
      </c>
      <c r="AV1461" s="12" t="s">
        <v>90</v>
      </c>
      <c r="AW1461" s="12" t="s">
        <v>32</v>
      </c>
      <c r="AX1461" s="12" t="s">
        <v>77</v>
      </c>
      <c r="AY1461" s="151" t="s">
        <v>268</v>
      </c>
    </row>
    <row r="1462" spans="2:65" s="13" customFormat="1">
      <c r="B1462" s="157"/>
      <c r="D1462" s="150" t="s">
        <v>276</v>
      </c>
      <c r="E1462" s="158" t="s">
        <v>1</v>
      </c>
      <c r="F1462" s="159" t="s">
        <v>278</v>
      </c>
      <c r="H1462" s="160">
        <v>731.04399999999998</v>
      </c>
      <c r="I1462" s="161"/>
      <c r="L1462" s="157"/>
      <c r="M1462" s="162"/>
      <c r="T1462" s="163"/>
      <c r="AT1462" s="158" t="s">
        <v>276</v>
      </c>
      <c r="AU1462" s="158" t="s">
        <v>90</v>
      </c>
      <c r="AV1462" s="13" t="s">
        <v>101</v>
      </c>
      <c r="AW1462" s="13" t="s">
        <v>32</v>
      </c>
      <c r="AX1462" s="13" t="s">
        <v>84</v>
      </c>
      <c r="AY1462" s="158" t="s">
        <v>268</v>
      </c>
    </row>
    <row r="1463" spans="2:65" s="1" customFormat="1" ht="44.25" customHeight="1">
      <c r="B1463" s="32"/>
      <c r="C1463" s="136" t="s">
        <v>2189</v>
      </c>
      <c r="D1463" s="136" t="s">
        <v>270</v>
      </c>
      <c r="E1463" s="137" t="s">
        <v>2219</v>
      </c>
      <c r="F1463" s="138" t="s">
        <v>2220</v>
      </c>
      <c r="G1463" s="139" t="s">
        <v>281</v>
      </c>
      <c r="H1463" s="140">
        <v>7</v>
      </c>
      <c r="I1463" s="141"/>
      <c r="J1463" s="142">
        <f>ROUND(I1463*H1463,2)</f>
        <v>0</v>
      </c>
      <c r="K1463" s="138" t="s">
        <v>1</v>
      </c>
      <c r="L1463" s="32"/>
      <c r="M1463" s="143" t="s">
        <v>1</v>
      </c>
      <c r="N1463" s="144" t="s">
        <v>43</v>
      </c>
      <c r="P1463" s="145">
        <f>O1463*H1463</f>
        <v>0</v>
      </c>
      <c r="Q1463" s="145">
        <v>0</v>
      </c>
      <c r="R1463" s="145">
        <f>Q1463*H1463</f>
        <v>0</v>
      </c>
      <c r="S1463" s="145">
        <v>0</v>
      </c>
      <c r="T1463" s="146">
        <f>S1463*H1463</f>
        <v>0</v>
      </c>
      <c r="AR1463" s="147" t="s">
        <v>370</v>
      </c>
      <c r="AT1463" s="147" t="s">
        <v>270</v>
      </c>
      <c r="AU1463" s="147" t="s">
        <v>90</v>
      </c>
      <c r="AY1463" s="17" t="s">
        <v>268</v>
      </c>
      <c r="BE1463" s="148">
        <f>IF(N1463="základní",J1463,0)</f>
        <v>0</v>
      </c>
      <c r="BF1463" s="148">
        <f>IF(N1463="snížená",J1463,0)</f>
        <v>0</v>
      </c>
      <c r="BG1463" s="148">
        <f>IF(N1463="zákl. přenesená",J1463,0)</f>
        <v>0</v>
      </c>
      <c r="BH1463" s="148">
        <f>IF(N1463="sníž. přenesená",J1463,0)</f>
        <v>0</v>
      </c>
      <c r="BI1463" s="148">
        <f>IF(N1463="nulová",J1463,0)</f>
        <v>0</v>
      </c>
      <c r="BJ1463" s="17" t="s">
        <v>90</v>
      </c>
      <c r="BK1463" s="148">
        <f>ROUND(I1463*H1463,2)</f>
        <v>0</v>
      </c>
      <c r="BL1463" s="17" t="s">
        <v>370</v>
      </c>
      <c r="BM1463" s="147" t="s">
        <v>3940</v>
      </c>
    </row>
    <row r="1464" spans="2:65" s="1" customFormat="1" ht="107.25">
      <c r="B1464" s="32"/>
      <c r="D1464" s="150" t="s">
        <v>475</v>
      </c>
      <c r="F1464" s="178" t="s">
        <v>2222</v>
      </c>
      <c r="I1464" s="179"/>
      <c r="L1464" s="32"/>
      <c r="M1464" s="180"/>
      <c r="T1464" s="56"/>
      <c r="AT1464" s="17" t="s">
        <v>475</v>
      </c>
      <c r="AU1464" s="17" t="s">
        <v>90</v>
      </c>
    </row>
    <row r="1465" spans="2:65" s="1" customFormat="1" ht="33" customHeight="1">
      <c r="B1465" s="32"/>
      <c r="C1465" s="186" t="s">
        <v>2196</v>
      </c>
      <c r="D1465" s="186" t="s">
        <v>982</v>
      </c>
      <c r="E1465" s="187" t="s">
        <v>2224</v>
      </c>
      <c r="F1465" s="188" t="s">
        <v>2225</v>
      </c>
      <c r="G1465" s="189" t="s">
        <v>281</v>
      </c>
      <c r="H1465" s="190">
        <v>7</v>
      </c>
      <c r="I1465" s="191"/>
      <c r="J1465" s="192">
        <f>ROUND(I1465*H1465,2)</f>
        <v>0</v>
      </c>
      <c r="K1465" s="188" t="s">
        <v>1</v>
      </c>
      <c r="L1465" s="193"/>
      <c r="M1465" s="194" t="s">
        <v>1</v>
      </c>
      <c r="N1465" s="195" t="s">
        <v>43</v>
      </c>
      <c r="P1465" s="145">
        <f>O1465*H1465</f>
        <v>0</v>
      </c>
      <c r="Q1465" s="145">
        <v>1.3600000000000001E-3</v>
      </c>
      <c r="R1465" s="145">
        <f>Q1465*H1465</f>
        <v>9.5200000000000007E-3</v>
      </c>
      <c r="S1465" s="145">
        <v>0</v>
      </c>
      <c r="T1465" s="146">
        <f>S1465*H1465</f>
        <v>0</v>
      </c>
      <c r="AR1465" s="147" t="s">
        <v>448</v>
      </c>
      <c r="AT1465" s="147" t="s">
        <v>982</v>
      </c>
      <c r="AU1465" s="147" t="s">
        <v>90</v>
      </c>
      <c r="AY1465" s="17" t="s">
        <v>268</v>
      </c>
      <c r="BE1465" s="148">
        <f>IF(N1465="základní",J1465,0)</f>
        <v>0</v>
      </c>
      <c r="BF1465" s="148">
        <f>IF(N1465="snížená",J1465,0)</f>
        <v>0</v>
      </c>
      <c r="BG1465" s="148">
        <f>IF(N1465="zákl. přenesená",J1465,0)</f>
        <v>0</v>
      </c>
      <c r="BH1465" s="148">
        <f>IF(N1465="sníž. přenesená",J1465,0)</f>
        <v>0</v>
      </c>
      <c r="BI1465" s="148">
        <f>IF(N1465="nulová",J1465,0)</f>
        <v>0</v>
      </c>
      <c r="BJ1465" s="17" t="s">
        <v>90</v>
      </c>
      <c r="BK1465" s="148">
        <f>ROUND(I1465*H1465,2)</f>
        <v>0</v>
      </c>
      <c r="BL1465" s="17" t="s">
        <v>370</v>
      </c>
      <c r="BM1465" s="147" t="s">
        <v>3941</v>
      </c>
    </row>
    <row r="1466" spans="2:65" s="14" customFormat="1" ht="22.5">
      <c r="B1466" s="164"/>
      <c r="D1466" s="150" t="s">
        <v>276</v>
      </c>
      <c r="E1466" s="165" t="s">
        <v>1</v>
      </c>
      <c r="F1466" s="166" t="s">
        <v>2227</v>
      </c>
      <c r="H1466" s="165" t="s">
        <v>1</v>
      </c>
      <c r="I1466" s="167"/>
      <c r="L1466" s="164"/>
      <c r="M1466" s="168"/>
      <c r="T1466" s="169"/>
      <c r="AT1466" s="165" t="s">
        <v>276</v>
      </c>
      <c r="AU1466" s="165" t="s">
        <v>90</v>
      </c>
      <c r="AV1466" s="14" t="s">
        <v>84</v>
      </c>
      <c r="AW1466" s="14" t="s">
        <v>32</v>
      </c>
      <c r="AX1466" s="14" t="s">
        <v>77</v>
      </c>
      <c r="AY1466" s="165" t="s">
        <v>268</v>
      </c>
    </row>
    <row r="1467" spans="2:65" s="12" customFormat="1">
      <c r="B1467" s="149"/>
      <c r="D1467" s="150" t="s">
        <v>276</v>
      </c>
      <c r="E1467" s="151" t="s">
        <v>1</v>
      </c>
      <c r="F1467" s="152" t="s">
        <v>3942</v>
      </c>
      <c r="H1467" s="153">
        <v>7</v>
      </c>
      <c r="I1467" s="154"/>
      <c r="L1467" s="149"/>
      <c r="M1467" s="155"/>
      <c r="T1467" s="156"/>
      <c r="AT1467" s="151" t="s">
        <v>276</v>
      </c>
      <c r="AU1467" s="151" t="s">
        <v>90</v>
      </c>
      <c r="AV1467" s="12" t="s">
        <v>90</v>
      </c>
      <c r="AW1467" s="12" t="s">
        <v>32</v>
      </c>
      <c r="AX1467" s="12" t="s">
        <v>77</v>
      </c>
      <c r="AY1467" s="151" t="s">
        <v>268</v>
      </c>
    </row>
    <row r="1468" spans="2:65" s="13" customFormat="1">
      <c r="B1468" s="157"/>
      <c r="D1468" s="150" t="s">
        <v>276</v>
      </c>
      <c r="E1468" s="158" t="s">
        <v>1</v>
      </c>
      <c r="F1468" s="159" t="s">
        <v>278</v>
      </c>
      <c r="H1468" s="160">
        <v>7</v>
      </c>
      <c r="I1468" s="161"/>
      <c r="L1468" s="157"/>
      <c r="M1468" s="162"/>
      <c r="T1468" s="163"/>
      <c r="AT1468" s="158" t="s">
        <v>276</v>
      </c>
      <c r="AU1468" s="158" t="s">
        <v>90</v>
      </c>
      <c r="AV1468" s="13" t="s">
        <v>101</v>
      </c>
      <c r="AW1468" s="13" t="s">
        <v>32</v>
      </c>
      <c r="AX1468" s="13" t="s">
        <v>84</v>
      </c>
      <c r="AY1468" s="158" t="s">
        <v>268</v>
      </c>
    </row>
    <row r="1469" spans="2:65" s="1" customFormat="1" ht="66.75" customHeight="1">
      <c r="B1469" s="32"/>
      <c r="C1469" s="136" t="s">
        <v>2200</v>
      </c>
      <c r="D1469" s="177" t="s">
        <v>270</v>
      </c>
      <c r="E1469" s="137" t="s">
        <v>2230</v>
      </c>
      <c r="F1469" s="138" t="s">
        <v>2231</v>
      </c>
      <c r="G1469" s="139" t="s">
        <v>1442</v>
      </c>
      <c r="H1469" s="140">
        <v>594.18799999999999</v>
      </c>
      <c r="I1469" s="141"/>
      <c r="J1469" s="142">
        <f>ROUND(I1469*H1469,2)</f>
        <v>0</v>
      </c>
      <c r="K1469" s="138" t="s">
        <v>1</v>
      </c>
      <c r="L1469" s="32"/>
      <c r="M1469" s="143" t="s">
        <v>1</v>
      </c>
      <c r="N1469" s="144" t="s">
        <v>43</v>
      </c>
      <c r="P1469" s="145">
        <f>O1469*H1469</f>
        <v>0</v>
      </c>
      <c r="Q1469" s="145">
        <v>6.0000000000000002E-5</v>
      </c>
      <c r="R1469" s="145">
        <f>Q1469*H1469</f>
        <v>3.565128E-2</v>
      </c>
      <c r="S1469" s="145">
        <v>0</v>
      </c>
      <c r="T1469" s="146">
        <f>S1469*H1469</f>
        <v>0</v>
      </c>
      <c r="AR1469" s="147" t="s">
        <v>370</v>
      </c>
      <c r="AT1469" s="147" t="s">
        <v>270</v>
      </c>
      <c r="AU1469" s="147" t="s">
        <v>90</v>
      </c>
      <c r="AY1469" s="17" t="s">
        <v>268</v>
      </c>
      <c r="BE1469" s="148">
        <f>IF(N1469="základní",J1469,0)</f>
        <v>0</v>
      </c>
      <c r="BF1469" s="148">
        <f>IF(N1469="snížená",J1469,0)</f>
        <v>0</v>
      </c>
      <c r="BG1469" s="148">
        <f>IF(N1469="zákl. přenesená",J1469,0)</f>
        <v>0</v>
      </c>
      <c r="BH1469" s="148">
        <f>IF(N1469="sníž. přenesená",J1469,0)</f>
        <v>0</v>
      </c>
      <c r="BI1469" s="148">
        <f>IF(N1469="nulová",J1469,0)</f>
        <v>0</v>
      </c>
      <c r="BJ1469" s="17" t="s">
        <v>90</v>
      </c>
      <c r="BK1469" s="148">
        <f>ROUND(I1469*H1469,2)</f>
        <v>0</v>
      </c>
      <c r="BL1469" s="17" t="s">
        <v>370</v>
      </c>
      <c r="BM1469" s="147" t="s">
        <v>2232</v>
      </c>
    </row>
    <row r="1470" spans="2:65" s="1" customFormat="1" ht="78">
      <c r="B1470" s="32"/>
      <c r="D1470" s="150" t="s">
        <v>475</v>
      </c>
      <c r="F1470" s="178" t="s">
        <v>2233</v>
      </c>
      <c r="I1470" s="179"/>
      <c r="L1470" s="32"/>
      <c r="M1470" s="180"/>
      <c r="T1470" s="56"/>
      <c r="AT1470" s="17" t="s">
        <v>475</v>
      </c>
      <c r="AU1470" s="17" t="s">
        <v>90</v>
      </c>
    </row>
    <row r="1471" spans="2:65" s="12" customFormat="1">
      <c r="B1471" s="149"/>
      <c r="D1471" s="150" t="s">
        <v>276</v>
      </c>
      <c r="E1471" s="151" t="s">
        <v>1</v>
      </c>
      <c r="F1471" s="152" t="s">
        <v>2234</v>
      </c>
      <c r="H1471" s="153">
        <v>104.051</v>
      </c>
      <c r="I1471" s="154"/>
      <c r="L1471" s="149"/>
      <c r="M1471" s="155"/>
      <c r="T1471" s="156"/>
      <c r="AT1471" s="151" t="s">
        <v>276</v>
      </c>
      <c r="AU1471" s="151" t="s">
        <v>90</v>
      </c>
      <c r="AV1471" s="12" t="s">
        <v>90</v>
      </c>
      <c r="AW1471" s="12" t="s">
        <v>32</v>
      </c>
      <c r="AX1471" s="12" t="s">
        <v>77</v>
      </c>
      <c r="AY1471" s="151" t="s">
        <v>268</v>
      </c>
    </row>
    <row r="1472" spans="2:65" s="12" customFormat="1" ht="22.5">
      <c r="B1472" s="149"/>
      <c r="D1472" s="150" t="s">
        <v>276</v>
      </c>
      <c r="E1472" s="151" t="s">
        <v>1</v>
      </c>
      <c r="F1472" s="152" t="s">
        <v>2235</v>
      </c>
      <c r="H1472" s="153">
        <v>147.25299999999999</v>
      </c>
      <c r="I1472" s="154"/>
      <c r="L1472" s="149"/>
      <c r="M1472" s="155"/>
      <c r="T1472" s="156"/>
      <c r="AT1472" s="151" t="s">
        <v>276</v>
      </c>
      <c r="AU1472" s="151" t="s">
        <v>90</v>
      </c>
      <c r="AV1472" s="12" t="s">
        <v>90</v>
      </c>
      <c r="AW1472" s="12" t="s">
        <v>32</v>
      </c>
      <c r="AX1472" s="12" t="s">
        <v>77</v>
      </c>
      <c r="AY1472" s="151" t="s">
        <v>268</v>
      </c>
    </row>
    <row r="1473" spans="2:65" s="12" customFormat="1">
      <c r="B1473" s="149"/>
      <c r="D1473" s="150" t="s">
        <v>276</v>
      </c>
      <c r="E1473" s="151" t="s">
        <v>1</v>
      </c>
      <c r="F1473" s="152" t="s">
        <v>2236</v>
      </c>
      <c r="H1473" s="153">
        <v>41.357999999999997</v>
      </c>
      <c r="I1473" s="154"/>
      <c r="L1473" s="149"/>
      <c r="M1473" s="155"/>
      <c r="T1473" s="156"/>
      <c r="AT1473" s="151" t="s">
        <v>276</v>
      </c>
      <c r="AU1473" s="151" t="s">
        <v>90</v>
      </c>
      <c r="AV1473" s="12" t="s">
        <v>90</v>
      </c>
      <c r="AW1473" s="12" t="s">
        <v>32</v>
      </c>
      <c r="AX1473" s="12" t="s">
        <v>77</v>
      </c>
      <c r="AY1473" s="151" t="s">
        <v>268</v>
      </c>
    </row>
    <row r="1474" spans="2:65" s="12" customFormat="1">
      <c r="B1474" s="149"/>
      <c r="D1474" s="150" t="s">
        <v>276</v>
      </c>
      <c r="E1474" s="151" t="s">
        <v>1</v>
      </c>
      <c r="F1474" s="152" t="s">
        <v>2237</v>
      </c>
      <c r="H1474" s="153">
        <v>172.32499999999999</v>
      </c>
      <c r="I1474" s="154"/>
      <c r="L1474" s="149"/>
      <c r="M1474" s="155"/>
      <c r="T1474" s="156"/>
      <c r="AT1474" s="151" t="s">
        <v>276</v>
      </c>
      <c r="AU1474" s="151" t="s">
        <v>90</v>
      </c>
      <c r="AV1474" s="12" t="s">
        <v>90</v>
      </c>
      <c r="AW1474" s="12" t="s">
        <v>32</v>
      </c>
      <c r="AX1474" s="12" t="s">
        <v>77</v>
      </c>
      <c r="AY1474" s="151" t="s">
        <v>268</v>
      </c>
    </row>
    <row r="1475" spans="2:65" s="12" customFormat="1">
      <c r="B1475" s="149"/>
      <c r="D1475" s="150" t="s">
        <v>276</v>
      </c>
      <c r="E1475" s="151" t="s">
        <v>1</v>
      </c>
      <c r="F1475" s="152" t="s">
        <v>2238</v>
      </c>
      <c r="H1475" s="153">
        <v>51.698</v>
      </c>
      <c r="I1475" s="154"/>
      <c r="L1475" s="149"/>
      <c r="M1475" s="155"/>
      <c r="T1475" s="156"/>
      <c r="AT1475" s="151" t="s">
        <v>276</v>
      </c>
      <c r="AU1475" s="151" t="s">
        <v>90</v>
      </c>
      <c r="AV1475" s="12" t="s">
        <v>90</v>
      </c>
      <c r="AW1475" s="12" t="s">
        <v>32</v>
      </c>
      <c r="AX1475" s="12" t="s">
        <v>77</v>
      </c>
      <c r="AY1475" s="151" t="s">
        <v>268</v>
      </c>
    </row>
    <row r="1476" spans="2:65" s="13" customFormat="1">
      <c r="B1476" s="157"/>
      <c r="D1476" s="150" t="s">
        <v>276</v>
      </c>
      <c r="E1476" s="158" t="s">
        <v>1</v>
      </c>
      <c r="F1476" s="159" t="s">
        <v>278</v>
      </c>
      <c r="H1476" s="160">
        <v>516.68499999999995</v>
      </c>
      <c r="I1476" s="161"/>
      <c r="L1476" s="157"/>
      <c r="M1476" s="162"/>
      <c r="T1476" s="163"/>
      <c r="AT1476" s="158" t="s">
        <v>276</v>
      </c>
      <c r="AU1476" s="158" t="s">
        <v>90</v>
      </c>
      <c r="AV1476" s="13" t="s">
        <v>101</v>
      </c>
      <c r="AW1476" s="13" t="s">
        <v>32</v>
      </c>
      <c r="AX1476" s="13" t="s">
        <v>84</v>
      </c>
      <c r="AY1476" s="158" t="s">
        <v>268</v>
      </c>
    </row>
    <row r="1477" spans="2:65" s="12" customFormat="1">
      <c r="B1477" s="149"/>
      <c r="D1477" s="150" t="s">
        <v>276</v>
      </c>
      <c r="F1477" s="152" t="s">
        <v>2239</v>
      </c>
      <c r="H1477" s="153">
        <v>594.18799999999999</v>
      </c>
      <c r="I1477" s="154"/>
      <c r="L1477" s="149"/>
      <c r="M1477" s="155"/>
      <c r="T1477" s="156"/>
      <c r="AT1477" s="151" t="s">
        <v>276</v>
      </c>
      <c r="AU1477" s="151" t="s">
        <v>90</v>
      </c>
      <c r="AV1477" s="12" t="s">
        <v>90</v>
      </c>
      <c r="AW1477" s="12" t="s">
        <v>4</v>
      </c>
      <c r="AX1477" s="12" t="s">
        <v>84</v>
      </c>
      <c r="AY1477" s="151" t="s">
        <v>268</v>
      </c>
    </row>
    <row r="1478" spans="2:65" s="1" customFormat="1" ht="62.65" customHeight="1">
      <c r="B1478" s="32"/>
      <c r="C1478" s="136" t="s">
        <v>2204</v>
      </c>
      <c r="D1478" s="136" t="s">
        <v>270</v>
      </c>
      <c r="E1478" s="137" t="s">
        <v>2241</v>
      </c>
      <c r="F1478" s="138" t="s">
        <v>2242</v>
      </c>
      <c r="G1478" s="139" t="s">
        <v>445</v>
      </c>
      <c r="H1478" s="140">
        <v>1</v>
      </c>
      <c r="I1478" s="141"/>
      <c r="J1478" s="142">
        <f>ROUND(I1478*H1478,2)</f>
        <v>0</v>
      </c>
      <c r="K1478" s="138" t="s">
        <v>1</v>
      </c>
      <c r="L1478" s="32"/>
      <c r="M1478" s="143" t="s">
        <v>1</v>
      </c>
      <c r="N1478" s="144" t="s">
        <v>43</v>
      </c>
      <c r="P1478" s="145">
        <f>O1478*H1478</f>
        <v>0</v>
      </c>
      <c r="Q1478" s="145">
        <v>6.0000000000000002E-5</v>
      </c>
      <c r="R1478" s="145">
        <f>Q1478*H1478</f>
        <v>6.0000000000000002E-5</v>
      </c>
      <c r="S1478" s="145">
        <v>0</v>
      </c>
      <c r="T1478" s="146">
        <f>S1478*H1478</f>
        <v>0</v>
      </c>
      <c r="AR1478" s="147" t="s">
        <v>370</v>
      </c>
      <c r="AT1478" s="147" t="s">
        <v>270</v>
      </c>
      <c r="AU1478" s="147" t="s">
        <v>90</v>
      </c>
      <c r="AY1478" s="17" t="s">
        <v>268</v>
      </c>
      <c r="BE1478" s="148">
        <f>IF(N1478="základní",J1478,0)</f>
        <v>0</v>
      </c>
      <c r="BF1478" s="148">
        <f>IF(N1478="snížená",J1478,0)</f>
        <v>0</v>
      </c>
      <c r="BG1478" s="148">
        <f>IF(N1478="zákl. přenesená",J1478,0)</f>
        <v>0</v>
      </c>
      <c r="BH1478" s="148">
        <f>IF(N1478="sníž. přenesená",J1478,0)</f>
        <v>0</v>
      </c>
      <c r="BI1478" s="148">
        <f>IF(N1478="nulová",J1478,0)</f>
        <v>0</v>
      </c>
      <c r="BJ1478" s="17" t="s">
        <v>90</v>
      </c>
      <c r="BK1478" s="148">
        <f>ROUND(I1478*H1478,2)</f>
        <v>0</v>
      </c>
      <c r="BL1478" s="17" t="s">
        <v>370</v>
      </c>
      <c r="BM1478" s="147" t="s">
        <v>2243</v>
      </c>
    </row>
    <row r="1479" spans="2:65" s="1" customFormat="1" ht="78">
      <c r="B1479" s="32"/>
      <c r="D1479" s="150" t="s">
        <v>475</v>
      </c>
      <c r="F1479" s="178" t="s">
        <v>3448</v>
      </c>
      <c r="I1479" s="179"/>
      <c r="L1479" s="32"/>
      <c r="M1479" s="180"/>
      <c r="T1479" s="56"/>
      <c r="AT1479" s="17" t="s">
        <v>475</v>
      </c>
      <c r="AU1479" s="17" t="s">
        <v>90</v>
      </c>
    </row>
    <row r="1480" spans="2:65" s="1" customFormat="1" ht="62.65" customHeight="1">
      <c r="B1480" s="32"/>
      <c r="C1480" s="136" t="s">
        <v>2208</v>
      </c>
      <c r="D1480" s="136" t="s">
        <v>270</v>
      </c>
      <c r="E1480" s="137" t="s">
        <v>2246</v>
      </c>
      <c r="F1480" s="138" t="s">
        <v>2247</v>
      </c>
      <c r="G1480" s="139" t="s">
        <v>445</v>
      </c>
      <c r="H1480" s="140">
        <v>1</v>
      </c>
      <c r="I1480" s="141"/>
      <c r="J1480" s="142">
        <f>ROUND(I1480*H1480,2)</f>
        <v>0</v>
      </c>
      <c r="K1480" s="138" t="s">
        <v>1</v>
      </c>
      <c r="L1480" s="32"/>
      <c r="M1480" s="143" t="s">
        <v>1</v>
      </c>
      <c r="N1480" s="144" t="s">
        <v>43</v>
      </c>
      <c r="P1480" s="145">
        <f>O1480*H1480</f>
        <v>0</v>
      </c>
      <c r="Q1480" s="145">
        <v>6.0000000000000002E-5</v>
      </c>
      <c r="R1480" s="145">
        <f>Q1480*H1480</f>
        <v>6.0000000000000002E-5</v>
      </c>
      <c r="S1480" s="145">
        <v>0</v>
      </c>
      <c r="T1480" s="146">
        <f>S1480*H1480</f>
        <v>0</v>
      </c>
      <c r="AR1480" s="147" t="s">
        <v>370</v>
      </c>
      <c r="AT1480" s="147" t="s">
        <v>270</v>
      </c>
      <c r="AU1480" s="147" t="s">
        <v>90</v>
      </c>
      <c r="AY1480" s="17" t="s">
        <v>268</v>
      </c>
      <c r="BE1480" s="148">
        <f>IF(N1480="základní",J1480,0)</f>
        <v>0</v>
      </c>
      <c r="BF1480" s="148">
        <f>IF(N1480="snížená",J1480,0)</f>
        <v>0</v>
      </c>
      <c r="BG1480" s="148">
        <f>IF(N1480="zákl. přenesená",J1480,0)</f>
        <v>0</v>
      </c>
      <c r="BH1480" s="148">
        <f>IF(N1480="sníž. přenesená",J1480,0)</f>
        <v>0</v>
      </c>
      <c r="BI1480" s="148">
        <f>IF(N1480="nulová",J1480,0)</f>
        <v>0</v>
      </c>
      <c r="BJ1480" s="17" t="s">
        <v>90</v>
      </c>
      <c r="BK1480" s="148">
        <f>ROUND(I1480*H1480,2)</f>
        <v>0</v>
      </c>
      <c r="BL1480" s="17" t="s">
        <v>370</v>
      </c>
      <c r="BM1480" s="147" t="s">
        <v>2248</v>
      </c>
    </row>
    <row r="1481" spans="2:65" s="1" customFormat="1" ht="78">
      <c r="B1481" s="32"/>
      <c r="D1481" s="150" t="s">
        <v>475</v>
      </c>
      <c r="F1481" s="178" t="s">
        <v>2249</v>
      </c>
      <c r="I1481" s="179"/>
      <c r="L1481" s="32"/>
      <c r="M1481" s="180"/>
      <c r="T1481" s="56"/>
      <c r="AT1481" s="17" t="s">
        <v>475</v>
      </c>
      <c r="AU1481" s="17" t="s">
        <v>90</v>
      </c>
    </row>
    <row r="1482" spans="2:65" s="1" customFormat="1" ht="21.75" customHeight="1">
      <c r="B1482" s="32"/>
      <c r="C1482" s="136" t="s">
        <v>2218</v>
      </c>
      <c r="D1482" s="136" t="s">
        <v>270</v>
      </c>
      <c r="E1482" s="137" t="s">
        <v>2251</v>
      </c>
      <c r="F1482" s="138" t="s">
        <v>2252</v>
      </c>
      <c r="G1482" s="139" t="s">
        <v>1442</v>
      </c>
      <c r="H1482" s="140">
        <v>7</v>
      </c>
      <c r="I1482" s="141"/>
      <c r="J1482" s="142">
        <f>ROUND(I1482*H1482,2)</f>
        <v>0</v>
      </c>
      <c r="K1482" s="138" t="s">
        <v>274</v>
      </c>
      <c r="L1482" s="32"/>
      <c r="M1482" s="143" t="s">
        <v>1</v>
      </c>
      <c r="N1482" s="144" t="s">
        <v>43</v>
      </c>
      <c r="P1482" s="145">
        <f>O1482*H1482</f>
        <v>0</v>
      </c>
      <c r="Q1482" s="145">
        <v>6.9999999999999994E-5</v>
      </c>
      <c r="R1482" s="145">
        <f>Q1482*H1482</f>
        <v>4.8999999999999998E-4</v>
      </c>
      <c r="S1482" s="145">
        <v>0</v>
      </c>
      <c r="T1482" s="146">
        <f>S1482*H1482</f>
        <v>0</v>
      </c>
      <c r="AR1482" s="147" t="s">
        <v>370</v>
      </c>
      <c r="AT1482" s="147" t="s">
        <v>270</v>
      </c>
      <c r="AU1482" s="147" t="s">
        <v>90</v>
      </c>
      <c r="AY1482" s="17" t="s">
        <v>268</v>
      </c>
      <c r="BE1482" s="148">
        <f>IF(N1482="základní",J1482,0)</f>
        <v>0</v>
      </c>
      <c r="BF1482" s="148">
        <f>IF(N1482="snížená",J1482,0)</f>
        <v>0</v>
      </c>
      <c r="BG1482" s="148">
        <f>IF(N1482="zákl. přenesená",J1482,0)</f>
        <v>0</v>
      </c>
      <c r="BH1482" s="148">
        <f>IF(N1482="sníž. přenesená",J1482,0)</f>
        <v>0</v>
      </c>
      <c r="BI1482" s="148">
        <f>IF(N1482="nulová",J1482,0)</f>
        <v>0</v>
      </c>
      <c r="BJ1482" s="17" t="s">
        <v>90</v>
      </c>
      <c r="BK1482" s="148">
        <f>ROUND(I1482*H1482,2)</f>
        <v>0</v>
      </c>
      <c r="BL1482" s="17" t="s">
        <v>370</v>
      </c>
      <c r="BM1482" s="147" t="s">
        <v>3943</v>
      </c>
    </row>
    <row r="1483" spans="2:65" s="12" customFormat="1">
      <c r="B1483" s="149"/>
      <c r="D1483" s="150" t="s">
        <v>276</v>
      </c>
      <c r="F1483" s="152" t="s">
        <v>3944</v>
      </c>
      <c r="H1483" s="153">
        <v>7</v>
      </c>
      <c r="I1483" s="154"/>
      <c r="L1483" s="149"/>
      <c r="M1483" s="155"/>
      <c r="T1483" s="156"/>
      <c r="AT1483" s="151" t="s">
        <v>276</v>
      </c>
      <c r="AU1483" s="151" t="s">
        <v>90</v>
      </c>
      <c r="AV1483" s="12" t="s">
        <v>90</v>
      </c>
      <c r="AW1483" s="12" t="s">
        <v>4</v>
      </c>
      <c r="AX1483" s="12" t="s">
        <v>84</v>
      </c>
      <c r="AY1483" s="151" t="s">
        <v>268</v>
      </c>
    </row>
    <row r="1484" spans="2:65" s="1" customFormat="1" ht="21.75" customHeight="1">
      <c r="B1484" s="32"/>
      <c r="C1484" s="186" t="s">
        <v>2223</v>
      </c>
      <c r="D1484" s="186" t="s">
        <v>982</v>
      </c>
      <c r="E1484" s="187" t="s">
        <v>2256</v>
      </c>
      <c r="F1484" s="188" t="s">
        <v>2257</v>
      </c>
      <c r="G1484" s="189" t="s">
        <v>413</v>
      </c>
      <c r="H1484" s="190">
        <v>8.9999999999999993E-3</v>
      </c>
      <c r="I1484" s="191"/>
      <c r="J1484" s="192">
        <f>ROUND(I1484*H1484,2)</f>
        <v>0</v>
      </c>
      <c r="K1484" s="188" t="s">
        <v>274</v>
      </c>
      <c r="L1484" s="193"/>
      <c r="M1484" s="194" t="s">
        <v>1</v>
      </c>
      <c r="N1484" s="195" t="s">
        <v>43</v>
      </c>
      <c r="P1484" s="145">
        <f>O1484*H1484</f>
        <v>0</v>
      </c>
      <c r="Q1484" s="145">
        <v>1</v>
      </c>
      <c r="R1484" s="145">
        <f>Q1484*H1484</f>
        <v>8.9999999999999993E-3</v>
      </c>
      <c r="S1484" s="145">
        <v>0</v>
      </c>
      <c r="T1484" s="146">
        <f>S1484*H1484</f>
        <v>0</v>
      </c>
      <c r="AR1484" s="147" t="s">
        <v>448</v>
      </c>
      <c r="AT1484" s="147" t="s">
        <v>982</v>
      </c>
      <c r="AU1484" s="147" t="s">
        <v>90</v>
      </c>
      <c r="AY1484" s="17" t="s">
        <v>268</v>
      </c>
      <c r="BE1484" s="148">
        <f>IF(N1484="základní",J1484,0)</f>
        <v>0</v>
      </c>
      <c r="BF1484" s="148">
        <f>IF(N1484="snížená",J1484,0)</f>
        <v>0</v>
      </c>
      <c r="BG1484" s="148">
        <f>IF(N1484="zákl. přenesená",J1484,0)</f>
        <v>0</v>
      </c>
      <c r="BH1484" s="148">
        <f>IF(N1484="sníž. přenesená",J1484,0)</f>
        <v>0</v>
      </c>
      <c r="BI1484" s="148">
        <f>IF(N1484="nulová",J1484,0)</f>
        <v>0</v>
      </c>
      <c r="BJ1484" s="17" t="s">
        <v>90</v>
      </c>
      <c r="BK1484" s="148">
        <f>ROUND(I1484*H1484,2)</f>
        <v>0</v>
      </c>
      <c r="BL1484" s="17" t="s">
        <v>370</v>
      </c>
      <c r="BM1484" s="147" t="s">
        <v>3945</v>
      </c>
    </row>
    <row r="1485" spans="2:65" s="12" customFormat="1">
      <c r="B1485" s="149"/>
      <c r="D1485" s="150" t="s">
        <v>276</v>
      </c>
      <c r="E1485" s="151" t="s">
        <v>1</v>
      </c>
      <c r="F1485" s="152" t="s">
        <v>3946</v>
      </c>
      <c r="H1485" s="153">
        <v>0</v>
      </c>
      <c r="I1485" s="154"/>
      <c r="L1485" s="149"/>
      <c r="M1485" s="155"/>
      <c r="T1485" s="156"/>
      <c r="AT1485" s="151" t="s">
        <v>276</v>
      </c>
      <c r="AU1485" s="151" t="s">
        <v>90</v>
      </c>
      <c r="AV1485" s="12" t="s">
        <v>90</v>
      </c>
      <c r="AW1485" s="12" t="s">
        <v>32</v>
      </c>
      <c r="AX1485" s="12" t="s">
        <v>77</v>
      </c>
      <c r="AY1485" s="151" t="s">
        <v>268</v>
      </c>
    </row>
    <row r="1486" spans="2:65" s="12" customFormat="1">
      <c r="B1486" s="149"/>
      <c r="D1486" s="150" t="s">
        <v>276</v>
      </c>
      <c r="E1486" s="151" t="s">
        <v>1</v>
      </c>
      <c r="F1486" s="152" t="s">
        <v>3947</v>
      </c>
      <c r="H1486" s="153">
        <v>7.0000000000000001E-3</v>
      </c>
      <c r="I1486" s="154"/>
      <c r="L1486" s="149"/>
      <c r="M1486" s="155"/>
      <c r="T1486" s="156"/>
      <c r="AT1486" s="151" t="s">
        <v>276</v>
      </c>
      <c r="AU1486" s="151" t="s">
        <v>90</v>
      </c>
      <c r="AV1486" s="12" t="s">
        <v>90</v>
      </c>
      <c r="AW1486" s="12" t="s">
        <v>32</v>
      </c>
      <c r="AX1486" s="12" t="s">
        <v>77</v>
      </c>
      <c r="AY1486" s="151" t="s">
        <v>268</v>
      </c>
    </row>
    <row r="1487" spans="2:65" s="12" customFormat="1">
      <c r="B1487" s="149"/>
      <c r="D1487" s="150" t="s">
        <v>276</v>
      </c>
      <c r="E1487" s="151" t="s">
        <v>1</v>
      </c>
      <c r="F1487" s="152" t="s">
        <v>3018</v>
      </c>
      <c r="H1487" s="153">
        <v>0</v>
      </c>
      <c r="I1487" s="154"/>
      <c r="L1487" s="149"/>
      <c r="M1487" s="155"/>
      <c r="T1487" s="156"/>
      <c r="AT1487" s="151" t="s">
        <v>276</v>
      </c>
      <c r="AU1487" s="151" t="s">
        <v>90</v>
      </c>
      <c r="AV1487" s="12" t="s">
        <v>90</v>
      </c>
      <c r="AW1487" s="12" t="s">
        <v>32</v>
      </c>
      <c r="AX1487" s="12" t="s">
        <v>77</v>
      </c>
      <c r="AY1487" s="151" t="s">
        <v>268</v>
      </c>
    </row>
    <row r="1488" spans="2:65" s="12" customFormat="1">
      <c r="B1488" s="149"/>
      <c r="D1488" s="150" t="s">
        <v>276</v>
      </c>
      <c r="E1488" s="151" t="s">
        <v>1</v>
      </c>
      <c r="F1488" s="152" t="s">
        <v>3948</v>
      </c>
      <c r="H1488" s="153">
        <v>0</v>
      </c>
      <c r="I1488" s="154"/>
      <c r="L1488" s="149"/>
      <c r="M1488" s="155"/>
      <c r="T1488" s="156"/>
      <c r="AT1488" s="151" t="s">
        <v>276</v>
      </c>
      <c r="AU1488" s="151" t="s">
        <v>90</v>
      </c>
      <c r="AV1488" s="12" t="s">
        <v>90</v>
      </c>
      <c r="AW1488" s="12" t="s">
        <v>32</v>
      </c>
      <c r="AX1488" s="12" t="s">
        <v>77</v>
      </c>
      <c r="AY1488" s="151" t="s">
        <v>268</v>
      </c>
    </row>
    <row r="1489" spans="2:65" s="12" customFormat="1">
      <c r="B1489" s="149"/>
      <c r="D1489" s="150" t="s">
        <v>276</v>
      </c>
      <c r="E1489" s="151" t="s">
        <v>1</v>
      </c>
      <c r="F1489" s="152" t="s">
        <v>2263</v>
      </c>
      <c r="H1489" s="153">
        <v>0</v>
      </c>
      <c r="I1489" s="154"/>
      <c r="L1489" s="149"/>
      <c r="M1489" s="155"/>
      <c r="T1489" s="156"/>
      <c r="AT1489" s="151" t="s">
        <v>276</v>
      </c>
      <c r="AU1489" s="151" t="s">
        <v>90</v>
      </c>
      <c r="AV1489" s="12" t="s">
        <v>90</v>
      </c>
      <c r="AW1489" s="12" t="s">
        <v>32</v>
      </c>
      <c r="AX1489" s="12" t="s">
        <v>77</v>
      </c>
      <c r="AY1489" s="151" t="s">
        <v>268</v>
      </c>
    </row>
    <row r="1490" spans="2:65" s="13" customFormat="1">
      <c r="B1490" s="157"/>
      <c r="D1490" s="150" t="s">
        <v>276</v>
      </c>
      <c r="E1490" s="158" t="s">
        <v>1</v>
      </c>
      <c r="F1490" s="159" t="s">
        <v>278</v>
      </c>
      <c r="H1490" s="160">
        <v>7.0000000000000001E-3</v>
      </c>
      <c r="I1490" s="161"/>
      <c r="L1490" s="157"/>
      <c r="M1490" s="162"/>
      <c r="T1490" s="163"/>
      <c r="AT1490" s="158" t="s">
        <v>276</v>
      </c>
      <c r="AU1490" s="158" t="s">
        <v>90</v>
      </c>
      <c r="AV1490" s="13" t="s">
        <v>101</v>
      </c>
      <c r="AW1490" s="13" t="s">
        <v>32</v>
      </c>
      <c r="AX1490" s="13" t="s">
        <v>84</v>
      </c>
      <c r="AY1490" s="158" t="s">
        <v>268</v>
      </c>
    </row>
    <row r="1491" spans="2:65" s="12" customFormat="1">
      <c r="B1491" s="149"/>
      <c r="D1491" s="150" t="s">
        <v>276</v>
      </c>
      <c r="F1491" s="152" t="s">
        <v>3949</v>
      </c>
      <c r="H1491" s="153">
        <v>8.9999999999999993E-3</v>
      </c>
      <c r="I1491" s="154"/>
      <c r="L1491" s="149"/>
      <c r="M1491" s="155"/>
      <c r="T1491" s="156"/>
      <c r="AT1491" s="151" t="s">
        <v>276</v>
      </c>
      <c r="AU1491" s="151" t="s">
        <v>90</v>
      </c>
      <c r="AV1491" s="12" t="s">
        <v>90</v>
      </c>
      <c r="AW1491" s="12" t="s">
        <v>4</v>
      </c>
      <c r="AX1491" s="12" t="s">
        <v>84</v>
      </c>
      <c r="AY1491" s="151" t="s">
        <v>268</v>
      </c>
    </row>
    <row r="1492" spans="2:65" s="1" customFormat="1" ht="24.2" customHeight="1">
      <c r="B1492" s="32"/>
      <c r="C1492" s="136" t="s">
        <v>2229</v>
      </c>
      <c r="D1492" s="136" t="s">
        <v>270</v>
      </c>
      <c r="E1492" s="137" t="s">
        <v>2266</v>
      </c>
      <c r="F1492" s="138" t="s">
        <v>2267</v>
      </c>
      <c r="G1492" s="139" t="s">
        <v>1472</v>
      </c>
      <c r="H1492" s="197"/>
      <c r="I1492" s="141"/>
      <c r="J1492" s="142">
        <f>ROUND(I1492*H1492,2)</f>
        <v>0</v>
      </c>
      <c r="K1492" s="138" t="s">
        <v>274</v>
      </c>
      <c r="L1492" s="32"/>
      <c r="M1492" s="143" t="s">
        <v>1</v>
      </c>
      <c r="N1492" s="144" t="s">
        <v>43</v>
      </c>
      <c r="P1492" s="145">
        <f>O1492*H1492</f>
        <v>0</v>
      </c>
      <c r="Q1492" s="145">
        <v>0</v>
      </c>
      <c r="R1492" s="145">
        <f>Q1492*H1492</f>
        <v>0</v>
      </c>
      <c r="S1492" s="145">
        <v>0</v>
      </c>
      <c r="T1492" s="146">
        <f>S1492*H1492</f>
        <v>0</v>
      </c>
      <c r="AR1492" s="147" t="s">
        <v>370</v>
      </c>
      <c r="AT1492" s="147" t="s">
        <v>270</v>
      </c>
      <c r="AU1492" s="147" t="s">
        <v>90</v>
      </c>
      <c r="AY1492" s="17" t="s">
        <v>268</v>
      </c>
      <c r="BE1492" s="148">
        <f>IF(N1492="základní",J1492,0)</f>
        <v>0</v>
      </c>
      <c r="BF1492" s="148">
        <f>IF(N1492="snížená",J1492,0)</f>
        <v>0</v>
      </c>
      <c r="BG1492" s="148">
        <f>IF(N1492="zákl. přenesená",J1492,0)</f>
        <v>0</v>
      </c>
      <c r="BH1492" s="148">
        <f>IF(N1492="sníž. přenesená",J1492,0)</f>
        <v>0</v>
      </c>
      <c r="BI1492" s="148">
        <f>IF(N1492="nulová",J1492,0)</f>
        <v>0</v>
      </c>
      <c r="BJ1492" s="17" t="s">
        <v>90</v>
      </c>
      <c r="BK1492" s="148">
        <f>ROUND(I1492*H1492,2)</f>
        <v>0</v>
      </c>
      <c r="BL1492" s="17" t="s">
        <v>370</v>
      </c>
      <c r="BM1492" s="147" t="s">
        <v>2268</v>
      </c>
    </row>
    <row r="1493" spans="2:65" s="11" customFormat="1" ht="22.9" customHeight="1">
      <c r="B1493" s="124"/>
      <c r="D1493" s="125" t="s">
        <v>76</v>
      </c>
      <c r="E1493" s="134" t="s">
        <v>2269</v>
      </c>
      <c r="F1493" s="134" t="s">
        <v>2270</v>
      </c>
      <c r="I1493" s="127"/>
      <c r="J1493" s="135">
        <f>BK1493</f>
        <v>0</v>
      </c>
      <c r="L1493" s="124"/>
      <c r="M1493" s="129"/>
      <c r="P1493" s="130">
        <f>SUM(P1494:P1502)</f>
        <v>0</v>
      </c>
      <c r="R1493" s="130">
        <f>SUM(R1494:R1502)</f>
        <v>0</v>
      </c>
      <c r="T1493" s="131">
        <f>SUM(T1494:T1502)</f>
        <v>0</v>
      </c>
      <c r="AR1493" s="125" t="s">
        <v>90</v>
      </c>
      <c r="AT1493" s="132" t="s">
        <v>76</v>
      </c>
      <c r="AU1493" s="132" t="s">
        <v>84</v>
      </c>
      <c r="AY1493" s="125" t="s">
        <v>268</v>
      </c>
      <c r="BK1493" s="133">
        <f>SUM(BK1494:BK1502)</f>
        <v>0</v>
      </c>
    </row>
    <row r="1494" spans="2:65" s="1" customFormat="1" ht="49.15" customHeight="1">
      <c r="B1494" s="32"/>
      <c r="C1494" s="136" t="s">
        <v>2240</v>
      </c>
      <c r="D1494" s="177" t="s">
        <v>270</v>
      </c>
      <c r="E1494" s="137" t="s">
        <v>2272</v>
      </c>
      <c r="F1494" s="138" t="s">
        <v>2273</v>
      </c>
      <c r="G1494" s="139" t="s">
        <v>440</v>
      </c>
      <c r="H1494" s="140">
        <v>3</v>
      </c>
      <c r="I1494" s="141"/>
      <c r="J1494" s="142">
        <f>ROUND(I1494*H1494,2)</f>
        <v>0</v>
      </c>
      <c r="K1494" s="138" t="s">
        <v>1</v>
      </c>
      <c r="L1494" s="32"/>
      <c r="M1494" s="143" t="s">
        <v>1</v>
      </c>
      <c r="N1494" s="144" t="s">
        <v>43</v>
      </c>
      <c r="P1494" s="145">
        <f>O1494*H1494</f>
        <v>0</v>
      </c>
      <c r="Q1494" s="145">
        <v>0</v>
      </c>
      <c r="R1494" s="145">
        <f>Q1494*H1494</f>
        <v>0</v>
      </c>
      <c r="S1494" s="145">
        <v>0</v>
      </c>
      <c r="T1494" s="146">
        <f>S1494*H1494</f>
        <v>0</v>
      </c>
      <c r="AR1494" s="147" t="s">
        <v>370</v>
      </c>
      <c r="AT1494" s="147" t="s">
        <v>270</v>
      </c>
      <c r="AU1494" s="147" t="s">
        <v>90</v>
      </c>
      <c r="AY1494" s="17" t="s">
        <v>268</v>
      </c>
      <c r="BE1494" s="148">
        <f>IF(N1494="základní",J1494,0)</f>
        <v>0</v>
      </c>
      <c r="BF1494" s="148">
        <f>IF(N1494="snížená",J1494,0)</f>
        <v>0</v>
      </c>
      <c r="BG1494" s="148">
        <f>IF(N1494="zákl. přenesená",J1494,0)</f>
        <v>0</v>
      </c>
      <c r="BH1494" s="148">
        <f>IF(N1494="sníž. přenesená",J1494,0)</f>
        <v>0</v>
      </c>
      <c r="BI1494" s="148">
        <f>IF(N1494="nulová",J1494,0)</f>
        <v>0</v>
      </c>
      <c r="BJ1494" s="17" t="s">
        <v>90</v>
      </c>
      <c r="BK1494" s="148">
        <f>ROUND(I1494*H1494,2)</f>
        <v>0</v>
      </c>
      <c r="BL1494" s="17" t="s">
        <v>370</v>
      </c>
      <c r="BM1494" s="147" t="s">
        <v>2274</v>
      </c>
    </row>
    <row r="1495" spans="2:65" s="1" customFormat="1" ht="62.65" customHeight="1">
      <c r="B1495" s="32"/>
      <c r="C1495" s="136" t="s">
        <v>2245</v>
      </c>
      <c r="D1495" s="177" t="s">
        <v>270</v>
      </c>
      <c r="E1495" s="137" t="s">
        <v>3950</v>
      </c>
      <c r="F1495" s="138" t="s">
        <v>3951</v>
      </c>
      <c r="G1495" s="139" t="s">
        <v>440</v>
      </c>
      <c r="H1495" s="140">
        <v>1</v>
      </c>
      <c r="I1495" s="141"/>
      <c r="J1495" s="142">
        <f>ROUND(I1495*H1495,2)</f>
        <v>0</v>
      </c>
      <c r="K1495" s="138" t="s">
        <v>1</v>
      </c>
      <c r="L1495" s="32"/>
      <c r="M1495" s="143" t="s">
        <v>1</v>
      </c>
      <c r="N1495" s="144" t="s">
        <v>43</v>
      </c>
      <c r="P1495" s="145">
        <f>O1495*H1495</f>
        <v>0</v>
      </c>
      <c r="Q1495" s="145">
        <v>0</v>
      </c>
      <c r="R1495" s="145">
        <f>Q1495*H1495</f>
        <v>0</v>
      </c>
      <c r="S1495" s="145">
        <v>0</v>
      </c>
      <c r="T1495" s="146">
        <f>S1495*H1495</f>
        <v>0</v>
      </c>
      <c r="AR1495" s="147" t="s">
        <v>370</v>
      </c>
      <c r="AT1495" s="147" t="s">
        <v>270</v>
      </c>
      <c r="AU1495" s="147" t="s">
        <v>90</v>
      </c>
      <c r="AY1495" s="17" t="s">
        <v>268</v>
      </c>
      <c r="BE1495" s="148">
        <f>IF(N1495="základní",J1495,0)</f>
        <v>0</v>
      </c>
      <c r="BF1495" s="148">
        <f>IF(N1495="snížená",J1495,0)</f>
        <v>0</v>
      </c>
      <c r="BG1495" s="148">
        <f>IF(N1495="zákl. přenesená",J1495,0)</f>
        <v>0</v>
      </c>
      <c r="BH1495" s="148">
        <f>IF(N1495="sníž. přenesená",J1495,0)</f>
        <v>0</v>
      </c>
      <c r="BI1495" s="148">
        <f>IF(N1495="nulová",J1495,0)</f>
        <v>0</v>
      </c>
      <c r="BJ1495" s="17" t="s">
        <v>90</v>
      </c>
      <c r="BK1495" s="148">
        <f>ROUND(I1495*H1495,2)</f>
        <v>0</v>
      </c>
      <c r="BL1495" s="17" t="s">
        <v>370</v>
      </c>
      <c r="BM1495" s="147" t="s">
        <v>3952</v>
      </c>
    </row>
    <row r="1496" spans="2:65" s="1" customFormat="1" ht="48.75">
      <c r="B1496" s="32"/>
      <c r="D1496" s="150" t="s">
        <v>475</v>
      </c>
      <c r="F1496" s="178" t="s">
        <v>2279</v>
      </c>
      <c r="I1496" s="179"/>
      <c r="L1496" s="32"/>
      <c r="M1496" s="180"/>
      <c r="T1496" s="56"/>
      <c r="AT1496" s="17" t="s">
        <v>475</v>
      </c>
      <c r="AU1496" s="17" t="s">
        <v>90</v>
      </c>
    </row>
    <row r="1497" spans="2:65" s="1" customFormat="1" ht="55.5" customHeight="1">
      <c r="B1497" s="32"/>
      <c r="C1497" s="136" t="s">
        <v>2250</v>
      </c>
      <c r="D1497" s="177" t="s">
        <v>270</v>
      </c>
      <c r="E1497" s="137" t="s">
        <v>3953</v>
      </c>
      <c r="F1497" s="138" t="s">
        <v>3954</v>
      </c>
      <c r="G1497" s="139" t="s">
        <v>440</v>
      </c>
      <c r="H1497" s="140">
        <v>1</v>
      </c>
      <c r="I1497" s="141"/>
      <c r="J1497" s="142">
        <f>ROUND(I1497*H1497,2)</f>
        <v>0</v>
      </c>
      <c r="K1497" s="138" t="s">
        <v>1</v>
      </c>
      <c r="L1497" s="32"/>
      <c r="M1497" s="143" t="s">
        <v>1</v>
      </c>
      <c r="N1497" s="144" t="s">
        <v>43</v>
      </c>
      <c r="P1497" s="145">
        <f>O1497*H1497</f>
        <v>0</v>
      </c>
      <c r="Q1497" s="145">
        <v>0</v>
      </c>
      <c r="R1497" s="145">
        <f>Q1497*H1497</f>
        <v>0</v>
      </c>
      <c r="S1497" s="145">
        <v>0</v>
      </c>
      <c r="T1497" s="146">
        <f>S1497*H1497</f>
        <v>0</v>
      </c>
      <c r="AR1497" s="147" t="s">
        <v>370</v>
      </c>
      <c r="AT1497" s="147" t="s">
        <v>270</v>
      </c>
      <c r="AU1497" s="147" t="s">
        <v>90</v>
      </c>
      <c r="AY1497" s="17" t="s">
        <v>268</v>
      </c>
      <c r="BE1497" s="148">
        <f>IF(N1497="základní",J1497,0)</f>
        <v>0</v>
      </c>
      <c r="BF1497" s="148">
        <f>IF(N1497="snížená",J1497,0)</f>
        <v>0</v>
      </c>
      <c r="BG1497" s="148">
        <f>IF(N1497="zákl. přenesená",J1497,0)</f>
        <v>0</v>
      </c>
      <c r="BH1497" s="148">
        <f>IF(N1497="sníž. přenesená",J1497,0)</f>
        <v>0</v>
      </c>
      <c r="BI1497" s="148">
        <f>IF(N1497="nulová",J1497,0)</f>
        <v>0</v>
      </c>
      <c r="BJ1497" s="17" t="s">
        <v>90</v>
      </c>
      <c r="BK1497" s="148">
        <f>ROUND(I1497*H1497,2)</f>
        <v>0</v>
      </c>
      <c r="BL1497" s="17" t="s">
        <v>370</v>
      </c>
      <c r="BM1497" s="147" t="s">
        <v>3955</v>
      </c>
    </row>
    <row r="1498" spans="2:65" s="1" customFormat="1" ht="48.75">
      <c r="B1498" s="32"/>
      <c r="D1498" s="150" t="s">
        <v>475</v>
      </c>
      <c r="F1498" s="178" t="s">
        <v>2279</v>
      </c>
      <c r="I1498" s="179"/>
      <c r="L1498" s="32"/>
      <c r="M1498" s="180"/>
      <c r="T1498" s="56"/>
      <c r="AT1498" s="17" t="s">
        <v>475</v>
      </c>
      <c r="AU1498" s="17" t="s">
        <v>90</v>
      </c>
    </row>
    <row r="1499" spans="2:65" s="1" customFormat="1" ht="49.15" customHeight="1">
      <c r="B1499" s="32"/>
      <c r="C1499" s="136" t="s">
        <v>2255</v>
      </c>
      <c r="D1499" s="177" t="s">
        <v>270</v>
      </c>
      <c r="E1499" s="137" t="s">
        <v>3956</v>
      </c>
      <c r="F1499" s="138" t="s">
        <v>3957</v>
      </c>
      <c r="G1499" s="139" t="s">
        <v>440</v>
      </c>
      <c r="H1499" s="140">
        <v>1</v>
      </c>
      <c r="I1499" s="141"/>
      <c r="J1499" s="142">
        <f>ROUND(I1499*H1499,2)</f>
        <v>0</v>
      </c>
      <c r="K1499" s="138" t="s">
        <v>1</v>
      </c>
      <c r="L1499" s="32"/>
      <c r="M1499" s="143" t="s">
        <v>1</v>
      </c>
      <c r="N1499" s="144" t="s">
        <v>43</v>
      </c>
      <c r="P1499" s="145">
        <f>O1499*H1499</f>
        <v>0</v>
      </c>
      <c r="Q1499" s="145">
        <v>0</v>
      </c>
      <c r="R1499" s="145">
        <f>Q1499*H1499</f>
        <v>0</v>
      </c>
      <c r="S1499" s="145">
        <v>0</v>
      </c>
      <c r="T1499" s="146">
        <f>S1499*H1499</f>
        <v>0</v>
      </c>
      <c r="AR1499" s="147" t="s">
        <v>370</v>
      </c>
      <c r="AT1499" s="147" t="s">
        <v>270</v>
      </c>
      <c r="AU1499" s="147" t="s">
        <v>90</v>
      </c>
      <c r="AY1499" s="17" t="s">
        <v>268</v>
      </c>
      <c r="BE1499" s="148">
        <f>IF(N1499="základní",J1499,0)</f>
        <v>0</v>
      </c>
      <c r="BF1499" s="148">
        <f>IF(N1499="snížená",J1499,0)</f>
        <v>0</v>
      </c>
      <c r="BG1499" s="148">
        <f>IF(N1499="zákl. přenesená",J1499,0)</f>
        <v>0</v>
      </c>
      <c r="BH1499" s="148">
        <f>IF(N1499="sníž. přenesená",J1499,0)</f>
        <v>0</v>
      </c>
      <c r="BI1499" s="148">
        <f>IF(N1499="nulová",J1499,0)</f>
        <v>0</v>
      </c>
      <c r="BJ1499" s="17" t="s">
        <v>90</v>
      </c>
      <c r="BK1499" s="148">
        <f>ROUND(I1499*H1499,2)</f>
        <v>0</v>
      </c>
      <c r="BL1499" s="17" t="s">
        <v>370</v>
      </c>
      <c r="BM1499" s="147" t="s">
        <v>3958</v>
      </c>
    </row>
    <row r="1500" spans="2:65" s="1" customFormat="1" ht="49.15" customHeight="1">
      <c r="B1500" s="32"/>
      <c r="C1500" s="136" t="s">
        <v>2265</v>
      </c>
      <c r="D1500" s="177" t="s">
        <v>270</v>
      </c>
      <c r="E1500" s="137" t="s">
        <v>3959</v>
      </c>
      <c r="F1500" s="138" t="s">
        <v>3960</v>
      </c>
      <c r="G1500" s="139" t="s">
        <v>440</v>
      </c>
      <c r="H1500" s="140">
        <v>1</v>
      </c>
      <c r="I1500" s="141"/>
      <c r="J1500" s="142">
        <f>ROUND(I1500*H1500,2)</f>
        <v>0</v>
      </c>
      <c r="K1500" s="138" t="s">
        <v>1</v>
      </c>
      <c r="L1500" s="32"/>
      <c r="M1500" s="143" t="s">
        <v>1</v>
      </c>
      <c r="N1500" s="144" t="s">
        <v>43</v>
      </c>
      <c r="P1500" s="145">
        <f>O1500*H1500</f>
        <v>0</v>
      </c>
      <c r="Q1500" s="145">
        <v>0</v>
      </c>
      <c r="R1500" s="145">
        <f>Q1500*H1500</f>
        <v>0</v>
      </c>
      <c r="S1500" s="145">
        <v>0</v>
      </c>
      <c r="T1500" s="146">
        <f>S1500*H1500</f>
        <v>0</v>
      </c>
      <c r="AR1500" s="147" t="s">
        <v>370</v>
      </c>
      <c r="AT1500" s="147" t="s">
        <v>270</v>
      </c>
      <c r="AU1500" s="147" t="s">
        <v>90</v>
      </c>
      <c r="AY1500" s="17" t="s">
        <v>268</v>
      </c>
      <c r="BE1500" s="148">
        <f>IF(N1500="základní",J1500,0)</f>
        <v>0</v>
      </c>
      <c r="BF1500" s="148">
        <f>IF(N1500="snížená",J1500,0)</f>
        <v>0</v>
      </c>
      <c r="BG1500" s="148">
        <f>IF(N1500="zákl. přenesená",J1500,0)</f>
        <v>0</v>
      </c>
      <c r="BH1500" s="148">
        <f>IF(N1500="sníž. přenesená",J1500,0)</f>
        <v>0</v>
      </c>
      <c r="BI1500" s="148">
        <f>IF(N1500="nulová",J1500,0)</f>
        <v>0</v>
      </c>
      <c r="BJ1500" s="17" t="s">
        <v>90</v>
      </c>
      <c r="BK1500" s="148">
        <f>ROUND(I1500*H1500,2)</f>
        <v>0</v>
      </c>
      <c r="BL1500" s="17" t="s">
        <v>370</v>
      </c>
      <c r="BM1500" s="147" t="s">
        <v>3961</v>
      </c>
    </row>
    <row r="1501" spans="2:65" s="1" customFormat="1" ht="49.15" customHeight="1">
      <c r="B1501" s="32"/>
      <c r="C1501" s="136" t="s">
        <v>2271</v>
      </c>
      <c r="D1501" s="177" t="s">
        <v>270</v>
      </c>
      <c r="E1501" s="137" t="s">
        <v>3962</v>
      </c>
      <c r="F1501" s="138" t="s">
        <v>3963</v>
      </c>
      <c r="G1501" s="139" t="s">
        <v>440</v>
      </c>
      <c r="H1501" s="140">
        <v>1</v>
      </c>
      <c r="I1501" s="141"/>
      <c r="J1501" s="142">
        <f>ROUND(I1501*H1501,2)</f>
        <v>0</v>
      </c>
      <c r="K1501" s="138" t="s">
        <v>1</v>
      </c>
      <c r="L1501" s="32"/>
      <c r="M1501" s="143" t="s">
        <v>1</v>
      </c>
      <c r="N1501" s="144" t="s">
        <v>43</v>
      </c>
      <c r="P1501" s="145">
        <f>O1501*H1501</f>
        <v>0</v>
      </c>
      <c r="Q1501" s="145">
        <v>0</v>
      </c>
      <c r="R1501" s="145">
        <f>Q1501*H1501</f>
        <v>0</v>
      </c>
      <c r="S1501" s="145">
        <v>0</v>
      </c>
      <c r="T1501" s="146">
        <f>S1501*H1501</f>
        <v>0</v>
      </c>
      <c r="AR1501" s="147" t="s">
        <v>370</v>
      </c>
      <c r="AT1501" s="147" t="s">
        <v>270</v>
      </c>
      <c r="AU1501" s="147" t="s">
        <v>90</v>
      </c>
      <c r="AY1501" s="17" t="s">
        <v>268</v>
      </c>
      <c r="BE1501" s="148">
        <f>IF(N1501="základní",J1501,0)</f>
        <v>0</v>
      </c>
      <c r="BF1501" s="148">
        <f>IF(N1501="snížená",J1501,0)</f>
        <v>0</v>
      </c>
      <c r="BG1501" s="148">
        <f>IF(N1501="zákl. přenesená",J1501,0)</f>
        <v>0</v>
      </c>
      <c r="BH1501" s="148">
        <f>IF(N1501="sníž. přenesená",J1501,0)</f>
        <v>0</v>
      </c>
      <c r="BI1501" s="148">
        <f>IF(N1501="nulová",J1501,0)</f>
        <v>0</v>
      </c>
      <c r="BJ1501" s="17" t="s">
        <v>90</v>
      </c>
      <c r="BK1501" s="148">
        <f>ROUND(I1501*H1501,2)</f>
        <v>0</v>
      </c>
      <c r="BL1501" s="17" t="s">
        <v>370</v>
      </c>
      <c r="BM1501" s="147" t="s">
        <v>3964</v>
      </c>
    </row>
    <row r="1502" spans="2:65" s="1" customFormat="1" ht="21.75" customHeight="1">
      <c r="B1502" s="32"/>
      <c r="C1502" s="136" t="s">
        <v>2275</v>
      </c>
      <c r="D1502" s="136" t="s">
        <v>270</v>
      </c>
      <c r="E1502" s="137" t="s">
        <v>2305</v>
      </c>
      <c r="F1502" s="138" t="s">
        <v>2306</v>
      </c>
      <c r="G1502" s="139" t="s">
        <v>1472</v>
      </c>
      <c r="H1502" s="197"/>
      <c r="I1502" s="141"/>
      <c r="J1502" s="142">
        <f>ROUND(I1502*H1502,2)</f>
        <v>0</v>
      </c>
      <c r="K1502" s="138" t="s">
        <v>1</v>
      </c>
      <c r="L1502" s="32"/>
      <c r="M1502" s="143" t="s">
        <v>1</v>
      </c>
      <c r="N1502" s="144" t="s">
        <v>43</v>
      </c>
      <c r="P1502" s="145">
        <f>O1502*H1502</f>
        <v>0</v>
      </c>
      <c r="Q1502" s="145">
        <v>0</v>
      </c>
      <c r="R1502" s="145">
        <f>Q1502*H1502</f>
        <v>0</v>
      </c>
      <c r="S1502" s="145">
        <v>0</v>
      </c>
      <c r="T1502" s="146">
        <f>S1502*H1502</f>
        <v>0</v>
      </c>
      <c r="AR1502" s="147" t="s">
        <v>370</v>
      </c>
      <c r="AT1502" s="147" t="s">
        <v>270</v>
      </c>
      <c r="AU1502" s="147" t="s">
        <v>90</v>
      </c>
      <c r="AY1502" s="17" t="s">
        <v>268</v>
      </c>
      <c r="BE1502" s="148">
        <f>IF(N1502="základní",J1502,0)</f>
        <v>0</v>
      </c>
      <c r="BF1502" s="148">
        <f>IF(N1502="snížená",J1502,0)</f>
        <v>0</v>
      </c>
      <c r="BG1502" s="148">
        <f>IF(N1502="zákl. přenesená",J1502,0)</f>
        <v>0</v>
      </c>
      <c r="BH1502" s="148">
        <f>IF(N1502="sníž. přenesená",J1502,0)</f>
        <v>0</v>
      </c>
      <c r="BI1502" s="148">
        <f>IF(N1502="nulová",J1502,0)</f>
        <v>0</v>
      </c>
      <c r="BJ1502" s="17" t="s">
        <v>90</v>
      </c>
      <c r="BK1502" s="148">
        <f>ROUND(I1502*H1502,2)</f>
        <v>0</v>
      </c>
      <c r="BL1502" s="17" t="s">
        <v>370</v>
      </c>
      <c r="BM1502" s="147" t="s">
        <v>2307</v>
      </c>
    </row>
    <row r="1503" spans="2:65" s="11" customFormat="1" ht="22.9" customHeight="1">
      <c r="B1503" s="124"/>
      <c r="D1503" s="125" t="s">
        <v>76</v>
      </c>
      <c r="E1503" s="134" t="s">
        <v>2308</v>
      </c>
      <c r="F1503" s="134" t="s">
        <v>2309</v>
      </c>
      <c r="I1503" s="127"/>
      <c r="J1503" s="135">
        <f>BK1503</f>
        <v>0</v>
      </c>
      <c r="L1503" s="124"/>
      <c r="M1503" s="129"/>
      <c r="P1503" s="130">
        <f>SUM(P1504:P1520)</f>
        <v>0</v>
      </c>
      <c r="R1503" s="130">
        <f>SUM(R1504:R1520)</f>
        <v>0</v>
      </c>
      <c r="T1503" s="131">
        <f>SUM(T1504:T1520)</f>
        <v>0</v>
      </c>
      <c r="AR1503" s="125" t="s">
        <v>90</v>
      </c>
      <c r="AT1503" s="132" t="s">
        <v>76</v>
      </c>
      <c r="AU1503" s="132" t="s">
        <v>84</v>
      </c>
      <c r="AY1503" s="125" t="s">
        <v>268</v>
      </c>
      <c r="BK1503" s="133">
        <f>SUM(BK1504:BK1520)</f>
        <v>0</v>
      </c>
    </row>
    <row r="1504" spans="2:65" s="1" customFormat="1" ht="55.5" customHeight="1">
      <c r="B1504" s="32"/>
      <c r="C1504" s="136" t="s">
        <v>2280</v>
      </c>
      <c r="D1504" s="177" t="s">
        <v>270</v>
      </c>
      <c r="E1504" s="137" t="s">
        <v>3965</v>
      </c>
      <c r="F1504" s="138" t="s">
        <v>3966</v>
      </c>
      <c r="G1504" s="139" t="s">
        <v>440</v>
      </c>
      <c r="H1504" s="140">
        <v>1</v>
      </c>
      <c r="I1504" s="141"/>
      <c r="J1504" s="142">
        <f>ROUND(I1504*H1504,2)</f>
        <v>0</v>
      </c>
      <c r="K1504" s="138" t="s">
        <v>1</v>
      </c>
      <c r="L1504" s="32"/>
      <c r="M1504" s="143" t="s">
        <v>1</v>
      </c>
      <c r="N1504" s="144" t="s">
        <v>43</v>
      </c>
      <c r="P1504" s="145">
        <f>O1504*H1504</f>
        <v>0</v>
      </c>
      <c r="Q1504" s="145">
        <v>0</v>
      </c>
      <c r="R1504" s="145">
        <f>Q1504*H1504</f>
        <v>0</v>
      </c>
      <c r="S1504" s="145">
        <v>0</v>
      </c>
      <c r="T1504" s="146">
        <f>S1504*H1504</f>
        <v>0</v>
      </c>
      <c r="AR1504" s="147" t="s">
        <v>370</v>
      </c>
      <c r="AT1504" s="147" t="s">
        <v>270</v>
      </c>
      <c r="AU1504" s="147" t="s">
        <v>90</v>
      </c>
      <c r="AY1504" s="17" t="s">
        <v>268</v>
      </c>
      <c r="BE1504" s="148">
        <f>IF(N1504="základní",J1504,0)</f>
        <v>0</v>
      </c>
      <c r="BF1504" s="148">
        <f>IF(N1504="snížená",J1504,0)</f>
        <v>0</v>
      </c>
      <c r="BG1504" s="148">
        <f>IF(N1504="zákl. přenesená",J1504,0)</f>
        <v>0</v>
      </c>
      <c r="BH1504" s="148">
        <f>IF(N1504="sníž. přenesená",J1504,0)</f>
        <v>0</v>
      </c>
      <c r="BI1504" s="148">
        <f>IF(N1504="nulová",J1504,0)</f>
        <v>0</v>
      </c>
      <c r="BJ1504" s="17" t="s">
        <v>90</v>
      </c>
      <c r="BK1504" s="148">
        <f>ROUND(I1504*H1504,2)</f>
        <v>0</v>
      </c>
      <c r="BL1504" s="17" t="s">
        <v>370</v>
      </c>
      <c r="BM1504" s="147" t="s">
        <v>3967</v>
      </c>
    </row>
    <row r="1505" spans="2:65" s="1" customFormat="1" ht="29.25">
      <c r="B1505" s="32"/>
      <c r="D1505" s="150" t="s">
        <v>475</v>
      </c>
      <c r="F1505" s="178" t="s">
        <v>3032</v>
      </c>
      <c r="I1505" s="179"/>
      <c r="L1505" s="32"/>
      <c r="M1505" s="180"/>
      <c r="T1505" s="56"/>
      <c r="AT1505" s="17" t="s">
        <v>475</v>
      </c>
      <c r="AU1505" s="17" t="s">
        <v>90</v>
      </c>
    </row>
    <row r="1506" spans="2:65" s="1" customFormat="1" ht="37.9" customHeight="1">
      <c r="B1506" s="32"/>
      <c r="C1506" s="136" t="s">
        <v>2284</v>
      </c>
      <c r="D1506" s="136" t="s">
        <v>270</v>
      </c>
      <c r="E1506" s="137" t="s">
        <v>3968</v>
      </c>
      <c r="F1506" s="138" t="s">
        <v>3969</v>
      </c>
      <c r="G1506" s="139" t="s">
        <v>440</v>
      </c>
      <c r="H1506" s="140">
        <v>1</v>
      </c>
      <c r="I1506" s="141"/>
      <c r="J1506" s="142">
        <f>ROUND(I1506*H1506,2)</f>
        <v>0</v>
      </c>
      <c r="K1506" s="138" t="s">
        <v>1</v>
      </c>
      <c r="L1506" s="32"/>
      <c r="M1506" s="143" t="s">
        <v>1</v>
      </c>
      <c r="N1506" s="144" t="s">
        <v>43</v>
      </c>
      <c r="P1506" s="145">
        <f>O1506*H1506</f>
        <v>0</v>
      </c>
      <c r="Q1506" s="145">
        <v>0</v>
      </c>
      <c r="R1506" s="145">
        <f>Q1506*H1506</f>
        <v>0</v>
      </c>
      <c r="S1506" s="145">
        <v>0</v>
      </c>
      <c r="T1506" s="146">
        <f>S1506*H1506</f>
        <v>0</v>
      </c>
      <c r="AR1506" s="147" t="s">
        <v>370</v>
      </c>
      <c r="AT1506" s="147" t="s">
        <v>270</v>
      </c>
      <c r="AU1506" s="147" t="s">
        <v>90</v>
      </c>
      <c r="AY1506" s="17" t="s">
        <v>268</v>
      </c>
      <c r="BE1506" s="148">
        <f>IF(N1506="základní",J1506,0)</f>
        <v>0</v>
      </c>
      <c r="BF1506" s="148">
        <f>IF(N1506="snížená",J1506,0)</f>
        <v>0</v>
      </c>
      <c r="BG1506" s="148">
        <f>IF(N1506="zákl. přenesená",J1506,0)</f>
        <v>0</v>
      </c>
      <c r="BH1506" s="148">
        <f>IF(N1506="sníž. přenesená",J1506,0)</f>
        <v>0</v>
      </c>
      <c r="BI1506" s="148">
        <f>IF(N1506="nulová",J1506,0)</f>
        <v>0</v>
      </c>
      <c r="BJ1506" s="17" t="s">
        <v>90</v>
      </c>
      <c r="BK1506" s="148">
        <f>ROUND(I1506*H1506,2)</f>
        <v>0</v>
      </c>
      <c r="BL1506" s="17" t="s">
        <v>370</v>
      </c>
      <c r="BM1506" s="147" t="s">
        <v>3970</v>
      </c>
    </row>
    <row r="1507" spans="2:65" s="1" customFormat="1" ht="29.25">
      <c r="B1507" s="32"/>
      <c r="D1507" s="150" t="s">
        <v>475</v>
      </c>
      <c r="F1507" s="178" t="s">
        <v>3032</v>
      </c>
      <c r="I1507" s="179"/>
      <c r="L1507" s="32"/>
      <c r="M1507" s="180"/>
      <c r="T1507" s="56"/>
      <c r="AT1507" s="17" t="s">
        <v>475</v>
      </c>
      <c r="AU1507" s="17" t="s">
        <v>90</v>
      </c>
    </row>
    <row r="1508" spans="2:65" s="1" customFormat="1" ht="62.65" customHeight="1">
      <c r="B1508" s="32"/>
      <c r="C1508" s="136" t="s">
        <v>2288</v>
      </c>
      <c r="D1508" s="177" t="s">
        <v>270</v>
      </c>
      <c r="E1508" s="137" t="s">
        <v>3971</v>
      </c>
      <c r="F1508" s="138" t="s">
        <v>3972</v>
      </c>
      <c r="G1508" s="139" t="s">
        <v>440</v>
      </c>
      <c r="H1508" s="140">
        <v>3</v>
      </c>
      <c r="I1508" s="141"/>
      <c r="J1508" s="142">
        <f>ROUND(I1508*H1508,2)</f>
        <v>0</v>
      </c>
      <c r="K1508" s="138" t="s">
        <v>1</v>
      </c>
      <c r="L1508" s="32"/>
      <c r="M1508" s="143" t="s">
        <v>1</v>
      </c>
      <c r="N1508" s="144" t="s">
        <v>43</v>
      </c>
      <c r="P1508" s="145">
        <f>O1508*H1508</f>
        <v>0</v>
      </c>
      <c r="Q1508" s="145">
        <v>0</v>
      </c>
      <c r="R1508" s="145">
        <f>Q1508*H1508</f>
        <v>0</v>
      </c>
      <c r="S1508" s="145">
        <v>0</v>
      </c>
      <c r="T1508" s="146">
        <f>S1508*H1508</f>
        <v>0</v>
      </c>
      <c r="AR1508" s="147" t="s">
        <v>370</v>
      </c>
      <c r="AT1508" s="147" t="s">
        <v>270</v>
      </c>
      <c r="AU1508" s="147" t="s">
        <v>90</v>
      </c>
      <c r="AY1508" s="17" t="s">
        <v>268</v>
      </c>
      <c r="BE1508" s="148">
        <f>IF(N1508="základní",J1508,0)</f>
        <v>0</v>
      </c>
      <c r="BF1508" s="148">
        <f>IF(N1508="snížená",J1508,0)</f>
        <v>0</v>
      </c>
      <c r="BG1508" s="148">
        <f>IF(N1508="zákl. přenesená",J1508,0)</f>
        <v>0</v>
      </c>
      <c r="BH1508" s="148">
        <f>IF(N1508="sníž. přenesená",J1508,0)</f>
        <v>0</v>
      </c>
      <c r="BI1508" s="148">
        <f>IF(N1508="nulová",J1508,0)</f>
        <v>0</v>
      </c>
      <c r="BJ1508" s="17" t="s">
        <v>90</v>
      </c>
      <c r="BK1508" s="148">
        <f>ROUND(I1508*H1508,2)</f>
        <v>0</v>
      </c>
      <c r="BL1508" s="17" t="s">
        <v>370</v>
      </c>
      <c r="BM1508" s="147" t="s">
        <v>3973</v>
      </c>
    </row>
    <row r="1509" spans="2:65" s="1" customFormat="1" ht="78">
      <c r="B1509" s="32"/>
      <c r="D1509" s="150" t="s">
        <v>475</v>
      </c>
      <c r="F1509" s="178" t="s">
        <v>3039</v>
      </c>
      <c r="I1509" s="179"/>
      <c r="L1509" s="32"/>
      <c r="M1509" s="180"/>
      <c r="T1509" s="56"/>
      <c r="AT1509" s="17" t="s">
        <v>475</v>
      </c>
      <c r="AU1509" s="17" t="s">
        <v>90</v>
      </c>
    </row>
    <row r="1510" spans="2:65" s="1" customFormat="1" ht="44.25" customHeight="1">
      <c r="B1510" s="32"/>
      <c r="C1510" s="136" t="s">
        <v>2292</v>
      </c>
      <c r="D1510" s="136" t="s">
        <v>270</v>
      </c>
      <c r="E1510" s="137" t="s">
        <v>3974</v>
      </c>
      <c r="F1510" s="138" t="s">
        <v>3975</v>
      </c>
      <c r="G1510" s="139" t="s">
        <v>440</v>
      </c>
      <c r="H1510" s="140">
        <v>1</v>
      </c>
      <c r="I1510" s="141"/>
      <c r="J1510" s="142">
        <f>ROUND(I1510*H1510,2)</f>
        <v>0</v>
      </c>
      <c r="K1510" s="138" t="s">
        <v>1</v>
      </c>
      <c r="L1510" s="32"/>
      <c r="M1510" s="143" t="s">
        <v>1</v>
      </c>
      <c r="N1510" s="144" t="s">
        <v>43</v>
      </c>
      <c r="P1510" s="145">
        <f>O1510*H1510</f>
        <v>0</v>
      </c>
      <c r="Q1510" s="145">
        <v>0</v>
      </c>
      <c r="R1510" s="145">
        <f>Q1510*H1510</f>
        <v>0</v>
      </c>
      <c r="S1510" s="145">
        <v>0</v>
      </c>
      <c r="T1510" s="146">
        <f>S1510*H1510</f>
        <v>0</v>
      </c>
      <c r="AR1510" s="147" t="s">
        <v>370</v>
      </c>
      <c r="AT1510" s="147" t="s">
        <v>270</v>
      </c>
      <c r="AU1510" s="147" t="s">
        <v>90</v>
      </c>
      <c r="AY1510" s="17" t="s">
        <v>268</v>
      </c>
      <c r="BE1510" s="148">
        <f>IF(N1510="základní",J1510,0)</f>
        <v>0</v>
      </c>
      <c r="BF1510" s="148">
        <f>IF(N1510="snížená",J1510,0)</f>
        <v>0</v>
      </c>
      <c r="BG1510" s="148">
        <f>IF(N1510="zákl. přenesená",J1510,0)</f>
        <v>0</v>
      </c>
      <c r="BH1510" s="148">
        <f>IF(N1510="sníž. přenesená",J1510,0)</f>
        <v>0</v>
      </c>
      <c r="BI1510" s="148">
        <f>IF(N1510="nulová",J1510,0)</f>
        <v>0</v>
      </c>
      <c r="BJ1510" s="17" t="s">
        <v>90</v>
      </c>
      <c r="BK1510" s="148">
        <f>ROUND(I1510*H1510,2)</f>
        <v>0</v>
      </c>
      <c r="BL1510" s="17" t="s">
        <v>370</v>
      </c>
      <c r="BM1510" s="147" t="s">
        <v>3976</v>
      </c>
    </row>
    <row r="1511" spans="2:65" s="1" customFormat="1" ht="29.25">
      <c r="B1511" s="32"/>
      <c r="D1511" s="150" t="s">
        <v>475</v>
      </c>
      <c r="F1511" s="178" t="s">
        <v>3032</v>
      </c>
      <c r="I1511" s="179"/>
      <c r="L1511" s="32"/>
      <c r="M1511" s="180"/>
      <c r="T1511" s="56"/>
      <c r="AT1511" s="17" t="s">
        <v>475</v>
      </c>
      <c r="AU1511" s="17" t="s">
        <v>90</v>
      </c>
    </row>
    <row r="1512" spans="2:65" s="1" customFormat="1" ht="49.15" customHeight="1">
      <c r="B1512" s="32"/>
      <c r="C1512" s="136" t="s">
        <v>2296</v>
      </c>
      <c r="D1512" s="177" t="s">
        <v>270</v>
      </c>
      <c r="E1512" s="137" t="s">
        <v>3977</v>
      </c>
      <c r="F1512" s="138" t="s">
        <v>3978</v>
      </c>
      <c r="G1512" s="139" t="s">
        <v>440</v>
      </c>
      <c r="H1512" s="140">
        <v>1</v>
      </c>
      <c r="I1512" s="141"/>
      <c r="J1512" s="142">
        <f>ROUND(I1512*H1512,2)</f>
        <v>0</v>
      </c>
      <c r="K1512" s="138" t="s">
        <v>1</v>
      </c>
      <c r="L1512" s="32"/>
      <c r="M1512" s="143" t="s">
        <v>1</v>
      </c>
      <c r="N1512" s="144" t="s">
        <v>43</v>
      </c>
      <c r="P1512" s="145">
        <f>O1512*H1512</f>
        <v>0</v>
      </c>
      <c r="Q1512" s="145">
        <v>0</v>
      </c>
      <c r="R1512" s="145">
        <f>Q1512*H1512</f>
        <v>0</v>
      </c>
      <c r="S1512" s="145">
        <v>0</v>
      </c>
      <c r="T1512" s="146">
        <f>S1512*H1512</f>
        <v>0</v>
      </c>
      <c r="AR1512" s="147" t="s">
        <v>370</v>
      </c>
      <c r="AT1512" s="147" t="s">
        <v>270</v>
      </c>
      <c r="AU1512" s="147" t="s">
        <v>90</v>
      </c>
      <c r="AY1512" s="17" t="s">
        <v>268</v>
      </c>
      <c r="BE1512" s="148">
        <f>IF(N1512="základní",J1512,0)</f>
        <v>0</v>
      </c>
      <c r="BF1512" s="148">
        <f>IF(N1512="snížená",J1512,0)</f>
        <v>0</v>
      </c>
      <c r="BG1512" s="148">
        <f>IF(N1512="zákl. přenesená",J1512,0)</f>
        <v>0</v>
      </c>
      <c r="BH1512" s="148">
        <f>IF(N1512="sníž. přenesená",J1512,0)</f>
        <v>0</v>
      </c>
      <c r="BI1512" s="148">
        <f>IF(N1512="nulová",J1512,0)</f>
        <v>0</v>
      </c>
      <c r="BJ1512" s="17" t="s">
        <v>90</v>
      </c>
      <c r="BK1512" s="148">
        <f>ROUND(I1512*H1512,2)</f>
        <v>0</v>
      </c>
      <c r="BL1512" s="17" t="s">
        <v>370</v>
      </c>
      <c r="BM1512" s="147" t="s">
        <v>3979</v>
      </c>
    </row>
    <row r="1513" spans="2:65" s="1" customFormat="1" ht="78">
      <c r="B1513" s="32"/>
      <c r="D1513" s="150" t="s">
        <v>475</v>
      </c>
      <c r="F1513" s="178" t="s">
        <v>3039</v>
      </c>
      <c r="I1513" s="179"/>
      <c r="L1513" s="32"/>
      <c r="M1513" s="180"/>
      <c r="T1513" s="56"/>
      <c r="AT1513" s="17" t="s">
        <v>475</v>
      </c>
      <c r="AU1513" s="17" t="s">
        <v>90</v>
      </c>
    </row>
    <row r="1514" spans="2:65" s="1" customFormat="1" ht="37.9" customHeight="1">
      <c r="B1514" s="32"/>
      <c r="C1514" s="136" t="s">
        <v>2300</v>
      </c>
      <c r="D1514" s="136" t="s">
        <v>270</v>
      </c>
      <c r="E1514" s="137" t="s">
        <v>3980</v>
      </c>
      <c r="F1514" s="138" t="s">
        <v>3981</v>
      </c>
      <c r="G1514" s="139" t="s">
        <v>440</v>
      </c>
      <c r="H1514" s="140">
        <v>1</v>
      </c>
      <c r="I1514" s="141"/>
      <c r="J1514" s="142">
        <f>ROUND(I1514*H1514,2)</f>
        <v>0</v>
      </c>
      <c r="K1514" s="138" t="s">
        <v>1</v>
      </c>
      <c r="L1514" s="32"/>
      <c r="M1514" s="143" t="s">
        <v>1</v>
      </c>
      <c r="N1514" s="144" t="s">
        <v>43</v>
      </c>
      <c r="P1514" s="145">
        <f>O1514*H1514</f>
        <v>0</v>
      </c>
      <c r="Q1514" s="145">
        <v>0</v>
      </c>
      <c r="R1514" s="145">
        <f>Q1514*H1514</f>
        <v>0</v>
      </c>
      <c r="S1514" s="145">
        <v>0</v>
      </c>
      <c r="T1514" s="146">
        <f>S1514*H1514</f>
        <v>0</v>
      </c>
      <c r="AR1514" s="147" t="s">
        <v>370</v>
      </c>
      <c r="AT1514" s="147" t="s">
        <v>270</v>
      </c>
      <c r="AU1514" s="147" t="s">
        <v>90</v>
      </c>
      <c r="AY1514" s="17" t="s">
        <v>268</v>
      </c>
      <c r="BE1514" s="148">
        <f>IF(N1514="základní",J1514,0)</f>
        <v>0</v>
      </c>
      <c r="BF1514" s="148">
        <f>IF(N1514="snížená",J1514,0)</f>
        <v>0</v>
      </c>
      <c r="BG1514" s="148">
        <f>IF(N1514="zákl. přenesená",J1514,0)</f>
        <v>0</v>
      </c>
      <c r="BH1514" s="148">
        <f>IF(N1514="sníž. přenesená",J1514,0)</f>
        <v>0</v>
      </c>
      <c r="BI1514" s="148">
        <f>IF(N1514="nulová",J1514,0)</f>
        <v>0</v>
      </c>
      <c r="BJ1514" s="17" t="s">
        <v>90</v>
      </c>
      <c r="BK1514" s="148">
        <f>ROUND(I1514*H1514,2)</f>
        <v>0</v>
      </c>
      <c r="BL1514" s="17" t="s">
        <v>370</v>
      </c>
      <c r="BM1514" s="147" t="s">
        <v>3982</v>
      </c>
    </row>
    <row r="1515" spans="2:65" s="1" customFormat="1" ht="29.25">
      <c r="B1515" s="32"/>
      <c r="D1515" s="150" t="s">
        <v>475</v>
      </c>
      <c r="F1515" s="178" t="s">
        <v>3032</v>
      </c>
      <c r="I1515" s="179"/>
      <c r="L1515" s="32"/>
      <c r="M1515" s="180"/>
      <c r="T1515" s="56"/>
      <c r="AT1515" s="17" t="s">
        <v>475</v>
      </c>
      <c r="AU1515" s="17" t="s">
        <v>90</v>
      </c>
    </row>
    <row r="1516" spans="2:65" s="1" customFormat="1" ht="55.5" customHeight="1">
      <c r="B1516" s="32"/>
      <c r="C1516" s="136" t="s">
        <v>2304</v>
      </c>
      <c r="D1516" s="177" t="s">
        <v>270</v>
      </c>
      <c r="E1516" s="137" t="s">
        <v>3983</v>
      </c>
      <c r="F1516" s="138" t="s">
        <v>3984</v>
      </c>
      <c r="G1516" s="139" t="s">
        <v>440</v>
      </c>
      <c r="H1516" s="140">
        <v>1</v>
      </c>
      <c r="I1516" s="141"/>
      <c r="J1516" s="142">
        <f>ROUND(I1516*H1516,2)</f>
        <v>0</v>
      </c>
      <c r="K1516" s="138" t="s">
        <v>1</v>
      </c>
      <c r="L1516" s="32"/>
      <c r="M1516" s="143" t="s">
        <v>1</v>
      </c>
      <c r="N1516" s="144" t="s">
        <v>43</v>
      </c>
      <c r="P1516" s="145">
        <f>O1516*H1516</f>
        <v>0</v>
      </c>
      <c r="Q1516" s="145">
        <v>0</v>
      </c>
      <c r="R1516" s="145">
        <f>Q1516*H1516</f>
        <v>0</v>
      </c>
      <c r="S1516" s="145">
        <v>0</v>
      </c>
      <c r="T1516" s="146">
        <f>S1516*H1516</f>
        <v>0</v>
      </c>
      <c r="AR1516" s="147" t="s">
        <v>370</v>
      </c>
      <c r="AT1516" s="147" t="s">
        <v>270</v>
      </c>
      <c r="AU1516" s="147" t="s">
        <v>90</v>
      </c>
      <c r="AY1516" s="17" t="s">
        <v>268</v>
      </c>
      <c r="BE1516" s="148">
        <f>IF(N1516="základní",J1516,0)</f>
        <v>0</v>
      </c>
      <c r="BF1516" s="148">
        <f>IF(N1516="snížená",J1516,0)</f>
        <v>0</v>
      </c>
      <c r="BG1516" s="148">
        <f>IF(N1516="zákl. přenesená",J1516,0)</f>
        <v>0</v>
      </c>
      <c r="BH1516" s="148">
        <f>IF(N1516="sníž. přenesená",J1516,0)</f>
        <v>0</v>
      </c>
      <c r="BI1516" s="148">
        <f>IF(N1516="nulová",J1516,0)</f>
        <v>0</v>
      </c>
      <c r="BJ1516" s="17" t="s">
        <v>90</v>
      </c>
      <c r="BK1516" s="148">
        <f>ROUND(I1516*H1516,2)</f>
        <v>0</v>
      </c>
      <c r="BL1516" s="17" t="s">
        <v>370</v>
      </c>
      <c r="BM1516" s="147" t="s">
        <v>3985</v>
      </c>
    </row>
    <row r="1517" spans="2:65" s="1" customFormat="1" ht="78">
      <c r="B1517" s="32"/>
      <c r="D1517" s="150" t="s">
        <v>475</v>
      </c>
      <c r="F1517" s="178" t="s">
        <v>3039</v>
      </c>
      <c r="I1517" s="179"/>
      <c r="L1517" s="32"/>
      <c r="M1517" s="180"/>
      <c r="T1517" s="56"/>
      <c r="AT1517" s="17" t="s">
        <v>475</v>
      </c>
      <c r="AU1517" s="17" t="s">
        <v>90</v>
      </c>
    </row>
    <row r="1518" spans="2:65" s="1" customFormat="1" ht="44.25" customHeight="1">
      <c r="B1518" s="32"/>
      <c r="C1518" s="136" t="s">
        <v>2310</v>
      </c>
      <c r="D1518" s="136" t="s">
        <v>270</v>
      </c>
      <c r="E1518" s="137" t="s">
        <v>3986</v>
      </c>
      <c r="F1518" s="138" t="s">
        <v>3987</v>
      </c>
      <c r="G1518" s="139" t="s">
        <v>440</v>
      </c>
      <c r="H1518" s="140">
        <v>1</v>
      </c>
      <c r="I1518" s="141"/>
      <c r="J1518" s="142">
        <f>ROUND(I1518*H1518,2)</f>
        <v>0</v>
      </c>
      <c r="K1518" s="138" t="s">
        <v>1</v>
      </c>
      <c r="L1518" s="32"/>
      <c r="M1518" s="143" t="s">
        <v>1</v>
      </c>
      <c r="N1518" s="144" t="s">
        <v>43</v>
      </c>
      <c r="P1518" s="145">
        <f>O1518*H1518</f>
        <v>0</v>
      </c>
      <c r="Q1518" s="145">
        <v>0</v>
      </c>
      <c r="R1518" s="145">
        <f>Q1518*H1518</f>
        <v>0</v>
      </c>
      <c r="S1518" s="145">
        <v>0</v>
      </c>
      <c r="T1518" s="146">
        <f>S1518*H1518</f>
        <v>0</v>
      </c>
      <c r="AR1518" s="147" t="s">
        <v>370</v>
      </c>
      <c r="AT1518" s="147" t="s">
        <v>270</v>
      </c>
      <c r="AU1518" s="147" t="s">
        <v>90</v>
      </c>
      <c r="AY1518" s="17" t="s">
        <v>268</v>
      </c>
      <c r="BE1518" s="148">
        <f>IF(N1518="základní",J1518,0)</f>
        <v>0</v>
      </c>
      <c r="BF1518" s="148">
        <f>IF(N1518="snížená",J1518,0)</f>
        <v>0</v>
      </c>
      <c r="BG1518" s="148">
        <f>IF(N1518="zákl. přenesená",J1518,0)</f>
        <v>0</v>
      </c>
      <c r="BH1518" s="148">
        <f>IF(N1518="sníž. přenesená",J1518,0)</f>
        <v>0</v>
      </c>
      <c r="BI1518" s="148">
        <f>IF(N1518="nulová",J1518,0)</f>
        <v>0</v>
      </c>
      <c r="BJ1518" s="17" t="s">
        <v>90</v>
      </c>
      <c r="BK1518" s="148">
        <f>ROUND(I1518*H1518,2)</f>
        <v>0</v>
      </c>
      <c r="BL1518" s="17" t="s">
        <v>370</v>
      </c>
      <c r="BM1518" s="147" t="s">
        <v>3988</v>
      </c>
    </row>
    <row r="1519" spans="2:65" s="1" customFormat="1" ht="29.25">
      <c r="B1519" s="32"/>
      <c r="D1519" s="150" t="s">
        <v>475</v>
      </c>
      <c r="F1519" s="178" t="s">
        <v>3032</v>
      </c>
      <c r="I1519" s="179"/>
      <c r="L1519" s="32"/>
      <c r="M1519" s="180"/>
      <c r="T1519" s="56"/>
      <c r="AT1519" s="17" t="s">
        <v>475</v>
      </c>
      <c r="AU1519" s="17" t="s">
        <v>90</v>
      </c>
    </row>
    <row r="1520" spans="2:65" s="1" customFormat="1" ht="21.75" customHeight="1">
      <c r="B1520" s="32"/>
      <c r="C1520" s="136" t="s">
        <v>2315</v>
      </c>
      <c r="D1520" s="136" t="s">
        <v>270</v>
      </c>
      <c r="E1520" s="137" t="s">
        <v>2345</v>
      </c>
      <c r="F1520" s="138" t="s">
        <v>2306</v>
      </c>
      <c r="G1520" s="139" t="s">
        <v>1472</v>
      </c>
      <c r="H1520" s="197"/>
      <c r="I1520" s="141"/>
      <c r="J1520" s="142">
        <f>ROUND(I1520*H1520,2)</f>
        <v>0</v>
      </c>
      <c r="K1520" s="138" t="s">
        <v>1</v>
      </c>
      <c r="L1520" s="32"/>
      <c r="M1520" s="143" t="s">
        <v>1</v>
      </c>
      <c r="N1520" s="144" t="s">
        <v>43</v>
      </c>
      <c r="P1520" s="145">
        <f>O1520*H1520</f>
        <v>0</v>
      </c>
      <c r="Q1520" s="145">
        <v>0</v>
      </c>
      <c r="R1520" s="145">
        <f>Q1520*H1520</f>
        <v>0</v>
      </c>
      <c r="S1520" s="145">
        <v>0</v>
      </c>
      <c r="T1520" s="146">
        <f>S1520*H1520</f>
        <v>0</v>
      </c>
      <c r="AR1520" s="147" t="s">
        <v>370</v>
      </c>
      <c r="AT1520" s="147" t="s">
        <v>270</v>
      </c>
      <c r="AU1520" s="147" t="s">
        <v>90</v>
      </c>
      <c r="AY1520" s="17" t="s">
        <v>268</v>
      </c>
      <c r="BE1520" s="148">
        <f>IF(N1520="základní",J1520,0)</f>
        <v>0</v>
      </c>
      <c r="BF1520" s="148">
        <f>IF(N1520="snížená",J1520,0)</f>
        <v>0</v>
      </c>
      <c r="BG1520" s="148">
        <f>IF(N1520="zákl. přenesená",J1520,0)</f>
        <v>0</v>
      </c>
      <c r="BH1520" s="148">
        <f>IF(N1520="sníž. přenesená",J1520,0)</f>
        <v>0</v>
      </c>
      <c r="BI1520" s="148">
        <f>IF(N1520="nulová",J1520,0)</f>
        <v>0</v>
      </c>
      <c r="BJ1520" s="17" t="s">
        <v>90</v>
      </c>
      <c r="BK1520" s="148">
        <f>ROUND(I1520*H1520,2)</f>
        <v>0</v>
      </c>
      <c r="BL1520" s="17" t="s">
        <v>370</v>
      </c>
      <c r="BM1520" s="147" t="s">
        <v>2346</v>
      </c>
    </row>
    <row r="1521" spans="2:65" s="11" customFormat="1" ht="22.9" customHeight="1">
      <c r="B1521" s="124"/>
      <c r="D1521" s="125" t="s">
        <v>76</v>
      </c>
      <c r="E1521" s="134" t="s">
        <v>2347</v>
      </c>
      <c r="F1521" s="134" t="s">
        <v>2348</v>
      </c>
      <c r="I1521" s="127"/>
      <c r="J1521" s="135">
        <f>BK1521</f>
        <v>0</v>
      </c>
      <c r="L1521" s="124"/>
      <c r="M1521" s="129"/>
      <c r="P1521" s="130">
        <f>SUM(P1522:P1587)</f>
        <v>0</v>
      </c>
      <c r="R1521" s="130">
        <f>SUM(R1522:R1587)</f>
        <v>1.4644403999999998</v>
      </c>
      <c r="T1521" s="131">
        <f>SUM(T1522:T1587)</f>
        <v>0</v>
      </c>
      <c r="AR1521" s="125" t="s">
        <v>90</v>
      </c>
      <c r="AT1521" s="132" t="s">
        <v>76</v>
      </c>
      <c r="AU1521" s="132" t="s">
        <v>84</v>
      </c>
      <c r="AY1521" s="125" t="s">
        <v>268</v>
      </c>
      <c r="BK1521" s="133">
        <f>SUM(BK1522:BK1587)</f>
        <v>0</v>
      </c>
    </row>
    <row r="1522" spans="2:65" s="1" customFormat="1" ht="16.5" customHeight="1">
      <c r="B1522" s="32"/>
      <c r="C1522" s="136" t="s">
        <v>2319</v>
      </c>
      <c r="D1522" s="136" t="s">
        <v>270</v>
      </c>
      <c r="E1522" s="137" t="s">
        <v>2350</v>
      </c>
      <c r="F1522" s="138" t="s">
        <v>2351</v>
      </c>
      <c r="G1522" s="139" t="s">
        <v>273</v>
      </c>
      <c r="H1522" s="140">
        <v>33.5</v>
      </c>
      <c r="I1522" s="141"/>
      <c r="J1522" s="142">
        <f>ROUND(I1522*H1522,2)</f>
        <v>0</v>
      </c>
      <c r="K1522" s="138" t="s">
        <v>274</v>
      </c>
      <c r="L1522" s="32"/>
      <c r="M1522" s="143" t="s">
        <v>1</v>
      </c>
      <c r="N1522" s="144" t="s">
        <v>43</v>
      </c>
      <c r="P1522" s="145">
        <f>O1522*H1522</f>
        <v>0</v>
      </c>
      <c r="Q1522" s="145">
        <v>0</v>
      </c>
      <c r="R1522" s="145">
        <f>Q1522*H1522</f>
        <v>0</v>
      </c>
      <c r="S1522" s="145">
        <v>0</v>
      </c>
      <c r="T1522" s="146">
        <f>S1522*H1522</f>
        <v>0</v>
      </c>
      <c r="AR1522" s="147" t="s">
        <v>370</v>
      </c>
      <c r="AT1522" s="147" t="s">
        <v>270</v>
      </c>
      <c r="AU1522" s="147" t="s">
        <v>90</v>
      </c>
      <c r="AY1522" s="17" t="s">
        <v>268</v>
      </c>
      <c r="BE1522" s="148">
        <f>IF(N1522="základní",J1522,0)</f>
        <v>0</v>
      </c>
      <c r="BF1522" s="148">
        <f>IF(N1522="snížená",J1522,0)</f>
        <v>0</v>
      </c>
      <c r="BG1522" s="148">
        <f>IF(N1522="zákl. přenesená",J1522,0)</f>
        <v>0</v>
      </c>
      <c r="BH1522" s="148">
        <f>IF(N1522="sníž. přenesená",J1522,0)</f>
        <v>0</v>
      </c>
      <c r="BI1522" s="148">
        <f>IF(N1522="nulová",J1522,0)</f>
        <v>0</v>
      </c>
      <c r="BJ1522" s="17" t="s">
        <v>90</v>
      </c>
      <c r="BK1522" s="148">
        <f>ROUND(I1522*H1522,2)</f>
        <v>0</v>
      </c>
      <c r="BL1522" s="17" t="s">
        <v>370</v>
      </c>
      <c r="BM1522" s="147" t="s">
        <v>2352</v>
      </c>
    </row>
    <row r="1523" spans="2:65" s="14" customFormat="1">
      <c r="B1523" s="164"/>
      <c r="D1523" s="150" t="s">
        <v>276</v>
      </c>
      <c r="E1523" s="165" t="s">
        <v>1</v>
      </c>
      <c r="F1523" s="166" t="s">
        <v>2353</v>
      </c>
      <c r="H1523" s="165" t="s">
        <v>1</v>
      </c>
      <c r="I1523" s="167"/>
      <c r="L1523" s="164"/>
      <c r="M1523" s="168"/>
      <c r="T1523" s="169"/>
      <c r="AT1523" s="165" t="s">
        <v>276</v>
      </c>
      <c r="AU1523" s="165" t="s">
        <v>90</v>
      </c>
      <c r="AV1523" s="14" t="s">
        <v>84</v>
      </c>
      <c r="AW1523" s="14" t="s">
        <v>32</v>
      </c>
      <c r="AX1523" s="14" t="s">
        <v>77</v>
      </c>
      <c r="AY1523" s="165" t="s">
        <v>268</v>
      </c>
    </row>
    <row r="1524" spans="2:65" s="14" customFormat="1">
      <c r="B1524" s="164"/>
      <c r="D1524" s="150" t="s">
        <v>276</v>
      </c>
      <c r="E1524" s="165" t="s">
        <v>1</v>
      </c>
      <c r="F1524" s="166" t="s">
        <v>3581</v>
      </c>
      <c r="H1524" s="165" t="s">
        <v>1</v>
      </c>
      <c r="I1524" s="167"/>
      <c r="L1524" s="164"/>
      <c r="M1524" s="168"/>
      <c r="T1524" s="169"/>
      <c r="AT1524" s="165" t="s">
        <v>276</v>
      </c>
      <c r="AU1524" s="165" t="s">
        <v>90</v>
      </c>
      <c r="AV1524" s="14" t="s">
        <v>84</v>
      </c>
      <c r="AW1524" s="14" t="s">
        <v>32</v>
      </c>
      <c r="AX1524" s="14" t="s">
        <v>77</v>
      </c>
      <c r="AY1524" s="165" t="s">
        <v>268</v>
      </c>
    </row>
    <row r="1525" spans="2:65" s="12" customFormat="1">
      <c r="B1525" s="149"/>
      <c r="D1525" s="150" t="s">
        <v>276</v>
      </c>
      <c r="E1525" s="151" t="s">
        <v>1</v>
      </c>
      <c r="F1525" s="152" t="s">
        <v>3828</v>
      </c>
      <c r="H1525" s="153">
        <v>25.6</v>
      </c>
      <c r="I1525" s="154"/>
      <c r="L1525" s="149"/>
      <c r="M1525" s="155"/>
      <c r="T1525" s="156"/>
      <c r="AT1525" s="151" t="s">
        <v>276</v>
      </c>
      <c r="AU1525" s="151" t="s">
        <v>90</v>
      </c>
      <c r="AV1525" s="12" t="s">
        <v>90</v>
      </c>
      <c r="AW1525" s="12" t="s">
        <v>32</v>
      </c>
      <c r="AX1525" s="12" t="s">
        <v>77</v>
      </c>
      <c r="AY1525" s="151" t="s">
        <v>268</v>
      </c>
    </row>
    <row r="1526" spans="2:65" s="12" customFormat="1">
      <c r="B1526" s="149"/>
      <c r="D1526" s="150" t="s">
        <v>276</v>
      </c>
      <c r="E1526" s="151" t="s">
        <v>1</v>
      </c>
      <c r="F1526" s="152" t="s">
        <v>3689</v>
      </c>
      <c r="H1526" s="153">
        <v>7.9</v>
      </c>
      <c r="I1526" s="154"/>
      <c r="L1526" s="149"/>
      <c r="M1526" s="155"/>
      <c r="T1526" s="156"/>
      <c r="AT1526" s="151" t="s">
        <v>276</v>
      </c>
      <c r="AU1526" s="151" t="s">
        <v>90</v>
      </c>
      <c r="AV1526" s="12" t="s">
        <v>90</v>
      </c>
      <c r="AW1526" s="12" t="s">
        <v>32</v>
      </c>
      <c r="AX1526" s="12" t="s">
        <v>77</v>
      </c>
      <c r="AY1526" s="151" t="s">
        <v>268</v>
      </c>
    </row>
    <row r="1527" spans="2:65" s="13" customFormat="1">
      <c r="B1527" s="157"/>
      <c r="D1527" s="150" t="s">
        <v>276</v>
      </c>
      <c r="E1527" s="158" t="s">
        <v>1</v>
      </c>
      <c r="F1527" s="159" t="s">
        <v>278</v>
      </c>
      <c r="H1527" s="160">
        <v>33.5</v>
      </c>
      <c r="I1527" s="161"/>
      <c r="L1527" s="157"/>
      <c r="M1527" s="162"/>
      <c r="T1527" s="163"/>
      <c r="AT1527" s="158" t="s">
        <v>276</v>
      </c>
      <c r="AU1527" s="158" t="s">
        <v>90</v>
      </c>
      <c r="AV1527" s="13" t="s">
        <v>101</v>
      </c>
      <c r="AW1527" s="13" t="s">
        <v>32</v>
      </c>
      <c r="AX1527" s="13" t="s">
        <v>84</v>
      </c>
      <c r="AY1527" s="158" t="s">
        <v>268</v>
      </c>
    </row>
    <row r="1528" spans="2:65" s="1" customFormat="1" ht="16.5" customHeight="1">
      <c r="B1528" s="32"/>
      <c r="C1528" s="136" t="s">
        <v>2324</v>
      </c>
      <c r="D1528" s="136" t="s">
        <v>270</v>
      </c>
      <c r="E1528" s="137" t="s">
        <v>2355</v>
      </c>
      <c r="F1528" s="138" t="s">
        <v>2356</v>
      </c>
      <c r="G1528" s="139" t="s">
        <v>273</v>
      </c>
      <c r="H1528" s="140">
        <v>33.5</v>
      </c>
      <c r="I1528" s="141"/>
      <c r="J1528" s="142">
        <f>ROUND(I1528*H1528,2)</f>
        <v>0</v>
      </c>
      <c r="K1528" s="138" t="s">
        <v>274</v>
      </c>
      <c r="L1528" s="32"/>
      <c r="M1528" s="143" t="s">
        <v>1</v>
      </c>
      <c r="N1528" s="144" t="s">
        <v>43</v>
      </c>
      <c r="P1528" s="145">
        <f>O1528*H1528</f>
        <v>0</v>
      </c>
      <c r="Q1528" s="145">
        <v>2.9999999999999997E-4</v>
      </c>
      <c r="R1528" s="145">
        <f>Q1528*H1528</f>
        <v>1.005E-2</v>
      </c>
      <c r="S1528" s="145">
        <v>0</v>
      </c>
      <c r="T1528" s="146">
        <f>S1528*H1528</f>
        <v>0</v>
      </c>
      <c r="AR1528" s="147" t="s">
        <v>370</v>
      </c>
      <c r="AT1528" s="147" t="s">
        <v>270</v>
      </c>
      <c r="AU1528" s="147" t="s">
        <v>90</v>
      </c>
      <c r="AY1528" s="17" t="s">
        <v>268</v>
      </c>
      <c r="BE1528" s="148">
        <f>IF(N1528="základní",J1528,0)</f>
        <v>0</v>
      </c>
      <c r="BF1528" s="148">
        <f>IF(N1528="snížená",J1528,0)</f>
        <v>0</v>
      </c>
      <c r="BG1528" s="148">
        <f>IF(N1528="zákl. přenesená",J1528,0)</f>
        <v>0</v>
      </c>
      <c r="BH1528" s="148">
        <f>IF(N1528="sníž. přenesená",J1528,0)</f>
        <v>0</v>
      </c>
      <c r="BI1528" s="148">
        <f>IF(N1528="nulová",J1528,0)</f>
        <v>0</v>
      </c>
      <c r="BJ1528" s="17" t="s">
        <v>90</v>
      </c>
      <c r="BK1528" s="148">
        <f>ROUND(I1528*H1528,2)</f>
        <v>0</v>
      </c>
      <c r="BL1528" s="17" t="s">
        <v>370</v>
      </c>
      <c r="BM1528" s="147" t="s">
        <v>2357</v>
      </c>
    </row>
    <row r="1529" spans="2:65" s="14" customFormat="1">
      <c r="B1529" s="164"/>
      <c r="D1529" s="150" t="s">
        <v>276</v>
      </c>
      <c r="E1529" s="165" t="s">
        <v>1</v>
      </c>
      <c r="F1529" s="166" t="s">
        <v>2353</v>
      </c>
      <c r="H1529" s="165" t="s">
        <v>1</v>
      </c>
      <c r="I1529" s="167"/>
      <c r="L1529" s="164"/>
      <c r="M1529" s="168"/>
      <c r="T1529" s="169"/>
      <c r="AT1529" s="165" t="s">
        <v>276</v>
      </c>
      <c r="AU1529" s="165" t="s">
        <v>90</v>
      </c>
      <c r="AV1529" s="14" t="s">
        <v>84</v>
      </c>
      <c r="AW1529" s="14" t="s">
        <v>32</v>
      </c>
      <c r="AX1529" s="14" t="s">
        <v>77</v>
      </c>
      <c r="AY1529" s="165" t="s">
        <v>268</v>
      </c>
    </row>
    <row r="1530" spans="2:65" s="14" customFormat="1">
      <c r="B1530" s="164"/>
      <c r="D1530" s="150" t="s">
        <v>276</v>
      </c>
      <c r="E1530" s="165" t="s">
        <v>1</v>
      </c>
      <c r="F1530" s="166" t="s">
        <v>3581</v>
      </c>
      <c r="H1530" s="165" t="s">
        <v>1</v>
      </c>
      <c r="I1530" s="167"/>
      <c r="L1530" s="164"/>
      <c r="M1530" s="168"/>
      <c r="T1530" s="169"/>
      <c r="AT1530" s="165" t="s">
        <v>276</v>
      </c>
      <c r="AU1530" s="165" t="s">
        <v>90</v>
      </c>
      <c r="AV1530" s="14" t="s">
        <v>84</v>
      </c>
      <c r="AW1530" s="14" t="s">
        <v>32</v>
      </c>
      <c r="AX1530" s="14" t="s">
        <v>77</v>
      </c>
      <c r="AY1530" s="165" t="s">
        <v>268</v>
      </c>
    </row>
    <row r="1531" spans="2:65" s="12" customFormat="1">
      <c r="B1531" s="149"/>
      <c r="D1531" s="150" t="s">
        <v>276</v>
      </c>
      <c r="E1531" s="151" t="s">
        <v>1</v>
      </c>
      <c r="F1531" s="152" t="s">
        <v>3828</v>
      </c>
      <c r="H1531" s="153">
        <v>25.6</v>
      </c>
      <c r="I1531" s="154"/>
      <c r="L1531" s="149"/>
      <c r="M1531" s="155"/>
      <c r="T1531" s="156"/>
      <c r="AT1531" s="151" t="s">
        <v>276</v>
      </c>
      <c r="AU1531" s="151" t="s">
        <v>90</v>
      </c>
      <c r="AV1531" s="12" t="s">
        <v>90</v>
      </c>
      <c r="AW1531" s="12" t="s">
        <v>32</v>
      </c>
      <c r="AX1531" s="12" t="s">
        <v>77</v>
      </c>
      <c r="AY1531" s="151" t="s">
        <v>268</v>
      </c>
    </row>
    <row r="1532" spans="2:65" s="12" customFormat="1">
      <c r="B1532" s="149"/>
      <c r="D1532" s="150" t="s">
        <v>276</v>
      </c>
      <c r="E1532" s="151" t="s">
        <v>1</v>
      </c>
      <c r="F1532" s="152" t="s">
        <v>3689</v>
      </c>
      <c r="H1532" s="153">
        <v>7.9</v>
      </c>
      <c r="I1532" s="154"/>
      <c r="L1532" s="149"/>
      <c r="M1532" s="155"/>
      <c r="T1532" s="156"/>
      <c r="AT1532" s="151" t="s">
        <v>276</v>
      </c>
      <c r="AU1532" s="151" t="s">
        <v>90</v>
      </c>
      <c r="AV1532" s="12" t="s">
        <v>90</v>
      </c>
      <c r="AW1532" s="12" t="s">
        <v>32</v>
      </c>
      <c r="AX1532" s="12" t="s">
        <v>77</v>
      </c>
      <c r="AY1532" s="151" t="s">
        <v>268</v>
      </c>
    </row>
    <row r="1533" spans="2:65" s="13" customFormat="1">
      <c r="B1533" s="157"/>
      <c r="D1533" s="150" t="s">
        <v>276</v>
      </c>
      <c r="E1533" s="158" t="s">
        <v>1</v>
      </c>
      <c r="F1533" s="159" t="s">
        <v>278</v>
      </c>
      <c r="H1533" s="160">
        <v>33.5</v>
      </c>
      <c r="I1533" s="161"/>
      <c r="L1533" s="157"/>
      <c r="M1533" s="162"/>
      <c r="T1533" s="163"/>
      <c r="AT1533" s="158" t="s">
        <v>276</v>
      </c>
      <c r="AU1533" s="158" t="s">
        <v>90</v>
      </c>
      <c r="AV1533" s="13" t="s">
        <v>101</v>
      </c>
      <c r="AW1533" s="13" t="s">
        <v>32</v>
      </c>
      <c r="AX1533" s="13" t="s">
        <v>84</v>
      </c>
      <c r="AY1533" s="158" t="s">
        <v>268</v>
      </c>
    </row>
    <row r="1534" spans="2:65" s="1" customFormat="1" ht="33" customHeight="1">
      <c r="B1534" s="32"/>
      <c r="C1534" s="136" t="s">
        <v>2328</v>
      </c>
      <c r="D1534" s="136" t="s">
        <v>270</v>
      </c>
      <c r="E1534" s="137" t="s">
        <v>2359</v>
      </c>
      <c r="F1534" s="138" t="s">
        <v>2360</v>
      </c>
      <c r="G1534" s="139" t="s">
        <v>318</v>
      </c>
      <c r="H1534" s="140">
        <v>23.4</v>
      </c>
      <c r="I1534" s="141"/>
      <c r="J1534" s="142">
        <f>ROUND(I1534*H1534,2)</f>
        <v>0</v>
      </c>
      <c r="K1534" s="138" t="s">
        <v>274</v>
      </c>
      <c r="L1534" s="32"/>
      <c r="M1534" s="143" t="s">
        <v>1</v>
      </c>
      <c r="N1534" s="144" t="s">
        <v>43</v>
      </c>
      <c r="P1534" s="145">
        <f>O1534*H1534</f>
        <v>0</v>
      </c>
      <c r="Q1534" s="145">
        <v>2.9999999999999997E-4</v>
      </c>
      <c r="R1534" s="145">
        <f>Q1534*H1534</f>
        <v>7.0199999999999993E-3</v>
      </c>
      <c r="S1534" s="145">
        <v>0</v>
      </c>
      <c r="T1534" s="146">
        <f>S1534*H1534</f>
        <v>0</v>
      </c>
      <c r="AR1534" s="147" t="s">
        <v>370</v>
      </c>
      <c r="AT1534" s="147" t="s">
        <v>270</v>
      </c>
      <c r="AU1534" s="147" t="s">
        <v>90</v>
      </c>
      <c r="AY1534" s="17" t="s">
        <v>268</v>
      </c>
      <c r="BE1534" s="148">
        <f>IF(N1534="základní",J1534,0)</f>
        <v>0</v>
      </c>
      <c r="BF1534" s="148">
        <f>IF(N1534="snížená",J1534,0)</f>
        <v>0</v>
      </c>
      <c r="BG1534" s="148">
        <f>IF(N1534="zákl. přenesená",J1534,0)</f>
        <v>0</v>
      </c>
      <c r="BH1534" s="148">
        <f>IF(N1534="sníž. přenesená",J1534,0)</f>
        <v>0</v>
      </c>
      <c r="BI1534" s="148">
        <f>IF(N1534="nulová",J1534,0)</f>
        <v>0</v>
      </c>
      <c r="BJ1534" s="17" t="s">
        <v>90</v>
      </c>
      <c r="BK1534" s="148">
        <f>ROUND(I1534*H1534,2)</f>
        <v>0</v>
      </c>
      <c r="BL1534" s="17" t="s">
        <v>370</v>
      </c>
      <c r="BM1534" s="147" t="s">
        <v>2361</v>
      </c>
    </row>
    <row r="1535" spans="2:65" s="1" customFormat="1" ht="55.5" customHeight="1">
      <c r="B1535" s="32"/>
      <c r="C1535" s="186" t="s">
        <v>2332</v>
      </c>
      <c r="D1535" s="186" t="s">
        <v>982</v>
      </c>
      <c r="E1535" s="187" t="s">
        <v>2363</v>
      </c>
      <c r="F1535" s="188" t="s">
        <v>2364</v>
      </c>
      <c r="G1535" s="189" t="s">
        <v>273</v>
      </c>
      <c r="H1535" s="190">
        <v>6.3179999999999996</v>
      </c>
      <c r="I1535" s="191"/>
      <c r="J1535" s="192">
        <f>ROUND(I1535*H1535,2)</f>
        <v>0</v>
      </c>
      <c r="K1535" s="188" t="s">
        <v>1</v>
      </c>
      <c r="L1535" s="193"/>
      <c r="M1535" s="194" t="s">
        <v>1</v>
      </c>
      <c r="N1535" s="195" t="s">
        <v>43</v>
      </c>
      <c r="P1535" s="145">
        <f>O1535*H1535</f>
        <v>0</v>
      </c>
      <c r="Q1535" s="145">
        <v>2.1999999999999999E-2</v>
      </c>
      <c r="R1535" s="145">
        <f>Q1535*H1535</f>
        <v>0.13899599999999998</v>
      </c>
      <c r="S1535" s="145">
        <v>0</v>
      </c>
      <c r="T1535" s="146">
        <f>S1535*H1535</f>
        <v>0</v>
      </c>
      <c r="AR1535" s="147" t="s">
        <v>448</v>
      </c>
      <c r="AT1535" s="147" t="s">
        <v>982</v>
      </c>
      <c r="AU1535" s="147" t="s">
        <v>90</v>
      </c>
      <c r="AY1535" s="17" t="s">
        <v>268</v>
      </c>
      <c r="BE1535" s="148">
        <f>IF(N1535="základní",J1535,0)</f>
        <v>0</v>
      </c>
      <c r="BF1535" s="148">
        <f>IF(N1535="snížená",J1535,0)</f>
        <v>0</v>
      </c>
      <c r="BG1535" s="148">
        <f>IF(N1535="zákl. přenesená",J1535,0)</f>
        <v>0</v>
      </c>
      <c r="BH1535" s="148">
        <f>IF(N1535="sníž. přenesená",J1535,0)</f>
        <v>0</v>
      </c>
      <c r="BI1535" s="148">
        <f>IF(N1535="nulová",J1535,0)</f>
        <v>0</v>
      </c>
      <c r="BJ1535" s="17" t="s">
        <v>90</v>
      </c>
      <c r="BK1535" s="148">
        <f>ROUND(I1535*H1535,2)</f>
        <v>0</v>
      </c>
      <c r="BL1535" s="17" t="s">
        <v>370</v>
      </c>
      <c r="BM1535" s="147" t="s">
        <v>3989</v>
      </c>
    </row>
    <row r="1536" spans="2:65" s="14" customFormat="1">
      <c r="B1536" s="164"/>
      <c r="D1536" s="150" t="s">
        <v>276</v>
      </c>
      <c r="E1536" s="165" t="s">
        <v>1</v>
      </c>
      <c r="F1536" s="166" t="s">
        <v>2396</v>
      </c>
      <c r="H1536" s="165" t="s">
        <v>1</v>
      </c>
      <c r="I1536" s="167"/>
      <c r="L1536" s="164"/>
      <c r="M1536" s="168"/>
      <c r="T1536" s="169"/>
      <c r="AT1536" s="165" t="s">
        <v>276</v>
      </c>
      <c r="AU1536" s="165" t="s">
        <v>90</v>
      </c>
      <c r="AV1536" s="14" t="s">
        <v>84</v>
      </c>
      <c r="AW1536" s="14" t="s">
        <v>32</v>
      </c>
      <c r="AX1536" s="14" t="s">
        <v>77</v>
      </c>
      <c r="AY1536" s="165" t="s">
        <v>268</v>
      </c>
    </row>
    <row r="1537" spans="2:65" s="14" customFormat="1">
      <c r="B1537" s="164"/>
      <c r="D1537" s="150" t="s">
        <v>276</v>
      </c>
      <c r="E1537" s="165" t="s">
        <v>1</v>
      </c>
      <c r="F1537" s="166" t="s">
        <v>3581</v>
      </c>
      <c r="H1537" s="165" t="s">
        <v>1</v>
      </c>
      <c r="I1537" s="167"/>
      <c r="L1537" s="164"/>
      <c r="M1537" s="168"/>
      <c r="T1537" s="169"/>
      <c r="AT1537" s="165" t="s">
        <v>276</v>
      </c>
      <c r="AU1537" s="165" t="s">
        <v>90</v>
      </c>
      <c r="AV1537" s="14" t="s">
        <v>84</v>
      </c>
      <c r="AW1537" s="14" t="s">
        <v>32</v>
      </c>
      <c r="AX1537" s="14" t="s">
        <v>77</v>
      </c>
      <c r="AY1537" s="165" t="s">
        <v>268</v>
      </c>
    </row>
    <row r="1538" spans="2:65" s="12" customFormat="1">
      <c r="B1538" s="149"/>
      <c r="D1538" s="150" t="s">
        <v>276</v>
      </c>
      <c r="E1538" s="151" t="s">
        <v>1</v>
      </c>
      <c r="F1538" s="152" t="s">
        <v>3990</v>
      </c>
      <c r="H1538" s="153">
        <v>17.7</v>
      </c>
      <c r="I1538" s="154"/>
      <c r="L1538" s="149"/>
      <c r="M1538" s="155"/>
      <c r="T1538" s="156"/>
      <c r="AT1538" s="151" t="s">
        <v>276</v>
      </c>
      <c r="AU1538" s="151" t="s">
        <v>90</v>
      </c>
      <c r="AV1538" s="12" t="s">
        <v>90</v>
      </c>
      <c r="AW1538" s="12" t="s">
        <v>32</v>
      </c>
      <c r="AX1538" s="12" t="s">
        <v>77</v>
      </c>
      <c r="AY1538" s="151" t="s">
        <v>268</v>
      </c>
    </row>
    <row r="1539" spans="2:65" s="12" customFormat="1">
      <c r="B1539" s="149"/>
      <c r="D1539" s="150" t="s">
        <v>276</v>
      </c>
      <c r="E1539" s="151" t="s">
        <v>1</v>
      </c>
      <c r="F1539" s="152" t="s">
        <v>3991</v>
      </c>
      <c r="H1539" s="153">
        <v>11.1</v>
      </c>
      <c r="I1539" s="154"/>
      <c r="L1539" s="149"/>
      <c r="M1539" s="155"/>
      <c r="T1539" s="156"/>
      <c r="AT1539" s="151" t="s">
        <v>276</v>
      </c>
      <c r="AU1539" s="151" t="s">
        <v>90</v>
      </c>
      <c r="AV1539" s="12" t="s">
        <v>90</v>
      </c>
      <c r="AW1539" s="12" t="s">
        <v>32</v>
      </c>
      <c r="AX1539" s="12" t="s">
        <v>77</v>
      </c>
      <c r="AY1539" s="151" t="s">
        <v>268</v>
      </c>
    </row>
    <row r="1540" spans="2:65" s="12" customFormat="1">
      <c r="B1540" s="149"/>
      <c r="D1540" s="150" t="s">
        <v>276</v>
      </c>
      <c r="E1540" s="151" t="s">
        <v>1</v>
      </c>
      <c r="F1540" s="152" t="s">
        <v>3992</v>
      </c>
      <c r="H1540" s="153">
        <v>-5.4</v>
      </c>
      <c r="I1540" s="154"/>
      <c r="L1540" s="149"/>
      <c r="M1540" s="155"/>
      <c r="T1540" s="156"/>
      <c r="AT1540" s="151" t="s">
        <v>276</v>
      </c>
      <c r="AU1540" s="151" t="s">
        <v>90</v>
      </c>
      <c r="AV1540" s="12" t="s">
        <v>90</v>
      </c>
      <c r="AW1540" s="12" t="s">
        <v>32</v>
      </c>
      <c r="AX1540" s="12" t="s">
        <v>77</v>
      </c>
      <c r="AY1540" s="151" t="s">
        <v>268</v>
      </c>
    </row>
    <row r="1541" spans="2:65" s="13" customFormat="1">
      <c r="B1541" s="157"/>
      <c r="D1541" s="150" t="s">
        <v>276</v>
      </c>
      <c r="E1541" s="158" t="s">
        <v>1</v>
      </c>
      <c r="F1541" s="159" t="s">
        <v>278</v>
      </c>
      <c r="H1541" s="160">
        <v>23.4</v>
      </c>
      <c r="I1541" s="161"/>
      <c r="L1541" s="157"/>
      <c r="M1541" s="162"/>
      <c r="T1541" s="163"/>
      <c r="AT1541" s="158" t="s">
        <v>276</v>
      </c>
      <c r="AU1541" s="158" t="s">
        <v>90</v>
      </c>
      <c r="AV1541" s="13" t="s">
        <v>101</v>
      </c>
      <c r="AW1541" s="13" t="s">
        <v>32</v>
      </c>
      <c r="AX1541" s="13" t="s">
        <v>84</v>
      </c>
      <c r="AY1541" s="158" t="s">
        <v>268</v>
      </c>
    </row>
    <row r="1542" spans="2:65" s="12" customFormat="1">
      <c r="B1542" s="149"/>
      <c r="D1542" s="150" t="s">
        <v>276</v>
      </c>
      <c r="F1542" s="152" t="s">
        <v>3993</v>
      </c>
      <c r="H1542" s="153">
        <v>6.3179999999999996</v>
      </c>
      <c r="I1542" s="154"/>
      <c r="L1542" s="149"/>
      <c r="M1542" s="155"/>
      <c r="T1542" s="156"/>
      <c r="AT1542" s="151" t="s">
        <v>276</v>
      </c>
      <c r="AU1542" s="151" t="s">
        <v>90</v>
      </c>
      <c r="AV1542" s="12" t="s">
        <v>90</v>
      </c>
      <c r="AW1542" s="12" t="s">
        <v>4</v>
      </c>
      <c r="AX1542" s="12" t="s">
        <v>84</v>
      </c>
      <c r="AY1542" s="151" t="s">
        <v>268</v>
      </c>
    </row>
    <row r="1543" spans="2:65" s="1" customFormat="1" ht="33" customHeight="1">
      <c r="B1543" s="32"/>
      <c r="C1543" s="136" t="s">
        <v>2336</v>
      </c>
      <c r="D1543" s="136" t="s">
        <v>270</v>
      </c>
      <c r="E1543" s="137" t="s">
        <v>2368</v>
      </c>
      <c r="F1543" s="138" t="s">
        <v>2369</v>
      </c>
      <c r="G1543" s="139" t="s">
        <v>273</v>
      </c>
      <c r="H1543" s="140">
        <v>0.81</v>
      </c>
      <c r="I1543" s="141"/>
      <c r="J1543" s="142">
        <f>ROUND(I1543*H1543,2)</f>
        <v>0</v>
      </c>
      <c r="K1543" s="138" t="s">
        <v>274</v>
      </c>
      <c r="L1543" s="32"/>
      <c r="M1543" s="143" t="s">
        <v>1</v>
      </c>
      <c r="N1543" s="144" t="s">
        <v>43</v>
      </c>
      <c r="P1543" s="145">
        <f>O1543*H1543</f>
        <v>0</v>
      </c>
      <c r="Q1543" s="145">
        <v>8.9700000000000005E-3</v>
      </c>
      <c r="R1543" s="145">
        <f>Q1543*H1543</f>
        <v>7.2657000000000008E-3</v>
      </c>
      <c r="S1543" s="145">
        <v>0</v>
      </c>
      <c r="T1543" s="146">
        <f>S1543*H1543</f>
        <v>0</v>
      </c>
      <c r="AR1543" s="147" t="s">
        <v>370</v>
      </c>
      <c r="AT1543" s="147" t="s">
        <v>270</v>
      </c>
      <c r="AU1543" s="147" t="s">
        <v>90</v>
      </c>
      <c r="AY1543" s="17" t="s">
        <v>268</v>
      </c>
      <c r="BE1543" s="148">
        <f>IF(N1543="základní",J1543,0)</f>
        <v>0</v>
      </c>
      <c r="BF1543" s="148">
        <f>IF(N1543="snížená",J1543,0)</f>
        <v>0</v>
      </c>
      <c r="BG1543" s="148">
        <f>IF(N1543="zákl. přenesená",J1543,0)</f>
        <v>0</v>
      </c>
      <c r="BH1543" s="148">
        <f>IF(N1543="sníž. přenesená",J1543,0)</f>
        <v>0</v>
      </c>
      <c r="BI1543" s="148">
        <f>IF(N1543="nulová",J1543,0)</f>
        <v>0</v>
      </c>
      <c r="BJ1543" s="17" t="s">
        <v>90</v>
      </c>
      <c r="BK1543" s="148">
        <f>ROUND(I1543*H1543,2)</f>
        <v>0</v>
      </c>
      <c r="BL1543" s="17" t="s">
        <v>370</v>
      </c>
      <c r="BM1543" s="147" t="s">
        <v>2370</v>
      </c>
    </row>
    <row r="1544" spans="2:65" s="1" customFormat="1" ht="55.5" customHeight="1">
      <c r="B1544" s="32"/>
      <c r="C1544" s="186" t="s">
        <v>2340</v>
      </c>
      <c r="D1544" s="186" t="s">
        <v>982</v>
      </c>
      <c r="E1544" s="187" t="s">
        <v>2372</v>
      </c>
      <c r="F1544" s="188" t="s">
        <v>2373</v>
      </c>
      <c r="G1544" s="189" t="s">
        <v>273</v>
      </c>
      <c r="H1544" s="190">
        <v>1.2150000000000001</v>
      </c>
      <c r="I1544" s="191"/>
      <c r="J1544" s="192">
        <f>ROUND(I1544*H1544,2)</f>
        <v>0</v>
      </c>
      <c r="K1544" s="188" t="s">
        <v>1</v>
      </c>
      <c r="L1544" s="193"/>
      <c r="M1544" s="194" t="s">
        <v>1</v>
      </c>
      <c r="N1544" s="195" t="s">
        <v>43</v>
      </c>
      <c r="P1544" s="145">
        <f>O1544*H1544</f>
        <v>0</v>
      </c>
      <c r="Q1544" s="145">
        <v>2.1999999999999999E-2</v>
      </c>
      <c r="R1544" s="145">
        <f>Q1544*H1544</f>
        <v>2.673E-2</v>
      </c>
      <c r="S1544" s="145">
        <v>0</v>
      </c>
      <c r="T1544" s="146">
        <f>S1544*H1544</f>
        <v>0</v>
      </c>
      <c r="AR1544" s="147" t="s">
        <v>448</v>
      </c>
      <c r="AT1544" s="147" t="s">
        <v>982</v>
      </c>
      <c r="AU1544" s="147" t="s">
        <v>90</v>
      </c>
      <c r="AY1544" s="17" t="s">
        <v>268</v>
      </c>
      <c r="BE1544" s="148">
        <f>IF(N1544="základní",J1544,0)</f>
        <v>0</v>
      </c>
      <c r="BF1544" s="148">
        <f>IF(N1544="snížená",J1544,0)</f>
        <v>0</v>
      </c>
      <c r="BG1544" s="148">
        <f>IF(N1544="zákl. přenesená",J1544,0)</f>
        <v>0</v>
      </c>
      <c r="BH1544" s="148">
        <f>IF(N1544="sníž. přenesená",J1544,0)</f>
        <v>0</v>
      </c>
      <c r="BI1544" s="148">
        <f>IF(N1544="nulová",J1544,0)</f>
        <v>0</v>
      </c>
      <c r="BJ1544" s="17" t="s">
        <v>90</v>
      </c>
      <c r="BK1544" s="148">
        <f>ROUND(I1544*H1544,2)</f>
        <v>0</v>
      </c>
      <c r="BL1544" s="17" t="s">
        <v>370</v>
      </c>
      <c r="BM1544" s="147" t="s">
        <v>3994</v>
      </c>
    </row>
    <row r="1545" spans="2:65" s="14" customFormat="1">
      <c r="B1545" s="164"/>
      <c r="D1545" s="150" t="s">
        <v>276</v>
      </c>
      <c r="E1545" s="165" t="s">
        <v>1</v>
      </c>
      <c r="F1545" s="166" t="s">
        <v>2353</v>
      </c>
      <c r="H1545" s="165" t="s">
        <v>1</v>
      </c>
      <c r="I1545" s="167"/>
      <c r="L1545" s="164"/>
      <c r="M1545" s="168"/>
      <c r="T1545" s="169"/>
      <c r="AT1545" s="165" t="s">
        <v>276</v>
      </c>
      <c r="AU1545" s="165" t="s">
        <v>90</v>
      </c>
      <c r="AV1545" s="14" t="s">
        <v>84</v>
      </c>
      <c r="AW1545" s="14" t="s">
        <v>32</v>
      </c>
      <c r="AX1545" s="14" t="s">
        <v>77</v>
      </c>
      <c r="AY1545" s="165" t="s">
        <v>268</v>
      </c>
    </row>
    <row r="1546" spans="2:65" s="14" customFormat="1">
      <c r="B1546" s="164"/>
      <c r="D1546" s="150" t="s">
        <v>276</v>
      </c>
      <c r="E1546" s="165" t="s">
        <v>1</v>
      </c>
      <c r="F1546" s="166" t="s">
        <v>3581</v>
      </c>
      <c r="H1546" s="165" t="s">
        <v>1</v>
      </c>
      <c r="I1546" s="167"/>
      <c r="L1546" s="164"/>
      <c r="M1546" s="168"/>
      <c r="T1546" s="169"/>
      <c r="AT1546" s="165" t="s">
        <v>276</v>
      </c>
      <c r="AU1546" s="165" t="s">
        <v>90</v>
      </c>
      <c r="AV1546" s="14" t="s">
        <v>84</v>
      </c>
      <c r="AW1546" s="14" t="s">
        <v>32</v>
      </c>
      <c r="AX1546" s="14" t="s">
        <v>77</v>
      </c>
      <c r="AY1546" s="165" t="s">
        <v>268</v>
      </c>
    </row>
    <row r="1547" spans="2:65" s="12" customFormat="1">
      <c r="B1547" s="149"/>
      <c r="D1547" s="150" t="s">
        <v>276</v>
      </c>
      <c r="E1547" s="151" t="s">
        <v>1</v>
      </c>
      <c r="F1547" s="152" t="s">
        <v>2375</v>
      </c>
      <c r="H1547" s="153">
        <v>0.81</v>
      </c>
      <c r="I1547" s="154"/>
      <c r="L1547" s="149"/>
      <c r="M1547" s="155"/>
      <c r="T1547" s="156"/>
      <c r="AT1547" s="151" t="s">
        <v>276</v>
      </c>
      <c r="AU1547" s="151" t="s">
        <v>90</v>
      </c>
      <c r="AV1547" s="12" t="s">
        <v>90</v>
      </c>
      <c r="AW1547" s="12" t="s">
        <v>32</v>
      </c>
      <c r="AX1547" s="12" t="s">
        <v>77</v>
      </c>
      <c r="AY1547" s="151" t="s">
        <v>268</v>
      </c>
    </row>
    <row r="1548" spans="2:65" s="13" customFormat="1">
      <c r="B1548" s="157"/>
      <c r="D1548" s="150" t="s">
        <v>276</v>
      </c>
      <c r="E1548" s="158" t="s">
        <v>1</v>
      </c>
      <c r="F1548" s="159" t="s">
        <v>278</v>
      </c>
      <c r="H1548" s="160">
        <v>0.81</v>
      </c>
      <c r="I1548" s="161"/>
      <c r="L1548" s="157"/>
      <c r="M1548" s="162"/>
      <c r="T1548" s="163"/>
      <c r="AT1548" s="158" t="s">
        <v>276</v>
      </c>
      <c r="AU1548" s="158" t="s">
        <v>90</v>
      </c>
      <c r="AV1548" s="13" t="s">
        <v>101</v>
      </c>
      <c r="AW1548" s="13" t="s">
        <v>32</v>
      </c>
      <c r="AX1548" s="13" t="s">
        <v>84</v>
      </c>
      <c r="AY1548" s="158" t="s">
        <v>268</v>
      </c>
    </row>
    <row r="1549" spans="2:65" s="12" customFormat="1">
      <c r="B1549" s="149"/>
      <c r="D1549" s="150" t="s">
        <v>276</v>
      </c>
      <c r="F1549" s="152" t="s">
        <v>3063</v>
      </c>
      <c r="H1549" s="153">
        <v>1.2150000000000001</v>
      </c>
      <c r="I1549" s="154"/>
      <c r="L1549" s="149"/>
      <c r="M1549" s="155"/>
      <c r="T1549" s="156"/>
      <c r="AT1549" s="151" t="s">
        <v>276</v>
      </c>
      <c r="AU1549" s="151" t="s">
        <v>90</v>
      </c>
      <c r="AV1549" s="12" t="s">
        <v>90</v>
      </c>
      <c r="AW1549" s="12" t="s">
        <v>4</v>
      </c>
      <c r="AX1549" s="12" t="s">
        <v>84</v>
      </c>
      <c r="AY1549" s="151" t="s">
        <v>268</v>
      </c>
    </row>
    <row r="1550" spans="2:65" s="1" customFormat="1" ht="33" customHeight="1">
      <c r="B1550" s="32"/>
      <c r="C1550" s="136" t="s">
        <v>2344</v>
      </c>
      <c r="D1550" s="136" t="s">
        <v>270</v>
      </c>
      <c r="E1550" s="137" t="s">
        <v>2378</v>
      </c>
      <c r="F1550" s="138" t="s">
        <v>2379</v>
      </c>
      <c r="G1550" s="139" t="s">
        <v>273</v>
      </c>
      <c r="H1550" s="140">
        <v>32.69</v>
      </c>
      <c r="I1550" s="141"/>
      <c r="J1550" s="142">
        <f>ROUND(I1550*H1550,2)</f>
        <v>0</v>
      </c>
      <c r="K1550" s="138" t="s">
        <v>274</v>
      </c>
      <c r="L1550" s="32"/>
      <c r="M1550" s="143" t="s">
        <v>1</v>
      </c>
      <c r="N1550" s="144" t="s">
        <v>43</v>
      </c>
      <c r="P1550" s="145">
        <f>O1550*H1550</f>
        <v>0</v>
      </c>
      <c r="Q1550" s="145">
        <v>9.0299999999999998E-3</v>
      </c>
      <c r="R1550" s="145">
        <f>Q1550*H1550</f>
        <v>0.29519069999999997</v>
      </c>
      <c r="S1550" s="145">
        <v>0</v>
      </c>
      <c r="T1550" s="146">
        <f>S1550*H1550</f>
        <v>0</v>
      </c>
      <c r="AR1550" s="147" t="s">
        <v>370</v>
      </c>
      <c r="AT1550" s="147" t="s">
        <v>270</v>
      </c>
      <c r="AU1550" s="147" t="s">
        <v>90</v>
      </c>
      <c r="AY1550" s="17" t="s">
        <v>268</v>
      </c>
      <c r="BE1550" s="148">
        <f>IF(N1550="základní",J1550,0)</f>
        <v>0</v>
      </c>
      <c r="BF1550" s="148">
        <f>IF(N1550="snížená",J1550,0)</f>
        <v>0</v>
      </c>
      <c r="BG1550" s="148">
        <f>IF(N1550="zákl. přenesená",J1550,0)</f>
        <v>0</v>
      </c>
      <c r="BH1550" s="148">
        <f>IF(N1550="sníž. přenesená",J1550,0)</f>
        <v>0</v>
      </c>
      <c r="BI1550" s="148">
        <f>IF(N1550="nulová",J1550,0)</f>
        <v>0</v>
      </c>
      <c r="BJ1550" s="17" t="s">
        <v>90</v>
      </c>
      <c r="BK1550" s="148">
        <f>ROUND(I1550*H1550,2)</f>
        <v>0</v>
      </c>
      <c r="BL1550" s="17" t="s">
        <v>370</v>
      </c>
      <c r="BM1550" s="147" t="s">
        <v>2380</v>
      </c>
    </row>
    <row r="1551" spans="2:65" s="1" customFormat="1" ht="55.5" customHeight="1">
      <c r="B1551" s="32"/>
      <c r="C1551" s="186" t="s">
        <v>2349</v>
      </c>
      <c r="D1551" s="186" t="s">
        <v>982</v>
      </c>
      <c r="E1551" s="187" t="s">
        <v>2382</v>
      </c>
      <c r="F1551" s="188" t="s">
        <v>2383</v>
      </c>
      <c r="G1551" s="189" t="s">
        <v>273</v>
      </c>
      <c r="H1551" s="190">
        <v>40.863</v>
      </c>
      <c r="I1551" s="191"/>
      <c r="J1551" s="192">
        <f>ROUND(I1551*H1551,2)</f>
        <v>0</v>
      </c>
      <c r="K1551" s="188" t="s">
        <v>1</v>
      </c>
      <c r="L1551" s="193"/>
      <c r="M1551" s="194" t="s">
        <v>1</v>
      </c>
      <c r="N1551" s="195" t="s">
        <v>43</v>
      </c>
      <c r="P1551" s="145">
        <f>O1551*H1551</f>
        <v>0</v>
      </c>
      <c r="Q1551" s="145">
        <v>2.1999999999999999E-2</v>
      </c>
      <c r="R1551" s="145">
        <f>Q1551*H1551</f>
        <v>0.89898599999999995</v>
      </c>
      <c r="S1551" s="145">
        <v>0</v>
      </c>
      <c r="T1551" s="146">
        <f>S1551*H1551</f>
        <v>0</v>
      </c>
      <c r="AR1551" s="147" t="s">
        <v>448</v>
      </c>
      <c r="AT1551" s="147" t="s">
        <v>982</v>
      </c>
      <c r="AU1551" s="147" t="s">
        <v>90</v>
      </c>
      <c r="AY1551" s="17" t="s">
        <v>268</v>
      </c>
      <c r="BE1551" s="148">
        <f>IF(N1551="základní",J1551,0)</f>
        <v>0</v>
      </c>
      <c r="BF1551" s="148">
        <f>IF(N1551="snížená",J1551,0)</f>
        <v>0</v>
      </c>
      <c r="BG1551" s="148">
        <f>IF(N1551="zákl. přenesená",J1551,0)</f>
        <v>0</v>
      </c>
      <c r="BH1551" s="148">
        <f>IF(N1551="sníž. přenesená",J1551,0)</f>
        <v>0</v>
      </c>
      <c r="BI1551" s="148">
        <f>IF(N1551="nulová",J1551,0)</f>
        <v>0</v>
      </c>
      <c r="BJ1551" s="17" t="s">
        <v>90</v>
      </c>
      <c r="BK1551" s="148">
        <f>ROUND(I1551*H1551,2)</f>
        <v>0</v>
      </c>
      <c r="BL1551" s="17" t="s">
        <v>370</v>
      </c>
      <c r="BM1551" s="147" t="s">
        <v>3995</v>
      </c>
    </row>
    <row r="1552" spans="2:65" s="14" customFormat="1">
      <c r="B1552" s="164"/>
      <c r="D1552" s="150" t="s">
        <v>276</v>
      </c>
      <c r="E1552" s="165" t="s">
        <v>1</v>
      </c>
      <c r="F1552" s="166" t="s">
        <v>2353</v>
      </c>
      <c r="H1552" s="165" t="s">
        <v>1</v>
      </c>
      <c r="I1552" s="167"/>
      <c r="L1552" s="164"/>
      <c r="M1552" s="168"/>
      <c r="T1552" s="169"/>
      <c r="AT1552" s="165" t="s">
        <v>276</v>
      </c>
      <c r="AU1552" s="165" t="s">
        <v>90</v>
      </c>
      <c r="AV1552" s="14" t="s">
        <v>84</v>
      </c>
      <c r="AW1552" s="14" t="s">
        <v>32</v>
      </c>
      <c r="AX1552" s="14" t="s">
        <v>77</v>
      </c>
      <c r="AY1552" s="165" t="s">
        <v>268</v>
      </c>
    </row>
    <row r="1553" spans="2:65" s="14" customFormat="1">
      <c r="B1553" s="164"/>
      <c r="D1553" s="150" t="s">
        <v>276</v>
      </c>
      <c r="E1553" s="165" t="s">
        <v>1</v>
      </c>
      <c r="F1553" s="166" t="s">
        <v>3581</v>
      </c>
      <c r="H1553" s="165" t="s">
        <v>1</v>
      </c>
      <c r="I1553" s="167"/>
      <c r="L1553" s="164"/>
      <c r="M1553" s="168"/>
      <c r="T1553" s="169"/>
      <c r="AT1553" s="165" t="s">
        <v>276</v>
      </c>
      <c r="AU1553" s="165" t="s">
        <v>90</v>
      </c>
      <c r="AV1553" s="14" t="s">
        <v>84</v>
      </c>
      <c r="AW1553" s="14" t="s">
        <v>32</v>
      </c>
      <c r="AX1553" s="14" t="s">
        <v>77</v>
      </c>
      <c r="AY1553" s="165" t="s">
        <v>268</v>
      </c>
    </row>
    <row r="1554" spans="2:65" s="12" customFormat="1">
      <c r="B1554" s="149"/>
      <c r="D1554" s="150" t="s">
        <v>276</v>
      </c>
      <c r="E1554" s="151" t="s">
        <v>1</v>
      </c>
      <c r="F1554" s="152" t="s">
        <v>3996</v>
      </c>
      <c r="H1554" s="153">
        <v>24.79</v>
      </c>
      <c r="I1554" s="154"/>
      <c r="L1554" s="149"/>
      <c r="M1554" s="155"/>
      <c r="T1554" s="156"/>
      <c r="AT1554" s="151" t="s">
        <v>276</v>
      </c>
      <c r="AU1554" s="151" t="s">
        <v>90</v>
      </c>
      <c r="AV1554" s="12" t="s">
        <v>90</v>
      </c>
      <c r="AW1554" s="12" t="s">
        <v>32</v>
      </c>
      <c r="AX1554" s="12" t="s">
        <v>77</v>
      </c>
      <c r="AY1554" s="151" t="s">
        <v>268</v>
      </c>
    </row>
    <row r="1555" spans="2:65" s="12" customFormat="1">
      <c r="B1555" s="149"/>
      <c r="D1555" s="150" t="s">
        <v>276</v>
      </c>
      <c r="E1555" s="151" t="s">
        <v>1</v>
      </c>
      <c r="F1555" s="152" t="s">
        <v>3689</v>
      </c>
      <c r="H1555" s="153">
        <v>7.9</v>
      </c>
      <c r="I1555" s="154"/>
      <c r="L1555" s="149"/>
      <c r="M1555" s="155"/>
      <c r="T1555" s="156"/>
      <c r="AT1555" s="151" t="s">
        <v>276</v>
      </c>
      <c r="AU1555" s="151" t="s">
        <v>90</v>
      </c>
      <c r="AV1555" s="12" t="s">
        <v>90</v>
      </c>
      <c r="AW1555" s="12" t="s">
        <v>32</v>
      </c>
      <c r="AX1555" s="12" t="s">
        <v>77</v>
      </c>
      <c r="AY1555" s="151" t="s">
        <v>268</v>
      </c>
    </row>
    <row r="1556" spans="2:65" s="13" customFormat="1">
      <c r="B1556" s="157"/>
      <c r="D1556" s="150" t="s">
        <v>276</v>
      </c>
      <c r="E1556" s="158" t="s">
        <v>1</v>
      </c>
      <c r="F1556" s="159" t="s">
        <v>278</v>
      </c>
      <c r="H1556" s="160">
        <v>32.69</v>
      </c>
      <c r="I1556" s="161"/>
      <c r="L1556" s="157"/>
      <c r="M1556" s="162"/>
      <c r="T1556" s="163"/>
      <c r="AT1556" s="158" t="s">
        <v>276</v>
      </c>
      <c r="AU1556" s="158" t="s">
        <v>90</v>
      </c>
      <c r="AV1556" s="13" t="s">
        <v>101</v>
      </c>
      <c r="AW1556" s="13" t="s">
        <v>32</v>
      </c>
      <c r="AX1556" s="13" t="s">
        <v>84</v>
      </c>
      <c r="AY1556" s="158" t="s">
        <v>268</v>
      </c>
    </row>
    <row r="1557" spans="2:65" s="12" customFormat="1">
      <c r="B1557" s="149"/>
      <c r="D1557" s="150" t="s">
        <v>276</v>
      </c>
      <c r="F1557" s="152" t="s">
        <v>3997</v>
      </c>
      <c r="H1557" s="153">
        <v>40.863</v>
      </c>
      <c r="I1557" s="154"/>
      <c r="L1557" s="149"/>
      <c r="M1557" s="155"/>
      <c r="T1557" s="156"/>
      <c r="AT1557" s="151" t="s">
        <v>276</v>
      </c>
      <c r="AU1557" s="151" t="s">
        <v>90</v>
      </c>
      <c r="AV1557" s="12" t="s">
        <v>90</v>
      </c>
      <c r="AW1557" s="12" t="s">
        <v>4</v>
      </c>
      <c r="AX1557" s="12" t="s">
        <v>84</v>
      </c>
      <c r="AY1557" s="151" t="s">
        <v>268</v>
      </c>
    </row>
    <row r="1558" spans="2:65" s="1" customFormat="1" ht="24.2" customHeight="1">
      <c r="B1558" s="32"/>
      <c r="C1558" s="136" t="s">
        <v>2354</v>
      </c>
      <c r="D1558" s="136" t="s">
        <v>270</v>
      </c>
      <c r="E1558" s="137" t="s">
        <v>2388</v>
      </c>
      <c r="F1558" s="138" t="s">
        <v>2389</v>
      </c>
      <c r="G1558" s="139" t="s">
        <v>273</v>
      </c>
      <c r="H1558" s="140">
        <v>33.5</v>
      </c>
      <c r="I1558" s="141"/>
      <c r="J1558" s="142">
        <f>ROUND(I1558*H1558,2)</f>
        <v>0</v>
      </c>
      <c r="K1558" s="138" t="s">
        <v>274</v>
      </c>
      <c r="L1558" s="32"/>
      <c r="M1558" s="143" t="s">
        <v>1</v>
      </c>
      <c r="N1558" s="144" t="s">
        <v>43</v>
      </c>
      <c r="P1558" s="145">
        <f>O1558*H1558</f>
        <v>0</v>
      </c>
      <c r="Q1558" s="145">
        <v>1.5E-3</v>
      </c>
      <c r="R1558" s="145">
        <f>Q1558*H1558</f>
        <v>5.0250000000000003E-2</v>
      </c>
      <c r="S1558" s="145">
        <v>0</v>
      </c>
      <c r="T1558" s="146">
        <f>S1558*H1558</f>
        <v>0</v>
      </c>
      <c r="AR1558" s="147" t="s">
        <v>370</v>
      </c>
      <c r="AT1558" s="147" t="s">
        <v>270</v>
      </c>
      <c r="AU1558" s="147" t="s">
        <v>90</v>
      </c>
      <c r="AY1558" s="17" t="s">
        <v>268</v>
      </c>
      <c r="BE1558" s="148">
        <f>IF(N1558="základní",J1558,0)</f>
        <v>0</v>
      </c>
      <c r="BF1558" s="148">
        <f>IF(N1558="snížená",J1558,0)</f>
        <v>0</v>
      </c>
      <c r="BG1558" s="148">
        <f>IF(N1558="zákl. přenesená",J1558,0)</f>
        <v>0</v>
      </c>
      <c r="BH1558" s="148">
        <f>IF(N1558="sníž. přenesená",J1558,0)</f>
        <v>0</v>
      </c>
      <c r="BI1558" s="148">
        <f>IF(N1558="nulová",J1558,0)</f>
        <v>0</v>
      </c>
      <c r="BJ1558" s="17" t="s">
        <v>90</v>
      </c>
      <c r="BK1558" s="148">
        <f>ROUND(I1558*H1558,2)</f>
        <v>0</v>
      </c>
      <c r="BL1558" s="17" t="s">
        <v>370</v>
      </c>
      <c r="BM1558" s="147" t="s">
        <v>2390</v>
      </c>
    </row>
    <row r="1559" spans="2:65" s="14" customFormat="1">
      <c r="B1559" s="164"/>
      <c r="D1559" s="150" t="s">
        <v>276</v>
      </c>
      <c r="E1559" s="165" t="s">
        <v>1</v>
      </c>
      <c r="F1559" s="166" t="s">
        <v>2391</v>
      </c>
      <c r="H1559" s="165" t="s">
        <v>1</v>
      </c>
      <c r="I1559" s="167"/>
      <c r="L1559" s="164"/>
      <c r="M1559" s="168"/>
      <c r="T1559" s="169"/>
      <c r="AT1559" s="165" t="s">
        <v>276</v>
      </c>
      <c r="AU1559" s="165" t="s">
        <v>90</v>
      </c>
      <c r="AV1559" s="14" t="s">
        <v>84</v>
      </c>
      <c r="AW1559" s="14" t="s">
        <v>32</v>
      </c>
      <c r="AX1559" s="14" t="s">
        <v>77</v>
      </c>
      <c r="AY1559" s="165" t="s">
        <v>268</v>
      </c>
    </row>
    <row r="1560" spans="2:65" s="14" customFormat="1">
      <c r="B1560" s="164"/>
      <c r="D1560" s="150" t="s">
        <v>276</v>
      </c>
      <c r="E1560" s="165" t="s">
        <v>1</v>
      </c>
      <c r="F1560" s="166" t="s">
        <v>3581</v>
      </c>
      <c r="H1560" s="165" t="s">
        <v>1</v>
      </c>
      <c r="I1560" s="167"/>
      <c r="L1560" s="164"/>
      <c r="M1560" s="168"/>
      <c r="T1560" s="169"/>
      <c r="AT1560" s="165" t="s">
        <v>276</v>
      </c>
      <c r="AU1560" s="165" t="s">
        <v>90</v>
      </c>
      <c r="AV1560" s="14" t="s">
        <v>84</v>
      </c>
      <c r="AW1560" s="14" t="s">
        <v>32</v>
      </c>
      <c r="AX1560" s="14" t="s">
        <v>77</v>
      </c>
      <c r="AY1560" s="165" t="s">
        <v>268</v>
      </c>
    </row>
    <row r="1561" spans="2:65" s="12" customFormat="1">
      <c r="B1561" s="149"/>
      <c r="D1561" s="150" t="s">
        <v>276</v>
      </c>
      <c r="E1561" s="151" t="s">
        <v>1</v>
      </c>
      <c r="F1561" s="152" t="s">
        <v>3828</v>
      </c>
      <c r="H1561" s="153">
        <v>25.6</v>
      </c>
      <c r="I1561" s="154"/>
      <c r="L1561" s="149"/>
      <c r="M1561" s="155"/>
      <c r="T1561" s="156"/>
      <c r="AT1561" s="151" t="s">
        <v>276</v>
      </c>
      <c r="AU1561" s="151" t="s">
        <v>90</v>
      </c>
      <c r="AV1561" s="12" t="s">
        <v>90</v>
      </c>
      <c r="AW1561" s="12" t="s">
        <v>32</v>
      </c>
      <c r="AX1561" s="12" t="s">
        <v>77</v>
      </c>
      <c r="AY1561" s="151" t="s">
        <v>268</v>
      </c>
    </row>
    <row r="1562" spans="2:65" s="12" customFormat="1">
      <c r="B1562" s="149"/>
      <c r="D1562" s="150" t="s">
        <v>276</v>
      </c>
      <c r="E1562" s="151" t="s">
        <v>1</v>
      </c>
      <c r="F1562" s="152" t="s">
        <v>3689</v>
      </c>
      <c r="H1562" s="153">
        <v>7.9</v>
      </c>
      <c r="I1562" s="154"/>
      <c r="L1562" s="149"/>
      <c r="M1562" s="155"/>
      <c r="T1562" s="156"/>
      <c r="AT1562" s="151" t="s">
        <v>276</v>
      </c>
      <c r="AU1562" s="151" t="s">
        <v>90</v>
      </c>
      <c r="AV1562" s="12" t="s">
        <v>90</v>
      </c>
      <c r="AW1562" s="12" t="s">
        <v>32</v>
      </c>
      <c r="AX1562" s="12" t="s">
        <v>77</v>
      </c>
      <c r="AY1562" s="151" t="s">
        <v>268</v>
      </c>
    </row>
    <row r="1563" spans="2:65" s="13" customFormat="1">
      <c r="B1563" s="157"/>
      <c r="D1563" s="150" t="s">
        <v>276</v>
      </c>
      <c r="E1563" s="158" t="s">
        <v>1</v>
      </c>
      <c r="F1563" s="159" t="s">
        <v>278</v>
      </c>
      <c r="H1563" s="160">
        <v>33.5</v>
      </c>
      <c r="I1563" s="161"/>
      <c r="L1563" s="157"/>
      <c r="M1563" s="162"/>
      <c r="T1563" s="163"/>
      <c r="AT1563" s="158" t="s">
        <v>276</v>
      </c>
      <c r="AU1563" s="158" t="s">
        <v>90</v>
      </c>
      <c r="AV1563" s="13" t="s">
        <v>101</v>
      </c>
      <c r="AW1563" s="13" t="s">
        <v>32</v>
      </c>
      <c r="AX1563" s="13" t="s">
        <v>84</v>
      </c>
      <c r="AY1563" s="158" t="s">
        <v>268</v>
      </c>
    </row>
    <row r="1564" spans="2:65" s="1" customFormat="1" ht="16.5" customHeight="1">
      <c r="B1564" s="32"/>
      <c r="C1564" s="136" t="s">
        <v>2358</v>
      </c>
      <c r="D1564" s="136" t="s">
        <v>270</v>
      </c>
      <c r="E1564" s="137" t="s">
        <v>2393</v>
      </c>
      <c r="F1564" s="138" t="s">
        <v>2394</v>
      </c>
      <c r="G1564" s="139" t="s">
        <v>318</v>
      </c>
      <c r="H1564" s="140">
        <v>23.4</v>
      </c>
      <c r="I1564" s="141"/>
      <c r="J1564" s="142">
        <f>ROUND(I1564*H1564,2)</f>
        <v>0</v>
      </c>
      <c r="K1564" s="138" t="s">
        <v>274</v>
      </c>
      <c r="L1564" s="32"/>
      <c r="M1564" s="143" t="s">
        <v>1</v>
      </c>
      <c r="N1564" s="144" t="s">
        <v>43</v>
      </c>
      <c r="P1564" s="145">
        <f>O1564*H1564</f>
        <v>0</v>
      </c>
      <c r="Q1564" s="145">
        <v>3.0000000000000001E-5</v>
      </c>
      <c r="R1564" s="145">
        <f>Q1564*H1564</f>
        <v>7.0199999999999993E-4</v>
      </c>
      <c r="S1564" s="145">
        <v>0</v>
      </c>
      <c r="T1564" s="146">
        <f>S1564*H1564</f>
        <v>0</v>
      </c>
      <c r="AR1564" s="147" t="s">
        <v>370</v>
      </c>
      <c r="AT1564" s="147" t="s">
        <v>270</v>
      </c>
      <c r="AU1564" s="147" t="s">
        <v>90</v>
      </c>
      <c r="AY1564" s="17" t="s">
        <v>268</v>
      </c>
      <c r="BE1564" s="148">
        <f>IF(N1564="základní",J1564,0)</f>
        <v>0</v>
      </c>
      <c r="BF1564" s="148">
        <f>IF(N1564="snížená",J1564,0)</f>
        <v>0</v>
      </c>
      <c r="BG1564" s="148">
        <f>IF(N1564="zákl. přenesená",J1564,0)</f>
        <v>0</v>
      </c>
      <c r="BH1564" s="148">
        <f>IF(N1564="sníž. přenesená",J1564,0)</f>
        <v>0</v>
      </c>
      <c r="BI1564" s="148">
        <f>IF(N1564="nulová",J1564,0)</f>
        <v>0</v>
      </c>
      <c r="BJ1564" s="17" t="s">
        <v>90</v>
      </c>
      <c r="BK1564" s="148">
        <f>ROUND(I1564*H1564,2)</f>
        <v>0</v>
      </c>
      <c r="BL1564" s="17" t="s">
        <v>370</v>
      </c>
      <c r="BM1564" s="147" t="s">
        <v>3998</v>
      </c>
    </row>
    <row r="1565" spans="2:65" s="14" customFormat="1">
      <c r="B1565" s="164"/>
      <c r="D1565" s="150" t="s">
        <v>276</v>
      </c>
      <c r="E1565" s="165" t="s">
        <v>1</v>
      </c>
      <c r="F1565" s="166" t="s">
        <v>2396</v>
      </c>
      <c r="H1565" s="165" t="s">
        <v>1</v>
      </c>
      <c r="I1565" s="167"/>
      <c r="L1565" s="164"/>
      <c r="M1565" s="168"/>
      <c r="T1565" s="169"/>
      <c r="AT1565" s="165" t="s">
        <v>276</v>
      </c>
      <c r="AU1565" s="165" t="s">
        <v>90</v>
      </c>
      <c r="AV1565" s="14" t="s">
        <v>84</v>
      </c>
      <c r="AW1565" s="14" t="s">
        <v>32</v>
      </c>
      <c r="AX1565" s="14" t="s">
        <v>77</v>
      </c>
      <c r="AY1565" s="165" t="s">
        <v>268</v>
      </c>
    </row>
    <row r="1566" spans="2:65" s="14" customFormat="1">
      <c r="B1566" s="164"/>
      <c r="D1566" s="150" t="s">
        <v>276</v>
      </c>
      <c r="E1566" s="165" t="s">
        <v>1</v>
      </c>
      <c r="F1566" s="166" t="s">
        <v>3581</v>
      </c>
      <c r="H1566" s="165" t="s">
        <v>1</v>
      </c>
      <c r="I1566" s="167"/>
      <c r="L1566" s="164"/>
      <c r="M1566" s="168"/>
      <c r="T1566" s="169"/>
      <c r="AT1566" s="165" t="s">
        <v>276</v>
      </c>
      <c r="AU1566" s="165" t="s">
        <v>90</v>
      </c>
      <c r="AV1566" s="14" t="s">
        <v>84</v>
      </c>
      <c r="AW1566" s="14" t="s">
        <v>32</v>
      </c>
      <c r="AX1566" s="14" t="s">
        <v>77</v>
      </c>
      <c r="AY1566" s="165" t="s">
        <v>268</v>
      </c>
    </row>
    <row r="1567" spans="2:65" s="12" customFormat="1">
      <c r="B1567" s="149"/>
      <c r="D1567" s="150" t="s">
        <v>276</v>
      </c>
      <c r="E1567" s="151" t="s">
        <v>1</v>
      </c>
      <c r="F1567" s="152" t="s">
        <v>3990</v>
      </c>
      <c r="H1567" s="153">
        <v>17.7</v>
      </c>
      <c r="I1567" s="154"/>
      <c r="L1567" s="149"/>
      <c r="M1567" s="155"/>
      <c r="T1567" s="156"/>
      <c r="AT1567" s="151" t="s">
        <v>276</v>
      </c>
      <c r="AU1567" s="151" t="s">
        <v>90</v>
      </c>
      <c r="AV1567" s="12" t="s">
        <v>90</v>
      </c>
      <c r="AW1567" s="12" t="s">
        <v>32</v>
      </c>
      <c r="AX1567" s="12" t="s">
        <v>77</v>
      </c>
      <c r="AY1567" s="151" t="s">
        <v>268</v>
      </c>
    </row>
    <row r="1568" spans="2:65" s="12" customFormat="1">
      <c r="B1568" s="149"/>
      <c r="D1568" s="150" t="s">
        <v>276</v>
      </c>
      <c r="E1568" s="151" t="s">
        <v>1</v>
      </c>
      <c r="F1568" s="152" t="s">
        <v>3991</v>
      </c>
      <c r="H1568" s="153">
        <v>11.1</v>
      </c>
      <c r="I1568" s="154"/>
      <c r="L1568" s="149"/>
      <c r="M1568" s="155"/>
      <c r="T1568" s="156"/>
      <c r="AT1568" s="151" t="s">
        <v>276</v>
      </c>
      <c r="AU1568" s="151" t="s">
        <v>90</v>
      </c>
      <c r="AV1568" s="12" t="s">
        <v>90</v>
      </c>
      <c r="AW1568" s="12" t="s">
        <v>32</v>
      </c>
      <c r="AX1568" s="12" t="s">
        <v>77</v>
      </c>
      <c r="AY1568" s="151" t="s">
        <v>268</v>
      </c>
    </row>
    <row r="1569" spans="2:65" s="12" customFormat="1">
      <c r="B1569" s="149"/>
      <c r="D1569" s="150" t="s">
        <v>276</v>
      </c>
      <c r="E1569" s="151" t="s">
        <v>1</v>
      </c>
      <c r="F1569" s="152" t="s">
        <v>3992</v>
      </c>
      <c r="H1569" s="153">
        <v>-5.4</v>
      </c>
      <c r="I1569" s="154"/>
      <c r="L1569" s="149"/>
      <c r="M1569" s="155"/>
      <c r="T1569" s="156"/>
      <c r="AT1569" s="151" t="s">
        <v>276</v>
      </c>
      <c r="AU1569" s="151" t="s">
        <v>90</v>
      </c>
      <c r="AV1569" s="12" t="s">
        <v>90</v>
      </c>
      <c r="AW1569" s="12" t="s">
        <v>32</v>
      </c>
      <c r="AX1569" s="12" t="s">
        <v>77</v>
      </c>
      <c r="AY1569" s="151" t="s">
        <v>268</v>
      </c>
    </row>
    <row r="1570" spans="2:65" s="13" customFormat="1">
      <c r="B1570" s="157"/>
      <c r="D1570" s="150" t="s">
        <v>276</v>
      </c>
      <c r="E1570" s="158" t="s">
        <v>1</v>
      </c>
      <c r="F1570" s="159" t="s">
        <v>278</v>
      </c>
      <c r="H1570" s="160">
        <v>23.4</v>
      </c>
      <c r="I1570" s="161"/>
      <c r="L1570" s="157"/>
      <c r="M1570" s="162"/>
      <c r="T1570" s="163"/>
      <c r="AT1570" s="158" t="s">
        <v>276</v>
      </c>
      <c r="AU1570" s="158" t="s">
        <v>90</v>
      </c>
      <c r="AV1570" s="13" t="s">
        <v>101</v>
      </c>
      <c r="AW1570" s="13" t="s">
        <v>32</v>
      </c>
      <c r="AX1570" s="13" t="s">
        <v>84</v>
      </c>
      <c r="AY1570" s="158" t="s">
        <v>268</v>
      </c>
    </row>
    <row r="1571" spans="2:65" s="1" customFormat="1" ht="24.2" customHeight="1">
      <c r="B1571" s="32"/>
      <c r="C1571" s="136" t="s">
        <v>2362</v>
      </c>
      <c r="D1571" s="136" t="s">
        <v>270</v>
      </c>
      <c r="E1571" s="137" t="s">
        <v>2402</v>
      </c>
      <c r="F1571" s="138" t="s">
        <v>2403</v>
      </c>
      <c r="G1571" s="139" t="s">
        <v>318</v>
      </c>
      <c r="H1571" s="140">
        <v>23.4</v>
      </c>
      <c r="I1571" s="141"/>
      <c r="J1571" s="142">
        <f>ROUND(I1571*H1571,2)</f>
        <v>0</v>
      </c>
      <c r="K1571" s="138" t="s">
        <v>274</v>
      </c>
      <c r="L1571" s="32"/>
      <c r="M1571" s="143" t="s">
        <v>1</v>
      </c>
      <c r="N1571" s="144" t="s">
        <v>43</v>
      </c>
      <c r="P1571" s="145">
        <f>O1571*H1571</f>
        <v>0</v>
      </c>
      <c r="Q1571" s="145">
        <v>3.0000000000000001E-5</v>
      </c>
      <c r="R1571" s="145">
        <f>Q1571*H1571</f>
        <v>7.0199999999999993E-4</v>
      </c>
      <c r="S1571" s="145">
        <v>0</v>
      </c>
      <c r="T1571" s="146">
        <f>S1571*H1571</f>
        <v>0</v>
      </c>
      <c r="AR1571" s="147" t="s">
        <v>370</v>
      </c>
      <c r="AT1571" s="147" t="s">
        <v>270</v>
      </c>
      <c r="AU1571" s="147" t="s">
        <v>90</v>
      </c>
      <c r="AY1571" s="17" t="s">
        <v>268</v>
      </c>
      <c r="BE1571" s="148">
        <f>IF(N1571="základní",J1571,0)</f>
        <v>0</v>
      </c>
      <c r="BF1571" s="148">
        <f>IF(N1571="snížená",J1571,0)</f>
        <v>0</v>
      </c>
      <c r="BG1571" s="148">
        <f>IF(N1571="zákl. přenesená",J1571,0)</f>
        <v>0</v>
      </c>
      <c r="BH1571" s="148">
        <f>IF(N1571="sníž. přenesená",J1571,0)</f>
        <v>0</v>
      </c>
      <c r="BI1571" s="148">
        <f>IF(N1571="nulová",J1571,0)</f>
        <v>0</v>
      </c>
      <c r="BJ1571" s="17" t="s">
        <v>90</v>
      </c>
      <c r="BK1571" s="148">
        <f>ROUND(I1571*H1571,2)</f>
        <v>0</v>
      </c>
      <c r="BL1571" s="17" t="s">
        <v>370</v>
      </c>
      <c r="BM1571" s="147" t="s">
        <v>3999</v>
      </c>
    </row>
    <row r="1572" spans="2:65" s="14" customFormat="1">
      <c r="B1572" s="164"/>
      <c r="D1572" s="150" t="s">
        <v>276</v>
      </c>
      <c r="E1572" s="165" t="s">
        <v>1</v>
      </c>
      <c r="F1572" s="166" t="s">
        <v>2396</v>
      </c>
      <c r="H1572" s="165" t="s">
        <v>1</v>
      </c>
      <c r="I1572" s="167"/>
      <c r="L1572" s="164"/>
      <c r="M1572" s="168"/>
      <c r="T1572" s="169"/>
      <c r="AT1572" s="165" t="s">
        <v>276</v>
      </c>
      <c r="AU1572" s="165" t="s">
        <v>90</v>
      </c>
      <c r="AV1572" s="14" t="s">
        <v>84</v>
      </c>
      <c r="AW1572" s="14" t="s">
        <v>32</v>
      </c>
      <c r="AX1572" s="14" t="s">
        <v>77</v>
      </c>
      <c r="AY1572" s="165" t="s">
        <v>268</v>
      </c>
    </row>
    <row r="1573" spans="2:65" s="14" customFormat="1">
      <c r="B1573" s="164"/>
      <c r="D1573" s="150" t="s">
        <v>276</v>
      </c>
      <c r="E1573" s="165" t="s">
        <v>1</v>
      </c>
      <c r="F1573" s="166" t="s">
        <v>3581</v>
      </c>
      <c r="H1573" s="165" t="s">
        <v>1</v>
      </c>
      <c r="I1573" s="167"/>
      <c r="L1573" s="164"/>
      <c r="M1573" s="168"/>
      <c r="T1573" s="169"/>
      <c r="AT1573" s="165" t="s">
        <v>276</v>
      </c>
      <c r="AU1573" s="165" t="s">
        <v>90</v>
      </c>
      <c r="AV1573" s="14" t="s">
        <v>84</v>
      </c>
      <c r="AW1573" s="14" t="s">
        <v>32</v>
      </c>
      <c r="AX1573" s="14" t="s">
        <v>77</v>
      </c>
      <c r="AY1573" s="165" t="s">
        <v>268</v>
      </c>
    </row>
    <row r="1574" spans="2:65" s="12" customFormat="1">
      <c r="B1574" s="149"/>
      <c r="D1574" s="150" t="s">
        <v>276</v>
      </c>
      <c r="E1574" s="151" t="s">
        <v>1</v>
      </c>
      <c r="F1574" s="152" t="s">
        <v>3990</v>
      </c>
      <c r="H1574" s="153">
        <v>17.7</v>
      </c>
      <c r="I1574" s="154"/>
      <c r="L1574" s="149"/>
      <c r="M1574" s="155"/>
      <c r="T1574" s="156"/>
      <c r="AT1574" s="151" t="s">
        <v>276</v>
      </c>
      <c r="AU1574" s="151" t="s">
        <v>90</v>
      </c>
      <c r="AV1574" s="12" t="s">
        <v>90</v>
      </c>
      <c r="AW1574" s="12" t="s">
        <v>32</v>
      </c>
      <c r="AX1574" s="12" t="s">
        <v>77</v>
      </c>
      <c r="AY1574" s="151" t="s">
        <v>268</v>
      </c>
    </row>
    <row r="1575" spans="2:65" s="12" customFormat="1">
      <c r="B1575" s="149"/>
      <c r="D1575" s="150" t="s">
        <v>276</v>
      </c>
      <c r="E1575" s="151" t="s">
        <v>1</v>
      </c>
      <c r="F1575" s="152" t="s">
        <v>3991</v>
      </c>
      <c r="H1575" s="153">
        <v>11.1</v>
      </c>
      <c r="I1575" s="154"/>
      <c r="L1575" s="149"/>
      <c r="M1575" s="155"/>
      <c r="T1575" s="156"/>
      <c r="AT1575" s="151" t="s">
        <v>276</v>
      </c>
      <c r="AU1575" s="151" t="s">
        <v>90</v>
      </c>
      <c r="AV1575" s="12" t="s">
        <v>90</v>
      </c>
      <c r="AW1575" s="12" t="s">
        <v>32</v>
      </c>
      <c r="AX1575" s="12" t="s">
        <v>77</v>
      </c>
      <c r="AY1575" s="151" t="s">
        <v>268</v>
      </c>
    </row>
    <row r="1576" spans="2:65" s="12" customFormat="1">
      <c r="B1576" s="149"/>
      <c r="D1576" s="150" t="s">
        <v>276</v>
      </c>
      <c r="E1576" s="151" t="s">
        <v>1</v>
      </c>
      <c r="F1576" s="152" t="s">
        <v>3992</v>
      </c>
      <c r="H1576" s="153">
        <v>-5.4</v>
      </c>
      <c r="I1576" s="154"/>
      <c r="L1576" s="149"/>
      <c r="M1576" s="155"/>
      <c r="T1576" s="156"/>
      <c r="AT1576" s="151" t="s">
        <v>276</v>
      </c>
      <c r="AU1576" s="151" t="s">
        <v>90</v>
      </c>
      <c r="AV1576" s="12" t="s">
        <v>90</v>
      </c>
      <c r="AW1576" s="12" t="s">
        <v>32</v>
      </c>
      <c r="AX1576" s="12" t="s">
        <v>77</v>
      </c>
      <c r="AY1576" s="151" t="s">
        <v>268</v>
      </c>
    </row>
    <row r="1577" spans="2:65" s="13" customFormat="1">
      <c r="B1577" s="157"/>
      <c r="D1577" s="150" t="s">
        <v>276</v>
      </c>
      <c r="E1577" s="158" t="s">
        <v>1</v>
      </c>
      <c r="F1577" s="159" t="s">
        <v>278</v>
      </c>
      <c r="H1577" s="160">
        <v>23.4</v>
      </c>
      <c r="I1577" s="161"/>
      <c r="L1577" s="157"/>
      <c r="M1577" s="162"/>
      <c r="T1577" s="163"/>
      <c r="AT1577" s="158" t="s">
        <v>276</v>
      </c>
      <c r="AU1577" s="158" t="s">
        <v>90</v>
      </c>
      <c r="AV1577" s="13" t="s">
        <v>101</v>
      </c>
      <c r="AW1577" s="13" t="s">
        <v>32</v>
      </c>
      <c r="AX1577" s="13" t="s">
        <v>84</v>
      </c>
      <c r="AY1577" s="158" t="s">
        <v>268</v>
      </c>
    </row>
    <row r="1578" spans="2:65" s="1" customFormat="1" ht="21.75" customHeight="1">
      <c r="B1578" s="32"/>
      <c r="C1578" s="136" t="s">
        <v>2367</v>
      </c>
      <c r="D1578" s="136" t="s">
        <v>270</v>
      </c>
      <c r="E1578" s="137" t="s">
        <v>2406</v>
      </c>
      <c r="F1578" s="138" t="s">
        <v>2407</v>
      </c>
      <c r="G1578" s="139" t="s">
        <v>318</v>
      </c>
      <c r="H1578" s="140">
        <v>23.4</v>
      </c>
      <c r="I1578" s="141"/>
      <c r="J1578" s="142">
        <f>ROUND(I1578*H1578,2)</f>
        <v>0</v>
      </c>
      <c r="K1578" s="138" t="s">
        <v>274</v>
      </c>
      <c r="L1578" s="32"/>
      <c r="M1578" s="143" t="s">
        <v>1</v>
      </c>
      <c r="N1578" s="144" t="s">
        <v>43</v>
      </c>
      <c r="P1578" s="145">
        <f>O1578*H1578</f>
        <v>0</v>
      </c>
      <c r="Q1578" s="145">
        <v>1.7000000000000001E-4</v>
      </c>
      <c r="R1578" s="145">
        <f>Q1578*H1578</f>
        <v>3.9779999999999998E-3</v>
      </c>
      <c r="S1578" s="145">
        <v>0</v>
      </c>
      <c r="T1578" s="146">
        <f>S1578*H1578</f>
        <v>0</v>
      </c>
      <c r="AR1578" s="147" t="s">
        <v>370</v>
      </c>
      <c r="AT1578" s="147" t="s">
        <v>270</v>
      </c>
      <c r="AU1578" s="147" t="s">
        <v>90</v>
      </c>
      <c r="AY1578" s="17" t="s">
        <v>268</v>
      </c>
      <c r="BE1578" s="148">
        <f>IF(N1578="základní",J1578,0)</f>
        <v>0</v>
      </c>
      <c r="BF1578" s="148">
        <f>IF(N1578="snížená",J1578,0)</f>
        <v>0</v>
      </c>
      <c r="BG1578" s="148">
        <f>IF(N1578="zákl. přenesená",J1578,0)</f>
        <v>0</v>
      </c>
      <c r="BH1578" s="148">
        <f>IF(N1578="sníž. přenesená",J1578,0)</f>
        <v>0</v>
      </c>
      <c r="BI1578" s="148">
        <f>IF(N1578="nulová",J1578,0)</f>
        <v>0</v>
      </c>
      <c r="BJ1578" s="17" t="s">
        <v>90</v>
      </c>
      <c r="BK1578" s="148">
        <f>ROUND(I1578*H1578,2)</f>
        <v>0</v>
      </c>
      <c r="BL1578" s="17" t="s">
        <v>370</v>
      </c>
      <c r="BM1578" s="147" t="s">
        <v>4000</v>
      </c>
    </row>
    <row r="1579" spans="2:65" s="1" customFormat="1" ht="16.5" customHeight="1">
      <c r="B1579" s="32"/>
      <c r="C1579" s="186" t="s">
        <v>2371</v>
      </c>
      <c r="D1579" s="186" t="s">
        <v>982</v>
      </c>
      <c r="E1579" s="187" t="s">
        <v>2410</v>
      </c>
      <c r="F1579" s="188" t="s">
        <v>2411</v>
      </c>
      <c r="G1579" s="189" t="s">
        <v>318</v>
      </c>
      <c r="H1579" s="190">
        <v>24.57</v>
      </c>
      <c r="I1579" s="191"/>
      <c r="J1579" s="192">
        <f>ROUND(I1579*H1579,2)</f>
        <v>0</v>
      </c>
      <c r="K1579" s="188" t="s">
        <v>274</v>
      </c>
      <c r="L1579" s="193"/>
      <c r="M1579" s="194" t="s">
        <v>1</v>
      </c>
      <c r="N1579" s="195" t="s">
        <v>43</v>
      </c>
      <c r="P1579" s="145">
        <f>O1579*H1579</f>
        <v>0</v>
      </c>
      <c r="Q1579" s="145">
        <v>1E-3</v>
      </c>
      <c r="R1579" s="145">
        <f>Q1579*H1579</f>
        <v>2.4570000000000002E-2</v>
      </c>
      <c r="S1579" s="145">
        <v>0</v>
      </c>
      <c r="T1579" s="146">
        <f>S1579*H1579</f>
        <v>0</v>
      </c>
      <c r="AR1579" s="147" t="s">
        <v>448</v>
      </c>
      <c r="AT1579" s="147" t="s">
        <v>982</v>
      </c>
      <c r="AU1579" s="147" t="s">
        <v>90</v>
      </c>
      <c r="AY1579" s="17" t="s">
        <v>268</v>
      </c>
      <c r="BE1579" s="148">
        <f>IF(N1579="základní",J1579,0)</f>
        <v>0</v>
      </c>
      <c r="BF1579" s="148">
        <f>IF(N1579="snížená",J1579,0)</f>
        <v>0</v>
      </c>
      <c r="BG1579" s="148">
        <f>IF(N1579="zákl. přenesená",J1579,0)</f>
        <v>0</v>
      </c>
      <c r="BH1579" s="148">
        <f>IF(N1579="sníž. přenesená",J1579,0)</f>
        <v>0</v>
      </c>
      <c r="BI1579" s="148">
        <f>IF(N1579="nulová",J1579,0)</f>
        <v>0</v>
      </c>
      <c r="BJ1579" s="17" t="s">
        <v>90</v>
      </c>
      <c r="BK1579" s="148">
        <f>ROUND(I1579*H1579,2)</f>
        <v>0</v>
      </c>
      <c r="BL1579" s="17" t="s">
        <v>370</v>
      </c>
      <c r="BM1579" s="147" t="s">
        <v>4001</v>
      </c>
    </row>
    <row r="1580" spans="2:65" s="14" customFormat="1">
      <c r="B1580" s="164"/>
      <c r="D1580" s="150" t="s">
        <v>276</v>
      </c>
      <c r="E1580" s="165" t="s">
        <v>1</v>
      </c>
      <c r="F1580" s="166" t="s">
        <v>2396</v>
      </c>
      <c r="H1580" s="165" t="s">
        <v>1</v>
      </c>
      <c r="I1580" s="167"/>
      <c r="L1580" s="164"/>
      <c r="M1580" s="168"/>
      <c r="T1580" s="169"/>
      <c r="AT1580" s="165" t="s">
        <v>276</v>
      </c>
      <c r="AU1580" s="165" t="s">
        <v>90</v>
      </c>
      <c r="AV1580" s="14" t="s">
        <v>84</v>
      </c>
      <c r="AW1580" s="14" t="s">
        <v>32</v>
      </c>
      <c r="AX1580" s="14" t="s">
        <v>77</v>
      </c>
      <c r="AY1580" s="165" t="s">
        <v>268</v>
      </c>
    </row>
    <row r="1581" spans="2:65" s="14" customFormat="1">
      <c r="B1581" s="164"/>
      <c r="D1581" s="150" t="s">
        <v>276</v>
      </c>
      <c r="E1581" s="165" t="s">
        <v>1</v>
      </c>
      <c r="F1581" s="166" t="s">
        <v>3581</v>
      </c>
      <c r="H1581" s="165" t="s">
        <v>1</v>
      </c>
      <c r="I1581" s="167"/>
      <c r="L1581" s="164"/>
      <c r="M1581" s="168"/>
      <c r="T1581" s="169"/>
      <c r="AT1581" s="165" t="s">
        <v>276</v>
      </c>
      <c r="AU1581" s="165" t="s">
        <v>90</v>
      </c>
      <c r="AV1581" s="14" t="s">
        <v>84</v>
      </c>
      <c r="AW1581" s="14" t="s">
        <v>32</v>
      </c>
      <c r="AX1581" s="14" t="s">
        <v>77</v>
      </c>
      <c r="AY1581" s="165" t="s">
        <v>268</v>
      </c>
    </row>
    <row r="1582" spans="2:65" s="12" customFormat="1">
      <c r="B1582" s="149"/>
      <c r="D1582" s="150" t="s">
        <v>276</v>
      </c>
      <c r="E1582" s="151" t="s">
        <v>1</v>
      </c>
      <c r="F1582" s="152" t="s">
        <v>3990</v>
      </c>
      <c r="H1582" s="153">
        <v>17.7</v>
      </c>
      <c r="I1582" s="154"/>
      <c r="L1582" s="149"/>
      <c r="M1582" s="155"/>
      <c r="T1582" s="156"/>
      <c r="AT1582" s="151" t="s">
        <v>276</v>
      </c>
      <c r="AU1582" s="151" t="s">
        <v>90</v>
      </c>
      <c r="AV1582" s="12" t="s">
        <v>90</v>
      </c>
      <c r="AW1582" s="12" t="s">
        <v>32</v>
      </c>
      <c r="AX1582" s="12" t="s">
        <v>77</v>
      </c>
      <c r="AY1582" s="151" t="s">
        <v>268</v>
      </c>
    </row>
    <row r="1583" spans="2:65" s="12" customFormat="1">
      <c r="B1583" s="149"/>
      <c r="D1583" s="150" t="s">
        <v>276</v>
      </c>
      <c r="E1583" s="151" t="s">
        <v>1</v>
      </c>
      <c r="F1583" s="152" t="s">
        <v>3991</v>
      </c>
      <c r="H1583" s="153">
        <v>11.1</v>
      </c>
      <c r="I1583" s="154"/>
      <c r="L1583" s="149"/>
      <c r="M1583" s="155"/>
      <c r="T1583" s="156"/>
      <c r="AT1583" s="151" t="s">
        <v>276</v>
      </c>
      <c r="AU1583" s="151" t="s">
        <v>90</v>
      </c>
      <c r="AV1583" s="12" t="s">
        <v>90</v>
      </c>
      <c r="AW1583" s="12" t="s">
        <v>32</v>
      </c>
      <c r="AX1583" s="12" t="s">
        <v>77</v>
      </c>
      <c r="AY1583" s="151" t="s">
        <v>268</v>
      </c>
    </row>
    <row r="1584" spans="2:65" s="12" customFormat="1">
      <c r="B1584" s="149"/>
      <c r="D1584" s="150" t="s">
        <v>276</v>
      </c>
      <c r="E1584" s="151" t="s">
        <v>1</v>
      </c>
      <c r="F1584" s="152" t="s">
        <v>3992</v>
      </c>
      <c r="H1584" s="153">
        <v>-5.4</v>
      </c>
      <c r="I1584" s="154"/>
      <c r="L1584" s="149"/>
      <c r="M1584" s="155"/>
      <c r="T1584" s="156"/>
      <c r="AT1584" s="151" t="s">
        <v>276</v>
      </c>
      <c r="AU1584" s="151" t="s">
        <v>90</v>
      </c>
      <c r="AV1584" s="12" t="s">
        <v>90</v>
      </c>
      <c r="AW1584" s="12" t="s">
        <v>32</v>
      </c>
      <c r="AX1584" s="12" t="s">
        <v>77</v>
      </c>
      <c r="AY1584" s="151" t="s">
        <v>268</v>
      </c>
    </row>
    <row r="1585" spans="2:65" s="13" customFormat="1">
      <c r="B1585" s="157"/>
      <c r="D1585" s="150" t="s">
        <v>276</v>
      </c>
      <c r="E1585" s="158" t="s">
        <v>1</v>
      </c>
      <c r="F1585" s="159" t="s">
        <v>278</v>
      </c>
      <c r="H1585" s="160">
        <v>23.4</v>
      </c>
      <c r="I1585" s="161"/>
      <c r="L1585" s="157"/>
      <c r="M1585" s="162"/>
      <c r="T1585" s="163"/>
      <c r="AT1585" s="158" t="s">
        <v>276</v>
      </c>
      <c r="AU1585" s="158" t="s">
        <v>90</v>
      </c>
      <c r="AV1585" s="13" t="s">
        <v>101</v>
      </c>
      <c r="AW1585" s="13" t="s">
        <v>32</v>
      </c>
      <c r="AX1585" s="13" t="s">
        <v>84</v>
      </c>
      <c r="AY1585" s="158" t="s">
        <v>268</v>
      </c>
    </row>
    <row r="1586" spans="2:65" s="12" customFormat="1">
      <c r="B1586" s="149"/>
      <c r="D1586" s="150" t="s">
        <v>276</v>
      </c>
      <c r="F1586" s="152" t="s">
        <v>4002</v>
      </c>
      <c r="H1586" s="153">
        <v>24.57</v>
      </c>
      <c r="I1586" s="154"/>
      <c r="L1586" s="149"/>
      <c r="M1586" s="155"/>
      <c r="T1586" s="156"/>
      <c r="AT1586" s="151" t="s">
        <v>276</v>
      </c>
      <c r="AU1586" s="151" t="s">
        <v>90</v>
      </c>
      <c r="AV1586" s="12" t="s">
        <v>90</v>
      </c>
      <c r="AW1586" s="12" t="s">
        <v>4</v>
      </c>
      <c r="AX1586" s="12" t="s">
        <v>84</v>
      </c>
      <c r="AY1586" s="151" t="s">
        <v>268</v>
      </c>
    </row>
    <row r="1587" spans="2:65" s="1" customFormat="1" ht="24.2" customHeight="1">
      <c r="B1587" s="32"/>
      <c r="C1587" s="136" t="s">
        <v>2377</v>
      </c>
      <c r="D1587" s="136" t="s">
        <v>270</v>
      </c>
      <c r="E1587" s="137" t="s">
        <v>2415</v>
      </c>
      <c r="F1587" s="138" t="s">
        <v>2416</v>
      </c>
      <c r="G1587" s="139" t="s">
        <v>1472</v>
      </c>
      <c r="H1587" s="197"/>
      <c r="I1587" s="141"/>
      <c r="J1587" s="142">
        <f>ROUND(I1587*H1587,2)</f>
        <v>0</v>
      </c>
      <c r="K1587" s="138" t="s">
        <v>274</v>
      </c>
      <c r="L1587" s="32"/>
      <c r="M1587" s="143" t="s">
        <v>1</v>
      </c>
      <c r="N1587" s="144" t="s">
        <v>43</v>
      </c>
      <c r="P1587" s="145">
        <f>O1587*H1587</f>
        <v>0</v>
      </c>
      <c r="Q1587" s="145">
        <v>0</v>
      </c>
      <c r="R1587" s="145">
        <f>Q1587*H1587</f>
        <v>0</v>
      </c>
      <c r="S1587" s="145">
        <v>0</v>
      </c>
      <c r="T1587" s="146">
        <f>S1587*H1587</f>
        <v>0</v>
      </c>
      <c r="AR1587" s="147" t="s">
        <v>370</v>
      </c>
      <c r="AT1587" s="147" t="s">
        <v>270</v>
      </c>
      <c r="AU1587" s="147" t="s">
        <v>90</v>
      </c>
      <c r="AY1587" s="17" t="s">
        <v>268</v>
      </c>
      <c r="BE1587" s="148">
        <f>IF(N1587="základní",J1587,0)</f>
        <v>0</v>
      </c>
      <c r="BF1587" s="148">
        <f>IF(N1587="snížená",J1587,0)</f>
        <v>0</v>
      </c>
      <c r="BG1587" s="148">
        <f>IF(N1587="zákl. přenesená",J1587,0)</f>
        <v>0</v>
      </c>
      <c r="BH1587" s="148">
        <f>IF(N1587="sníž. přenesená",J1587,0)</f>
        <v>0</v>
      </c>
      <c r="BI1587" s="148">
        <f>IF(N1587="nulová",J1587,0)</f>
        <v>0</v>
      </c>
      <c r="BJ1587" s="17" t="s">
        <v>90</v>
      </c>
      <c r="BK1587" s="148">
        <f>ROUND(I1587*H1587,2)</f>
        <v>0</v>
      </c>
      <c r="BL1587" s="17" t="s">
        <v>370</v>
      </c>
      <c r="BM1587" s="147" t="s">
        <v>2417</v>
      </c>
    </row>
    <row r="1588" spans="2:65" s="11" customFormat="1" ht="22.9" customHeight="1">
      <c r="B1588" s="124"/>
      <c r="D1588" s="125" t="s">
        <v>76</v>
      </c>
      <c r="E1588" s="134" t="s">
        <v>2418</v>
      </c>
      <c r="F1588" s="134" t="s">
        <v>2419</v>
      </c>
      <c r="I1588" s="127"/>
      <c r="J1588" s="135">
        <f>BK1588</f>
        <v>0</v>
      </c>
      <c r="L1588" s="124"/>
      <c r="M1588" s="129"/>
      <c r="P1588" s="130">
        <f>SUM(P1589:P1625)</f>
        <v>0</v>
      </c>
      <c r="R1588" s="130">
        <f>SUM(R1589:R1625)</f>
        <v>1.5819696999999999</v>
      </c>
      <c r="T1588" s="131">
        <f>SUM(T1589:T1625)</f>
        <v>0</v>
      </c>
      <c r="AR1588" s="125" t="s">
        <v>90</v>
      </c>
      <c r="AT1588" s="132" t="s">
        <v>76</v>
      </c>
      <c r="AU1588" s="132" t="s">
        <v>84</v>
      </c>
      <c r="AY1588" s="125" t="s">
        <v>268</v>
      </c>
      <c r="BK1588" s="133">
        <f>SUM(BK1589:BK1625)</f>
        <v>0</v>
      </c>
    </row>
    <row r="1589" spans="2:65" s="1" customFormat="1" ht="16.5" customHeight="1">
      <c r="B1589" s="32"/>
      <c r="C1589" s="136" t="s">
        <v>2381</v>
      </c>
      <c r="D1589" s="136" t="s">
        <v>270</v>
      </c>
      <c r="E1589" s="137" t="s">
        <v>2421</v>
      </c>
      <c r="F1589" s="138" t="s">
        <v>2422</v>
      </c>
      <c r="G1589" s="139" t="s">
        <v>273</v>
      </c>
      <c r="H1589" s="140">
        <v>96.8</v>
      </c>
      <c r="I1589" s="141"/>
      <c r="J1589" s="142">
        <f>ROUND(I1589*H1589,2)</f>
        <v>0</v>
      </c>
      <c r="K1589" s="138" t="s">
        <v>274</v>
      </c>
      <c r="L1589" s="32"/>
      <c r="M1589" s="143" t="s">
        <v>1</v>
      </c>
      <c r="N1589" s="144" t="s">
        <v>43</v>
      </c>
      <c r="P1589" s="145">
        <f>O1589*H1589</f>
        <v>0</v>
      </c>
      <c r="Q1589" s="145">
        <v>0</v>
      </c>
      <c r="R1589" s="145">
        <f>Q1589*H1589</f>
        <v>0</v>
      </c>
      <c r="S1589" s="145">
        <v>0</v>
      </c>
      <c r="T1589" s="146">
        <f>S1589*H1589</f>
        <v>0</v>
      </c>
      <c r="AR1589" s="147" t="s">
        <v>370</v>
      </c>
      <c r="AT1589" s="147" t="s">
        <v>270</v>
      </c>
      <c r="AU1589" s="147" t="s">
        <v>90</v>
      </c>
      <c r="AY1589" s="17" t="s">
        <v>268</v>
      </c>
      <c r="BE1589" s="148">
        <f>IF(N1589="základní",J1589,0)</f>
        <v>0</v>
      </c>
      <c r="BF1589" s="148">
        <f>IF(N1589="snížená",J1589,0)</f>
        <v>0</v>
      </c>
      <c r="BG1589" s="148">
        <f>IF(N1589="zákl. přenesená",J1589,0)</f>
        <v>0</v>
      </c>
      <c r="BH1589" s="148">
        <f>IF(N1589="sníž. přenesená",J1589,0)</f>
        <v>0</v>
      </c>
      <c r="BI1589" s="148">
        <f>IF(N1589="nulová",J1589,0)</f>
        <v>0</v>
      </c>
      <c r="BJ1589" s="17" t="s">
        <v>90</v>
      </c>
      <c r="BK1589" s="148">
        <f>ROUND(I1589*H1589,2)</f>
        <v>0</v>
      </c>
      <c r="BL1589" s="17" t="s">
        <v>370</v>
      </c>
      <c r="BM1589" s="147" t="s">
        <v>2423</v>
      </c>
    </row>
    <row r="1590" spans="2:65" s="14" customFormat="1">
      <c r="B1590" s="164"/>
      <c r="D1590" s="150" t="s">
        <v>276</v>
      </c>
      <c r="E1590" s="165" t="s">
        <v>1</v>
      </c>
      <c r="F1590" s="166" t="s">
        <v>2424</v>
      </c>
      <c r="H1590" s="165" t="s">
        <v>1</v>
      </c>
      <c r="I1590" s="167"/>
      <c r="L1590" s="164"/>
      <c r="M1590" s="168"/>
      <c r="T1590" s="169"/>
      <c r="AT1590" s="165" t="s">
        <v>276</v>
      </c>
      <c r="AU1590" s="165" t="s">
        <v>90</v>
      </c>
      <c r="AV1590" s="14" t="s">
        <v>84</v>
      </c>
      <c r="AW1590" s="14" t="s">
        <v>32</v>
      </c>
      <c r="AX1590" s="14" t="s">
        <v>77</v>
      </c>
      <c r="AY1590" s="165" t="s">
        <v>268</v>
      </c>
    </row>
    <row r="1591" spans="2:65" s="14" customFormat="1">
      <c r="B1591" s="164"/>
      <c r="D1591" s="150" t="s">
        <v>276</v>
      </c>
      <c r="E1591" s="165" t="s">
        <v>1</v>
      </c>
      <c r="F1591" s="166" t="s">
        <v>3581</v>
      </c>
      <c r="H1591" s="165" t="s">
        <v>1</v>
      </c>
      <c r="I1591" s="167"/>
      <c r="L1591" s="164"/>
      <c r="M1591" s="168"/>
      <c r="T1591" s="169"/>
      <c r="AT1591" s="165" t="s">
        <v>276</v>
      </c>
      <c r="AU1591" s="165" t="s">
        <v>90</v>
      </c>
      <c r="AV1591" s="14" t="s">
        <v>84</v>
      </c>
      <c r="AW1591" s="14" t="s">
        <v>32</v>
      </c>
      <c r="AX1591" s="14" t="s">
        <v>77</v>
      </c>
      <c r="AY1591" s="165" t="s">
        <v>268</v>
      </c>
    </row>
    <row r="1592" spans="2:65" s="12" customFormat="1">
      <c r="B1592" s="149"/>
      <c r="D1592" s="150" t="s">
        <v>276</v>
      </c>
      <c r="E1592" s="151" t="s">
        <v>1</v>
      </c>
      <c r="F1592" s="152" t="s">
        <v>3688</v>
      </c>
      <c r="H1592" s="153">
        <v>96.8</v>
      </c>
      <c r="I1592" s="154"/>
      <c r="L1592" s="149"/>
      <c r="M1592" s="155"/>
      <c r="T1592" s="156"/>
      <c r="AT1592" s="151" t="s">
        <v>276</v>
      </c>
      <c r="AU1592" s="151" t="s">
        <v>90</v>
      </c>
      <c r="AV1592" s="12" t="s">
        <v>90</v>
      </c>
      <c r="AW1592" s="12" t="s">
        <v>32</v>
      </c>
      <c r="AX1592" s="12" t="s">
        <v>77</v>
      </c>
      <c r="AY1592" s="151" t="s">
        <v>268</v>
      </c>
    </row>
    <row r="1593" spans="2:65" s="13" customFormat="1">
      <c r="B1593" s="157"/>
      <c r="D1593" s="150" t="s">
        <v>276</v>
      </c>
      <c r="E1593" s="158" t="s">
        <v>1</v>
      </c>
      <c r="F1593" s="159" t="s">
        <v>278</v>
      </c>
      <c r="H1593" s="160">
        <v>96.8</v>
      </c>
      <c r="I1593" s="161"/>
      <c r="L1593" s="157"/>
      <c r="M1593" s="162"/>
      <c r="T1593" s="163"/>
      <c r="AT1593" s="158" t="s">
        <v>276</v>
      </c>
      <c r="AU1593" s="158" t="s">
        <v>90</v>
      </c>
      <c r="AV1593" s="13" t="s">
        <v>101</v>
      </c>
      <c r="AW1593" s="13" t="s">
        <v>32</v>
      </c>
      <c r="AX1593" s="13" t="s">
        <v>84</v>
      </c>
      <c r="AY1593" s="158" t="s">
        <v>268</v>
      </c>
    </row>
    <row r="1594" spans="2:65" s="1" customFormat="1" ht="16.5" customHeight="1">
      <c r="B1594" s="32"/>
      <c r="C1594" s="136" t="s">
        <v>2387</v>
      </c>
      <c r="D1594" s="136" t="s">
        <v>270</v>
      </c>
      <c r="E1594" s="137" t="s">
        <v>2426</v>
      </c>
      <c r="F1594" s="138" t="s">
        <v>2427</v>
      </c>
      <c r="G1594" s="139" t="s">
        <v>318</v>
      </c>
      <c r="H1594" s="140">
        <v>100.79</v>
      </c>
      <c r="I1594" s="141"/>
      <c r="J1594" s="142">
        <f>ROUND(I1594*H1594,2)</f>
        <v>0</v>
      </c>
      <c r="K1594" s="138" t="s">
        <v>274</v>
      </c>
      <c r="L1594" s="32"/>
      <c r="M1594" s="143" t="s">
        <v>1</v>
      </c>
      <c r="N1594" s="144" t="s">
        <v>43</v>
      </c>
      <c r="P1594" s="145">
        <f>O1594*H1594</f>
        <v>0</v>
      </c>
      <c r="Q1594" s="145">
        <v>0</v>
      </c>
      <c r="R1594" s="145">
        <f>Q1594*H1594</f>
        <v>0</v>
      </c>
      <c r="S1594" s="145">
        <v>0</v>
      </c>
      <c r="T1594" s="146">
        <f>S1594*H1594</f>
        <v>0</v>
      </c>
      <c r="AR1594" s="147" t="s">
        <v>370</v>
      </c>
      <c r="AT1594" s="147" t="s">
        <v>270</v>
      </c>
      <c r="AU1594" s="147" t="s">
        <v>90</v>
      </c>
      <c r="AY1594" s="17" t="s">
        <v>268</v>
      </c>
      <c r="BE1594" s="148">
        <f>IF(N1594="základní",J1594,0)</f>
        <v>0</v>
      </c>
      <c r="BF1594" s="148">
        <f>IF(N1594="snížená",J1594,0)</f>
        <v>0</v>
      </c>
      <c r="BG1594" s="148">
        <f>IF(N1594="zákl. přenesená",J1594,0)</f>
        <v>0</v>
      </c>
      <c r="BH1594" s="148">
        <f>IF(N1594="sníž. přenesená",J1594,0)</f>
        <v>0</v>
      </c>
      <c r="BI1594" s="148">
        <f>IF(N1594="nulová",J1594,0)</f>
        <v>0</v>
      </c>
      <c r="BJ1594" s="17" t="s">
        <v>90</v>
      </c>
      <c r="BK1594" s="148">
        <f>ROUND(I1594*H1594,2)</f>
        <v>0</v>
      </c>
      <c r="BL1594" s="17" t="s">
        <v>370</v>
      </c>
      <c r="BM1594" s="147" t="s">
        <v>4003</v>
      </c>
    </row>
    <row r="1595" spans="2:65" s="1" customFormat="1" ht="16.5" customHeight="1">
      <c r="B1595" s="32"/>
      <c r="C1595" s="186" t="s">
        <v>2392</v>
      </c>
      <c r="D1595" s="186" t="s">
        <v>982</v>
      </c>
      <c r="E1595" s="187" t="s">
        <v>2430</v>
      </c>
      <c r="F1595" s="188" t="s">
        <v>2431</v>
      </c>
      <c r="G1595" s="189" t="s">
        <v>318</v>
      </c>
      <c r="H1595" s="190">
        <v>102.806</v>
      </c>
      <c r="I1595" s="191"/>
      <c r="J1595" s="192">
        <f>ROUND(I1595*H1595,2)</f>
        <v>0</v>
      </c>
      <c r="K1595" s="188" t="s">
        <v>274</v>
      </c>
      <c r="L1595" s="193"/>
      <c r="M1595" s="194" t="s">
        <v>1</v>
      </c>
      <c r="N1595" s="195" t="s">
        <v>43</v>
      </c>
      <c r="P1595" s="145">
        <f>O1595*H1595</f>
        <v>0</v>
      </c>
      <c r="Q1595" s="145">
        <v>5.0000000000000002E-5</v>
      </c>
      <c r="R1595" s="145">
        <f>Q1595*H1595</f>
        <v>5.1403000000000004E-3</v>
      </c>
      <c r="S1595" s="145">
        <v>0</v>
      </c>
      <c r="T1595" s="146">
        <f>S1595*H1595</f>
        <v>0</v>
      </c>
      <c r="AR1595" s="147" t="s">
        <v>448</v>
      </c>
      <c r="AT1595" s="147" t="s">
        <v>982</v>
      </c>
      <c r="AU1595" s="147" t="s">
        <v>90</v>
      </c>
      <c r="AY1595" s="17" t="s">
        <v>268</v>
      </c>
      <c r="BE1595" s="148">
        <f>IF(N1595="základní",J1595,0)</f>
        <v>0</v>
      </c>
      <c r="BF1595" s="148">
        <f>IF(N1595="snížená",J1595,0)</f>
        <v>0</v>
      </c>
      <c r="BG1595" s="148">
        <f>IF(N1595="zákl. přenesená",J1595,0)</f>
        <v>0</v>
      </c>
      <c r="BH1595" s="148">
        <f>IF(N1595="sníž. přenesená",J1595,0)</f>
        <v>0</v>
      </c>
      <c r="BI1595" s="148">
        <f>IF(N1595="nulová",J1595,0)</f>
        <v>0</v>
      </c>
      <c r="BJ1595" s="17" t="s">
        <v>90</v>
      </c>
      <c r="BK1595" s="148">
        <f>ROUND(I1595*H1595,2)</f>
        <v>0</v>
      </c>
      <c r="BL1595" s="17" t="s">
        <v>370</v>
      </c>
      <c r="BM1595" s="147" t="s">
        <v>4004</v>
      </c>
    </row>
    <row r="1596" spans="2:65" s="14" customFormat="1">
      <c r="B1596" s="164"/>
      <c r="D1596" s="150" t="s">
        <v>276</v>
      </c>
      <c r="E1596" s="165" t="s">
        <v>1</v>
      </c>
      <c r="F1596" s="166" t="s">
        <v>2424</v>
      </c>
      <c r="H1596" s="165" t="s">
        <v>1</v>
      </c>
      <c r="I1596" s="167"/>
      <c r="L1596" s="164"/>
      <c r="M1596" s="168"/>
      <c r="T1596" s="169"/>
      <c r="AT1596" s="165" t="s">
        <v>276</v>
      </c>
      <c r="AU1596" s="165" t="s">
        <v>90</v>
      </c>
      <c r="AV1596" s="14" t="s">
        <v>84</v>
      </c>
      <c r="AW1596" s="14" t="s">
        <v>32</v>
      </c>
      <c r="AX1596" s="14" t="s">
        <v>77</v>
      </c>
      <c r="AY1596" s="165" t="s">
        <v>268</v>
      </c>
    </row>
    <row r="1597" spans="2:65" s="14" customFormat="1">
      <c r="B1597" s="164"/>
      <c r="D1597" s="150" t="s">
        <v>276</v>
      </c>
      <c r="E1597" s="165" t="s">
        <v>1</v>
      </c>
      <c r="F1597" s="166" t="s">
        <v>3581</v>
      </c>
      <c r="H1597" s="165" t="s">
        <v>1</v>
      </c>
      <c r="I1597" s="167"/>
      <c r="L1597" s="164"/>
      <c r="M1597" s="168"/>
      <c r="T1597" s="169"/>
      <c r="AT1597" s="165" t="s">
        <v>276</v>
      </c>
      <c r="AU1597" s="165" t="s">
        <v>90</v>
      </c>
      <c r="AV1597" s="14" t="s">
        <v>84</v>
      </c>
      <c r="AW1597" s="14" t="s">
        <v>32</v>
      </c>
      <c r="AX1597" s="14" t="s">
        <v>77</v>
      </c>
      <c r="AY1597" s="165" t="s">
        <v>268</v>
      </c>
    </row>
    <row r="1598" spans="2:65" s="12" customFormat="1">
      <c r="B1598" s="149"/>
      <c r="D1598" s="150" t="s">
        <v>276</v>
      </c>
      <c r="E1598" s="151" t="s">
        <v>1</v>
      </c>
      <c r="F1598" s="152" t="s">
        <v>4005</v>
      </c>
      <c r="H1598" s="153">
        <v>100.79</v>
      </c>
      <c r="I1598" s="154"/>
      <c r="L1598" s="149"/>
      <c r="M1598" s="155"/>
      <c r="T1598" s="156"/>
      <c r="AT1598" s="151" t="s">
        <v>276</v>
      </c>
      <c r="AU1598" s="151" t="s">
        <v>90</v>
      </c>
      <c r="AV1598" s="12" t="s">
        <v>90</v>
      </c>
      <c r="AW1598" s="12" t="s">
        <v>32</v>
      </c>
      <c r="AX1598" s="12" t="s">
        <v>77</v>
      </c>
      <c r="AY1598" s="151" t="s">
        <v>268</v>
      </c>
    </row>
    <row r="1599" spans="2:65" s="13" customFormat="1">
      <c r="B1599" s="157"/>
      <c r="D1599" s="150" t="s">
        <v>276</v>
      </c>
      <c r="E1599" s="158" t="s">
        <v>1</v>
      </c>
      <c r="F1599" s="159" t="s">
        <v>278</v>
      </c>
      <c r="H1599" s="160">
        <v>100.79</v>
      </c>
      <c r="I1599" s="161"/>
      <c r="L1599" s="157"/>
      <c r="M1599" s="162"/>
      <c r="T1599" s="163"/>
      <c r="AT1599" s="158" t="s">
        <v>276</v>
      </c>
      <c r="AU1599" s="158" t="s">
        <v>90</v>
      </c>
      <c r="AV1599" s="13" t="s">
        <v>101</v>
      </c>
      <c r="AW1599" s="13" t="s">
        <v>32</v>
      </c>
      <c r="AX1599" s="13" t="s">
        <v>84</v>
      </c>
      <c r="AY1599" s="158" t="s">
        <v>268</v>
      </c>
    </row>
    <row r="1600" spans="2:65" s="12" customFormat="1">
      <c r="B1600" s="149"/>
      <c r="D1600" s="150" t="s">
        <v>276</v>
      </c>
      <c r="F1600" s="152" t="s">
        <v>4006</v>
      </c>
      <c r="H1600" s="153">
        <v>102.806</v>
      </c>
      <c r="I1600" s="154"/>
      <c r="L1600" s="149"/>
      <c r="M1600" s="155"/>
      <c r="T1600" s="156"/>
      <c r="AT1600" s="151" t="s">
        <v>276</v>
      </c>
      <c r="AU1600" s="151" t="s">
        <v>90</v>
      </c>
      <c r="AV1600" s="12" t="s">
        <v>90</v>
      </c>
      <c r="AW1600" s="12" t="s">
        <v>4</v>
      </c>
      <c r="AX1600" s="12" t="s">
        <v>84</v>
      </c>
      <c r="AY1600" s="151" t="s">
        <v>268</v>
      </c>
    </row>
    <row r="1601" spans="2:65" s="1" customFormat="1" ht="24.2" customHeight="1">
      <c r="B1601" s="32"/>
      <c r="C1601" s="136" t="s">
        <v>2401</v>
      </c>
      <c r="D1601" s="136" t="s">
        <v>270</v>
      </c>
      <c r="E1601" s="137" t="s">
        <v>2436</v>
      </c>
      <c r="F1601" s="138" t="s">
        <v>2437</v>
      </c>
      <c r="G1601" s="139" t="s">
        <v>273</v>
      </c>
      <c r="H1601" s="140">
        <v>96.8</v>
      </c>
      <c r="I1601" s="141"/>
      <c r="J1601" s="142">
        <f>ROUND(I1601*H1601,2)</f>
        <v>0</v>
      </c>
      <c r="K1601" s="138" t="s">
        <v>274</v>
      </c>
      <c r="L1601" s="32"/>
      <c r="M1601" s="143" t="s">
        <v>1</v>
      </c>
      <c r="N1601" s="144" t="s">
        <v>43</v>
      </c>
      <c r="P1601" s="145">
        <f>O1601*H1601</f>
        <v>0</v>
      </c>
      <c r="Q1601" s="145">
        <v>3.0000000000000001E-5</v>
      </c>
      <c r="R1601" s="145">
        <f>Q1601*H1601</f>
        <v>2.9039999999999999E-3</v>
      </c>
      <c r="S1601" s="145">
        <v>0</v>
      </c>
      <c r="T1601" s="146">
        <f>S1601*H1601</f>
        <v>0</v>
      </c>
      <c r="AR1601" s="147" t="s">
        <v>370</v>
      </c>
      <c r="AT1601" s="147" t="s">
        <v>270</v>
      </c>
      <c r="AU1601" s="147" t="s">
        <v>90</v>
      </c>
      <c r="AY1601" s="17" t="s">
        <v>268</v>
      </c>
      <c r="BE1601" s="148">
        <f>IF(N1601="základní",J1601,0)</f>
        <v>0</v>
      </c>
      <c r="BF1601" s="148">
        <f>IF(N1601="snížená",J1601,0)</f>
        <v>0</v>
      </c>
      <c r="BG1601" s="148">
        <f>IF(N1601="zákl. přenesená",J1601,0)</f>
        <v>0</v>
      </c>
      <c r="BH1601" s="148">
        <f>IF(N1601="sníž. přenesená",J1601,0)</f>
        <v>0</v>
      </c>
      <c r="BI1601" s="148">
        <f>IF(N1601="nulová",J1601,0)</f>
        <v>0</v>
      </c>
      <c r="BJ1601" s="17" t="s">
        <v>90</v>
      </c>
      <c r="BK1601" s="148">
        <f>ROUND(I1601*H1601,2)</f>
        <v>0</v>
      </c>
      <c r="BL1601" s="17" t="s">
        <v>370</v>
      </c>
      <c r="BM1601" s="147" t="s">
        <v>2438</v>
      </c>
    </row>
    <row r="1602" spans="2:65" s="14" customFormat="1">
      <c r="B1602" s="164"/>
      <c r="D1602" s="150" t="s">
        <v>276</v>
      </c>
      <c r="E1602" s="165" t="s">
        <v>1</v>
      </c>
      <c r="F1602" s="166" t="s">
        <v>2424</v>
      </c>
      <c r="H1602" s="165" t="s">
        <v>1</v>
      </c>
      <c r="I1602" s="167"/>
      <c r="L1602" s="164"/>
      <c r="M1602" s="168"/>
      <c r="T1602" s="169"/>
      <c r="AT1602" s="165" t="s">
        <v>276</v>
      </c>
      <c r="AU1602" s="165" t="s">
        <v>90</v>
      </c>
      <c r="AV1602" s="14" t="s">
        <v>84</v>
      </c>
      <c r="AW1602" s="14" t="s">
        <v>32</v>
      </c>
      <c r="AX1602" s="14" t="s">
        <v>77</v>
      </c>
      <c r="AY1602" s="165" t="s">
        <v>268</v>
      </c>
    </row>
    <row r="1603" spans="2:65" s="14" customFormat="1">
      <c r="B1603" s="164"/>
      <c r="D1603" s="150" t="s">
        <v>276</v>
      </c>
      <c r="E1603" s="165" t="s">
        <v>1</v>
      </c>
      <c r="F1603" s="166" t="s">
        <v>3581</v>
      </c>
      <c r="H1603" s="165" t="s">
        <v>1</v>
      </c>
      <c r="I1603" s="167"/>
      <c r="L1603" s="164"/>
      <c r="M1603" s="168"/>
      <c r="T1603" s="169"/>
      <c r="AT1603" s="165" t="s">
        <v>276</v>
      </c>
      <c r="AU1603" s="165" t="s">
        <v>90</v>
      </c>
      <c r="AV1603" s="14" t="s">
        <v>84</v>
      </c>
      <c r="AW1603" s="14" t="s">
        <v>32</v>
      </c>
      <c r="AX1603" s="14" t="s">
        <v>77</v>
      </c>
      <c r="AY1603" s="165" t="s">
        <v>268</v>
      </c>
    </row>
    <row r="1604" spans="2:65" s="12" customFormat="1">
      <c r="B1604" s="149"/>
      <c r="D1604" s="150" t="s">
        <v>276</v>
      </c>
      <c r="E1604" s="151" t="s">
        <v>1</v>
      </c>
      <c r="F1604" s="152" t="s">
        <v>3688</v>
      </c>
      <c r="H1604" s="153">
        <v>96.8</v>
      </c>
      <c r="I1604" s="154"/>
      <c r="L1604" s="149"/>
      <c r="M1604" s="155"/>
      <c r="T1604" s="156"/>
      <c r="AT1604" s="151" t="s">
        <v>276</v>
      </c>
      <c r="AU1604" s="151" t="s">
        <v>90</v>
      </c>
      <c r="AV1604" s="12" t="s">
        <v>90</v>
      </c>
      <c r="AW1604" s="12" t="s">
        <v>32</v>
      </c>
      <c r="AX1604" s="12" t="s">
        <v>77</v>
      </c>
      <c r="AY1604" s="151" t="s">
        <v>268</v>
      </c>
    </row>
    <row r="1605" spans="2:65" s="13" customFormat="1">
      <c r="B1605" s="157"/>
      <c r="D1605" s="150" t="s">
        <v>276</v>
      </c>
      <c r="E1605" s="158" t="s">
        <v>1</v>
      </c>
      <c r="F1605" s="159" t="s">
        <v>278</v>
      </c>
      <c r="H1605" s="160">
        <v>96.8</v>
      </c>
      <c r="I1605" s="161"/>
      <c r="L1605" s="157"/>
      <c r="M1605" s="162"/>
      <c r="T1605" s="163"/>
      <c r="AT1605" s="158" t="s">
        <v>276</v>
      </c>
      <c r="AU1605" s="158" t="s">
        <v>90</v>
      </c>
      <c r="AV1605" s="13" t="s">
        <v>101</v>
      </c>
      <c r="AW1605" s="13" t="s">
        <v>32</v>
      </c>
      <c r="AX1605" s="13" t="s">
        <v>84</v>
      </c>
      <c r="AY1605" s="158" t="s">
        <v>268</v>
      </c>
    </row>
    <row r="1606" spans="2:65" s="1" customFormat="1" ht="33" customHeight="1">
      <c r="B1606" s="32"/>
      <c r="C1606" s="136" t="s">
        <v>2405</v>
      </c>
      <c r="D1606" s="136" t="s">
        <v>270</v>
      </c>
      <c r="E1606" s="137" t="s">
        <v>2440</v>
      </c>
      <c r="F1606" s="138" t="s">
        <v>2441</v>
      </c>
      <c r="G1606" s="139" t="s">
        <v>273</v>
      </c>
      <c r="H1606" s="140">
        <v>96.8</v>
      </c>
      <c r="I1606" s="141"/>
      <c r="J1606" s="142">
        <f>ROUND(I1606*H1606,2)</f>
        <v>0</v>
      </c>
      <c r="K1606" s="138" t="s">
        <v>274</v>
      </c>
      <c r="L1606" s="32"/>
      <c r="M1606" s="143" t="s">
        <v>1</v>
      </c>
      <c r="N1606" s="144" t="s">
        <v>43</v>
      </c>
      <c r="P1606" s="145">
        <f>O1606*H1606</f>
        <v>0</v>
      </c>
      <c r="Q1606" s="145">
        <v>7.5799999999999999E-3</v>
      </c>
      <c r="R1606" s="145">
        <f>Q1606*H1606</f>
        <v>0.73374399999999995</v>
      </c>
      <c r="S1606" s="145">
        <v>0</v>
      </c>
      <c r="T1606" s="146">
        <f>S1606*H1606</f>
        <v>0</v>
      </c>
      <c r="AR1606" s="147" t="s">
        <v>370</v>
      </c>
      <c r="AT1606" s="147" t="s">
        <v>270</v>
      </c>
      <c r="AU1606" s="147" t="s">
        <v>90</v>
      </c>
      <c r="AY1606" s="17" t="s">
        <v>268</v>
      </c>
      <c r="BE1606" s="148">
        <f>IF(N1606="základní",J1606,0)</f>
        <v>0</v>
      </c>
      <c r="BF1606" s="148">
        <f>IF(N1606="snížená",J1606,0)</f>
        <v>0</v>
      </c>
      <c r="BG1606" s="148">
        <f>IF(N1606="zákl. přenesená",J1606,0)</f>
        <v>0</v>
      </c>
      <c r="BH1606" s="148">
        <f>IF(N1606="sníž. přenesená",J1606,0)</f>
        <v>0</v>
      </c>
      <c r="BI1606" s="148">
        <f>IF(N1606="nulová",J1606,0)</f>
        <v>0</v>
      </c>
      <c r="BJ1606" s="17" t="s">
        <v>90</v>
      </c>
      <c r="BK1606" s="148">
        <f>ROUND(I1606*H1606,2)</f>
        <v>0</v>
      </c>
      <c r="BL1606" s="17" t="s">
        <v>370</v>
      </c>
      <c r="BM1606" s="147" t="s">
        <v>2442</v>
      </c>
    </row>
    <row r="1607" spans="2:65" s="14" customFormat="1">
      <c r="B1607" s="164"/>
      <c r="D1607" s="150" t="s">
        <v>276</v>
      </c>
      <c r="E1607" s="165" t="s">
        <v>1</v>
      </c>
      <c r="F1607" s="166" t="s">
        <v>2424</v>
      </c>
      <c r="H1607" s="165" t="s">
        <v>1</v>
      </c>
      <c r="I1607" s="167"/>
      <c r="L1607" s="164"/>
      <c r="M1607" s="168"/>
      <c r="T1607" s="169"/>
      <c r="AT1607" s="165" t="s">
        <v>276</v>
      </c>
      <c r="AU1607" s="165" t="s">
        <v>90</v>
      </c>
      <c r="AV1607" s="14" t="s">
        <v>84</v>
      </c>
      <c r="AW1607" s="14" t="s">
        <v>32</v>
      </c>
      <c r="AX1607" s="14" t="s">
        <v>77</v>
      </c>
      <c r="AY1607" s="165" t="s">
        <v>268</v>
      </c>
    </row>
    <row r="1608" spans="2:65" s="14" customFormat="1">
      <c r="B1608" s="164"/>
      <c r="D1608" s="150" t="s">
        <v>276</v>
      </c>
      <c r="E1608" s="165" t="s">
        <v>1</v>
      </c>
      <c r="F1608" s="166" t="s">
        <v>3581</v>
      </c>
      <c r="H1608" s="165" t="s">
        <v>1</v>
      </c>
      <c r="I1608" s="167"/>
      <c r="L1608" s="164"/>
      <c r="M1608" s="168"/>
      <c r="T1608" s="169"/>
      <c r="AT1608" s="165" t="s">
        <v>276</v>
      </c>
      <c r="AU1608" s="165" t="s">
        <v>90</v>
      </c>
      <c r="AV1608" s="14" t="s">
        <v>84</v>
      </c>
      <c r="AW1608" s="14" t="s">
        <v>32</v>
      </c>
      <c r="AX1608" s="14" t="s">
        <v>77</v>
      </c>
      <c r="AY1608" s="165" t="s">
        <v>268</v>
      </c>
    </row>
    <row r="1609" spans="2:65" s="12" customFormat="1">
      <c r="B1609" s="149"/>
      <c r="D1609" s="150" t="s">
        <v>276</v>
      </c>
      <c r="E1609" s="151" t="s">
        <v>1</v>
      </c>
      <c r="F1609" s="152" t="s">
        <v>3688</v>
      </c>
      <c r="H1609" s="153">
        <v>96.8</v>
      </c>
      <c r="I1609" s="154"/>
      <c r="L1609" s="149"/>
      <c r="M1609" s="155"/>
      <c r="T1609" s="156"/>
      <c r="AT1609" s="151" t="s">
        <v>276</v>
      </c>
      <c r="AU1609" s="151" t="s">
        <v>90</v>
      </c>
      <c r="AV1609" s="12" t="s">
        <v>90</v>
      </c>
      <c r="AW1609" s="12" t="s">
        <v>32</v>
      </c>
      <c r="AX1609" s="12" t="s">
        <v>77</v>
      </c>
      <c r="AY1609" s="151" t="s">
        <v>268</v>
      </c>
    </row>
    <row r="1610" spans="2:65" s="13" customFormat="1">
      <c r="B1610" s="157"/>
      <c r="D1610" s="150" t="s">
        <v>276</v>
      </c>
      <c r="E1610" s="158" t="s">
        <v>1</v>
      </c>
      <c r="F1610" s="159" t="s">
        <v>278</v>
      </c>
      <c r="H1610" s="160">
        <v>96.8</v>
      </c>
      <c r="I1610" s="161"/>
      <c r="L1610" s="157"/>
      <c r="M1610" s="162"/>
      <c r="T1610" s="163"/>
      <c r="AT1610" s="158" t="s">
        <v>276</v>
      </c>
      <c r="AU1610" s="158" t="s">
        <v>90</v>
      </c>
      <c r="AV1610" s="13" t="s">
        <v>101</v>
      </c>
      <c r="AW1610" s="13" t="s">
        <v>32</v>
      </c>
      <c r="AX1610" s="13" t="s">
        <v>84</v>
      </c>
      <c r="AY1610" s="158" t="s">
        <v>268</v>
      </c>
    </row>
    <row r="1611" spans="2:65" s="1" customFormat="1" ht="24.2" customHeight="1">
      <c r="B1611" s="32"/>
      <c r="C1611" s="136" t="s">
        <v>2409</v>
      </c>
      <c r="D1611" s="136" t="s">
        <v>270</v>
      </c>
      <c r="E1611" s="137" t="s">
        <v>2444</v>
      </c>
      <c r="F1611" s="138" t="s">
        <v>2445</v>
      </c>
      <c r="G1611" s="139" t="s">
        <v>318</v>
      </c>
      <c r="H1611" s="140">
        <v>73.19</v>
      </c>
      <c r="I1611" s="141"/>
      <c r="J1611" s="142">
        <f>ROUND(I1611*H1611,2)</f>
        <v>0</v>
      </c>
      <c r="K1611" s="138" t="s">
        <v>274</v>
      </c>
      <c r="L1611" s="32"/>
      <c r="M1611" s="143" t="s">
        <v>1</v>
      </c>
      <c r="N1611" s="144" t="s">
        <v>43</v>
      </c>
      <c r="P1611" s="145">
        <f>O1611*H1611</f>
        <v>0</v>
      </c>
      <c r="Q1611" s="145">
        <v>4.0000000000000003E-5</v>
      </c>
      <c r="R1611" s="145">
        <f>Q1611*H1611</f>
        <v>2.9276000000000003E-3</v>
      </c>
      <c r="S1611" s="145">
        <v>0</v>
      </c>
      <c r="T1611" s="146">
        <f>S1611*H1611</f>
        <v>0</v>
      </c>
      <c r="AR1611" s="147" t="s">
        <v>370</v>
      </c>
      <c r="AT1611" s="147" t="s">
        <v>270</v>
      </c>
      <c r="AU1611" s="147" t="s">
        <v>90</v>
      </c>
      <c r="AY1611" s="17" t="s">
        <v>268</v>
      </c>
      <c r="BE1611" s="148">
        <f>IF(N1611="základní",J1611,0)</f>
        <v>0</v>
      </c>
      <c r="BF1611" s="148">
        <f>IF(N1611="snížená",J1611,0)</f>
        <v>0</v>
      </c>
      <c r="BG1611" s="148">
        <f>IF(N1611="zákl. přenesená",J1611,0)</f>
        <v>0</v>
      </c>
      <c r="BH1611" s="148">
        <f>IF(N1611="sníž. přenesená",J1611,0)</f>
        <v>0</v>
      </c>
      <c r="BI1611" s="148">
        <f>IF(N1611="nulová",J1611,0)</f>
        <v>0</v>
      </c>
      <c r="BJ1611" s="17" t="s">
        <v>90</v>
      </c>
      <c r="BK1611" s="148">
        <f>ROUND(I1611*H1611,2)</f>
        <v>0</v>
      </c>
      <c r="BL1611" s="17" t="s">
        <v>370</v>
      </c>
      <c r="BM1611" s="147" t="s">
        <v>2446</v>
      </c>
    </row>
    <row r="1612" spans="2:65" s="1" customFormat="1" ht="24.2" customHeight="1">
      <c r="B1612" s="32"/>
      <c r="C1612" s="186" t="s">
        <v>2414</v>
      </c>
      <c r="D1612" s="186" t="s">
        <v>982</v>
      </c>
      <c r="E1612" s="187" t="s">
        <v>2448</v>
      </c>
      <c r="F1612" s="188" t="s">
        <v>2449</v>
      </c>
      <c r="G1612" s="189" t="s">
        <v>318</v>
      </c>
      <c r="H1612" s="190">
        <v>79.045000000000002</v>
      </c>
      <c r="I1612" s="191"/>
      <c r="J1612" s="192">
        <f>ROUND(I1612*H1612,2)</f>
        <v>0</v>
      </c>
      <c r="K1612" s="188" t="s">
        <v>1</v>
      </c>
      <c r="L1612" s="193"/>
      <c r="M1612" s="194" t="s">
        <v>1</v>
      </c>
      <c r="N1612" s="195" t="s">
        <v>43</v>
      </c>
      <c r="P1612" s="145">
        <f>O1612*H1612</f>
        <v>0</v>
      </c>
      <c r="Q1612" s="145">
        <v>2.0000000000000001E-4</v>
      </c>
      <c r="R1612" s="145">
        <f>Q1612*H1612</f>
        <v>1.5809E-2</v>
      </c>
      <c r="S1612" s="145">
        <v>0</v>
      </c>
      <c r="T1612" s="146">
        <f>S1612*H1612</f>
        <v>0</v>
      </c>
      <c r="AR1612" s="147" t="s">
        <v>448</v>
      </c>
      <c r="AT1612" s="147" t="s">
        <v>982</v>
      </c>
      <c r="AU1612" s="147" t="s">
        <v>90</v>
      </c>
      <c r="AY1612" s="17" t="s">
        <v>268</v>
      </c>
      <c r="BE1612" s="148">
        <f>IF(N1612="základní",J1612,0)</f>
        <v>0</v>
      </c>
      <c r="BF1612" s="148">
        <f>IF(N1612="snížená",J1612,0)</f>
        <v>0</v>
      </c>
      <c r="BG1612" s="148">
        <f>IF(N1612="zákl. přenesená",J1612,0)</f>
        <v>0</v>
      </c>
      <c r="BH1612" s="148">
        <f>IF(N1612="sníž. přenesená",J1612,0)</f>
        <v>0</v>
      </c>
      <c r="BI1612" s="148">
        <f>IF(N1612="nulová",J1612,0)</f>
        <v>0</v>
      </c>
      <c r="BJ1612" s="17" t="s">
        <v>90</v>
      </c>
      <c r="BK1612" s="148">
        <f>ROUND(I1612*H1612,2)</f>
        <v>0</v>
      </c>
      <c r="BL1612" s="17" t="s">
        <v>370</v>
      </c>
      <c r="BM1612" s="147" t="s">
        <v>2450</v>
      </c>
    </row>
    <row r="1613" spans="2:65" s="14" customFormat="1">
      <c r="B1613" s="164"/>
      <c r="D1613" s="150" t="s">
        <v>276</v>
      </c>
      <c r="E1613" s="165" t="s">
        <v>1</v>
      </c>
      <c r="F1613" s="166" t="s">
        <v>2424</v>
      </c>
      <c r="H1613" s="165" t="s">
        <v>1</v>
      </c>
      <c r="I1613" s="167"/>
      <c r="L1613" s="164"/>
      <c r="M1613" s="168"/>
      <c r="T1613" s="169"/>
      <c r="AT1613" s="165" t="s">
        <v>276</v>
      </c>
      <c r="AU1613" s="165" t="s">
        <v>90</v>
      </c>
      <c r="AV1613" s="14" t="s">
        <v>84</v>
      </c>
      <c r="AW1613" s="14" t="s">
        <v>32</v>
      </c>
      <c r="AX1613" s="14" t="s">
        <v>77</v>
      </c>
      <c r="AY1613" s="165" t="s">
        <v>268</v>
      </c>
    </row>
    <row r="1614" spans="2:65" s="14" customFormat="1">
      <c r="B1614" s="164"/>
      <c r="D1614" s="150" t="s">
        <v>276</v>
      </c>
      <c r="E1614" s="165" t="s">
        <v>1</v>
      </c>
      <c r="F1614" s="166" t="s">
        <v>3581</v>
      </c>
      <c r="H1614" s="165" t="s">
        <v>1</v>
      </c>
      <c r="I1614" s="167"/>
      <c r="L1614" s="164"/>
      <c r="M1614" s="168"/>
      <c r="T1614" s="169"/>
      <c r="AT1614" s="165" t="s">
        <v>276</v>
      </c>
      <c r="AU1614" s="165" t="s">
        <v>90</v>
      </c>
      <c r="AV1614" s="14" t="s">
        <v>84</v>
      </c>
      <c r="AW1614" s="14" t="s">
        <v>32</v>
      </c>
      <c r="AX1614" s="14" t="s">
        <v>77</v>
      </c>
      <c r="AY1614" s="165" t="s">
        <v>268</v>
      </c>
    </row>
    <row r="1615" spans="2:65" s="12" customFormat="1" ht="22.5">
      <c r="B1615" s="149"/>
      <c r="D1615" s="150" t="s">
        <v>276</v>
      </c>
      <c r="E1615" s="151" t="s">
        <v>1</v>
      </c>
      <c r="F1615" s="152" t="s">
        <v>4007</v>
      </c>
      <c r="H1615" s="153">
        <v>73.19</v>
      </c>
      <c r="I1615" s="154"/>
      <c r="L1615" s="149"/>
      <c r="M1615" s="155"/>
      <c r="T1615" s="156"/>
      <c r="AT1615" s="151" t="s">
        <v>276</v>
      </c>
      <c r="AU1615" s="151" t="s">
        <v>90</v>
      </c>
      <c r="AV1615" s="12" t="s">
        <v>90</v>
      </c>
      <c r="AW1615" s="12" t="s">
        <v>32</v>
      </c>
      <c r="AX1615" s="12" t="s">
        <v>77</v>
      </c>
      <c r="AY1615" s="151" t="s">
        <v>268</v>
      </c>
    </row>
    <row r="1616" spans="2:65" s="13" customFormat="1">
      <c r="B1616" s="157"/>
      <c r="D1616" s="150" t="s">
        <v>276</v>
      </c>
      <c r="E1616" s="158" t="s">
        <v>1</v>
      </c>
      <c r="F1616" s="159" t="s">
        <v>278</v>
      </c>
      <c r="H1616" s="160">
        <v>73.19</v>
      </c>
      <c r="I1616" s="161"/>
      <c r="L1616" s="157"/>
      <c r="M1616" s="162"/>
      <c r="T1616" s="163"/>
      <c r="AT1616" s="158" t="s">
        <v>276</v>
      </c>
      <c r="AU1616" s="158" t="s">
        <v>90</v>
      </c>
      <c r="AV1616" s="13" t="s">
        <v>101</v>
      </c>
      <c r="AW1616" s="13" t="s">
        <v>32</v>
      </c>
      <c r="AX1616" s="13" t="s">
        <v>84</v>
      </c>
      <c r="AY1616" s="158" t="s">
        <v>268</v>
      </c>
    </row>
    <row r="1617" spans="2:65" s="12" customFormat="1">
      <c r="B1617" s="149"/>
      <c r="D1617" s="150" t="s">
        <v>276</v>
      </c>
      <c r="F1617" s="152" t="s">
        <v>4008</v>
      </c>
      <c r="H1617" s="153">
        <v>79.045000000000002</v>
      </c>
      <c r="I1617" s="154"/>
      <c r="L1617" s="149"/>
      <c r="M1617" s="155"/>
      <c r="T1617" s="156"/>
      <c r="AT1617" s="151" t="s">
        <v>276</v>
      </c>
      <c r="AU1617" s="151" t="s">
        <v>90</v>
      </c>
      <c r="AV1617" s="12" t="s">
        <v>90</v>
      </c>
      <c r="AW1617" s="12" t="s">
        <v>4</v>
      </c>
      <c r="AX1617" s="12" t="s">
        <v>84</v>
      </c>
      <c r="AY1617" s="151" t="s">
        <v>268</v>
      </c>
    </row>
    <row r="1618" spans="2:65" s="1" customFormat="1" ht="33" customHeight="1">
      <c r="B1618" s="32"/>
      <c r="C1618" s="136" t="s">
        <v>2420</v>
      </c>
      <c r="D1618" s="136" t="s">
        <v>270</v>
      </c>
      <c r="E1618" s="137" t="s">
        <v>2454</v>
      </c>
      <c r="F1618" s="138" t="s">
        <v>2455</v>
      </c>
      <c r="G1618" s="139" t="s">
        <v>273</v>
      </c>
      <c r="H1618" s="140">
        <v>96.8</v>
      </c>
      <c r="I1618" s="141"/>
      <c r="J1618" s="142">
        <f>ROUND(I1618*H1618,2)</f>
        <v>0</v>
      </c>
      <c r="K1618" s="138" t="s">
        <v>274</v>
      </c>
      <c r="L1618" s="32"/>
      <c r="M1618" s="143" t="s">
        <v>1</v>
      </c>
      <c r="N1618" s="144" t="s">
        <v>43</v>
      </c>
      <c r="P1618" s="145">
        <f>O1618*H1618</f>
        <v>0</v>
      </c>
      <c r="Q1618" s="145">
        <v>1.7000000000000001E-4</v>
      </c>
      <c r="R1618" s="145">
        <f>Q1618*H1618</f>
        <v>1.6456000000000002E-2</v>
      </c>
      <c r="S1618" s="145">
        <v>0</v>
      </c>
      <c r="T1618" s="146">
        <f>S1618*H1618</f>
        <v>0</v>
      </c>
      <c r="AR1618" s="147" t="s">
        <v>370</v>
      </c>
      <c r="AT1618" s="147" t="s">
        <v>270</v>
      </c>
      <c r="AU1618" s="147" t="s">
        <v>90</v>
      </c>
      <c r="AY1618" s="17" t="s">
        <v>268</v>
      </c>
      <c r="BE1618" s="148">
        <f>IF(N1618="základní",J1618,0)</f>
        <v>0</v>
      </c>
      <c r="BF1618" s="148">
        <f>IF(N1618="snížená",J1618,0)</f>
        <v>0</v>
      </c>
      <c r="BG1618" s="148">
        <f>IF(N1618="zákl. přenesená",J1618,0)</f>
        <v>0</v>
      </c>
      <c r="BH1618" s="148">
        <f>IF(N1618="sníž. přenesená",J1618,0)</f>
        <v>0</v>
      </c>
      <c r="BI1618" s="148">
        <f>IF(N1618="nulová",J1618,0)</f>
        <v>0</v>
      </c>
      <c r="BJ1618" s="17" t="s">
        <v>90</v>
      </c>
      <c r="BK1618" s="148">
        <f>ROUND(I1618*H1618,2)</f>
        <v>0</v>
      </c>
      <c r="BL1618" s="17" t="s">
        <v>370</v>
      </c>
      <c r="BM1618" s="147" t="s">
        <v>2456</v>
      </c>
    </row>
    <row r="1619" spans="2:65" s="1" customFormat="1" ht="62.65" customHeight="1">
      <c r="B1619" s="32"/>
      <c r="C1619" s="186" t="s">
        <v>2425</v>
      </c>
      <c r="D1619" s="186" t="s">
        <v>982</v>
      </c>
      <c r="E1619" s="187" t="s">
        <v>2458</v>
      </c>
      <c r="F1619" s="188" t="s">
        <v>2459</v>
      </c>
      <c r="G1619" s="189" t="s">
        <v>273</v>
      </c>
      <c r="H1619" s="190">
        <v>104.544</v>
      </c>
      <c r="I1619" s="191"/>
      <c r="J1619" s="192">
        <f>ROUND(I1619*H1619,2)</f>
        <v>0</v>
      </c>
      <c r="K1619" s="188" t="s">
        <v>1</v>
      </c>
      <c r="L1619" s="193"/>
      <c r="M1619" s="194" t="s">
        <v>1</v>
      </c>
      <c r="N1619" s="195" t="s">
        <v>43</v>
      </c>
      <c r="P1619" s="145">
        <f>O1619*H1619</f>
        <v>0</v>
      </c>
      <c r="Q1619" s="145">
        <v>7.7000000000000002E-3</v>
      </c>
      <c r="R1619" s="145">
        <f>Q1619*H1619</f>
        <v>0.80498879999999995</v>
      </c>
      <c r="S1619" s="145">
        <v>0</v>
      </c>
      <c r="T1619" s="146">
        <f>S1619*H1619</f>
        <v>0</v>
      </c>
      <c r="AR1619" s="147" t="s">
        <v>448</v>
      </c>
      <c r="AT1619" s="147" t="s">
        <v>982</v>
      </c>
      <c r="AU1619" s="147" t="s">
        <v>90</v>
      </c>
      <c r="AY1619" s="17" t="s">
        <v>268</v>
      </c>
      <c r="BE1619" s="148">
        <f>IF(N1619="základní",J1619,0)</f>
        <v>0</v>
      </c>
      <c r="BF1619" s="148">
        <f>IF(N1619="snížená",J1619,0)</f>
        <v>0</v>
      </c>
      <c r="BG1619" s="148">
        <f>IF(N1619="zákl. přenesená",J1619,0)</f>
        <v>0</v>
      </c>
      <c r="BH1619" s="148">
        <f>IF(N1619="sníž. přenesená",J1619,0)</f>
        <v>0</v>
      </c>
      <c r="BI1619" s="148">
        <f>IF(N1619="nulová",J1619,0)</f>
        <v>0</v>
      </c>
      <c r="BJ1619" s="17" t="s">
        <v>90</v>
      </c>
      <c r="BK1619" s="148">
        <f>ROUND(I1619*H1619,2)</f>
        <v>0</v>
      </c>
      <c r="BL1619" s="17" t="s">
        <v>370</v>
      </c>
      <c r="BM1619" s="147" t="s">
        <v>2460</v>
      </c>
    </row>
    <row r="1620" spans="2:65" s="14" customFormat="1">
      <c r="B1620" s="164"/>
      <c r="D1620" s="150" t="s">
        <v>276</v>
      </c>
      <c r="E1620" s="165" t="s">
        <v>1</v>
      </c>
      <c r="F1620" s="166" t="s">
        <v>2424</v>
      </c>
      <c r="H1620" s="165" t="s">
        <v>1</v>
      </c>
      <c r="I1620" s="167"/>
      <c r="L1620" s="164"/>
      <c r="M1620" s="168"/>
      <c r="T1620" s="169"/>
      <c r="AT1620" s="165" t="s">
        <v>276</v>
      </c>
      <c r="AU1620" s="165" t="s">
        <v>90</v>
      </c>
      <c r="AV1620" s="14" t="s">
        <v>84</v>
      </c>
      <c r="AW1620" s="14" t="s">
        <v>32</v>
      </c>
      <c r="AX1620" s="14" t="s">
        <v>77</v>
      </c>
      <c r="AY1620" s="165" t="s">
        <v>268</v>
      </c>
    </row>
    <row r="1621" spans="2:65" s="14" customFormat="1">
      <c r="B1621" s="164"/>
      <c r="D1621" s="150" t="s">
        <v>276</v>
      </c>
      <c r="E1621" s="165" t="s">
        <v>1</v>
      </c>
      <c r="F1621" s="166" t="s">
        <v>3581</v>
      </c>
      <c r="H1621" s="165" t="s">
        <v>1</v>
      </c>
      <c r="I1621" s="167"/>
      <c r="L1621" s="164"/>
      <c r="M1621" s="168"/>
      <c r="T1621" s="169"/>
      <c r="AT1621" s="165" t="s">
        <v>276</v>
      </c>
      <c r="AU1621" s="165" t="s">
        <v>90</v>
      </c>
      <c r="AV1621" s="14" t="s">
        <v>84</v>
      </c>
      <c r="AW1621" s="14" t="s">
        <v>32</v>
      </c>
      <c r="AX1621" s="14" t="s">
        <v>77</v>
      </c>
      <c r="AY1621" s="165" t="s">
        <v>268</v>
      </c>
    </row>
    <row r="1622" spans="2:65" s="12" customFormat="1">
      <c r="B1622" s="149"/>
      <c r="D1622" s="150" t="s">
        <v>276</v>
      </c>
      <c r="E1622" s="151" t="s">
        <v>1</v>
      </c>
      <c r="F1622" s="152" t="s">
        <v>3688</v>
      </c>
      <c r="H1622" s="153">
        <v>96.8</v>
      </c>
      <c r="I1622" s="154"/>
      <c r="L1622" s="149"/>
      <c r="M1622" s="155"/>
      <c r="T1622" s="156"/>
      <c r="AT1622" s="151" t="s">
        <v>276</v>
      </c>
      <c r="AU1622" s="151" t="s">
        <v>90</v>
      </c>
      <c r="AV1622" s="12" t="s">
        <v>90</v>
      </c>
      <c r="AW1622" s="12" t="s">
        <v>32</v>
      </c>
      <c r="AX1622" s="12" t="s">
        <v>77</v>
      </c>
      <c r="AY1622" s="151" t="s">
        <v>268</v>
      </c>
    </row>
    <row r="1623" spans="2:65" s="13" customFormat="1">
      <c r="B1623" s="157"/>
      <c r="D1623" s="150" t="s">
        <v>276</v>
      </c>
      <c r="E1623" s="158" t="s">
        <v>1</v>
      </c>
      <c r="F1623" s="159" t="s">
        <v>278</v>
      </c>
      <c r="H1623" s="160">
        <v>96.8</v>
      </c>
      <c r="I1623" s="161"/>
      <c r="L1623" s="157"/>
      <c r="M1623" s="162"/>
      <c r="T1623" s="163"/>
      <c r="AT1623" s="158" t="s">
        <v>276</v>
      </c>
      <c r="AU1623" s="158" t="s">
        <v>90</v>
      </c>
      <c r="AV1623" s="13" t="s">
        <v>101</v>
      </c>
      <c r="AW1623" s="13" t="s">
        <v>32</v>
      </c>
      <c r="AX1623" s="13" t="s">
        <v>84</v>
      </c>
      <c r="AY1623" s="158" t="s">
        <v>268</v>
      </c>
    </row>
    <row r="1624" spans="2:65" s="12" customFormat="1">
      <c r="B1624" s="149"/>
      <c r="D1624" s="150" t="s">
        <v>276</v>
      </c>
      <c r="F1624" s="152" t="s">
        <v>4009</v>
      </c>
      <c r="H1624" s="153">
        <v>104.544</v>
      </c>
      <c r="I1624" s="154"/>
      <c r="L1624" s="149"/>
      <c r="M1624" s="155"/>
      <c r="T1624" s="156"/>
      <c r="AT1624" s="151" t="s">
        <v>276</v>
      </c>
      <c r="AU1624" s="151" t="s">
        <v>90</v>
      </c>
      <c r="AV1624" s="12" t="s">
        <v>90</v>
      </c>
      <c r="AW1624" s="12" t="s">
        <v>4</v>
      </c>
      <c r="AX1624" s="12" t="s">
        <v>84</v>
      </c>
      <c r="AY1624" s="151" t="s">
        <v>268</v>
      </c>
    </row>
    <row r="1625" spans="2:65" s="1" customFormat="1" ht="24.2" customHeight="1">
      <c r="B1625" s="32"/>
      <c r="C1625" s="136" t="s">
        <v>2429</v>
      </c>
      <c r="D1625" s="136" t="s">
        <v>270</v>
      </c>
      <c r="E1625" s="137" t="s">
        <v>2463</v>
      </c>
      <c r="F1625" s="138" t="s">
        <v>2464</v>
      </c>
      <c r="G1625" s="139" t="s">
        <v>1472</v>
      </c>
      <c r="H1625" s="197"/>
      <c r="I1625" s="141"/>
      <c r="J1625" s="142">
        <f>ROUND(I1625*H1625,2)</f>
        <v>0</v>
      </c>
      <c r="K1625" s="138" t="s">
        <v>274</v>
      </c>
      <c r="L1625" s="32"/>
      <c r="M1625" s="143" t="s">
        <v>1</v>
      </c>
      <c r="N1625" s="144" t="s">
        <v>43</v>
      </c>
      <c r="P1625" s="145">
        <f>O1625*H1625</f>
        <v>0</v>
      </c>
      <c r="Q1625" s="145">
        <v>0</v>
      </c>
      <c r="R1625" s="145">
        <f>Q1625*H1625</f>
        <v>0</v>
      </c>
      <c r="S1625" s="145">
        <v>0</v>
      </c>
      <c r="T1625" s="146">
        <f>S1625*H1625</f>
        <v>0</v>
      </c>
      <c r="AR1625" s="147" t="s">
        <v>370</v>
      </c>
      <c r="AT1625" s="147" t="s">
        <v>270</v>
      </c>
      <c r="AU1625" s="147" t="s">
        <v>90</v>
      </c>
      <c r="AY1625" s="17" t="s">
        <v>268</v>
      </c>
      <c r="BE1625" s="148">
        <f>IF(N1625="základní",J1625,0)</f>
        <v>0</v>
      </c>
      <c r="BF1625" s="148">
        <f>IF(N1625="snížená",J1625,0)</f>
        <v>0</v>
      </c>
      <c r="BG1625" s="148">
        <f>IF(N1625="zákl. přenesená",J1625,0)</f>
        <v>0</v>
      </c>
      <c r="BH1625" s="148">
        <f>IF(N1625="sníž. přenesená",J1625,0)</f>
        <v>0</v>
      </c>
      <c r="BI1625" s="148">
        <f>IF(N1625="nulová",J1625,0)</f>
        <v>0</v>
      </c>
      <c r="BJ1625" s="17" t="s">
        <v>90</v>
      </c>
      <c r="BK1625" s="148">
        <f>ROUND(I1625*H1625,2)</f>
        <v>0</v>
      </c>
      <c r="BL1625" s="17" t="s">
        <v>370</v>
      </c>
      <c r="BM1625" s="147" t="s">
        <v>2465</v>
      </c>
    </row>
    <row r="1626" spans="2:65" s="11" customFormat="1" ht="22.9" customHeight="1">
      <c r="B1626" s="124"/>
      <c r="D1626" s="125" t="s">
        <v>76</v>
      </c>
      <c r="E1626" s="134" t="s">
        <v>2466</v>
      </c>
      <c r="F1626" s="134" t="s">
        <v>2467</v>
      </c>
      <c r="I1626" s="127"/>
      <c r="J1626" s="135">
        <f>BK1626</f>
        <v>0</v>
      </c>
      <c r="L1626" s="124"/>
      <c r="M1626" s="129"/>
      <c r="P1626" s="130">
        <f>SUM(P1627:P1675)</f>
        <v>0</v>
      </c>
      <c r="R1626" s="130">
        <f>SUM(R1627:R1675)</f>
        <v>1.1858615500000003</v>
      </c>
      <c r="T1626" s="131">
        <f>SUM(T1627:T1675)</f>
        <v>0</v>
      </c>
      <c r="AR1626" s="125" t="s">
        <v>90</v>
      </c>
      <c r="AT1626" s="132" t="s">
        <v>76</v>
      </c>
      <c r="AU1626" s="132" t="s">
        <v>84</v>
      </c>
      <c r="AY1626" s="125" t="s">
        <v>268</v>
      </c>
      <c r="BK1626" s="133">
        <f>SUM(BK1627:BK1675)</f>
        <v>0</v>
      </c>
    </row>
    <row r="1627" spans="2:65" s="1" customFormat="1" ht="16.5" customHeight="1">
      <c r="B1627" s="32"/>
      <c r="C1627" s="136" t="s">
        <v>2435</v>
      </c>
      <c r="D1627" s="136" t="s">
        <v>270</v>
      </c>
      <c r="E1627" s="137" t="s">
        <v>2469</v>
      </c>
      <c r="F1627" s="138" t="s">
        <v>2470</v>
      </c>
      <c r="G1627" s="139" t="s">
        <v>273</v>
      </c>
      <c r="H1627" s="140">
        <v>73.980999999999995</v>
      </c>
      <c r="I1627" s="141"/>
      <c r="J1627" s="142">
        <f>ROUND(I1627*H1627,2)</f>
        <v>0</v>
      </c>
      <c r="K1627" s="138" t="s">
        <v>274</v>
      </c>
      <c r="L1627" s="32"/>
      <c r="M1627" s="143" t="s">
        <v>1</v>
      </c>
      <c r="N1627" s="144" t="s">
        <v>43</v>
      </c>
      <c r="P1627" s="145">
        <f>O1627*H1627</f>
        <v>0</v>
      </c>
      <c r="Q1627" s="145">
        <v>2.9999999999999997E-4</v>
      </c>
      <c r="R1627" s="145">
        <f>Q1627*H1627</f>
        <v>2.2194299999999997E-2</v>
      </c>
      <c r="S1627" s="145">
        <v>0</v>
      </c>
      <c r="T1627" s="146">
        <f>S1627*H1627</f>
        <v>0</v>
      </c>
      <c r="AR1627" s="147" t="s">
        <v>370</v>
      </c>
      <c r="AT1627" s="147" t="s">
        <v>270</v>
      </c>
      <c r="AU1627" s="147" t="s">
        <v>90</v>
      </c>
      <c r="AY1627" s="17" t="s">
        <v>268</v>
      </c>
      <c r="BE1627" s="148">
        <f>IF(N1627="základní",J1627,0)</f>
        <v>0</v>
      </c>
      <c r="BF1627" s="148">
        <f>IF(N1627="snížená",J1627,0)</f>
        <v>0</v>
      </c>
      <c r="BG1627" s="148">
        <f>IF(N1627="zákl. přenesená",J1627,0)</f>
        <v>0</v>
      </c>
      <c r="BH1627" s="148">
        <f>IF(N1627="sníž. přenesená",J1627,0)</f>
        <v>0</v>
      </c>
      <c r="BI1627" s="148">
        <f>IF(N1627="nulová",J1627,0)</f>
        <v>0</v>
      </c>
      <c r="BJ1627" s="17" t="s">
        <v>90</v>
      </c>
      <c r="BK1627" s="148">
        <f>ROUND(I1627*H1627,2)</f>
        <v>0</v>
      </c>
      <c r="BL1627" s="17" t="s">
        <v>370</v>
      </c>
      <c r="BM1627" s="147" t="s">
        <v>2471</v>
      </c>
    </row>
    <row r="1628" spans="2:65" s="14" customFormat="1">
      <c r="B1628" s="164"/>
      <c r="D1628" s="150" t="s">
        <v>276</v>
      </c>
      <c r="E1628" s="165" t="s">
        <v>1</v>
      </c>
      <c r="F1628" s="166" t="s">
        <v>2472</v>
      </c>
      <c r="H1628" s="165" t="s">
        <v>1</v>
      </c>
      <c r="I1628" s="167"/>
      <c r="L1628" s="164"/>
      <c r="M1628" s="168"/>
      <c r="T1628" s="169"/>
      <c r="AT1628" s="165" t="s">
        <v>276</v>
      </c>
      <c r="AU1628" s="165" t="s">
        <v>90</v>
      </c>
      <c r="AV1628" s="14" t="s">
        <v>84</v>
      </c>
      <c r="AW1628" s="14" t="s">
        <v>32</v>
      </c>
      <c r="AX1628" s="14" t="s">
        <v>77</v>
      </c>
      <c r="AY1628" s="165" t="s">
        <v>268</v>
      </c>
    </row>
    <row r="1629" spans="2:65" s="14" customFormat="1">
      <c r="B1629" s="164"/>
      <c r="D1629" s="150" t="s">
        <v>276</v>
      </c>
      <c r="E1629" s="165" t="s">
        <v>1</v>
      </c>
      <c r="F1629" s="166" t="s">
        <v>3581</v>
      </c>
      <c r="H1629" s="165" t="s">
        <v>1</v>
      </c>
      <c r="I1629" s="167"/>
      <c r="L1629" s="164"/>
      <c r="M1629" s="168"/>
      <c r="T1629" s="169"/>
      <c r="AT1629" s="165" t="s">
        <v>276</v>
      </c>
      <c r="AU1629" s="165" t="s">
        <v>90</v>
      </c>
      <c r="AV1629" s="14" t="s">
        <v>84</v>
      </c>
      <c r="AW1629" s="14" t="s">
        <v>32</v>
      </c>
      <c r="AX1629" s="14" t="s">
        <v>77</v>
      </c>
      <c r="AY1629" s="165" t="s">
        <v>268</v>
      </c>
    </row>
    <row r="1630" spans="2:65" s="12" customFormat="1">
      <c r="B1630" s="149"/>
      <c r="D1630" s="150" t="s">
        <v>276</v>
      </c>
      <c r="E1630" s="151" t="s">
        <v>1</v>
      </c>
      <c r="F1630" s="152" t="s">
        <v>3621</v>
      </c>
      <c r="H1630" s="153">
        <v>13.345000000000001</v>
      </c>
      <c r="I1630" s="154"/>
      <c r="L1630" s="149"/>
      <c r="M1630" s="155"/>
      <c r="T1630" s="156"/>
      <c r="AT1630" s="151" t="s">
        <v>276</v>
      </c>
      <c r="AU1630" s="151" t="s">
        <v>90</v>
      </c>
      <c r="AV1630" s="12" t="s">
        <v>90</v>
      </c>
      <c r="AW1630" s="12" t="s">
        <v>32</v>
      </c>
      <c r="AX1630" s="12" t="s">
        <v>77</v>
      </c>
      <c r="AY1630" s="151" t="s">
        <v>268</v>
      </c>
    </row>
    <row r="1631" spans="2:65" s="12" customFormat="1" ht="22.5">
      <c r="B1631" s="149"/>
      <c r="D1631" s="150" t="s">
        <v>276</v>
      </c>
      <c r="E1631" s="151" t="s">
        <v>1</v>
      </c>
      <c r="F1631" s="152" t="s">
        <v>3628</v>
      </c>
      <c r="H1631" s="153">
        <v>23.416</v>
      </c>
      <c r="I1631" s="154"/>
      <c r="L1631" s="149"/>
      <c r="M1631" s="155"/>
      <c r="T1631" s="156"/>
      <c r="AT1631" s="151" t="s">
        <v>276</v>
      </c>
      <c r="AU1631" s="151" t="s">
        <v>90</v>
      </c>
      <c r="AV1631" s="12" t="s">
        <v>90</v>
      </c>
      <c r="AW1631" s="12" t="s">
        <v>32</v>
      </c>
      <c r="AX1631" s="12" t="s">
        <v>77</v>
      </c>
      <c r="AY1631" s="151" t="s">
        <v>268</v>
      </c>
    </row>
    <row r="1632" spans="2:65" s="12" customFormat="1">
      <c r="B1632" s="149"/>
      <c r="D1632" s="150" t="s">
        <v>276</v>
      </c>
      <c r="E1632" s="151" t="s">
        <v>1</v>
      </c>
      <c r="F1632" s="152" t="s">
        <v>3629</v>
      </c>
      <c r="H1632" s="153">
        <v>12.98</v>
      </c>
      <c r="I1632" s="154"/>
      <c r="L1632" s="149"/>
      <c r="M1632" s="155"/>
      <c r="T1632" s="156"/>
      <c r="AT1632" s="151" t="s">
        <v>276</v>
      </c>
      <c r="AU1632" s="151" t="s">
        <v>90</v>
      </c>
      <c r="AV1632" s="12" t="s">
        <v>90</v>
      </c>
      <c r="AW1632" s="12" t="s">
        <v>32</v>
      </c>
      <c r="AX1632" s="12" t="s">
        <v>77</v>
      </c>
      <c r="AY1632" s="151" t="s">
        <v>268</v>
      </c>
    </row>
    <row r="1633" spans="2:65" s="12" customFormat="1">
      <c r="B1633" s="149"/>
      <c r="D1633" s="150" t="s">
        <v>276</v>
      </c>
      <c r="E1633" s="151" t="s">
        <v>1</v>
      </c>
      <c r="F1633" s="152" t="s">
        <v>3630</v>
      </c>
      <c r="H1633" s="153">
        <v>21.364999999999998</v>
      </c>
      <c r="I1633" s="154"/>
      <c r="L1633" s="149"/>
      <c r="M1633" s="155"/>
      <c r="T1633" s="156"/>
      <c r="AT1633" s="151" t="s">
        <v>276</v>
      </c>
      <c r="AU1633" s="151" t="s">
        <v>90</v>
      </c>
      <c r="AV1633" s="12" t="s">
        <v>90</v>
      </c>
      <c r="AW1633" s="12" t="s">
        <v>32</v>
      </c>
      <c r="AX1633" s="12" t="s">
        <v>77</v>
      </c>
      <c r="AY1633" s="151" t="s">
        <v>268</v>
      </c>
    </row>
    <row r="1634" spans="2:65" s="12" customFormat="1">
      <c r="B1634" s="149"/>
      <c r="D1634" s="150" t="s">
        <v>276</v>
      </c>
      <c r="E1634" s="151" t="s">
        <v>1</v>
      </c>
      <c r="F1634" s="152" t="s">
        <v>2473</v>
      </c>
      <c r="H1634" s="153">
        <v>2.875</v>
      </c>
      <c r="I1634" s="154"/>
      <c r="L1634" s="149"/>
      <c r="M1634" s="155"/>
      <c r="T1634" s="156"/>
      <c r="AT1634" s="151" t="s">
        <v>276</v>
      </c>
      <c r="AU1634" s="151" t="s">
        <v>90</v>
      </c>
      <c r="AV1634" s="12" t="s">
        <v>90</v>
      </c>
      <c r="AW1634" s="12" t="s">
        <v>32</v>
      </c>
      <c r="AX1634" s="12" t="s">
        <v>77</v>
      </c>
      <c r="AY1634" s="151" t="s">
        <v>268</v>
      </c>
    </row>
    <row r="1635" spans="2:65" s="13" customFormat="1">
      <c r="B1635" s="157"/>
      <c r="D1635" s="150" t="s">
        <v>276</v>
      </c>
      <c r="E1635" s="158" t="s">
        <v>1</v>
      </c>
      <c r="F1635" s="159" t="s">
        <v>278</v>
      </c>
      <c r="H1635" s="160">
        <v>73.980999999999995</v>
      </c>
      <c r="I1635" s="161"/>
      <c r="L1635" s="157"/>
      <c r="M1635" s="162"/>
      <c r="T1635" s="163"/>
      <c r="AT1635" s="158" t="s">
        <v>276</v>
      </c>
      <c r="AU1635" s="158" t="s">
        <v>90</v>
      </c>
      <c r="AV1635" s="13" t="s">
        <v>101</v>
      </c>
      <c r="AW1635" s="13" t="s">
        <v>32</v>
      </c>
      <c r="AX1635" s="13" t="s">
        <v>84</v>
      </c>
      <c r="AY1635" s="158" t="s">
        <v>268</v>
      </c>
    </row>
    <row r="1636" spans="2:65" s="1" customFormat="1" ht="24.2" customHeight="1">
      <c r="B1636" s="32"/>
      <c r="C1636" s="136" t="s">
        <v>2439</v>
      </c>
      <c r="D1636" s="177" t="s">
        <v>270</v>
      </c>
      <c r="E1636" s="137" t="s">
        <v>2475</v>
      </c>
      <c r="F1636" s="138" t="s">
        <v>2476</v>
      </c>
      <c r="G1636" s="139" t="s">
        <v>273</v>
      </c>
      <c r="H1636" s="140">
        <v>29.591999999999999</v>
      </c>
      <c r="I1636" s="141"/>
      <c r="J1636" s="142">
        <f>ROUND(I1636*H1636,2)</f>
        <v>0</v>
      </c>
      <c r="K1636" s="138" t="s">
        <v>274</v>
      </c>
      <c r="L1636" s="32"/>
      <c r="M1636" s="143" t="s">
        <v>1</v>
      </c>
      <c r="N1636" s="144" t="s">
        <v>43</v>
      </c>
      <c r="P1636" s="145">
        <f>O1636*H1636</f>
        <v>0</v>
      </c>
      <c r="Q1636" s="145">
        <v>1.5E-3</v>
      </c>
      <c r="R1636" s="145">
        <f>Q1636*H1636</f>
        <v>4.4387999999999997E-2</v>
      </c>
      <c r="S1636" s="145">
        <v>0</v>
      </c>
      <c r="T1636" s="146">
        <f>S1636*H1636</f>
        <v>0</v>
      </c>
      <c r="AR1636" s="147" t="s">
        <v>370</v>
      </c>
      <c r="AT1636" s="147" t="s">
        <v>270</v>
      </c>
      <c r="AU1636" s="147" t="s">
        <v>90</v>
      </c>
      <c r="AY1636" s="17" t="s">
        <v>268</v>
      </c>
      <c r="BE1636" s="148">
        <f>IF(N1636="základní",J1636,0)</f>
        <v>0</v>
      </c>
      <c r="BF1636" s="148">
        <f>IF(N1636="snížená",J1636,0)</f>
        <v>0</v>
      </c>
      <c r="BG1636" s="148">
        <f>IF(N1636="zákl. přenesená",J1636,0)</f>
        <v>0</v>
      </c>
      <c r="BH1636" s="148">
        <f>IF(N1636="sníž. přenesená",J1636,0)</f>
        <v>0</v>
      </c>
      <c r="BI1636" s="148">
        <f>IF(N1636="nulová",J1636,0)</f>
        <v>0</v>
      </c>
      <c r="BJ1636" s="17" t="s">
        <v>90</v>
      </c>
      <c r="BK1636" s="148">
        <f>ROUND(I1636*H1636,2)</f>
        <v>0</v>
      </c>
      <c r="BL1636" s="17" t="s">
        <v>370</v>
      </c>
      <c r="BM1636" s="147" t="s">
        <v>2477</v>
      </c>
    </row>
    <row r="1637" spans="2:65" s="14" customFormat="1">
      <c r="B1637" s="164"/>
      <c r="D1637" s="150" t="s">
        <v>276</v>
      </c>
      <c r="E1637" s="165" t="s">
        <v>1</v>
      </c>
      <c r="F1637" s="166" t="s">
        <v>2472</v>
      </c>
      <c r="H1637" s="165" t="s">
        <v>1</v>
      </c>
      <c r="I1637" s="167"/>
      <c r="L1637" s="164"/>
      <c r="M1637" s="168"/>
      <c r="T1637" s="169"/>
      <c r="AT1637" s="165" t="s">
        <v>276</v>
      </c>
      <c r="AU1637" s="165" t="s">
        <v>90</v>
      </c>
      <c r="AV1637" s="14" t="s">
        <v>84</v>
      </c>
      <c r="AW1637" s="14" t="s">
        <v>32</v>
      </c>
      <c r="AX1637" s="14" t="s">
        <v>77</v>
      </c>
      <c r="AY1637" s="165" t="s">
        <v>268</v>
      </c>
    </row>
    <row r="1638" spans="2:65" s="14" customFormat="1">
      <c r="B1638" s="164"/>
      <c r="D1638" s="150" t="s">
        <v>276</v>
      </c>
      <c r="E1638" s="165" t="s">
        <v>1</v>
      </c>
      <c r="F1638" s="166" t="s">
        <v>3581</v>
      </c>
      <c r="H1638" s="165" t="s">
        <v>1</v>
      </c>
      <c r="I1638" s="167"/>
      <c r="L1638" s="164"/>
      <c r="M1638" s="168"/>
      <c r="T1638" s="169"/>
      <c r="AT1638" s="165" t="s">
        <v>276</v>
      </c>
      <c r="AU1638" s="165" t="s">
        <v>90</v>
      </c>
      <c r="AV1638" s="14" t="s">
        <v>84</v>
      </c>
      <c r="AW1638" s="14" t="s">
        <v>32</v>
      </c>
      <c r="AX1638" s="14" t="s">
        <v>77</v>
      </c>
      <c r="AY1638" s="165" t="s">
        <v>268</v>
      </c>
    </row>
    <row r="1639" spans="2:65" s="12" customFormat="1">
      <c r="B1639" s="149"/>
      <c r="D1639" s="150" t="s">
        <v>276</v>
      </c>
      <c r="E1639" s="151" t="s">
        <v>1</v>
      </c>
      <c r="F1639" s="152" t="s">
        <v>3621</v>
      </c>
      <c r="H1639" s="153">
        <v>13.345000000000001</v>
      </c>
      <c r="I1639" s="154"/>
      <c r="L1639" s="149"/>
      <c r="M1639" s="155"/>
      <c r="T1639" s="156"/>
      <c r="AT1639" s="151" t="s">
        <v>276</v>
      </c>
      <c r="AU1639" s="151" t="s">
        <v>90</v>
      </c>
      <c r="AV1639" s="12" t="s">
        <v>90</v>
      </c>
      <c r="AW1639" s="12" t="s">
        <v>32</v>
      </c>
      <c r="AX1639" s="12" t="s">
        <v>77</v>
      </c>
      <c r="AY1639" s="151" t="s">
        <v>268</v>
      </c>
    </row>
    <row r="1640" spans="2:65" s="12" customFormat="1" ht="22.5">
      <c r="B1640" s="149"/>
      <c r="D1640" s="150" t="s">
        <v>276</v>
      </c>
      <c r="E1640" s="151" t="s">
        <v>1</v>
      </c>
      <c r="F1640" s="152" t="s">
        <v>3628</v>
      </c>
      <c r="H1640" s="153">
        <v>23.416</v>
      </c>
      <c r="I1640" s="154"/>
      <c r="L1640" s="149"/>
      <c r="M1640" s="155"/>
      <c r="T1640" s="156"/>
      <c r="AT1640" s="151" t="s">
        <v>276</v>
      </c>
      <c r="AU1640" s="151" t="s">
        <v>90</v>
      </c>
      <c r="AV1640" s="12" t="s">
        <v>90</v>
      </c>
      <c r="AW1640" s="12" t="s">
        <v>32</v>
      </c>
      <c r="AX1640" s="12" t="s">
        <v>77</v>
      </c>
      <c r="AY1640" s="151" t="s">
        <v>268</v>
      </c>
    </row>
    <row r="1641" spans="2:65" s="12" customFormat="1">
      <c r="B1641" s="149"/>
      <c r="D1641" s="150" t="s">
        <v>276</v>
      </c>
      <c r="E1641" s="151" t="s">
        <v>1</v>
      </c>
      <c r="F1641" s="152" t="s">
        <v>3629</v>
      </c>
      <c r="H1641" s="153">
        <v>12.98</v>
      </c>
      <c r="I1641" s="154"/>
      <c r="L1641" s="149"/>
      <c r="M1641" s="155"/>
      <c r="T1641" s="156"/>
      <c r="AT1641" s="151" t="s">
        <v>276</v>
      </c>
      <c r="AU1641" s="151" t="s">
        <v>90</v>
      </c>
      <c r="AV1641" s="12" t="s">
        <v>90</v>
      </c>
      <c r="AW1641" s="12" t="s">
        <v>32</v>
      </c>
      <c r="AX1641" s="12" t="s">
        <v>77</v>
      </c>
      <c r="AY1641" s="151" t="s">
        <v>268</v>
      </c>
    </row>
    <row r="1642" spans="2:65" s="12" customFormat="1">
      <c r="B1642" s="149"/>
      <c r="D1642" s="150" t="s">
        <v>276</v>
      </c>
      <c r="E1642" s="151" t="s">
        <v>1</v>
      </c>
      <c r="F1642" s="152" t="s">
        <v>3630</v>
      </c>
      <c r="H1642" s="153">
        <v>21.364999999999998</v>
      </c>
      <c r="I1642" s="154"/>
      <c r="L1642" s="149"/>
      <c r="M1642" s="155"/>
      <c r="T1642" s="156"/>
      <c r="AT1642" s="151" t="s">
        <v>276</v>
      </c>
      <c r="AU1642" s="151" t="s">
        <v>90</v>
      </c>
      <c r="AV1642" s="12" t="s">
        <v>90</v>
      </c>
      <c r="AW1642" s="12" t="s">
        <v>32</v>
      </c>
      <c r="AX1642" s="12" t="s">
        <v>77</v>
      </c>
      <c r="AY1642" s="151" t="s">
        <v>268</v>
      </c>
    </row>
    <row r="1643" spans="2:65" s="12" customFormat="1">
      <c r="B1643" s="149"/>
      <c r="D1643" s="150" t="s">
        <v>276</v>
      </c>
      <c r="E1643" s="151" t="s">
        <v>1</v>
      </c>
      <c r="F1643" s="152" t="s">
        <v>2473</v>
      </c>
      <c r="H1643" s="153">
        <v>2.875</v>
      </c>
      <c r="I1643" s="154"/>
      <c r="L1643" s="149"/>
      <c r="M1643" s="155"/>
      <c r="T1643" s="156"/>
      <c r="AT1643" s="151" t="s">
        <v>276</v>
      </c>
      <c r="AU1643" s="151" t="s">
        <v>90</v>
      </c>
      <c r="AV1643" s="12" t="s">
        <v>90</v>
      </c>
      <c r="AW1643" s="12" t="s">
        <v>32</v>
      </c>
      <c r="AX1643" s="12" t="s">
        <v>77</v>
      </c>
      <c r="AY1643" s="151" t="s">
        <v>268</v>
      </c>
    </row>
    <row r="1644" spans="2:65" s="13" customFormat="1">
      <c r="B1644" s="157"/>
      <c r="D1644" s="150" t="s">
        <v>276</v>
      </c>
      <c r="E1644" s="158" t="s">
        <v>1</v>
      </c>
      <c r="F1644" s="159" t="s">
        <v>278</v>
      </c>
      <c r="H1644" s="160">
        <v>73.980999999999995</v>
      </c>
      <c r="I1644" s="161"/>
      <c r="L1644" s="157"/>
      <c r="M1644" s="162"/>
      <c r="T1644" s="163"/>
      <c r="AT1644" s="158" t="s">
        <v>276</v>
      </c>
      <c r="AU1644" s="158" t="s">
        <v>90</v>
      </c>
      <c r="AV1644" s="13" t="s">
        <v>101</v>
      </c>
      <c r="AW1644" s="13" t="s">
        <v>32</v>
      </c>
      <c r="AX1644" s="13" t="s">
        <v>84</v>
      </c>
      <c r="AY1644" s="158" t="s">
        <v>268</v>
      </c>
    </row>
    <row r="1645" spans="2:65" s="12" customFormat="1">
      <c r="B1645" s="149"/>
      <c r="D1645" s="150" t="s">
        <v>276</v>
      </c>
      <c r="F1645" s="152" t="s">
        <v>4010</v>
      </c>
      <c r="H1645" s="153">
        <v>29.591999999999999</v>
      </c>
      <c r="I1645" s="154"/>
      <c r="L1645" s="149"/>
      <c r="M1645" s="155"/>
      <c r="T1645" s="156"/>
      <c r="AT1645" s="151" t="s">
        <v>276</v>
      </c>
      <c r="AU1645" s="151" t="s">
        <v>90</v>
      </c>
      <c r="AV1645" s="12" t="s">
        <v>90</v>
      </c>
      <c r="AW1645" s="12" t="s">
        <v>4</v>
      </c>
      <c r="AX1645" s="12" t="s">
        <v>84</v>
      </c>
      <c r="AY1645" s="151" t="s">
        <v>268</v>
      </c>
    </row>
    <row r="1646" spans="2:65" s="1" customFormat="1" ht="16.5" customHeight="1">
      <c r="B1646" s="32"/>
      <c r="C1646" s="136" t="s">
        <v>2443</v>
      </c>
      <c r="D1646" s="136" t="s">
        <v>270</v>
      </c>
      <c r="E1646" s="137" t="s">
        <v>2480</v>
      </c>
      <c r="F1646" s="138" t="s">
        <v>2481</v>
      </c>
      <c r="G1646" s="139" t="s">
        <v>281</v>
      </c>
      <c r="H1646" s="140">
        <v>14</v>
      </c>
      <c r="I1646" s="141"/>
      <c r="J1646" s="142">
        <f>ROUND(I1646*H1646,2)</f>
        <v>0</v>
      </c>
      <c r="K1646" s="138" t="s">
        <v>274</v>
      </c>
      <c r="L1646" s="32"/>
      <c r="M1646" s="143" t="s">
        <v>1</v>
      </c>
      <c r="N1646" s="144" t="s">
        <v>43</v>
      </c>
      <c r="P1646" s="145">
        <f>O1646*H1646</f>
        <v>0</v>
      </c>
      <c r="Q1646" s="145">
        <v>2.1000000000000001E-4</v>
      </c>
      <c r="R1646" s="145">
        <f>Q1646*H1646</f>
        <v>2.9399999999999999E-3</v>
      </c>
      <c r="S1646" s="145">
        <v>0</v>
      </c>
      <c r="T1646" s="146">
        <f>S1646*H1646</f>
        <v>0</v>
      </c>
      <c r="AR1646" s="147" t="s">
        <v>370</v>
      </c>
      <c r="AT1646" s="147" t="s">
        <v>270</v>
      </c>
      <c r="AU1646" s="147" t="s">
        <v>90</v>
      </c>
      <c r="AY1646" s="17" t="s">
        <v>268</v>
      </c>
      <c r="BE1646" s="148">
        <f>IF(N1646="základní",J1646,0)</f>
        <v>0</v>
      </c>
      <c r="BF1646" s="148">
        <f>IF(N1646="snížená",J1646,0)</f>
        <v>0</v>
      </c>
      <c r="BG1646" s="148">
        <f>IF(N1646="zákl. přenesená",J1646,0)</f>
        <v>0</v>
      </c>
      <c r="BH1646" s="148">
        <f>IF(N1646="sníž. přenesená",J1646,0)</f>
        <v>0</v>
      </c>
      <c r="BI1646" s="148">
        <f>IF(N1646="nulová",J1646,0)</f>
        <v>0</v>
      </c>
      <c r="BJ1646" s="17" t="s">
        <v>90</v>
      </c>
      <c r="BK1646" s="148">
        <f>ROUND(I1646*H1646,2)</f>
        <v>0</v>
      </c>
      <c r="BL1646" s="17" t="s">
        <v>370</v>
      </c>
      <c r="BM1646" s="147" t="s">
        <v>2482</v>
      </c>
    </row>
    <row r="1647" spans="2:65" s="12" customFormat="1">
      <c r="B1647" s="149"/>
      <c r="D1647" s="150" t="s">
        <v>276</v>
      </c>
      <c r="E1647" s="151" t="s">
        <v>1</v>
      </c>
      <c r="F1647" s="152" t="s">
        <v>4011</v>
      </c>
      <c r="H1647" s="153">
        <v>14</v>
      </c>
      <c r="I1647" s="154"/>
      <c r="L1647" s="149"/>
      <c r="M1647" s="155"/>
      <c r="T1647" s="156"/>
      <c r="AT1647" s="151" t="s">
        <v>276</v>
      </c>
      <c r="AU1647" s="151" t="s">
        <v>90</v>
      </c>
      <c r="AV1647" s="12" t="s">
        <v>90</v>
      </c>
      <c r="AW1647" s="12" t="s">
        <v>32</v>
      </c>
      <c r="AX1647" s="12" t="s">
        <v>77</v>
      </c>
      <c r="AY1647" s="151" t="s">
        <v>268</v>
      </c>
    </row>
    <row r="1648" spans="2:65" s="13" customFormat="1">
      <c r="B1648" s="157"/>
      <c r="D1648" s="150" t="s">
        <v>276</v>
      </c>
      <c r="E1648" s="158" t="s">
        <v>1</v>
      </c>
      <c r="F1648" s="159" t="s">
        <v>278</v>
      </c>
      <c r="H1648" s="160">
        <v>14</v>
      </c>
      <c r="I1648" s="161"/>
      <c r="L1648" s="157"/>
      <c r="M1648" s="162"/>
      <c r="T1648" s="163"/>
      <c r="AT1648" s="158" t="s">
        <v>276</v>
      </c>
      <c r="AU1648" s="158" t="s">
        <v>90</v>
      </c>
      <c r="AV1648" s="13" t="s">
        <v>101</v>
      </c>
      <c r="AW1648" s="13" t="s">
        <v>32</v>
      </c>
      <c r="AX1648" s="13" t="s">
        <v>84</v>
      </c>
      <c r="AY1648" s="158" t="s">
        <v>268</v>
      </c>
    </row>
    <row r="1649" spans="2:65" s="1" customFormat="1" ht="16.5" customHeight="1">
      <c r="B1649" s="32"/>
      <c r="C1649" s="136" t="s">
        <v>2447</v>
      </c>
      <c r="D1649" s="136" t="s">
        <v>270</v>
      </c>
      <c r="E1649" s="137" t="s">
        <v>2485</v>
      </c>
      <c r="F1649" s="138" t="s">
        <v>2486</v>
      </c>
      <c r="G1649" s="139" t="s">
        <v>281</v>
      </c>
      <c r="H1649" s="140">
        <v>1</v>
      </c>
      <c r="I1649" s="141"/>
      <c r="J1649" s="142">
        <f>ROUND(I1649*H1649,2)</f>
        <v>0</v>
      </c>
      <c r="K1649" s="138" t="s">
        <v>274</v>
      </c>
      <c r="L1649" s="32"/>
      <c r="M1649" s="143" t="s">
        <v>1</v>
      </c>
      <c r="N1649" s="144" t="s">
        <v>43</v>
      </c>
      <c r="P1649" s="145">
        <f>O1649*H1649</f>
        <v>0</v>
      </c>
      <c r="Q1649" s="145">
        <v>2.0000000000000001E-4</v>
      </c>
      <c r="R1649" s="145">
        <f>Q1649*H1649</f>
        <v>2.0000000000000001E-4</v>
      </c>
      <c r="S1649" s="145">
        <v>0</v>
      </c>
      <c r="T1649" s="146">
        <f>S1649*H1649</f>
        <v>0</v>
      </c>
      <c r="AR1649" s="147" t="s">
        <v>370</v>
      </c>
      <c r="AT1649" s="147" t="s">
        <v>270</v>
      </c>
      <c r="AU1649" s="147" t="s">
        <v>90</v>
      </c>
      <c r="AY1649" s="17" t="s">
        <v>268</v>
      </c>
      <c r="BE1649" s="148">
        <f>IF(N1649="základní",J1649,0)</f>
        <v>0</v>
      </c>
      <c r="BF1649" s="148">
        <f>IF(N1649="snížená",J1649,0)</f>
        <v>0</v>
      </c>
      <c r="BG1649" s="148">
        <f>IF(N1649="zákl. přenesená",J1649,0)</f>
        <v>0</v>
      </c>
      <c r="BH1649" s="148">
        <f>IF(N1649="sníž. přenesená",J1649,0)</f>
        <v>0</v>
      </c>
      <c r="BI1649" s="148">
        <f>IF(N1649="nulová",J1649,0)</f>
        <v>0</v>
      </c>
      <c r="BJ1649" s="17" t="s">
        <v>90</v>
      </c>
      <c r="BK1649" s="148">
        <f>ROUND(I1649*H1649,2)</f>
        <v>0</v>
      </c>
      <c r="BL1649" s="17" t="s">
        <v>370</v>
      </c>
      <c r="BM1649" s="147" t="s">
        <v>2487</v>
      </c>
    </row>
    <row r="1650" spans="2:65" s="12" customFormat="1">
      <c r="B1650" s="149"/>
      <c r="D1650" s="150" t="s">
        <v>276</v>
      </c>
      <c r="E1650" s="151" t="s">
        <v>1</v>
      </c>
      <c r="F1650" s="152" t="s">
        <v>4012</v>
      </c>
      <c r="H1650" s="153">
        <v>1</v>
      </c>
      <c r="I1650" s="154"/>
      <c r="L1650" s="149"/>
      <c r="M1650" s="155"/>
      <c r="T1650" s="156"/>
      <c r="AT1650" s="151" t="s">
        <v>276</v>
      </c>
      <c r="AU1650" s="151" t="s">
        <v>90</v>
      </c>
      <c r="AV1650" s="12" t="s">
        <v>90</v>
      </c>
      <c r="AW1650" s="12" t="s">
        <v>32</v>
      </c>
      <c r="AX1650" s="12" t="s">
        <v>77</v>
      </c>
      <c r="AY1650" s="151" t="s">
        <v>268</v>
      </c>
    </row>
    <row r="1651" spans="2:65" s="13" customFormat="1">
      <c r="B1651" s="157"/>
      <c r="D1651" s="150" t="s">
        <v>276</v>
      </c>
      <c r="E1651" s="158" t="s">
        <v>1</v>
      </c>
      <c r="F1651" s="159" t="s">
        <v>278</v>
      </c>
      <c r="H1651" s="160">
        <v>1</v>
      </c>
      <c r="I1651" s="161"/>
      <c r="L1651" s="157"/>
      <c r="M1651" s="162"/>
      <c r="T1651" s="163"/>
      <c r="AT1651" s="158" t="s">
        <v>276</v>
      </c>
      <c r="AU1651" s="158" t="s">
        <v>90</v>
      </c>
      <c r="AV1651" s="13" t="s">
        <v>101</v>
      </c>
      <c r="AW1651" s="13" t="s">
        <v>32</v>
      </c>
      <c r="AX1651" s="13" t="s">
        <v>84</v>
      </c>
      <c r="AY1651" s="158" t="s">
        <v>268</v>
      </c>
    </row>
    <row r="1652" spans="2:65" s="1" customFormat="1" ht="24.2" customHeight="1">
      <c r="B1652" s="32"/>
      <c r="C1652" s="136" t="s">
        <v>2453</v>
      </c>
      <c r="D1652" s="136" t="s">
        <v>270</v>
      </c>
      <c r="E1652" s="137" t="s">
        <v>2489</v>
      </c>
      <c r="F1652" s="138" t="s">
        <v>2490</v>
      </c>
      <c r="G1652" s="139" t="s">
        <v>273</v>
      </c>
      <c r="H1652" s="140">
        <v>69.260999999999996</v>
      </c>
      <c r="I1652" s="141"/>
      <c r="J1652" s="142">
        <f>ROUND(I1652*H1652,2)</f>
        <v>0</v>
      </c>
      <c r="K1652" s="138" t="s">
        <v>1</v>
      </c>
      <c r="L1652" s="32"/>
      <c r="M1652" s="143" t="s">
        <v>1</v>
      </c>
      <c r="N1652" s="144" t="s">
        <v>43</v>
      </c>
      <c r="P1652" s="145">
        <f>O1652*H1652</f>
        <v>0</v>
      </c>
      <c r="Q1652" s="145">
        <v>5.0499999999999998E-3</v>
      </c>
      <c r="R1652" s="145">
        <f>Q1652*H1652</f>
        <v>0.34976804999999994</v>
      </c>
      <c r="S1652" s="145">
        <v>0</v>
      </c>
      <c r="T1652" s="146">
        <f>S1652*H1652</f>
        <v>0</v>
      </c>
      <c r="AR1652" s="147" t="s">
        <v>370</v>
      </c>
      <c r="AT1652" s="147" t="s">
        <v>270</v>
      </c>
      <c r="AU1652" s="147" t="s">
        <v>90</v>
      </c>
      <c r="AY1652" s="17" t="s">
        <v>268</v>
      </c>
      <c r="BE1652" s="148">
        <f>IF(N1652="základní",J1652,0)</f>
        <v>0</v>
      </c>
      <c r="BF1652" s="148">
        <f>IF(N1652="snížená",J1652,0)</f>
        <v>0</v>
      </c>
      <c r="BG1652" s="148">
        <f>IF(N1652="zákl. přenesená",J1652,0)</f>
        <v>0</v>
      </c>
      <c r="BH1652" s="148">
        <f>IF(N1652="sníž. přenesená",J1652,0)</f>
        <v>0</v>
      </c>
      <c r="BI1652" s="148">
        <f>IF(N1652="nulová",J1652,0)</f>
        <v>0</v>
      </c>
      <c r="BJ1652" s="17" t="s">
        <v>90</v>
      </c>
      <c r="BK1652" s="148">
        <f>ROUND(I1652*H1652,2)</f>
        <v>0</v>
      </c>
      <c r="BL1652" s="17" t="s">
        <v>370</v>
      </c>
      <c r="BM1652" s="147" t="s">
        <v>4013</v>
      </c>
    </row>
    <row r="1653" spans="2:65" s="1" customFormat="1" ht="37.9" customHeight="1">
      <c r="B1653" s="32"/>
      <c r="C1653" s="186" t="s">
        <v>2457</v>
      </c>
      <c r="D1653" s="186" t="s">
        <v>982</v>
      </c>
      <c r="E1653" s="187" t="s">
        <v>2493</v>
      </c>
      <c r="F1653" s="188" t="s">
        <v>4014</v>
      </c>
      <c r="G1653" s="189" t="s">
        <v>273</v>
      </c>
      <c r="H1653" s="190">
        <v>76.186999999999998</v>
      </c>
      <c r="I1653" s="191"/>
      <c r="J1653" s="192">
        <f>ROUND(I1653*H1653,2)</f>
        <v>0</v>
      </c>
      <c r="K1653" s="188" t="s">
        <v>1</v>
      </c>
      <c r="L1653" s="193"/>
      <c r="M1653" s="194" t="s">
        <v>1</v>
      </c>
      <c r="N1653" s="195" t="s">
        <v>43</v>
      </c>
      <c r="P1653" s="145">
        <f>O1653*H1653</f>
        <v>0</v>
      </c>
      <c r="Q1653" s="145">
        <v>0.01</v>
      </c>
      <c r="R1653" s="145">
        <f>Q1653*H1653</f>
        <v>0.76187000000000005</v>
      </c>
      <c r="S1653" s="145">
        <v>0</v>
      </c>
      <c r="T1653" s="146">
        <f>S1653*H1653</f>
        <v>0</v>
      </c>
      <c r="AR1653" s="147" t="s">
        <v>448</v>
      </c>
      <c r="AT1653" s="147" t="s">
        <v>982</v>
      </c>
      <c r="AU1653" s="147" t="s">
        <v>90</v>
      </c>
      <c r="AY1653" s="17" t="s">
        <v>268</v>
      </c>
      <c r="BE1653" s="148">
        <f>IF(N1653="základní",J1653,0)</f>
        <v>0</v>
      </c>
      <c r="BF1653" s="148">
        <f>IF(N1653="snížená",J1653,0)</f>
        <v>0</v>
      </c>
      <c r="BG1653" s="148">
        <f>IF(N1653="zákl. přenesená",J1653,0)</f>
        <v>0</v>
      </c>
      <c r="BH1653" s="148">
        <f>IF(N1653="sníž. přenesená",J1653,0)</f>
        <v>0</v>
      </c>
      <c r="BI1653" s="148">
        <f>IF(N1653="nulová",J1653,0)</f>
        <v>0</v>
      </c>
      <c r="BJ1653" s="17" t="s">
        <v>90</v>
      </c>
      <c r="BK1653" s="148">
        <f>ROUND(I1653*H1653,2)</f>
        <v>0</v>
      </c>
      <c r="BL1653" s="17" t="s">
        <v>370</v>
      </c>
      <c r="BM1653" s="147" t="s">
        <v>4015</v>
      </c>
    </row>
    <row r="1654" spans="2:65" s="14" customFormat="1">
      <c r="B1654" s="164"/>
      <c r="D1654" s="150" t="s">
        <v>276</v>
      </c>
      <c r="E1654" s="165" t="s">
        <v>1</v>
      </c>
      <c r="F1654" s="166" t="s">
        <v>2472</v>
      </c>
      <c r="H1654" s="165" t="s">
        <v>1</v>
      </c>
      <c r="I1654" s="167"/>
      <c r="L1654" s="164"/>
      <c r="M1654" s="168"/>
      <c r="T1654" s="169"/>
      <c r="AT1654" s="165" t="s">
        <v>276</v>
      </c>
      <c r="AU1654" s="165" t="s">
        <v>90</v>
      </c>
      <c r="AV1654" s="14" t="s">
        <v>84</v>
      </c>
      <c r="AW1654" s="14" t="s">
        <v>32</v>
      </c>
      <c r="AX1654" s="14" t="s">
        <v>77</v>
      </c>
      <c r="AY1654" s="165" t="s">
        <v>268</v>
      </c>
    </row>
    <row r="1655" spans="2:65" s="14" customFormat="1">
      <c r="B1655" s="164"/>
      <c r="D1655" s="150" t="s">
        <v>276</v>
      </c>
      <c r="E1655" s="165" t="s">
        <v>1</v>
      </c>
      <c r="F1655" s="166" t="s">
        <v>3581</v>
      </c>
      <c r="H1655" s="165" t="s">
        <v>1</v>
      </c>
      <c r="I1655" s="167"/>
      <c r="L1655" s="164"/>
      <c r="M1655" s="168"/>
      <c r="T1655" s="169"/>
      <c r="AT1655" s="165" t="s">
        <v>276</v>
      </c>
      <c r="AU1655" s="165" t="s">
        <v>90</v>
      </c>
      <c r="AV1655" s="14" t="s">
        <v>84</v>
      </c>
      <c r="AW1655" s="14" t="s">
        <v>32</v>
      </c>
      <c r="AX1655" s="14" t="s">
        <v>77</v>
      </c>
      <c r="AY1655" s="165" t="s">
        <v>268</v>
      </c>
    </row>
    <row r="1656" spans="2:65" s="12" customFormat="1">
      <c r="B1656" s="149"/>
      <c r="D1656" s="150" t="s">
        <v>276</v>
      </c>
      <c r="E1656" s="151" t="s">
        <v>1</v>
      </c>
      <c r="F1656" s="152" t="s">
        <v>3621</v>
      </c>
      <c r="H1656" s="153">
        <v>13.345000000000001</v>
      </c>
      <c r="I1656" s="154"/>
      <c r="L1656" s="149"/>
      <c r="M1656" s="155"/>
      <c r="T1656" s="156"/>
      <c r="AT1656" s="151" t="s">
        <v>276</v>
      </c>
      <c r="AU1656" s="151" t="s">
        <v>90</v>
      </c>
      <c r="AV1656" s="12" t="s">
        <v>90</v>
      </c>
      <c r="AW1656" s="12" t="s">
        <v>32</v>
      </c>
      <c r="AX1656" s="12" t="s">
        <v>77</v>
      </c>
      <c r="AY1656" s="151" t="s">
        <v>268</v>
      </c>
    </row>
    <row r="1657" spans="2:65" s="12" customFormat="1" ht="22.5">
      <c r="B1657" s="149"/>
      <c r="D1657" s="150" t="s">
        <v>276</v>
      </c>
      <c r="E1657" s="151" t="s">
        <v>1</v>
      </c>
      <c r="F1657" s="152" t="s">
        <v>3628</v>
      </c>
      <c r="H1657" s="153">
        <v>23.416</v>
      </c>
      <c r="I1657" s="154"/>
      <c r="L1657" s="149"/>
      <c r="M1657" s="155"/>
      <c r="T1657" s="156"/>
      <c r="AT1657" s="151" t="s">
        <v>276</v>
      </c>
      <c r="AU1657" s="151" t="s">
        <v>90</v>
      </c>
      <c r="AV1657" s="12" t="s">
        <v>90</v>
      </c>
      <c r="AW1657" s="12" t="s">
        <v>32</v>
      </c>
      <c r="AX1657" s="12" t="s">
        <v>77</v>
      </c>
      <c r="AY1657" s="151" t="s">
        <v>268</v>
      </c>
    </row>
    <row r="1658" spans="2:65" s="12" customFormat="1">
      <c r="B1658" s="149"/>
      <c r="D1658" s="150" t="s">
        <v>276</v>
      </c>
      <c r="E1658" s="151" t="s">
        <v>1</v>
      </c>
      <c r="F1658" s="152" t="s">
        <v>4016</v>
      </c>
      <c r="H1658" s="153">
        <v>8.26</v>
      </c>
      <c r="I1658" s="154"/>
      <c r="L1658" s="149"/>
      <c r="M1658" s="155"/>
      <c r="T1658" s="156"/>
      <c r="AT1658" s="151" t="s">
        <v>276</v>
      </c>
      <c r="AU1658" s="151" t="s">
        <v>90</v>
      </c>
      <c r="AV1658" s="12" t="s">
        <v>90</v>
      </c>
      <c r="AW1658" s="12" t="s">
        <v>32</v>
      </c>
      <c r="AX1658" s="12" t="s">
        <v>77</v>
      </c>
      <c r="AY1658" s="151" t="s">
        <v>268</v>
      </c>
    </row>
    <row r="1659" spans="2:65" s="12" customFormat="1">
      <c r="B1659" s="149"/>
      <c r="D1659" s="150" t="s">
        <v>276</v>
      </c>
      <c r="E1659" s="151" t="s">
        <v>1</v>
      </c>
      <c r="F1659" s="152" t="s">
        <v>3630</v>
      </c>
      <c r="H1659" s="153">
        <v>21.364999999999998</v>
      </c>
      <c r="I1659" s="154"/>
      <c r="L1659" s="149"/>
      <c r="M1659" s="155"/>
      <c r="T1659" s="156"/>
      <c r="AT1659" s="151" t="s">
        <v>276</v>
      </c>
      <c r="AU1659" s="151" t="s">
        <v>90</v>
      </c>
      <c r="AV1659" s="12" t="s">
        <v>90</v>
      </c>
      <c r="AW1659" s="12" t="s">
        <v>32</v>
      </c>
      <c r="AX1659" s="12" t="s">
        <v>77</v>
      </c>
      <c r="AY1659" s="151" t="s">
        <v>268</v>
      </c>
    </row>
    <row r="1660" spans="2:65" s="12" customFormat="1">
      <c r="B1660" s="149"/>
      <c r="D1660" s="150" t="s">
        <v>276</v>
      </c>
      <c r="E1660" s="151" t="s">
        <v>1</v>
      </c>
      <c r="F1660" s="152" t="s">
        <v>2473</v>
      </c>
      <c r="H1660" s="153">
        <v>2.875</v>
      </c>
      <c r="I1660" s="154"/>
      <c r="L1660" s="149"/>
      <c r="M1660" s="155"/>
      <c r="T1660" s="156"/>
      <c r="AT1660" s="151" t="s">
        <v>276</v>
      </c>
      <c r="AU1660" s="151" t="s">
        <v>90</v>
      </c>
      <c r="AV1660" s="12" t="s">
        <v>90</v>
      </c>
      <c r="AW1660" s="12" t="s">
        <v>32</v>
      </c>
      <c r="AX1660" s="12" t="s">
        <v>77</v>
      </c>
      <c r="AY1660" s="151" t="s">
        <v>268</v>
      </c>
    </row>
    <row r="1661" spans="2:65" s="13" customFormat="1">
      <c r="B1661" s="157"/>
      <c r="D1661" s="150" t="s">
        <v>276</v>
      </c>
      <c r="E1661" s="158" t="s">
        <v>1</v>
      </c>
      <c r="F1661" s="159" t="s">
        <v>278</v>
      </c>
      <c r="H1661" s="160">
        <v>69.260999999999996</v>
      </c>
      <c r="I1661" s="161"/>
      <c r="L1661" s="157"/>
      <c r="M1661" s="162"/>
      <c r="T1661" s="163"/>
      <c r="AT1661" s="158" t="s">
        <v>276</v>
      </c>
      <c r="AU1661" s="158" t="s">
        <v>90</v>
      </c>
      <c r="AV1661" s="13" t="s">
        <v>101</v>
      </c>
      <c r="AW1661" s="13" t="s">
        <v>32</v>
      </c>
      <c r="AX1661" s="13" t="s">
        <v>84</v>
      </c>
      <c r="AY1661" s="158" t="s">
        <v>268</v>
      </c>
    </row>
    <row r="1662" spans="2:65" s="12" customFormat="1">
      <c r="B1662" s="149"/>
      <c r="D1662" s="150" t="s">
        <v>276</v>
      </c>
      <c r="F1662" s="152" t="s">
        <v>4017</v>
      </c>
      <c r="H1662" s="153">
        <v>76.186999999999998</v>
      </c>
      <c r="I1662" s="154"/>
      <c r="L1662" s="149"/>
      <c r="M1662" s="155"/>
      <c r="T1662" s="156"/>
      <c r="AT1662" s="151" t="s">
        <v>276</v>
      </c>
      <c r="AU1662" s="151" t="s">
        <v>90</v>
      </c>
      <c r="AV1662" s="12" t="s">
        <v>90</v>
      </c>
      <c r="AW1662" s="12" t="s">
        <v>4</v>
      </c>
      <c r="AX1662" s="12" t="s">
        <v>84</v>
      </c>
      <c r="AY1662" s="151" t="s">
        <v>268</v>
      </c>
    </row>
    <row r="1663" spans="2:65" s="1" customFormat="1" ht="24.2" customHeight="1">
      <c r="B1663" s="32"/>
      <c r="C1663" s="136" t="s">
        <v>2462</v>
      </c>
      <c r="D1663" s="136" t="s">
        <v>270</v>
      </c>
      <c r="E1663" s="137" t="s">
        <v>2504</v>
      </c>
      <c r="F1663" s="138" t="s">
        <v>2505</v>
      </c>
      <c r="G1663" s="139" t="s">
        <v>318</v>
      </c>
      <c r="H1663" s="140">
        <v>7</v>
      </c>
      <c r="I1663" s="141"/>
      <c r="J1663" s="142">
        <f>ROUND(I1663*H1663,2)</f>
        <v>0</v>
      </c>
      <c r="K1663" s="138" t="s">
        <v>274</v>
      </c>
      <c r="L1663" s="32"/>
      <c r="M1663" s="143" t="s">
        <v>1</v>
      </c>
      <c r="N1663" s="144" t="s">
        <v>43</v>
      </c>
      <c r="P1663" s="145">
        <f>O1663*H1663</f>
        <v>0</v>
      </c>
      <c r="Q1663" s="145">
        <v>1.8000000000000001E-4</v>
      </c>
      <c r="R1663" s="145">
        <f>Q1663*H1663</f>
        <v>1.2600000000000001E-3</v>
      </c>
      <c r="S1663" s="145">
        <v>0</v>
      </c>
      <c r="T1663" s="146">
        <f>S1663*H1663</f>
        <v>0</v>
      </c>
      <c r="AR1663" s="147" t="s">
        <v>370</v>
      </c>
      <c r="AT1663" s="147" t="s">
        <v>270</v>
      </c>
      <c r="AU1663" s="147" t="s">
        <v>90</v>
      </c>
      <c r="AY1663" s="17" t="s">
        <v>268</v>
      </c>
      <c r="BE1663" s="148">
        <f>IF(N1663="základní",J1663,0)</f>
        <v>0</v>
      </c>
      <c r="BF1663" s="148">
        <f>IF(N1663="snížená",J1663,0)</f>
        <v>0</v>
      </c>
      <c r="BG1663" s="148">
        <f>IF(N1663="zákl. přenesená",J1663,0)</f>
        <v>0</v>
      </c>
      <c r="BH1663" s="148">
        <f>IF(N1663="sníž. přenesená",J1663,0)</f>
        <v>0</v>
      </c>
      <c r="BI1663" s="148">
        <f>IF(N1663="nulová",J1663,0)</f>
        <v>0</v>
      </c>
      <c r="BJ1663" s="17" t="s">
        <v>90</v>
      </c>
      <c r="BK1663" s="148">
        <f>ROUND(I1663*H1663,2)</f>
        <v>0</v>
      </c>
      <c r="BL1663" s="17" t="s">
        <v>370</v>
      </c>
      <c r="BM1663" s="147" t="s">
        <v>4018</v>
      </c>
    </row>
    <row r="1664" spans="2:65" s="1" customFormat="1" ht="24.2" customHeight="1">
      <c r="B1664" s="32"/>
      <c r="C1664" s="186" t="s">
        <v>2468</v>
      </c>
      <c r="D1664" s="186" t="s">
        <v>982</v>
      </c>
      <c r="E1664" s="187" t="s">
        <v>2508</v>
      </c>
      <c r="F1664" s="188" t="s">
        <v>2509</v>
      </c>
      <c r="G1664" s="189" t="s">
        <v>318</v>
      </c>
      <c r="H1664" s="190">
        <v>7.35</v>
      </c>
      <c r="I1664" s="191"/>
      <c r="J1664" s="192">
        <f>ROUND(I1664*H1664,2)</f>
        <v>0</v>
      </c>
      <c r="K1664" s="188" t="s">
        <v>1</v>
      </c>
      <c r="L1664" s="193"/>
      <c r="M1664" s="194" t="s">
        <v>1</v>
      </c>
      <c r="N1664" s="195" t="s">
        <v>43</v>
      </c>
      <c r="P1664" s="145">
        <f>O1664*H1664</f>
        <v>0</v>
      </c>
      <c r="Q1664" s="145">
        <v>1.2E-4</v>
      </c>
      <c r="R1664" s="145">
        <f>Q1664*H1664</f>
        <v>8.8199999999999997E-4</v>
      </c>
      <c r="S1664" s="145">
        <v>0</v>
      </c>
      <c r="T1664" s="146">
        <f>S1664*H1664</f>
        <v>0</v>
      </c>
      <c r="AR1664" s="147" t="s">
        <v>448</v>
      </c>
      <c r="AT1664" s="147" t="s">
        <v>982</v>
      </c>
      <c r="AU1664" s="147" t="s">
        <v>90</v>
      </c>
      <c r="AY1664" s="17" t="s">
        <v>268</v>
      </c>
      <c r="BE1664" s="148">
        <f>IF(N1664="základní",J1664,0)</f>
        <v>0</v>
      </c>
      <c r="BF1664" s="148">
        <f>IF(N1664="snížená",J1664,0)</f>
        <v>0</v>
      </c>
      <c r="BG1664" s="148">
        <f>IF(N1664="zákl. přenesená",J1664,0)</f>
        <v>0</v>
      </c>
      <c r="BH1664" s="148">
        <f>IF(N1664="sníž. přenesená",J1664,0)</f>
        <v>0</v>
      </c>
      <c r="BI1664" s="148">
        <f>IF(N1664="nulová",J1664,0)</f>
        <v>0</v>
      </c>
      <c r="BJ1664" s="17" t="s">
        <v>90</v>
      </c>
      <c r="BK1664" s="148">
        <f>ROUND(I1664*H1664,2)</f>
        <v>0</v>
      </c>
      <c r="BL1664" s="17" t="s">
        <v>370</v>
      </c>
      <c r="BM1664" s="147" t="s">
        <v>4019</v>
      </c>
    </row>
    <row r="1665" spans="2:65" s="12" customFormat="1">
      <c r="B1665" s="149"/>
      <c r="D1665" s="150" t="s">
        <v>276</v>
      </c>
      <c r="E1665" s="151" t="s">
        <v>1</v>
      </c>
      <c r="F1665" s="152" t="s">
        <v>4020</v>
      </c>
      <c r="H1665" s="153">
        <v>4.5</v>
      </c>
      <c r="I1665" s="154"/>
      <c r="L1665" s="149"/>
      <c r="M1665" s="155"/>
      <c r="T1665" s="156"/>
      <c r="AT1665" s="151" t="s">
        <v>276</v>
      </c>
      <c r="AU1665" s="151" t="s">
        <v>90</v>
      </c>
      <c r="AV1665" s="12" t="s">
        <v>90</v>
      </c>
      <c r="AW1665" s="12" t="s">
        <v>32</v>
      </c>
      <c r="AX1665" s="12" t="s">
        <v>77</v>
      </c>
      <c r="AY1665" s="151" t="s">
        <v>268</v>
      </c>
    </row>
    <row r="1666" spans="2:65" s="12" customFormat="1">
      <c r="B1666" s="149"/>
      <c r="D1666" s="150" t="s">
        <v>276</v>
      </c>
      <c r="E1666" s="151" t="s">
        <v>1</v>
      </c>
      <c r="F1666" s="152" t="s">
        <v>4021</v>
      </c>
      <c r="H1666" s="153">
        <v>2.5</v>
      </c>
      <c r="I1666" s="154"/>
      <c r="L1666" s="149"/>
      <c r="M1666" s="155"/>
      <c r="T1666" s="156"/>
      <c r="AT1666" s="151" t="s">
        <v>276</v>
      </c>
      <c r="AU1666" s="151" t="s">
        <v>90</v>
      </c>
      <c r="AV1666" s="12" t="s">
        <v>90</v>
      </c>
      <c r="AW1666" s="12" t="s">
        <v>32</v>
      </c>
      <c r="AX1666" s="12" t="s">
        <v>77</v>
      </c>
      <c r="AY1666" s="151" t="s">
        <v>268</v>
      </c>
    </row>
    <row r="1667" spans="2:65" s="13" customFormat="1">
      <c r="B1667" s="157"/>
      <c r="D1667" s="150" t="s">
        <v>276</v>
      </c>
      <c r="E1667" s="158" t="s">
        <v>1</v>
      </c>
      <c r="F1667" s="159" t="s">
        <v>278</v>
      </c>
      <c r="H1667" s="160">
        <v>7</v>
      </c>
      <c r="I1667" s="161"/>
      <c r="L1667" s="157"/>
      <c r="M1667" s="162"/>
      <c r="T1667" s="163"/>
      <c r="AT1667" s="158" t="s">
        <v>276</v>
      </c>
      <c r="AU1667" s="158" t="s">
        <v>90</v>
      </c>
      <c r="AV1667" s="13" t="s">
        <v>101</v>
      </c>
      <c r="AW1667" s="13" t="s">
        <v>32</v>
      </c>
      <c r="AX1667" s="13" t="s">
        <v>84</v>
      </c>
      <c r="AY1667" s="158" t="s">
        <v>268</v>
      </c>
    </row>
    <row r="1668" spans="2:65" s="12" customFormat="1">
      <c r="B1668" s="149"/>
      <c r="D1668" s="150" t="s">
        <v>276</v>
      </c>
      <c r="F1668" s="152" t="s">
        <v>2513</v>
      </c>
      <c r="H1668" s="153">
        <v>7.35</v>
      </c>
      <c r="I1668" s="154"/>
      <c r="L1668" s="149"/>
      <c r="M1668" s="155"/>
      <c r="T1668" s="156"/>
      <c r="AT1668" s="151" t="s">
        <v>276</v>
      </c>
      <c r="AU1668" s="151" t="s">
        <v>90</v>
      </c>
      <c r="AV1668" s="12" t="s">
        <v>90</v>
      </c>
      <c r="AW1668" s="12" t="s">
        <v>4</v>
      </c>
      <c r="AX1668" s="12" t="s">
        <v>84</v>
      </c>
      <c r="AY1668" s="151" t="s">
        <v>268</v>
      </c>
    </row>
    <row r="1669" spans="2:65" s="1" customFormat="1" ht="16.5" customHeight="1">
      <c r="B1669" s="32"/>
      <c r="C1669" s="136" t="s">
        <v>2474</v>
      </c>
      <c r="D1669" s="136" t="s">
        <v>270</v>
      </c>
      <c r="E1669" s="137" t="s">
        <v>2515</v>
      </c>
      <c r="F1669" s="138" t="s">
        <v>2516</v>
      </c>
      <c r="G1669" s="139" t="s">
        <v>318</v>
      </c>
      <c r="H1669" s="140">
        <v>29.49</v>
      </c>
      <c r="I1669" s="141"/>
      <c r="J1669" s="142">
        <f>ROUND(I1669*H1669,2)</f>
        <v>0</v>
      </c>
      <c r="K1669" s="138" t="s">
        <v>274</v>
      </c>
      <c r="L1669" s="32"/>
      <c r="M1669" s="143" t="s">
        <v>1</v>
      </c>
      <c r="N1669" s="144" t="s">
        <v>43</v>
      </c>
      <c r="P1669" s="145">
        <f>O1669*H1669</f>
        <v>0</v>
      </c>
      <c r="Q1669" s="145">
        <v>3.0000000000000001E-5</v>
      </c>
      <c r="R1669" s="145">
        <f>Q1669*H1669</f>
        <v>8.8469999999999998E-4</v>
      </c>
      <c r="S1669" s="145">
        <v>0</v>
      </c>
      <c r="T1669" s="146">
        <f>S1669*H1669</f>
        <v>0</v>
      </c>
      <c r="AR1669" s="147" t="s">
        <v>370</v>
      </c>
      <c r="AT1669" s="147" t="s">
        <v>270</v>
      </c>
      <c r="AU1669" s="147" t="s">
        <v>90</v>
      </c>
      <c r="AY1669" s="17" t="s">
        <v>268</v>
      </c>
      <c r="BE1669" s="148">
        <f>IF(N1669="základní",J1669,0)</f>
        <v>0</v>
      </c>
      <c r="BF1669" s="148">
        <f>IF(N1669="snížená",J1669,0)</f>
        <v>0</v>
      </c>
      <c r="BG1669" s="148">
        <f>IF(N1669="zákl. přenesená",J1669,0)</f>
        <v>0</v>
      </c>
      <c r="BH1669" s="148">
        <f>IF(N1669="sníž. přenesená",J1669,0)</f>
        <v>0</v>
      </c>
      <c r="BI1669" s="148">
        <f>IF(N1669="nulová",J1669,0)</f>
        <v>0</v>
      </c>
      <c r="BJ1669" s="17" t="s">
        <v>90</v>
      </c>
      <c r="BK1669" s="148">
        <f>ROUND(I1669*H1669,2)</f>
        <v>0</v>
      </c>
      <c r="BL1669" s="17" t="s">
        <v>370</v>
      </c>
      <c r="BM1669" s="147" t="s">
        <v>2517</v>
      </c>
    </row>
    <row r="1670" spans="2:65" s="12" customFormat="1">
      <c r="B1670" s="149"/>
      <c r="D1670" s="150" t="s">
        <v>276</v>
      </c>
      <c r="E1670" s="151" t="s">
        <v>1</v>
      </c>
      <c r="F1670" s="152" t="s">
        <v>4022</v>
      </c>
      <c r="H1670" s="153">
        <v>29.49</v>
      </c>
      <c r="I1670" s="154"/>
      <c r="L1670" s="149"/>
      <c r="M1670" s="155"/>
      <c r="T1670" s="156"/>
      <c r="AT1670" s="151" t="s">
        <v>276</v>
      </c>
      <c r="AU1670" s="151" t="s">
        <v>90</v>
      </c>
      <c r="AV1670" s="12" t="s">
        <v>90</v>
      </c>
      <c r="AW1670" s="12" t="s">
        <v>32</v>
      </c>
      <c r="AX1670" s="12" t="s">
        <v>77</v>
      </c>
      <c r="AY1670" s="151" t="s">
        <v>268</v>
      </c>
    </row>
    <row r="1671" spans="2:65" s="13" customFormat="1">
      <c r="B1671" s="157"/>
      <c r="D1671" s="150" t="s">
        <v>276</v>
      </c>
      <c r="E1671" s="158" t="s">
        <v>1</v>
      </c>
      <c r="F1671" s="159" t="s">
        <v>278</v>
      </c>
      <c r="H1671" s="160">
        <v>29.49</v>
      </c>
      <c r="I1671" s="161"/>
      <c r="L1671" s="157"/>
      <c r="M1671" s="162"/>
      <c r="T1671" s="163"/>
      <c r="AT1671" s="158" t="s">
        <v>276</v>
      </c>
      <c r="AU1671" s="158" t="s">
        <v>90</v>
      </c>
      <c r="AV1671" s="13" t="s">
        <v>101</v>
      </c>
      <c r="AW1671" s="13" t="s">
        <v>32</v>
      </c>
      <c r="AX1671" s="13" t="s">
        <v>84</v>
      </c>
      <c r="AY1671" s="158" t="s">
        <v>268</v>
      </c>
    </row>
    <row r="1672" spans="2:65" s="1" customFormat="1" ht="21.75" customHeight="1">
      <c r="B1672" s="32"/>
      <c r="C1672" s="136" t="s">
        <v>2479</v>
      </c>
      <c r="D1672" s="136" t="s">
        <v>270</v>
      </c>
      <c r="E1672" s="137" t="s">
        <v>2520</v>
      </c>
      <c r="F1672" s="138" t="s">
        <v>2521</v>
      </c>
      <c r="G1672" s="139" t="s">
        <v>318</v>
      </c>
      <c r="H1672" s="140">
        <v>29.49</v>
      </c>
      <c r="I1672" s="141"/>
      <c r="J1672" s="142">
        <f>ROUND(I1672*H1672,2)</f>
        <v>0</v>
      </c>
      <c r="K1672" s="138" t="s">
        <v>274</v>
      </c>
      <c r="L1672" s="32"/>
      <c r="M1672" s="143" t="s">
        <v>1</v>
      </c>
      <c r="N1672" s="144" t="s">
        <v>43</v>
      </c>
      <c r="P1672" s="145">
        <f>O1672*H1672</f>
        <v>0</v>
      </c>
      <c r="Q1672" s="145">
        <v>5.0000000000000002E-5</v>
      </c>
      <c r="R1672" s="145">
        <f>Q1672*H1672</f>
        <v>1.4744999999999999E-3</v>
      </c>
      <c r="S1672" s="145">
        <v>0</v>
      </c>
      <c r="T1672" s="146">
        <f>S1672*H1672</f>
        <v>0</v>
      </c>
      <c r="AR1672" s="147" t="s">
        <v>370</v>
      </c>
      <c r="AT1672" s="147" t="s">
        <v>270</v>
      </c>
      <c r="AU1672" s="147" t="s">
        <v>90</v>
      </c>
      <c r="AY1672" s="17" t="s">
        <v>268</v>
      </c>
      <c r="BE1672" s="148">
        <f>IF(N1672="základní",J1672,0)</f>
        <v>0</v>
      </c>
      <c r="BF1672" s="148">
        <f>IF(N1672="snížená",J1672,0)</f>
        <v>0</v>
      </c>
      <c r="BG1672" s="148">
        <f>IF(N1672="zákl. přenesená",J1672,0)</f>
        <v>0</v>
      </c>
      <c r="BH1672" s="148">
        <f>IF(N1672="sníž. přenesená",J1672,0)</f>
        <v>0</v>
      </c>
      <c r="BI1672" s="148">
        <f>IF(N1672="nulová",J1672,0)</f>
        <v>0</v>
      </c>
      <c r="BJ1672" s="17" t="s">
        <v>90</v>
      </c>
      <c r="BK1672" s="148">
        <f>ROUND(I1672*H1672,2)</f>
        <v>0</v>
      </c>
      <c r="BL1672" s="17" t="s">
        <v>370</v>
      </c>
      <c r="BM1672" s="147" t="s">
        <v>2522</v>
      </c>
    </row>
    <row r="1673" spans="2:65" s="12" customFormat="1">
      <c r="B1673" s="149"/>
      <c r="D1673" s="150" t="s">
        <v>276</v>
      </c>
      <c r="E1673" s="151" t="s">
        <v>1</v>
      </c>
      <c r="F1673" s="152" t="s">
        <v>4022</v>
      </c>
      <c r="H1673" s="153">
        <v>29.49</v>
      </c>
      <c r="I1673" s="154"/>
      <c r="L1673" s="149"/>
      <c r="M1673" s="155"/>
      <c r="T1673" s="156"/>
      <c r="AT1673" s="151" t="s">
        <v>276</v>
      </c>
      <c r="AU1673" s="151" t="s">
        <v>90</v>
      </c>
      <c r="AV1673" s="12" t="s">
        <v>90</v>
      </c>
      <c r="AW1673" s="12" t="s">
        <v>32</v>
      </c>
      <c r="AX1673" s="12" t="s">
        <v>77</v>
      </c>
      <c r="AY1673" s="151" t="s">
        <v>268</v>
      </c>
    </row>
    <row r="1674" spans="2:65" s="13" customFormat="1">
      <c r="B1674" s="157"/>
      <c r="D1674" s="150" t="s">
        <v>276</v>
      </c>
      <c r="E1674" s="158" t="s">
        <v>1</v>
      </c>
      <c r="F1674" s="159" t="s">
        <v>278</v>
      </c>
      <c r="H1674" s="160">
        <v>29.49</v>
      </c>
      <c r="I1674" s="161"/>
      <c r="L1674" s="157"/>
      <c r="M1674" s="162"/>
      <c r="T1674" s="163"/>
      <c r="AT1674" s="158" t="s">
        <v>276</v>
      </c>
      <c r="AU1674" s="158" t="s">
        <v>90</v>
      </c>
      <c r="AV1674" s="13" t="s">
        <v>101</v>
      </c>
      <c r="AW1674" s="13" t="s">
        <v>32</v>
      </c>
      <c r="AX1674" s="13" t="s">
        <v>84</v>
      </c>
      <c r="AY1674" s="158" t="s">
        <v>268</v>
      </c>
    </row>
    <row r="1675" spans="2:65" s="1" customFormat="1" ht="24.2" customHeight="1">
      <c r="B1675" s="32"/>
      <c r="C1675" s="136" t="s">
        <v>2484</v>
      </c>
      <c r="D1675" s="136" t="s">
        <v>270</v>
      </c>
      <c r="E1675" s="137" t="s">
        <v>2524</v>
      </c>
      <c r="F1675" s="138" t="s">
        <v>2525</v>
      </c>
      <c r="G1675" s="139" t="s">
        <v>1472</v>
      </c>
      <c r="H1675" s="197"/>
      <c r="I1675" s="141"/>
      <c r="J1675" s="142">
        <f>ROUND(I1675*H1675,2)</f>
        <v>0</v>
      </c>
      <c r="K1675" s="138" t="s">
        <v>274</v>
      </c>
      <c r="L1675" s="32"/>
      <c r="M1675" s="143" t="s">
        <v>1</v>
      </c>
      <c r="N1675" s="144" t="s">
        <v>43</v>
      </c>
      <c r="P1675" s="145">
        <f>O1675*H1675</f>
        <v>0</v>
      </c>
      <c r="Q1675" s="145">
        <v>0</v>
      </c>
      <c r="R1675" s="145">
        <f>Q1675*H1675</f>
        <v>0</v>
      </c>
      <c r="S1675" s="145">
        <v>0</v>
      </c>
      <c r="T1675" s="146">
        <f>S1675*H1675</f>
        <v>0</v>
      </c>
      <c r="AR1675" s="147" t="s">
        <v>370</v>
      </c>
      <c r="AT1675" s="147" t="s">
        <v>270</v>
      </c>
      <c r="AU1675" s="147" t="s">
        <v>90</v>
      </c>
      <c r="AY1675" s="17" t="s">
        <v>268</v>
      </c>
      <c r="BE1675" s="148">
        <f>IF(N1675="základní",J1675,0)</f>
        <v>0</v>
      </c>
      <c r="BF1675" s="148">
        <f>IF(N1675="snížená",J1675,0)</f>
        <v>0</v>
      </c>
      <c r="BG1675" s="148">
        <f>IF(N1675="zákl. přenesená",J1675,0)</f>
        <v>0</v>
      </c>
      <c r="BH1675" s="148">
        <f>IF(N1675="sníž. přenesená",J1675,0)</f>
        <v>0</v>
      </c>
      <c r="BI1675" s="148">
        <f>IF(N1675="nulová",J1675,0)</f>
        <v>0</v>
      </c>
      <c r="BJ1675" s="17" t="s">
        <v>90</v>
      </c>
      <c r="BK1675" s="148">
        <f>ROUND(I1675*H1675,2)</f>
        <v>0</v>
      </c>
      <c r="BL1675" s="17" t="s">
        <v>370</v>
      </c>
      <c r="BM1675" s="147" t="s">
        <v>2526</v>
      </c>
    </row>
    <row r="1676" spans="2:65" s="11" customFormat="1" ht="22.9" customHeight="1">
      <c r="B1676" s="124"/>
      <c r="D1676" s="125" t="s">
        <v>76</v>
      </c>
      <c r="E1676" s="134" t="s">
        <v>2527</v>
      </c>
      <c r="F1676" s="134" t="s">
        <v>2528</v>
      </c>
      <c r="I1676" s="127"/>
      <c r="J1676" s="135">
        <f>BK1676</f>
        <v>0</v>
      </c>
      <c r="L1676" s="124"/>
      <c r="M1676" s="129"/>
      <c r="P1676" s="130">
        <f>SUM(P1677:P1725)</f>
        <v>0</v>
      </c>
      <c r="R1676" s="130">
        <f>SUM(R1677:R1725)</f>
        <v>0.16866655999999999</v>
      </c>
      <c r="T1676" s="131">
        <f>SUM(T1677:T1725)</f>
        <v>0</v>
      </c>
      <c r="AR1676" s="125" t="s">
        <v>90</v>
      </c>
      <c r="AT1676" s="132" t="s">
        <v>76</v>
      </c>
      <c r="AU1676" s="132" t="s">
        <v>84</v>
      </c>
      <c r="AY1676" s="125" t="s">
        <v>268</v>
      </c>
      <c r="BK1676" s="133">
        <f>SUM(BK1677:BK1725)</f>
        <v>0</v>
      </c>
    </row>
    <row r="1677" spans="2:65" s="1" customFormat="1" ht="24.2" customHeight="1">
      <c r="B1677" s="32"/>
      <c r="C1677" s="136" t="s">
        <v>2488</v>
      </c>
      <c r="D1677" s="136" t="s">
        <v>270</v>
      </c>
      <c r="E1677" s="137" t="s">
        <v>2530</v>
      </c>
      <c r="F1677" s="138" t="s">
        <v>2531</v>
      </c>
      <c r="G1677" s="139" t="s">
        <v>273</v>
      </c>
      <c r="H1677" s="140">
        <v>264.80099999999999</v>
      </c>
      <c r="I1677" s="141"/>
      <c r="J1677" s="142">
        <f>ROUND(I1677*H1677,2)</f>
        <v>0</v>
      </c>
      <c r="K1677" s="138" t="s">
        <v>1</v>
      </c>
      <c r="L1677" s="32"/>
      <c r="M1677" s="143" t="s">
        <v>1</v>
      </c>
      <c r="N1677" s="144" t="s">
        <v>43</v>
      </c>
      <c r="P1677" s="145">
        <f>O1677*H1677</f>
        <v>0</v>
      </c>
      <c r="Q1677" s="145">
        <v>1.6000000000000001E-4</v>
      </c>
      <c r="R1677" s="145">
        <f>Q1677*H1677</f>
        <v>4.2368160000000002E-2</v>
      </c>
      <c r="S1677" s="145">
        <v>0</v>
      </c>
      <c r="T1677" s="146">
        <f>S1677*H1677</f>
        <v>0</v>
      </c>
      <c r="AR1677" s="147" t="s">
        <v>370</v>
      </c>
      <c r="AT1677" s="147" t="s">
        <v>270</v>
      </c>
      <c r="AU1677" s="147" t="s">
        <v>90</v>
      </c>
      <c r="AY1677" s="17" t="s">
        <v>268</v>
      </c>
      <c r="BE1677" s="148">
        <f>IF(N1677="základní",J1677,0)</f>
        <v>0</v>
      </c>
      <c r="BF1677" s="148">
        <f>IF(N1677="snížená",J1677,0)</f>
        <v>0</v>
      </c>
      <c r="BG1677" s="148">
        <f>IF(N1677="zákl. přenesená",J1677,0)</f>
        <v>0</v>
      </c>
      <c r="BH1677" s="148">
        <f>IF(N1677="sníž. přenesená",J1677,0)</f>
        <v>0</v>
      </c>
      <c r="BI1677" s="148">
        <f>IF(N1677="nulová",J1677,0)</f>
        <v>0</v>
      </c>
      <c r="BJ1677" s="17" t="s">
        <v>90</v>
      </c>
      <c r="BK1677" s="148">
        <f>ROUND(I1677*H1677,2)</f>
        <v>0</v>
      </c>
      <c r="BL1677" s="17" t="s">
        <v>370</v>
      </c>
      <c r="BM1677" s="147" t="s">
        <v>4023</v>
      </c>
    </row>
    <row r="1678" spans="2:65" s="14" customFormat="1">
      <c r="B1678" s="164"/>
      <c r="D1678" s="150" t="s">
        <v>276</v>
      </c>
      <c r="E1678" s="165" t="s">
        <v>1</v>
      </c>
      <c r="F1678" s="166" t="s">
        <v>1739</v>
      </c>
      <c r="H1678" s="165" t="s">
        <v>1</v>
      </c>
      <c r="I1678" s="167"/>
      <c r="L1678" s="164"/>
      <c r="M1678" s="168"/>
      <c r="T1678" s="169"/>
      <c r="AT1678" s="165" t="s">
        <v>276</v>
      </c>
      <c r="AU1678" s="165" t="s">
        <v>90</v>
      </c>
      <c r="AV1678" s="14" t="s">
        <v>84</v>
      </c>
      <c r="AW1678" s="14" t="s">
        <v>32</v>
      </c>
      <c r="AX1678" s="14" t="s">
        <v>77</v>
      </c>
      <c r="AY1678" s="165" t="s">
        <v>268</v>
      </c>
    </row>
    <row r="1679" spans="2:65" s="12" customFormat="1">
      <c r="B1679" s="149"/>
      <c r="D1679" s="150" t="s">
        <v>276</v>
      </c>
      <c r="E1679" s="151" t="s">
        <v>1</v>
      </c>
      <c r="F1679" s="152" t="s">
        <v>4024</v>
      </c>
      <c r="H1679" s="153">
        <v>84.195999999999998</v>
      </c>
      <c r="I1679" s="154"/>
      <c r="L1679" s="149"/>
      <c r="M1679" s="155"/>
      <c r="T1679" s="156"/>
      <c r="AT1679" s="151" t="s">
        <v>276</v>
      </c>
      <c r="AU1679" s="151" t="s">
        <v>90</v>
      </c>
      <c r="AV1679" s="12" t="s">
        <v>90</v>
      </c>
      <c r="AW1679" s="12" t="s">
        <v>32</v>
      </c>
      <c r="AX1679" s="12" t="s">
        <v>77</v>
      </c>
      <c r="AY1679" s="151" t="s">
        <v>268</v>
      </c>
    </row>
    <row r="1680" spans="2:65" s="12" customFormat="1">
      <c r="B1680" s="149"/>
      <c r="D1680" s="150" t="s">
        <v>276</v>
      </c>
      <c r="E1680" s="151" t="s">
        <v>1</v>
      </c>
      <c r="F1680" s="152" t="s">
        <v>4025</v>
      </c>
      <c r="H1680" s="153">
        <v>7.8120000000000003</v>
      </c>
      <c r="I1680" s="154"/>
      <c r="L1680" s="149"/>
      <c r="M1680" s="155"/>
      <c r="T1680" s="156"/>
      <c r="AT1680" s="151" t="s">
        <v>276</v>
      </c>
      <c r="AU1680" s="151" t="s">
        <v>90</v>
      </c>
      <c r="AV1680" s="12" t="s">
        <v>90</v>
      </c>
      <c r="AW1680" s="12" t="s">
        <v>32</v>
      </c>
      <c r="AX1680" s="12" t="s">
        <v>77</v>
      </c>
      <c r="AY1680" s="151" t="s">
        <v>268</v>
      </c>
    </row>
    <row r="1681" spans="2:65" s="12" customFormat="1">
      <c r="B1681" s="149"/>
      <c r="D1681" s="150" t="s">
        <v>276</v>
      </c>
      <c r="E1681" s="151" t="s">
        <v>1</v>
      </c>
      <c r="F1681" s="152" t="s">
        <v>4026</v>
      </c>
      <c r="H1681" s="153">
        <v>15.103</v>
      </c>
      <c r="I1681" s="154"/>
      <c r="L1681" s="149"/>
      <c r="M1681" s="155"/>
      <c r="T1681" s="156"/>
      <c r="AT1681" s="151" t="s">
        <v>276</v>
      </c>
      <c r="AU1681" s="151" t="s">
        <v>90</v>
      </c>
      <c r="AV1681" s="12" t="s">
        <v>90</v>
      </c>
      <c r="AW1681" s="12" t="s">
        <v>32</v>
      </c>
      <c r="AX1681" s="12" t="s">
        <v>77</v>
      </c>
      <c r="AY1681" s="151" t="s">
        <v>268</v>
      </c>
    </row>
    <row r="1682" spans="2:65" s="12" customFormat="1">
      <c r="B1682" s="149"/>
      <c r="D1682" s="150" t="s">
        <v>276</v>
      </c>
      <c r="E1682" s="151" t="s">
        <v>1</v>
      </c>
      <c r="F1682" s="152" t="s">
        <v>4027</v>
      </c>
      <c r="H1682" s="153">
        <v>11.379</v>
      </c>
      <c r="I1682" s="154"/>
      <c r="L1682" s="149"/>
      <c r="M1682" s="155"/>
      <c r="T1682" s="156"/>
      <c r="AT1682" s="151" t="s">
        <v>276</v>
      </c>
      <c r="AU1682" s="151" t="s">
        <v>90</v>
      </c>
      <c r="AV1682" s="12" t="s">
        <v>90</v>
      </c>
      <c r="AW1682" s="12" t="s">
        <v>32</v>
      </c>
      <c r="AX1682" s="12" t="s">
        <v>77</v>
      </c>
      <c r="AY1682" s="151" t="s">
        <v>268</v>
      </c>
    </row>
    <row r="1683" spans="2:65" s="12" customFormat="1">
      <c r="B1683" s="149"/>
      <c r="D1683" s="150" t="s">
        <v>276</v>
      </c>
      <c r="E1683" s="151" t="s">
        <v>1</v>
      </c>
      <c r="F1683" s="152" t="s">
        <v>4028</v>
      </c>
      <c r="H1683" s="153">
        <v>25.518999999999998</v>
      </c>
      <c r="I1683" s="154"/>
      <c r="L1683" s="149"/>
      <c r="M1683" s="155"/>
      <c r="T1683" s="156"/>
      <c r="AT1683" s="151" t="s">
        <v>276</v>
      </c>
      <c r="AU1683" s="151" t="s">
        <v>90</v>
      </c>
      <c r="AV1683" s="12" t="s">
        <v>90</v>
      </c>
      <c r="AW1683" s="12" t="s">
        <v>32</v>
      </c>
      <c r="AX1683" s="12" t="s">
        <v>77</v>
      </c>
      <c r="AY1683" s="151" t="s">
        <v>268</v>
      </c>
    </row>
    <row r="1684" spans="2:65" s="12" customFormat="1">
      <c r="B1684" s="149"/>
      <c r="D1684" s="150" t="s">
        <v>276</v>
      </c>
      <c r="E1684" s="151" t="s">
        <v>1</v>
      </c>
      <c r="F1684" s="152" t="s">
        <v>4029</v>
      </c>
      <c r="H1684" s="153">
        <v>32.637</v>
      </c>
      <c r="I1684" s="154"/>
      <c r="L1684" s="149"/>
      <c r="M1684" s="155"/>
      <c r="T1684" s="156"/>
      <c r="AT1684" s="151" t="s">
        <v>276</v>
      </c>
      <c r="AU1684" s="151" t="s">
        <v>90</v>
      </c>
      <c r="AV1684" s="12" t="s">
        <v>90</v>
      </c>
      <c r="AW1684" s="12" t="s">
        <v>32</v>
      </c>
      <c r="AX1684" s="12" t="s">
        <v>77</v>
      </c>
      <c r="AY1684" s="151" t="s">
        <v>268</v>
      </c>
    </row>
    <row r="1685" spans="2:65" s="12" customFormat="1">
      <c r="B1685" s="149"/>
      <c r="D1685" s="150" t="s">
        <v>276</v>
      </c>
      <c r="E1685" s="151" t="s">
        <v>1</v>
      </c>
      <c r="F1685" s="152" t="s">
        <v>4030</v>
      </c>
      <c r="H1685" s="153">
        <v>87.147000000000006</v>
      </c>
      <c r="I1685" s="154"/>
      <c r="L1685" s="149"/>
      <c r="M1685" s="155"/>
      <c r="T1685" s="156"/>
      <c r="AT1685" s="151" t="s">
        <v>276</v>
      </c>
      <c r="AU1685" s="151" t="s">
        <v>90</v>
      </c>
      <c r="AV1685" s="12" t="s">
        <v>90</v>
      </c>
      <c r="AW1685" s="12" t="s">
        <v>32</v>
      </c>
      <c r="AX1685" s="12" t="s">
        <v>77</v>
      </c>
      <c r="AY1685" s="151" t="s">
        <v>268</v>
      </c>
    </row>
    <row r="1686" spans="2:65" s="12" customFormat="1">
      <c r="B1686" s="149"/>
      <c r="D1686" s="150" t="s">
        <v>276</v>
      </c>
      <c r="E1686" s="151" t="s">
        <v>1</v>
      </c>
      <c r="F1686" s="152" t="s">
        <v>2540</v>
      </c>
      <c r="H1686" s="153">
        <v>1.008</v>
      </c>
      <c r="I1686" s="154"/>
      <c r="L1686" s="149"/>
      <c r="M1686" s="155"/>
      <c r="T1686" s="156"/>
      <c r="AT1686" s="151" t="s">
        <v>276</v>
      </c>
      <c r="AU1686" s="151" t="s">
        <v>90</v>
      </c>
      <c r="AV1686" s="12" t="s">
        <v>90</v>
      </c>
      <c r="AW1686" s="12" t="s">
        <v>32</v>
      </c>
      <c r="AX1686" s="12" t="s">
        <v>77</v>
      </c>
      <c r="AY1686" s="151" t="s">
        <v>268</v>
      </c>
    </row>
    <row r="1687" spans="2:65" s="13" customFormat="1">
      <c r="B1687" s="157"/>
      <c r="D1687" s="150" t="s">
        <v>276</v>
      </c>
      <c r="E1687" s="158" t="s">
        <v>1</v>
      </c>
      <c r="F1687" s="159" t="s">
        <v>278</v>
      </c>
      <c r="H1687" s="160">
        <v>264.80099999999999</v>
      </c>
      <c r="I1687" s="161"/>
      <c r="L1687" s="157"/>
      <c r="M1687" s="162"/>
      <c r="T1687" s="163"/>
      <c r="AT1687" s="158" t="s">
        <v>276</v>
      </c>
      <c r="AU1687" s="158" t="s">
        <v>90</v>
      </c>
      <c r="AV1687" s="13" t="s">
        <v>101</v>
      </c>
      <c r="AW1687" s="13" t="s">
        <v>32</v>
      </c>
      <c r="AX1687" s="13" t="s">
        <v>84</v>
      </c>
      <c r="AY1687" s="158" t="s">
        <v>268</v>
      </c>
    </row>
    <row r="1688" spans="2:65" s="1" customFormat="1" ht="24.2" customHeight="1">
      <c r="B1688" s="32"/>
      <c r="C1688" s="136" t="s">
        <v>2492</v>
      </c>
      <c r="D1688" s="136" t="s">
        <v>270</v>
      </c>
      <c r="E1688" s="137" t="s">
        <v>2542</v>
      </c>
      <c r="F1688" s="138" t="s">
        <v>2543</v>
      </c>
      <c r="G1688" s="139" t="s">
        <v>273</v>
      </c>
      <c r="H1688" s="140">
        <v>30.364000000000001</v>
      </c>
      <c r="I1688" s="141"/>
      <c r="J1688" s="142">
        <f>ROUND(I1688*H1688,2)</f>
        <v>0</v>
      </c>
      <c r="K1688" s="138" t="s">
        <v>274</v>
      </c>
      <c r="L1688" s="32"/>
      <c r="M1688" s="143" t="s">
        <v>1</v>
      </c>
      <c r="N1688" s="144" t="s">
        <v>43</v>
      </c>
      <c r="P1688" s="145">
        <f>O1688*H1688</f>
        <v>0</v>
      </c>
      <c r="Q1688" s="145">
        <v>2.0000000000000001E-4</v>
      </c>
      <c r="R1688" s="145">
        <f>Q1688*H1688</f>
        <v>6.0728000000000006E-3</v>
      </c>
      <c r="S1688" s="145">
        <v>0</v>
      </c>
      <c r="T1688" s="146">
        <f>S1688*H1688</f>
        <v>0</v>
      </c>
      <c r="AR1688" s="147" t="s">
        <v>370</v>
      </c>
      <c r="AT1688" s="147" t="s">
        <v>270</v>
      </c>
      <c r="AU1688" s="147" t="s">
        <v>90</v>
      </c>
      <c r="AY1688" s="17" t="s">
        <v>268</v>
      </c>
      <c r="BE1688" s="148">
        <f>IF(N1688="základní",J1688,0)</f>
        <v>0</v>
      </c>
      <c r="BF1688" s="148">
        <f>IF(N1688="snížená",J1688,0)</f>
        <v>0</v>
      </c>
      <c r="BG1688" s="148">
        <f>IF(N1688="zákl. přenesená",J1688,0)</f>
        <v>0</v>
      </c>
      <c r="BH1688" s="148">
        <f>IF(N1688="sníž. přenesená",J1688,0)</f>
        <v>0</v>
      </c>
      <c r="BI1688" s="148">
        <f>IF(N1688="nulová",J1688,0)</f>
        <v>0</v>
      </c>
      <c r="BJ1688" s="17" t="s">
        <v>90</v>
      </c>
      <c r="BK1688" s="148">
        <f>ROUND(I1688*H1688,2)</f>
        <v>0</v>
      </c>
      <c r="BL1688" s="17" t="s">
        <v>370</v>
      </c>
      <c r="BM1688" s="147" t="s">
        <v>4031</v>
      </c>
    </row>
    <row r="1689" spans="2:65" s="14" customFormat="1">
      <c r="B1689" s="164"/>
      <c r="D1689" s="150" t="s">
        <v>276</v>
      </c>
      <c r="E1689" s="165" t="s">
        <v>1</v>
      </c>
      <c r="F1689" s="166" t="s">
        <v>1007</v>
      </c>
      <c r="H1689" s="165" t="s">
        <v>1</v>
      </c>
      <c r="I1689" s="167"/>
      <c r="L1689" s="164"/>
      <c r="M1689" s="168"/>
      <c r="T1689" s="169"/>
      <c r="AT1689" s="165" t="s">
        <v>276</v>
      </c>
      <c r="AU1689" s="165" t="s">
        <v>90</v>
      </c>
      <c r="AV1689" s="14" t="s">
        <v>84</v>
      </c>
      <c r="AW1689" s="14" t="s">
        <v>32</v>
      </c>
      <c r="AX1689" s="14" t="s">
        <v>77</v>
      </c>
      <c r="AY1689" s="165" t="s">
        <v>268</v>
      </c>
    </row>
    <row r="1690" spans="2:65" s="14" customFormat="1">
      <c r="B1690" s="164"/>
      <c r="D1690" s="150" t="s">
        <v>276</v>
      </c>
      <c r="E1690" s="165" t="s">
        <v>1</v>
      </c>
      <c r="F1690" s="166" t="s">
        <v>998</v>
      </c>
      <c r="H1690" s="165" t="s">
        <v>1</v>
      </c>
      <c r="I1690" s="167"/>
      <c r="L1690" s="164"/>
      <c r="M1690" s="168"/>
      <c r="T1690" s="169"/>
      <c r="AT1690" s="165" t="s">
        <v>276</v>
      </c>
      <c r="AU1690" s="165" t="s">
        <v>90</v>
      </c>
      <c r="AV1690" s="14" t="s">
        <v>84</v>
      </c>
      <c r="AW1690" s="14" t="s">
        <v>32</v>
      </c>
      <c r="AX1690" s="14" t="s">
        <v>77</v>
      </c>
      <c r="AY1690" s="165" t="s">
        <v>268</v>
      </c>
    </row>
    <row r="1691" spans="2:65" s="12" customFormat="1">
      <c r="B1691" s="149"/>
      <c r="D1691" s="150" t="s">
        <v>276</v>
      </c>
      <c r="E1691" s="151" t="s">
        <v>1</v>
      </c>
      <c r="F1691" s="152" t="s">
        <v>3635</v>
      </c>
      <c r="H1691" s="153">
        <v>33.514000000000003</v>
      </c>
      <c r="I1691" s="154"/>
      <c r="L1691" s="149"/>
      <c r="M1691" s="155"/>
      <c r="T1691" s="156"/>
      <c r="AT1691" s="151" t="s">
        <v>276</v>
      </c>
      <c r="AU1691" s="151" t="s">
        <v>90</v>
      </c>
      <c r="AV1691" s="12" t="s">
        <v>90</v>
      </c>
      <c r="AW1691" s="12" t="s">
        <v>32</v>
      </c>
      <c r="AX1691" s="12" t="s">
        <v>77</v>
      </c>
      <c r="AY1691" s="151" t="s">
        <v>268</v>
      </c>
    </row>
    <row r="1692" spans="2:65" s="12" customFormat="1">
      <c r="B1692" s="149"/>
      <c r="D1692" s="150" t="s">
        <v>276</v>
      </c>
      <c r="E1692" s="151" t="s">
        <v>1</v>
      </c>
      <c r="F1692" s="152" t="s">
        <v>3636</v>
      </c>
      <c r="H1692" s="153">
        <v>-3.15</v>
      </c>
      <c r="I1692" s="154"/>
      <c r="L1692" s="149"/>
      <c r="M1692" s="155"/>
      <c r="T1692" s="156"/>
      <c r="AT1692" s="151" t="s">
        <v>276</v>
      </c>
      <c r="AU1692" s="151" t="s">
        <v>90</v>
      </c>
      <c r="AV1692" s="12" t="s">
        <v>90</v>
      </c>
      <c r="AW1692" s="12" t="s">
        <v>32</v>
      </c>
      <c r="AX1692" s="12" t="s">
        <v>77</v>
      </c>
      <c r="AY1692" s="151" t="s">
        <v>268</v>
      </c>
    </row>
    <row r="1693" spans="2:65" s="13" customFormat="1">
      <c r="B1693" s="157"/>
      <c r="D1693" s="150" t="s">
        <v>276</v>
      </c>
      <c r="E1693" s="158" t="s">
        <v>1</v>
      </c>
      <c r="F1693" s="159" t="s">
        <v>278</v>
      </c>
      <c r="H1693" s="160">
        <v>30.364000000000001</v>
      </c>
      <c r="I1693" s="161"/>
      <c r="L1693" s="157"/>
      <c r="M1693" s="162"/>
      <c r="T1693" s="163"/>
      <c r="AT1693" s="158" t="s">
        <v>276</v>
      </c>
      <c r="AU1693" s="158" t="s">
        <v>90</v>
      </c>
      <c r="AV1693" s="13" t="s">
        <v>101</v>
      </c>
      <c r="AW1693" s="13" t="s">
        <v>32</v>
      </c>
      <c r="AX1693" s="13" t="s">
        <v>84</v>
      </c>
      <c r="AY1693" s="158" t="s">
        <v>268</v>
      </c>
    </row>
    <row r="1694" spans="2:65" s="1" customFormat="1" ht="44.25" customHeight="1">
      <c r="B1694" s="32"/>
      <c r="C1694" s="136" t="s">
        <v>2503</v>
      </c>
      <c r="D1694" s="136" t="s">
        <v>270</v>
      </c>
      <c r="E1694" s="137" t="s">
        <v>2546</v>
      </c>
      <c r="F1694" s="138" t="s">
        <v>2547</v>
      </c>
      <c r="G1694" s="139" t="s">
        <v>273</v>
      </c>
      <c r="H1694" s="140">
        <v>166.98</v>
      </c>
      <c r="I1694" s="141"/>
      <c r="J1694" s="142">
        <f>ROUND(I1694*H1694,2)</f>
        <v>0</v>
      </c>
      <c r="K1694" s="138" t="s">
        <v>1</v>
      </c>
      <c r="L1694" s="32"/>
      <c r="M1694" s="143" t="s">
        <v>1</v>
      </c>
      <c r="N1694" s="144" t="s">
        <v>43</v>
      </c>
      <c r="P1694" s="145">
        <f>O1694*H1694</f>
        <v>0</v>
      </c>
      <c r="Q1694" s="145">
        <v>3.6000000000000002E-4</v>
      </c>
      <c r="R1694" s="145">
        <f>Q1694*H1694</f>
        <v>6.0112800000000001E-2</v>
      </c>
      <c r="S1694" s="145">
        <v>0</v>
      </c>
      <c r="T1694" s="146">
        <f>S1694*H1694</f>
        <v>0</v>
      </c>
      <c r="AR1694" s="147" t="s">
        <v>370</v>
      </c>
      <c r="AT1694" s="147" t="s">
        <v>270</v>
      </c>
      <c r="AU1694" s="147" t="s">
        <v>90</v>
      </c>
      <c r="AY1694" s="17" t="s">
        <v>268</v>
      </c>
      <c r="BE1694" s="148">
        <f>IF(N1694="základní",J1694,0)</f>
        <v>0</v>
      </c>
      <c r="BF1694" s="148">
        <f>IF(N1694="snížená",J1694,0)</f>
        <v>0</v>
      </c>
      <c r="BG1694" s="148">
        <f>IF(N1694="zákl. přenesená",J1694,0)</f>
        <v>0</v>
      </c>
      <c r="BH1694" s="148">
        <f>IF(N1694="sníž. přenesená",J1694,0)</f>
        <v>0</v>
      </c>
      <c r="BI1694" s="148">
        <f>IF(N1694="nulová",J1694,0)</f>
        <v>0</v>
      </c>
      <c r="BJ1694" s="17" t="s">
        <v>90</v>
      </c>
      <c r="BK1694" s="148">
        <f>ROUND(I1694*H1694,2)</f>
        <v>0</v>
      </c>
      <c r="BL1694" s="17" t="s">
        <v>370</v>
      </c>
      <c r="BM1694" s="147" t="s">
        <v>4032</v>
      </c>
    </row>
    <row r="1695" spans="2:65" s="1" customFormat="1" ht="19.5">
      <c r="B1695" s="32"/>
      <c r="D1695" s="150" t="s">
        <v>475</v>
      </c>
      <c r="F1695" s="178" t="s">
        <v>2549</v>
      </c>
      <c r="I1695" s="179"/>
      <c r="L1695" s="32"/>
      <c r="M1695" s="180"/>
      <c r="T1695" s="56"/>
      <c r="AT1695" s="17" t="s">
        <v>475</v>
      </c>
      <c r="AU1695" s="17" t="s">
        <v>90</v>
      </c>
    </row>
    <row r="1696" spans="2:65" s="14" customFormat="1">
      <c r="B1696" s="164"/>
      <c r="D1696" s="150" t="s">
        <v>276</v>
      </c>
      <c r="E1696" s="165" t="s">
        <v>1</v>
      </c>
      <c r="F1696" s="166" t="s">
        <v>1007</v>
      </c>
      <c r="H1696" s="165" t="s">
        <v>1</v>
      </c>
      <c r="I1696" s="167"/>
      <c r="L1696" s="164"/>
      <c r="M1696" s="168"/>
      <c r="T1696" s="169"/>
      <c r="AT1696" s="165" t="s">
        <v>276</v>
      </c>
      <c r="AU1696" s="165" t="s">
        <v>90</v>
      </c>
      <c r="AV1696" s="14" t="s">
        <v>84</v>
      </c>
      <c r="AW1696" s="14" t="s">
        <v>32</v>
      </c>
      <c r="AX1696" s="14" t="s">
        <v>77</v>
      </c>
      <c r="AY1696" s="165" t="s">
        <v>268</v>
      </c>
    </row>
    <row r="1697" spans="2:65" s="14" customFormat="1">
      <c r="B1697" s="164"/>
      <c r="D1697" s="150" t="s">
        <v>276</v>
      </c>
      <c r="E1697" s="165" t="s">
        <v>1</v>
      </c>
      <c r="F1697" s="166" t="s">
        <v>998</v>
      </c>
      <c r="H1697" s="165" t="s">
        <v>1</v>
      </c>
      <c r="I1697" s="167"/>
      <c r="L1697" s="164"/>
      <c r="M1697" s="168"/>
      <c r="T1697" s="169"/>
      <c r="AT1697" s="165" t="s">
        <v>276</v>
      </c>
      <c r="AU1697" s="165" t="s">
        <v>90</v>
      </c>
      <c r="AV1697" s="14" t="s">
        <v>84</v>
      </c>
      <c r="AW1697" s="14" t="s">
        <v>32</v>
      </c>
      <c r="AX1697" s="14" t="s">
        <v>77</v>
      </c>
      <c r="AY1697" s="165" t="s">
        <v>268</v>
      </c>
    </row>
    <row r="1698" spans="2:65" s="12" customFormat="1">
      <c r="B1698" s="149"/>
      <c r="D1698" s="150" t="s">
        <v>276</v>
      </c>
      <c r="E1698" s="151" t="s">
        <v>1</v>
      </c>
      <c r="F1698" s="152" t="s">
        <v>3635</v>
      </c>
      <c r="H1698" s="153">
        <v>33.514000000000003</v>
      </c>
      <c r="I1698" s="154"/>
      <c r="L1698" s="149"/>
      <c r="M1698" s="155"/>
      <c r="T1698" s="156"/>
      <c r="AT1698" s="151" t="s">
        <v>276</v>
      </c>
      <c r="AU1698" s="151" t="s">
        <v>90</v>
      </c>
      <c r="AV1698" s="12" t="s">
        <v>90</v>
      </c>
      <c r="AW1698" s="12" t="s">
        <v>32</v>
      </c>
      <c r="AX1698" s="12" t="s">
        <v>77</v>
      </c>
      <c r="AY1698" s="151" t="s">
        <v>268</v>
      </c>
    </row>
    <row r="1699" spans="2:65" s="12" customFormat="1">
      <c r="B1699" s="149"/>
      <c r="D1699" s="150" t="s">
        <v>276</v>
      </c>
      <c r="E1699" s="151" t="s">
        <v>1</v>
      </c>
      <c r="F1699" s="152" t="s">
        <v>3636</v>
      </c>
      <c r="H1699" s="153">
        <v>-3.15</v>
      </c>
      <c r="I1699" s="154"/>
      <c r="L1699" s="149"/>
      <c r="M1699" s="155"/>
      <c r="T1699" s="156"/>
      <c r="AT1699" s="151" t="s">
        <v>276</v>
      </c>
      <c r="AU1699" s="151" t="s">
        <v>90</v>
      </c>
      <c r="AV1699" s="12" t="s">
        <v>90</v>
      </c>
      <c r="AW1699" s="12" t="s">
        <v>32</v>
      </c>
      <c r="AX1699" s="12" t="s">
        <v>77</v>
      </c>
      <c r="AY1699" s="151" t="s">
        <v>268</v>
      </c>
    </row>
    <row r="1700" spans="2:65" s="15" customFormat="1">
      <c r="B1700" s="170"/>
      <c r="D1700" s="150" t="s">
        <v>276</v>
      </c>
      <c r="E1700" s="171" t="s">
        <v>1</v>
      </c>
      <c r="F1700" s="172" t="s">
        <v>325</v>
      </c>
      <c r="H1700" s="173">
        <v>30.364000000000001</v>
      </c>
      <c r="I1700" s="174"/>
      <c r="L1700" s="170"/>
      <c r="M1700" s="175"/>
      <c r="T1700" s="176"/>
      <c r="AT1700" s="171" t="s">
        <v>276</v>
      </c>
      <c r="AU1700" s="171" t="s">
        <v>90</v>
      </c>
      <c r="AV1700" s="15" t="s">
        <v>97</v>
      </c>
      <c r="AW1700" s="15" t="s">
        <v>32</v>
      </c>
      <c r="AX1700" s="15" t="s">
        <v>77</v>
      </c>
      <c r="AY1700" s="171" t="s">
        <v>268</v>
      </c>
    </row>
    <row r="1701" spans="2:65" s="14" customFormat="1">
      <c r="B1701" s="164"/>
      <c r="D1701" s="150" t="s">
        <v>276</v>
      </c>
      <c r="E1701" s="165" t="s">
        <v>1</v>
      </c>
      <c r="F1701" s="166" t="s">
        <v>1150</v>
      </c>
      <c r="H1701" s="165" t="s">
        <v>1</v>
      </c>
      <c r="I1701" s="167"/>
      <c r="L1701" s="164"/>
      <c r="M1701" s="168"/>
      <c r="T1701" s="169"/>
      <c r="AT1701" s="165" t="s">
        <v>276</v>
      </c>
      <c r="AU1701" s="165" t="s">
        <v>90</v>
      </c>
      <c r="AV1701" s="14" t="s">
        <v>84</v>
      </c>
      <c r="AW1701" s="14" t="s">
        <v>32</v>
      </c>
      <c r="AX1701" s="14" t="s">
        <v>77</v>
      </c>
      <c r="AY1701" s="165" t="s">
        <v>268</v>
      </c>
    </row>
    <row r="1702" spans="2:65" s="14" customFormat="1">
      <c r="B1702" s="164"/>
      <c r="D1702" s="150" t="s">
        <v>276</v>
      </c>
      <c r="E1702" s="165" t="s">
        <v>1</v>
      </c>
      <c r="F1702" s="166" t="s">
        <v>1009</v>
      </c>
      <c r="H1702" s="165" t="s">
        <v>1</v>
      </c>
      <c r="I1702" s="167"/>
      <c r="L1702" s="164"/>
      <c r="M1702" s="168"/>
      <c r="T1702" s="169"/>
      <c r="AT1702" s="165" t="s">
        <v>276</v>
      </c>
      <c r="AU1702" s="165" t="s">
        <v>90</v>
      </c>
      <c r="AV1702" s="14" t="s">
        <v>84</v>
      </c>
      <c r="AW1702" s="14" t="s">
        <v>32</v>
      </c>
      <c r="AX1702" s="14" t="s">
        <v>77</v>
      </c>
      <c r="AY1702" s="165" t="s">
        <v>268</v>
      </c>
    </row>
    <row r="1703" spans="2:65" s="12" customFormat="1">
      <c r="B1703" s="149"/>
      <c r="D1703" s="150" t="s">
        <v>276</v>
      </c>
      <c r="E1703" s="151" t="s">
        <v>1</v>
      </c>
      <c r="F1703" s="152" t="s">
        <v>3638</v>
      </c>
      <c r="H1703" s="153">
        <v>142.30600000000001</v>
      </c>
      <c r="I1703" s="154"/>
      <c r="L1703" s="149"/>
      <c r="M1703" s="155"/>
      <c r="T1703" s="156"/>
      <c r="AT1703" s="151" t="s">
        <v>276</v>
      </c>
      <c r="AU1703" s="151" t="s">
        <v>90</v>
      </c>
      <c r="AV1703" s="12" t="s">
        <v>90</v>
      </c>
      <c r="AW1703" s="12" t="s">
        <v>32</v>
      </c>
      <c r="AX1703" s="12" t="s">
        <v>77</v>
      </c>
      <c r="AY1703" s="151" t="s">
        <v>268</v>
      </c>
    </row>
    <row r="1704" spans="2:65" s="12" customFormat="1" ht="33.75">
      <c r="B1704" s="149"/>
      <c r="D1704" s="150" t="s">
        <v>276</v>
      </c>
      <c r="E1704" s="151" t="s">
        <v>1</v>
      </c>
      <c r="F1704" s="152" t="s">
        <v>3639</v>
      </c>
      <c r="H1704" s="153">
        <v>-27.72</v>
      </c>
      <c r="I1704" s="154"/>
      <c r="L1704" s="149"/>
      <c r="M1704" s="155"/>
      <c r="T1704" s="156"/>
      <c r="AT1704" s="151" t="s">
        <v>276</v>
      </c>
      <c r="AU1704" s="151" t="s">
        <v>90</v>
      </c>
      <c r="AV1704" s="12" t="s">
        <v>90</v>
      </c>
      <c r="AW1704" s="12" t="s">
        <v>32</v>
      </c>
      <c r="AX1704" s="12" t="s">
        <v>77</v>
      </c>
      <c r="AY1704" s="151" t="s">
        <v>268</v>
      </c>
    </row>
    <row r="1705" spans="2:65" s="15" customFormat="1">
      <c r="B1705" s="170"/>
      <c r="D1705" s="150" t="s">
        <v>276</v>
      </c>
      <c r="E1705" s="171" t="s">
        <v>1</v>
      </c>
      <c r="F1705" s="172" t="s">
        <v>325</v>
      </c>
      <c r="H1705" s="173">
        <v>114.586</v>
      </c>
      <c r="I1705" s="174"/>
      <c r="L1705" s="170"/>
      <c r="M1705" s="175"/>
      <c r="T1705" s="176"/>
      <c r="AT1705" s="171" t="s">
        <v>276</v>
      </c>
      <c r="AU1705" s="171" t="s">
        <v>90</v>
      </c>
      <c r="AV1705" s="15" t="s">
        <v>97</v>
      </c>
      <c r="AW1705" s="15" t="s">
        <v>32</v>
      </c>
      <c r="AX1705" s="15" t="s">
        <v>77</v>
      </c>
      <c r="AY1705" s="171" t="s">
        <v>268</v>
      </c>
    </row>
    <row r="1706" spans="2:65" s="14" customFormat="1">
      <c r="B1706" s="164"/>
      <c r="D1706" s="150" t="s">
        <v>276</v>
      </c>
      <c r="E1706" s="165" t="s">
        <v>1</v>
      </c>
      <c r="F1706" s="166" t="s">
        <v>1012</v>
      </c>
      <c r="H1706" s="165" t="s">
        <v>1</v>
      </c>
      <c r="I1706" s="167"/>
      <c r="L1706" s="164"/>
      <c r="M1706" s="168"/>
      <c r="T1706" s="169"/>
      <c r="AT1706" s="165" t="s">
        <v>276</v>
      </c>
      <c r="AU1706" s="165" t="s">
        <v>90</v>
      </c>
      <c r="AV1706" s="14" t="s">
        <v>84</v>
      </c>
      <c r="AW1706" s="14" t="s">
        <v>32</v>
      </c>
      <c r="AX1706" s="14" t="s">
        <v>77</v>
      </c>
      <c r="AY1706" s="165" t="s">
        <v>268</v>
      </c>
    </row>
    <row r="1707" spans="2:65" s="12" customFormat="1">
      <c r="B1707" s="149"/>
      <c r="D1707" s="150" t="s">
        <v>276</v>
      </c>
      <c r="E1707" s="151" t="s">
        <v>1</v>
      </c>
      <c r="F1707" s="152" t="s">
        <v>3640</v>
      </c>
      <c r="H1707" s="153">
        <v>22.03</v>
      </c>
      <c r="I1707" s="154"/>
      <c r="L1707" s="149"/>
      <c r="M1707" s="155"/>
      <c r="T1707" s="156"/>
      <c r="AT1707" s="151" t="s">
        <v>276</v>
      </c>
      <c r="AU1707" s="151" t="s">
        <v>90</v>
      </c>
      <c r="AV1707" s="12" t="s">
        <v>90</v>
      </c>
      <c r="AW1707" s="12" t="s">
        <v>32</v>
      </c>
      <c r="AX1707" s="12" t="s">
        <v>77</v>
      </c>
      <c r="AY1707" s="151" t="s">
        <v>268</v>
      </c>
    </row>
    <row r="1708" spans="2:65" s="15" customFormat="1">
      <c r="B1708" s="170"/>
      <c r="D1708" s="150" t="s">
        <v>276</v>
      </c>
      <c r="E1708" s="171" t="s">
        <v>1</v>
      </c>
      <c r="F1708" s="172" t="s">
        <v>325</v>
      </c>
      <c r="H1708" s="173">
        <v>22.03</v>
      </c>
      <c r="I1708" s="174"/>
      <c r="L1708" s="170"/>
      <c r="M1708" s="175"/>
      <c r="T1708" s="176"/>
      <c r="AT1708" s="171" t="s">
        <v>276</v>
      </c>
      <c r="AU1708" s="171" t="s">
        <v>90</v>
      </c>
      <c r="AV1708" s="15" t="s">
        <v>97</v>
      </c>
      <c r="AW1708" s="15" t="s">
        <v>32</v>
      </c>
      <c r="AX1708" s="15" t="s">
        <v>77</v>
      </c>
      <c r="AY1708" s="171" t="s">
        <v>268</v>
      </c>
    </row>
    <row r="1709" spans="2:65" s="13" customFormat="1">
      <c r="B1709" s="157"/>
      <c r="D1709" s="150" t="s">
        <v>276</v>
      </c>
      <c r="E1709" s="158" t="s">
        <v>1</v>
      </c>
      <c r="F1709" s="159" t="s">
        <v>278</v>
      </c>
      <c r="H1709" s="160">
        <v>166.98</v>
      </c>
      <c r="I1709" s="161"/>
      <c r="L1709" s="157"/>
      <c r="M1709" s="162"/>
      <c r="T1709" s="163"/>
      <c r="AT1709" s="158" t="s">
        <v>276</v>
      </c>
      <c r="AU1709" s="158" t="s">
        <v>90</v>
      </c>
      <c r="AV1709" s="13" t="s">
        <v>101</v>
      </c>
      <c r="AW1709" s="13" t="s">
        <v>32</v>
      </c>
      <c r="AX1709" s="13" t="s">
        <v>84</v>
      </c>
      <c r="AY1709" s="158" t="s">
        <v>268</v>
      </c>
    </row>
    <row r="1710" spans="2:65" s="1" customFormat="1" ht="55.5" customHeight="1">
      <c r="B1710" s="32"/>
      <c r="C1710" s="136" t="s">
        <v>2507</v>
      </c>
      <c r="D1710" s="136" t="s">
        <v>270</v>
      </c>
      <c r="E1710" s="137" t="s">
        <v>2551</v>
      </c>
      <c r="F1710" s="138" t="s">
        <v>2552</v>
      </c>
      <c r="G1710" s="139" t="s">
        <v>273</v>
      </c>
      <c r="H1710" s="140">
        <v>166.98</v>
      </c>
      <c r="I1710" s="141"/>
      <c r="J1710" s="142">
        <f>ROUND(I1710*H1710,2)</f>
        <v>0</v>
      </c>
      <c r="K1710" s="138" t="s">
        <v>1</v>
      </c>
      <c r="L1710" s="32"/>
      <c r="M1710" s="143" t="s">
        <v>1</v>
      </c>
      <c r="N1710" s="144" t="s">
        <v>43</v>
      </c>
      <c r="P1710" s="145">
        <f>O1710*H1710</f>
        <v>0</v>
      </c>
      <c r="Q1710" s="145">
        <v>3.6000000000000002E-4</v>
      </c>
      <c r="R1710" s="145">
        <f>Q1710*H1710</f>
        <v>6.0112800000000001E-2</v>
      </c>
      <c r="S1710" s="145">
        <v>0</v>
      </c>
      <c r="T1710" s="146">
        <f>S1710*H1710</f>
        <v>0</v>
      </c>
      <c r="AR1710" s="147" t="s">
        <v>370</v>
      </c>
      <c r="AT1710" s="147" t="s">
        <v>270</v>
      </c>
      <c r="AU1710" s="147" t="s">
        <v>90</v>
      </c>
      <c r="AY1710" s="17" t="s">
        <v>268</v>
      </c>
      <c r="BE1710" s="148">
        <f>IF(N1710="základní",J1710,0)</f>
        <v>0</v>
      </c>
      <c r="BF1710" s="148">
        <f>IF(N1710="snížená",J1710,0)</f>
        <v>0</v>
      </c>
      <c r="BG1710" s="148">
        <f>IF(N1710="zákl. přenesená",J1710,0)</f>
        <v>0</v>
      </c>
      <c r="BH1710" s="148">
        <f>IF(N1710="sníž. přenesená",J1710,0)</f>
        <v>0</v>
      </c>
      <c r="BI1710" s="148">
        <f>IF(N1710="nulová",J1710,0)</f>
        <v>0</v>
      </c>
      <c r="BJ1710" s="17" t="s">
        <v>90</v>
      </c>
      <c r="BK1710" s="148">
        <f>ROUND(I1710*H1710,2)</f>
        <v>0</v>
      </c>
      <c r="BL1710" s="17" t="s">
        <v>370</v>
      </c>
      <c r="BM1710" s="147" t="s">
        <v>4033</v>
      </c>
    </row>
    <row r="1711" spans="2:65" s="1" customFormat="1" ht="19.5">
      <c r="B1711" s="32"/>
      <c r="D1711" s="150" t="s">
        <v>475</v>
      </c>
      <c r="F1711" s="178" t="s">
        <v>2549</v>
      </c>
      <c r="I1711" s="179"/>
      <c r="L1711" s="32"/>
      <c r="M1711" s="180"/>
      <c r="T1711" s="56"/>
      <c r="AT1711" s="17" t="s">
        <v>475</v>
      </c>
      <c r="AU1711" s="17" t="s">
        <v>90</v>
      </c>
    </row>
    <row r="1712" spans="2:65" s="14" customFormat="1">
      <c r="B1712" s="164"/>
      <c r="D1712" s="150" t="s">
        <v>276</v>
      </c>
      <c r="E1712" s="165" t="s">
        <v>1</v>
      </c>
      <c r="F1712" s="166" t="s">
        <v>1007</v>
      </c>
      <c r="H1712" s="165" t="s">
        <v>1</v>
      </c>
      <c r="I1712" s="167"/>
      <c r="L1712" s="164"/>
      <c r="M1712" s="168"/>
      <c r="T1712" s="169"/>
      <c r="AT1712" s="165" t="s">
        <v>276</v>
      </c>
      <c r="AU1712" s="165" t="s">
        <v>90</v>
      </c>
      <c r="AV1712" s="14" t="s">
        <v>84</v>
      </c>
      <c r="AW1712" s="14" t="s">
        <v>32</v>
      </c>
      <c r="AX1712" s="14" t="s">
        <v>77</v>
      </c>
      <c r="AY1712" s="165" t="s">
        <v>268</v>
      </c>
    </row>
    <row r="1713" spans="2:65" s="14" customFormat="1">
      <c r="B1713" s="164"/>
      <c r="D1713" s="150" t="s">
        <v>276</v>
      </c>
      <c r="E1713" s="165" t="s">
        <v>1</v>
      </c>
      <c r="F1713" s="166" t="s">
        <v>998</v>
      </c>
      <c r="H1713" s="165" t="s">
        <v>1</v>
      </c>
      <c r="I1713" s="167"/>
      <c r="L1713" s="164"/>
      <c r="M1713" s="168"/>
      <c r="T1713" s="169"/>
      <c r="AT1713" s="165" t="s">
        <v>276</v>
      </c>
      <c r="AU1713" s="165" t="s">
        <v>90</v>
      </c>
      <c r="AV1713" s="14" t="s">
        <v>84</v>
      </c>
      <c r="AW1713" s="14" t="s">
        <v>32</v>
      </c>
      <c r="AX1713" s="14" t="s">
        <v>77</v>
      </c>
      <c r="AY1713" s="165" t="s">
        <v>268</v>
      </c>
    </row>
    <row r="1714" spans="2:65" s="12" customFormat="1">
      <c r="B1714" s="149"/>
      <c r="D1714" s="150" t="s">
        <v>276</v>
      </c>
      <c r="E1714" s="151" t="s">
        <v>1</v>
      </c>
      <c r="F1714" s="152" t="s">
        <v>3635</v>
      </c>
      <c r="H1714" s="153">
        <v>33.514000000000003</v>
      </c>
      <c r="I1714" s="154"/>
      <c r="L1714" s="149"/>
      <c r="M1714" s="155"/>
      <c r="T1714" s="156"/>
      <c r="AT1714" s="151" t="s">
        <v>276</v>
      </c>
      <c r="AU1714" s="151" t="s">
        <v>90</v>
      </c>
      <c r="AV1714" s="12" t="s">
        <v>90</v>
      </c>
      <c r="AW1714" s="12" t="s">
        <v>32</v>
      </c>
      <c r="AX1714" s="12" t="s">
        <v>77</v>
      </c>
      <c r="AY1714" s="151" t="s">
        <v>268</v>
      </c>
    </row>
    <row r="1715" spans="2:65" s="12" customFormat="1">
      <c r="B1715" s="149"/>
      <c r="D1715" s="150" t="s">
        <v>276</v>
      </c>
      <c r="E1715" s="151" t="s">
        <v>1</v>
      </c>
      <c r="F1715" s="152" t="s">
        <v>3636</v>
      </c>
      <c r="H1715" s="153">
        <v>-3.15</v>
      </c>
      <c r="I1715" s="154"/>
      <c r="L1715" s="149"/>
      <c r="M1715" s="155"/>
      <c r="T1715" s="156"/>
      <c r="AT1715" s="151" t="s">
        <v>276</v>
      </c>
      <c r="AU1715" s="151" t="s">
        <v>90</v>
      </c>
      <c r="AV1715" s="12" t="s">
        <v>90</v>
      </c>
      <c r="AW1715" s="12" t="s">
        <v>32</v>
      </c>
      <c r="AX1715" s="12" t="s">
        <v>77</v>
      </c>
      <c r="AY1715" s="151" t="s">
        <v>268</v>
      </c>
    </row>
    <row r="1716" spans="2:65" s="15" customFormat="1">
      <c r="B1716" s="170"/>
      <c r="D1716" s="150" t="s">
        <v>276</v>
      </c>
      <c r="E1716" s="171" t="s">
        <v>1</v>
      </c>
      <c r="F1716" s="172" t="s">
        <v>325</v>
      </c>
      <c r="H1716" s="173">
        <v>30.364000000000001</v>
      </c>
      <c r="I1716" s="174"/>
      <c r="L1716" s="170"/>
      <c r="M1716" s="175"/>
      <c r="T1716" s="176"/>
      <c r="AT1716" s="171" t="s">
        <v>276</v>
      </c>
      <c r="AU1716" s="171" t="s">
        <v>90</v>
      </c>
      <c r="AV1716" s="15" t="s">
        <v>97</v>
      </c>
      <c r="AW1716" s="15" t="s">
        <v>32</v>
      </c>
      <c r="AX1716" s="15" t="s">
        <v>77</v>
      </c>
      <c r="AY1716" s="171" t="s">
        <v>268</v>
      </c>
    </row>
    <row r="1717" spans="2:65" s="14" customFormat="1">
      <c r="B1717" s="164"/>
      <c r="D1717" s="150" t="s">
        <v>276</v>
      </c>
      <c r="E1717" s="165" t="s">
        <v>1</v>
      </c>
      <c r="F1717" s="166" t="s">
        <v>1150</v>
      </c>
      <c r="H1717" s="165" t="s">
        <v>1</v>
      </c>
      <c r="I1717" s="167"/>
      <c r="L1717" s="164"/>
      <c r="M1717" s="168"/>
      <c r="T1717" s="169"/>
      <c r="AT1717" s="165" t="s">
        <v>276</v>
      </c>
      <c r="AU1717" s="165" t="s">
        <v>90</v>
      </c>
      <c r="AV1717" s="14" t="s">
        <v>84</v>
      </c>
      <c r="AW1717" s="14" t="s">
        <v>32</v>
      </c>
      <c r="AX1717" s="14" t="s">
        <v>77</v>
      </c>
      <c r="AY1717" s="165" t="s">
        <v>268</v>
      </c>
    </row>
    <row r="1718" spans="2:65" s="14" customFormat="1">
      <c r="B1718" s="164"/>
      <c r="D1718" s="150" t="s">
        <v>276</v>
      </c>
      <c r="E1718" s="165" t="s">
        <v>1</v>
      </c>
      <c r="F1718" s="166" t="s">
        <v>1009</v>
      </c>
      <c r="H1718" s="165" t="s">
        <v>1</v>
      </c>
      <c r="I1718" s="167"/>
      <c r="L1718" s="164"/>
      <c r="M1718" s="168"/>
      <c r="T1718" s="169"/>
      <c r="AT1718" s="165" t="s">
        <v>276</v>
      </c>
      <c r="AU1718" s="165" t="s">
        <v>90</v>
      </c>
      <c r="AV1718" s="14" t="s">
        <v>84</v>
      </c>
      <c r="AW1718" s="14" t="s">
        <v>32</v>
      </c>
      <c r="AX1718" s="14" t="s">
        <v>77</v>
      </c>
      <c r="AY1718" s="165" t="s">
        <v>268</v>
      </c>
    </row>
    <row r="1719" spans="2:65" s="12" customFormat="1">
      <c r="B1719" s="149"/>
      <c r="D1719" s="150" t="s">
        <v>276</v>
      </c>
      <c r="E1719" s="151" t="s">
        <v>1</v>
      </c>
      <c r="F1719" s="152" t="s">
        <v>3638</v>
      </c>
      <c r="H1719" s="153">
        <v>142.30600000000001</v>
      </c>
      <c r="I1719" s="154"/>
      <c r="L1719" s="149"/>
      <c r="M1719" s="155"/>
      <c r="T1719" s="156"/>
      <c r="AT1719" s="151" t="s">
        <v>276</v>
      </c>
      <c r="AU1719" s="151" t="s">
        <v>90</v>
      </c>
      <c r="AV1719" s="12" t="s">
        <v>90</v>
      </c>
      <c r="AW1719" s="12" t="s">
        <v>32</v>
      </c>
      <c r="AX1719" s="12" t="s">
        <v>77</v>
      </c>
      <c r="AY1719" s="151" t="s">
        <v>268</v>
      </c>
    </row>
    <row r="1720" spans="2:65" s="12" customFormat="1" ht="33.75">
      <c r="B1720" s="149"/>
      <c r="D1720" s="150" t="s">
        <v>276</v>
      </c>
      <c r="E1720" s="151" t="s">
        <v>1</v>
      </c>
      <c r="F1720" s="152" t="s">
        <v>3639</v>
      </c>
      <c r="H1720" s="153">
        <v>-27.72</v>
      </c>
      <c r="I1720" s="154"/>
      <c r="L1720" s="149"/>
      <c r="M1720" s="155"/>
      <c r="T1720" s="156"/>
      <c r="AT1720" s="151" t="s">
        <v>276</v>
      </c>
      <c r="AU1720" s="151" t="s">
        <v>90</v>
      </c>
      <c r="AV1720" s="12" t="s">
        <v>90</v>
      </c>
      <c r="AW1720" s="12" t="s">
        <v>32</v>
      </c>
      <c r="AX1720" s="12" t="s">
        <v>77</v>
      </c>
      <c r="AY1720" s="151" t="s">
        <v>268</v>
      </c>
    </row>
    <row r="1721" spans="2:65" s="15" customFormat="1">
      <c r="B1721" s="170"/>
      <c r="D1721" s="150" t="s">
        <v>276</v>
      </c>
      <c r="E1721" s="171" t="s">
        <v>1</v>
      </c>
      <c r="F1721" s="172" t="s">
        <v>325</v>
      </c>
      <c r="H1721" s="173">
        <v>114.586</v>
      </c>
      <c r="I1721" s="174"/>
      <c r="L1721" s="170"/>
      <c r="M1721" s="175"/>
      <c r="T1721" s="176"/>
      <c r="AT1721" s="171" t="s">
        <v>276</v>
      </c>
      <c r="AU1721" s="171" t="s">
        <v>90</v>
      </c>
      <c r="AV1721" s="15" t="s">
        <v>97</v>
      </c>
      <c r="AW1721" s="15" t="s">
        <v>32</v>
      </c>
      <c r="AX1721" s="15" t="s">
        <v>77</v>
      </c>
      <c r="AY1721" s="171" t="s">
        <v>268</v>
      </c>
    </row>
    <row r="1722" spans="2:65" s="14" customFormat="1">
      <c r="B1722" s="164"/>
      <c r="D1722" s="150" t="s">
        <v>276</v>
      </c>
      <c r="E1722" s="165" t="s">
        <v>1</v>
      </c>
      <c r="F1722" s="166" t="s">
        <v>1012</v>
      </c>
      <c r="H1722" s="165" t="s">
        <v>1</v>
      </c>
      <c r="I1722" s="167"/>
      <c r="L1722" s="164"/>
      <c r="M1722" s="168"/>
      <c r="T1722" s="169"/>
      <c r="AT1722" s="165" t="s">
        <v>276</v>
      </c>
      <c r="AU1722" s="165" t="s">
        <v>90</v>
      </c>
      <c r="AV1722" s="14" t="s">
        <v>84</v>
      </c>
      <c r="AW1722" s="14" t="s">
        <v>32</v>
      </c>
      <c r="AX1722" s="14" t="s">
        <v>77</v>
      </c>
      <c r="AY1722" s="165" t="s">
        <v>268</v>
      </c>
    </row>
    <row r="1723" spans="2:65" s="12" customFormat="1">
      <c r="B1723" s="149"/>
      <c r="D1723" s="150" t="s">
        <v>276</v>
      </c>
      <c r="E1723" s="151" t="s">
        <v>1</v>
      </c>
      <c r="F1723" s="152" t="s">
        <v>3640</v>
      </c>
      <c r="H1723" s="153">
        <v>22.03</v>
      </c>
      <c r="I1723" s="154"/>
      <c r="L1723" s="149"/>
      <c r="M1723" s="155"/>
      <c r="T1723" s="156"/>
      <c r="AT1723" s="151" t="s">
        <v>276</v>
      </c>
      <c r="AU1723" s="151" t="s">
        <v>90</v>
      </c>
      <c r="AV1723" s="12" t="s">
        <v>90</v>
      </c>
      <c r="AW1723" s="12" t="s">
        <v>32</v>
      </c>
      <c r="AX1723" s="12" t="s">
        <v>77</v>
      </c>
      <c r="AY1723" s="151" t="s">
        <v>268</v>
      </c>
    </row>
    <row r="1724" spans="2:65" s="15" customFormat="1">
      <c r="B1724" s="170"/>
      <c r="D1724" s="150" t="s">
        <v>276</v>
      </c>
      <c r="E1724" s="171" t="s">
        <v>1</v>
      </c>
      <c r="F1724" s="172" t="s">
        <v>325</v>
      </c>
      <c r="H1724" s="173">
        <v>22.03</v>
      </c>
      <c r="I1724" s="174"/>
      <c r="L1724" s="170"/>
      <c r="M1724" s="175"/>
      <c r="T1724" s="176"/>
      <c r="AT1724" s="171" t="s">
        <v>276</v>
      </c>
      <c r="AU1724" s="171" t="s">
        <v>90</v>
      </c>
      <c r="AV1724" s="15" t="s">
        <v>97</v>
      </c>
      <c r="AW1724" s="15" t="s">
        <v>32</v>
      </c>
      <c r="AX1724" s="15" t="s">
        <v>77</v>
      </c>
      <c r="AY1724" s="171" t="s">
        <v>268</v>
      </c>
    </row>
    <row r="1725" spans="2:65" s="13" customFormat="1">
      <c r="B1725" s="157"/>
      <c r="D1725" s="150" t="s">
        <v>276</v>
      </c>
      <c r="E1725" s="158" t="s">
        <v>1</v>
      </c>
      <c r="F1725" s="159" t="s">
        <v>278</v>
      </c>
      <c r="H1725" s="160">
        <v>166.98</v>
      </c>
      <c r="I1725" s="161"/>
      <c r="L1725" s="157"/>
      <c r="M1725" s="162"/>
      <c r="T1725" s="163"/>
      <c r="AT1725" s="158" t="s">
        <v>276</v>
      </c>
      <c r="AU1725" s="158" t="s">
        <v>90</v>
      </c>
      <c r="AV1725" s="13" t="s">
        <v>101</v>
      </c>
      <c r="AW1725" s="13" t="s">
        <v>32</v>
      </c>
      <c r="AX1725" s="13" t="s">
        <v>84</v>
      </c>
      <c r="AY1725" s="158" t="s">
        <v>268</v>
      </c>
    </row>
    <row r="1726" spans="2:65" s="11" customFormat="1" ht="22.9" customHeight="1">
      <c r="B1726" s="124"/>
      <c r="D1726" s="125" t="s">
        <v>76</v>
      </c>
      <c r="E1726" s="134" t="s">
        <v>2554</v>
      </c>
      <c r="F1726" s="134" t="s">
        <v>2555</v>
      </c>
      <c r="I1726" s="127"/>
      <c r="J1726" s="135">
        <f>BK1726</f>
        <v>0</v>
      </c>
      <c r="L1726" s="124"/>
      <c r="M1726" s="129"/>
      <c r="P1726" s="130">
        <f>SUM(P1727:P1795)</f>
        <v>0</v>
      </c>
      <c r="R1726" s="130">
        <f>SUM(R1727:R1795)</f>
        <v>0.2607217</v>
      </c>
      <c r="T1726" s="131">
        <f>SUM(T1727:T1795)</f>
        <v>0</v>
      </c>
      <c r="AR1726" s="125" t="s">
        <v>90</v>
      </c>
      <c r="AT1726" s="132" t="s">
        <v>76</v>
      </c>
      <c r="AU1726" s="132" t="s">
        <v>84</v>
      </c>
      <c r="AY1726" s="125" t="s">
        <v>268</v>
      </c>
      <c r="BK1726" s="133">
        <f>SUM(BK1727:BK1795)</f>
        <v>0</v>
      </c>
    </row>
    <row r="1727" spans="2:65" s="1" customFormat="1" ht="21.75" customHeight="1">
      <c r="B1727" s="32"/>
      <c r="C1727" s="136" t="s">
        <v>2514</v>
      </c>
      <c r="D1727" s="136" t="s">
        <v>270</v>
      </c>
      <c r="E1727" s="137" t="s">
        <v>2557</v>
      </c>
      <c r="F1727" s="138" t="s">
        <v>2558</v>
      </c>
      <c r="G1727" s="139" t="s">
        <v>273</v>
      </c>
      <c r="H1727" s="140">
        <v>31.222999999999999</v>
      </c>
      <c r="I1727" s="141"/>
      <c r="J1727" s="142">
        <f>ROUND(I1727*H1727,2)</f>
        <v>0</v>
      </c>
      <c r="K1727" s="138" t="s">
        <v>274</v>
      </c>
      <c r="L1727" s="32"/>
      <c r="M1727" s="143" t="s">
        <v>1</v>
      </c>
      <c r="N1727" s="144" t="s">
        <v>43</v>
      </c>
      <c r="P1727" s="145">
        <f>O1727*H1727</f>
        <v>0</v>
      </c>
      <c r="Q1727" s="145">
        <v>0</v>
      </c>
      <c r="R1727" s="145">
        <f>Q1727*H1727</f>
        <v>0</v>
      </c>
      <c r="S1727" s="145">
        <v>0</v>
      </c>
      <c r="T1727" s="146">
        <f>S1727*H1727</f>
        <v>0</v>
      </c>
      <c r="AR1727" s="147" t="s">
        <v>370</v>
      </c>
      <c r="AT1727" s="147" t="s">
        <v>270</v>
      </c>
      <c r="AU1727" s="147" t="s">
        <v>90</v>
      </c>
      <c r="AY1727" s="17" t="s">
        <v>268</v>
      </c>
      <c r="BE1727" s="148">
        <f>IF(N1727="základní",J1727,0)</f>
        <v>0</v>
      </c>
      <c r="BF1727" s="148">
        <f>IF(N1727="snížená",J1727,0)</f>
        <v>0</v>
      </c>
      <c r="BG1727" s="148">
        <f>IF(N1727="zákl. přenesená",J1727,0)</f>
        <v>0</v>
      </c>
      <c r="BH1727" s="148">
        <f>IF(N1727="sníž. přenesená",J1727,0)</f>
        <v>0</v>
      </c>
      <c r="BI1727" s="148">
        <f>IF(N1727="nulová",J1727,0)</f>
        <v>0</v>
      </c>
      <c r="BJ1727" s="17" t="s">
        <v>90</v>
      </c>
      <c r="BK1727" s="148">
        <f>ROUND(I1727*H1727,2)</f>
        <v>0</v>
      </c>
      <c r="BL1727" s="17" t="s">
        <v>370</v>
      </c>
      <c r="BM1727" s="147" t="s">
        <v>4034</v>
      </c>
    </row>
    <row r="1728" spans="2:65" s="12" customFormat="1" ht="33.75">
      <c r="B1728" s="149"/>
      <c r="D1728" s="150" t="s">
        <v>276</v>
      </c>
      <c r="E1728" s="151" t="s">
        <v>1</v>
      </c>
      <c r="F1728" s="152" t="s">
        <v>4035</v>
      </c>
      <c r="H1728" s="153">
        <v>24.922999999999998</v>
      </c>
      <c r="I1728" s="154"/>
      <c r="L1728" s="149"/>
      <c r="M1728" s="155"/>
      <c r="T1728" s="156"/>
      <c r="AT1728" s="151" t="s">
        <v>276</v>
      </c>
      <c r="AU1728" s="151" t="s">
        <v>90</v>
      </c>
      <c r="AV1728" s="12" t="s">
        <v>90</v>
      </c>
      <c r="AW1728" s="12" t="s">
        <v>32</v>
      </c>
      <c r="AX1728" s="12" t="s">
        <v>77</v>
      </c>
      <c r="AY1728" s="151" t="s">
        <v>268</v>
      </c>
    </row>
    <row r="1729" spans="2:65" s="12" customFormat="1">
      <c r="B1729" s="149"/>
      <c r="D1729" s="150" t="s">
        <v>276</v>
      </c>
      <c r="E1729" s="151" t="s">
        <v>1</v>
      </c>
      <c r="F1729" s="152" t="s">
        <v>2561</v>
      </c>
      <c r="H1729" s="153">
        <v>6.3</v>
      </c>
      <c r="I1729" s="154"/>
      <c r="L1729" s="149"/>
      <c r="M1729" s="155"/>
      <c r="T1729" s="156"/>
      <c r="AT1729" s="151" t="s">
        <v>276</v>
      </c>
      <c r="AU1729" s="151" t="s">
        <v>90</v>
      </c>
      <c r="AV1729" s="12" t="s">
        <v>90</v>
      </c>
      <c r="AW1729" s="12" t="s">
        <v>32</v>
      </c>
      <c r="AX1729" s="12" t="s">
        <v>77</v>
      </c>
      <c r="AY1729" s="151" t="s">
        <v>268</v>
      </c>
    </row>
    <row r="1730" spans="2:65" s="13" customFormat="1">
      <c r="B1730" s="157"/>
      <c r="D1730" s="150" t="s">
        <v>276</v>
      </c>
      <c r="E1730" s="158" t="s">
        <v>1</v>
      </c>
      <c r="F1730" s="159" t="s">
        <v>278</v>
      </c>
      <c r="H1730" s="160">
        <v>31.222999999999999</v>
      </c>
      <c r="I1730" s="161"/>
      <c r="L1730" s="157"/>
      <c r="M1730" s="162"/>
      <c r="T1730" s="163"/>
      <c r="AT1730" s="158" t="s">
        <v>276</v>
      </c>
      <c r="AU1730" s="158" t="s">
        <v>90</v>
      </c>
      <c r="AV1730" s="13" t="s">
        <v>101</v>
      </c>
      <c r="AW1730" s="13" t="s">
        <v>32</v>
      </c>
      <c r="AX1730" s="13" t="s">
        <v>84</v>
      </c>
      <c r="AY1730" s="158" t="s">
        <v>268</v>
      </c>
    </row>
    <row r="1731" spans="2:65" s="1" customFormat="1" ht="24.2" customHeight="1">
      <c r="B1731" s="32"/>
      <c r="C1731" s="186" t="s">
        <v>2519</v>
      </c>
      <c r="D1731" s="186" t="s">
        <v>982</v>
      </c>
      <c r="E1731" s="187" t="s">
        <v>2563</v>
      </c>
      <c r="F1731" s="188" t="s">
        <v>2564</v>
      </c>
      <c r="G1731" s="189" t="s">
        <v>318</v>
      </c>
      <c r="H1731" s="190">
        <v>31.222999999999999</v>
      </c>
      <c r="I1731" s="191"/>
      <c r="J1731" s="192">
        <f>ROUND(I1731*H1731,2)</f>
        <v>0</v>
      </c>
      <c r="K1731" s="188" t="s">
        <v>274</v>
      </c>
      <c r="L1731" s="193"/>
      <c r="M1731" s="194" t="s">
        <v>1</v>
      </c>
      <c r="N1731" s="195" t="s">
        <v>43</v>
      </c>
      <c r="P1731" s="145">
        <f>O1731*H1731</f>
        <v>0</v>
      </c>
      <c r="Q1731" s="145">
        <v>2.0000000000000002E-5</v>
      </c>
      <c r="R1731" s="145">
        <f>Q1731*H1731</f>
        <v>6.2446000000000008E-4</v>
      </c>
      <c r="S1731" s="145">
        <v>0</v>
      </c>
      <c r="T1731" s="146">
        <f>S1731*H1731</f>
        <v>0</v>
      </c>
      <c r="AR1731" s="147" t="s">
        <v>448</v>
      </c>
      <c r="AT1731" s="147" t="s">
        <v>982</v>
      </c>
      <c r="AU1731" s="147" t="s">
        <v>90</v>
      </c>
      <c r="AY1731" s="17" t="s">
        <v>268</v>
      </c>
      <c r="BE1731" s="148">
        <f>IF(N1731="základní",J1731,0)</f>
        <v>0</v>
      </c>
      <c r="BF1731" s="148">
        <f>IF(N1731="snížená",J1731,0)</f>
        <v>0</v>
      </c>
      <c r="BG1731" s="148">
        <f>IF(N1731="zákl. přenesená",J1731,0)</f>
        <v>0</v>
      </c>
      <c r="BH1731" s="148">
        <f>IF(N1731="sníž. přenesená",J1731,0)</f>
        <v>0</v>
      </c>
      <c r="BI1731" s="148">
        <f>IF(N1731="nulová",J1731,0)</f>
        <v>0</v>
      </c>
      <c r="BJ1731" s="17" t="s">
        <v>90</v>
      </c>
      <c r="BK1731" s="148">
        <f>ROUND(I1731*H1731,2)</f>
        <v>0</v>
      </c>
      <c r="BL1731" s="17" t="s">
        <v>370</v>
      </c>
      <c r="BM1731" s="147" t="s">
        <v>4036</v>
      </c>
    </row>
    <row r="1732" spans="2:65" s="1" customFormat="1" ht="24.2" customHeight="1">
      <c r="B1732" s="32"/>
      <c r="C1732" s="136" t="s">
        <v>2523</v>
      </c>
      <c r="D1732" s="136" t="s">
        <v>270</v>
      </c>
      <c r="E1732" s="137" t="s">
        <v>2567</v>
      </c>
      <c r="F1732" s="138" t="s">
        <v>2568</v>
      </c>
      <c r="G1732" s="139" t="s">
        <v>273</v>
      </c>
      <c r="H1732" s="140">
        <v>532.476</v>
      </c>
      <c r="I1732" s="141"/>
      <c r="J1732" s="142">
        <f>ROUND(I1732*H1732,2)</f>
        <v>0</v>
      </c>
      <c r="K1732" s="138" t="s">
        <v>274</v>
      </c>
      <c r="L1732" s="32"/>
      <c r="M1732" s="143" t="s">
        <v>1</v>
      </c>
      <c r="N1732" s="144" t="s">
        <v>43</v>
      </c>
      <c r="P1732" s="145">
        <f>O1732*H1732</f>
        <v>0</v>
      </c>
      <c r="Q1732" s="145">
        <v>2.0000000000000001E-4</v>
      </c>
      <c r="R1732" s="145">
        <f>Q1732*H1732</f>
        <v>0.1064952</v>
      </c>
      <c r="S1732" s="145">
        <v>0</v>
      </c>
      <c r="T1732" s="146">
        <f>S1732*H1732</f>
        <v>0</v>
      </c>
      <c r="AR1732" s="147" t="s">
        <v>370</v>
      </c>
      <c r="AT1732" s="147" t="s">
        <v>270</v>
      </c>
      <c r="AU1732" s="147" t="s">
        <v>90</v>
      </c>
      <c r="AY1732" s="17" t="s">
        <v>268</v>
      </c>
      <c r="BE1732" s="148">
        <f>IF(N1732="základní",J1732,0)</f>
        <v>0</v>
      </c>
      <c r="BF1732" s="148">
        <f>IF(N1732="snížená",J1732,0)</f>
        <v>0</v>
      </c>
      <c r="BG1732" s="148">
        <f>IF(N1732="zákl. přenesená",J1732,0)</f>
        <v>0</v>
      </c>
      <c r="BH1732" s="148">
        <f>IF(N1732="sníž. přenesená",J1732,0)</f>
        <v>0</v>
      </c>
      <c r="BI1732" s="148">
        <f>IF(N1732="nulová",J1732,0)</f>
        <v>0</v>
      </c>
      <c r="BJ1732" s="17" t="s">
        <v>90</v>
      </c>
      <c r="BK1732" s="148">
        <f>ROUND(I1732*H1732,2)</f>
        <v>0</v>
      </c>
      <c r="BL1732" s="17" t="s">
        <v>370</v>
      </c>
      <c r="BM1732" s="147" t="s">
        <v>2569</v>
      </c>
    </row>
    <row r="1733" spans="2:65" s="14" customFormat="1">
      <c r="B1733" s="164"/>
      <c r="D1733" s="150" t="s">
        <v>276</v>
      </c>
      <c r="E1733" s="165" t="s">
        <v>1</v>
      </c>
      <c r="F1733" s="166" t="s">
        <v>2005</v>
      </c>
      <c r="H1733" s="165" t="s">
        <v>1</v>
      </c>
      <c r="I1733" s="167"/>
      <c r="L1733" s="164"/>
      <c r="M1733" s="168"/>
      <c r="T1733" s="169"/>
      <c r="AT1733" s="165" t="s">
        <v>276</v>
      </c>
      <c r="AU1733" s="165" t="s">
        <v>90</v>
      </c>
      <c r="AV1733" s="14" t="s">
        <v>84</v>
      </c>
      <c r="AW1733" s="14" t="s">
        <v>32</v>
      </c>
      <c r="AX1733" s="14" t="s">
        <v>77</v>
      </c>
      <c r="AY1733" s="165" t="s">
        <v>268</v>
      </c>
    </row>
    <row r="1734" spans="2:65" s="12" customFormat="1">
      <c r="B1734" s="149"/>
      <c r="D1734" s="150" t="s">
        <v>276</v>
      </c>
      <c r="E1734" s="151" t="s">
        <v>1</v>
      </c>
      <c r="F1734" s="152" t="s">
        <v>3913</v>
      </c>
      <c r="H1734" s="153">
        <v>36.173999999999999</v>
      </c>
      <c r="I1734" s="154"/>
      <c r="L1734" s="149"/>
      <c r="M1734" s="155"/>
      <c r="T1734" s="156"/>
      <c r="AT1734" s="151" t="s">
        <v>276</v>
      </c>
      <c r="AU1734" s="151" t="s">
        <v>90</v>
      </c>
      <c r="AV1734" s="12" t="s">
        <v>90</v>
      </c>
      <c r="AW1734" s="12" t="s">
        <v>32</v>
      </c>
      <c r="AX1734" s="12" t="s">
        <v>77</v>
      </c>
      <c r="AY1734" s="151" t="s">
        <v>268</v>
      </c>
    </row>
    <row r="1735" spans="2:65" s="15" customFormat="1">
      <c r="B1735" s="170"/>
      <c r="D1735" s="150" t="s">
        <v>276</v>
      </c>
      <c r="E1735" s="171" t="s">
        <v>1</v>
      </c>
      <c r="F1735" s="172" t="s">
        <v>325</v>
      </c>
      <c r="H1735" s="173">
        <v>36.173999999999999</v>
      </c>
      <c r="I1735" s="174"/>
      <c r="L1735" s="170"/>
      <c r="M1735" s="175"/>
      <c r="T1735" s="176"/>
      <c r="AT1735" s="171" t="s">
        <v>276</v>
      </c>
      <c r="AU1735" s="171" t="s">
        <v>90</v>
      </c>
      <c r="AV1735" s="15" t="s">
        <v>97</v>
      </c>
      <c r="AW1735" s="15" t="s">
        <v>32</v>
      </c>
      <c r="AX1735" s="15" t="s">
        <v>77</v>
      </c>
      <c r="AY1735" s="171" t="s">
        <v>268</v>
      </c>
    </row>
    <row r="1736" spans="2:65" s="14" customFormat="1">
      <c r="B1736" s="164"/>
      <c r="D1736" s="150" t="s">
        <v>276</v>
      </c>
      <c r="E1736" s="165" t="s">
        <v>1</v>
      </c>
      <c r="F1736" s="166" t="s">
        <v>1999</v>
      </c>
      <c r="H1736" s="165" t="s">
        <v>1</v>
      </c>
      <c r="I1736" s="167"/>
      <c r="L1736" s="164"/>
      <c r="M1736" s="168"/>
      <c r="T1736" s="169"/>
      <c r="AT1736" s="165" t="s">
        <v>276</v>
      </c>
      <c r="AU1736" s="165" t="s">
        <v>90</v>
      </c>
      <c r="AV1736" s="14" t="s">
        <v>84</v>
      </c>
      <c r="AW1736" s="14" t="s">
        <v>32</v>
      </c>
      <c r="AX1736" s="14" t="s">
        <v>77</v>
      </c>
      <c r="AY1736" s="165" t="s">
        <v>268</v>
      </c>
    </row>
    <row r="1737" spans="2:65" s="12" customFormat="1">
      <c r="B1737" s="149"/>
      <c r="D1737" s="150" t="s">
        <v>276</v>
      </c>
      <c r="E1737" s="151" t="s">
        <v>1</v>
      </c>
      <c r="F1737" s="152" t="s">
        <v>3912</v>
      </c>
      <c r="H1737" s="153">
        <v>54.58</v>
      </c>
      <c r="I1737" s="154"/>
      <c r="L1737" s="149"/>
      <c r="M1737" s="155"/>
      <c r="T1737" s="156"/>
      <c r="AT1737" s="151" t="s">
        <v>276</v>
      </c>
      <c r="AU1737" s="151" t="s">
        <v>90</v>
      </c>
      <c r="AV1737" s="12" t="s">
        <v>90</v>
      </c>
      <c r="AW1737" s="12" t="s">
        <v>32</v>
      </c>
      <c r="AX1737" s="12" t="s">
        <v>77</v>
      </c>
      <c r="AY1737" s="151" t="s">
        <v>268</v>
      </c>
    </row>
    <row r="1738" spans="2:65" s="15" customFormat="1">
      <c r="B1738" s="170"/>
      <c r="D1738" s="150" t="s">
        <v>276</v>
      </c>
      <c r="E1738" s="171" t="s">
        <v>1</v>
      </c>
      <c r="F1738" s="172" t="s">
        <v>325</v>
      </c>
      <c r="H1738" s="173">
        <v>54.58</v>
      </c>
      <c r="I1738" s="174"/>
      <c r="L1738" s="170"/>
      <c r="M1738" s="175"/>
      <c r="T1738" s="176"/>
      <c r="AT1738" s="171" t="s">
        <v>276</v>
      </c>
      <c r="AU1738" s="171" t="s">
        <v>90</v>
      </c>
      <c r="AV1738" s="15" t="s">
        <v>97</v>
      </c>
      <c r="AW1738" s="15" t="s">
        <v>32</v>
      </c>
      <c r="AX1738" s="15" t="s">
        <v>77</v>
      </c>
      <c r="AY1738" s="171" t="s">
        <v>268</v>
      </c>
    </row>
    <row r="1739" spans="2:65" s="14" customFormat="1">
      <c r="B1739" s="164"/>
      <c r="D1739" s="150" t="s">
        <v>276</v>
      </c>
      <c r="E1739" s="165" t="s">
        <v>1</v>
      </c>
      <c r="F1739" s="166" t="s">
        <v>2570</v>
      </c>
      <c r="H1739" s="165" t="s">
        <v>1</v>
      </c>
      <c r="I1739" s="167"/>
      <c r="L1739" s="164"/>
      <c r="M1739" s="168"/>
      <c r="T1739" s="169"/>
      <c r="AT1739" s="165" t="s">
        <v>276</v>
      </c>
      <c r="AU1739" s="165" t="s">
        <v>90</v>
      </c>
      <c r="AV1739" s="14" t="s">
        <v>84</v>
      </c>
      <c r="AW1739" s="14" t="s">
        <v>32</v>
      </c>
      <c r="AX1739" s="14" t="s">
        <v>77</v>
      </c>
      <c r="AY1739" s="165" t="s">
        <v>268</v>
      </c>
    </row>
    <row r="1740" spans="2:65" s="12" customFormat="1">
      <c r="B1740" s="149"/>
      <c r="D1740" s="150" t="s">
        <v>276</v>
      </c>
      <c r="E1740" s="151" t="s">
        <v>1</v>
      </c>
      <c r="F1740" s="152" t="s">
        <v>3916</v>
      </c>
      <c r="H1740" s="153">
        <v>27.2</v>
      </c>
      <c r="I1740" s="154"/>
      <c r="L1740" s="149"/>
      <c r="M1740" s="155"/>
      <c r="T1740" s="156"/>
      <c r="AT1740" s="151" t="s">
        <v>276</v>
      </c>
      <c r="AU1740" s="151" t="s">
        <v>90</v>
      </c>
      <c r="AV1740" s="12" t="s">
        <v>90</v>
      </c>
      <c r="AW1740" s="12" t="s">
        <v>32</v>
      </c>
      <c r="AX1740" s="12" t="s">
        <v>77</v>
      </c>
      <c r="AY1740" s="151" t="s">
        <v>268</v>
      </c>
    </row>
    <row r="1741" spans="2:65" s="15" customFormat="1">
      <c r="B1741" s="170"/>
      <c r="D1741" s="150" t="s">
        <v>276</v>
      </c>
      <c r="E1741" s="171" t="s">
        <v>1</v>
      </c>
      <c r="F1741" s="172" t="s">
        <v>325</v>
      </c>
      <c r="H1741" s="173">
        <v>27.2</v>
      </c>
      <c r="I1741" s="174"/>
      <c r="L1741" s="170"/>
      <c r="M1741" s="175"/>
      <c r="T1741" s="176"/>
      <c r="AT1741" s="171" t="s">
        <v>276</v>
      </c>
      <c r="AU1741" s="171" t="s">
        <v>90</v>
      </c>
      <c r="AV1741" s="15" t="s">
        <v>97</v>
      </c>
      <c r="AW1741" s="15" t="s">
        <v>32</v>
      </c>
      <c r="AX1741" s="15" t="s">
        <v>77</v>
      </c>
      <c r="AY1741" s="171" t="s">
        <v>268</v>
      </c>
    </row>
    <row r="1742" spans="2:65" s="14" customFormat="1">
      <c r="B1742" s="164"/>
      <c r="D1742" s="150" t="s">
        <v>276</v>
      </c>
      <c r="E1742" s="165" t="s">
        <v>1</v>
      </c>
      <c r="F1742" s="166" t="s">
        <v>2571</v>
      </c>
      <c r="H1742" s="165" t="s">
        <v>1</v>
      </c>
      <c r="I1742" s="167"/>
      <c r="L1742" s="164"/>
      <c r="M1742" s="168"/>
      <c r="T1742" s="169"/>
      <c r="AT1742" s="165" t="s">
        <v>276</v>
      </c>
      <c r="AU1742" s="165" t="s">
        <v>90</v>
      </c>
      <c r="AV1742" s="14" t="s">
        <v>84</v>
      </c>
      <c r="AW1742" s="14" t="s">
        <v>32</v>
      </c>
      <c r="AX1742" s="14" t="s">
        <v>77</v>
      </c>
      <c r="AY1742" s="165" t="s">
        <v>268</v>
      </c>
    </row>
    <row r="1743" spans="2:65" s="14" customFormat="1">
      <c r="B1743" s="164"/>
      <c r="D1743" s="150" t="s">
        <v>276</v>
      </c>
      <c r="E1743" s="165" t="s">
        <v>1</v>
      </c>
      <c r="F1743" s="166" t="s">
        <v>962</v>
      </c>
      <c r="H1743" s="165" t="s">
        <v>1</v>
      </c>
      <c r="I1743" s="167"/>
      <c r="L1743" s="164"/>
      <c r="M1743" s="168"/>
      <c r="T1743" s="169"/>
      <c r="AT1743" s="165" t="s">
        <v>276</v>
      </c>
      <c r="AU1743" s="165" t="s">
        <v>90</v>
      </c>
      <c r="AV1743" s="14" t="s">
        <v>84</v>
      </c>
      <c r="AW1743" s="14" t="s">
        <v>32</v>
      </c>
      <c r="AX1743" s="14" t="s">
        <v>77</v>
      </c>
      <c r="AY1743" s="165" t="s">
        <v>268</v>
      </c>
    </row>
    <row r="1744" spans="2:65" s="12" customFormat="1">
      <c r="B1744" s="149"/>
      <c r="D1744" s="150" t="s">
        <v>276</v>
      </c>
      <c r="E1744" s="151" t="s">
        <v>1</v>
      </c>
      <c r="F1744" s="152" t="s">
        <v>3622</v>
      </c>
      <c r="H1744" s="153">
        <v>349.89299999999997</v>
      </c>
      <c r="I1744" s="154"/>
      <c r="L1744" s="149"/>
      <c r="M1744" s="155"/>
      <c r="T1744" s="156"/>
      <c r="AT1744" s="151" t="s">
        <v>276</v>
      </c>
      <c r="AU1744" s="151" t="s">
        <v>90</v>
      </c>
      <c r="AV1744" s="12" t="s">
        <v>90</v>
      </c>
      <c r="AW1744" s="12" t="s">
        <v>32</v>
      </c>
      <c r="AX1744" s="12" t="s">
        <v>77</v>
      </c>
      <c r="AY1744" s="151" t="s">
        <v>268</v>
      </c>
    </row>
    <row r="1745" spans="2:51" s="12" customFormat="1" ht="33.75">
      <c r="B1745" s="149"/>
      <c r="D1745" s="150" t="s">
        <v>276</v>
      </c>
      <c r="E1745" s="151" t="s">
        <v>1</v>
      </c>
      <c r="F1745" s="152" t="s">
        <v>3623</v>
      </c>
      <c r="H1745" s="153">
        <v>-55.44</v>
      </c>
      <c r="I1745" s="154"/>
      <c r="L1745" s="149"/>
      <c r="M1745" s="155"/>
      <c r="T1745" s="156"/>
      <c r="AT1745" s="151" t="s">
        <v>276</v>
      </c>
      <c r="AU1745" s="151" t="s">
        <v>90</v>
      </c>
      <c r="AV1745" s="12" t="s">
        <v>90</v>
      </c>
      <c r="AW1745" s="12" t="s">
        <v>32</v>
      </c>
      <c r="AX1745" s="12" t="s">
        <v>77</v>
      </c>
      <c r="AY1745" s="151" t="s">
        <v>268</v>
      </c>
    </row>
    <row r="1746" spans="2:51" s="12" customFormat="1" ht="22.5">
      <c r="B1746" s="149"/>
      <c r="D1746" s="150" t="s">
        <v>276</v>
      </c>
      <c r="E1746" s="151" t="s">
        <v>1</v>
      </c>
      <c r="F1746" s="152" t="s">
        <v>3624</v>
      </c>
      <c r="H1746" s="153">
        <v>-34.344999999999999</v>
      </c>
      <c r="I1746" s="154"/>
      <c r="L1746" s="149"/>
      <c r="M1746" s="155"/>
      <c r="T1746" s="156"/>
      <c r="AT1746" s="151" t="s">
        <v>276</v>
      </c>
      <c r="AU1746" s="151" t="s">
        <v>90</v>
      </c>
      <c r="AV1746" s="12" t="s">
        <v>90</v>
      </c>
      <c r="AW1746" s="12" t="s">
        <v>32</v>
      </c>
      <c r="AX1746" s="12" t="s">
        <v>77</v>
      </c>
      <c r="AY1746" s="151" t="s">
        <v>268</v>
      </c>
    </row>
    <row r="1747" spans="2:51" s="14" customFormat="1">
      <c r="B1747" s="164"/>
      <c r="D1747" s="150" t="s">
        <v>276</v>
      </c>
      <c r="E1747" s="165" t="s">
        <v>1</v>
      </c>
      <c r="F1747" s="166" t="s">
        <v>962</v>
      </c>
      <c r="H1747" s="165" t="s">
        <v>1</v>
      </c>
      <c r="I1747" s="167"/>
      <c r="L1747" s="164"/>
      <c r="M1747" s="168"/>
      <c r="T1747" s="169"/>
      <c r="AT1747" s="165" t="s">
        <v>276</v>
      </c>
      <c r="AU1747" s="165" t="s">
        <v>90</v>
      </c>
      <c r="AV1747" s="14" t="s">
        <v>84</v>
      </c>
      <c r="AW1747" s="14" t="s">
        <v>32</v>
      </c>
      <c r="AX1747" s="14" t="s">
        <v>77</v>
      </c>
      <c r="AY1747" s="165" t="s">
        <v>268</v>
      </c>
    </row>
    <row r="1748" spans="2:51" s="12" customFormat="1" ht="33.75">
      <c r="B1748" s="149"/>
      <c r="D1748" s="150" t="s">
        <v>276</v>
      </c>
      <c r="E1748" s="151" t="s">
        <v>1</v>
      </c>
      <c r="F1748" s="152" t="s">
        <v>3625</v>
      </c>
      <c r="H1748" s="153">
        <v>52.034999999999997</v>
      </c>
      <c r="I1748" s="154"/>
      <c r="L1748" s="149"/>
      <c r="M1748" s="155"/>
      <c r="T1748" s="156"/>
      <c r="AT1748" s="151" t="s">
        <v>276</v>
      </c>
      <c r="AU1748" s="151" t="s">
        <v>90</v>
      </c>
      <c r="AV1748" s="12" t="s">
        <v>90</v>
      </c>
      <c r="AW1748" s="12" t="s">
        <v>32</v>
      </c>
      <c r="AX1748" s="12" t="s">
        <v>77</v>
      </c>
      <c r="AY1748" s="151" t="s">
        <v>268</v>
      </c>
    </row>
    <row r="1749" spans="2:51" s="14" customFormat="1">
      <c r="B1749" s="164"/>
      <c r="D1749" s="150" t="s">
        <v>276</v>
      </c>
      <c r="E1749" s="165" t="s">
        <v>1</v>
      </c>
      <c r="F1749" s="166" t="s">
        <v>968</v>
      </c>
      <c r="H1749" s="165" t="s">
        <v>1</v>
      </c>
      <c r="I1749" s="167"/>
      <c r="L1749" s="164"/>
      <c r="M1749" s="168"/>
      <c r="T1749" s="169"/>
      <c r="AT1749" s="165" t="s">
        <v>276</v>
      </c>
      <c r="AU1749" s="165" t="s">
        <v>90</v>
      </c>
      <c r="AV1749" s="14" t="s">
        <v>84</v>
      </c>
      <c r="AW1749" s="14" t="s">
        <v>32</v>
      </c>
      <c r="AX1749" s="14" t="s">
        <v>77</v>
      </c>
      <c r="AY1749" s="165" t="s">
        <v>268</v>
      </c>
    </row>
    <row r="1750" spans="2:51" s="12" customFormat="1">
      <c r="B1750" s="149"/>
      <c r="D1750" s="150" t="s">
        <v>276</v>
      </c>
      <c r="E1750" s="151" t="s">
        <v>1</v>
      </c>
      <c r="F1750" s="152" t="s">
        <v>3626</v>
      </c>
      <c r="H1750" s="153">
        <v>62.1</v>
      </c>
      <c r="I1750" s="154"/>
      <c r="L1750" s="149"/>
      <c r="M1750" s="155"/>
      <c r="T1750" s="156"/>
      <c r="AT1750" s="151" t="s">
        <v>276</v>
      </c>
      <c r="AU1750" s="151" t="s">
        <v>90</v>
      </c>
      <c r="AV1750" s="12" t="s">
        <v>90</v>
      </c>
      <c r="AW1750" s="12" t="s">
        <v>32</v>
      </c>
      <c r="AX1750" s="12" t="s">
        <v>77</v>
      </c>
      <c r="AY1750" s="151" t="s">
        <v>268</v>
      </c>
    </row>
    <row r="1751" spans="2:51" s="15" customFormat="1">
      <c r="B1751" s="170"/>
      <c r="D1751" s="150" t="s">
        <v>276</v>
      </c>
      <c r="E1751" s="171" t="s">
        <v>1</v>
      </c>
      <c r="F1751" s="172" t="s">
        <v>325</v>
      </c>
      <c r="H1751" s="173">
        <v>374.24299999999999</v>
      </c>
      <c r="I1751" s="174"/>
      <c r="L1751" s="170"/>
      <c r="M1751" s="175"/>
      <c r="T1751" s="176"/>
      <c r="AT1751" s="171" t="s">
        <v>276</v>
      </c>
      <c r="AU1751" s="171" t="s">
        <v>90</v>
      </c>
      <c r="AV1751" s="15" t="s">
        <v>97</v>
      </c>
      <c r="AW1751" s="15" t="s">
        <v>32</v>
      </c>
      <c r="AX1751" s="15" t="s">
        <v>77</v>
      </c>
      <c r="AY1751" s="171" t="s">
        <v>268</v>
      </c>
    </row>
    <row r="1752" spans="2:51" s="14" customFormat="1">
      <c r="B1752" s="164"/>
      <c r="D1752" s="150" t="s">
        <v>276</v>
      </c>
      <c r="E1752" s="165" t="s">
        <v>1</v>
      </c>
      <c r="F1752" s="166" t="s">
        <v>2572</v>
      </c>
      <c r="H1752" s="165" t="s">
        <v>1</v>
      </c>
      <c r="I1752" s="167"/>
      <c r="L1752" s="164"/>
      <c r="M1752" s="168"/>
      <c r="T1752" s="169"/>
      <c r="AT1752" s="165" t="s">
        <v>276</v>
      </c>
      <c r="AU1752" s="165" t="s">
        <v>90</v>
      </c>
      <c r="AV1752" s="14" t="s">
        <v>84</v>
      </c>
      <c r="AW1752" s="14" t="s">
        <v>32</v>
      </c>
      <c r="AX1752" s="14" t="s">
        <v>77</v>
      </c>
      <c r="AY1752" s="165" t="s">
        <v>268</v>
      </c>
    </row>
    <row r="1753" spans="2:51" s="14" customFormat="1">
      <c r="B1753" s="164"/>
      <c r="D1753" s="150" t="s">
        <v>276</v>
      </c>
      <c r="E1753" s="165" t="s">
        <v>1</v>
      </c>
      <c r="F1753" s="166" t="s">
        <v>3581</v>
      </c>
      <c r="H1753" s="165" t="s">
        <v>1</v>
      </c>
      <c r="I1753" s="167"/>
      <c r="L1753" s="164"/>
      <c r="M1753" s="168"/>
      <c r="T1753" s="169"/>
      <c r="AT1753" s="165" t="s">
        <v>276</v>
      </c>
      <c r="AU1753" s="165" t="s">
        <v>90</v>
      </c>
      <c r="AV1753" s="14" t="s">
        <v>84</v>
      </c>
      <c r="AW1753" s="14" t="s">
        <v>32</v>
      </c>
      <c r="AX1753" s="14" t="s">
        <v>77</v>
      </c>
      <c r="AY1753" s="165" t="s">
        <v>268</v>
      </c>
    </row>
    <row r="1754" spans="2:51" s="12" customFormat="1">
      <c r="B1754" s="149"/>
      <c r="D1754" s="150" t="s">
        <v>276</v>
      </c>
      <c r="E1754" s="151" t="s">
        <v>1</v>
      </c>
      <c r="F1754" s="152" t="s">
        <v>3617</v>
      </c>
      <c r="H1754" s="153">
        <v>19.446000000000002</v>
      </c>
      <c r="I1754" s="154"/>
      <c r="L1754" s="149"/>
      <c r="M1754" s="155"/>
      <c r="T1754" s="156"/>
      <c r="AT1754" s="151" t="s">
        <v>276</v>
      </c>
      <c r="AU1754" s="151" t="s">
        <v>90</v>
      </c>
      <c r="AV1754" s="12" t="s">
        <v>90</v>
      </c>
      <c r="AW1754" s="12" t="s">
        <v>32</v>
      </c>
      <c r="AX1754" s="12" t="s">
        <v>77</v>
      </c>
      <c r="AY1754" s="151" t="s">
        <v>268</v>
      </c>
    </row>
    <row r="1755" spans="2:51" s="12" customFormat="1">
      <c r="B1755" s="149"/>
      <c r="D1755" s="150" t="s">
        <v>276</v>
      </c>
      <c r="E1755" s="151" t="s">
        <v>1</v>
      </c>
      <c r="F1755" s="152" t="s">
        <v>3618</v>
      </c>
      <c r="H1755" s="153">
        <v>4.6589999999999998</v>
      </c>
      <c r="I1755" s="154"/>
      <c r="L1755" s="149"/>
      <c r="M1755" s="155"/>
      <c r="T1755" s="156"/>
      <c r="AT1755" s="151" t="s">
        <v>276</v>
      </c>
      <c r="AU1755" s="151" t="s">
        <v>90</v>
      </c>
      <c r="AV1755" s="12" t="s">
        <v>90</v>
      </c>
      <c r="AW1755" s="12" t="s">
        <v>32</v>
      </c>
      <c r="AX1755" s="12" t="s">
        <v>77</v>
      </c>
      <c r="AY1755" s="151" t="s">
        <v>268</v>
      </c>
    </row>
    <row r="1756" spans="2:51" s="12" customFormat="1">
      <c r="B1756" s="149"/>
      <c r="D1756" s="150" t="s">
        <v>276</v>
      </c>
      <c r="E1756" s="151" t="s">
        <v>1</v>
      </c>
      <c r="F1756" s="152" t="s">
        <v>3619</v>
      </c>
      <c r="H1756" s="153">
        <v>2.9820000000000002</v>
      </c>
      <c r="I1756" s="154"/>
      <c r="L1756" s="149"/>
      <c r="M1756" s="155"/>
      <c r="T1756" s="156"/>
      <c r="AT1756" s="151" t="s">
        <v>276</v>
      </c>
      <c r="AU1756" s="151" t="s">
        <v>90</v>
      </c>
      <c r="AV1756" s="12" t="s">
        <v>90</v>
      </c>
      <c r="AW1756" s="12" t="s">
        <v>32</v>
      </c>
      <c r="AX1756" s="12" t="s">
        <v>77</v>
      </c>
      <c r="AY1756" s="151" t="s">
        <v>268</v>
      </c>
    </row>
    <row r="1757" spans="2:51" s="12" customFormat="1">
      <c r="B1757" s="149"/>
      <c r="D1757" s="150" t="s">
        <v>276</v>
      </c>
      <c r="E1757" s="151" t="s">
        <v>1</v>
      </c>
      <c r="F1757" s="152" t="s">
        <v>3620</v>
      </c>
      <c r="H1757" s="153">
        <v>9.8759999999999994</v>
      </c>
      <c r="I1757" s="154"/>
      <c r="L1757" s="149"/>
      <c r="M1757" s="155"/>
      <c r="T1757" s="156"/>
      <c r="AT1757" s="151" t="s">
        <v>276</v>
      </c>
      <c r="AU1757" s="151" t="s">
        <v>90</v>
      </c>
      <c r="AV1757" s="12" t="s">
        <v>90</v>
      </c>
      <c r="AW1757" s="12" t="s">
        <v>32</v>
      </c>
      <c r="AX1757" s="12" t="s">
        <v>77</v>
      </c>
      <c r="AY1757" s="151" t="s">
        <v>268</v>
      </c>
    </row>
    <row r="1758" spans="2:51" s="12" customFormat="1">
      <c r="B1758" s="149"/>
      <c r="D1758" s="150" t="s">
        <v>276</v>
      </c>
      <c r="E1758" s="151" t="s">
        <v>1</v>
      </c>
      <c r="F1758" s="152" t="s">
        <v>955</v>
      </c>
      <c r="H1758" s="153">
        <v>1.216</v>
      </c>
      <c r="I1758" s="154"/>
      <c r="L1758" s="149"/>
      <c r="M1758" s="155"/>
      <c r="T1758" s="156"/>
      <c r="AT1758" s="151" t="s">
        <v>276</v>
      </c>
      <c r="AU1758" s="151" t="s">
        <v>90</v>
      </c>
      <c r="AV1758" s="12" t="s">
        <v>90</v>
      </c>
      <c r="AW1758" s="12" t="s">
        <v>32</v>
      </c>
      <c r="AX1758" s="12" t="s">
        <v>77</v>
      </c>
      <c r="AY1758" s="151" t="s">
        <v>268</v>
      </c>
    </row>
    <row r="1759" spans="2:51" s="12" customFormat="1">
      <c r="B1759" s="149"/>
      <c r="D1759" s="150" t="s">
        <v>276</v>
      </c>
      <c r="E1759" s="151" t="s">
        <v>1</v>
      </c>
      <c r="F1759" s="152" t="s">
        <v>956</v>
      </c>
      <c r="H1759" s="153">
        <v>2.1</v>
      </c>
      <c r="I1759" s="154"/>
      <c r="L1759" s="149"/>
      <c r="M1759" s="155"/>
      <c r="T1759" s="156"/>
      <c r="AT1759" s="151" t="s">
        <v>276</v>
      </c>
      <c r="AU1759" s="151" t="s">
        <v>90</v>
      </c>
      <c r="AV1759" s="12" t="s">
        <v>90</v>
      </c>
      <c r="AW1759" s="12" t="s">
        <v>32</v>
      </c>
      <c r="AX1759" s="12" t="s">
        <v>77</v>
      </c>
      <c r="AY1759" s="151" t="s">
        <v>268</v>
      </c>
    </row>
    <row r="1760" spans="2:51" s="15" customFormat="1">
      <c r="B1760" s="170"/>
      <c r="D1760" s="150" t="s">
        <v>276</v>
      </c>
      <c r="E1760" s="171" t="s">
        <v>1</v>
      </c>
      <c r="F1760" s="172" t="s">
        <v>325</v>
      </c>
      <c r="H1760" s="173">
        <v>40.279000000000003</v>
      </c>
      <c r="I1760" s="174"/>
      <c r="L1760" s="170"/>
      <c r="M1760" s="175"/>
      <c r="T1760" s="176"/>
      <c r="AT1760" s="171" t="s">
        <v>276</v>
      </c>
      <c r="AU1760" s="171" t="s">
        <v>90</v>
      </c>
      <c r="AV1760" s="15" t="s">
        <v>97</v>
      </c>
      <c r="AW1760" s="15" t="s">
        <v>32</v>
      </c>
      <c r="AX1760" s="15" t="s">
        <v>77</v>
      </c>
      <c r="AY1760" s="171" t="s">
        <v>268</v>
      </c>
    </row>
    <row r="1761" spans="2:65" s="13" customFormat="1">
      <c r="B1761" s="157"/>
      <c r="D1761" s="150" t="s">
        <v>276</v>
      </c>
      <c r="E1761" s="158" t="s">
        <v>1</v>
      </c>
      <c r="F1761" s="159" t="s">
        <v>278</v>
      </c>
      <c r="H1761" s="160">
        <v>532.476</v>
      </c>
      <c r="I1761" s="161"/>
      <c r="L1761" s="157"/>
      <c r="M1761" s="162"/>
      <c r="T1761" s="163"/>
      <c r="AT1761" s="158" t="s">
        <v>276</v>
      </c>
      <c r="AU1761" s="158" t="s">
        <v>90</v>
      </c>
      <c r="AV1761" s="13" t="s">
        <v>101</v>
      </c>
      <c r="AW1761" s="13" t="s">
        <v>32</v>
      </c>
      <c r="AX1761" s="13" t="s">
        <v>84</v>
      </c>
      <c r="AY1761" s="158" t="s">
        <v>268</v>
      </c>
    </row>
    <row r="1762" spans="2:65" s="1" customFormat="1" ht="33" customHeight="1">
      <c r="B1762" s="32"/>
      <c r="C1762" s="136" t="s">
        <v>2529</v>
      </c>
      <c r="D1762" s="136" t="s">
        <v>270</v>
      </c>
      <c r="E1762" s="137" t="s">
        <v>2574</v>
      </c>
      <c r="F1762" s="138" t="s">
        <v>2575</v>
      </c>
      <c r="G1762" s="139" t="s">
        <v>273</v>
      </c>
      <c r="H1762" s="140">
        <v>27.2</v>
      </c>
      <c r="I1762" s="141"/>
      <c r="J1762" s="142">
        <f>ROUND(I1762*H1762,2)</f>
        <v>0</v>
      </c>
      <c r="K1762" s="138" t="s">
        <v>274</v>
      </c>
      <c r="L1762" s="32"/>
      <c r="M1762" s="143" t="s">
        <v>1</v>
      </c>
      <c r="N1762" s="144" t="s">
        <v>43</v>
      </c>
      <c r="P1762" s="145">
        <f>O1762*H1762</f>
        <v>0</v>
      </c>
      <c r="Q1762" s="145">
        <v>2.5999999999999998E-4</v>
      </c>
      <c r="R1762" s="145">
        <f>Q1762*H1762</f>
        <v>7.0719999999999993E-3</v>
      </c>
      <c r="S1762" s="145">
        <v>0</v>
      </c>
      <c r="T1762" s="146">
        <f>S1762*H1762</f>
        <v>0</v>
      </c>
      <c r="AR1762" s="147" t="s">
        <v>370</v>
      </c>
      <c r="AT1762" s="147" t="s">
        <v>270</v>
      </c>
      <c r="AU1762" s="147" t="s">
        <v>90</v>
      </c>
      <c r="AY1762" s="17" t="s">
        <v>268</v>
      </c>
      <c r="BE1762" s="148">
        <f>IF(N1762="základní",J1762,0)</f>
        <v>0</v>
      </c>
      <c r="BF1762" s="148">
        <f>IF(N1762="snížená",J1762,0)</f>
        <v>0</v>
      </c>
      <c r="BG1762" s="148">
        <f>IF(N1762="zákl. přenesená",J1762,0)</f>
        <v>0</v>
      </c>
      <c r="BH1762" s="148">
        <f>IF(N1762="sníž. přenesená",J1762,0)</f>
        <v>0</v>
      </c>
      <c r="BI1762" s="148">
        <f>IF(N1762="nulová",J1762,0)</f>
        <v>0</v>
      </c>
      <c r="BJ1762" s="17" t="s">
        <v>90</v>
      </c>
      <c r="BK1762" s="148">
        <f>ROUND(I1762*H1762,2)</f>
        <v>0</v>
      </c>
      <c r="BL1762" s="17" t="s">
        <v>370</v>
      </c>
      <c r="BM1762" s="147" t="s">
        <v>2576</v>
      </c>
    </row>
    <row r="1763" spans="2:65" s="14" customFormat="1">
      <c r="B1763" s="164"/>
      <c r="D1763" s="150" t="s">
        <v>276</v>
      </c>
      <c r="E1763" s="165" t="s">
        <v>1</v>
      </c>
      <c r="F1763" s="166" t="s">
        <v>2570</v>
      </c>
      <c r="H1763" s="165" t="s">
        <v>1</v>
      </c>
      <c r="I1763" s="167"/>
      <c r="L1763" s="164"/>
      <c r="M1763" s="168"/>
      <c r="T1763" s="169"/>
      <c r="AT1763" s="165" t="s">
        <v>276</v>
      </c>
      <c r="AU1763" s="165" t="s">
        <v>90</v>
      </c>
      <c r="AV1763" s="14" t="s">
        <v>84</v>
      </c>
      <c r="AW1763" s="14" t="s">
        <v>32</v>
      </c>
      <c r="AX1763" s="14" t="s">
        <v>77</v>
      </c>
      <c r="AY1763" s="165" t="s">
        <v>268</v>
      </c>
    </row>
    <row r="1764" spans="2:65" s="12" customFormat="1">
      <c r="B1764" s="149"/>
      <c r="D1764" s="150" t="s">
        <v>276</v>
      </c>
      <c r="E1764" s="151" t="s">
        <v>1</v>
      </c>
      <c r="F1764" s="152" t="s">
        <v>3916</v>
      </c>
      <c r="H1764" s="153">
        <v>27.2</v>
      </c>
      <c r="I1764" s="154"/>
      <c r="L1764" s="149"/>
      <c r="M1764" s="155"/>
      <c r="T1764" s="156"/>
      <c r="AT1764" s="151" t="s">
        <v>276</v>
      </c>
      <c r="AU1764" s="151" t="s">
        <v>90</v>
      </c>
      <c r="AV1764" s="12" t="s">
        <v>90</v>
      </c>
      <c r="AW1764" s="12" t="s">
        <v>32</v>
      </c>
      <c r="AX1764" s="12" t="s">
        <v>77</v>
      </c>
      <c r="AY1764" s="151" t="s">
        <v>268</v>
      </c>
    </row>
    <row r="1765" spans="2:65" s="13" customFormat="1">
      <c r="B1765" s="157"/>
      <c r="D1765" s="150" t="s">
        <v>276</v>
      </c>
      <c r="E1765" s="158" t="s">
        <v>1</v>
      </c>
      <c r="F1765" s="159" t="s">
        <v>278</v>
      </c>
      <c r="H1765" s="160">
        <v>27.2</v>
      </c>
      <c r="I1765" s="161"/>
      <c r="L1765" s="157"/>
      <c r="M1765" s="162"/>
      <c r="T1765" s="163"/>
      <c r="AT1765" s="158" t="s">
        <v>276</v>
      </c>
      <c r="AU1765" s="158" t="s">
        <v>90</v>
      </c>
      <c r="AV1765" s="13" t="s">
        <v>101</v>
      </c>
      <c r="AW1765" s="13" t="s">
        <v>32</v>
      </c>
      <c r="AX1765" s="13" t="s">
        <v>84</v>
      </c>
      <c r="AY1765" s="158" t="s">
        <v>268</v>
      </c>
    </row>
    <row r="1766" spans="2:65" s="1" customFormat="1" ht="24.2" customHeight="1">
      <c r="B1766" s="32"/>
      <c r="C1766" s="136" t="s">
        <v>2541</v>
      </c>
      <c r="D1766" s="136" t="s">
        <v>270</v>
      </c>
      <c r="E1766" s="137" t="s">
        <v>2578</v>
      </c>
      <c r="F1766" s="138" t="s">
        <v>2579</v>
      </c>
      <c r="G1766" s="139" t="s">
        <v>273</v>
      </c>
      <c r="H1766" s="140">
        <v>505.27600000000001</v>
      </c>
      <c r="I1766" s="141"/>
      <c r="J1766" s="142">
        <f>ROUND(I1766*H1766,2)</f>
        <v>0</v>
      </c>
      <c r="K1766" s="138" t="s">
        <v>274</v>
      </c>
      <c r="L1766" s="32"/>
      <c r="M1766" s="143" t="s">
        <v>1</v>
      </c>
      <c r="N1766" s="144" t="s">
        <v>43</v>
      </c>
      <c r="P1766" s="145">
        <f>O1766*H1766</f>
        <v>0</v>
      </c>
      <c r="Q1766" s="145">
        <v>2.9E-4</v>
      </c>
      <c r="R1766" s="145">
        <f>Q1766*H1766</f>
        <v>0.14653004</v>
      </c>
      <c r="S1766" s="145">
        <v>0</v>
      </c>
      <c r="T1766" s="146">
        <f>S1766*H1766</f>
        <v>0</v>
      </c>
      <c r="AR1766" s="147" t="s">
        <v>370</v>
      </c>
      <c r="AT1766" s="147" t="s">
        <v>270</v>
      </c>
      <c r="AU1766" s="147" t="s">
        <v>90</v>
      </c>
      <c r="AY1766" s="17" t="s">
        <v>268</v>
      </c>
      <c r="BE1766" s="148">
        <f>IF(N1766="základní",J1766,0)</f>
        <v>0</v>
      </c>
      <c r="BF1766" s="148">
        <f>IF(N1766="snížená",J1766,0)</f>
        <v>0</v>
      </c>
      <c r="BG1766" s="148">
        <f>IF(N1766="zákl. přenesená",J1766,0)</f>
        <v>0</v>
      </c>
      <c r="BH1766" s="148">
        <f>IF(N1766="sníž. přenesená",J1766,0)</f>
        <v>0</v>
      </c>
      <c r="BI1766" s="148">
        <f>IF(N1766="nulová",J1766,0)</f>
        <v>0</v>
      </c>
      <c r="BJ1766" s="17" t="s">
        <v>90</v>
      </c>
      <c r="BK1766" s="148">
        <f>ROUND(I1766*H1766,2)</f>
        <v>0</v>
      </c>
      <c r="BL1766" s="17" t="s">
        <v>370</v>
      </c>
      <c r="BM1766" s="147" t="s">
        <v>2580</v>
      </c>
    </row>
    <row r="1767" spans="2:65" s="14" customFormat="1">
      <c r="B1767" s="164"/>
      <c r="D1767" s="150" t="s">
        <v>276</v>
      </c>
      <c r="E1767" s="165" t="s">
        <v>1</v>
      </c>
      <c r="F1767" s="166" t="s">
        <v>2581</v>
      </c>
      <c r="H1767" s="165" t="s">
        <v>1</v>
      </c>
      <c r="I1767" s="167"/>
      <c r="L1767" s="164"/>
      <c r="M1767" s="168"/>
      <c r="T1767" s="169"/>
      <c r="AT1767" s="165" t="s">
        <v>276</v>
      </c>
      <c r="AU1767" s="165" t="s">
        <v>90</v>
      </c>
      <c r="AV1767" s="14" t="s">
        <v>84</v>
      </c>
      <c r="AW1767" s="14" t="s">
        <v>32</v>
      </c>
      <c r="AX1767" s="14" t="s">
        <v>77</v>
      </c>
      <c r="AY1767" s="165" t="s">
        <v>268</v>
      </c>
    </row>
    <row r="1768" spans="2:65" s="14" customFormat="1">
      <c r="B1768" s="164"/>
      <c r="D1768" s="150" t="s">
        <v>276</v>
      </c>
      <c r="E1768" s="165" t="s">
        <v>1</v>
      </c>
      <c r="F1768" s="166" t="s">
        <v>2005</v>
      </c>
      <c r="H1768" s="165" t="s">
        <v>1</v>
      </c>
      <c r="I1768" s="167"/>
      <c r="L1768" s="164"/>
      <c r="M1768" s="168"/>
      <c r="T1768" s="169"/>
      <c r="AT1768" s="165" t="s">
        <v>276</v>
      </c>
      <c r="AU1768" s="165" t="s">
        <v>90</v>
      </c>
      <c r="AV1768" s="14" t="s">
        <v>84</v>
      </c>
      <c r="AW1768" s="14" t="s">
        <v>32</v>
      </c>
      <c r="AX1768" s="14" t="s">
        <v>77</v>
      </c>
      <c r="AY1768" s="165" t="s">
        <v>268</v>
      </c>
    </row>
    <row r="1769" spans="2:65" s="12" customFormat="1">
      <c r="B1769" s="149"/>
      <c r="D1769" s="150" t="s">
        <v>276</v>
      </c>
      <c r="E1769" s="151" t="s">
        <v>1</v>
      </c>
      <c r="F1769" s="152" t="s">
        <v>3913</v>
      </c>
      <c r="H1769" s="153">
        <v>36.173999999999999</v>
      </c>
      <c r="I1769" s="154"/>
      <c r="L1769" s="149"/>
      <c r="M1769" s="155"/>
      <c r="T1769" s="156"/>
      <c r="AT1769" s="151" t="s">
        <v>276</v>
      </c>
      <c r="AU1769" s="151" t="s">
        <v>90</v>
      </c>
      <c r="AV1769" s="12" t="s">
        <v>90</v>
      </c>
      <c r="AW1769" s="12" t="s">
        <v>32</v>
      </c>
      <c r="AX1769" s="12" t="s">
        <v>77</v>
      </c>
      <c r="AY1769" s="151" t="s">
        <v>268</v>
      </c>
    </row>
    <row r="1770" spans="2:65" s="14" customFormat="1">
      <c r="B1770" s="164"/>
      <c r="D1770" s="150" t="s">
        <v>276</v>
      </c>
      <c r="E1770" s="165" t="s">
        <v>1</v>
      </c>
      <c r="F1770" s="166" t="s">
        <v>1999</v>
      </c>
      <c r="H1770" s="165" t="s">
        <v>1</v>
      </c>
      <c r="I1770" s="167"/>
      <c r="L1770" s="164"/>
      <c r="M1770" s="168"/>
      <c r="T1770" s="169"/>
      <c r="AT1770" s="165" t="s">
        <v>276</v>
      </c>
      <c r="AU1770" s="165" t="s">
        <v>90</v>
      </c>
      <c r="AV1770" s="14" t="s">
        <v>84</v>
      </c>
      <c r="AW1770" s="14" t="s">
        <v>32</v>
      </c>
      <c r="AX1770" s="14" t="s">
        <v>77</v>
      </c>
      <c r="AY1770" s="165" t="s">
        <v>268</v>
      </c>
    </row>
    <row r="1771" spans="2:65" s="12" customFormat="1">
      <c r="B1771" s="149"/>
      <c r="D1771" s="150" t="s">
        <v>276</v>
      </c>
      <c r="E1771" s="151" t="s">
        <v>1</v>
      </c>
      <c r="F1771" s="152" t="s">
        <v>3912</v>
      </c>
      <c r="H1771" s="153">
        <v>54.58</v>
      </c>
      <c r="I1771" s="154"/>
      <c r="L1771" s="149"/>
      <c r="M1771" s="155"/>
      <c r="T1771" s="156"/>
      <c r="AT1771" s="151" t="s">
        <v>276</v>
      </c>
      <c r="AU1771" s="151" t="s">
        <v>90</v>
      </c>
      <c r="AV1771" s="12" t="s">
        <v>90</v>
      </c>
      <c r="AW1771" s="12" t="s">
        <v>32</v>
      </c>
      <c r="AX1771" s="12" t="s">
        <v>77</v>
      </c>
      <c r="AY1771" s="151" t="s">
        <v>268</v>
      </c>
    </row>
    <row r="1772" spans="2:65" s="15" customFormat="1">
      <c r="B1772" s="170"/>
      <c r="D1772" s="150" t="s">
        <v>276</v>
      </c>
      <c r="E1772" s="171" t="s">
        <v>1</v>
      </c>
      <c r="F1772" s="172" t="s">
        <v>325</v>
      </c>
      <c r="H1772" s="173">
        <v>90.754000000000005</v>
      </c>
      <c r="I1772" s="174"/>
      <c r="L1772" s="170"/>
      <c r="M1772" s="175"/>
      <c r="T1772" s="176"/>
      <c r="AT1772" s="171" t="s">
        <v>276</v>
      </c>
      <c r="AU1772" s="171" t="s">
        <v>90</v>
      </c>
      <c r="AV1772" s="15" t="s">
        <v>97</v>
      </c>
      <c r="AW1772" s="15" t="s">
        <v>32</v>
      </c>
      <c r="AX1772" s="15" t="s">
        <v>77</v>
      </c>
      <c r="AY1772" s="171" t="s">
        <v>268</v>
      </c>
    </row>
    <row r="1773" spans="2:65" s="14" customFormat="1">
      <c r="B1773" s="164"/>
      <c r="D1773" s="150" t="s">
        <v>276</v>
      </c>
      <c r="E1773" s="165" t="s">
        <v>1</v>
      </c>
      <c r="F1773" s="166" t="s">
        <v>2582</v>
      </c>
      <c r="H1773" s="165" t="s">
        <v>1</v>
      </c>
      <c r="I1773" s="167"/>
      <c r="L1773" s="164"/>
      <c r="M1773" s="168"/>
      <c r="T1773" s="169"/>
      <c r="AT1773" s="165" t="s">
        <v>276</v>
      </c>
      <c r="AU1773" s="165" t="s">
        <v>90</v>
      </c>
      <c r="AV1773" s="14" t="s">
        <v>84</v>
      </c>
      <c r="AW1773" s="14" t="s">
        <v>32</v>
      </c>
      <c r="AX1773" s="14" t="s">
        <v>77</v>
      </c>
      <c r="AY1773" s="165" t="s">
        <v>268</v>
      </c>
    </row>
    <row r="1774" spans="2:65" s="14" customFormat="1">
      <c r="B1774" s="164"/>
      <c r="D1774" s="150" t="s">
        <v>276</v>
      </c>
      <c r="E1774" s="165" t="s">
        <v>1</v>
      </c>
      <c r="F1774" s="166" t="s">
        <v>949</v>
      </c>
      <c r="H1774" s="165" t="s">
        <v>1</v>
      </c>
      <c r="I1774" s="167"/>
      <c r="L1774" s="164"/>
      <c r="M1774" s="168"/>
      <c r="T1774" s="169"/>
      <c r="AT1774" s="165" t="s">
        <v>276</v>
      </c>
      <c r="AU1774" s="165" t="s">
        <v>90</v>
      </c>
      <c r="AV1774" s="14" t="s">
        <v>84</v>
      </c>
      <c r="AW1774" s="14" t="s">
        <v>32</v>
      </c>
      <c r="AX1774" s="14" t="s">
        <v>77</v>
      </c>
      <c r="AY1774" s="165" t="s">
        <v>268</v>
      </c>
    </row>
    <row r="1775" spans="2:65" s="14" customFormat="1">
      <c r="B1775" s="164"/>
      <c r="D1775" s="150" t="s">
        <v>276</v>
      </c>
      <c r="E1775" s="165" t="s">
        <v>1</v>
      </c>
      <c r="F1775" s="166" t="s">
        <v>962</v>
      </c>
      <c r="H1775" s="165" t="s">
        <v>1</v>
      </c>
      <c r="I1775" s="167"/>
      <c r="L1775" s="164"/>
      <c r="M1775" s="168"/>
      <c r="T1775" s="169"/>
      <c r="AT1775" s="165" t="s">
        <v>276</v>
      </c>
      <c r="AU1775" s="165" t="s">
        <v>90</v>
      </c>
      <c r="AV1775" s="14" t="s">
        <v>84</v>
      </c>
      <c r="AW1775" s="14" t="s">
        <v>32</v>
      </c>
      <c r="AX1775" s="14" t="s">
        <v>77</v>
      </c>
      <c r="AY1775" s="165" t="s">
        <v>268</v>
      </c>
    </row>
    <row r="1776" spans="2:65" s="12" customFormat="1">
      <c r="B1776" s="149"/>
      <c r="D1776" s="150" t="s">
        <v>276</v>
      </c>
      <c r="E1776" s="151" t="s">
        <v>1</v>
      </c>
      <c r="F1776" s="152" t="s">
        <v>3622</v>
      </c>
      <c r="H1776" s="153">
        <v>349.89299999999997</v>
      </c>
      <c r="I1776" s="154"/>
      <c r="L1776" s="149"/>
      <c r="M1776" s="155"/>
      <c r="T1776" s="156"/>
      <c r="AT1776" s="151" t="s">
        <v>276</v>
      </c>
      <c r="AU1776" s="151" t="s">
        <v>90</v>
      </c>
      <c r="AV1776" s="12" t="s">
        <v>90</v>
      </c>
      <c r="AW1776" s="12" t="s">
        <v>32</v>
      </c>
      <c r="AX1776" s="12" t="s">
        <v>77</v>
      </c>
      <c r="AY1776" s="151" t="s">
        <v>268</v>
      </c>
    </row>
    <row r="1777" spans="2:51" s="12" customFormat="1" ht="33.75">
      <c r="B1777" s="149"/>
      <c r="D1777" s="150" t="s">
        <v>276</v>
      </c>
      <c r="E1777" s="151" t="s">
        <v>1</v>
      </c>
      <c r="F1777" s="152" t="s">
        <v>3623</v>
      </c>
      <c r="H1777" s="153">
        <v>-55.44</v>
      </c>
      <c r="I1777" s="154"/>
      <c r="L1777" s="149"/>
      <c r="M1777" s="155"/>
      <c r="T1777" s="156"/>
      <c r="AT1777" s="151" t="s">
        <v>276</v>
      </c>
      <c r="AU1777" s="151" t="s">
        <v>90</v>
      </c>
      <c r="AV1777" s="12" t="s">
        <v>90</v>
      </c>
      <c r="AW1777" s="12" t="s">
        <v>32</v>
      </c>
      <c r="AX1777" s="12" t="s">
        <v>77</v>
      </c>
      <c r="AY1777" s="151" t="s">
        <v>268</v>
      </c>
    </row>
    <row r="1778" spans="2:51" s="12" customFormat="1" ht="22.5">
      <c r="B1778" s="149"/>
      <c r="D1778" s="150" t="s">
        <v>276</v>
      </c>
      <c r="E1778" s="151" t="s">
        <v>1</v>
      </c>
      <c r="F1778" s="152" t="s">
        <v>3624</v>
      </c>
      <c r="H1778" s="153">
        <v>-34.344999999999999</v>
      </c>
      <c r="I1778" s="154"/>
      <c r="L1778" s="149"/>
      <c r="M1778" s="155"/>
      <c r="T1778" s="156"/>
      <c r="AT1778" s="151" t="s">
        <v>276</v>
      </c>
      <c r="AU1778" s="151" t="s">
        <v>90</v>
      </c>
      <c r="AV1778" s="12" t="s">
        <v>90</v>
      </c>
      <c r="AW1778" s="12" t="s">
        <v>32</v>
      </c>
      <c r="AX1778" s="12" t="s">
        <v>77</v>
      </c>
      <c r="AY1778" s="151" t="s">
        <v>268</v>
      </c>
    </row>
    <row r="1779" spans="2:51" s="15" customFormat="1">
      <c r="B1779" s="170"/>
      <c r="D1779" s="150" t="s">
        <v>276</v>
      </c>
      <c r="E1779" s="171" t="s">
        <v>1</v>
      </c>
      <c r="F1779" s="172" t="s">
        <v>325</v>
      </c>
      <c r="H1779" s="173">
        <v>260.108</v>
      </c>
      <c r="I1779" s="174"/>
      <c r="L1779" s="170"/>
      <c r="M1779" s="175"/>
      <c r="T1779" s="176"/>
      <c r="AT1779" s="171" t="s">
        <v>276</v>
      </c>
      <c r="AU1779" s="171" t="s">
        <v>90</v>
      </c>
      <c r="AV1779" s="15" t="s">
        <v>97</v>
      </c>
      <c r="AW1779" s="15" t="s">
        <v>32</v>
      </c>
      <c r="AX1779" s="15" t="s">
        <v>77</v>
      </c>
      <c r="AY1779" s="171" t="s">
        <v>268</v>
      </c>
    </row>
    <row r="1780" spans="2:51" s="14" customFormat="1">
      <c r="B1780" s="164"/>
      <c r="D1780" s="150" t="s">
        <v>276</v>
      </c>
      <c r="E1780" s="165" t="s">
        <v>1</v>
      </c>
      <c r="F1780" s="166" t="s">
        <v>962</v>
      </c>
      <c r="H1780" s="165" t="s">
        <v>1</v>
      </c>
      <c r="I1780" s="167"/>
      <c r="L1780" s="164"/>
      <c r="M1780" s="168"/>
      <c r="T1780" s="169"/>
      <c r="AT1780" s="165" t="s">
        <v>276</v>
      </c>
      <c r="AU1780" s="165" t="s">
        <v>90</v>
      </c>
      <c r="AV1780" s="14" t="s">
        <v>84</v>
      </c>
      <c r="AW1780" s="14" t="s">
        <v>32</v>
      </c>
      <c r="AX1780" s="14" t="s">
        <v>77</v>
      </c>
      <c r="AY1780" s="165" t="s">
        <v>268</v>
      </c>
    </row>
    <row r="1781" spans="2:51" s="12" customFormat="1" ht="33.75">
      <c r="B1781" s="149"/>
      <c r="D1781" s="150" t="s">
        <v>276</v>
      </c>
      <c r="E1781" s="151" t="s">
        <v>1</v>
      </c>
      <c r="F1781" s="152" t="s">
        <v>3625</v>
      </c>
      <c r="H1781" s="153">
        <v>52.034999999999997</v>
      </c>
      <c r="I1781" s="154"/>
      <c r="L1781" s="149"/>
      <c r="M1781" s="155"/>
      <c r="T1781" s="156"/>
      <c r="AT1781" s="151" t="s">
        <v>276</v>
      </c>
      <c r="AU1781" s="151" t="s">
        <v>90</v>
      </c>
      <c r="AV1781" s="12" t="s">
        <v>90</v>
      </c>
      <c r="AW1781" s="12" t="s">
        <v>32</v>
      </c>
      <c r="AX1781" s="12" t="s">
        <v>77</v>
      </c>
      <c r="AY1781" s="151" t="s">
        <v>268</v>
      </c>
    </row>
    <row r="1782" spans="2:51" s="14" customFormat="1">
      <c r="B1782" s="164"/>
      <c r="D1782" s="150" t="s">
        <v>276</v>
      </c>
      <c r="E1782" s="165" t="s">
        <v>1</v>
      </c>
      <c r="F1782" s="166" t="s">
        <v>968</v>
      </c>
      <c r="H1782" s="165" t="s">
        <v>1</v>
      </c>
      <c r="I1782" s="167"/>
      <c r="L1782" s="164"/>
      <c r="M1782" s="168"/>
      <c r="T1782" s="169"/>
      <c r="AT1782" s="165" t="s">
        <v>276</v>
      </c>
      <c r="AU1782" s="165" t="s">
        <v>90</v>
      </c>
      <c r="AV1782" s="14" t="s">
        <v>84</v>
      </c>
      <c r="AW1782" s="14" t="s">
        <v>32</v>
      </c>
      <c r="AX1782" s="14" t="s">
        <v>77</v>
      </c>
      <c r="AY1782" s="165" t="s">
        <v>268</v>
      </c>
    </row>
    <row r="1783" spans="2:51" s="12" customFormat="1">
      <c r="B1783" s="149"/>
      <c r="D1783" s="150" t="s">
        <v>276</v>
      </c>
      <c r="E1783" s="151" t="s">
        <v>1</v>
      </c>
      <c r="F1783" s="152" t="s">
        <v>3626</v>
      </c>
      <c r="H1783" s="153">
        <v>62.1</v>
      </c>
      <c r="I1783" s="154"/>
      <c r="L1783" s="149"/>
      <c r="M1783" s="155"/>
      <c r="T1783" s="156"/>
      <c r="AT1783" s="151" t="s">
        <v>276</v>
      </c>
      <c r="AU1783" s="151" t="s">
        <v>90</v>
      </c>
      <c r="AV1783" s="12" t="s">
        <v>90</v>
      </c>
      <c r="AW1783" s="12" t="s">
        <v>32</v>
      </c>
      <c r="AX1783" s="12" t="s">
        <v>77</v>
      </c>
      <c r="AY1783" s="151" t="s">
        <v>268</v>
      </c>
    </row>
    <row r="1784" spans="2:51" s="15" customFormat="1">
      <c r="B1784" s="170"/>
      <c r="D1784" s="150" t="s">
        <v>276</v>
      </c>
      <c r="E1784" s="171" t="s">
        <v>1</v>
      </c>
      <c r="F1784" s="172" t="s">
        <v>325</v>
      </c>
      <c r="H1784" s="173">
        <v>114.13500000000001</v>
      </c>
      <c r="I1784" s="174"/>
      <c r="L1784" s="170"/>
      <c r="M1784" s="175"/>
      <c r="T1784" s="176"/>
      <c r="AT1784" s="171" t="s">
        <v>276</v>
      </c>
      <c r="AU1784" s="171" t="s">
        <v>90</v>
      </c>
      <c r="AV1784" s="15" t="s">
        <v>97</v>
      </c>
      <c r="AW1784" s="15" t="s">
        <v>32</v>
      </c>
      <c r="AX1784" s="15" t="s">
        <v>77</v>
      </c>
      <c r="AY1784" s="171" t="s">
        <v>268</v>
      </c>
    </row>
    <row r="1785" spans="2:51" s="14" customFormat="1">
      <c r="B1785" s="164"/>
      <c r="D1785" s="150" t="s">
        <v>276</v>
      </c>
      <c r="E1785" s="165" t="s">
        <v>1</v>
      </c>
      <c r="F1785" s="166" t="s">
        <v>2582</v>
      </c>
      <c r="H1785" s="165" t="s">
        <v>1</v>
      </c>
      <c r="I1785" s="167"/>
      <c r="L1785" s="164"/>
      <c r="M1785" s="168"/>
      <c r="T1785" s="169"/>
      <c r="AT1785" s="165" t="s">
        <v>276</v>
      </c>
      <c r="AU1785" s="165" t="s">
        <v>90</v>
      </c>
      <c r="AV1785" s="14" t="s">
        <v>84</v>
      </c>
      <c r="AW1785" s="14" t="s">
        <v>32</v>
      </c>
      <c r="AX1785" s="14" t="s">
        <v>77</v>
      </c>
      <c r="AY1785" s="165" t="s">
        <v>268</v>
      </c>
    </row>
    <row r="1786" spans="2:51" s="14" customFormat="1">
      <c r="B1786" s="164"/>
      <c r="D1786" s="150" t="s">
        <v>276</v>
      </c>
      <c r="E1786" s="165" t="s">
        <v>1</v>
      </c>
      <c r="F1786" s="166" t="s">
        <v>950</v>
      </c>
      <c r="H1786" s="165" t="s">
        <v>1</v>
      </c>
      <c r="I1786" s="167"/>
      <c r="L1786" s="164"/>
      <c r="M1786" s="168"/>
      <c r="T1786" s="169"/>
      <c r="AT1786" s="165" t="s">
        <v>276</v>
      </c>
      <c r="AU1786" s="165" t="s">
        <v>90</v>
      </c>
      <c r="AV1786" s="14" t="s">
        <v>84</v>
      </c>
      <c r="AW1786" s="14" t="s">
        <v>32</v>
      </c>
      <c r="AX1786" s="14" t="s">
        <v>77</v>
      </c>
      <c r="AY1786" s="165" t="s">
        <v>268</v>
      </c>
    </row>
    <row r="1787" spans="2:51" s="14" customFormat="1">
      <c r="B1787" s="164"/>
      <c r="D1787" s="150" t="s">
        <v>276</v>
      </c>
      <c r="E1787" s="165" t="s">
        <v>1</v>
      </c>
      <c r="F1787" s="166" t="s">
        <v>3581</v>
      </c>
      <c r="H1787" s="165" t="s">
        <v>1</v>
      </c>
      <c r="I1787" s="167"/>
      <c r="L1787" s="164"/>
      <c r="M1787" s="168"/>
      <c r="T1787" s="169"/>
      <c r="AT1787" s="165" t="s">
        <v>276</v>
      </c>
      <c r="AU1787" s="165" t="s">
        <v>90</v>
      </c>
      <c r="AV1787" s="14" t="s">
        <v>84</v>
      </c>
      <c r="AW1787" s="14" t="s">
        <v>32</v>
      </c>
      <c r="AX1787" s="14" t="s">
        <v>77</v>
      </c>
      <c r="AY1787" s="165" t="s">
        <v>268</v>
      </c>
    </row>
    <row r="1788" spans="2:51" s="12" customFormat="1">
      <c r="B1788" s="149"/>
      <c r="D1788" s="150" t="s">
        <v>276</v>
      </c>
      <c r="E1788" s="151" t="s">
        <v>1</v>
      </c>
      <c r="F1788" s="152" t="s">
        <v>3617</v>
      </c>
      <c r="H1788" s="153">
        <v>19.446000000000002</v>
      </c>
      <c r="I1788" s="154"/>
      <c r="L1788" s="149"/>
      <c r="M1788" s="155"/>
      <c r="T1788" s="156"/>
      <c r="AT1788" s="151" t="s">
        <v>276</v>
      </c>
      <c r="AU1788" s="151" t="s">
        <v>90</v>
      </c>
      <c r="AV1788" s="12" t="s">
        <v>90</v>
      </c>
      <c r="AW1788" s="12" t="s">
        <v>32</v>
      </c>
      <c r="AX1788" s="12" t="s">
        <v>77</v>
      </c>
      <c r="AY1788" s="151" t="s">
        <v>268</v>
      </c>
    </row>
    <row r="1789" spans="2:51" s="12" customFormat="1">
      <c r="B1789" s="149"/>
      <c r="D1789" s="150" t="s">
        <v>276</v>
      </c>
      <c r="E1789" s="151" t="s">
        <v>1</v>
      </c>
      <c r="F1789" s="152" t="s">
        <v>3618</v>
      </c>
      <c r="H1789" s="153">
        <v>4.6589999999999998</v>
      </c>
      <c r="I1789" s="154"/>
      <c r="L1789" s="149"/>
      <c r="M1789" s="155"/>
      <c r="T1789" s="156"/>
      <c r="AT1789" s="151" t="s">
        <v>276</v>
      </c>
      <c r="AU1789" s="151" t="s">
        <v>90</v>
      </c>
      <c r="AV1789" s="12" t="s">
        <v>90</v>
      </c>
      <c r="AW1789" s="12" t="s">
        <v>32</v>
      </c>
      <c r="AX1789" s="12" t="s">
        <v>77</v>
      </c>
      <c r="AY1789" s="151" t="s">
        <v>268</v>
      </c>
    </row>
    <row r="1790" spans="2:51" s="12" customFormat="1">
      <c r="B1790" s="149"/>
      <c r="D1790" s="150" t="s">
        <v>276</v>
      </c>
      <c r="E1790" s="151" t="s">
        <v>1</v>
      </c>
      <c r="F1790" s="152" t="s">
        <v>3619</v>
      </c>
      <c r="H1790" s="153">
        <v>2.9820000000000002</v>
      </c>
      <c r="I1790" s="154"/>
      <c r="L1790" s="149"/>
      <c r="M1790" s="155"/>
      <c r="T1790" s="156"/>
      <c r="AT1790" s="151" t="s">
        <v>276</v>
      </c>
      <c r="AU1790" s="151" t="s">
        <v>90</v>
      </c>
      <c r="AV1790" s="12" t="s">
        <v>90</v>
      </c>
      <c r="AW1790" s="12" t="s">
        <v>32</v>
      </c>
      <c r="AX1790" s="12" t="s">
        <v>77</v>
      </c>
      <c r="AY1790" s="151" t="s">
        <v>268</v>
      </c>
    </row>
    <row r="1791" spans="2:51" s="12" customFormat="1">
      <c r="B1791" s="149"/>
      <c r="D1791" s="150" t="s">
        <v>276</v>
      </c>
      <c r="E1791" s="151" t="s">
        <v>1</v>
      </c>
      <c r="F1791" s="152" t="s">
        <v>3620</v>
      </c>
      <c r="H1791" s="153">
        <v>9.8759999999999994</v>
      </c>
      <c r="I1791" s="154"/>
      <c r="L1791" s="149"/>
      <c r="M1791" s="155"/>
      <c r="T1791" s="156"/>
      <c r="AT1791" s="151" t="s">
        <v>276</v>
      </c>
      <c r="AU1791" s="151" t="s">
        <v>90</v>
      </c>
      <c r="AV1791" s="12" t="s">
        <v>90</v>
      </c>
      <c r="AW1791" s="12" t="s">
        <v>32</v>
      </c>
      <c r="AX1791" s="12" t="s">
        <v>77</v>
      </c>
      <c r="AY1791" s="151" t="s">
        <v>268</v>
      </c>
    </row>
    <row r="1792" spans="2:51" s="12" customFormat="1">
      <c r="B1792" s="149"/>
      <c r="D1792" s="150" t="s">
        <v>276</v>
      </c>
      <c r="E1792" s="151" t="s">
        <v>1</v>
      </c>
      <c r="F1792" s="152" t="s">
        <v>955</v>
      </c>
      <c r="H1792" s="153">
        <v>1.216</v>
      </c>
      <c r="I1792" s="154"/>
      <c r="L1792" s="149"/>
      <c r="M1792" s="155"/>
      <c r="T1792" s="156"/>
      <c r="AT1792" s="151" t="s">
        <v>276</v>
      </c>
      <c r="AU1792" s="151" t="s">
        <v>90</v>
      </c>
      <c r="AV1792" s="12" t="s">
        <v>90</v>
      </c>
      <c r="AW1792" s="12" t="s">
        <v>32</v>
      </c>
      <c r="AX1792" s="12" t="s">
        <v>77</v>
      </c>
      <c r="AY1792" s="151" t="s">
        <v>268</v>
      </c>
    </row>
    <row r="1793" spans="2:65" s="12" customFormat="1">
      <c r="B1793" s="149"/>
      <c r="D1793" s="150" t="s">
        <v>276</v>
      </c>
      <c r="E1793" s="151" t="s">
        <v>1</v>
      </c>
      <c r="F1793" s="152" t="s">
        <v>956</v>
      </c>
      <c r="H1793" s="153">
        <v>2.1</v>
      </c>
      <c r="I1793" s="154"/>
      <c r="L1793" s="149"/>
      <c r="M1793" s="155"/>
      <c r="T1793" s="156"/>
      <c r="AT1793" s="151" t="s">
        <v>276</v>
      </c>
      <c r="AU1793" s="151" t="s">
        <v>90</v>
      </c>
      <c r="AV1793" s="12" t="s">
        <v>90</v>
      </c>
      <c r="AW1793" s="12" t="s">
        <v>32</v>
      </c>
      <c r="AX1793" s="12" t="s">
        <v>77</v>
      </c>
      <c r="AY1793" s="151" t="s">
        <v>268</v>
      </c>
    </row>
    <row r="1794" spans="2:65" s="15" customFormat="1">
      <c r="B1794" s="170"/>
      <c r="D1794" s="150" t="s">
        <v>276</v>
      </c>
      <c r="E1794" s="171" t="s">
        <v>1</v>
      </c>
      <c r="F1794" s="172" t="s">
        <v>325</v>
      </c>
      <c r="H1794" s="173">
        <v>40.279000000000003</v>
      </c>
      <c r="I1794" s="174"/>
      <c r="L1794" s="170"/>
      <c r="M1794" s="175"/>
      <c r="T1794" s="176"/>
      <c r="AT1794" s="171" t="s">
        <v>276</v>
      </c>
      <c r="AU1794" s="171" t="s">
        <v>90</v>
      </c>
      <c r="AV1794" s="15" t="s">
        <v>97</v>
      </c>
      <c r="AW1794" s="15" t="s">
        <v>32</v>
      </c>
      <c r="AX1794" s="15" t="s">
        <v>77</v>
      </c>
      <c r="AY1794" s="171" t="s">
        <v>268</v>
      </c>
    </row>
    <row r="1795" spans="2:65" s="13" customFormat="1">
      <c r="B1795" s="157"/>
      <c r="D1795" s="150" t="s">
        <v>276</v>
      </c>
      <c r="E1795" s="158" t="s">
        <v>1</v>
      </c>
      <c r="F1795" s="159" t="s">
        <v>278</v>
      </c>
      <c r="H1795" s="160">
        <v>505.27600000000001</v>
      </c>
      <c r="I1795" s="161"/>
      <c r="L1795" s="157"/>
      <c r="M1795" s="162"/>
      <c r="T1795" s="163"/>
      <c r="AT1795" s="158" t="s">
        <v>276</v>
      </c>
      <c r="AU1795" s="158" t="s">
        <v>90</v>
      </c>
      <c r="AV1795" s="13" t="s">
        <v>101</v>
      </c>
      <c r="AW1795" s="13" t="s">
        <v>32</v>
      </c>
      <c r="AX1795" s="13" t="s">
        <v>84</v>
      </c>
      <c r="AY1795" s="158" t="s">
        <v>268</v>
      </c>
    </row>
    <row r="1796" spans="2:65" s="11" customFormat="1" ht="22.9" customHeight="1">
      <c r="B1796" s="124"/>
      <c r="D1796" s="125" t="s">
        <v>76</v>
      </c>
      <c r="E1796" s="134" t="s">
        <v>2583</v>
      </c>
      <c r="F1796" s="134" t="s">
        <v>2584</v>
      </c>
      <c r="I1796" s="127"/>
      <c r="J1796" s="135">
        <f>BK1796</f>
        <v>0</v>
      </c>
      <c r="L1796" s="124"/>
      <c r="M1796" s="129"/>
      <c r="P1796" s="130">
        <f>SUM(P1797:P1828)</f>
        <v>0</v>
      </c>
      <c r="R1796" s="130">
        <f>SUM(R1797:R1828)</f>
        <v>2.7539999999999999E-2</v>
      </c>
      <c r="T1796" s="131">
        <f>SUM(T1797:T1828)</f>
        <v>0</v>
      </c>
      <c r="AR1796" s="125" t="s">
        <v>90</v>
      </c>
      <c r="AT1796" s="132" t="s">
        <v>76</v>
      </c>
      <c r="AU1796" s="132" t="s">
        <v>84</v>
      </c>
      <c r="AY1796" s="125" t="s">
        <v>268</v>
      </c>
      <c r="BK1796" s="133">
        <f>SUM(BK1797:BK1828)</f>
        <v>0</v>
      </c>
    </row>
    <row r="1797" spans="2:65" s="1" customFormat="1" ht="37.9" customHeight="1">
      <c r="B1797" s="32"/>
      <c r="C1797" s="136" t="s">
        <v>2545</v>
      </c>
      <c r="D1797" s="136" t="s">
        <v>270</v>
      </c>
      <c r="E1797" s="137" t="s">
        <v>2586</v>
      </c>
      <c r="F1797" s="138" t="s">
        <v>2587</v>
      </c>
      <c r="G1797" s="139" t="s">
        <v>281</v>
      </c>
      <c r="H1797" s="140">
        <v>11</v>
      </c>
      <c r="I1797" s="141"/>
      <c r="J1797" s="142">
        <f>ROUND(I1797*H1797,2)</f>
        <v>0</v>
      </c>
      <c r="K1797" s="138" t="s">
        <v>274</v>
      </c>
      <c r="L1797" s="32"/>
      <c r="M1797" s="143" t="s">
        <v>1</v>
      </c>
      <c r="N1797" s="144" t="s">
        <v>43</v>
      </c>
      <c r="P1797" s="145">
        <f>O1797*H1797</f>
        <v>0</v>
      </c>
      <c r="Q1797" s="145">
        <v>0</v>
      </c>
      <c r="R1797" s="145">
        <f>Q1797*H1797</f>
        <v>0</v>
      </c>
      <c r="S1797" s="145">
        <v>0</v>
      </c>
      <c r="T1797" s="146">
        <f>S1797*H1797</f>
        <v>0</v>
      </c>
      <c r="AR1797" s="147" t="s">
        <v>370</v>
      </c>
      <c r="AT1797" s="147" t="s">
        <v>270</v>
      </c>
      <c r="AU1797" s="147" t="s">
        <v>90</v>
      </c>
      <c r="AY1797" s="17" t="s">
        <v>268</v>
      </c>
      <c r="BE1797" s="148">
        <f>IF(N1797="základní",J1797,0)</f>
        <v>0</v>
      </c>
      <c r="BF1797" s="148">
        <f>IF(N1797="snížená",J1797,0)</f>
        <v>0</v>
      </c>
      <c r="BG1797" s="148">
        <f>IF(N1797="zákl. přenesená",J1797,0)</f>
        <v>0</v>
      </c>
      <c r="BH1797" s="148">
        <f>IF(N1797="sníž. přenesená",J1797,0)</f>
        <v>0</v>
      </c>
      <c r="BI1797" s="148">
        <f>IF(N1797="nulová",J1797,0)</f>
        <v>0</v>
      </c>
      <c r="BJ1797" s="17" t="s">
        <v>90</v>
      </c>
      <c r="BK1797" s="148">
        <f>ROUND(I1797*H1797,2)</f>
        <v>0</v>
      </c>
      <c r="BL1797" s="17" t="s">
        <v>370</v>
      </c>
      <c r="BM1797" s="147" t="s">
        <v>2588</v>
      </c>
    </row>
    <row r="1798" spans="2:65" s="12" customFormat="1">
      <c r="B1798" s="149"/>
      <c r="D1798" s="150" t="s">
        <v>276</v>
      </c>
      <c r="E1798" s="151" t="s">
        <v>1</v>
      </c>
      <c r="F1798" s="152" t="s">
        <v>326</v>
      </c>
      <c r="H1798" s="153">
        <v>11</v>
      </c>
      <c r="I1798" s="154"/>
      <c r="L1798" s="149"/>
      <c r="M1798" s="155"/>
      <c r="T1798" s="156"/>
      <c r="AT1798" s="151" t="s">
        <v>276</v>
      </c>
      <c r="AU1798" s="151" t="s">
        <v>90</v>
      </c>
      <c r="AV1798" s="12" t="s">
        <v>90</v>
      </c>
      <c r="AW1798" s="12" t="s">
        <v>32</v>
      </c>
      <c r="AX1798" s="12" t="s">
        <v>77</v>
      </c>
      <c r="AY1798" s="151" t="s">
        <v>268</v>
      </c>
    </row>
    <row r="1799" spans="2:65" s="13" customFormat="1">
      <c r="B1799" s="157"/>
      <c r="D1799" s="150" t="s">
        <v>276</v>
      </c>
      <c r="E1799" s="158" t="s">
        <v>1</v>
      </c>
      <c r="F1799" s="159" t="s">
        <v>278</v>
      </c>
      <c r="H1799" s="160">
        <v>11</v>
      </c>
      <c r="I1799" s="161"/>
      <c r="L1799" s="157"/>
      <c r="M1799" s="162"/>
      <c r="T1799" s="163"/>
      <c r="AT1799" s="158" t="s">
        <v>276</v>
      </c>
      <c r="AU1799" s="158" t="s">
        <v>90</v>
      </c>
      <c r="AV1799" s="13" t="s">
        <v>101</v>
      </c>
      <c r="AW1799" s="13" t="s">
        <v>32</v>
      </c>
      <c r="AX1799" s="13" t="s">
        <v>84</v>
      </c>
      <c r="AY1799" s="158" t="s">
        <v>268</v>
      </c>
    </row>
    <row r="1800" spans="2:65" s="1" customFormat="1" ht="66.75" customHeight="1">
      <c r="B1800" s="32"/>
      <c r="C1800" s="186" t="s">
        <v>2550</v>
      </c>
      <c r="D1800" s="196" t="s">
        <v>982</v>
      </c>
      <c r="E1800" s="187" t="s">
        <v>2590</v>
      </c>
      <c r="F1800" s="188" t="s">
        <v>2591</v>
      </c>
      <c r="G1800" s="189" t="s">
        <v>273</v>
      </c>
      <c r="H1800" s="190">
        <v>27.54</v>
      </c>
      <c r="I1800" s="191"/>
      <c r="J1800" s="192">
        <f>ROUND(I1800*H1800,2)</f>
        <v>0</v>
      </c>
      <c r="K1800" s="188" t="s">
        <v>1</v>
      </c>
      <c r="L1800" s="193"/>
      <c r="M1800" s="194" t="s">
        <v>1</v>
      </c>
      <c r="N1800" s="195" t="s">
        <v>43</v>
      </c>
      <c r="P1800" s="145">
        <f>O1800*H1800</f>
        <v>0</v>
      </c>
      <c r="Q1800" s="145">
        <v>1E-3</v>
      </c>
      <c r="R1800" s="145">
        <f>Q1800*H1800</f>
        <v>2.7539999999999999E-2</v>
      </c>
      <c r="S1800" s="145">
        <v>0</v>
      </c>
      <c r="T1800" s="146">
        <f>S1800*H1800</f>
        <v>0</v>
      </c>
      <c r="AR1800" s="147" t="s">
        <v>448</v>
      </c>
      <c r="AT1800" s="147" t="s">
        <v>982</v>
      </c>
      <c r="AU1800" s="147" t="s">
        <v>90</v>
      </c>
      <c r="AY1800" s="17" t="s">
        <v>268</v>
      </c>
      <c r="BE1800" s="148">
        <f>IF(N1800="základní",J1800,0)</f>
        <v>0</v>
      </c>
      <c r="BF1800" s="148">
        <f>IF(N1800="snížená",J1800,0)</f>
        <v>0</v>
      </c>
      <c r="BG1800" s="148">
        <f>IF(N1800="zákl. přenesená",J1800,0)</f>
        <v>0</v>
      </c>
      <c r="BH1800" s="148">
        <f>IF(N1800="sníž. přenesená",J1800,0)</f>
        <v>0</v>
      </c>
      <c r="BI1800" s="148">
        <f>IF(N1800="nulová",J1800,0)</f>
        <v>0</v>
      </c>
      <c r="BJ1800" s="17" t="s">
        <v>90</v>
      </c>
      <c r="BK1800" s="148">
        <f>ROUND(I1800*H1800,2)</f>
        <v>0</v>
      </c>
      <c r="BL1800" s="17" t="s">
        <v>370</v>
      </c>
      <c r="BM1800" s="147" t="s">
        <v>2592</v>
      </c>
    </row>
    <row r="1801" spans="2:65" s="1" customFormat="1" ht="39">
      <c r="B1801" s="32"/>
      <c r="D1801" s="150" t="s">
        <v>475</v>
      </c>
      <c r="F1801" s="178" t="s">
        <v>2136</v>
      </c>
      <c r="I1801" s="179"/>
      <c r="L1801" s="32"/>
      <c r="M1801" s="180"/>
      <c r="T1801" s="56"/>
      <c r="AT1801" s="17" t="s">
        <v>475</v>
      </c>
      <c r="AU1801" s="17" t="s">
        <v>90</v>
      </c>
    </row>
    <row r="1802" spans="2:65" s="12" customFormat="1">
      <c r="B1802" s="149"/>
      <c r="D1802" s="150" t="s">
        <v>276</v>
      </c>
      <c r="E1802" s="151" t="s">
        <v>1</v>
      </c>
      <c r="F1802" s="152" t="s">
        <v>4037</v>
      </c>
      <c r="H1802" s="153">
        <v>2.4</v>
      </c>
      <c r="I1802" s="154"/>
      <c r="L1802" s="149"/>
      <c r="M1802" s="155"/>
      <c r="T1802" s="156"/>
      <c r="AT1802" s="151" t="s">
        <v>276</v>
      </c>
      <c r="AU1802" s="151" t="s">
        <v>90</v>
      </c>
      <c r="AV1802" s="12" t="s">
        <v>90</v>
      </c>
      <c r="AW1802" s="12" t="s">
        <v>32</v>
      </c>
      <c r="AX1802" s="12" t="s">
        <v>77</v>
      </c>
      <c r="AY1802" s="151" t="s">
        <v>268</v>
      </c>
    </row>
    <row r="1803" spans="2:65" s="12" customFormat="1">
      <c r="B1803" s="149"/>
      <c r="D1803" s="150" t="s">
        <v>276</v>
      </c>
      <c r="E1803" s="151" t="s">
        <v>1</v>
      </c>
      <c r="F1803" s="152" t="s">
        <v>4038</v>
      </c>
      <c r="H1803" s="153">
        <v>4.68</v>
      </c>
      <c r="I1803" s="154"/>
      <c r="L1803" s="149"/>
      <c r="M1803" s="155"/>
      <c r="T1803" s="156"/>
      <c r="AT1803" s="151" t="s">
        <v>276</v>
      </c>
      <c r="AU1803" s="151" t="s">
        <v>90</v>
      </c>
      <c r="AV1803" s="12" t="s">
        <v>90</v>
      </c>
      <c r="AW1803" s="12" t="s">
        <v>32</v>
      </c>
      <c r="AX1803" s="12" t="s">
        <v>77</v>
      </c>
      <c r="AY1803" s="151" t="s">
        <v>268</v>
      </c>
    </row>
    <row r="1804" spans="2:65" s="12" customFormat="1">
      <c r="B1804" s="149"/>
      <c r="D1804" s="150" t="s">
        <v>276</v>
      </c>
      <c r="E1804" s="151" t="s">
        <v>1</v>
      </c>
      <c r="F1804" s="152" t="s">
        <v>4039</v>
      </c>
      <c r="H1804" s="153">
        <v>1.95</v>
      </c>
      <c r="I1804" s="154"/>
      <c r="L1804" s="149"/>
      <c r="M1804" s="155"/>
      <c r="T1804" s="156"/>
      <c r="AT1804" s="151" t="s">
        <v>276</v>
      </c>
      <c r="AU1804" s="151" t="s">
        <v>90</v>
      </c>
      <c r="AV1804" s="12" t="s">
        <v>90</v>
      </c>
      <c r="AW1804" s="12" t="s">
        <v>32</v>
      </c>
      <c r="AX1804" s="12" t="s">
        <v>77</v>
      </c>
      <c r="AY1804" s="151" t="s">
        <v>268</v>
      </c>
    </row>
    <row r="1805" spans="2:65" s="12" customFormat="1">
      <c r="B1805" s="149"/>
      <c r="D1805" s="150" t="s">
        <v>276</v>
      </c>
      <c r="E1805" s="151" t="s">
        <v>1</v>
      </c>
      <c r="F1805" s="152" t="s">
        <v>4040</v>
      </c>
      <c r="H1805" s="153">
        <v>2.4</v>
      </c>
      <c r="I1805" s="154"/>
      <c r="L1805" s="149"/>
      <c r="M1805" s="155"/>
      <c r="T1805" s="156"/>
      <c r="AT1805" s="151" t="s">
        <v>276</v>
      </c>
      <c r="AU1805" s="151" t="s">
        <v>90</v>
      </c>
      <c r="AV1805" s="12" t="s">
        <v>90</v>
      </c>
      <c r="AW1805" s="12" t="s">
        <v>32</v>
      </c>
      <c r="AX1805" s="12" t="s">
        <v>77</v>
      </c>
      <c r="AY1805" s="151" t="s">
        <v>268</v>
      </c>
    </row>
    <row r="1806" spans="2:65" s="12" customFormat="1">
      <c r="B1806" s="149"/>
      <c r="D1806" s="150" t="s">
        <v>276</v>
      </c>
      <c r="E1806" s="151" t="s">
        <v>1</v>
      </c>
      <c r="F1806" s="152" t="s">
        <v>4041</v>
      </c>
      <c r="H1806" s="153">
        <v>1.56</v>
      </c>
      <c r="I1806" s="154"/>
      <c r="L1806" s="149"/>
      <c r="M1806" s="155"/>
      <c r="T1806" s="156"/>
      <c r="AT1806" s="151" t="s">
        <v>276</v>
      </c>
      <c r="AU1806" s="151" t="s">
        <v>90</v>
      </c>
      <c r="AV1806" s="12" t="s">
        <v>90</v>
      </c>
      <c r="AW1806" s="12" t="s">
        <v>32</v>
      </c>
      <c r="AX1806" s="12" t="s">
        <v>77</v>
      </c>
      <c r="AY1806" s="151" t="s">
        <v>268</v>
      </c>
    </row>
    <row r="1807" spans="2:65" s="12" customFormat="1">
      <c r="B1807" s="149"/>
      <c r="D1807" s="150" t="s">
        <v>276</v>
      </c>
      <c r="E1807" s="151" t="s">
        <v>1</v>
      </c>
      <c r="F1807" s="152" t="s">
        <v>4042</v>
      </c>
      <c r="H1807" s="153">
        <v>2.4</v>
      </c>
      <c r="I1807" s="154"/>
      <c r="L1807" s="149"/>
      <c r="M1807" s="155"/>
      <c r="T1807" s="156"/>
      <c r="AT1807" s="151" t="s">
        <v>276</v>
      </c>
      <c r="AU1807" s="151" t="s">
        <v>90</v>
      </c>
      <c r="AV1807" s="12" t="s">
        <v>90</v>
      </c>
      <c r="AW1807" s="12" t="s">
        <v>32</v>
      </c>
      <c r="AX1807" s="12" t="s">
        <v>77</v>
      </c>
      <c r="AY1807" s="151" t="s">
        <v>268</v>
      </c>
    </row>
    <row r="1808" spans="2:65" s="12" customFormat="1">
      <c r="B1808" s="149"/>
      <c r="D1808" s="150" t="s">
        <v>276</v>
      </c>
      <c r="E1808" s="151" t="s">
        <v>1</v>
      </c>
      <c r="F1808" s="152" t="s">
        <v>4043</v>
      </c>
      <c r="H1808" s="153">
        <v>1.56</v>
      </c>
      <c r="I1808" s="154"/>
      <c r="L1808" s="149"/>
      <c r="M1808" s="155"/>
      <c r="T1808" s="156"/>
      <c r="AT1808" s="151" t="s">
        <v>276</v>
      </c>
      <c r="AU1808" s="151" t="s">
        <v>90</v>
      </c>
      <c r="AV1808" s="12" t="s">
        <v>90</v>
      </c>
      <c r="AW1808" s="12" t="s">
        <v>32</v>
      </c>
      <c r="AX1808" s="12" t="s">
        <v>77</v>
      </c>
      <c r="AY1808" s="151" t="s">
        <v>268</v>
      </c>
    </row>
    <row r="1809" spans="2:65" s="12" customFormat="1">
      <c r="B1809" s="149"/>
      <c r="D1809" s="150" t="s">
        <v>276</v>
      </c>
      <c r="E1809" s="151" t="s">
        <v>1</v>
      </c>
      <c r="F1809" s="152" t="s">
        <v>4044</v>
      </c>
      <c r="H1809" s="153">
        <v>2.4</v>
      </c>
      <c r="I1809" s="154"/>
      <c r="L1809" s="149"/>
      <c r="M1809" s="155"/>
      <c r="T1809" s="156"/>
      <c r="AT1809" s="151" t="s">
        <v>276</v>
      </c>
      <c r="AU1809" s="151" t="s">
        <v>90</v>
      </c>
      <c r="AV1809" s="12" t="s">
        <v>90</v>
      </c>
      <c r="AW1809" s="12" t="s">
        <v>32</v>
      </c>
      <c r="AX1809" s="12" t="s">
        <v>77</v>
      </c>
      <c r="AY1809" s="151" t="s">
        <v>268</v>
      </c>
    </row>
    <row r="1810" spans="2:65" s="12" customFormat="1">
      <c r="B1810" s="149"/>
      <c r="D1810" s="150" t="s">
        <v>276</v>
      </c>
      <c r="E1810" s="151" t="s">
        <v>1</v>
      </c>
      <c r="F1810" s="152" t="s">
        <v>4045</v>
      </c>
      <c r="H1810" s="153">
        <v>1.56</v>
      </c>
      <c r="I1810" s="154"/>
      <c r="L1810" s="149"/>
      <c r="M1810" s="155"/>
      <c r="T1810" s="156"/>
      <c r="AT1810" s="151" t="s">
        <v>276</v>
      </c>
      <c r="AU1810" s="151" t="s">
        <v>90</v>
      </c>
      <c r="AV1810" s="12" t="s">
        <v>90</v>
      </c>
      <c r="AW1810" s="12" t="s">
        <v>32</v>
      </c>
      <c r="AX1810" s="12" t="s">
        <v>77</v>
      </c>
      <c r="AY1810" s="151" t="s">
        <v>268</v>
      </c>
    </row>
    <row r="1811" spans="2:65" s="12" customFormat="1">
      <c r="B1811" s="149"/>
      <c r="D1811" s="150" t="s">
        <v>276</v>
      </c>
      <c r="E1811" s="151" t="s">
        <v>1</v>
      </c>
      <c r="F1811" s="152" t="s">
        <v>4046</v>
      </c>
      <c r="H1811" s="153">
        <v>4.68</v>
      </c>
      <c r="I1811" s="154"/>
      <c r="L1811" s="149"/>
      <c r="M1811" s="155"/>
      <c r="T1811" s="156"/>
      <c r="AT1811" s="151" t="s">
        <v>276</v>
      </c>
      <c r="AU1811" s="151" t="s">
        <v>90</v>
      </c>
      <c r="AV1811" s="12" t="s">
        <v>90</v>
      </c>
      <c r="AW1811" s="12" t="s">
        <v>32</v>
      </c>
      <c r="AX1811" s="12" t="s">
        <v>77</v>
      </c>
      <c r="AY1811" s="151" t="s">
        <v>268</v>
      </c>
    </row>
    <row r="1812" spans="2:65" s="12" customFormat="1">
      <c r="B1812" s="149"/>
      <c r="D1812" s="150" t="s">
        <v>276</v>
      </c>
      <c r="E1812" s="151" t="s">
        <v>1</v>
      </c>
      <c r="F1812" s="152" t="s">
        <v>4047</v>
      </c>
      <c r="H1812" s="153">
        <v>1.95</v>
      </c>
      <c r="I1812" s="154"/>
      <c r="L1812" s="149"/>
      <c r="M1812" s="155"/>
      <c r="T1812" s="156"/>
      <c r="AT1812" s="151" t="s">
        <v>276</v>
      </c>
      <c r="AU1812" s="151" t="s">
        <v>90</v>
      </c>
      <c r="AV1812" s="12" t="s">
        <v>90</v>
      </c>
      <c r="AW1812" s="12" t="s">
        <v>32</v>
      </c>
      <c r="AX1812" s="12" t="s">
        <v>77</v>
      </c>
      <c r="AY1812" s="151" t="s">
        <v>268</v>
      </c>
    </row>
    <row r="1813" spans="2:65" s="13" customFormat="1">
      <c r="B1813" s="157"/>
      <c r="D1813" s="150" t="s">
        <v>276</v>
      </c>
      <c r="E1813" s="158" t="s">
        <v>1</v>
      </c>
      <c r="F1813" s="159" t="s">
        <v>278</v>
      </c>
      <c r="H1813" s="160">
        <v>27.54</v>
      </c>
      <c r="I1813" s="161"/>
      <c r="L1813" s="157"/>
      <c r="M1813" s="162"/>
      <c r="T1813" s="163"/>
      <c r="AT1813" s="158" t="s">
        <v>276</v>
      </c>
      <c r="AU1813" s="158" t="s">
        <v>90</v>
      </c>
      <c r="AV1813" s="13" t="s">
        <v>101</v>
      </c>
      <c r="AW1813" s="13" t="s">
        <v>32</v>
      </c>
      <c r="AX1813" s="13" t="s">
        <v>84</v>
      </c>
      <c r="AY1813" s="158" t="s">
        <v>268</v>
      </c>
    </row>
    <row r="1814" spans="2:65" s="1" customFormat="1" ht="24.2" customHeight="1">
      <c r="B1814" s="32"/>
      <c r="C1814" s="136" t="s">
        <v>2556</v>
      </c>
      <c r="D1814" s="177" t="s">
        <v>270</v>
      </c>
      <c r="E1814" s="137" t="s">
        <v>2607</v>
      </c>
      <c r="F1814" s="138" t="s">
        <v>2608</v>
      </c>
      <c r="G1814" s="139" t="s">
        <v>318</v>
      </c>
      <c r="H1814" s="140">
        <v>13.59</v>
      </c>
      <c r="I1814" s="141"/>
      <c r="J1814" s="142">
        <f>ROUND(I1814*H1814,2)</f>
        <v>0</v>
      </c>
      <c r="K1814" s="138" t="s">
        <v>1</v>
      </c>
      <c r="L1814" s="32"/>
      <c r="M1814" s="143" t="s">
        <v>1</v>
      </c>
      <c r="N1814" s="144" t="s">
        <v>43</v>
      </c>
      <c r="P1814" s="145">
        <f>O1814*H1814</f>
        <v>0</v>
      </c>
      <c r="Q1814" s="145">
        <v>0</v>
      </c>
      <c r="R1814" s="145">
        <f>Q1814*H1814</f>
        <v>0</v>
      </c>
      <c r="S1814" s="145">
        <v>0</v>
      </c>
      <c r="T1814" s="146">
        <f>S1814*H1814</f>
        <v>0</v>
      </c>
      <c r="AR1814" s="147" t="s">
        <v>370</v>
      </c>
      <c r="AT1814" s="147" t="s">
        <v>270</v>
      </c>
      <c r="AU1814" s="147" t="s">
        <v>90</v>
      </c>
      <c r="AY1814" s="17" t="s">
        <v>268</v>
      </c>
      <c r="BE1814" s="148">
        <f>IF(N1814="základní",J1814,0)</f>
        <v>0</v>
      </c>
      <c r="BF1814" s="148">
        <f>IF(N1814="snížená",J1814,0)</f>
        <v>0</v>
      </c>
      <c r="BG1814" s="148">
        <f>IF(N1814="zákl. přenesená",J1814,0)</f>
        <v>0</v>
      </c>
      <c r="BH1814" s="148">
        <f>IF(N1814="sníž. přenesená",J1814,0)</f>
        <v>0</v>
      </c>
      <c r="BI1814" s="148">
        <f>IF(N1814="nulová",J1814,0)</f>
        <v>0</v>
      </c>
      <c r="BJ1814" s="17" t="s">
        <v>90</v>
      </c>
      <c r="BK1814" s="148">
        <f>ROUND(I1814*H1814,2)</f>
        <v>0</v>
      </c>
      <c r="BL1814" s="17" t="s">
        <v>370</v>
      </c>
      <c r="BM1814" s="147" t="s">
        <v>4048</v>
      </c>
    </row>
    <row r="1815" spans="2:65" s="12" customFormat="1">
      <c r="B1815" s="149"/>
      <c r="D1815" s="150" t="s">
        <v>276</v>
      </c>
      <c r="E1815" s="151" t="s">
        <v>1</v>
      </c>
      <c r="F1815" s="152" t="s">
        <v>4049</v>
      </c>
      <c r="H1815" s="153">
        <v>1.03</v>
      </c>
      <c r="I1815" s="154"/>
      <c r="L1815" s="149"/>
      <c r="M1815" s="155"/>
      <c r="T1815" s="156"/>
      <c r="AT1815" s="151" t="s">
        <v>276</v>
      </c>
      <c r="AU1815" s="151" t="s">
        <v>90</v>
      </c>
      <c r="AV1815" s="12" t="s">
        <v>90</v>
      </c>
      <c r="AW1815" s="12" t="s">
        <v>32</v>
      </c>
      <c r="AX1815" s="12" t="s">
        <v>77</v>
      </c>
      <c r="AY1815" s="151" t="s">
        <v>268</v>
      </c>
    </row>
    <row r="1816" spans="2:65" s="12" customFormat="1">
      <c r="B1816" s="149"/>
      <c r="D1816" s="150" t="s">
        <v>276</v>
      </c>
      <c r="E1816" s="151" t="s">
        <v>1</v>
      </c>
      <c r="F1816" s="152" t="s">
        <v>4050</v>
      </c>
      <c r="H1816" s="153">
        <v>2.4300000000000002</v>
      </c>
      <c r="I1816" s="154"/>
      <c r="L1816" s="149"/>
      <c r="M1816" s="155"/>
      <c r="T1816" s="156"/>
      <c r="AT1816" s="151" t="s">
        <v>276</v>
      </c>
      <c r="AU1816" s="151" t="s">
        <v>90</v>
      </c>
      <c r="AV1816" s="12" t="s">
        <v>90</v>
      </c>
      <c r="AW1816" s="12" t="s">
        <v>32</v>
      </c>
      <c r="AX1816" s="12" t="s">
        <v>77</v>
      </c>
      <c r="AY1816" s="151" t="s">
        <v>268</v>
      </c>
    </row>
    <row r="1817" spans="2:65" s="12" customFormat="1">
      <c r="B1817" s="149"/>
      <c r="D1817" s="150" t="s">
        <v>276</v>
      </c>
      <c r="E1817" s="151" t="s">
        <v>1</v>
      </c>
      <c r="F1817" s="152" t="s">
        <v>4051</v>
      </c>
      <c r="H1817" s="153">
        <v>1.06</v>
      </c>
      <c r="I1817" s="154"/>
      <c r="L1817" s="149"/>
      <c r="M1817" s="155"/>
      <c r="T1817" s="156"/>
      <c r="AT1817" s="151" t="s">
        <v>276</v>
      </c>
      <c r="AU1817" s="151" t="s">
        <v>90</v>
      </c>
      <c r="AV1817" s="12" t="s">
        <v>90</v>
      </c>
      <c r="AW1817" s="12" t="s">
        <v>32</v>
      </c>
      <c r="AX1817" s="12" t="s">
        <v>77</v>
      </c>
      <c r="AY1817" s="151" t="s">
        <v>268</v>
      </c>
    </row>
    <row r="1818" spans="2:65" s="12" customFormat="1">
      <c r="B1818" s="149"/>
      <c r="D1818" s="150" t="s">
        <v>276</v>
      </c>
      <c r="E1818" s="151" t="s">
        <v>1</v>
      </c>
      <c r="F1818" s="152" t="s">
        <v>4052</v>
      </c>
      <c r="H1818" s="153">
        <v>1.03</v>
      </c>
      <c r="I1818" s="154"/>
      <c r="L1818" s="149"/>
      <c r="M1818" s="155"/>
      <c r="T1818" s="156"/>
      <c r="AT1818" s="151" t="s">
        <v>276</v>
      </c>
      <c r="AU1818" s="151" t="s">
        <v>90</v>
      </c>
      <c r="AV1818" s="12" t="s">
        <v>90</v>
      </c>
      <c r="AW1818" s="12" t="s">
        <v>32</v>
      </c>
      <c r="AX1818" s="12" t="s">
        <v>77</v>
      </c>
      <c r="AY1818" s="151" t="s">
        <v>268</v>
      </c>
    </row>
    <row r="1819" spans="2:65" s="12" customFormat="1">
      <c r="B1819" s="149"/>
      <c r="D1819" s="150" t="s">
        <v>276</v>
      </c>
      <c r="E1819" s="151" t="s">
        <v>1</v>
      </c>
      <c r="F1819" s="152" t="s">
        <v>4053</v>
      </c>
      <c r="H1819" s="153">
        <v>0.83</v>
      </c>
      <c r="I1819" s="154"/>
      <c r="L1819" s="149"/>
      <c r="M1819" s="155"/>
      <c r="T1819" s="156"/>
      <c r="AT1819" s="151" t="s">
        <v>276</v>
      </c>
      <c r="AU1819" s="151" t="s">
        <v>90</v>
      </c>
      <c r="AV1819" s="12" t="s">
        <v>90</v>
      </c>
      <c r="AW1819" s="12" t="s">
        <v>32</v>
      </c>
      <c r="AX1819" s="12" t="s">
        <v>77</v>
      </c>
      <c r="AY1819" s="151" t="s">
        <v>268</v>
      </c>
    </row>
    <row r="1820" spans="2:65" s="12" customFormat="1">
      <c r="B1820" s="149"/>
      <c r="D1820" s="150" t="s">
        <v>276</v>
      </c>
      <c r="E1820" s="151" t="s">
        <v>1</v>
      </c>
      <c r="F1820" s="152" t="s">
        <v>4054</v>
      </c>
      <c r="H1820" s="153">
        <v>1.03</v>
      </c>
      <c r="I1820" s="154"/>
      <c r="L1820" s="149"/>
      <c r="M1820" s="155"/>
      <c r="T1820" s="156"/>
      <c r="AT1820" s="151" t="s">
        <v>276</v>
      </c>
      <c r="AU1820" s="151" t="s">
        <v>90</v>
      </c>
      <c r="AV1820" s="12" t="s">
        <v>90</v>
      </c>
      <c r="AW1820" s="12" t="s">
        <v>32</v>
      </c>
      <c r="AX1820" s="12" t="s">
        <v>77</v>
      </c>
      <c r="AY1820" s="151" t="s">
        <v>268</v>
      </c>
    </row>
    <row r="1821" spans="2:65" s="12" customFormat="1">
      <c r="B1821" s="149"/>
      <c r="D1821" s="150" t="s">
        <v>276</v>
      </c>
      <c r="E1821" s="151" t="s">
        <v>1</v>
      </c>
      <c r="F1821" s="152" t="s">
        <v>4055</v>
      </c>
      <c r="H1821" s="153">
        <v>0.83</v>
      </c>
      <c r="I1821" s="154"/>
      <c r="L1821" s="149"/>
      <c r="M1821" s="155"/>
      <c r="T1821" s="156"/>
      <c r="AT1821" s="151" t="s">
        <v>276</v>
      </c>
      <c r="AU1821" s="151" t="s">
        <v>90</v>
      </c>
      <c r="AV1821" s="12" t="s">
        <v>90</v>
      </c>
      <c r="AW1821" s="12" t="s">
        <v>32</v>
      </c>
      <c r="AX1821" s="12" t="s">
        <v>77</v>
      </c>
      <c r="AY1821" s="151" t="s">
        <v>268</v>
      </c>
    </row>
    <row r="1822" spans="2:65" s="12" customFormat="1">
      <c r="B1822" s="149"/>
      <c r="D1822" s="150" t="s">
        <v>276</v>
      </c>
      <c r="E1822" s="151" t="s">
        <v>1</v>
      </c>
      <c r="F1822" s="152" t="s">
        <v>4056</v>
      </c>
      <c r="H1822" s="153">
        <v>1.03</v>
      </c>
      <c r="I1822" s="154"/>
      <c r="L1822" s="149"/>
      <c r="M1822" s="155"/>
      <c r="T1822" s="156"/>
      <c r="AT1822" s="151" t="s">
        <v>276</v>
      </c>
      <c r="AU1822" s="151" t="s">
        <v>90</v>
      </c>
      <c r="AV1822" s="12" t="s">
        <v>90</v>
      </c>
      <c r="AW1822" s="12" t="s">
        <v>32</v>
      </c>
      <c r="AX1822" s="12" t="s">
        <v>77</v>
      </c>
      <c r="AY1822" s="151" t="s">
        <v>268</v>
      </c>
    </row>
    <row r="1823" spans="2:65" s="12" customFormat="1">
      <c r="B1823" s="149"/>
      <c r="D1823" s="150" t="s">
        <v>276</v>
      </c>
      <c r="E1823" s="151" t="s">
        <v>1</v>
      </c>
      <c r="F1823" s="152" t="s">
        <v>4057</v>
      </c>
      <c r="H1823" s="153">
        <v>0.83</v>
      </c>
      <c r="I1823" s="154"/>
      <c r="L1823" s="149"/>
      <c r="M1823" s="155"/>
      <c r="T1823" s="156"/>
      <c r="AT1823" s="151" t="s">
        <v>276</v>
      </c>
      <c r="AU1823" s="151" t="s">
        <v>90</v>
      </c>
      <c r="AV1823" s="12" t="s">
        <v>90</v>
      </c>
      <c r="AW1823" s="12" t="s">
        <v>32</v>
      </c>
      <c r="AX1823" s="12" t="s">
        <v>77</v>
      </c>
      <c r="AY1823" s="151" t="s">
        <v>268</v>
      </c>
    </row>
    <row r="1824" spans="2:65" s="12" customFormat="1">
      <c r="B1824" s="149"/>
      <c r="D1824" s="150" t="s">
        <v>276</v>
      </c>
      <c r="E1824" s="151" t="s">
        <v>1</v>
      </c>
      <c r="F1824" s="152" t="s">
        <v>4058</v>
      </c>
      <c r="H1824" s="153">
        <v>2.4300000000000002</v>
      </c>
      <c r="I1824" s="154"/>
      <c r="L1824" s="149"/>
      <c r="M1824" s="155"/>
      <c r="T1824" s="156"/>
      <c r="AT1824" s="151" t="s">
        <v>276</v>
      </c>
      <c r="AU1824" s="151" t="s">
        <v>90</v>
      </c>
      <c r="AV1824" s="12" t="s">
        <v>90</v>
      </c>
      <c r="AW1824" s="12" t="s">
        <v>32</v>
      </c>
      <c r="AX1824" s="12" t="s">
        <v>77</v>
      </c>
      <c r="AY1824" s="151" t="s">
        <v>268</v>
      </c>
    </row>
    <row r="1825" spans="2:65" s="12" customFormat="1">
      <c r="B1825" s="149"/>
      <c r="D1825" s="150" t="s">
        <v>276</v>
      </c>
      <c r="E1825" s="151" t="s">
        <v>1</v>
      </c>
      <c r="F1825" s="152" t="s">
        <v>4059</v>
      </c>
      <c r="H1825" s="153">
        <v>1.06</v>
      </c>
      <c r="I1825" s="154"/>
      <c r="L1825" s="149"/>
      <c r="M1825" s="155"/>
      <c r="T1825" s="156"/>
      <c r="AT1825" s="151" t="s">
        <v>276</v>
      </c>
      <c r="AU1825" s="151" t="s">
        <v>90</v>
      </c>
      <c r="AV1825" s="12" t="s">
        <v>90</v>
      </c>
      <c r="AW1825" s="12" t="s">
        <v>32</v>
      </c>
      <c r="AX1825" s="12" t="s">
        <v>77</v>
      </c>
      <c r="AY1825" s="151" t="s">
        <v>268</v>
      </c>
    </row>
    <row r="1826" spans="2:65" s="13" customFormat="1">
      <c r="B1826" s="157"/>
      <c r="D1826" s="150" t="s">
        <v>276</v>
      </c>
      <c r="E1826" s="158" t="s">
        <v>1</v>
      </c>
      <c r="F1826" s="159" t="s">
        <v>278</v>
      </c>
      <c r="H1826" s="160">
        <v>13.59</v>
      </c>
      <c r="I1826" s="161"/>
      <c r="L1826" s="157"/>
      <c r="M1826" s="162"/>
      <c r="T1826" s="163"/>
      <c r="AT1826" s="158" t="s">
        <v>276</v>
      </c>
      <c r="AU1826" s="158" t="s">
        <v>90</v>
      </c>
      <c r="AV1826" s="13" t="s">
        <v>101</v>
      </c>
      <c r="AW1826" s="13" t="s">
        <v>32</v>
      </c>
      <c r="AX1826" s="13" t="s">
        <v>84</v>
      </c>
      <c r="AY1826" s="158" t="s">
        <v>268</v>
      </c>
    </row>
    <row r="1827" spans="2:65" s="1" customFormat="1" ht="37.9" customHeight="1">
      <c r="B1827" s="32"/>
      <c r="C1827" s="136" t="s">
        <v>2562</v>
      </c>
      <c r="D1827" s="177" t="s">
        <v>270</v>
      </c>
      <c r="E1827" s="137" t="s">
        <v>2623</v>
      </c>
      <c r="F1827" s="138" t="s">
        <v>2624</v>
      </c>
      <c r="G1827" s="139" t="s">
        <v>215</v>
      </c>
      <c r="H1827" s="140">
        <v>0.65</v>
      </c>
      <c r="I1827" s="141"/>
      <c r="J1827" s="142">
        <f>ROUND(I1827*H1827,2)</f>
        <v>0</v>
      </c>
      <c r="K1827" s="138" t="s">
        <v>1</v>
      </c>
      <c r="L1827" s="32"/>
      <c r="M1827" s="143" t="s">
        <v>1</v>
      </c>
      <c r="N1827" s="144" t="s">
        <v>43</v>
      </c>
      <c r="P1827" s="145">
        <f>O1827*H1827</f>
        <v>0</v>
      </c>
      <c r="Q1827" s="145">
        <v>0</v>
      </c>
      <c r="R1827" s="145">
        <f>Q1827*H1827</f>
        <v>0</v>
      </c>
      <c r="S1827" s="145">
        <v>0</v>
      </c>
      <c r="T1827" s="146">
        <f>S1827*H1827</f>
        <v>0</v>
      </c>
      <c r="AR1827" s="147" t="s">
        <v>370</v>
      </c>
      <c r="AT1827" s="147" t="s">
        <v>270</v>
      </c>
      <c r="AU1827" s="147" t="s">
        <v>90</v>
      </c>
      <c r="AY1827" s="17" t="s">
        <v>268</v>
      </c>
      <c r="BE1827" s="148">
        <f>IF(N1827="základní",J1827,0)</f>
        <v>0</v>
      </c>
      <c r="BF1827" s="148">
        <f>IF(N1827="snížená",J1827,0)</f>
        <v>0</v>
      </c>
      <c r="BG1827" s="148">
        <f>IF(N1827="zákl. přenesená",J1827,0)</f>
        <v>0</v>
      </c>
      <c r="BH1827" s="148">
        <f>IF(N1827="sníž. přenesená",J1827,0)</f>
        <v>0</v>
      </c>
      <c r="BI1827" s="148">
        <f>IF(N1827="nulová",J1827,0)</f>
        <v>0</v>
      </c>
      <c r="BJ1827" s="17" t="s">
        <v>90</v>
      </c>
      <c r="BK1827" s="148">
        <f>ROUND(I1827*H1827,2)</f>
        <v>0</v>
      </c>
      <c r="BL1827" s="17" t="s">
        <v>370</v>
      </c>
      <c r="BM1827" s="147" t="s">
        <v>4060</v>
      </c>
    </row>
    <row r="1828" spans="2:65" s="1" customFormat="1" ht="24.2" customHeight="1">
      <c r="B1828" s="32"/>
      <c r="C1828" s="136" t="s">
        <v>2566</v>
      </c>
      <c r="D1828" s="136" t="s">
        <v>270</v>
      </c>
      <c r="E1828" s="137" t="s">
        <v>2627</v>
      </c>
      <c r="F1828" s="138" t="s">
        <v>2628</v>
      </c>
      <c r="G1828" s="139" t="s">
        <v>1472</v>
      </c>
      <c r="H1828" s="197"/>
      <c r="I1828" s="141"/>
      <c r="J1828" s="142">
        <f>ROUND(I1828*H1828,2)</f>
        <v>0</v>
      </c>
      <c r="K1828" s="138" t="s">
        <v>274</v>
      </c>
      <c r="L1828" s="32"/>
      <c r="M1828" s="181" t="s">
        <v>1</v>
      </c>
      <c r="N1828" s="182" t="s">
        <v>43</v>
      </c>
      <c r="O1828" s="183"/>
      <c r="P1828" s="184">
        <f>O1828*H1828</f>
        <v>0</v>
      </c>
      <c r="Q1828" s="184">
        <v>0</v>
      </c>
      <c r="R1828" s="184">
        <f>Q1828*H1828</f>
        <v>0</v>
      </c>
      <c r="S1828" s="184">
        <v>0</v>
      </c>
      <c r="T1828" s="185">
        <f>S1828*H1828</f>
        <v>0</v>
      </c>
      <c r="AR1828" s="147" t="s">
        <v>370</v>
      </c>
      <c r="AT1828" s="147" t="s">
        <v>270</v>
      </c>
      <c r="AU1828" s="147" t="s">
        <v>90</v>
      </c>
      <c r="AY1828" s="17" t="s">
        <v>268</v>
      </c>
      <c r="BE1828" s="148">
        <f>IF(N1828="základní",J1828,0)</f>
        <v>0</v>
      </c>
      <c r="BF1828" s="148">
        <f>IF(N1828="snížená",J1828,0)</f>
        <v>0</v>
      </c>
      <c r="BG1828" s="148">
        <f>IF(N1828="zákl. přenesená",J1828,0)</f>
        <v>0</v>
      </c>
      <c r="BH1828" s="148">
        <f>IF(N1828="sníž. přenesená",J1828,0)</f>
        <v>0</v>
      </c>
      <c r="BI1828" s="148">
        <f>IF(N1828="nulová",J1828,0)</f>
        <v>0</v>
      </c>
      <c r="BJ1828" s="17" t="s">
        <v>90</v>
      </c>
      <c r="BK1828" s="148">
        <f>ROUND(I1828*H1828,2)</f>
        <v>0</v>
      </c>
      <c r="BL1828" s="17" t="s">
        <v>370</v>
      </c>
      <c r="BM1828" s="147" t="s">
        <v>2629</v>
      </c>
    </row>
    <row r="1829" spans="2:65" s="1" customFormat="1" ht="6.95" customHeight="1">
      <c r="B1829" s="44"/>
      <c r="C1829" s="45"/>
      <c r="D1829" s="45"/>
      <c r="E1829" s="45"/>
      <c r="F1829" s="45"/>
      <c r="G1829" s="45"/>
      <c r="H1829" s="45"/>
      <c r="I1829" s="45"/>
      <c r="J1829" s="45"/>
      <c r="K1829" s="45"/>
      <c r="L1829" s="32"/>
    </row>
  </sheetData>
  <sheetProtection algorithmName="SHA-512" hashValue="aizsCxCEkwWU7Fykg9zIIQAOU5VuSz/My9WFALrlsKwOTipWvmz2lE/rl9AiH7V71KNJgN/0F/ce7p/ctRHmAQ==" saltValue="Y2N2T8YRLkx+U6amrJICJ3xMLPkKFWoplx+MtBlr+1xjdni6G1PXmLl7jDdAAaeRzjGX16MczdWpXItn8v4cew==" spinCount="100000" sheet="1" objects="1" scenarios="1" formatColumns="0" formatRows="0" autoFilter="0"/>
  <autoFilter ref="C150:K1828" xr:uid="{00000000-0009-0000-0000-000005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2:BM236"/>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116</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4061</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ROUND((SUM(BE129:BE235)),  2)</f>
        <v>0</v>
      </c>
      <c r="I37" s="96">
        <v>0.21</v>
      </c>
      <c r="J37" s="85">
        <f>ROUND(((SUM(BE129:BE235))*I37),  2)</f>
        <v>0</v>
      </c>
      <c r="L37" s="32"/>
    </row>
    <row r="38" spans="2:12" s="1" customFormat="1" ht="14.45" customHeight="1">
      <c r="B38" s="32"/>
      <c r="E38" s="27" t="s">
        <v>43</v>
      </c>
      <c r="F38" s="85">
        <f>ROUND((SUM(BF129:BF235)),  2)</f>
        <v>0</v>
      </c>
      <c r="I38" s="96">
        <v>0.15</v>
      </c>
      <c r="J38" s="85">
        <f>ROUND(((SUM(BF129:BF235))*I38),  2)</f>
        <v>0</v>
      </c>
      <c r="L38" s="32"/>
    </row>
    <row r="39" spans="2:12" s="1" customFormat="1" ht="14.45" hidden="1" customHeight="1">
      <c r="B39" s="32"/>
      <c r="E39" s="27" t="s">
        <v>44</v>
      </c>
      <c r="F39" s="85">
        <f>ROUND((SUM(BG129:BG235)),  2)</f>
        <v>0</v>
      </c>
      <c r="I39" s="96">
        <v>0.21</v>
      </c>
      <c r="J39" s="85">
        <f>0</f>
        <v>0</v>
      </c>
      <c r="L39" s="32"/>
    </row>
    <row r="40" spans="2:12" s="1" customFormat="1" ht="14.45" hidden="1" customHeight="1">
      <c r="B40" s="32"/>
      <c r="E40" s="27" t="s">
        <v>45</v>
      </c>
      <c r="F40" s="85">
        <f>ROUND((SUM(BH129:BH235)),  2)</f>
        <v>0</v>
      </c>
      <c r="I40" s="96">
        <v>0.15</v>
      </c>
      <c r="J40" s="85">
        <f>0</f>
        <v>0</v>
      </c>
      <c r="L40" s="32"/>
    </row>
    <row r="41" spans="2:12" s="1" customFormat="1" ht="14.45" hidden="1" customHeight="1">
      <c r="B41" s="32"/>
      <c r="E41" s="27" t="s">
        <v>46</v>
      </c>
      <c r="F41" s="85">
        <f>ROUND((SUM(BI129:BI235)),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D.1.2.A - Objekt 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J170</f>
        <v>0</v>
      </c>
      <c r="L103" s="112"/>
    </row>
    <row r="104" spans="2:47" s="8" customFormat="1" ht="24.95" customHeight="1">
      <c r="B104" s="108"/>
      <c r="D104" s="109" t="s">
        <v>248</v>
      </c>
      <c r="E104" s="110"/>
      <c r="F104" s="110"/>
      <c r="G104" s="110"/>
      <c r="H104" s="110"/>
      <c r="I104" s="110"/>
      <c r="J104" s="111">
        <f>J221</f>
        <v>0</v>
      </c>
      <c r="L104" s="108"/>
    </row>
    <row r="105" spans="2:47" s="9" customFormat="1" ht="19.899999999999999" customHeight="1">
      <c r="B105" s="112"/>
      <c r="D105" s="113" t="s">
        <v>769</v>
      </c>
      <c r="E105" s="114"/>
      <c r="F105" s="114"/>
      <c r="G105" s="114"/>
      <c r="H105" s="114"/>
      <c r="I105" s="114"/>
      <c r="J105" s="115">
        <f>J222</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753</v>
      </c>
      <c r="F119" s="257"/>
      <c r="G119" s="257"/>
      <c r="H119" s="257"/>
      <c r="L119" s="32"/>
    </row>
    <row r="120" spans="2:20" s="1" customFormat="1" ht="12" customHeight="1">
      <c r="B120" s="32"/>
      <c r="C120" s="27" t="s">
        <v>754</v>
      </c>
      <c r="L120" s="32"/>
    </row>
    <row r="121" spans="2:20" s="1" customFormat="1" ht="16.5" customHeight="1">
      <c r="B121" s="32"/>
      <c r="E121" s="235" t="str">
        <f>E13</f>
        <v>D.1.2.A - Objekt 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P130+P221</f>
        <v>0</v>
      </c>
      <c r="Q129" s="53"/>
      <c r="R129" s="121">
        <f>R130+R221</f>
        <v>260.14150095000002</v>
      </c>
      <c r="S129" s="53"/>
      <c r="T129" s="122">
        <f>T130+T221</f>
        <v>0</v>
      </c>
      <c r="AT129" s="17" t="s">
        <v>76</v>
      </c>
      <c r="AU129" s="17" t="s">
        <v>242</v>
      </c>
      <c r="BK129" s="123">
        <f>BK130+BK221</f>
        <v>0</v>
      </c>
    </row>
    <row r="130" spans="2:65" s="11" customFormat="1" ht="25.9" customHeight="1">
      <c r="B130" s="124"/>
      <c r="D130" s="125" t="s">
        <v>76</v>
      </c>
      <c r="E130" s="126" t="s">
        <v>266</v>
      </c>
      <c r="F130" s="126" t="s">
        <v>267</v>
      </c>
      <c r="I130" s="127"/>
      <c r="J130" s="128">
        <f>BK130</f>
        <v>0</v>
      </c>
      <c r="L130" s="124"/>
      <c r="M130" s="129"/>
      <c r="P130" s="130">
        <f>P131+P170</f>
        <v>0</v>
      </c>
      <c r="R130" s="130">
        <f>R131+R170</f>
        <v>259.27105095000002</v>
      </c>
      <c r="T130" s="131">
        <f>T131+T170</f>
        <v>0</v>
      </c>
      <c r="AR130" s="125" t="s">
        <v>84</v>
      </c>
      <c r="AT130" s="132" t="s">
        <v>76</v>
      </c>
      <c r="AU130" s="132" t="s">
        <v>77</v>
      </c>
      <c r="AY130" s="125" t="s">
        <v>268</v>
      </c>
      <c r="BK130" s="133">
        <f>BK131+BK170</f>
        <v>0</v>
      </c>
    </row>
    <row r="131" spans="2:65" s="11" customFormat="1" ht="22.9" customHeight="1">
      <c r="B131" s="124"/>
      <c r="D131" s="125" t="s">
        <v>76</v>
      </c>
      <c r="E131" s="134" t="s">
        <v>90</v>
      </c>
      <c r="F131" s="134" t="s">
        <v>430</v>
      </c>
      <c r="I131" s="127"/>
      <c r="J131" s="135">
        <f>BK131</f>
        <v>0</v>
      </c>
      <c r="L131" s="124"/>
      <c r="M131" s="129"/>
      <c r="P131" s="130">
        <f>SUM(P132:P169)</f>
        <v>0</v>
      </c>
      <c r="R131" s="130">
        <f>SUM(R132:R169)</f>
        <v>229.60720282</v>
      </c>
      <c r="T131" s="131">
        <f>SUM(T132:T169)</f>
        <v>0</v>
      </c>
      <c r="AR131" s="125" t="s">
        <v>84</v>
      </c>
      <c r="AT131" s="132" t="s">
        <v>76</v>
      </c>
      <c r="AU131" s="132" t="s">
        <v>84</v>
      </c>
      <c r="AY131" s="125" t="s">
        <v>268</v>
      </c>
      <c r="BK131" s="133">
        <f>SUM(BK132:BK169)</f>
        <v>0</v>
      </c>
    </row>
    <row r="132" spans="2:65" s="1" customFormat="1" ht="24.2" customHeight="1">
      <c r="B132" s="32"/>
      <c r="C132" s="136" t="s">
        <v>84</v>
      </c>
      <c r="D132" s="136" t="s">
        <v>270</v>
      </c>
      <c r="E132" s="137" t="s">
        <v>4063</v>
      </c>
      <c r="F132" s="138" t="s">
        <v>4064</v>
      </c>
      <c r="G132" s="139" t="s">
        <v>215</v>
      </c>
      <c r="H132" s="140">
        <v>6.5430000000000001</v>
      </c>
      <c r="I132" s="141"/>
      <c r="J132" s="142">
        <f>ROUND(I132*H132,2)</f>
        <v>0</v>
      </c>
      <c r="K132" s="138" t="s">
        <v>274</v>
      </c>
      <c r="L132" s="32"/>
      <c r="M132" s="143" t="s">
        <v>1</v>
      </c>
      <c r="N132" s="144" t="s">
        <v>43</v>
      </c>
      <c r="P132" s="145">
        <f>O132*H132</f>
        <v>0</v>
      </c>
      <c r="Q132" s="145">
        <v>2.3010199999999998</v>
      </c>
      <c r="R132" s="145">
        <f>Q132*H132</f>
        <v>15.055573859999999</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4067</v>
      </c>
      <c r="H134" s="153">
        <v>6.5430000000000001</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6.5430000000000001</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77" t="s">
        <v>270</v>
      </c>
      <c r="E136" s="137" t="s">
        <v>4068</v>
      </c>
      <c r="F136" s="138" t="s">
        <v>4069</v>
      </c>
      <c r="G136" s="139" t="s">
        <v>215</v>
      </c>
      <c r="H136" s="140">
        <v>31.51</v>
      </c>
      <c r="I136" s="141"/>
      <c r="J136" s="142">
        <f>ROUND(I136*H136,2)</f>
        <v>0</v>
      </c>
      <c r="K136" s="138" t="s">
        <v>1</v>
      </c>
      <c r="L136" s="32"/>
      <c r="M136" s="143" t="s">
        <v>1</v>
      </c>
      <c r="N136" s="144" t="s">
        <v>43</v>
      </c>
      <c r="P136" s="145">
        <f>O136*H136</f>
        <v>0</v>
      </c>
      <c r="Q136" s="145">
        <v>2.5018699999999998</v>
      </c>
      <c r="R136" s="145">
        <f>Q136*H136</f>
        <v>78.8339237</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4071</v>
      </c>
      <c r="H137" s="153">
        <v>31.51</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31.51</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10.224</v>
      </c>
      <c r="I139" s="141"/>
      <c r="J139" s="142">
        <f>ROUND(I139*H139,2)</f>
        <v>0</v>
      </c>
      <c r="K139" s="138" t="s">
        <v>274</v>
      </c>
      <c r="L139" s="32"/>
      <c r="M139" s="143" t="s">
        <v>1</v>
      </c>
      <c r="N139" s="144" t="s">
        <v>43</v>
      </c>
      <c r="P139" s="145">
        <f>O139*H139</f>
        <v>0</v>
      </c>
      <c r="Q139" s="145">
        <v>2.47E-3</v>
      </c>
      <c r="R139" s="145">
        <f>Q139*H139</f>
        <v>2.5253279999999999E-2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4075</v>
      </c>
      <c r="H140" s="153">
        <v>10.224</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10.224</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10.224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2.927</v>
      </c>
      <c r="I143" s="141"/>
      <c r="J143" s="142">
        <f>ROUND(I143*H143,2)</f>
        <v>0</v>
      </c>
      <c r="K143" s="138" t="s">
        <v>274</v>
      </c>
      <c r="L143" s="32"/>
      <c r="M143" s="143" t="s">
        <v>1</v>
      </c>
      <c r="N143" s="144" t="s">
        <v>43</v>
      </c>
      <c r="P143" s="145">
        <f>O143*H143</f>
        <v>0</v>
      </c>
      <c r="Q143" s="145">
        <v>1.0606199999999999</v>
      </c>
      <c r="R143" s="145">
        <f>Q143*H143</f>
        <v>3.1044347399999999</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4082</v>
      </c>
      <c r="H144" s="153">
        <v>2.927</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2.927</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77" t="s">
        <v>270</v>
      </c>
      <c r="E146" s="137" t="s">
        <v>4083</v>
      </c>
      <c r="F146" s="138" t="s">
        <v>4084</v>
      </c>
      <c r="G146" s="139" t="s">
        <v>215</v>
      </c>
      <c r="H146" s="140">
        <v>24.265000000000001</v>
      </c>
      <c r="I146" s="141"/>
      <c r="J146" s="142">
        <f>ROUND(I146*H146,2)</f>
        <v>0</v>
      </c>
      <c r="K146" s="138" t="s">
        <v>274</v>
      </c>
      <c r="L146" s="32"/>
      <c r="M146" s="143" t="s">
        <v>1</v>
      </c>
      <c r="N146" s="144" t="s">
        <v>43</v>
      </c>
      <c r="P146" s="145">
        <f>O146*H146</f>
        <v>0</v>
      </c>
      <c r="Q146" s="145">
        <v>2.3010199999999998</v>
      </c>
      <c r="R146" s="145">
        <f>Q146*H146</f>
        <v>55.834250300000001</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4086</v>
      </c>
      <c r="H147" s="165" t="s">
        <v>1</v>
      </c>
      <c r="I147" s="167"/>
      <c r="L147" s="164"/>
      <c r="M147" s="168"/>
      <c r="T147" s="169"/>
      <c r="AT147" s="165" t="s">
        <v>276</v>
      </c>
      <c r="AU147" s="165" t="s">
        <v>90</v>
      </c>
      <c r="AV147" s="14" t="s">
        <v>84</v>
      </c>
      <c r="AW147" s="14" t="s">
        <v>32</v>
      </c>
      <c r="AX147" s="14" t="s">
        <v>77</v>
      </c>
      <c r="AY147" s="165" t="s">
        <v>268</v>
      </c>
    </row>
    <row r="148" spans="2:65" s="12" customFormat="1" ht="22.5">
      <c r="B148" s="149"/>
      <c r="D148" s="150" t="s">
        <v>276</v>
      </c>
      <c r="E148" s="151" t="s">
        <v>1</v>
      </c>
      <c r="F148" s="152" t="s">
        <v>4087</v>
      </c>
      <c r="H148" s="153">
        <v>6.9950000000000001</v>
      </c>
      <c r="I148" s="154"/>
      <c r="L148" s="149"/>
      <c r="M148" s="155"/>
      <c r="T148" s="156"/>
      <c r="AT148" s="151" t="s">
        <v>276</v>
      </c>
      <c r="AU148" s="151" t="s">
        <v>90</v>
      </c>
      <c r="AV148" s="12" t="s">
        <v>90</v>
      </c>
      <c r="AW148" s="12" t="s">
        <v>32</v>
      </c>
      <c r="AX148" s="12" t="s">
        <v>77</v>
      </c>
      <c r="AY148" s="151" t="s">
        <v>268</v>
      </c>
    </row>
    <row r="149" spans="2:65" s="12" customFormat="1">
      <c r="B149" s="149"/>
      <c r="D149" s="150" t="s">
        <v>276</v>
      </c>
      <c r="E149" s="151" t="s">
        <v>1</v>
      </c>
      <c r="F149" s="152" t="s">
        <v>4088</v>
      </c>
      <c r="H149" s="153">
        <v>2.3130000000000002</v>
      </c>
      <c r="I149" s="154"/>
      <c r="L149" s="149"/>
      <c r="M149" s="155"/>
      <c r="T149" s="156"/>
      <c r="AT149" s="151" t="s">
        <v>276</v>
      </c>
      <c r="AU149" s="151" t="s">
        <v>90</v>
      </c>
      <c r="AV149" s="12" t="s">
        <v>90</v>
      </c>
      <c r="AW149" s="12" t="s">
        <v>32</v>
      </c>
      <c r="AX149" s="12" t="s">
        <v>77</v>
      </c>
      <c r="AY149" s="151" t="s">
        <v>268</v>
      </c>
    </row>
    <row r="150" spans="2:65" s="12" customFormat="1">
      <c r="B150" s="149"/>
      <c r="D150" s="150" t="s">
        <v>276</v>
      </c>
      <c r="E150" s="151" t="s">
        <v>1</v>
      </c>
      <c r="F150" s="152" t="s">
        <v>4089</v>
      </c>
      <c r="H150" s="153">
        <v>3.4569999999999999</v>
      </c>
      <c r="I150" s="154"/>
      <c r="L150" s="149"/>
      <c r="M150" s="155"/>
      <c r="T150" s="156"/>
      <c r="AT150" s="151" t="s">
        <v>276</v>
      </c>
      <c r="AU150" s="151" t="s">
        <v>90</v>
      </c>
      <c r="AV150" s="12" t="s">
        <v>90</v>
      </c>
      <c r="AW150" s="12" t="s">
        <v>32</v>
      </c>
      <c r="AX150" s="12" t="s">
        <v>77</v>
      </c>
      <c r="AY150" s="151" t="s">
        <v>268</v>
      </c>
    </row>
    <row r="151" spans="2:65" s="12" customFormat="1">
      <c r="B151" s="149"/>
      <c r="D151" s="150" t="s">
        <v>276</v>
      </c>
      <c r="E151" s="151" t="s">
        <v>1</v>
      </c>
      <c r="F151" s="152" t="s">
        <v>4090</v>
      </c>
      <c r="H151" s="153">
        <v>1.25</v>
      </c>
      <c r="I151" s="154"/>
      <c r="L151" s="149"/>
      <c r="M151" s="155"/>
      <c r="T151" s="156"/>
      <c r="AT151" s="151" t="s">
        <v>276</v>
      </c>
      <c r="AU151" s="151" t="s">
        <v>90</v>
      </c>
      <c r="AV151" s="12" t="s">
        <v>90</v>
      </c>
      <c r="AW151" s="12" t="s">
        <v>32</v>
      </c>
      <c r="AX151" s="12" t="s">
        <v>77</v>
      </c>
      <c r="AY151" s="151" t="s">
        <v>268</v>
      </c>
    </row>
    <row r="152" spans="2:65" s="12" customFormat="1">
      <c r="B152" s="149"/>
      <c r="D152" s="150" t="s">
        <v>276</v>
      </c>
      <c r="E152" s="151" t="s">
        <v>1</v>
      </c>
      <c r="F152" s="152" t="s">
        <v>4091</v>
      </c>
      <c r="H152" s="153">
        <v>2.17</v>
      </c>
      <c r="I152" s="154"/>
      <c r="L152" s="149"/>
      <c r="M152" s="155"/>
      <c r="T152" s="156"/>
      <c r="AT152" s="151" t="s">
        <v>276</v>
      </c>
      <c r="AU152" s="151" t="s">
        <v>90</v>
      </c>
      <c r="AV152" s="12" t="s">
        <v>90</v>
      </c>
      <c r="AW152" s="12" t="s">
        <v>32</v>
      </c>
      <c r="AX152" s="12" t="s">
        <v>77</v>
      </c>
      <c r="AY152" s="151" t="s">
        <v>268</v>
      </c>
    </row>
    <row r="153" spans="2:65" s="12" customFormat="1">
      <c r="B153" s="149"/>
      <c r="D153" s="150" t="s">
        <v>276</v>
      </c>
      <c r="E153" s="151" t="s">
        <v>1</v>
      </c>
      <c r="F153" s="152" t="s">
        <v>4092</v>
      </c>
      <c r="H153" s="153">
        <v>0.93600000000000005</v>
      </c>
      <c r="I153" s="154"/>
      <c r="L153" s="149"/>
      <c r="M153" s="155"/>
      <c r="T153" s="156"/>
      <c r="AT153" s="151" t="s">
        <v>276</v>
      </c>
      <c r="AU153" s="151" t="s">
        <v>90</v>
      </c>
      <c r="AV153" s="12" t="s">
        <v>90</v>
      </c>
      <c r="AW153" s="12" t="s">
        <v>32</v>
      </c>
      <c r="AX153" s="12" t="s">
        <v>77</v>
      </c>
      <c r="AY153" s="151" t="s">
        <v>268</v>
      </c>
    </row>
    <row r="154" spans="2:65" s="12" customFormat="1" ht="33.75">
      <c r="B154" s="149"/>
      <c r="D154" s="150" t="s">
        <v>276</v>
      </c>
      <c r="E154" s="151" t="s">
        <v>1</v>
      </c>
      <c r="F154" s="152" t="s">
        <v>4093</v>
      </c>
      <c r="H154" s="153">
        <v>1.544</v>
      </c>
      <c r="I154" s="154"/>
      <c r="L154" s="149"/>
      <c r="M154" s="155"/>
      <c r="T154" s="156"/>
      <c r="AT154" s="151" t="s">
        <v>276</v>
      </c>
      <c r="AU154" s="151" t="s">
        <v>90</v>
      </c>
      <c r="AV154" s="12" t="s">
        <v>90</v>
      </c>
      <c r="AW154" s="12" t="s">
        <v>32</v>
      </c>
      <c r="AX154" s="12" t="s">
        <v>77</v>
      </c>
      <c r="AY154" s="151" t="s">
        <v>268</v>
      </c>
    </row>
    <row r="155" spans="2:65" s="13" customFormat="1">
      <c r="B155" s="157"/>
      <c r="D155" s="150" t="s">
        <v>276</v>
      </c>
      <c r="E155" s="158" t="s">
        <v>1</v>
      </c>
      <c r="F155" s="159" t="s">
        <v>278</v>
      </c>
      <c r="H155" s="160">
        <v>18.664999999999999</v>
      </c>
      <c r="I155" s="161"/>
      <c r="L155" s="157"/>
      <c r="M155" s="162"/>
      <c r="T155" s="163"/>
      <c r="AT155" s="158" t="s">
        <v>276</v>
      </c>
      <c r="AU155" s="158" t="s">
        <v>90</v>
      </c>
      <c r="AV155" s="13" t="s">
        <v>101</v>
      </c>
      <c r="AW155" s="13" t="s">
        <v>32</v>
      </c>
      <c r="AX155" s="13" t="s">
        <v>84</v>
      </c>
      <c r="AY155" s="158" t="s">
        <v>268</v>
      </c>
    </row>
    <row r="156" spans="2:65" s="12" customFormat="1">
      <c r="B156" s="149"/>
      <c r="D156" s="150" t="s">
        <v>276</v>
      </c>
      <c r="F156" s="152" t="s">
        <v>4094</v>
      </c>
      <c r="H156" s="153">
        <v>24.265000000000001</v>
      </c>
      <c r="I156" s="154"/>
      <c r="L156" s="149"/>
      <c r="M156" s="155"/>
      <c r="T156" s="156"/>
      <c r="AT156" s="151" t="s">
        <v>276</v>
      </c>
      <c r="AU156" s="151" t="s">
        <v>90</v>
      </c>
      <c r="AV156" s="12" t="s">
        <v>90</v>
      </c>
      <c r="AW156" s="12" t="s">
        <v>4</v>
      </c>
      <c r="AX156" s="12" t="s">
        <v>84</v>
      </c>
      <c r="AY156" s="151" t="s">
        <v>268</v>
      </c>
    </row>
    <row r="157" spans="2:65" s="1" customFormat="1" ht="16.5" customHeight="1">
      <c r="B157" s="32"/>
      <c r="C157" s="136" t="s">
        <v>299</v>
      </c>
      <c r="D157" s="136" t="s">
        <v>270</v>
      </c>
      <c r="E157" s="137" t="s">
        <v>4095</v>
      </c>
      <c r="F157" s="138" t="s">
        <v>4096</v>
      </c>
      <c r="G157" s="139" t="s">
        <v>273</v>
      </c>
      <c r="H157" s="140">
        <v>5</v>
      </c>
      <c r="I157" s="141"/>
      <c r="J157" s="142">
        <f>ROUND(I157*H157,2)</f>
        <v>0</v>
      </c>
      <c r="K157" s="138" t="s">
        <v>274</v>
      </c>
      <c r="L157" s="32"/>
      <c r="M157" s="143" t="s">
        <v>1</v>
      </c>
      <c r="N157" s="144" t="s">
        <v>43</v>
      </c>
      <c r="P157" s="145">
        <f>O157*H157</f>
        <v>0</v>
      </c>
      <c r="Q157" s="145">
        <v>2.6900000000000001E-3</v>
      </c>
      <c r="R157" s="145">
        <f>Q157*H157</f>
        <v>1.345E-2</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4097</v>
      </c>
    </row>
    <row r="158" spans="2:65" s="1" customFormat="1" ht="16.5" customHeight="1">
      <c r="B158" s="32"/>
      <c r="C158" s="136" t="s">
        <v>309</v>
      </c>
      <c r="D158" s="136" t="s">
        <v>270</v>
      </c>
      <c r="E158" s="137" t="s">
        <v>4098</v>
      </c>
      <c r="F158" s="138" t="s">
        <v>4099</v>
      </c>
      <c r="G158" s="139" t="s">
        <v>273</v>
      </c>
      <c r="H158" s="140">
        <v>5</v>
      </c>
      <c r="I158" s="141"/>
      <c r="J158" s="142">
        <f>ROUND(I158*H158,2)</f>
        <v>0</v>
      </c>
      <c r="K158" s="138" t="s">
        <v>274</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4100</v>
      </c>
    </row>
    <row r="159" spans="2:65" s="1" customFormat="1" ht="24.2" customHeight="1">
      <c r="B159" s="32"/>
      <c r="C159" s="136" t="s">
        <v>315</v>
      </c>
      <c r="D159" s="136" t="s">
        <v>270</v>
      </c>
      <c r="E159" s="137" t="s">
        <v>4101</v>
      </c>
      <c r="F159" s="138" t="s">
        <v>4102</v>
      </c>
      <c r="G159" s="139" t="s">
        <v>413</v>
      </c>
      <c r="H159" s="140">
        <v>1.5569999999999999</v>
      </c>
      <c r="I159" s="141"/>
      <c r="J159" s="142">
        <f>ROUND(I159*H159,2)</f>
        <v>0</v>
      </c>
      <c r="K159" s="138" t="s">
        <v>274</v>
      </c>
      <c r="L159" s="32"/>
      <c r="M159" s="143" t="s">
        <v>1</v>
      </c>
      <c r="N159" s="144" t="s">
        <v>43</v>
      </c>
      <c r="P159" s="145">
        <f>O159*H159</f>
        <v>0</v>
      </c>
      <c r="Q159" s="145">
        <v>1.0606199999999999</v>
      </c>
      <c r="R159" s="145">
        <f>Q159*H159</f>
        <v>1.6513853399999998</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4103</v>
      </c>
    </row>
    <row r="160" spans="2:65" s="14" customFormat="1">
      <c r="B160" s="164"/>
      <c r="D160" s="150" t="s">
        <v>276</v>
      </c>
      <c r="E160" s="165" t="s">
        <v>1</v>
      </c>
      <c r="F160" s="166" t="s">
        <v>4104</v>
      </c>
      <c r="H160" s="165" t="s">
        <v>1</v>
      </c>
      <c r="I160" s="167"/>
      <c r="L160" s="164"/>
      <c r="M160" s="168"/>
      <c r="T160" s="169"/>
      <c r="AT160" s="165" t="s">
        <v>276</v>
      </c>
      <c r="AU160" s="165" t="s">
        <v>90</v>
      </c>
      <c r="AV160" s="14" t="s">
        <v>84</v>
      </c>
      <c r="AW160" s="14" t="s">
        <v>32</v>
      </c>
      <c r="AX160" s="14" t="s">
        <v>77</v>
      </c>
      <c r="AY160" s="165" t="s">
        <v>268</v>
      </c>
    </row>
    <row r="161" spans="2:65" s="12" customFormat="1">
      <c r="B161" s="149"/>
      <c r="D161" s="150" t="s">
        <v>276</v>
      </c>
      <c r="E161" s="151" t="s">
        <v>1</v>
      </c>
      <c r="F161" s="152" t="s">
        <v>4105</v>
      </c>
      <c r="H161" s="153">
        <v>1.5569999999999999</v>
      </c>
      <c r="I161" s="154"/>
      <c r="L161" s="149"/>
      <c r="M161" s="155"/>
      <c r="T161" s="156"/>
      <c r="AT161" s="151" t="s">
        <v>276</v>
      </c>
      <c r="AU161" s="151" t="s">
        <v>90</v>
      </c>
      <c r="AV161" s="12" t="s">
        <v>90</v>
      </c>
      <c r="AW161" s="12" t="s">
        <v>32</v>
      </c>
      <c r="AX161" s="12" t="s">
        <v>77</v>
      </c>
      <c r="AY161" s="151" t="s">
        <v>268</v>
      </c>
    </row>
    <row r="162" spans="2:65" s="13" customFormat="1">
      <c r="B162" s="157"/>
      <c r="D162" s="150" t="s">
        <v>276</v>
      </c>
      <c r="E162" s="158" t="s">
        <v>1</v>
      </c>
      <c r="F162" s="159" t="s">
        <v>278</v>
      </c>
      <c r="H162" s="160">
        <v>1.5569999999999999</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321</v>
      </c>
      <c r="D163" s="136" t="s">
        <v>270</v>
      </c>
      <c r="E163" s="137" t="s">
        <v>4106</v>
      </c>
      <c r="F163" s="138" t="s">
        <v>4107</v>
      </c>
      <c r="G163" s="139" t="s">
        <v>273</v>
      </c>
      <c r="H163" s="140">
        <v>108.28</v>
      </c>
      <c r="I163" s="141"/>
      <c r="J163" s="142">
        <f>ROUND(I163*H163,2)</f>
        <v>0</v>
      </c>
      <c r="K163" s="138" t="s">
        <v>274</v>
      </c>
      <c r="L163" s="32"/>
      <c r="M163" s="143" t="s">
        <v>1</v>
      </c>
      <c r="N163" s="144" t="s">
        <v>43</v>
      </c>
      <c r="P163" s="145">
        <f>O163*H163</f>
        <v>0</v>
      </c>
      <c r="Q163" s="145">
        <v>0.69347000000000003</v>
      </c>
      <c r="R163" s="145">
        <f>Q163*H163</f>
        <v>75.088931600000009</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4108</v>
      </c>
    </row>
    <row r="164" spans="2:65" s="14" customFormat="1">
      <c r="B164" s="164"/>
      <c r="D164" s="150" t="s">
        <v>276</v>
      </c>
      <c r="E164" s="165" t="s">
        <v>1</v>
      </c>
      <c r="F164" s="166" t="s">
        <v>4109</v>
      </c>
      <c r="H164" s="165" t="s">
        <v>1</v>
      </c>
      <c r="I164" s="167"/>
      <c r="L164" s="164"/>
      <c r="M164" s="168"/>
      <c r="T164" s="169"/>
      <c r="AT164" s="165" t="s">
        <v>276</v>
      </c>
      <c r="AU164" s="165" t="s">
        <v>90</v>
      </c>
      <c r="AV164" s="14" t="s">
        <v>84</v>
      </c>
      <c r="AW164" s="14" t="s">
        <v>32</v>
      </c>
      <c r="AX164" s="14" t="s">
        <v>77</v>
      </c>
      <c r="AY164" s="165" t="s">
        <v>268</v>
      </c>
    </row>
    <row r="165" spans="2:65" s="14" customFormat="1">
      <c r="B165" s="164"/>
      <c r="D165" s="150" t="s">
        <v>276</v>
      </c>
      <c r="E165" s="165" t="s">
        <v>1</v>
      </c>
      <c r="F165" s="166" t="s">
        <v>863</v>
      </c>
      <c r="H165" s="165" t="s">
        <v>1</v>
      </c>
      <c r="I165" s="167"/>
      <c r="L165" s="164"/>
      <c r="M165" s="168"/>
      <c r="T165" s="169"/>
      <c r="AT165" s="165" t="s">
        <v>276</v>
      </c>
      <c r="AU165" s="165" t="s">
        <v>90</v>
      </c>
      <c r="AV165" s="14" t="s">
        <v>84</v>
      </c>
      <c r="AW165" s="14" t="s">
        <v>32</v>
      </c>
      <c r="AX165" s="14" t="s">
        <v>77</v>
      </c>
      <c r="AY165" s="165" t="s">
        <v>268</v>
      </c>
    </row>
    <row r="166" spans="2:65" s="12" customFormat="1" ht="22.5">
      <c r="B166" s="149"/>
      <c r="D166" s="150" t="s">
        <v>276</v>
      </c>
      <c r="E166" s="151" t="s">
        <v>1</v>
      </c>
      <c r="F166" s="152" t="s">
        <v>4110</v>
      </c>
      <c r="H166" s="153">
        <v>102.155</v>
      </c>
      <c r="I166" s="154"/>
      <c r="L166" s="149"/>
      <c r="M166" s="155"/>
      <c r="T166" s="156"/>
      <c r="AT166" s="151" t="s">
        <v>276</v>
      </c>
      <c r="AU166" s="151" t="s">
        <v>90</v>
      </c>
      <c r="AV166" s="12" t="s">
        <v>90</v>
      </c>
      <c r="AW166" s="12" t="s">
        <v>32</v>
      </c>
      <c r="AX166" s="12" t="s">
        <v>77</v>
      </c>
      <c r="AY166" s="151" t="s">
        <v>268</v>
      </c>
    </row>
    <row r="167" spans="2:65" s="12" customFormat="1" ht="22.5">
      <c r="B167" s="149"/>
      <c r="D167" s="150" t="s">
        <v>276</v>
      </c>
      <c r="E167" s="151" t="s">
        <v>1</v>
      </c>
      <c r="F167" s="152" t="s">
        <v>4111</v>
      </c>
      <c r="H167" s="153">
        <v>6.125</v>
      </c>
      <c r="I167" s="154"/>
      <c r="L167" s="149"/>
      <c r="M167" s="155"/>
      <c r="T167" s="156"/>
      <c r="AT167" s="151" t="s">
        <v>276</v>
      </c>
      <c r="AU167" s="151" t="s">
        <v>90</v>
      </c>
      <c r="AV167" s="12" t="s">
        <v>90</v>
      </c>
      <c r="AW167" s="12" t="s">
        <v>32</v>
      </c>
      <c r="AX167" s="12" t="s">
        <v>77</v>
      </c>
      <c r="AY167" s="151" t="s">
        <v>268</v>
      </c>
    </row>
    <row r="168" spans="2:65" s="15" customFormat="1">
      <c r="B168" s="170"/>
      <c r="D168" s="150" t="s">
        <v>276</v>
      </c>
      <c r="E168" s="171" t="s">
        <v>1</v>
      </c>
      <c r="F168" s="172" t="s">
        <v>325</v>
      </c>
      <c r="H168" s="173">
        <v>108.28</v>
      </c>
      <c r="I168" s="174"/>
      <c r="L168" s="170"/>
      <c r="M168" s="175"/>
      <c r="T168" s="176"/>
      <c r="AT168" s="171" t="s">
        <v>276</v>
      </c>
      <c r="AU168" s="171" t="s">
        <v>90</v>
      </c>
      <c r="AV168" s="15" t="s">
        <v>97</v>
      </c>
      <c r="AW168" s="15" t="s">
        <v>32</v>
      </c>
      <c r="AX168" s="15" t="s">
        <v>77</v>
      </c>
      <c r="AY168" s="171" t="s">
        <v>268</v>
      </c>
    </row>
    <row r="169" spans="2:65" s="13" customFormat="1">
      <c r="B169" s="157"/>
      <c r="D169" s="150" t="s">
        <v>276</v>
      </c>
      <c r="E169" s="158" t="s">
        <v>1</v>
      </c>
      <c r="F169" s="159" t="s">
        <v>278</v>
      </c>
      <c r="H169" s="160">
        <v>108.28</v>
      </c>
      <c r="I169" s="161"/>
      <c r="L169" s="157"/>
      <c r="M169" s="162"/>
      <c r="T169" s="163"/>
      <c r="AT169" s="158" t="s">
        <v>276</v>
      </c>
      <c r="AU169" s="158" t="s">
        <v>90</v>
      </c>
      <c r="AV169" s="13" t="s">
        <v>101</v>
      </c>
      <c r="AW169" s="13" t="s">
        <v>32</v>
      </c>
      <c r="AX169" s="13" t="s">
        <v>84</v>
      </c>
      <c r="AY169" s="158" t="s">
        <v>268</v>
      </c>
    </row>
    <row r="170" spans="2:65" s="11" customFormat="1" ht="22.9" customHeight="1">
      <c r="B170" s="124"/>
      <c r="D170" s="125" t="s">
        <v>76</v>
      </c>
      <c r="E170" s="134" t="s">
        <v>101</v>
      </c>
      <c r="F170" s="134" t="s">
        <v>4112</v>
      </c>
      <c r="I170" s="127"/>
      <c r="J170" s="135">
        <f>BK170</f>
        <v>0</v>
      </c>
      <c r="L170" s="124"/>
      <c r="M170" s="129"/>
      <c r="P170" s="130">
        <f>SUM(P171:P220)</f>
        <v>0</v>
      </c>
      <c r="R170" s="130">
        <f>SUM(R171:R220)</f>
        <v>29.663848129999998</v>
      </c>
      <c r="T170" s="131">
        <f>SUM(T171:T220)</f>
        <v>0</v>
      </c>
      <c r="AR170" s="125" t="s">
        <v>84</v>
      </c>
      <c r="AT170" s="132" t="s">
        <v>76</v>
      </c>
      <c r="AU170" s="132" t="s">
        <v>84</v>
      </c>
      <c r="AY170" s="125" t="s">
        <v>268</v>
      </c>
      <c r="BK170" s="133">
        <f>SUM(BK171:BK220)</f>
        <v>0</v>
      </c>
    </row>
    <row r="171" spans="2:65" s="1" customFormat="1" ht="16.5" customHeight="1">
      <c r="B171" s="32"/>
      <c r="C171" s="136" t="s">
        <v>7</v>
      </c>
      <c r="D171" s="177" t="s">
        <v>270</v>
      </c>
      <c r="E171" s="137" t="s">
        <v>4113</v>
      </c>
      <c r="F171" s="138" t="s">
        <v>4114</v>
      </c>
      <c r="G171" s="139" t="s">
        <v>273</v>
      </c>
      <c r="H171" s="140">
        <v>108.122</v>
      </c>
      <c r="I171" s="141"/>
      <c r="J171" s="142">
        <f>ROUND(I171*H171,2)</f>
        <v>0</v>
      </c>
      <c r="K171" s="138" t="s">
        <v>1</v>
      </c>
      <c r="L171" s="32"/>
      <c r="M171" s="143" t="s">
        <v>1</v>
      </c>
      <c r="N171" s="144" t="s">
        <v>43</v>
      </c>
      <c r="P171" s="145">
        <f>O171*H171</f>
        <v>0</v>
      </c>
      <c r="Q171" s="145">
        <v>1E-3</v>
      </c>
      <c r="R171" s="145">
        <f>Q171*H171</f>
        <v>0.108122</v>
      </c>
      <c r="S171" s="145">
        <v>0</v>
      </c>
      <c r="T171" s="146">
        <f>S171*H171</f>
        <v>0</v>
      </c>
      <c r="AR171" s="147" t="s">
        <v>101</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101</v>
      </c>
      <c r="BM171" s="147" t="s">
        <v>4115</v>
      </c>
    </row>
    <row r="172" spans="2:65" s="14" customFormat="1">
      <c r="B172" s="164"/>
      <c r="D172" s="150" t="s">
        <v>276</v>
      </c>
      <c r="E172" s="165" t="s">
        <v>1</v>
      </c>
      <c r="F172" s="166" t="s">
        <v>863</v>
      </c>
      <c r="H172" s="165" t="s">
        <v>1</v>
      </c>
      <c r="I172" s="167"/>
      <c r="L172" s="164"/>
      <c r="M172" s="168"/>
      <c r="T172" s="169"/>
      <c r="AT172" s="165" t="s">
        <v>276</v>
      </c>
      <c r="AU172" s="165" t="s">
        <v>90</v>
      </c>
      <c r="AV172" s="14" t="s">
        <v>84</v>
      </c>
      <c r="AW172" s="14" t="s">
        <v>32</v>
      </c>
      <c r="AX172" s="14" t="s">
        <v>77</v>
      </c>
      <c r="AY172" s="165" t="s">
        <v>268</v>
      </c>
    </row>
    <row r="173" spans="2:65" s="12" customFormat="1">
      <c r="B173" s="149"/>
      <c r="D173" s="150" t="s">
        <v>276</v>
      </c>
      <c r="E173" s="151" t="s">
        <v>1</v>
      </c>
      <c r="F173" s="152" t="s">
        <v>4116</v>
      </c>
      <c r="H173" s="153">
        <v>39.192</v>
      </c>
      <c r="I173" s="154"/>
      <c r="L173" s="149"/>
      <c r="M173" s="155"/>
      <c r="T173" s="156"/>
      <c r="AT173" s="151" t="s">
        <v>276</v>
      </c>
      <c r="AU173" s="151" t="s">
        <v>90</v>
      </c>
      <c r="AV173" s="12" t="s">
        <v>90</v>
      </c>
      <c r="AW173" s="12" t="s">
        <v>32</v>
      </c>
      <c r="AX173" s="12" t="s">
        <v>77</v>
      </c>
      <c r="AY173" s="151" t="s">
        <v>268</v>
      </c>
    </row>
    <row r="174" spans="2:65" s="12" customFormat="1">
      <c r="B174" s="149"/>
      <c r="D174" s="150" t="s">
        <v>276</v>
      </c>
      <c r="E174" s="151" t="s">
        <v>1</v>
      </c>
      <c r="F174" s="152" t="s">
        <v>4117</v>
      </c>
      <c r="H174" s="153">
        <v>8.36</v>
      </c>
      <c r="I174" s="154"/>
      <c r="L174" s="149"/>
      <c r="M174" s="155"/>
      <c r="T174" s="156"/>
      <c r="AT174" s="151" t="s">
        <v>276</v>
      </c>
      <c r="AU174" s="151" t="s">
        <v>90</v>
      </c>
      <c r="AV174" s="12" t="s">
        <v>90</v>
      </c>
      <c r="AW174" s="12" t="s">
        <v>32</v>
      </c>
      <c r="AX174" s="12" t="s">
        <v>77</v>
      </c>
      <c r="AY174" s="151" t="s">
        <v>268</v>
      </c>
    </row>
    <row r="175" spans="2:65" s="12" customFormat="1">
      <c r="B175" s="149"/>
      <c r="D175" s="150" t="s">
        <v>276</v>
      </c>
      <c r="E175" s="151" t="s">
        <v>1</v>
      </c>
      <c r="F175" s="152" t="s">
        <v>4118</v>
      </c>
      <c r="H175" s="153">
        <v>8.4320000000000004</v>
      </c>
      <c r="I175" s="154"/>
      <c r="L175" s="149"/>
      <c r="M175" s="155"/>
      <c r="T175" s="156"/>
      <c r="AT175" s="151" t="s">
        <v>276</v>
      </c>
      <c r="AU175" s="151" t="s">
        <v>90</v>
      </c>
      <c r="AV175" s="12" t="s">
        <v>90</v>
      </c>
      <c r="AW175" s="12" t="s">
        <v>32</v>
      </c>
      <c r="AX175" s="12" t="s">
        <v>77</v>
      </c>
      <c r="AY175" s="151" t="s">
        <v>268</v>
      </c>
    </row>
    <row r="176" spans="2:65" s="12" customFormat="1">
      <c r="B176" s="149"/>
      <c r="D176" s="150" t="s">
        <v>276</v>
      </c>
      <c r="E176" s="151" t="s">
        <v>1</v>
      </c>
      <c r="F176" s="152" t="s">
        <v>954</v>
      </c>
      <c r="H176" s="153">
        <v>7.7039999999999997</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955</v>
      </c>
      <c r="H177" s="153">
        <v>1.216</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4119</v>
      </c>
      <c r="H178" s="153">
        <v>4.2</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4120</v>
      </c>
      <c r="H179" s="153">
        <v>30.239000000000001</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4121</v>
      </c>
      <c r="H180" s="153">
        <v>8.7789999999999999</v>
      </c>
      <c r="I180" s="154"/>
      <c r="L180" s="149"/>
      <c r="M180" s="155"/>
      <c r="T180" s="156"/>
      <c r="AT180" s="151" t="s">
        <v>276</v>
      </c>
      <c r="AU180" s="151" t="s">
        <v>90</v>
      </c>
      <c r="AV180" s="12" t="s">
        <v>90</v>
      </c>
      <c r="AW180" s="12" t="s">
        <v>32</v>
      </c>
      <c r="AX180" s="12" t="s">
        <v>77</v>
      </c>
      <c r="AY180" s="151" t="s">
        <v>268</v>
      </c>
    </row>
    <row r="181" spans="2:65" s="15" customFormat="1">
      <c r="B181" s="170"/>
      <c r="D181" s="150" t="s">
        <v>276</v>
      </c>
      <c r="E181" s="171" t="s">
        <v>1</v>
      </c>
      <c r="F181" s="172" t="s">
        <v>325</v>
      </c>
      <c r="H181" s="173">
        <v>108.122</v>
      </c>
      <c r="I181" s="174"/>
      <c r="L181" s="170"/>
      <c r="M181" s="175"/>
      <c r="T181" s="176"/>
      <c r="AT181" s="171" t="s">
        <v>276</v>
      </c>
      <c r="AU181" s="171" t="s">
        <v>90</v>
      </c>
      <c r="AV181" s="15" t="s">
        <v>97</v>
      </c>
      <c r="AW181" s="15" t="s">
        <v>32</v>
      </c>
      <c r="AX181" s="15" t="s">
        <v>77</v>
      </c>
      <c r="AY181" s="171" t="s">
        <v>268</v>
      </c>
    </row>
    <row r="182" spans="2:65" s="13" customFormat="1">
      <c r="B182" s="157"/>
      <c r="D182" s="150" t="s">
        <v>276</v>
      </c>
      <c r="E182" s="158" t="s">
        <v>1</v>
      </c>
      <c r="F182" s="159" t="s">
        <v>278</v>
      </c>
      <c r="H182" s="160">
        <v>108.122</v>
      </c>
      <c r="I182" s="161"/>
      <c r="L182" s="157"/>
      <c r="M182" s="162"/>
      <c r="T182" s="163"/>
      <c r="AT182" s="158" t="s">
        <v>276</v>
      </c>
      <c r="AU182" s="158" t="s">
        <v>90</v>
      </c>
      <c r="AV182" s="13" t="s">
        <v>101</v>
      </c>
      <c r="AW182" s="13" t="s">
        <v>32</v>
      </c>
      <c r="AX182" s="13" t="s">
        <v>84</v>
      </c>
      <c r="AY182" s="158" t="s">
        <v>268</v>
      </c>
    </row>
    <row r="183" spans="2:65" s="1" customFormat="1" ht="16.5" customHeight="1">
      <c r="B183" s="32"/>
      <c r="C183" s="136" t="s">
        <v>396</v>
      </c>
      <c r="D183" s="177" t="s">
        <v>270</v>
      </c>
      <c r="E183" s="137" t="s">
        <v>4122</v>
      </c>
      <c r="F183" s="138" t="s">
        <v>4123</v>
      </c>
      <c r="G183" s="139" t="s">
        <v>273</v>
      </c>
      <c r="H183" s="140">
        <v>108.122</v>
      </c>
      <c r="I183" s="141"/>
      <c r="J183" s="142">
        <f>ROUND(I183*H183,2)</f>
        <v>0</v>
      </c>
      <c r="K183" s="138" t="s">
        <v>1</v>
      </c>
      <c r="L183" s="32"/>
      <c r="M183" s="143" t="s">
        <v>1</v>
      </c>
      <c r="N183" s="144" t="s">
        <v>43</v>
      </c>
      <c r="P183" s="145">
        <f>O183*H183</f>
        <v>0</v>
      </c>
      <c r="Q183" s="145">
        <v>0</v>
      </c>
      <c r="R183" s="145">
        <f>Q183*H183</f>
        <v>0</v>
      </c>
      <c r="S183" s="145">
        <v>0</v>
      </c>
      <c r="T183" s="146">
        <f>S183*H183</f>
        <v>0</v>
      </c>
      <c r="AR183" s="147" t="s">
        <v>101</v>
      </c>
      <c r="AT183" s="147" t="s">
        <v>270</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4124</v>
      </c>
    </row>
    <row r="184" spans="2:65" s="1" customFormat="1" ht="16.5" customHeight="1">
      <c r="B184" s="32"/>
      <c r="C184" s="136" t="s">
        <v>326</v>
      </c>
      <c r="D184" s="136" t="s">
        <v>270</v>
      </c>
      <c r="E184" s="137" t="s">
        <v>4125</v>
      </c>
      <c r="F184" s="138" t="s">
        <v>4126</v>
      </c>
      <c r="G184" s="139" t="s">
        <v>215</v>
      </c>
      <c r="H184" s="140">
        <v>8.1419999999999995</v>
      </c>
      <c r="I184" s="141"/>
      <c r="J184" s="142">
        <f>ROUND(I184*H184,2)</f>
        <v>0</v>
      </c>
      <c r="K184" s="138" t="s">
        <v>274</v>
      </c>
      <c r="L184" s="32"/>
      <c r="M184" s="143" t="s">
        <v>1</v>
      </c>
      <c r="N184" s="144" t="s">
        <v>43</v>
      </c>
      <c r="P184" s="145">
        <f>O184*H184</f>
        <v>0</v>
      </c>
      <c r="Q184" s="145">
        <v>2.5019800000000001</v>
      </c>
      <c r="R184" s="145">
        <f>Q184*H184</f>
        <v>20.371121159999998</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4127</v>
      </c>
    </row>
    <row r="185" spans="2:65" s="14" customFormat="1">
      <c r="B185" s="164"/>
      <c r="D185" s="150" t="s">
        <v>276</v>
      </c>
      <c r="E185" s="165" t="s">
        <v>1</v>
      </c>
      <c r="F185" s="166" t="s">
        <v>863</v>
      </c>
      <c r="H185" s="165" t="s">
        <v>1</v>
      </c>
      <c r="I185" s="167"/>
      <c r="L185" s="164"/>
      <c r="M185" s="168"/>
      <c r="T185" s="169"/>
      <c r="AT185" s="165" t="s">
        <v>276</v>
      </c>
      <c r="AU185" s="165" t="s">
        <v>90</v>
      </c>
      <c r="AV185" s="14" t="s">
        <v>84</v>
      </c>
      <c r="AW185" s="14" t="s">
        <v>32</v>
      </c>
      <c r="AX185" s="14" t="s">
        <v>77</v>
      </c>
      <c r="AY185" s="165" t="s">
        <v>268</v>
      </c>
    </row>
    <row r="186" spans="2:65" s="12" customFormat="1">
      <c r="B186" s="149"/>
      <c r="D186" s="150" t="s">
        <v>276</v>
      </c>
      <c r="E186" s="151" t="s">
        <v>1</v>
      </c>
      <c r="F186" s="152" t="s">
        <v>4128</v>
      </c>
      <c r="H186" s="153">
        <v>4.4089999999999998</v>
      </c>
      <c r="I186" s="154"/>
      <c r="L186" s="149"/>
      <c r="M186" s="155"/>
      <c r="T186" s="156"/>
      <c r="AT186" s="151" t="s">
        <v>276</v>
      </c>
      <c r="AU186" s="151" t="s">
        <v>90</v>
      </c>
      <c r="AV186" s="12" t="s">
        <v>90</v>
      </c>
      <c r="AW186" s="12" t="s">
        <v>32</v>
      </c>
      <c r="AX186" s="12" t="s">
        <v>77</v>
      </c>
      <c r="AY186" s="151" t="s">
        <v>268</v>
      </c>
    </row>
    <row r="187" spans="2:65" s="12" customFormat="1">
      <c r="B187" s="149"/>
      <c r="D187" s="150" t="s">
        <v>276</v>
      </c>
      <c r="E187" s="151" t="s">
        <v>1</v>
      </c>
      <c r="F187" s="152" t="s">
        <v>4129</v>
      </c>
      <c r="H187" s="153">
        <v>1.0489999999999999</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4130</v>
      </c>
      <c r="H188" s="153">
        <v>1.4039999999999999</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4131</v>
      </c>
      <c r="H189" s="153">
        <v>0.65500000000000003</v>
      </c>
      <c r="I189" s="154"/>
      <c r="L189" s="149"/>
      <c r="M189" s="155"/>
      <c r="T189" s="156"/>
      <c r="AT189" s="151" t="s">
        <v>276</v>
      </c>
      <c r="AU189" s="151" t="s">
        <v>90</v>
      </c>
      <c r="AV189" s="12" t="s">
        <v>90</v>
      </c>
      <c r="AW189" s="12" t="s">
        <v>32</v>
      </c>
      <c r="AX189" s="12" t="s">
        <v>77</v>
      </c>
      <c r="AY189" s="151" t="s">
        <v>268</v>
      </c>
    </row>
    <row r="190" spans="2:65" s="12" customFormat="1">
      <c r="B190" s="149"/>
      <c r="D190" s="150" t="s">
        <v>276</v>
      </c>
      <c r="E190" s="151" t="s">
        <v>1</v>
      </c>
      <c r="F190" s="152" t="s">
        <v>4132</v>
      </c>
      <c r="H190" s="153">
        <v>0.152</v>
      </c>
      <c r="I190" s="154"/>
      <c r="L190" s="149"/>
      <c r="M190" s="155"/>
      <c r="T190" s="156"/>
      <c r="AT190" s="151" t="s">
        <v>276</v>
      </c>
      <c r="AU190" s="151" t="s">
        <v>90</v>
      </c>
      <c r="AV190" s="12" t="s">
        <v>90</v>
      </c>
      <c r="AW190" s="12" t="s">
        <v>32</v>
      </c>
      <c r="AX190" s="12" t="s">
        <v>77</v>
      </c>
      <c r="AY190" s="151" t="s">
        <v>268</v>
      </c>
    </row>
    <row r="191" spans="2:65" s="12" customFormat="1">
      <c r="B191" s="149"/>
      <c r="D191" s="150" t="s">
        <v>276</v>
      </c>
      <c r="E191" s="151" t="s">
        <v>1</v>
      </c>
      <c r="F191" s="152" t="s">
        <v>4133</v>
      </c>
      <c r="H191" s="153">
        <v>0.47299999999999998</v>
      </c>
      <c r="I191" s="154"/>
      <c r="L191" s="149"/>
      <c r="M191" s="155"/>
      <c r="T191" s="156"/>
      <c r="AT191" s="151" t="s">
        <v>276</v>
      </c>
      <c r="AU191" s="151" t="s">
        <v>90</v>
      </c>
      <c r="AV191" s="12" t="s">
        <v>90</v>
      </c>
      <c r="AW191" s="12" t="s">
        <v>32</v>
      </c>
      <c r="AX191" s="12" t="s">
        <v>77</v>
      </c>
      <c r="AY191" s="151" t="s">
        <v>268</v>
      </c>
    </row>
    <row r="192" spans="2:65" s="15" customFormat="1">
      <c r="B192" s="170"/>
      <c r="D192" s="150" t="s">
        <v>276</v>
      </c>
      <c r="E192" s="171" t="s">
        <v>1</v>
      </c>
      <c r="F192" s="172" t="s">
        <v>325</v>
      </c>
      <c r="H192" s="173">
        <v>8.1419999999999995</v>
      </c>
      <c r="I192" s="174"/>
      <c r="L192" s="170"/>
      <c r="M192" s="175"/>
      <c r="T192" s="176"/>
      <c r="AT192" s="171" t="s">
        <v>276</v>
      </c>
      <c r="AU192" s="171" t="s">
        <v>90</v>
      </c>
      <c r="AV192" s="15" t="s">
        <v>97</v>
      </c>
      <c r="AW192" s="15" t="s">
        <v>32</v>
      </c>
      <c r="AX192" s="15" t="s">
        <v>77</v>
      </c>
      <c r="AY192" s="171" t="s">
        <v>268</v>
      </c>
    </row>
    <row r="193" spans="2:65" s="13" customFormat="1">
      <c r="B193" s="157"/>
      <c r="D193" s="150" t="s">
        <v>276</v>
      </c>
      <c r="E193" s="158" t="s">
        <v>1</v>
      </c>
      <c r="F193" s="159" t="s">
        <v>278</v>
      </c>
      <c r="H193" s="160">
        <v>8.1419999999999995</v>
      </c>
      <c r="I193" s="161"/>
      <c r="L193" s="157"/>
      <c r="M193" s="162"/>
      <c r="T193" s="163"/>
      <c r="AT193" s="158" t="s">
        <v>276</v>
      </c>
      <c r="AU193" s="158" t="s">
        <v>90</v>
      </c>
      <c r="AV193" s="13" t="s">
        <v>101</v>
      </c>
      <c r="AW193" s="13" t="s">
        <v>32</v>
      </c>
      <c r="AX193" s="13" t="s">
        <v>84</v>
      </c>
      <c r="AY193" s="158" t="s">
        <v>268</v>
      </c>
    </row>
    <row r="194" spans="2:65" s="1" customFormat="1" ht="21.75" customHeight="1">
      <c r="B194" s="32"/>
      <c r="C194" s="136" t="s">
        <v>346</v>
      </c>
      <c r="D194" s="136" t="s">
        <v>270</v>
      </c>
      <c r="E194" s="137" t="s">
        <v>4134</v>
      </c>
      <c r="F194" s="138" t="s">
        <v>4135</v>
      </c>
      <c r="G194" s="139" t="s">
        <v>215</v>
      </c>
      <c r="H194" s="140">
        <v>2.8370000000000002</v>
      </c>
      <c r="I194" s="141"/>
      <c r="J194" s="142">
        <f>ROUND(I194*H194,2)</f>
        <v>0</v>
      </c>
      <c r="K194" s="138" t="s">
        <v>1</v>
      </c>
      <c r="L194" s="32"/>
      <c r="M194" s="143" t="s">
        <v>1</v>
      </c>
      <c r="N194" s="144" t="s">
        <v>43</v>
      </c>
      <c r="P194" s="145">
        <f>O194*H194</f>
        <v>0</v>
      </c>
      <c r="Q194" s="145">
        <v>2.5019800000000001</v>
      </c>
      <c r="R194" s="145">
        <f>Q194*H194</f>
        <v>7.0981172600000004</v>
      </c>
      <c r="S194" s="145">
        <v>0</v>
      </c>
      <c r="T194" s="146">
        <f>S194*H194</f>
        <v>0</v>
      </c>
      <c r="AR194" s="147" t="s">
        <v>101</v>
      </c>
      <c r="AT194" s="147" t="s">
        <v>270</v>
      </c>
      <c r="AU194" s="147" t="s">
        <v>90</v>
      </c>
      <c r="AY194" s="17" t="s">
        <v>268</v>
      </c>
      <c r="BE194" s="148">
        <f>IF(N194="základní",J194,0)</f>
        <v>0</v>
      </c>
      <c r="BF194" s="148">
        <f>IF(N194="snížená",J194,0)</f>
        <v>0</v>
      </c>
      <c r="BG194" s="148">
        <f>IF(N194="zákl. přenesená",J194,0)</f>
        <v>0</v>
      </c>
      <c r="BH194" s="148">
        <f>IF(N194="sníž. přenesená",J194,0)</f>
        <v>0</v>
      </c>
      <c r="BI194" s="148">
        <f>IF(N194="nulová",J194,0)</f>
        <v>0</v>
      </c>
      <c r="BJ194" s="17" t="s">
        <v>90</v>
      </c>
      <c r="BK194" s="148">
        <f>ROUND(I194*H194,2)</f>
        <v>0</v>
      </c>
      <c r="BL194" s="17" t="s">
        <v>101</v>
      </c>
      <c r="BM194" s="147" t="s">
        <v>4136</v>
      </c>
    </row>
    <row r="195" spans="2:65" s="14" customFormat="1">
      <c r="B195" s="164"/>
      <c r="D195" s="150" t="s">
        <v>276</v>
      </c>
      <c r="E195" s="165" t="s">
        <v>1</v>
      </c>
      <c r="F195" s="166" t="s">
        <v>863</v>
      </c>
      <c r="H195" s="165" t="s">
        <v>1</v>
      </c>
      <c r="I195" s="167"/>
      <c r="L195" s="164"/>
      <c r="M195" s="168"/>
      <c r="T195" s="169"/>
      <c r="AT195" s="165" t="s">
        <v>276</v>
      </c>
      <c r="AU195" s="165" t="s">
        <v>90</v>
      </c>
      <c r="AV195" s="14" t="s">
        <v>84</v>
      </c>
      <c r="AW195" s="14" t="s">
        <v>32</v>
      </c>
      <c r="AX195" s="14" t="s">
        <v>77</v>
      </c>
      <c r="AY195" s="165" t="s">
        <v>268</v>
      </c>
    </row>
    <row r="196" spans="2:65" s="12" customFormat="1">
      <c r="B196" s="149"/>
      <c r="D196" s="150" t="s">
        <v>276</v>
      </c>
      <c r="E196" s="151" t="s">
        <v>1</v>
      </c>
      <c r="F196" s="152" t="s">
        <v>4137</v>
      </c>
      <c r="H196" s="153">
        <v>1.895</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4138</v>
      </c>
      <c r="H197" s="153">
        <v>0.94199999999999995</v>
      </c>
      <c r="I197" s="154"/>
      <c r="L197" s="149"/>
      <c r="M197" s="155"/>
      <c r="T197" s="156"/>
      <c r="AT197" s="151" t="s">
        <v>276</v>
      </c>
      <c r="AU197" s="151" t="s">
        <v>90</v>
      </c>
      <c r="AV197" s="12" t="s">
        <v>90</v>
      </c>
      <c r="AW197" s="12" t="s">
        <v>32</v>
      </c>
      <c r="AX197" s="12" t="s">
        <v>77</v>
      </c>
      <c r="AY197" s="151" t="s">
        <v>268</v>
      </c>
    </row>
    <row r="198" spans="2:65" s="15" customFormat="1">
      <c r="B198" s="170"/>
      <c r="D198" s="150" t="s">
        <v>276</v>
      </c>
      <c r="E198" s="171" t="s">
        <v>1</v>
      </c>
      <c r="F198" s="172" t="s">
        <v>325</v>
      </c>
      <c r="H198" s="173">
        <v>2.8370000000000002</v>
      </c>
      <c r="I198" s="174"/>
      <c r="L198" s="170"/>
      <c r="M198" s="175"/>
      <c r="T198" s="176"/>
      <c r="AT198" s="171" t="s">
        <v>276</v>
      </c>
      <c r="AU198" s="171" t="s">
        <v>90</v>
      </c>
      <c r="AV198" s="15" t="s">
        <v>97</v>
      </c>
      <c r="AW198" s="15" t="s">
        <v>32</v>
      </c>
      <c r="AX198" s="15" t="s">
        <v>77</v>
      </c>
      <c r="AY198" s="171" t="s">
        <v>268</v>
      </c>
    </row>
    <row r="199" spans="2:65" s="13" customFormat="1">
      <c r="B199" s="157"/>
      <c r="D199" s="150" t="s">
        <v>276</v>
      </c>
      <c r="E199" s="158" t="s">
        <v>1</v>
      </c>
      <c r="F199" s="159" t="s">
        <v>278</v>
      </c>
      <c r="H199" s="160">
        <v>2.8370000000000002</v>
      </c>
      <c r="I199" s="161"/>
      <c r="L199" s="157"/>
      <c r="M199" s="162"/>
      <c r="T199" s="163"/>
      <c r="AT199" s="158" t="s">
        <v>276</v>
      </c>
      <c r="AU199" s="158" t="s">
        <v>90</v>
      </c>
      <c r="AV199" s="13" t="s">
        <v>101</v>
      </c>
      <c r="AW199" s="13" t="s">
        <v>32</v>
      </c>
      <c r="AX199" s="13" t="s">
        <v>84</v>
      </c>
      <c r="AY199" s="158" t="s">
        <v>268</v>
      </c>
    </row>
    <row r="200" spans="2:65" s="1" customFormat="1" ht="16.5" customHeight="1">
      <c r="B200" s="32"/>
      <c r="C200" s="136" t="s">
        <v>356</v>
      </c>
      <c r="D200" s="177" t="s">
        <v>270</v>
      </c>
      <c r="E200" s="137" t="s">
        <v>4139</v>
      </c>
      <c r="F200" s="138" t="s">
        <v>4140</v>
      </c>
      <c r="G200" s="139" t="s">
        <v>273</v>
      </c>
      <c r="H200" s="140">
        <v>69.103999999999999</v>
      </c>
      <c r="I200" s="141"/>
      <c r="J200" s="142">
        <f>ROUND(I200*H200,2)</f>
        <v>0</v>
      </c>
      <c r="K200" s="138" t="s">
        <v>274</v>
      </c>
      <c r="L200" s="32"/>
      <c r="M200" s="143" t="s">
        <v>1</v>
      </c>
      <c r="N200" s="144" t="s">
        <v>43</v>
      </c>
      <c r="P200" s="145">
        <f>O200*H200</f>
        <v>0</v>
      </c>
      <c r="Q200" s="145">
        <v>8.4200000000000004E-3</v>
      </c>
      <c r="R200" s="145">
        <f>Q200*H200</f>
        <v>0.58185567999999999</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4141</v>
      </c>
    </row>
    <row r="201" spans="2:65" s="14" customFormat="1">
      <c r="B201" s="164"/>
      <c r="D201" s="150" t="s">
        <v>276</v>
      </c>
      <c r="E201" s="165" t="s">
        <v>1</v>
      </c>
      <c r="F201" s="166" t="s">
        <v>863</v>
      </c>
      <c r="H201" s="165" t="s">
        <v>1</v>
      </c>
      <c r="I201" s="167"/>
      <c r="L201" s="164"/>
      <c r="M201" s="168"/>
      <c r="T201" s="169"/>
      <c r="AT201" s="165" t="s">
        <v>276</v>
      </c>
      <c r="AU201" s="165" t="s">
        <v>90</v>
      </c>
      <c r="AV201" s="14" t="s">
        <v>84</v>
      </c>
      <c r="AW201" s="14" t="s">
        <v>32</v>
      </c>
      <c r="AX201" s="14" t="s">
        <v>77</v>
      </c>
      <c r="AY201" s="165" t="s">
        <v>268</v>
      </c>
    </row>
    <row r="202" spans="2:65" s="12" customFormat="1">
      <c r="B202" s="149"/>
      <c r="D202" s="150" t="s">
        <v>276</v>
      </c>
      <c r="E202" s="151" t="s">
        <v>1</v>
      </c>
      <c r="F202" s="152" t="s">
        <v>4116</v>
      </c>
      <c r="H202" s="153">
        <v>39.192</v>
      </c>
      <c r="I202" s="154"/>
      <c r="L202" s="149"/>
      <c r="M202" s="155"/>
      <c r="T202" s="156"/>
      <c r="AT202" s="151" t="s">
        <v>276</v>
      </c>
      <c r="AU202" s="151" t="s">
        <v>90</v>
      </c>
      <c r="AV202" s="12" t="s">
        <v>90</v>
      </c>
      <c r="AW202" s="12" t="s">
        <v>32</v>
      </c>
      <c r="AX202" s="12" t="s">
        <v>77</v>
      </c>
      <c r="AY202" s="151" t="s">
        <v>268</v>
      </c>
    </row>
    <row r="203" spans="2:65" s="12" customFormat="1">
      <c r="B203" s="149"/>
      <c r="D203" s="150" t="s">
        <v>276</v>
      </c>
      <c r="E203" s="151" t="s">
        <v>1</v>
      </c>
      <c r="F203" s="152" t="s">
        <v>4117</v>
      </c>
      <c r="H203" s="153">
        <v>8.36</v>
      </c>
      <c r="I203" s="154"/>
      <c r="L203" s="149"/>
      <c r="M203" s="155"/>
      <c r="T203" s="156"/>
      <c r="AT203" s="151" t="s">
        <v>276</v>
      </c>
      <c r="AU203" s="151" t="s">
        <v>90</v>
      </c>
      <c r="AV203" s="12" t="s">
        <v>90</v>
      </c>
      <c r="AW203" s="12" t="s">
        <v>32</v>
      </c>
      <c r="AX203" s="12" t="s">
        <v>77</v>
      </c>
      <c r="AY203" s="151" t="s">
        <v>268</v>
      </c>
    </row>
    <row r="204" spans="2:65" s="12" customFormat="1">
      <c r="B204" s="149"/>
      <c r="D204" s="150" t="s">
        <v>276</v>
      </c>
      <c r="E204" s="151" t="s">
        <v>1</v>
      </c>
      <c r="F204" s="152" t="s">
        <v>4118</v>
      </c>
      <c r="H204" s="153">
        <v>8.4320000000000004</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954</v>
      </c>
      <c r="H205" s="153">
        <v>7.7039999999999997</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955</v>
      </c>
      <c r="H206" s="153">
        <v>1.216</v>
      </c>
      <c r="I206" s="154"/>
      <c r="L206" s="149"/>
      <c r="M206" s="155"/>
      <c r="T206" s="156"/>
      <c r="AT206" s="151" t="s">
        <v>276</v>
      </c>
      <c r="AU206" s="151" t="s">
        <v>90</v>
      </c>
      <c r="AV206" s="12" t="s">
        <v>90</v>
      </c>
      <c r="AW206" s="12" t="s">
        <v>32</v>
      </c>
      <c r="AX206" s="12" t="s">
        <v>77</v>
      </c>
      <c r="AY206" s="151" t="s">
        <v>268</v>
      </c>
    </row>
    <row r="207" spans="2:65" s="12" customFormat="1">
      <c r="B207" s="149"/>
      <c r="D207" s="150" t="s">
        <v>276</v>
      </c>
      <c r="E207" s="151" t="s">
        <v>1</v>
      </c>
      <c r="F207" s="152" t="s">
        <v>4119</v>
      </c>
      <c r="H207" s="153">
        <v>4.2</v>
      </c>
      <c r="I207" s="154"/>
      <c r="L207" s="149"/>
      <c r="M207" s="155"/>
      <c r="T207" s="156"/>
      <c r="AT207" s="151" t="s">
        <v>276</v>
      </c>
      <c r="AU207" s="151" t="s">
        <v>90</v>
      </c>
      <c r="AV207" s="12" t="s">
        <v>90</v>
      </c>
      <c r="AW207" s="12" t="s">
        <v>32</v>
      </c>
      <c r="AX207" s="12" t="s">
        <v>77</v>
      </c>
      <c r="AY207" s="151" t="s">
        <v>268</v>
      </c>
    </row>
    <row r="208" spans="2:65" s="15" customFormat="1">
      <c r="B208" s="170"/>
      <c r="D208" s="150" t="s">
        <v>276</v>
      </c>
      <c r="E208" s="171" t="s">
        <v>1</v>
      </c>
      <c r="F208" s="172" t="s">
        <v>325</v>
      </c>
      <c r="H208" s="173">
        <v>69.103999999999999</v>
      </c>
      <c r="I208" s="174"/>
      <c r="L208" s="170"/>
      <c r="M208" s="175"/>
      <c r="T208" s="176"/>
      <c r="AT208" s="171" t="s">
        <v>276</v>
      </c>
      <c r="AU208" s="171" t="s">
        <v>90</v>
      </c>
      <c r="AV208" s="15" t="s">
        <v>97</v>
      </c>
      <c r="AW208" s="15" t="s">
        <v>32</v>
      </c>
      <c r="AX208" s="15" t="s">
        <v>77</v>
      </c>
      <c r="AY208" s="171" t="s">
        <v>268</v>
      </c>
    </row>
    <row r="209" spans="2:65" s="13" customFormat="1">
      <c r="B209" s="157"/>
      <c r="D209" s="150" t="s">
        <v>276</v>
      </c>
      <c r="E209" s="158" t="s">
        <v>1</v>
      </c>
      <c r="F209" s="159" t="s">
        <v>278</v>
      </c>
      <c r="H209" s="160">
        <v>69.103999999999999</v>
      </c>
      <c r="I209" s="161"/>
      <c r="L209" s="157"/>
      <c r="M209" s="162"/>
      <c r="T209" s="163"/>
      <c r="AT209" s="158" t="s">
        <v>276</v>
      </c>
      <c r="AU209" s="158" t="s">
        <v>90</v>
      </c>
      <c r="AV209" s="13" t="s">
        <v>101</v>
      </c>
      <c r="AW209" s="13" t="s">
        <v>32</v>
      </c>
      <c r="AX209" s="13" t="s">
        <v>84</v>
      </c>
      <c r="AY209" s="158" t="s">
        <v>268</v>
      </c>
    </row>
    <row r="210" spans="2:65" s="1" customFormat="1" ht="16.5" customHeight="1">
      <c r="B210" s="32"/>
      <c r="C210" s="136" t="s">
        <v>361</v>
      </c>
      <c r="D210" s="136" t="s">
        <v>270</v>
      </c>
      <c r="E210" s="137" t="s">
        <v>4142</v>
      </c>
      <c r="F210" s="138" t="s">
        <v>4143</v>
      </c>
      <c r="G210" s="139" t="s">
        <v>273</v>
      </c>
      <c r="H210" s="140">
        <v>39.018000000000001</v>
      </c>
      <c r="I210" s="141"/>
      <c r="J210" s="142">
        <f>ROUND(I210*H210,2)</f>
        <v>0</v>
      </c>
      <c r="K210" s="138" t="s">
        <v>1</v>
      </c>
      <c r="L210" s="32"/>
      <c r="M210" s="143" t="s">
        <v>1</v>
      </c>
      <c r="N210" s="144" t="s">
        <v>43</v>
      </c>
      <c r="P210" s="145">
        <f>O210*H210</f>
        <v>0</v>
      </c>
      <c r="Q210" s="145">
        <v>8.4200000000000004E-3</v>
      </c>
      <c r="R210" s="145">
        <f>Q210*H210</f>
        <v>0.32853156</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4144</v>
      </c>
    </row>
    <row r="211" spans="2:65" s="14" customFormat="1">
      <c r="B211" s="164"/>
      <c r="D211" s="150" t="s">
        <v>276</v>
      </c>
      <c r="E211" s="165" t="s">
        <v>1</v>
      </c>
      <c r="F211" s="166" t="s">
        <v>863</v>
      </c>
      <c r="H211" s="165" t="s">
        <v>1</v>
      </c>
      <c r="I211" s="167"/>
      <c r="L211" s="164"/>
      <c r="M211" s="168"/>
      <c r="T211" s="169"/>
      <c r="AT211" s="165" t="s">
        <v>276</v>
      </c>
      <c r="AU211" s="165" t="s">
        <v>90</v>
      </c>
      <c r="AV211" s="14" t="s">
        <v>84</v>
      </c>
      <c r="AW211" s="14" t="s">
        <v>32</v>
      </c>
      <c r="AX211" s="14" t="s">
        <v>77</v>
      </c>
      <c r="AY211" s="165" t="s">
        <v>268</v>
      </c>
    </row>
    <row r="212" spans="2:65" s="12" customFormat="1">
      <c r="B212" s="149"/>
      <c r="D212" s="150" t="s">
        <v>276</v>
      </c>
      <c r="E212" s="151" t="s">
        <v>1</v>
      </c>
      <c r="F212" s="152" t="s">
        <v>4120</v>
      </c>
      <c r="H212" s="153">
        <v>30.239000000000001</v>
      </c>
      <c r="I212" s="154"/>
      <c r="L212" s="149"/>
      <c r="M212" s="155"/>
      <c r="T212" s="156"/>
      <c r="AT212" s="151" t="s">
        <v>276</v>
      </c>
      <c r="AU212" s="151" t="s">
        <v>90</v>
      </c>
      <c r="AV212" s="12" t="s">
        <v>90</v>
      </c>
      <c r="AW212" s="12" t="s">
        <v>32</v>
      </c>
      <c r="AX212" s="12" t="s">
        <v>77</v>
      </c>
      <c r="AY212" s="151" t="s">
        <v>268</v>
      </c>
    </row>
    <row r="213" spans="2:65" s="12" customFormat="1">
      <c r="B213" s="149"/>
      <c r="D213" s="150" t="s">
        <v>276</v>
      </c>
      <c r="E213" s="151" t="s">
        <v>1</v>
      </c>
      <c r="F213" s="152" t="s">
        <v>4121</v>
      </c>
      <c r="H213" s="153">
        <v>8.7789999999999999</v>
      </c>
      <c r="I213" s="154"/>
      <c r="L213" s="149"/>
      <c r="M213" s="155"/>
      <c r="T213" s="156"/>
      <c r="AT213" s="151" t="s">
        <v>276</v>
      </c>
      <c r="AU213" s="151" t="s">
        <v>90</v>
      </c>
      <c r="AV213" s="12" t="s">
        <v>90</v>
      </c>
      <c r="AW213" s="12" t="s">
        <v>32</v>
      </c>
      <c r="AX213" s="12" t="s">
        <v>77</v>
      </c>
      <c r="AY213" s="151" t="s">
        <v>268</v>
      </c>
    </row>
    <row r="214" spans="2:65" s="15" customFormat="1">
      <c r="B214" s="170"/>
      <c r="D214" s="150" t="s">
        <v>276</v>
      </c>
      <c r="E214" s="171" t="s">
        <v>1</v>
      </c>
      <c r="F214" s="172" t="s">
        <v>325</v>
      </c>
      <c r="H214" s="173">
        <v>39.018000000000001</v>
      </c>
      <c r="I214" s="174"/>
      <c r="L214" s="170"/>
      <c r="M214" s="175"/>
      <c r="T214" s="176"/>
      <c r="AT214" s="171" t="s">
        <v>276</v>
      </c>
      <c r="AU214" s="171" t="s">
        <v>90</v>
      </c>
      <c r="AV214" s="15" t="s">
        <v>97</v>
      </c>
      <c r="AW214" s="15" t="s">
        <v>32</v>
      </c>
      <c r="AX214" s="15" t="s">
        <v>77</v>
      </c>
      <c r="AY214" s="171" t="s">
        <v>268</v>
      </c>
    </row>
    <row r="215" spans="2:65" s="13" customFormat="1">
      <c r="B215" s="157"/>
      <c r="D215" s="150" t="s">
        <v>276</v>
      </c>
      <c r="E215" s="158" t="s">
        <v>1</v>
      </c>
      <c r="F215" s="159" t="s">
        <v>278</v>
      </c>
      <c r="H215" s="160">
        <v>39.018000000000001</v>
      </c>
      <c r="I215" s="161"/>
      <c r="L215" s="157"/>
      <c r="M215" s="162"/>
      <c r="T215" s="163"/>
      <c r="AT215" s="158" t="s">
        <v>276</v>
      </c>
      <c r="AU215" s="158" t="s">
        <v>90</v>
      </c>
      <c r="AV215" s="13" t="s">
        <v>101</v>
      </c>
      <c r="AW215" s="13" t="s">
        <v>32</v>
      </c>
      <c r="AX215" s="13" t="s">
        <v>84</v>
      </c>
      <c r="AY215" s="158" t="s">
        <v>268</v>
      </c>
    </row>
    <row r="216" spans="2:65" s="1" customFormat="1" ht="16.5" customHeight="1">
      <c r="B216" s="32"/>
      <c r="C216" s="136" t="s">
        <v>8</v>
      </c>
      <c r="D216" s="177" t="s">
        <v>270</v>
      </c>
      <c r="E216" s="137" t="s">
        <v>4145</v>
      </c>
      <c r="F216" s="138" t="s">
        <v>4146</v>
      </c>
      <c r="G216" s="139" t="s">
        <v>273</v>
      </c>
      <c r="H216" s="140">
        <v>69.103999999999999</v>
      </c>
      <c r="I216" s="141"/>
      <c r="J216" s="142">
        <f>ROUND(I216*H216,2)</f>
        <v>0</v>
      </c>
      <c r="K216" s="138" t="s">
        <v>274</v>
      </c>
      <c r="L216" s="32"/>
      <c r="M216" s="143" t="s">
        <v>1</v>
      </c>
      <c r="N216" s="144" t="s">
        <v>43</v>
      </c>
      <c r="P216" s="145">
        <f>O216*H216</f>
        <v>0</v>
      </c>
      <c r="Q216" s="145">
        <v>0</v>
      </c>
      <c r="R216" s="145">
        <f>Q216*H216</f>
        <v>0</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4147</v>
      </c>
    </row>
    <row r="217" spans="2:65" s="1" customFormat="1" ht="16.5" customHeight="1">
      <c r="B217" s="32"/>
      <c r="C217" s="136" t="s">
        <v>370</v>
      </c>
      <c r="D217" s="177" t="s">
        <v>270</v>
      </c>
      <c r="E217" s="137" t="s">
        <v>4148</v>
      </c>
      <c r="F217" s="138" t="s">
        <v>4149</v>
      </c>
      <c r="G217" s="139" t="s">
        <v>273</v>
      </c>
      <c r="H217" s="140">
        <v>39.018000000000001</v>
      </c>
      <c r="I217" s="141"/>
      <c r="J217" s="142">
        <f>ROUND(I217*H217,2)</f>
        <v>0</v>
      </c>
      <c r="K217" s="138" t="s">
        <v>1</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4150</v>
      </c>
    </row>
    <row r="218" spans="2:65" s="1" customFormat="1" ht="24.2" customHeight="1">
      <c r="B218" s="32"/>
      <c r="C218" s="136" t="s">
        <v>374</v>
      </c>
      <c r="D218" s="136" t="s">
        <v>270</v>
      </c>
      <c r="E218" s="137" t="s">
        <v>4151</v>
      </c>
      <c r="F218" s="138" t="s">
        <v>4152</v>
      </c>
      <c r="G218" s="139" t="s">
        <v>413</v>
      </c>
      <c r="H218" s="140">
        <v>1.117</v>
      </c>
      <c r="I218" s="141"/>
      <c r="J218" s="142">
        <f>ROUND(I218*H218,2)</f>
        <v>0</v>
      </c>
      <c r="K218" s="138" t="s">
        <v>274</v>
      </c>
      <c r="L218" s="32"/>
      <c r="M218" s="143" t="s">
        <v>1</v>
      </c>
      <c r="N218" s="144" t="s">
        <v>43</v>
      </c>
      <c r="P218" s="145">
        <f>O218*H218</f>
        <v>0</v>
      </c>
      <c r="Q218" s="145">
        <v>1.05291</v>
      </c>
      <c r="R218" s="145">
        <f>Q218*H218</f>
        <v>1.17610047</v>
      </c>
      <c r="S218" s="145">
        <v>0</v>
      </c>
      <c r="T218" s="146">
        <f>S218*H218</f>
        <v>0</v>
      </c>
      <c r="AR218" s="147" t="s">
        <v>101</v>
      </c>
      <c r="AT218" s="147" t="s">
        <v>270</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101</v>
      </c>
      <c r="BM218" s="147" t="s">
        <v>4153</v>
      </c>
    </row>
    <row r="219" spans="2:65" s="12" customFormat="1">
      <c r="B219" s="149"/>
      <c r="D219" s="150" t="s">
        <v>276</v>
      </c>
      <c r="E219" s="151" t="s">
        <v>1</v>
      </c>
      <c r="F219" s="152" t="s">
        <v>4154</v>
      </c>
      <c r="H219" s="153">
        <v>1.117</v>
      </c>
      <c r="I219" s="154"/>
      <c r="L219" s="149"/>
      <c r="M219" s="155"/>
      <c r="T219" s="156"/>
      <c r="AT219" s="151" t="s">
        <v>276</v>
      </c>
      <c r="AU219" s="151" t="s">
        <v>90</v>
      </c>
      <c r="AV219" s="12" t="s">
        <v>90</v>
      </c>
      <c r="AW219" s="12" t="s">
        <v>32</v>
      </c>
      <c r="AX219" s="12" t="s">
        <v>77</v>
      </c>
      <c r="AY219" s="151" t="s">
        <v>268</v>
      </c>
    </row>
    <row r="220" spans="2:65" s="13" customFormat="1">
      <c r="B220" s="157"/>
      <c r="D220" s="150" t="s">
        <v>276</v>
      </c>
      <c r="E220" s="158" t="s">
        <v>1</v>
      </c>
      <c r="F220" s="159" t="s">
        <v>278</v>
      </c>
      <c r="H220" s="160">
        <v>1.117</v>
      </c>
      <c r="I220" s="161"/>
      <c r="L220" s="157"/>
      <c r="M220" s="162"/>
      <c r="T220" s="163"/>
      <c r="AT220" s="158" t="s">
        <v>276</v>
      </c>
      <c r="AU220" s="158" t="s">
        <v>90</v>
      </c>
      <c r="AV220" s="13" t="s">
        <v>101</v>
      </c>
      <c r="AW220" s="13" t="s">
        <v>32</v>
      </c>
      <c r="AX220" s="13" t="s">
        <v>84</v>
      </c>
      <c r="AY220" s="158" t="s">
        <v>268</v>
      </c>
    </row>
    <row r="221" spans="2:65" s="11" customFormat="1" ht="25.9" customHeight="1">
      <c r="B221" s="124"/>
      <c r="D221" s="125" t="s">
        <v>76</v>
      </c>
      <c r="E221" s="126" t="s">
        <v>585</v>
      </c>
      <c r="F221" s="126" t="s">
        <v>586</v>
      </c>
      <c r="I221" s="127"/>
      <c r="J221" s="128">
        <f>BK221</f>
        <v>0</v>
      </c>
      <c r="L221" s="124"/>
      <c r="M221" s="129"/>
      <c r="P221" s="130">
        <f>P222</f>
        <v>0</v>
      </c>
      <c r="R221" s="130">
        <f>R222</f>
        <v>0.87044999999999995</v>
      </c>
      <c r="T221" s="131">
        <f>T222</f>
        <v>0</v>
      </c>
      <c r="AR221" s="125" t="s">
        <v>90</v>
      </c>
      <c r="AT221" s="132" t="s">
        <v>76</v>
      </c>
      <c r="AU221" s="132" t="s">
        <v>77</v>
      </c>
      <c r="AY221" s="125" t="s">
        <v>268</v>
      </c>
      <c r="BK221" s="133">
        <f>BK222</f>
        <v>0</v>
      </c>
    </row>
    <row r="222" spans="2:65" s="11" customFormat="1" ht="22.9" customHeight="1">
      <c r="B222" s="124"/>
      <c r="D222" s="125" t="s">
        <v>76</v>
      </c>
      <c r="E222" s="134" t="s">
        <v>2174</v>
      </c>
      <c r="F222" s="134" t="s">
        <v>2175</v>
      </c>
      <c r="I222" s="127"/>
      <c r="J222" s="135">
        <f>BK222</f>
        <v>0</v>
      </c>
      <c r="L222" s="124"/>
      <c r="M222" s="129"/>
      <c r="P222" s="130">
        <f>SUM(P223:P235)</f>
        <v>0</v>
      </c>
      <c r="R222" s="130">
        <f>SUM(R223:R235)</f>
        <v>0.87044999999999995</v>
      </c>
      <c r="T222" s="131">
        <f>SUM(T223:T235)</f>
        <v>0</v>
      </c>
      <c r="AR222" s="125" t="s">
        <v>90</v>
      </c>
      <c r="AT222" s="132" t="s">
        <v>76</v>
      </c>
      <c r="AU222" s="132" t="s">
        <v>84</v>
      </c>
      <c r="AY222" s="125" t="s">
        <v>268</v>
      </c>
      <c r="BK222" s="133">
        <f>SUM(BK223:BK235)</f>
        <v>0</v>
      </c>
    </row>
    <row r="223" spans="2:65" s="1" customFormat="1" ht="16.5" customHeight="1">
      <c r="B223" s="32"/>
      <c r="C223" s="136" t="s">
        <v>378</v>
      </c>
      <c r="D223" s="136" t="s">
        <v>270</v>
      </c>
      <c r="E223" s="137" t="s">
        <v>4155</v>
      </c>
      <c r="F223" s="138" t="s">
        <v>4156</v>
      </c>
      <c r="G223" s="139" t="s">
        <v>1442</v>
      </c>
      <c r="H223" s="140">
        <v>829</v>
      </c>
      <c r="I223" s="141"/>
      <c r="J223" s="142">
        <f>ROUND(I223*H223,2)</f>
        <v>0</v>
      </c>
      <c r="K223" s="138" t="s">
        <v>1</v>
      </c>
      <c r="L223" s="32"/>
      <c r="M223" s="143" t="s">
        <v>1</v>
      </c>
      <c r="N223" s="144" t="s">
        <v>43</v>
      </c>
      <c r="P223" s="145">
        <f>O223*H223</f>
        <v>0</v>
      </c>
      <c r="Q223" s="145">
        <v>5.0000000000000002E-5</v>
      </c>
      <c r="R223" s="145">
        <f>Q223*H223</f>
        <v>4.1450000000000001E-2</v>
      </c>
      <c r="S223" s="145">
        <v>0</v>
      </c>
      <c r="T223" s="146">
        <f>S223*H223</f>
        <v>0</v>
      </c>
      <c r="AR223" s="147" t="s">
        <v>370</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370</v>
      </c>
      <c r="BM223" s="147" t="s">
        <v>4157</v>
      </c>
    </row>
    <row r="224" spans="2:65" s="1" customFormat="1" ht="29.25">
      <c r="B224" s="32"/>
      <c r="D224" s="150" t="s">
        <v>475</v>
      </c>
      <c r="F224" s="178" t="s">
        <v>4158</v>
      </c>
      <c r="I224" s="179"/>
      <c r="L224" s="32"/>
      <c r="M224" s="180"/>
      <c r="T224" s="56"/>
      <c r="AT224" s="17" t="s">
        <v>475</v>
      </c>
      <c r="AU224" s="17" t="s">
        <v>90</v>
      </c>
    </row>
    <row r="225" spans="2:65" s="12" customFormat="1">
      <c r="B225" s="149"/>
      <c r="D225" s="150" t="s">
        <v>276</v>
      </c>
      <c r="F225" s="152" t="s">
        <v>4159</v>
      </c>
      <c r="H225" s="153">
        <v>829</v>
      </c>
      <c r="I225" s="154"/>
      <c r="L225" s="149"/>
      <c r="M225" s="155"/>
      <c r="T225" s="156"/>
      <c r="AT225" s="151" t="s">
        <v>276</v>
      </c>
      <c r="AU225" s="151" t="s">
        <v>90</v>
      </c>
      <c r="AV225" s="12" t="s">
        <v>90</v>
      </c>
      <c r="AW225" s="12" t="s">
        <v>4</v>
      </c>
      <c r="AX225" s="12" t="s">
        <v>84</v>
      </c>
      <c r="AY225" s="151" t="s">
        <v>268</v>
      </c>
    </row>
    <row r="226" spans="2:65" s="1" customFormat="1" ht="24.2" customHeight="1">
      <c r="B226" s="32"/>
      <c r="C226" s="186" t="s">
        <v>382</v>
      </c>
      <c r="D226" s="186" t="s">
        <v>982</v>
      </c>
      <c r="E226" s="187" t="s">
        <v>4160</v>
      </c>
      <c r="F226" s="188" t="s">
        <v>4161</v>
      </c>
      <c r="G226" s="189" t="s">
        <v>413</v>
      </c>
      <c r="H226" s="190">
        <v>0.82899999999999996</v>
      </c>
      <c r="I226" s="191"/>
      <c r="J226" s="192">
        <f>ROUND(I226*H226,2)</f>
        <v>0</v>
      </c>
      <c r="K226" s="188" t="s">
        <v>1</v>
      </c>
      <c r="L226" s="193"/>
      <c r="M226" s="194" t="s">
        <v>1</v>
      </c>
      <c r="N226" s="195" t="s">
        <v>43</v>
      </c>
      <c r="P226" s="145">
        <f>O226*H226</f>
        <v>0</v>
      </c>
      <c r="Q226" s="145">
        <v>1</v>
      </c>
      <c r="R226" s="145">
        <f>Q226*H226</f>
        <v>0.82899999999999996</v>
      </c>
      <c r="S226" s="145">
        <v>0</v>
      </c>
      <c r="T226" s="146">
        <f>S226*H226</f>
        <v>0</v>
      </c>
      <c r="AR226" s="147" t="s">
        <v>448</v>
      </c>
      <c r="AT226" s="147" t="s">
        <v>982</v>
      </c>
      <c r="AU226" s="147" t="s">
        <v>90</v>
      </c>
      <c r="AY226" s="17" t="s">
        <v>268</v>
      </c>
      <c r="BE226" s="148">
        <f>IF(N226="základní",J226,0)</f>
        <v>0</v>
      </c>
      <c r="BF226" s="148">
        <f>IF(N226="snížená",J226,0)</f>
        <v>0</v>
      </c>
      <c r="BG226" s="148">
        <f>IF(N226="zákl. přenesená",J226,0)</f>
        <v>0</v>
      </c>
      <c r="BH226" s="148">
        <f>IF(N226="sníž. přenesená",J226,0)</f>
        <v>0</v>
      </c>
      <c r="BI226" s="148">
        <f>IF(N226="nulová",J226,0)</f>
        <v>0</v>
      </c>
      <c r="BJ226" s="17" t="s">
        <v>90</v>
      </c>
      <c r="BK226" s="148">
        <f>ROUND(I226*H226,2)</f>
        <v>0</v>
      </c>
      <c r="BL226" s="17" t="s">
        <v>370</v>
      </c>
      <c r="BM226" s="147" t="s">
        <v>4162</v>
      </c>
    </row>
    <row r="227" spans="2:65" s="1" customFormat="1" ht="19.5">
      <c r="B227" s="32"/>
      <c r="D227" s="150" t="s">
        <v>475</v>
      </c>
      <c r="F227" s="178" t="s">
        <v>4163</v>
      </c>
      <c r="I227" s="179"/>
      <c r="L227" s="32"/>
      <c r="M227" s="180"/>
      <c r="T227" s="56"/>
      <c r="AT227" s="17" t="s">
        <v>475</v>
      </c>
      <c r="AU227" s="17" t="s">
        <v>90</v>
      </c>
    </row>
    <row r="228" spans="2:65" s="14" customFormat="1">
      <c r="B228" s="164"/>
      <c r="D228" s="150" t="s">
        <v>276</v>
      </c>
      <c r="E228" s="165" t="s">
        <v>1</v>
      </c>
      <c r="F228" s="166" t="s">
        <v>4164</v>
      </c>
      <c r="H228" s="165" t="s">
        <v>1</v>
      </c>
      <c r="I228" s="167"/>
      <c r="L228" s="164"/>
      <c r="M228" s="168"/>
      <c r="T228" s="169"/>
      <c r="AT228" s="165" t="s">
        <v>276</v>
      </c>
      <c r="AU228" s="165" t="s">
        <v>90</v>
      </c>
      <c r="AV228" s="14" t="s">
        <v>84</v>
      </c>
      <c r="AW228" s="14" t="s">
        <v>32</v>
      </c>
      <c r="AX228" s="14" t="s">
        <v>77</v>
      </c>
      <c r="AY228" s="165" t="s">
        <v>268</v>
      </c>
    </row>
    <row r="229" spans="2:65" s="12" customFormat="1">
      <c r="B229" s="149"/>
      <c r="D229" s="150" t="s">
        <v>276</v>
      </c>
      <c r="E229" s="151" t="s">
        <v>1</v>
      </c>
      <c r="F229" s="152" t="s">
        <v>4165</v>
      </c>
      <c r="H229" s="153">
        <v>0.2</v>
      </c>
      <c r="I229" s="154"/>
      <c r="L229" s="149"/>
      <c r="M229" s="155"/>
      <c r="T229" s="156"/>
      <c r="AT229" s="151" t="s">
        <v>276</v>
      </c>
      <c r="AU229" s="151" t="s">
        <v>90</v>
      </c>
      <c r="AV229" s="12" t="s">
        <v>90</v>
      </c>
      <c r="AW229" s="12" t="s">
        <v>32</v>
      </c>
      <c r="AX229" s="12" t="s">
        <v>77</v>
      </c>
      <c r="AY229" s="151" t="s">
        <v>268</v>
      </c>
    </row>
    <row r="230" spans="2:65" s="15" customFormat="1">
      <c r="B230" s="170"/>
      <c r="D230" s="150" t="s">
        <v>276</v>
      </c>
      <c r="E230" s="171" t="s">
        <v>1</v>
      </c>
      <c r="F230" s="172" t="s">
        <v>325</v>
      </c>
      <c r="H230" s="173">
        <v>0.2</v>
      </c>
      <c r="I230" s="174"/>
      <c r="L230" s="170"/>
      <c r="M230" s="175"/>
      <c r="T230" s="176"/>
      <c r="AT230" s="171" t="s">
        <v>276</v>
      </c>
      <c r="AU230" s="171" t="s">
        <v>90</v>
      </c>
      <c r="AV230" s="15" t="s">
        <v>97</v>
      </c>
      <c r="AW230" s="15" t="s">
        <v>32</v>
      </c>
      <c r="AX230" s="15" t="s">
        <v>77</v>
      </c>
      <c r="AY230" s="171" t="s">
        <v>268</v>
      </c>
    </row>
    <row r="231" spans="2:65" s="14" customFormat="1">
      <c r="B231" s="164"/>
      <c r="D231" s="150" t="s">
        <v>276</v>
      </c>
      <c r="E231" s="165" t="s">
        <v>1</v>
      </c>
      <c r="F231" s="166" t="s">
        <v>4166</v>
      </c>
      <c r="H231" s="165" t="s">
        <v>1</v>
      </c>
      <c r="I231" s="167"/>
      <c r="L231" s="164"/>
      <c r="M231" s="168"/>
      <c r="T231" s="169"/>
      <c r="AT231" s="165" t="s">
        <v>276</v>
      </c>
      <c r="AU231" s="165" t="s">
        <v>90</v>
      </c>
      <c r="AV231" s="14" t="s">
        <v>84</v>
      </c>
      <c r="AW231" s="14" t="s">
        <v>32</v>
      </c>
      <c r="AX231" s="14" t="s">
        <v>77</v>
      </c>
      <c r="AY231" s="165" t="s">
        <v>268</v>
      </c>
    </row>
    <row r="232" spans="2:65" s="12" customFormat="1">
      <c r="B232" s="149"/>
      <c r="D232" s="150" t="s">
        <v>276</v>
      </c>
      <c r="E232" s="151" t="s">
        <v>1</v>
      </c>
      <c r="F232" s="152" t="s">
        <v>4167</v>
      </c>
      <c r="H232" s="153">
        <v>0.629</v>
      </c>
      <c r="I232" s="154"/>
      <c r="L232" s="149"/>
      <c r="M232" s="155"/>
      <c r="T232" s="156"/>
      <c r="AT232" s="151" t="s">
        <v>276</v>
      </c>
      <c r="AU232" s="151" t="s">
        <v>90</v>
      </c>
      <c r="AV232" s="12" t="s">
        <v>90</v>
      </c>
      <c r="AW232" s="12" t="s">
        <v>32</v>
      </c>
      <c r="AX232" s="12" t="s">
        <v>77</v>
      </c>
      <c r="AY232" s="151" t="s">
        <v>268</v>
      </c>
    </row>
    <row r="233" spans="2:65" s="15" customFormat="1">
      <c r="B233" s="170"/>
      <c r="D233" s="150" t="s">
        <v>276</v>
      </c>
      <c r="E233" s="171" t="s">
        <v>1</v>
      </c>
      <c r="F233" s="172" t="s">
        <v>325</v>
      </c>
      <c r="H233" s="173">
        <v>0.629</v>
      </c>
      <c r="I233" s="174"/>
      <c r="L233" s="170"/>
      <c r="M233" s="175"/>
      <c r="T233" s="176"/>
      <c r="AT233" s="171" t="s">
        <v>276</v>
      </c>
      <c r="AU233" s="171" t="s">
        <v>90</v>
      </c>
      <c r="AV233" s="15" t="s">
        <v>97</v>
      </c>
      <c r="AW233" s="15" t="s">
        <v>32</v>
      </c>
      <c r="AX233" s="15" t="s">
        <v>77</v>
      </c>
      <c r="AY233" s="171" t="s">
        <v>268</v>
      </c>
    </row>
    <row r="234" spans="2:65" s="13" customFormat="1">
      <c r="B234" s="157"/>
      <c r="D234" s="150" t="s">
        <v>276</v>
      </c>
      <c r="E234" s="158" t="s">
        <v>1</v>
      </c>
      <c r="F234" s="159" t="s">
        <v>278</v>
      </c>
      <c r="H234" s="160">
        <v>0.82899999999999996</v>
      </c>
      <c r="I234" s="161"/>
      <c r="L234" s="157"/>
      <c r="M234" s="162"/>
      <c r="T234" s="163"/>
      <c r="AT234" s="158" t="s">
        <v>276</v>
      </c>
      <c r="AU234" s="158" t="s">
        <v>90</v>
      </c>
      <c r="AV234" s="13" t="s">
        <v>101</v>
      </c>
      <c r="AW234" s="13" t="s">
        <v>32</v>
      </c>
      <c r="AX234" s="13" t="s">
        <v>84</v>
      </c>
      <c r="AY234" s="158" t="s">
        <v>268</v>
      </c>
    </row>
    <row r="235" spans="2:65" s="1" customFormat="1" ht="24.2" customHeight="1">
      <c r="B235" s="32"/>
      <c r="C235" s="136" t="s">
        <v>387</v>
      </c>
      <c r="D235" s="136" t="s">
        <v>270</v>
      </c>
      <c r="E235" s="137" t="s">
        <v>2266</v>
      </c>
      <c r="F235" s="138" t="s">
        <v>2267</v>
      </c>
      <c r="G235" s="139" t="s">
        <v>1472</v>
      </c>
      <c r="H235" s="197"/>
      <c r="I235" s="141"/>
      <c r="J235" s="142">
        <f>ROUND(I235*H235,2)</f>
        <v>0</v>
      </c>
      <c r="K235" s="138" t="s">
        <v>274</v>
      </c>
      <c r="L235" s="32"/>
      <c r="M235" s="181" t="s">
        <v>1</v>
      </c>
      <c r="N235" s="182" t="s">
        <v>43</v>
      </c>
      <c r="O235" s="183"/>
      <c r="P235" s="184">
        <f>O235*H235</f>
        <v>0</v>
      </c>
      <c r="Q235" s="184">
        <v>0</v>
      </c>
      <c r="R235" s="184">
        <f>Q235*H235</f>
        <v>0</v>
      </c>
      <c r="S235" s="184">
        <v>0</v>
      </c>
      <c r="T235" s="185">
        <f>S235*H235</f>
        <v>0</v>
      </c>
      <c r="AR235" s="147" t="s">
        <v>370</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370</v>
      </c>
      <c r="BM235" s="147" t="s">
        <v>4168</v>
      </c>
    </row>
    <row r="236" spans="2:65" s="1" customFormat="1" ht="6.95" customHeight="1">
      <c r="B236" s="44"/>
      <c r="C236" s="45"/>
      <c r="D236" s="45"/>
      <c r="E236" s="45"/>
      <c r="F236" s="45"/>
      <c r="G236" s="45"/>
      <c r="H236" s="45"/>
      <c r="I236" s="45"/>
      <c r="J236" s="45"/>
      <c r="K236" s="45"/>
      <c r="L236" s="32"/>
    </row>
  </sheetData>
  <sheetProtection algorithmName="SHA-512" hashValue="UnAtTYfNkB0ARPypO6SjexUUw+l+7DOK9FtUweuTmbrkfcvpPC0WD7m7HGWenAakC0ALNG5+g+WsHAKOBa+K6g==" saltValue="Mg587hjlYg8tiIuQEB3pdo4j0FOtZFKsm4PQJ4/tTRCoTYGQqljZIxUucIKBm494EaSNJwQCufJC291rvoRoBA==" spinCount="100000" sheet="1" objects="1" scenarios="1" formatColumns="0" formatRows="0" autoFilter="0"/>
  <autoFilter ref="C128:K235" xr:uid="{00000000-0009-0000-0000-00000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BM224"/>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118</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4169</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ROUND((SUM(BE129:BE223)),  2)</f>
        <v>0</v>
      </c>
      <c r="I37" s="96">
        <v>0.21</v>
      </c>
      <c r="J37" s="85">
        <f>ROUND(((SUM(BE129:BE223))*I37),  2)</f>
        <v>0</v>
      </c>
      <c r="L37" s="32"/>
    </row>
    <row r="38" spans="2:12" s="1" customFormat="1" ht="14.45" customHeight="1">
      <c r="B38" s="32"/>
      <c r="E38" s="27" t="s">
        <v>43</v>
      </c>
      <c r="F38" s="85">
        <f>ROUND((SUM(BF129:BF223)),  2)</f>
        <v>0</v>
      </c>
      <c r="I38" s="96">
        <v>0.15</v>
      </c>
      <c r="J38" s="85">
        <f>ROUND(((SUM(BF129:BF223))*I38),  2)</f>
        <v>0</v>
      </c>
      <c r="L38" s="32"/>
    </row>
    <row r="39" spans="2:12" s="1" customFormat="1" ht="14.45" hidden="1" customHeight="1">
      <c r="B39" s="32"/>
      <c r="E39" s="27" t="s">
        <v>44</v>
      </c>
      <c r="F39" s="85">
        <f>ROUND((SUM(BG129:BG223)),  2)</f>
        <v>0</v>
      </c>
      <c r="I39" s="96">
        <v>0.21</v>
      </c>
      <c r="J39" s="85">
        <f>0</f>
        <v>0</v>
      </c>
      <c r="L39" s="32"/>
    </row>
    <row r="40" spans="2:12" s="1" customFormat="1" ht="14.45" hidden="1" customHeight="1">
      <c r="B40" s="32"/>
      <c r="E40" s="27" t="s">
        <v>45</v>
      </c>
      <c r="F40" s="85">
        <f>ROUND((SUM(BH129:BH223)),  2)</f>
        <v>0</v>
      </c>
      <c r="I40" s="96">
        <v>0.15</v>
      </c>
      <c r="J40" s="85">
        <f>0</f>
        <v>0</v>
      </c>
      <c r="L40" s="32"/>
    </row>
    <row r="41" spans="2:12" s="1" customFormat="1" ht="14.45" hidden="1" customHeight="1">
      <c r="B41" s="32"/>
      <c r="E41" s="27" t="s">
        <v>46</v>
      </c>
      <c r="F41" s="85">
        <f>ROUND((SUM(BI129:BI223)),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D.1.2.B - Objekt B</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J161</f>
        <v>0</v>
      </c>
      <c r="L103" s="112"/>
    </row>
    <row r="104" spans="2:47" s="8" customFormat="1" ht="24.95" customHeight="1">
      <c r="B104" s="108"/>
      <c r="D104" s="109" t="s">
        <v>248</v>
      </c>
      <c r="E104" s="110"/>
      <c r="F104" s="110"/>
      <c r="G104" s="110"/>
      <c r="H104" s="110"/>
      <c r="I104" s="110"/>
      <c r="J104" s="111">
        <f>J209</f>
        <v>0</v>
      </c>
      <c r="L104" s="108"/>
    </row>
    <row r="105" spans="2:47" s="9" customFormat="1" ht="19.899999999999999" customHeight="1">
      <c r="B105" s="112"/>
      <c r="D105" s="113" t="s">
        <v>769</v>
      </c>
      <c r="E105" s="114"/>
      <c r="F105" s="114"/>
      <c r="G105" s="114"/>
      <c r="H105" s="114"/>
      <c r="I105" s="114"/>
      <c r="J105" s="115">
        <f>J210</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753</v>
      </c>
      <c r="F119" s="257"/>
      <c r="G119" s="257"/>
      <c r="H119" s="257"/>
      <c r="L119" s="32"/>
    </row>
    <row r="120" spans="2:20" s="1" customFormat="1" ht="12" customHeight="1">
      <c r="B120" s="32"/>
      <c r="C120" s="27" t="s">
        <v>754</v>
      </c>
      <c r="L120" s="32"/>
    </row>
    <row r="121" spans="2:20" s="1" customFormat="1" ht="16.5" customHeight="1">
      <c r="B121" s="32"/>
      <c r="E121" s="235" t="str">
        <f>E13</f>
        <v>D.1.2.B - Objekt B</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P130+P209</f>
        <v>0</v>
      </c>
      <c r="Q129" s="53"/>
      <c r="R129" s="121">
        <f>R130+R209</f>
        <v>310.60722850000002</v>
      </c>
      <c r="S129" s="53"/>
      <c r="T129" s="122">
        <f>T130+T209</f>
        <v>0</v>
      </c>
      <c r="AT129" s="17" t="s">
        <v>76</v>
      </c>
      <c r="AU129" s="17" t="s">
        <v>242</v>
      </c>
      <c r="BK129" s="123">
        <f>BK130+BK209</f>
        <v>0</v>
      </c>
    </row>
    <row r="130" spans="2:65" s="11" customFormat="1" ht="25.9" customHeight="1">
      <c r="B130" s="124"/>
      <c r="D130" s="125" t="s">
        <v>76</v>
      </c>
      <c r="E130" s="126" t="s">
        <v>266</v>
      </c>
      <c r="F130" s="126" t="s">
        <v>267</v>
      </c>
      <c r="I130" s="127"/>
      <c r="J130" s="128">
        <f>BK130</f>
        <v>0</v>
      </c>
      <c r="L130" s="124"/>
      <c r="M130" s="129"/>
      <c r="P130" s="130">
        <f>P131+P161</f>
        <v>0</v>
      </c>
      <c r="R130" s="130">
        <f>R131+R161</f>
        <v>309.73677850000001</v>
      </c>
      <c r="T130" s="131">
        <f>T131+T161</f>
        <v>0</v>
      </c>
      <c r="AR130" s="125" t="s">
        <v>84</v>
      </c>
      <c r="AT130" s="132" t="s">
        <v>76</v>
      </c>
      <c r="AU130" s="132" t="s">
        <v>77</v>
      </c>
      <c r="AY130" s="125" t="s">
        <v>268</v>
      </c>
      <c r="BK130" s="133">
        <f>BK131+BK161</f>
        <v>0</v>
      </c>
    </row>
    <row r="131" spans="2:65" s="11" customFormat="1" ht="22.9" customHeight="1">
      <c r="B131" s="124"/>
      <c r="D131" s="125" t="s">
        <v>76</v>
      </c>
      <c r="E131" s="134" t="s">
        <v>90</v>
      </c>
      <c r="F131" s="134" t="s">
        <v>430</v>
      </c>
      <c r="I131" s="127"/>
      <c r="J131" s="135">
        <f>BK131</f>
        <v>0</v>
      </c>
      <c r="L131" s="124"/>
      <c r="M131" s="129"/>
      <c r="P131" s="130">
        <f>SUM(P132:P160)</f>
        <v>0</v>
      </c>
      <c r="R131" s="130">
        <f>SUM(R132:R160)</f>
        <v>280.83590695999999</v>
      </c>
      <c r="T131" s="131">
        <f>SUM(T132:T160)</f>
        <v>0</v>
      </c>
      <c r="AR131" s="125" t="s">
        <v>84</v>
      </c>
      <c r="AT131" s="132" t="s">
        <v>76</v>
      </c>
      <c r="AU131" s="132" t="s">
        <v>84</v>
      </c>
      <c r="AY131" s="125" t="s">
        <v>268</v>
      </c>
      <c r="BK131" s="133">
        <f>SUM(BK132:BK160)</f>
        <v>0</v>
      </c>
    </row>
    <row r="132" spans="2:65" s="1" customFormat="1" ht="24.2" customHeight="1">
      <c r="B132" s="32"/>
      <c r="C132" s="136" t="s">
        <v>84</v>
      </c>
      <c r="D132" s="136" t="s">
        <v>270</v>
      </c>
      <c r="E132" s="137" t="s">
        <v>4063</v>
      </c>
      <c r="F132" s="138" t="s">
        <v>4064</v>
      </c>
      <c r="G132" s="139" t="s">
        <v>215</v>
      </c>
      <c r="H132" s="140">
        <v>6.5469999999999997</v>
      </c>
      <c r="I132" s="141"/>
      <c r="J132" s="142">
        <f>ROUND(I132*H132,2)</f>
        <v>0</v>
      </c>
      <c r="K132" s="138" t="s">
        <v>274</v>
      </c>
      <c r="L132" s="32"/>
      <c r="M132" s="143" t="s">
        <v>1</v>
      </c>
      <c r="N132" s="144" t="s">
        <v>43</v>
      </c>
      <c r="P132" s="145">
        <f>O132*H132</f>
        <v>0</v>
      </c>
      <c r="Q132" s="145">
        <v>2.3010199999999998</v>
      </c>
      <c r="R132" s="145">
        <f>Q132*H132</f>
        <v>15.064777939999999</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4170</v>
      </c>
      <c r="H134" s="153">
        <v>6.5469999999999997</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6.5469999999999997</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77" t="s">
        <v>270</v>
      </c>
      <c r="E136" s="137" t="s">
        <v>4068</v>
      </c>
      <c r="F136" s="138" t="s">
        <v>4069</v>
      </c>
      <c r="G136" s="139" t="s">
        <v>215</v>
      </c>
      <c r="H136" s="140">
        <v>31.512</v>
      </c>
      <c r="I136" s="141"/>
      <c r="J136" s="142">
        <f>ROUND(I136*H136,2)</f>
        <v>0</v>
      </c>
      <c r="K136" s="138" t="s">
        <v>1</v>
      </c>
      <c r="L136" s="32"/>
      <c r="M136" s="143" t="s">
        <v>1</v>
      </c>
      <c r="N136" s="144" t="s">
        <v>43</v>
      </c>
      <c r="P136" s="145">
        <f>O136*H136</f>
        <v>0</v>
      </c>
      <c r="Q136" s="145">
        <v>2.5018699999999998</v>
      </c>
      <c r="R136" s="145">
        <f>Q136*H136</f>
        <v>78.838927439999992</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4171</v>
      </c>
      <c r="H137" s="153">
        <v>31.512</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31.512</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10.224</v>
      </c>
      <c r="I139" s="141"/>
      <c r="J139" s="142">
        <f>ROUND(I139*H139,2)</f>
        <v>0</v>
      </c>
      <c r="K139" s="138" t="s">
        <v>274</v>
      </c>
      <c r="L139" s="32"/>
      <c r="M139" s="143" t="s">
        <v>1</v>
      </c>
      <c r="N139" s="144" t="s">
        <v>43</v>
      </c>
      <c r="P139" s="145">
        <f>O139*H139</f>
        <v>0</v>
      </c>
      <c r="Q139" s="145">
        <v>2.47E-3</v>
      </c>
      <c r="R139" s="145">
        <f>Q139*H139</f>
        <v>2.5253279999999999E-2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4172</v>
      </c>
      <c r="H140" s="153">
        <v>10.224</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10.224</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10.224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2.923</v>
      </c>
      <c r="I143" s="141"/>
      <c r="J143" s="142">
        <f>ROUND(I143*H143,2)</f>
        <v>0</v>
      </c>
      <c r="K143" s="138" t="s">
        <v>274</v>
      </c>
      <c r="L143" s="32"/>
      <c r="M143" s="143" t="s">
        <v>1</v>
      </c>
      <c r="N143" s="144" t="s">
        <v>43</v>
      </c>
      <c r="P143" s="145">
        <f>O143*H143</f>
        <v>0</v>
      </c>
      <c r="Q143" s="145">
        <v>1.0606199999999999</v>
      </c>
      <c r="R143" s="145">
        <f>Q143*H143</f>
        <v>3.1001922599999996</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4173</v>
      </c>
      <c r="H144" s="153">
        <v>2.923</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2.923</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16.96</v>
      </c>
      <c r="I146" s="141"/>
      <c r="J146" s="142">
        <f>ROUND(I146*H146,2)</f>
        <v>0</v>
      </c>
      <c r="K146" s="138" t="s">
        <v>274</v>
      </c>
      <c r="L146" s="32"/>
      <c r="M146" s="143" t="s">
        <v>1</v>
      </c>
      <c r="N146" s="144" t="s">
        <v>43</v>
      </c>
      <c r="P146" s="145">
        <f>O146*H146</f>
        <v>0</v>
      </c>
      <c r="Q146" s="145">
        <v>2.3010199999999998</v>
      </c>
      <c r="R146" s="145">
        <f>Q146*H146</f>
        <v>39.025299199999999</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4174</v>
      </c>
      <c r="H147" s="165" t="s">
        <v>1</v>
      </c>
      <c r="I147" s="167"/>
      <c r="L147" s="164"/>
      <c r="M147" s="168"/>
      <c r="T147" s="169"/>
      <c r="AT147" s="165" t="s">
        <v>276</v>
      </c>
      <c r="AU147" s="165" t="s">
        <v>90</v>
      </c>
      <c r="AV147" s="14" t="s">
        <v>84</v>
      </c>
      <c r="AW147" s="14" t="s">
        <v>32</v>
      </c>
      <c r="AX147" s="14" t="s">
        <v>77</v>
      </c>
      <c r="AY147" s="165" t="s">
        <v>268</v>
      </c>
    </row>
    <row r="148" spans="2:65" s="12" customFormat="1">
      <c r="B148" s="149"/>
      <c r="D148" s="150" t="s">
        <v>276</v>
      </c>
      <c r="E148" s="151" t="s">
        <v>1</v>
      </c>
      <c r="F148" s="152" t="s">
        <v>4175</v>
      </c>
      <c r="H148" s="153">
        <v>16.96</v>
      </c>
      <c r="I148" s="154"/>
      <c r="L148" s="149"/>
      <c r="M148" s="155"/>
      <c r="T148" s="156"/>
      <c r="AT148" s="151" t="s">
        <v>276</v>
      </c>
      <c r="AU148" s="151" t="s">
        <v>90</v>
      </c>
      <c r="AV148" s="12" t="s">
        <v>90</v>
      </c>
      <c r="AW148" s="12" t="s">
        <v>32</v>
      </c>
      <c r="AX148" s="12" t="s">
        <v>77</v>
      </c>
      <c r="AY148" s="151" t="s">
        <v>268</v>
      </c>
    </row>
    <row r="149" spans="2:65" s="13" customFormat="1">
      <c r="B149" s="157"/>
      <c r="D149" s="150" t="s">
        <v>276</v>
      </c>
      <c r="E149" s="158" t="s">
        <v>1</v>
      </c>
      <c r="F149" s="159" t="s">
        <v>278</v>
      </c>
      <c r="H149" s="160">
        <v>16.96</v>
      </c>
      <c r="I149" s="161"/>
      <c r="L149" s="157"/>
      <c r="M149" s="162"/>
      <c r="T149" s="163"/>
      <c r="AT149" s="158" t="s">
        <v>276</v>
      </c>
      <c r="AU149" s="158" t="s">
        <v>90</v>
      </c>
      <c r="AV149" s="13" t="s">
        <v>101</v>
      </c>
      <c r="AW149" s="13" t="s">
        <v>32</v>
      </c>
      <c r="AX149" s="13" t="s">
        <v>84</v>
      </c>
      <c r="AY149" s="158" t="s">
        <v>268</v>
      </c>
    </row>
    <row r="150" spans="2:65" s="1" customFormat="1" ht="16.5" customHeight="1">
      <c r="B150" s="32"/>
      <c r="C150" s="136" t="s">
        <v>299</v>
      </c>
      <c r="D150" s="136" t="s">
        <v>270</v>
      </c>
      <c r="E150" s="137" t="s">
        <v>4095</v>
      </c>
      <c r="F150" s="138" t="s">
        <v>4096</v>
      </c>
      <c r="G150" s="139" t="s">
        <v>273</v>
      </c>
      <c r="H150" s="140">
        <v>5</v>
      </c>
      <c r="I150" s="141"/>
      <c r="J150" s="142">
        <f>ROUND(I150*H150,2)</f>
        <v>0</v>
      </c>
      <c r="K150" s="138" t="s">
        <v>274</v>
      </c>
      <c r="L150" s="32"/>
      <c r="M150" s="143" t="s">
        <v>1</v>
      </c>
      <c r="N150" s="144" t="s">
        <v>43</v>
      </c>
      <c r="P150" s="145">
        <f>O150*H150</f>
        <v>0</v>
      </c>
      <c r="Q150" s="145">
        <v>2.6900000000000001E-3</v>
      </c>
      <c r="R150" s="145">
        <f>Q150*H150</f>
        <v>1.345E-2</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4097</v>
      </c>
    </row>
    <row r="151" spans="2:65" s="1" customFormat="1" ht="16.5" customHeight="1">
      <c r="B151" s="32"/>
      <c r="C151" s="136" t="s">
        <v>309</v>
      </c>
      <c r="D151" s="136" t="s">
        <v>270</v>
      </c>
      <c r="E151" s="137" t="s">
        <v>4098</v>
      </c>
      <c r="F151" s="138" t="s">
        <v>4099</v>
      </c>
      <c r="G151" s="139" t="s">
        <v>273</v>
      </c>
      <c r="H151" s="140">
        <v>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4100</v>
      </c>
    </row>
    <row r="152" spans="2:65" s="1" customFormat="1" ht="24.2" customHeight="1">
      <c r="B152" s="32"/>
      <c r="C152" s="136" t="s">
        <v>315</v>
      </c>
      <c r="D152" s="136" t="s">
        <v>270</v>
      </c>
      <c r="E152" s="137" t="s">
        <v>4176</v>
      </c>
      <c r="F152" s="138" t="s">
        <v>4102</v>
      </c>
      <c r="G152" s="139" t="s">
        <v>413</v>
      </c>
      <c r="H152" s="140">
        <v>1.3540000000000001</v>
      </c>
      <c r="I152" s="141"/>
      <c r="J152" s="142">
        <f>ROUND(I152*H152,2)</f>
        <v>0</v>
      </c>
      <c r="K152" s="138" t="s">
        <v>1</v>
      </c>
      <c r="L152" s="32"/>
      <c r="M152" s="143" t="s">
        <v>1</v>
      </c>
      <c r="N152" s="144" t="s">
        <v>43</v>
      </c>
      <c r="P152" s="145">
        <f>O152*H152</f>
        <v>0</v>
      </c>
      <c r="Q152" s="145">
        <v>1.0606199999999999</v>
      </c>
      <c r="R152" s="145">
        <f>Q152*H152</f>
        <v>1.4360794799999999</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4103</v>
      </c>
    </row>
    <row r="153" spans="2:65" s="12" customFormat="1">
      <c r="B153" s="149"/>
      <c r="D153" s="150" t="s">
        <v>276</v>
      </c>
      <c r="E153" s="151" t="s">
        <v>1</v>
      </c>
      <c r="F153" s="152" t="s">
        <v>4177</v>
      </c>
      <c r="H153" s="153">
        <v>1.3540000000000001</v>
      </c>
      <c r="I153" s="154"/>
      <c r="L153" s="149"/>
      <c r="M153" s="155"/>
      <c r="T153" s="156"/>
      <c r="AT153" s="151" t="s">
        <v>276</v>
      </c>
      <c r="AU153" s="151" t="s">
        <v>90</v>
      </c>
      <c r="AV153" s="12" t="s">
        <v>90</v>
      </c>
      <c r="AW153" s="12" t="s">
        <v>32</v>
      </c>
      <c r="AX153" s="12" t="s">
        <v>77</v>
      </c>
      <c r="AY153" s="151" t="s">
        <v>268</v>
      </c>
    </row>
    <row r="154" spans="2:65" s="13" customFormat="1">
      <c r="B154" s="157"/>
      <c r="D154" s="150" t="s">
        <v>276</v>
      </c>
      <c r="E154" s="158" t="s">
        <v>1</v>
      </c>
      <c r="F154" s="159" t="s">
        <v>278</v>
      </c>
      <c r="H154" s="160">
        <v>1.3540000000000001</v>
      </c>
      <c r="I154" s="161"/>
      <c r="L154" s="157"/>
      <c r="M154" s="162"/>
      <c r="T154" s="163"/>
      <c r="AT154" s="158" t="s">
        <v>276</v>
      </c>
      <c r="AU154" s="158" t="s">
        <v>90</v>
      </c>
      <c r="AV154" s="13" t="s">
        <v>101</v>
      </c>
      <c r="AW154" s="13" t="s">
        <v>32</v>
      </c>
      <c r="AX154" s="13" t="s">
        <v>84</v>
      </c>
      <c r="AY154" s="158" t="s">
        <v>268</v>
      </c>
    </row>
    <row r="155" spans="2:65" s="1" customFormat="1" ht="33" customHeight="1">
      <c r="B155" s="32"/>
      <c r="C155" s="136" t="s">
        <v>321</v>
      </c>
      <c r="D155" s="136" t="s">
        <v>270</v>
      </c>
      <c r="E155" s="137" t="s">
        <v>4106</v>
      </c>
      <c r="F155" s="138" t="s">
        <v>4107</v>
      </c>
      <c r="G155" s="139" t="s">
        <v>273</v>
      </c>
      <c r="H155" s="140">
        <v>206.68799999999999</v>
      </c>
      <c r="I155" s="141"/>
      <c r="J155" s="142">
        <f>ROUND(I155*H155,2)</f>
        <v>0</v>
      </c>
      <c r="K155" s="138" t="s">
        <v>274</v>
      </c>
      <c r="L155" s="32"/>
      <c r="M155" s="143" t="s">
        <v>1</v>
      </c>
      <c r="N155" s="144" t="s">
        <v>43</v>
      </c>
      <c r="P155" s="145">
        <f>O155*H155</f>
        <v>0</v>
      </c>
      <c r="Q155" s="145">
        <v>0.69347000000000003</v>
      </c>
      <c r="R155" s="145">
        <f>Q155*H155</f>
        <v>143.33192736000001</v>
      </c>
      <c r="S155" s="145">
        <v>0</v>
      </c>
      <c r="T155" s="146">
        <f>S155*H155</f>
        <v>0</v>
      </c>
      <c r="AR155" s="147" t="s">
        <v>101</v>
      </c>
      <c r="AT155" s="147" t="s">
        <v>270</v>
      </c>
      <c r="AU155" s="147" t="s">
        <v>90</v>
      </c>
      <c r="AY155" s="17" t="s">
        <v>268</v>
      </c>
      <c r="BE155" s="148">
        <f>IF(N155="základní",J155,0)</f>
        <v>0</v>
      </c>
      <c r="BF155" s="148">
        <f>IF(N155="snížená",J155,0)</f>
        <v>0</v>
      </c>
      <c r="BG155" s="148">
        <f>IF(N155="zákl. přenesená",J155,0)</f>
        <v>0</v>
      </c>
      <c r="BH155" s="148">
        <f>IF(N155="sníž. přenesená",J155,0)</f>
        <v>0</v>
      </c>
      <c r="BI155" s="148">
        <f>IF(N155="nulová",J155,0)</f>
        <v>0</v>
      </c>
      <c r="BJ155" s="17" t="s">
        <v>90</v>
      </c>
      <c r="BK155" s="148">
        <f>ROUND(I155*H155,2)</f>
        <v>0</v>
      </c>
      <c r="BL155" s="17" t="s">
        <v>101</v>
      </c>
      <c r="BM155" s="147" t="s">
        <v>4108</v>
      </c>
    </row>
    <row r="156" spans="2:65" s="14" customFormat="1">
      <c r="B156" s="164"/>
      <c r="D156" s="150" t="s">
        <v>276</v>
      </c>
      <c r="E156" s="165" t="s">
        <v>1</v>
      </c>
      <c r="F156" s="166" t="s">
        <v>4109</v>
      </c>
      <c r="H156" s="165" t="s">
        <v>1</v>
      </c>
      <c r="I156" s="167"/>
      <c r="L156" s="164"/>
      <c r="M156" s="168"/>
      <c r="T156" s="169"/>
      <c r="AT156" s="165" t="s">
        <v>276</v>
      </c>
      <c r="AU156" s="165" t="s">
        <v>90</v>
      </c>
      <c r="AV156" s="14" t="s">
        <v>84</v>
      </c>
      <c r="AW156" s="14" t="s">
        <v>32</v>
      </c>
      <c r="AX156" s="14" t="s">
        <v>77</v>
      </c>
      <c r="AY156" s="165" t="s">
        <v>268</v>
      </c>
    </row>
    <row r="157" spans="2:65" s="12" customFormat="1" ht="33.75">
      <c r="B157" s="149"/>
      <c r="D157" s="150" t="s">
        <v>276</v>
      </c>
      <c r="E157" s="151" t="s">
        <v>1</v>
      </c>
      <c r="F157" s="152" t="s">
        <v>4178</v>
      </c>
      <c r="H157" s="153">
        <v>137.19999999999999</v>
      </c>
      <c r="I157" s="154"/>
      <c r="L157" s="149"/>
      <c r="M157" s="155"/>
      <c r="T157" s="156"/>
      <c r="AT157" s="151" t="s">
        <v>276</v>
      </c>
      <c r="AU157" s="151" t="s">
        <v>90</v>
      </c>
      <c r="AV157" s="12" t="s">
        <v>90</v>
      </c>
      <c r="AW157" s="12" t="s">
        <v>32</v>
      </c>
      <c r="AX157" s="12" t="s">
        <v>77</v>
      </c>
      <c r="AY157" s="151" t="s">
        <v>268</v>
      </c>
    </row>
    <row r="158" spans="2:65" s="12" customFormat="1" ht="22.5">
      <c r="B158" s="149"/>
      <c r="D158" s="150" t="s">
        <v>276</v>
      </c>
      <c r="E158" s="151" t="s">
        <v>1</v>
      </c>
      <c r="F158" s="152" t="s">
        <v>4179</v>
      </c>
      <c r="H158" s="153">
        <v>69.488</v>
      </c>
      <c r="I158" s="154"/>
      <c r="L158" s="149"/>
      <c r="M158" s="155"/>
      <c r="T158" s="156"/>
      <c r="AT158" s="151" t="s">
        <v>276</v>
      </c>
      <c r="AU158" s="151" t="s">
        <v>90</v>
      </c>
      <c r="AV158" s="12" t="s">
        <v>90</v>
      </c>
      <c r="AW158" s="12" t="s">
        <v>32</v>
      </c>
      <c r="AX158" s="12" t="s">
        <v>77</v>
      </c>
      <c r="AY158" s="151" t="s">
        <v>268</v>
      </c>
    </row>
    <row r="159" spans="2:65" s="15" customFormat="1">
      <c r="B159" s="170"/>
      <c r="D159" s="150" t="s">
        <v>276</v>
      </c>
      <c r="E159" s="171" t="s">
        <v>1</v>
      </c>
      <c r="F159" s="172" t="s">
        <v>325</v>
      </c>
      <c r="H159" s="173">
        <v>206.68799999999999</v>
      </c>
      <c r="I159" s="174"/>
      <c r="L159" s="170"/>
      <c r="M159" s="175"/>
      <c r="T159" s="176"/>
      <c r="AT159" s="171" t="s">
        <v>276</v>
      </c>
      <c r="AU159" s="171" t="s">
        <v>90</v>
      </c>
      <c r="AV159" s="15" t="s">
        <v>97</v>
      </c>
      <c r="AW159" s="15" t="s">
        <v>32</v>
      </c>
      <c r="AX159" s="15" t="s">
        <v>77</v>
      </c>
      <c r="AY159" s="171" t="s">
        <v>268</v>
      </c>
    </row>
    <row r="160" spans="2:65" s="13" customFormat="1">
      <c r="B160" s="157"/>
      <c r="D160" s="150" t="s">
        <v>276</v>
      </c>
      <c r="E160" s="158" t="s">
        <v>1</v>
      </c>
      <c r="F160" s="159" t="s">
        <v>278</v>
      </c>
      <c r="H160" s="160">
        <v>206.68799999999999</v>
      </c>
      <c r="I160" s="161"/>
      <c r="L160" s="157"/>
      <c r="M160" s="162"/>
      <c r="T160" s="163"/>
      <c r="AT160" s="158" t="s">
        <v>276</v>
      </c>
      <c r="AU160" s="158" t="s">
        <v>90</v>
      </c>
      <c r="AV160" s="13" t="s">
        <v>101</v>
      </c>
      <c r="AW160" s="13" t="s">
        <v>32</v>
      </c>
      <c r="AX160" s="13" t="s">
        <v>84</v>
      </c>
      <c r="AY160" s="158" t="s">
        <v>268</v>
      </c>
    </row>
    <row r="161" spans="2:65" s="11" customFormat="1" ht="22.9" customHeight="1">
      <c r="B161" s="124"/>
      <c r="D161" s="125" t="s">
        <v>76</v>
      </c>
      <c r="E161" s="134" t="s">
        <v>101</v>
      </c>
      <c r="F161" s="134" t="s">
        <v>4112</v>
      </c>
      <c r="I161" s="127"/>
      <c r="J161" s="135">
        <f>BK161</f>
        <v>0</v>
      </c>
      <c r="L161" s="124"/>
      <c r="M161" s="129"/>
      <c r="P161" s="130">
        <f>SUM(P162:P208)</f>
        <v>0</v>
      </c>
      <c r="R161" s="130">
        <f>SUM(R162:R208)</f>
        <v>28.900871540000004</v>
      </c>
      <c r="T161" s="131">
        <f>SUM(T162:T208)</f>
        <v>0</v>
      </c>
      <c r="AR161" s="125" t="s">
        <v>84</v>
      </c>
      <c r="AT161" s="132" t="s">
        <v>76</v>
      </c>
      <c r="AU161" s="132" t="s">
        <v>84</v>
      </c>
      <c r="AY161" s="125" t="s">
        <v>268</v>
      </c>
      <c r="BK161" s="133">
        <f>SUM(BK162:BK208)</f>
        <v>0</v>
      </c>
    </row>
    <row r="162" spans="2:65" s="1" customFormat="1" ht="16.5" customHeight="1">
      <c r="B162" s="32"/>
      <c r="C162" s="136" t="s">
        <v>7</v>
      </c>
      <c r="D162" s="177" t="s">
        <v>270</v>
      </c>
      <c r="E162" s="137" t="s">
        <v>4113</v>
      </c>
      <c r="F162" s="138" t="s">
        <v>4114</v>
      </c>
      <c r="G162" s="139" t="s">
        <v>273</v>
      </c>
      <c r="H162" s="140">
        <v>97.3</v>
      </c>
      <c r="I162" s="141"/>
      <c r="J162" s="142">
        <f>ROUND(I162*H162,2)</f>
        <v>0</v>
      </c>
      <c r="K162" s="138" t="s">
        <v>1</v>
      </c>
      <c r="L162" s="32"/>
      <c r="M162" s="143" t="s">
        <v>1</v>
      </c>
      <c r="N162" s="144" t="s">
        <v>43</v>
      </c>
      <c r="P162" s="145">
        <f>O162*H162</f>
        <v>0</v>
      </c>
      <c r="Q162" s="145">
        <v>1E-3</v>
      </c>
      <c r="R162" s="145">
        <f>Q162*H162</f>
        <v>9.7299999999999998E-2</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4180</v>
      </c>
    </row>
    <row r="163" spans="2:65" s="14" customFormat="1">
      <c r="B163" s="164"/>
      <c r="D163" s="150" t="s">
        <v>276</v>
      </c>
      <c r="E163" s="165" t="s">
        <v>1</v>
      </c>
      <c r="F163" s="166" t="s">
        <v>2675</v>
      </c>
      <c r="H163" s="165" t="s">
        <v>1</v>
      </c>
      <c r="I163" s="167"/>
      <c r="L163" s="164"/>
      <c r="M163" s="168"/>
      <c r="T163" s="169"/>
      <c r="AT163" s="165" t="s">
        <v>276</v>
      </c>
      <c r="AU163" s="165" t="s">
        <v>90</v>
      </c>
      <c r="AV163" s="14" t="s">
        <v>84</v>
      </c>
      <c r="AW163" s="14" t="s">
        <v>32</v>
      </c>
      <c r="AX163" s="14" t="s">
        <v>77</v>
      </c>
      <c r="AY163" s="165" t="s">
        <v>268</v>
      </c>
    </row>
    <row r="164" spans="2:65" s="12" customFormat="1">
      <c r="B164" s="149"/>
      <c r="D164" s="150" t="s">
        <v>276</v>
      </c>
      <c r="E164" s="151" t="s">
        <v>1</v>
      </c>
      <c r="F164" s="152" t="s">
        <v>4181</v>
      </c>
      <c r="H164" s="153">
        <v>40.764000000000003</v>
      </c>
      <c r="I164" s="154"/>
      <c r="L164" s="149"/>
      <c r="M164" s="155"/>
      <c r="T164" s="156"/>
      <c r="AT164" s="151" t="s">
        <v>276</v>
      </c>
      <c r="AU164" s="151" t="s">
        <v>90</v>
      </c>
      <c r="AV164" s="12" t="s">
        <v>90</v>
      </c>
      <c r="AW164" s="12" t="s">
        <v>32</v>
      </c>
      <c r="AX164" s="12" t="s">
        <v>77</v>
      </c>
      <c r="AY164" s="151" t="s">
        <v>268</v>
      </c>
    </row>
    <row r="165" spans="2:65" s="12" customFormat="1">
      <c r="B165" s="149"/>
      <c r="D165" s="150" t="s">
        <v>276</v>
      </c>
      <c r="E165" s="151" t="s">
        <v>1</v>
      </c>
      <c r="F165" s="152" t="s">
        <v>4182</v>
      </c>
      <c r="H165" s="153">
        <v>7.81</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4183</v>
      </c>
      <c r="H166" s="153">
        <v>7.82</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2711</v>
      </c>
      <c r="H167" s="153">
        <v>7.9240000000000004</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955</v>
      </c>
      <c r="H168" s="153">
        <v>1.216</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4119</v>
      </c>
      <c r="H169" s="153">
        <v>4.2</v>
      </c>
      <c r="I169" s="154"/>
      <c r="L169" s="149"/>
      <c r="M169" s="155"/>
      <c r="T169" s="156"/>
      <c r="AT169" s="151" t="s">
        <v>276</v>
      </c>
      <c r="AU169" s="151" t="s">
        <v>90</v>
      </c>
      <c r="AV169" s="12" t="s">
        <v>90</v>
      </c>
      <c r="AW169" s="12" t="s">
        <v>32</v>
      </c>
      <c r="AX169" s="12" t="s">
        <v>77</v>
      </c>
      <c r="AY169" s="151" t="s">
        <v>268</v>
      </c>
    </row>
    <row r="170" spans="2:65" s="12" customFormat="1" ht="22.5">
      <c r="B170" s="149"/>
      <c r="D170" s="150" t="s">
        <v>276</v>
      </c>
      <c r="E170" s="151" t="s">
        <v>1</v>
      </c>
      <c r="F170" s="152" t="s">
        <v>4184</v>
      </c>
      <c r="H170" s="153">
        <v>27.565999999999999</v>
      </c>
      <c r="I170" s="154"/>
      <c r="L170" s="149"/>
      <c r="M170" s="155"/>
      <c r="T170" s="156"/>
      <c r="AT170" s="151" t="s">
        <v>276</v>
      </c>
      <c r="AU170" s="151" t="s">
        <v>90</v>
      </c>
      <c r="AV170" s="12" t="s">
        <v>90</v>
      </c>
      <c r="AW170" s="12" t="s">
        <v>32</v>
      </c>
      <c r="AX170" s="12" t="s">
        <v>77</v>
      </c>
      <c r="AY170" s="151" t="s">
        <v>268</v>
      </c>
    </row>
    <row r="171" spans="2:65" s="15" customFormat="1">
      <c r="B171" s="170"/>
      <c r="D171" s="150" t="s">
        <v>276</v>
      </c>
      <c r="E171" s="171" t="s">
        <v>1</v>
      </c>
      <c r="F171" s="172" t="s">
        <v>325</v>
      </c>
      <c r="H171" s="173">
        <v>97.3</v>
      </c>
      <c r="I171" s="174"/>
      <c r="L171" s="170"/>
      <c r="M171" s="175"/>
      <c r="T171" s="176"/>
      <c r="AT171" s="171" t="s">
        <v>276</v>
      </c>
      <c r="AU171" s="171" t="s">
        <v>90</v>
      </c>
      <c r="AV171" s="15" t="s">
        <v>97</v>
      </c>
      <c r="AW171" s="15" t="s">
        <v>32</v>
      </c>
      <c r="AX171" s="15" t="s">
        <v>77</v>
      </c>
      <c r="AY171" s="171" t="s">
        <v>268</v>
      </c>
    </row>
    <row r="172" spans="2:65" s="13" customFormat="1">
      <c r="B172" s="157"/>
      <c r="D172" s="150" t="s">
        <v>276</v>
      </c>
      <c r="E172" s="158" t="s">
        <v>1</v>
      </c>
      <c r="F172" s="159" t="s">
        <v>278</v>
      </c>
      <c r="H172" s="160">
        <v>97.3</v>
      </c>
      <c r="I172" s="161"/>
      <c r="L172" s="157"/>
      <c r="M172" s="162"/>
      <c r="T172" s="163"/>
      <c r="AT172" s="158" t="s">
        <v>276</v>
      </c>
      <c r="AU172" s="158" t="s">
        <v>90</v>
      </c>
      <c r="AV172" s="13" t="s">
        <v>101</v>
      </c>
      <c r="AW172" s="13" t="s">
        <v>32</v>
      </c>
      <c r="AX172" s="13" t="s">
        <v>84</v>
      </c>
      <c r="AY172" s="158" t="s">
        <v>268</v>
      </c>
    </row>
    <row r="173" spans="2:65" s="1" customFormat="1" ht="16.5" customHeight="1">
      <c r="B173" s="32"/>
      <c r="C173" s="136" t="s">
        <v>396</v>
      </c>
      <c r="D173" s="177" t="s">
        <v>270</v>
      </c>
      <c r="E173" s="137" t="s">
        <v>4122</v>
      </c>
      <c r="F173" s="138" t="s">
        <v>4123</v>
      </c>
      <c r="G173" s="139" t="s">
        <v>273</v>
      </c>
      <c r="H173" s="140">
        <v>97.3</v>
      </c>
      <c r="I173" s="141"/>
      <c r="J173" s="142">
        <f>ROUND(I173*H173,2)</f>
        <v>0</v>
      </c>
      <c r="K173" s="138" t="s">
        <v>1</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4185</v>
      </c>
    </row>
    <row r="174" spans="2:65" s="1" customFormat="1" ht="16.5" customHeight="1">
      <c r="B174" s="32"/>
      <c r="C174" s="136" t="s">
        <v>326</v>
      </c>
      <c r="D174" s="177" t="s">
        <v>270</v>
      </c>
      <c r="E174" s="137" t="s">
        <v>4125</v>
      </c>
      <c r="F174" s="138" t="s">
        <v>4126</v>
      </c>
      <c r="G174" s="139" t="s">
        <v>215</v>
      </c>
      <c r="H174" s="140">
        <v>8.1669999999999998</v>
      </c>
      <c r="I174" s="141"/>
      <c r="J174" s="142">
        <f>ROUND(I174*H174,2)</f>
        <v>0</v>
      </c>
      <c r="K174" s="138" t="s">
        <v>274</v>
      </c>
      <c r="L174" s="32"/>
      <c r="M174" s="143" t="s">
        <v>1</v>
      </c>
      <c r="N174" s="144" t="s">
        <v>43</v>
      </c>
      <c r="P174" s="145">
        <f>O174*H174</f>
        <v>0</v>
      </c>
      <c r="Q174" s="145">
        <v>2.5019800000000001</v>
      </c>
      <c r="R174" s="145">
        <f>Q174*H174</f>
        <v>20.433670660000001</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4127</v>
      </c>
    </row>
    <row r="175" spans="2:65" s="14" customFormat="1">
      <c r="B175" s="164"/>
      <c r="D175" s="150" t="s">
        <v>276</v>
      </c>
      <c r="E175" s="165" t="s">
        <v>1</v>
      </c>
      <c r="F175" s="166" t="s">
        <v>2675</v>
      </c>
      <c r="H175" s="165" t="s">
        <v>1</v>
      </c>
      <c r="I175" s="167"/>
      <c r="L175" s="164"/>
      <c r="M175" s="168"/>
      <c r="T175" s="169"/>
      <c r="AT175" s="165" t="s">
        <v>276</v>
      </c>
      <c r="AU175" s="165" t="s">
        <v>90</v>
      </c>
      <c r="AV175" s="14" t="s">
        <v>84</v>
      </c>
      <c r="AW175" s="14" t="s">
        <v>32</v>
      </c>
      <c r="AX175" s="14" t="s">
        <v>77</v>
      </c>
      <c r="AY175" s="165" t="s">
        <v>268</v>
      </c>
    </row>
    <row r="176" spans="2:65" s="12" customFormat="1">
      <c r="B176" s="149"/>
      <c r="D176" s="150" t="s">
        <v>276</v>
      </c>
      <c r="E176" s="151" t="s">
        <v>1</v>
      </c>
      <c r="F176" s="152" t="s">
        <v>4186</v>
      </c>
      <c r="H176" s="153">
        <v>4.5860000000000003</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4187</v>
      </c>
      <c r="H177" s="153">
        <v>0.98</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4188</v>
      </c>
      <c r="H178" s="153">
        <v>1.302</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4189</v>
      </c>
      <c r="H179" s="153">
        <v>0.67400000000000004</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4132</v>
      </c>
      <c r="H180" s="153">
        <v>0.152</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4133</v>
      </c>
      <c r="H181" s="153">
        <v>0.47299999999999998</v>
      </c>
      <c r="I181" s="154"/>
      <c r="L181" s="149"/>
      <c r="M181" s="155"/>
      <c r="T181" s="156"/>
      <c r="AT181" s="151" t="s">
        <v>276</v>
      </c>
      <c r="AU181" s="151" t="s">
        <v>90</v>
      </c>
      <c r="AV181" s="12" t="s">
        <v>90</v>
      </c>
      <c r="AW181" s="12" t="s">
        <v>32</v>
      </c>
      <c r="AX181" s="12" t="s">
        <v>77</v>
      </c>
      <c r="AY181" s="151" t="s">
        <v>268</v>
      </c>
    </row>
    <row r="182" spans="2:65" s="15" customFormat="1">
      <c r="B182" s="170"/>
      <c r="D182" s="150" t="s">
        <v>276</v>
      </c>
      <c r="E182" s="171" t="s">
        <v>1</v>
      </c>
      <c r="F182" s="172" t="s">
        <v>325</v>
      </c>
      <c r="H182" s="173">
        <v>8.1669999999999998</v>
      </c>
      <c r="I182" s="174"/>
      <c r="L182" s="170"/>
      <c r="M182" s="175"/>
      <c r="T182" s="176"/>
      <c r="AT182" s="171" t="s">
        <v>276</v>
      </c>
      <c r="AU182" s="171" t="s">
        <v>90</v>
      </c>
      <c r="AV182" s="15" t="s">
        <v>97</v>
      </c>
      <c r="AW182" s="15" t="s">
        <v>32</v>
      </c>
      <c r="AX182" s="15" t="s">
        <v>77</v>
      </c>
      <c r="AY182" s="171" t="s">
        <v>268</v>
      </c>
    </row>
    <row r="183" spans="2:65" s="13" customFormat="1">
      <c r="B183" s="157"/>
      <c r="D183" s="150" t="s">
        <v>276</v>
      </c>
      <c r="E183" s="158" t="s">
        <v>1</v>
      </c>
      <c r="F183" s="159" t="s">
        <v>278</v>
      </c>
      <c r="H183" s="160">
        <v>8.1669999999999998</v>
      </c>
      <c r="I183" s="161"/>
      <c r="L183" s="157"/>
      <c r="M183" s="162"/>
      <c r="T183" s="163"/>
      <c r="AT183" s="158" t="s">
        <v>276</v>
      </c>
      <c r="AU183" s="158" t="s">
        <v>90</v>
      </c>
      <c r="AV183" s="13" t="s">
        <v>101</v>
      </c>
      <c r="AW183" s="13" t="s">
        <v>32</v>
      </c>
      <c r="AX183" s="13" t="s">
        <v>84</v>
      </c>
      <c r="AY183" s="158" t="s">
        <v>268</v>
      </c>
    </row>
    <row r="184" spans="2:65" s="1" customFormat="1" ht="21.75" customHeight="1">
      <c r="B184" s="32"/>
      <c r="C184" s="136" t="s">
        <v>346</v>
      </c>
      <c r="D184" s="177" t="s">
        <v>270</v>
      </c>
      <c r="E184" s="137" t="s">
        <v>4134</v>
      </c>
      <c r="F184" s="138" t="s">
        <v>4135</v>
      </c>
      <c r="G184" s="139" t="s">
        <v>215</v>
      </c>
      <c r="H184" s="140">
        <v>2.56</v>
      </c>
      <c r="I184" s="141"/>
      <c r="J184" s="142">
        <f>ROUND(I184*H184,2)</f>
        <v>0</v>
      </c>
      <c r="K184" s="138" t="s">
        <v>1</v>
      </c>
      <c r="L184" s="32"/>
      <c r="M184" s="143" t="s">
        <v>1</v>
      </c>
      <c r="N184" s="144" t="s">
        <v>43</v>
      </c>
      <c r="P184" s="145">
        <f>O184*H184</f>
        <v>0</v>
      </c>
      <c r="Q184" s="145">
        <v>2.5019800000000001</v>
      </c>
      <c r="R184" s="145">
        <f>Q184*H184</f>
        <v>6.4050688000000005</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4190</v>
      </c>
    </row>
    <row r="185" spans="2:65" s="14" customFormat="1">
      <c r="B185" s="164"/>
      <c r="D185" s="150" t="s">
        <v>276</v>
      </c>
      <c r="E185" s="165" t="s">
        <v>1</v>
      </c>
      <c r="F185" s="166" t="s">
        <v>2675</v>
      </c>
      <c r="H185" s="165" t="s">
        <v>1</v>
      </c>
      <c r="I185" s="167"/>
      <c r="L185" s="164"/>
      <c r="M185" s="168"/>
      <c r="T185" s="169"/>
      <c r="AT185" s="165" t="s">
        <v>276</v>
      </c>
      <c r="AU185" s="165" t="s">
        <v>90</v>
      </c>
      <c r="AV185" s="14" t="s">
        <v>84</v>
      </c>
      <c r="AW185" s="14" t="s">
        <v>32</v>
      </c>
      <c r="AX185" s="14" t="s">
        <v>77</v>
      </c>
      <c r="AY185" s="165" t="s">
        <v>268</v>
      </c>
    </row>
    <row r="186" spans="2:65" s="12" customFormat="1">
      <c r="B186" s="149"/>
      <c r="D186" s="150" t="s">
        <v>276</v>
      </c>
      <c r="E186" s="151" t="s">
        <v>1</v>
      </c>
      <c r="F186" s="152" t="s">
        <v>4191</v>
      </c>
      <c r="H186" s="153">
        <v>2.56</v>
      </c>
      <c r="I186" s="154"/>
      <c r="L186" s="149"/>
      <c r="M186" s="155"/>
      <c r="T186" s="156"/>
      <c r="AT186" s="151" t="s">
        <v>276</v>
      </c>
      <c r="AU186" s="151" t="s">
        <v>90</v>
      </c>
      <c r="AV186" s="12" t="s">
        <v>90</v>
      </c>
      <c r="AW186" s="12" t="s">
        <v>32</v>
      </c>
      <c r="AX186" s="12" t="s">
        <v>77</v>
      </c>
      <c r="AY186" s="151" t="s">
        <v>268</v>
      </c>
    </row>
    <row r="187" spans="2:65" s="15" customFormat="1">
      <c r="B187" s="170"/>
      <c r="D187" s="150" t="s">
        <v>276</v>
      </c>
      <c r="E187" s="171" t="s">
        <v>1</v>
      </c>
      <c r="F187" s="172" t="s">
        <v>325</v>
      </c>
      <c r="H187" s="173">
        <v>2.56</v>
      </c>
      <c r="I187" s="174"/>
      <c r="L187" s="170"/>
      <c r="M187" s="175"/>
      <c r="T187" s="176"/>
      <c r="AT187" s="171" t="s">
        <v>276</v>
      </c>
      <c r="AU187" s="171" t="s">
        <v>90</v>
      </c>
      <c r="AV187" s="15" t="s">
        <v>97</v>
      </c>
      <c r="AW187" s="15" t="s">
        <v>32</v>
      </c>
      <c r="AX187" s="15" t="s">
        <v>77</v>
      </c>
      <c r="AY187" s="171" t="s">
        <v>268</v>
      </c>
    </row>
    <row r="188" spans="2:65" s="13" customFormat="1">
      <c r="B188" s="157"/>
      <c r="D188" s="150" t="s">
        <v>276</v>
      </c>
      <c r="E188" s="158" t="s">
        <v>1</v>
      </c>
      <c r="F188" s="159" t="s">
        <v>278</v>
      </c>
      <c r="H188" s="160">
        <v>2.56</v>
      </c>
      <c r="I188" s="161"/>
      <c r="L188" s="157"/>
      <c r="M188" s="162"/>
      <c r="T188" s="163"/>
      <c r="AT188" s="158" t="s">
        <v>276</v>
      </c>
      <c r="AU188" s="158" t="s">
        <v>90</v>
      </c>
      <c r="AV188" s="13" t="s">
        <v>101</v>
      </c>
      <c r="AW188" s="13" t="s">
        <v>32</v>
      </c>
      <c r="AX188" s="13" t="s">
        <v>84</v>
      </c>
      <c r="AY188" s="158" t="s">
        <v>268</v>
      </c>
    </row>
    <row r="189" spans="2:65" s="1" customFormat="1" ht="16.5" customHeight="1">
      <c r="B189" s="32"/>
      <c r="C189" s="136" t="s">
        <v>356</v>
      </c>
      <c r="D189" s="177" t="s">
        <v>270</v>
      </c>
      <c r="E189" s="137" t="s">
        <v>4139</v>
      </c>
      <c r="F189" s="138" t="s">
        <v>4140</v>
      </c>
      <c r="G189" s="139" t="s">
        <v>273</v>
      </c>
      <c r="H189" s="140">
        <v>69.733999999999995</v>
      </c>
      <c r="I189" s="141"/>
      <c r="J189" s="142">
        <f>ROUND(I189*H189,2)</f>
        <v>0</v>
      </c>
      <c r="K189" s="138" t="s">
        <v>274</v>
      </c>
      <c r="L189" s="32"/>
      <c r="M189" s="143" t="s">
        <v>1</v>
      </c>
      <c r="N189" s="144" t="s">
        <v>43</v>
      </c>
      <c r="P189" s="145">
        <f>O189*H189</f>
        <v>0</v>
      </c>
      <c r="Q189" s="145">
        <v>8.4200000000000004E-3</v>
      </c>
      <c r="R189" s="145">
        <f>Q189*H189</f>
        <v>0.58716027999999998</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4141</v>
      </c>
    </row>
    <row r="190" spans="2:65" s="14" customFormat="1">
      <c r="B190" s="164"/>
      <c r="D190" s="150" t="s">
        <v>276</v>
      </c>
      <c r="E190" s="165" t="s">
        <v>1</v>
      </c>
      <c r="F190" s="166" t="s">
        <v>2675</v>
      </c>
      <c r="H190" s="165" t="s">
        <v>1</v>
      </c>
      <c r="I190" s="167"/>
      <c r="L190" s="164"/>
      <c r="M190" s="168"/>
      <c r="T190" s="169"/>
      <c r="AT190" s="165" t="s">
        <v>276</v>
      </c>
      <c r="AU190" s="165" t="s">
        <v>90</v>
      </c>
      <c r="AV190" s="14" t="s">
        <v>84</v>
      </c>
      <c r="AW190" s="14" t="s">
        <v>32</v>
      </c>
      <c r="AX190" s="14" t="s">
        <v>77</v>
      </c>
      <c r="AY190" s="165" t="s">
        <v>268</v>
      </c>
    </row>
    <row r="191" spans="2:65" s="12" customFormat="1">
      <c r="B191" s="149"/>
      <c r="D191" s="150" t="s">
        <v>276</v>
      </c>
      <c r="E191" s="151" t="s">
        <v>1</v>
      </c>
      <c r="F191" s="152" t="s">
        <v>4181</v>
      </c>
      <c r="H191" s="153">
        <v>40.764000000000003</v>
      </c>
      <c r="I191" s="154"/>
      <c r="L191" s="149"/>
      <c r="M191" s="155"/>
      <c r="T191" s="156"/>
      <c r="AT191" s="151" t="s">
        <v>276</v>
      </c>
      <c r="AU191" s="151" t="s">
        <v>90</v>
      </c>
      <c r="AV191" s="12" t="s">
        <v>90</v>
      </c>
      <c r="AW191" s="12" t="s">
        <v>32</v>
      </c>
      <c r="AX191" s="12" t="s">
        <v>77</v>
      </c>
      <c r="AY191" s="151" t="s">
        <v>268</v>
      </c>
    </row>
    <row r="192" spans="2:65" s="12" customFormat="1">
      <c r="B192" s="149"/>
      <c r="D192" s="150" t="s">
        <v>276</v>
      </c>
      <c r="E192" s="151" t="s">
        <v>1</v>
      </c>
      <c r="F192" s="152" t="s">
        <v>4182</v>
      </c>
      <c r="H192" s="153">
        <v>7.81</v>
      </c>
      <c r="I192" s="154"/>
      <c r="L192" s="149"/>
      <c r="M192" s="155"/>
      <c r="T192" s="156"/>
      <c r="AT192" s="151" t="s">
        <v>276</v>
      </c>
      <c r="AU192" s="151" t="s">
        <v>90</v>
      </c>
      <c r="AV192" s="12" t="s">
        <v>90</v>
      </c>
      <c r="AW192" s="12" t="s">
        <v>32</v>
      </c>
      <c r="AX192" s="12" t="s">
        <v>77</v>
      </c>
      <c r="AY192" s="151" t="s">
        <v>268</v>
      </c>
    </row>
    <row r="193" spans="2:65" s="12" customFormat="1">
      <c r="B193" s="149"/>
      <c r="D193" s="150" t="s">
        <v>276</v>
      </c>
      <c r="E193" s="151" t="s">
        <v>1</v>
      </c>
      <c r="F193" s="152" t="s">
        <v>4183</v>
      </c>
      <c r="H193" s="153">
        <v>7.82</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2711</v>
      </c>
      <c r="H194" s="153">
        <v>7.9240000000000004</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955</v>
      </c>
      <c r="H195" s="153">
        <v>1.216</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4119</v>
      </c>
      <c r="H196" s="153">
        <v>4.2</v>
      </c>
      <c r="I196" s="154"/>
      <c r="L196" s="149"/>
      <c r="M196" s="155"/>
      <c r="T196" s="156"/>
      <c r="AT196" s="151" t="s">
        <v>276</v>
      </c>
      <c r="AU196" s="151" t="s">
        <v>90</v>
      </c>
      <c r="AV196" s="12" t="s">
        <v>90</v>
      </c>
      <c r="AW196" s="12" t="s">
        <v>32</v>
      </c>
      <c r="AX196" s="12" t="s">
        <v>77</v>
      </c>
      <c r="AY196" s="151" t="s">
        <v>268</v>
      </c>
    </row>
    <row r="197" spans="2:65" s="15" customFormat="1">
      <c r="B197" s="170"/>
      <c r="D197" s="150" t="s">
        <v>276</v>
      </c>
      <c r="E197" s="171" t="s">
        <v>1</v>
      </c>
      <c r="F197" s="172" t="s">
        <v>325</v>
      </c>
      <c r="H197" s="173">
        <v>69.733999999999995</v>
      </c>
      <c r="I197" s="174"/>
      <c r="L197" s="170"/>
      <c r="M197" s="175"/>
      <c r="T197" s="176"/>
      <c r="AT197" s="171" t="s">
        <v>276</v>
      </c>
      <c r="AU197" s="171" t="s">
        <v>90</v>
      </c>
      <c r="AV197" s="15" t="s">
        <v>97</v>
      </c>
      <c r="AW197" s="15" t="s">
        <v>32</v>
      </c>
      <c r="AX197" s="15" t="s">
        <v>77</v>
      </c>
      <c r="AY197" s="171" t="s">
        <v>268</v>
      </c>
    </row>
    <row r="198" spans="2:65" s="13" customFormat="1">
      <c r="B198" s="157"/>
      <c r="D198" s="150" t="s">
        <v>276</v>
      </c>
      <c r="E198" s="158" t="s">
        <v>1</v>
      </c>
      <c r="F198" s="159" t="s">
        <v>278</v>
      </c>
      <c r="H198" s="160">
        <v>69.733999999999995</v>
      </c>
      <c r="I198" s="161"/>
      <c r="L198" s="157"/>
      <c r="M198" s="162"/>
      <c r="T198" s="163"/>
      <c r="AT198" s="158" t="s">
        <v>276</v>
      </c>
      <c r="AU198" s="158" t="s">
        <v>90</v>
      </c>
      <c r="AV198" s="13" t="s">
        <v>101</v>
      </c>
      <c r="AW198" s="13" t="s">
        <v>32</v>
      </c>
      <c r="AX198" s="13" t="s">
        <v>84</v>
      </c>
      <c r="AY198" s="158" t="s">
        <v>268</v>
      </c>
    </row>
    <row r="199" spans="2:65" s="1" customFormat="1" ht="16.5" customHeight="1">
      <c r="B199" s="32"/>
      <c r="C199" s="136" t="s">
        <v>361</v>
      </c>
      <c r="D199" s="177" t="s">
        <v>270</v>
      </c>
      <c r="E199" s="137" t="s">
        <v>4142</v>
      </c>
      <c r="F199" s="138" t="s">
        <v>4143</v>
      </c>
      <c r="G199" s="139" t="s">
        <v>273</v>
      </c>
      <c r="H199" s="140">
        <v>27.565999999999999</v>
      </c>
      <c r="I199" s="141"/>
      <c r="J199" s="142">
        <f>ROUND(I199*H199,2)</f>
        <v>0</v>
      </c>
      <c r="K199" s="138" t="s">
        <v>1</v>
      </c>
      <c r="L199" s="32"/>
      <c r="M199" s="143" t="s">
        <v>1</v>
      </c>
      <c r="N199" s="144" t="s">
        <v>43</v>
      </c>
      <c r="P199" s="145">
        <f>O199*H199</f>
        <v>0</v>
      </c>
      <c r="Q199" s="145">
        <v>8.4200000000000004E-3</v>
      </c>
      <c r="R199" s="145">
        <f>Q199*H199</f>
        <v>0.23210572000000002</v>
      </c>
      <c r="S199" s="145">
        <v>0</v>
      </c>
      <c r="T199" s="146">
        <f>S199*H199</f>
        <v>0</v>
      </c>
      <c r="AR199" s="147" t="s">
        <v>101</v>
      </c>
      <c r="AT199" s="147" t="s">
        <v>270</v>
      </c>
      <c r="AU199" s="147" t="s">
        <v>90</v>
      </c>
      <c r="AY199" s="17" t="s">
        <v>268</v>
      </c>
      <c r="BE199" s="148">
        <f>IF(N199="základní",J199,0)</f>
        <v>0</v>
      </c>
      <c r="BF199" s="148">
        <f>IF(N199="snížená",J199,0)</f>
        <v>0</v>
      </c>
      <c r="BG199" s="148">
        <f>IF(N199="zákl. přenesená",J199,0)</f>
        <v>0</v>
      </c>
      <c r="BH199" s="148">
        <f>IF(N199="sníž. přenesená",J199,0)</f>
        <v>0</v>
      </c>
      <c r="BI199" s="148">
        <f>IF(N199="nulová",J199,0)</f>
        <v>0</v>
      </c>
      <c r="BJ199" s="17" t="s">
        <v>90</v>
      </c>
      <c r="BK199" s="148">
        <f>ROUND(I199*H199,2)</f>
        <v>0</v>
      </c>
      <c r="BL199" s="17" t="s">
        <v>101</v>
      </c>
      <c r="BM199" s="147" t="s">
        <v>4192</v>
      </c>
    </row>
    <row r="200" spans="2:65" s="14" customFormat="1">
      <c r="B200" s="164"/>
      <c r="D200" s="150" t="s">
        <v>276</v>
      </c>
      <c r="E200" s="165" t="s">
        <v>1</v>
      </c>
      <c r="F200" s="166" t="s">
        <v>2675</v>
      </c>
      <c r="H200" s="165" t="s">
        <v>1</v>
      </c>
      <c r="I200" s="167"/>
      <c r="L200" s="164"/>
      <c r="M200" s="168"/>
      <c r="T200" s="169"/>
      <c r="AT200" s="165" t="s">
        <v>276</v>
      </c>
      <c r="AU200" s="165" t="s">
        <v>90</v>
      </c>
      <c r="AV200" s="14" t="s">
        <v>84</v>
      </c>
      <c r="AW200" s="14" t="s">
        <v>32</v>
      </c>
      <c r="AX200" s="14" t="s">
        <v>77</v>
      </c>
      <c r="AY200" s="165" t="s">
        <v>268</v>
      </c>
    </row>
    <row r="201" spans="2:65" s="12" customFormat="1" ht="22.5">
      <c r="B201" s="149"/>
      <c r="D201" s="150" t="s">
        <v>276</v>
      </c>
      <c r="E201" s="151" t="s">
        <v>1</v>
      </c>
      <c r="F201" s="152" t="s">
        <v>4184</v>
      </c>
      <c r="H201" s="153">
        <v>27.565999999999999</v>
      </c>
      <c r="I201" s="154"/>
      <c r="L201" s="149"/>
      <c r="M201" s="155"/>
      <c r="T201" s="156"/>
      <c r="AT201" s="151" t="s">
        <v>276</v>
      </c>
      <c r="AU201" s="151" t="s">
        <v>90</v>
      </c>
      <c r="AV201" s="12" t="s">
        <v>90</v>
      </c>
      <c r="AW201" s="12" t="s">
        <v>32</v>
      </c>
      <c r="AX201" s="12" t="s">
        <v>77</v>
      </c>
      <c r="AY201" s="151" t="s">
        <v>268</v>
      </c>
    </row>
    <row r="202" spans="2:65" s="15" customFormat="1">
      <c r="B202" s="170"/>
      <c r="D202" s="150" t="s">
        <v>276</v>
      </c>
      <c r="E202" s="171" t="s">
        <v>1</v>
      </c>
      <c r="F202" s="172" t="s">
        <v>325</v>
      </c>
      <c r="H202" s="173">
        <v>27.565999999999999</v>
      </c>
      <c r="I202" s="174"/>
      <c r="L202" s="170"/>
      <c r="M202" s="175"/>
      <c r="T202" s="176"/>
      <c r="AT202" s="171" t="s">
        <v>276</v>
      </c>
      <c r="AU202" s="171" t="s">
        <v>90</v>
      </c>
      <c r="AV202" s="15" t="s">
        <v>97</v>
      </c>
      <c r="AW202" s="15" t="s">
        <v>32</v>
      </c>
      <c r="AX202" s="15" t="s">
        <v>77</v>
      </c>
      <c r="AY202" s="171" t="s">
        <v>268</v>
      </c>
    </row>
    <row r="203" spans="2:65" s="13" customFormat="1">
      <c r="B203" s="157"/>
      <c r="D203" s="150" t="s">
        <v>276</v>
      </c>
      <c r="E203" s="158" t="s">
        <v>1</v>
      </c>
      <c r="F203" s="159" t="s">
        <v>278</v>
      </c>
      <c r="H203" s="160">
        <v>27.565999999999999</v>
      </c>
      <c r="I203" s="161"/>
      <c r="L203" s="157"/>
      <c r="M203" s="162"/>
      <c r="T203" s="163"/>
      <c r="AT203" s="158" t="s">
        <v>276</v>
      </c>
      <c r="AU203" s="158" t="s">
        <v>90</v>
      </c>
      <c r="AV203" s="13" t="s">
        <v>101</v>
      </c>
      <c r="AW203" s="13" t="s">
        <v>32</v>
      </c>
      <c r="AX203" s="13" t="s">
        <v>84</v>
      </c>
      <c r="AY203" s="158" t="s">
        <v>268</v>
      </c>
    </row>
    <row r="204" spans="2:65" s="1" customFormat="1" ht="16.5" customHeight="1">
      <c r="B204" s="32"/>
      <c r="C204" s="136" t="s">
        <v>8</v>
      </c>
      <c r="D204" s="177" t="s">
        <v>270</v>
      </c>
      <c r="E204" s="137" t="s">
        <v>4145</v>
      </c>
      <c r="F204" s="138" t="s">
        <v>4146</v>
      </c>
      <c r="G204" s="139" t="s">
        <v>273</v>
      </c>
      <c r="H204" s="140">
        <v>69.733999999999995</v>
      </c>
      <c r="I204" s="141"/>
      <c r="J204" s="142">
        <f>ROUND(I204*H204,2)</f>
        <v>0</v>
      </c>
      <c r="K204" s="138" t="s">
        <v>274</v>
      </c>
      <c r="L204" s="32"/>
      <c r="M204" s="143" t="s">
        <v>1</v>
      </c>
      <c r="N204" s="144" t="s">
        <v>43</v>
      </c>
      <c r="P204" s="145">
        <f>O204*H204</f>
        <v>0</v>
      </c>
      <c r="Q204" s="145">
        <v>0</v>
      </c>
      <c r="R204" s="145">
        <f>Q204*H204</f>
        <v>0</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4147</v>
      </c>
    </row>
    <row r="205" spans="2:65" s="1" customFormat="1" ht="16.5" customHeight="1">
      <c r="B205" s="32"/>
      <c r="C205" s="136" t="s">
        <v>370</v>
      </c>
      <c r="D205" s="177" t="s">
        <v>270</v>
      </c>
      <c r="E205" s="137" t="s">
        <v>4148</v>
      </c>
      <c r="F205" s="138" t="s">
        <v>4149</v>
      </c>
      <c r="G205" s="139" t="s">
        <v>273</v>
      </c>
      <c r="H205" s="140">
        <v>27.565999999999999</v>
      </c>
      <c r="I205" s="141"/>
      <c r="J205" s="142">
        <f>ROUND(I205*H205,2)</f>
        <v>0</v>
      </c>
      <c r="K205" s="138" t="s">
        <v>1</v>
      </c>
      <c r="L205" s="32"/>
      <c r="M205" s="143" t="s">
        <v>1</v>
      </c>
      <c r="N205" s="144" t="s">
        <v>43</v>
      </c>
      <c r="P205" s="145">
        <f>O205*H205</f>
        <v>0</v>
      </c>
      <c r="Q205" s="145">
        <v>0</v>
      </c>
      <c r="R205" s="145">
        <f>Q205*H205</f>
        <v>0</v>
      </c>
      <c r="S205" s="145">
        <v>0</v>
      </c>
      <c r="T205" s="146">
        <f>S205*H205</f>
        <v>0</v>
      </c>
      <c r="AR205" s="147" t="s">
        <v>101</v>
      </c>
      <c r="AT205" s="147" t="s">
        <v>270</v>
      </c>
      <c r="AU205" s="147" t="s">
        <v>90</v>
      </c>
      <c r="AY205" s="17" t="s">
        <v>268</v>
      </c>
      <c r="BE205" s="148">
        <f>IF(N205="základní",J205,0)</f>
        <v>0</v>
      </c>
      <c r="BF205" s="148">
        <f>IF(N205="snížená",J205,0)</f>
        <v>0</v>
      </c>
      <c r="BG205" s="148">
        <f>IF(N205="zákl. přenesená",J205,0)</f>
        <v>0</v>
      </c>
      <c r="BH205" s="148">
        <f>IF(N205="sníž. přenesená",J205,0)</f>
        <v>0</v>
      </c>
      <c r="BI205" s="148">
        <f>IF(N205="nulová",J205,0)</f>
        <v>0</v>
      </c>
      <c r="BJ205" s="17" t="s">
        <v>90</v>
      </c>
      <c r="BK205" s="148">
        <f>ROUND(I205*H205,2)</f>
        <v>0</v>
      </c>
      <c r="BL205" s="17" t="s">
        <v>101</v>
      </c>
      <c r="BM205" s="147" t="s">
        <v>4193</v>
      </c>
    </row>
    <row r="206" spans="2:65" s="1" customFormat="1" ht="24.2" customHeight="1">
      <c r="B206" s="32"/>
      <c r="C206" s="136" t="s">
        <v>374</v>
      </c>
      <c r="D206" s="136" t="s">
        <v>270</v>
      </c>
      <c r="E206" s="137" t="s">
        <v>4151</v>
      </c>
      <c r="F206" s="138" t="s">
        <v>4152</v>
      </c>
      <c r="G206" s="139" t="s">
        <v>413</v>
      </c>
      <c r="H206" s="140">
        <v>1.0880000000000001</v>
      </c>
      <c r="I206" s="141"/>
      <c r="J206" s="142">
        <f>ROUND(I206*H206,2)</f>
        <v>0</v>
      </c>
      <c r="K206" s="138" t="s">
        <v>274</v>
      </c>
      <c r="L206" s="32"/>
      <c r="M206" s="143" t="s">
        <v>1</v>
      </c>
      <c r="N206" s="144" t="s">
        <v>43</v>
      </c>
      <c r="P206" s="145">
        <f>O206*H206</f>
        <v>0</v>
      </c>
      <c r="Q206" s="145">
        <v>1.05291</v>
      </c>
      <c r="R206" s="145">
        <f>Q206*H206</f>
        <v>1.14556608</v>
      </c>
      <c r="S206" s="145">
        <v>0</v>
      </c>
      <c r="T206" s="146">
        <f>S206*H206</f>
        <v>0</v>
      </c>
      <c r="AR206" s="147" t="s">
        <v>101</v>
      </c>
      <c r="AT206" s="147" t="s">
        <v>270</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4153</v>
      </c>
    </row>
    <row r="207" spans="2:65" s="12" customFormat="1">
      <c r="B207" s="149"/>
      <c r="D207" s="150" t="s">
        <v>276</v>
      </c>
      <c r="E207" s="151" t="s">
        <v>1</v>
      </c>
      <c r="F207" s="152" t="s">
        <v>4194</v>
      </c>
      <c r="H207" s="153">
        <v>1.0880000000000001</v>
      </c>
      <c r="I207" s="154"/>
      <c r="L207" s="149"/>
      <c r="M207" s="155"/>
      <c r="T207" s="156"/>
      <c r="AT207" s="151" t="s">
        <v>276</v>
      </c>
      <c r="AU207" s="151" t="s">
        <v>90</v>
      </c>
      <c r="AV207" s="12" t="s">
        <v>90</v>
      </c>
      <c r="AW207" s="12" t="s">
        <v>32</v>
      </c>
      <c r="AX207" s="12" t="s">
        <v>77</v>
      </c>
      <c r="AY207" s="151" t="s">
        <v>268</v>
      </c>
    </row>
    <row r="208" spans="2:65" s="13" customFormat="1">
      <c r="B208" s="157"/>
      <c r="D208" s="150" t="s">
        <v>276</v>
      </c>
      <c r="E208" s="158" t="s">
        <v>1</v>
      </c>
      <c r="F208" s="159" t="s">
        <v>278</v>
      </c>
      <c r="H208" s="160">
        <v>1.0880000000000001</v>
      </c>
      <c r="I208" s="161"/>
      <c r="L208" s="157"/>
      <c r="M208" s="162"/>
      <c r="T208" s="163"/>
      <c r="AT208" s="158" t="s">
        <v>276</v>
      </c>
      <c r="AU208" s="158" t="s">
        <v>90</v>
      </c>
      <c r="AV208" s="13" t="s">
        <v>101</v>
      </c>
      <c r="AW208" s="13" t="s">
        <v>32</v>
      </c>
      <c r="AX208" s="13" t="s">
        <v>84</v>
      </c>
      <c r="AY208" s="158" t="s">
        <v>268</v>
      </c>
    </row>
    <row r="209" spans="2:65" s="11" customFormat="1" ht="25.9" customHeight="1">
      <c r="B209" s="124"/>
      <c r="D209" s="125" t="s">
        <v>76</v>
      </c>
      <c r="E209" s="126" t="s">
        <v>585</v>
      </c>
      <c r="F209" s="126" t="s">
        <v>586</v>
      </c>
      <c r="I209" s="127"/>
      <c r="J209" s="128">
        <f>BK209</f>
        <v>0</v>
      </c>
      <c r="L209" s="124"/>
      <c r="M209" s="129"/>
      <c r="P209" s="130">
        <f>P210</f>
        <v>0</v>
      </c>
      <c r="R209" s="130">
        <f>R210</f>
        <v>0.87044999999999995</v>
      </c>
      <c r="T209" s="131">
        <f>T210</f>
        <v>0</v>
      </c>
      <c r="AR209" s="125" t="s">
        <v>90</v>
      </c>
      <c r="AT209" s="132" t="s">
        <v>76</v>
      </c>
      <c r="AU209" s="132" t="s">
        <v>77</v>
      </c>
      <c r="AY209" s="125" t="s">
        <v>268</v>
      </c>
      <c r="BK209" s="133">
        <f>BK210</f>
        <v>0</v>
      </c>
    </row>
    <row r="210" spans="2:65" s="11" customFormat="1" ht="22.9" customHeight="1">
      <c r="B210" s="124"/>
      <c r="D210" s="125" t="s">
        <v>76</v>
      </c>
      <c r="E210" s="134" t="s">
        <v>2174</v>
      </c>
      <c r="F210" s="134" t="s">
        <v>2175</v>
      </c>
      <c r="I210" s="127"/>
      <c r="J210" s="135">
        <f>BK210</f>
        <v>0</v>
      </c>
      <c r="L210" s="124"/>
      <c r="M210" s="129"/>
      <c r="P210" s="130">
        <f>SUM(P211:P223)</f>
        <v>0</v>
      </c>
      <c r="R210" s="130">
        <f>SUM(R211:R223)</f>
        <v>0.87044999999999995</v>
      </c>
      <c r="T210" s="131">
        <f>SUM(T211:T223)</f>
        <v>0</v>
      </c>
      <c r="AR210" s="125" t="s">
        <v>90</v>
      </c>
      <c r="AT210" s="132" t="s">
        <v>76</v>
      </c>
      <c r="AU210" s="132" t="s">
        <v>84</v>
      </c>
      <c r="AY210" s="125" t="s">
        <v>268</v>
      </c>
      <c r="BK210" s="133">
        <f>SUM(BK211:BK223)</f>
        <v>0</v>
      </c>
    </row>
    <row r="211" spans="2:65" s="1" customFormat="1" ht="16.5" customHeight="1">
      <c r="B211" s="32"/>
      <c r="C211" s="136" t="s">
        <v>378</v>
      </c>
      <c r="D211" s="136" t="s">
        <v>270</v>
      </c>
      <c r="E211" s="137" t="s">
        <v>4155</v>
      </c>
      <c r="F211" s="138" t="s">
        <v>4156</v>
      </c>
      <c r="G211" s="139" t="s">
        <v>1442</v>
      </c>
      <c r="H211" s="140">
        <v>829</v>
      </c>
      <c r="I211" s="141"/>
      <c r="J211" s="142">
        <f>ROUND(I211*H211,2)</f>
        <v>0</v>
      </c>
      <c r="K211" s="138" t="s">
        <v>1</v>
      </c>
      <c r="L211" s="32"/>
      <c r="M211" s="143" t="s">
        <v>1</v>
      </c>
      <c r="N211" s="144" t="s">
        <v>43</v>
      </c>
      <c r="P211" s="145">
        <f>O211*H211</f>
        <v>0</v>
      </c>
      <c r="Q211" s="145">
        <v>5.0000000000000002E-5</v>
      </c>
      <c r="R211" s="145">
        <f>Q211*H211</f>
        <v>4.1450000000000001E-2</v>
      </c>
      <c r="S211" s="145">
        <v>0</v>
      </c>
      <c r="T211" s="146">
        <f>S211*H211</f>
        <v>0</v>
      </c>
      <c r="AR211" s="147" t="s">
        <v>370</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370</v>
      </c>
      <c r="BM211" s="147" t="s">
        <v>4157</v>
      </c>
    </row>
    <row r="212" spans="2:65" s="1" customFormat="1" ht="29.25">
      <c r="B212" s="32"/>
      <c r="D212" s="150" t="s">
        <v>475</v>
      </c>
      <c r="F212" s="178" t="s">
        <v>4158</v>
      </c>
      <c r="I212" s="179"/>
      <c r="L212" s="32"/>
      <c r="M212" s="180"/>
      <c r="T212" s="56"/>
      <c r="AT212" s="17" t="s">
        <v>475</v>
      </c>
      <c r="AU212" s="17" t="s">
        <v>90</v>
      </c>
    </row>
    <row r="213" spans="2:65" s="12" customFormat="1">
      <c r="B213" s="149"/>
      <c r="D213" s="150" t="s">
        <v>276</v>
      </c>
      <c r="F213" s="152" t="s">
        <v>4159</v>
      </c>
      <c r="H213" s="153">
        <v>829</v>
      </c>
      <c r="I213" s="154"/>
      <c r="L213" s="149"/>
      <c r="M213" s="155"/>
      <c r="T213" s="156"/>
      <c r="AT213" s="151" t="s">
        <v>276</v>
      </c>
      <c r="AU213" s="151" t="s">
        <v>90</v>
      </c>
      <c r="AV213" s="12" t="s">
        <v>90</v>
      </c>
      <c r="AW213" s="12" t="s">
        <v>4</v>
      </c>
      <c r="AX213" s="12" t="s">
        <v>84</v>
      </c>
      <c r="AY213" s="151" t="s">
        <v>268</v>
      </c>
    </row>
    <row r="214" spans="2:65" s="1" customFormat="1" ht="24.2" customHeight="1">
      <c r="B214" s="32"/>
      <c r="C214" s="186" t="s">
        <v>382</v>
      </c>
      <c r="D214" s="186" t="s">
        <v>982</v>
      </c>
      <c r="E214" s="187" t="s">
        <v>4160</v>
      </c>
      <c r="F214" s="188" t="s">
        <v>4161</v>
      </c>
      <c r="G214" s="189" t="s">
        <v>413</v>
      </c>
      <c r="H214" s="190">
        <v>0.82899999999999996</v>
      </c>
      <c r="I214" s="191"/>
      <c r="J214" s="192">
        <f>ROUND(I214*H214,2)</f>
        <v>0</v>
      </c>
      <c r="K214" s="188" t="s">
        <v>1</v>
      </c>
      <c r="L214" s="193"/>
      <c r="M214" s="194" t="s">
        <v>1</v>
      </c>
      <c r="N214" s="195" t="s">
        <v>43</v>
      </c>
      <c r="P214" s="145">
        <f>O214*H214</f>
        <v>0</v>
      </c>
      <c r="Q214" s="145">
        <v>1</v>
      </c>
      <c r="R214" s="145">
        <f>Q214*H214</f>
        <v>0.82899999999999996</v>
      </c>
      <c r="S214" s="145">
        <v>0</v>
      </c>
      <c r="T214" s="146">
        <f>S214*H214</f>
        <v>0</v>
      </c>
      <c r="AR214" s="147" t="s">
        <v>448</v>
      </c>
      <c r="AT214" s="147" t="s">
        <v>982</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370</v>
      </c>
      <c r="BM214" s="147" t="s">
        <v>4162</v>
      </c>
    </row>
    <row r="215" spans="2:65" s="1" customFormat="1" ht="19.5">
      <c r="B215" s="32"/>
      <c r="D215" s="150" t="s">
        <v>475</v>
      </c>
      <c r="F215" s="178" t="s">
        <v>4163</v>
      </c>
      <c r="I215" s="179"/>
      <c r="L215" s="32"/>
      <c r="M215" s="180"/>
      <c r="T215" s="56"/>
      <c r="AT215" s="17" t="s">
        <v>475</v>
      </c>
      <c r="AU215" s="17" t="s">
        <v>90</v>
      </c>
    </row>
    <row r="216" spans="2:65" s="14" customFormat="1">
      <c r="B216" s="164"/>
      <c r="D216" s="150" t="s">
        <v>276</v>
      </c>
      <c r="E216" s="165" t="s">
        <v>1</v>
      </c>
      <c r="F216" s="166" t="s">
        <v>4164</v>
      </c>
      <c r="H216" s="165" t="s">
        <v>1</v>
      </c>
      <c r="I216" s="167"/>
      <c r="L216" s="164"/>
      <c r="M216" s="168"/>
      <c r="T216" s="169"/>
      <c r="AT216" s="165" t="s">
        <v>276</v>
      </c>
      <c r="AU216" s="165" t="s">
        <v>90</v>
      </c>
      <c r="AV216" s="14" t="s">
        <v>84</v>
      </c>
      <c r="AW216" s="14" t="s">
        <v>32</v>
      </c>
      <c r="AX216" s="14" t="s">
        <v>77</v>
      </c>
      <c r="AY216" s="165" t="s">
        <v>268</v>
      </c>
    </row>
    <row r="217" spans="2:65" s="12" customFormat="1">
      <c r="B217" s="149"/>
      <c r="D217" s="150" t="s">
        <v>276</v>
      </c>
      <c r="E217" s="151" t="s">
        <v>1</v>
      </c>
      <c r="F217" s="152" t="s">
        <v>4195</v>
      </c>
      <c r="H217" s="153">
        <v>0.2</v>
      </c>
      <c r="I217" s="154"/>
      <c r="L217" s="149"/>
      <c r="M217" s="155"/>
      <c r="T217" s="156"/>
      <c r="AT217" s="151" t="s">
        <v>276</v>
      </c>
      <c r="AU217" s="151" t="s">
        <v>90</v>
      </c>
      <c r="AV217" s="12" t="s">
        <v>90</v>
      </c>
      <c r="AW217" s="12" t="s">
        <v>32</v>
      </c>
      <c r="AX217" s="12" t="s">
        <v>77</v>
      </c>
      <c r="AY217" s="151" t="s">
        <v>268</v>
      </c>
    </row>
    <row r="218" spans="2:65" s="15" customFormat="1">
      <c r="B218" s="170"/>
      <c r="D218" s="150" t="s">
        <v>276</v>
      </c>
      <c r="E218" s="171" t="s">
        <v>1</v>
      </c>
      <c r="F218" s="172" t="s">
        <v>325</v>
      </c>
      <c r="H218" s="173">
        <v>0.2</v>
      </c>
      <c r="I218" s="174"/>
      <c r="L218" s="170"/>
      <c r="M218" s="175"/>
      <c r="T218" s="176"/>
      <c r="AT218" s="171" t="s">
        <v>276</v>
      </c>
      <c r="AU218" s="171" t="s">
        <v>90</v>
      </c>
      <c r="AV218" s="15" t="s">
        <v>97</v>
      </c>
      <c r="AW218" s="15" t="s">
        <v>32</v>
      </c>
      <c r="AX218" s="15" t="s">
        <v>77</v>
      </c>
      <c r="AY218" s="171" t="s">
        <v>268</v>
      </c>
    </row>
    <row r="219" spans="2:65" s="14" customFormat="1">
      <c r="B219" s="164"/>
      <c r="D219" s="150" t="s">
        <v>276</v>
      </c>
      <c r="E219" s="165" t="s">
        <v>1</v>
      </c>
      <c r="F219" s="166" t="s">
        <v>4166</v>
      </c>
      <c r="H219" s="165" t="s">
        <v>1</v>
      </c>
      <c r="I219" s="167"/>
      <c r="L219" s="164"/>
      <c r="M219" s="168"/>
      <c r="T219" s="169"/>
      <c r="AT219" s="165" t="s">
        <v>276</v>
      </c>
      <c r="AU219" s="165" t="s">
        <v>90</v>
      </c>
      <c r="AV219" s="14" t="s">
        <v>84</v>
      </c>
      <c r="AW219" s="14" t="s">
        <v>32</v>
      </c>
      <c r="AX219" s="14" t="s">
        <v>77</v>
      </c>
      <c r="AY219" s="165" t="s">
        <v>268</v>
      </c>
    </row>
    <row r="220" spans="2:65" s="12" customFormat="1">
      <c r="B220" s="149"/>
      <c r="D220" s="150" t="s">
        <v>276</v>
      </c>
      <c r="E220" s="151" t="s">
        <v>1</v>
      </c>
      <c r="F220" s="152" t="s">
        <v>4196</v>
      </c>
      <c r="H220" s="153">
        <v>0.629</v>
      </c>
      <c r="I220" s="154"/>
      <c r="L220" s="149"/>
      <c r="M220" s="155"/>
      <c r="T220" s="156"/>
      <c r="AT220" s="151" t="s">
        <v>276</v>
      </c>
      <c r="AU220" s="151" t="s">
        <v>90</v>
      </c>
      <c r="AV220" s="12" t="s">
        <v>90</v>
      </c>
      <c r="AW220" s="12" t="s">
        <v>32</v>
      </c>
      <c r="AX220" s="12" t="s">
        <v>77</v>
      </c>
      <c r="AY220" s="151" t="s">
        <v>268</v>
      </c>
    </row>
    <row r="221" spans="2:65" s="15" customFormat="1">
      <c r="B221" s="170"/>
      <c r="D221" s="150" t="s">
        <v>276</v>
      </c>
      <c r="E221" s="171" t="s">
        <v>1</v>
      </c>
      <c r="F221" s="172" t="s">
        <v>325</v>
      </c>
      <c r="H221" s="173">
        <v>0.629</v>
      </c>
      <c r="I221" s="174"/>
      <c r="L221" s="170"/>
      <c r="M221" s="175"/>
      <c r="T221" s="176"/>
      <c r="AT221" s="171" t="s">
        <v>276</v>
      </c>
      <c r="AU221" s="171" t="s">
        <v>90</v>
      </c>
      <c r="AV221" s="15" t="s">
        <v>97</v>
      </c>
      <c r="AW221" s="15" t="s">
        <v>32</v>
      </c>
      <c r="AX221" s="15" t="s">
        <v>77</v>
      </c>
      <c r="AY221" s="171" t="s">
        <v>268</v>
      </c>
    </row>
    <row r="222" spans="2:65" s="13" customFormat="1">
      <c r="B222" s="157"/>
      <c r="D222" s="150" t="s">
        <v>276</v>
      </c>
      <c r="E222" s="158" t="s">
        <v>1</v>
      </c>
      <c r="F222" s="159" t="s">
        <v>278</v>
      </c>
      <c r="H222" s="160">
        <v>0.82899999999999996</v>
      </c>
      <c r="I222" s="161"/>
      <c r="L222" s="157"/>
      <c r="M222" s="162"/>
      <c r="T222" s="163"/>
      <c r="AT222" s="158" t="s">
        <v>276</v>
      </c>
      <c r="AU222" s="158" t="s">
        <v>90</v>
      </c>
      <c r="AV222" s="13" t="s">
        <v>101</v>
      </c>
      <c r="AW222" s="13" t="s">
        <v>32</v>
      </c>
      <c r="AX222" s="13" t="s">
        <v>84</v>
      </c>
      <c r="AY222" s="158" t="s">
        <v>268</v>
      </c>
    </row>
    <row r="223" spans="2:65" s="1" customFormat="1" ht="24.2" customHeight="1">
      <c r="B223" s="32"/>
      <c r="C223" s="136" t="s">
        <v>387</v>
      </c>
      <c r="D223" s="136" t="s">
        <v>270</v>
      </c>
      <c r="E223" s="137" t="s">
        <v>2266</v>
      </c>
      <c r="F223" s="138" t="s">
        <v>2267</v>
      </c>
      <c r="G223" s="139" t="s">
        <v>1472</v>
      </c>
      <c r="H223" s="197"/>
      <c r="I223" s="141"/>
      <c r="J223" s="142">
        <f>ROUND(I223*H223,2)</f>
        <v>0</v>
      </c>
      <c r="K223" s="138" t="s">
        <v>274</v>
      </c>
      <c r="L223" s="32"/>
      <c r="M223" s="181" t="s">
        <v>1</v>
      </c>
      <c r="N223" s="182" t="s">
        <v>43</v>
      </c>
      <c r="O223" s="183"/>
      <c r="P223" s="184">
        <f>O223*H223</f>
        <v>0</v>
      </c>
      <c r="Q223" s="184">
        <v>0</v>
      </c>
      <c r="R223" s="184">
        <f>Q223*H223</f>
        <v>0</v>
      </c>
      <c r="S223" s="184">
        <v>0</v>
      </c>
      <c r="T223" s="185">
        <f>S223*H223</f>
        <v>0</v>
      </c>
      <c r="AR223" s="147" t="s">
        <v>370</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370</v>
      </c>
      <c r="BM223" s="147" t="s">
        <v>4168</v>
      </c>
    </row>
    <row r="224" spans="2:65" s="1" customFormat="1" ht="6.95" customHeight="1">
      <c r="B224" s="44"/>
      <c r="C224" s="45"/>
      <c r="D224" s="45"/>
      <c r="E224" s="45"/>
      <c r="F224" s="45"/>
      <c r="G224" s="45"/>
      <c r="H224" s="45"/>
      <c r="I224" s="45"/>
      <c r="J224" s="45"/>
      <c r="K224" s="45"/>
      <c r="L224" s="32"/>
    </row>
  </sheetData>
  <sheetProtection algorithmName="SHA-512" hashValue="3a86HZpMT+F8up5jXLabZkFhGru3/RWnHXrFGR1zarOxL77rkVjjz7OgC8kMXpXFlj2dWrX1Vm1Mx1L7jWTczw==" saltValue="KmV/SU5EkxFHnmO4mGqLkxg4xhyg/9mjLww/ay5w+Zds3ZkZlaLEPZYhmDsMXSFjXxNAr48XsdZDIgz7Z3PVJQ==" spinCount="100000" sheet="1" objects="1" scenarios="1" formatColumns="0" formatRows="0" autoFilter="0"/>
  <autoFilter ref="C128:K223"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B2:BM228"/>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120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4197</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ROUND((SUM(BE129:BE227)),  2)</f>
        <v>0</v>
      </c>
      <c r="I37" s="96">
        <v>0.21</v>
      </c>
      <c r="J37" s="85">
        <f>ROUND(((SUM(BE129:BE227))*I37),  2)</f>
        <v>0</v>
      </c>
      <c r="L37" s="32"/>
    </row>
    <row r="38" spans="2:12" s="1" customFormat="1" ht="14.45" customHeight="1">
      <c r="B38" s="32"/>
      <c r="E38" s="27" t="s">
        <v>43</v>
      </c>
      <c r="F38" s="85">
        <f>ROUND((SUM(BF129:BF227)),  2)</f>
        <v>0</v>
      </c>
      <c r="I38" s="96">
        <v>0.15</v>
      </c>
      <c r="J38" s="85">
        <f>ROUND(((SUM(BF129:BF227))*I38),  2)</f>
        <v>0</v>
      </c>
      <c r="L38" s="32"/>
    </row>
    <row r="39" spans="2:12" s="1" customFormat="1" ht="14.45" hidden="1" customHeight="1">
      <c r="B39" s="32"/>
      <c r="E39" s="27" t="s">
        <v>44</v>
      </c>
      <c r="F39" s="85">
        <f>ROUND((SUM(BG129:BG227)),  2)</f>
        <v>0</v>
      </c>
      <c r="I39" s="96">
        <v>0.21</v>
      </c>
      <c r="J39" s="85">
        <f>0</f>
        <v>0</v>
      </c>
      <c r="L39" s="32"/>
    </row>
    <row r="40" spans="2:12" s="1" customFormat="1" ht="14.45" hidden="1" customHeight="1">
      <c r="B40" s="32"/>
      <c r="E40" s="27" t="s">
        <v>45</v>
      </c>
      <c r="F40" s="85">
        <f>ROUND((SUM(BH129:BH227)),  2)</f>
        <v>0</v>
      </c>
      <c r="I40" s="96">
        <v>0.15</v>
      </c>
      <c r="J40" s="85">
        <f>0</f>
        <v>0</v>
      </c>
      <c r="L40" s="32"/>
    </row>
    <row r="41" spans="2:12" s="1" customFormat="1" ht="14.45" hidden="1" customHeight="1">
      <c r="B41" s="32"/>
      <c r="E41" s="27" t="s">
        <v>46</v>
      </c>
      <c r="F41" s="85">
        <f>ROUND((SUM(BI129:BI227)),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D.1.2.C - Objekt C</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J162</f>
        <v>0</v>
      </c>
      <c r="L103" s="112"/>
    </row>
    <row r="104" spans="2:47" s="8" customFormat="1" ht="24.95" customHeight="1">
      <c r="B104" s="108"/>
      <c r="D104" s="109" t="s">
        <v>248</v>
      </c>
      <c r="E104" s="110"/>
      <c r="F104" s="110"/>
      <c r="G104" s="110"/>
      <c r="H104" s="110"/>
      <c r="I104" s="110"/>
      <c r="J104" s="111">
        <f>J213</f>
        <v>0</v>
      </c>
      <c r="L104" s="108"/>
    </row>
    <row r="105" spans="2:47" s="9" customFormat="1" ht="19.899999999999999" customHeight="1">
      <c r="B105" s="112"/>
      <c r="D105" s="113" t="s">
        <v>769</v>
      </c>
      <c r="E105" s="114"/>
      <c r="F105" s="114"/>
      <c r="G105" s="114"/>
      <c r="H105" s="114"/>
      <c r="I105" s="114"/>
      <c r="J105" s="115">
        <f>J214</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753</v>
      </c>
      <c r="F119" s="257"/>
      <c r="G119" s="257"/>
      <c r="H119" s="257"/>
      <c r="L119" s="32"/>
    </row>
    <row r="120" spans="2:20" s="1" customFormat="1" ht="12" customHeight="1">
      <c r="B120" s="32"/>
      <c r="C120" s="27" t="s">
        <v>754</v>
      </c>
      <c r="L120" s="32"/>
    </row>
    <row r="121" spans="2:20" s="1" customFormat="1" ht="16.5" customHeight="1">
      <c r="B121" s="32"/>
      <c r="E121" s="235" t="str">
        <f>E13</f>
        <v>D.1.2.C - Objekt C</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P130+P213</f>
        <v>0</v>
      </c>
      <c r="Q129" s="53"/>
      <c r="R129" s="121">
        <f>R130+R213</f>
        <v>417.19441685999999</v>
      </c>
      <c r="S129" s="53"/>
      <c r="T129" s="122">
        <f>T130+T213</f>
        <v>0</v>
      </c>
      <c r="AT129" s="17" t="s">
        <v>76</v>
      </c>
      <c r="AU129" s="17" t="s">
        <v>242</v>
      </c>
      <c r="BK129" s="123">
        <f>BK130+BK213</f>
        <v>0</v>
      </c>
    </row>
    <row r="130" spans="2:65" s="11" customFormat="1" ht="25.9" customHeight="1">
      <c r="B130" s="124"/>
      <c r="D130" s="125" t="s">
        <v>76</v>
      </c>
      <c r="E130" s="126" t="s">
        <v>266</v>
      </c>
      <c r="F130" s="126" t="s">
        <v>267</v>
      </c>
      <c r="I130" s="127"/>
      <c r="J130" s="128">
        <f>BK130</f>
        <v>0</v>
      </c>
      <c r="L130" s="124"/>
      <c r="M130" s="129"/>
      <c r="P130" s="130">
        <f>P131+P162</f>
        <v>0</v>
      </c>
      <c r="R130" s="130">
        <f>R131+R162</f>
        <v>416.32396685999998</v>
      </c>
      <c r="T130" s="131">
        <f>T131+T162</f>
        <v>0</v>
      </c>
      <c r="AR130" s="125" t="s">
        <v>84</v>
      </c>
      <c r="AT130" s="132" t="s">
        <v>76</v>
      </c>
      <c r="AU130" s="132" t="s">
        <v>77</v>
      </c>
      <c r="AY130" s="125" t="s">
        <v>268</v>
      </c>
      <c r="BK130" s="133">
        <f>BK131+BK162</f>
        <v>0</v>
      </c>
    </row>
    <row r="131" spans="2:65" s="11" customFormat="1" ht="22.9" customHeight="1">
      <c r="B131" s="124"/>
      <c r="D131" s="125" t="s">
        <v>76</v>
      </c>
      <c r="E131" s="134" t="s">
        <v>90</v>
      </c>
      <c r="F131" s="134" t="s">
        <v>430</v>
      </c>
      <c r="I131" s="127"/>
      <c r="J131" s="135">
        <f>BK131</f>
        <v>0</v>
      </c>
      <c r="L131" s="124"/>
      <c r="M131" s="129"/>
      <c r="P131" s="130">
        <f>SUM(P132:P161)</f>
        <v>0</v>
      </c>
      <c r="R131" s="130">
        <f>SUM(R132:R161)</f>
        <v>386.85522565999997</v>
      </c>
      <c r="T131" s="131">
        <f>SUM(T132:T161)</f>
        <v>0</v>
      </c>
      <c r="AR131" s="125" t="s">
        <v>84</v>
      </c>
      <c r="AT131" s="132" t="s">
        <v>76</v>
      </c>
      <c r="AU131" s="132" t="s">
        <v>84</v>
      </c>
      <c r="AY131" s="125" t="s">
        <v>268</v>
      </c>
      <c r="BK131" s="133">
        <f>SUM(BK132:BK161)</f>
        <v>0</v>
      </c>
    </row>
    <row r="132" spans="2:65" s="1" customFormat="1" ht="24.2" customHeight="1">
      <c r="B132" s="32"/>
      <c r="C132" s="136" t="s">
        <v>84</v>
      </c>
      <c r="D132" s="136" t="s">
        <v>270</v>
      </c>
      <c r="E132" s="137" t="s">
        <v>4063</v>
      </c>
      <c r="F132" s="138" t="s">
        <v>4064</v>
      </c>
      <c r="G132" s="139" t="s">
        <v>215</v>
      </c>
      <c r="H132" s="140">
        <v>6.5439999999999996</v>
      </c>
      <c r="I132" s="141"/>
      <c r="J132" s="142">
        <f>ROUND(I132*H132,2)</f>
        <v>0</v>
      </c>
      <c r="K132" s="138" t="s">
        <v>274</v>
      </c>
      <c r="L132" s="32"/>
      <c r="M132" s="143" t="s">
        <v>1</v>
      </c>
      <c r="N132" s="144" t="s">
        <v>43</v>
      </c>
      <c r="P132" s="145">
        <f>O132*H132</f>
        <v>0</v>
      </c>
      <c r="Q132" s="145">
        <v>2.3010199999999998</v>
      </c>
      <c r="R132" s="145">
        <f>Q132*H132</f>
        <v>15.057874879999998</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4198</v>
      </c>
      <c r="H134" s="153">
        <v>6.5439999999999996</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6.5439999999999996</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77" t="s">
        <v>270</v>
      </c>
      <c r="E136" s="137" t="s">
        <v>4068</v>
      </c>
      <c r="F136" s="138" t="s">
        <v>4069</v>
      </c>
      <c r="G136" s="139" t="s">
        <v>215</v>
      </c>
      <c r="H136" s="140">
        <v>31.512</v>
      </c>
      <c r="I136" s="141"/>
      <c r="J136" s="142">
        <f>ROUND(I136*H136,2)</f>
        <v>0</v>
      </c>
      <c r="K136" s="138" t="s">
        <v>1</v>
      </c>
      <c r="L136" s="32"/>
      <c r="M136" s="143" t="s">
        <v>1</v>
      </c>
      <c r="N136" s="144" t="s">
        <v>43</v>
      </c>
      <c r="P136" s="145">
        <f>O136*H136</f>
        <v>0</v>
      </c>
      <c r="Q136" s="145">
        <v>2.5018699999999998</v>
      </c>
      <c r="R136" s="145">
        <f>Q136*H136</f>
        <v>78.838927439999992</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4199</v>
      </c>
      <c r="H137" s="153">
        <v>31.512</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31.512</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10.224</v>
      </c>
      <c r="I139" s="141"/>
      <c r="J139" s="142">
        <f>ROUND(I139*H139,2)</f>
        <v>0</v>
      </c>
      <c r="K139" s="138" t="s">
        <v>274</v>
      </c>
      <c r="L139" s="32"/>
      <c r="M139" s="143" t="s">
        <v>1</v>
      </c>
      <c r="N139" s="144" t="s">
        <v>43</v>
      </c>
      <c r="P139" s="145">
        <f>O139*H139</f>
        <v>0</v>
      </c>
      <c r="Q139" s="145">
        <v>2.47E-3</v>
      </c>
      <c r="R139" s="145">
        <f>Q139*H139</f>
        <v>2.5253279999999999E-2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4200</v>
      </c>
      <c r="H140" s="153">
        <v>10.224</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10.224</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10.224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2.927</v>
      </c>
      <c r="I143" s="141"/>
      <c r="J143" s="142">
        <f>ROUND(I143*H143,2)</f>
        <v>0</v>
      </c>
      <c r="K143" s="138" t="s">
        <v>274</v>
      </c>
      <c r="L143" s="32"/>
      <c r="M143" s="143" t="s">
        <v>1</v>
      </c>
      <c r="N143" s="144" t="s">
        <v>43</v>
      </c>
      <c r="P143" s="145">
        <f>O143*H143</f>
        <v>0</v>
      </c>
      <c r="Q143" s="145">
        <v>1.0606199999999999</v>
      </c>
      <c r="R143" s="145">
        <f>Q143*H143</f>
        <v>3.1044347399999999</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4201</v>
      </c>
      <c r="H144" s="153">
        <v>2.927</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2.927</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17.079999999999998</v>
      </c>
      <c r="I146" s="141"/>
      <c r="J146" s="142">
        <f>ROUND(I146*H146,2)</f>
        <v>0</v>
      </c>
      <c r="K146" s="138" t="s">
        <v>274</v>
      </c>
      <c r="L146" s="32"/>
      <c r="M146" s="143" t="s">
        <v>1</v>
      </c>
      <c r="N146" s="144" t="s">
        <v>43</v>
      </c>
      <c r="P146" s="145">
        <f>O146*H146</f>
        <v>0</v>
      </c>
      <c r="Q146" s="145">
        <v>2.3010199999999998</v>
      </c>
      <c r="R146" s="145">
        <f>Q146*H146</f>
        <v>39.301421599999991</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4174</v>
      </c>
      <c r="H147" s="165" t="s">
        <v>1</v>
      </c>
      <c r="I147" s="167"/>
      <c r="L147" s="164"/>
      <c r="M147" s="168"/>
      <c r="T147" s="169"/>
      <c r="AT147" s="165" t="s">
        <v>276</v>
      </c>
      <c r="AU147" s="165" t="s">
        <v>90</v>
      </c>
      <c r="AV147" s="14" t="s">
        <v>84</v>
      </c>
      <c r="AW147" s="14" t="s">
        <v>32</v>
      </c>
      <c r="AX147" s="14" t="s">
        <v>77</v>
      </c>
      <c r="AY147" s="165" t="s">
        <v>268</v>
      </c>
    </row>
    <row r="148" spans="2:65" s="12" customFormat="1" ht="22.5">
      <c r="B148" s="149"/>
      <c r="D148" s="150" t="s">
        <v>276</v>
      </c>
      <c r="E148" s="151" t="s">
        <v>1</v>
      </c>
      <c r="F148" s="152" t="s">
        <v>4202</v>
      </c>
      <c r="H148" s="153">
        <v>17.079999999999998</v>
      </c>
      <c r="I148" s="154"/>
      <c r="L148" s="149"/>
      <c r="M148" s="155"/>
      <c r="T148" s="156"/>
      <c r="AT148" s="151" t="s">
        <v>276</v>
      </c>
      <c r="AU148" s="151" t="s">
        <v>90</v>
      </c>
      <c r="AV148" s="12" t="s">
        <v>90</v>
      </c>
      <c r="AW148" s="12" t="s">
        <v>32</v>
      </c>
      <c r="AX148" s="12" t="s">
        <v>77</v>
      </c>
      <c r="AY148" s="151" t="s">
        <v>268</v>
      </c>
    </row>
    <row r="149" spans="2:65" s="13" customFormat="1">
      <c r="B149" s="157"/>
      <c r="D149" s="150" t="s">
        <v>276</v>
      </c>
      <c r="E149" s="158" t="s">
        <v>1</v>
      </c>
      <c r="F149" s="159" t="s">
        <v>278</v>
      </c>
      <c r="H149" s="160">
        <v>17.079999999999998</v>
      </c>
      <c r="I149" s="161"/>
      <c r="L149" s="157"/>
      <c r="M149" s="162"/>
      <c r="T149" s="163"/>
      <c r="AT149" s="158" t="s">
        <v>276</v>
      </c>
      <c r="AU149" s="158" t="s">
        <v>90</v>
      </c>
      <c r="AV149" s="13" t="s">
        <v>101</v>
      </c>
      <c r="AW149" s="13" t="s">
        <v>32</v>
      </c>
      <c r="AX149" s="13" t="s">
        <v>84</v>
      </c>
      <c r="AY149" s="158" t="s">
        <v>268</v>
      </c>
    </row>
    <row r="150" spans="2:65" s="1" customFormat="1" ht="16.5" customHeight="1">
      <c r="B150" s="32"/>
      <c r="C150" s="136" t="s">
        <v>299</v>
      </c>
      <c r="D150" s="136" t="s">
        <v>270</v>
      </c>
      <c r="E150" s="137" t="s">
        <v>4095</v>
      </c>
      <c r="F150" s="138" t="s">
        <v>4096</v>
      </c>
      <c r="G150" s="139" t="s">
        <v>273</v>
      </c>
      <c r="H150" s="140">
        <v>5</v>
      </c>
      <c r="I150" s="141"/>
      <c r="J150" s="142">
        <f>ROUND(I150*H150,2)</f>
        <v>0</v>
      </c>
      <c r="K150" s="138" t="s">
        <v>274</v>
      </c>
      <c r="L150" s="32"/>
      <c r="M150" s="143" t="s">
        <v>1</v>
      </c>
      <c r="N150" s="144" t="s">
        <v>43</v>
      </c>
      <c r="P150" s="145">
        <f>O150*H150</f>
        <v>0</v>
      </c>
      <c r="Q150" s="145">
        <v>2.6900000000000001E-3</v>
      </c>
      <c r="R150" s="145">
        <f>Q150*H150</f>
        <v>1.345E-2</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4097</v>
      </c>
    </row>
    <row r="151" spans="2:65" s="1" customFormat="1" ht="16.5" customHeight="1">
      <c r="B151" s="32"/>
      <c r="C151" s="136" t="s">
        <v>309</v>
      </c>
      <c r="D151" s="136" t="s">
        <v>270</v>
      </c>
      <c r="E151" s="137" t="s">
        <v>4098</v>
      </c>
      <c r="F151" s="138" t="s">
        <v>4099</v>
      </c>
      <c r="G151" s="139" t="s">
        <v>273</v>
      </c>
      <c r="H151" s="140">
        <v>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4100</v>
      </c>
    </row>
    <row r="152" spans="2:65" s="1" customFormat="1" ht="24.2" customHeight="1">
      <c r="B152" s="32"/>
      <c r="C152" s="136" t="s">
        <v>315</v>
      </c>
      <c r="D152" s="136" t="s">
        <v>270</v>
      </c>
      <c r="E152" s="137" t="s">
        <v>4176</v>
      </c>
      <c r="F152" s="138" t="s">
        <v>4102</v>
      </c>
      <c r="G152" s="139" t="s">
        <v>413</v>
      </c>
      <c r="H152" s="140">
        <v>1.5409999999999999</v>
      </c>
      <c r="I152" s="141"/>
      <c r="J152" s="142">
        <f>ROUND(I152*H152,2)</f>
        <v>0</v>
      </c>
      <c r="K152" s="138" t="s">
        <v>1</v>
      </c>
      <c r="L152" s="32"/>
      <c r="M152" s="143" t="s">
        <v>1</v>
      </c>
      <c r="N152" s="144" t="s">
        <v>43</v>
      </c>
      <c r="P152" s="145">
        <f>O152*H152</f>
        <v>0</v>
      </c>
      <c r="Q152" s="145">
        <v>1.0606199999999999</v>
      </c>
      <c r="R152" s="145">
        <f>Q152*H152</f>
        <v>1.6344154199999998</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4103</v>
      </c>
    </row>
    <row r="153" spans="2:65" s="12" customFormat="1">
      <c r="B153" s="149"/>
      <c r="D153" s="150" t="s">
        <v>276</v>
      </c>
      <c r="E153" s="151" t="s">
        <v>1</v>
      </c>
      <c r="F153" s="152" t="s">
        <v>4203</v>
      </c>
      <c r="H153" s="153">
        <v>1.5409999999999999</v>
      </c>
      <c r="I153" s="154"/>
      <c r="L153" s="149"/>
      <c r="M153" s="155"/>
      <c r="T153" s="156"/>
      <c r="AT153" s="151" t="s">
        <v>276</v>
      </c>
      <c r="AU153" s="151" t="s">
        <v>90</v>
      </c>
      <c r="AV153" s="12" t="s">
        <v>90</v>
      </c>
      <c r="AW153" s="12" t="s">
        <v>32</v>
      </c>
      <c r="AX153" s="12" t="s">
        <v>77</v>
      </c>
      <c r="AY153" s="151" t="s">
        <v>268</v>
      </c>
    </row>
    <row r="154" spans="2:65" s="13" customFormat="1">
      <c r="B154" s="157"/>
      <c r="D154" s="150" t="s">
        <v>276</v>
      </c>
      <c r="E154" s="158" t="s">
        <v>1</v>
      </c>
      <c r="F154" s="159" t="s">
        <v>278</v>
      </c>
      <c r="H154" s="160">
        <v>1.5409999999999999</v>
      </c>
      <c r="I154" s="161"/>
      <c r="L154" s="157"/>
      <c r="M154" s="162"/>
      <c r="T154" s="163"/>
      <c r="AT154" s="158" t="s">
        <v>276</v>
      </c>
      <c r="AU154" s="158" t="s">
        <v>90</v>
      </c>
      <c r="AV154" s="13" t="s">
        <v>101</v>
      </c>
      <c r="AW154" s="13" t="s">
        <v>32</v>
      </c>
      <c r="AX154" s="13" t="s">
        <v>84</v>
      </c>
      <c r="AY154" s="158" t="s">
        <v>268</v>
      </c>
    </row>
    <row r="155" spans="2:65" s="1" customFormat="1" ht="33" customHeight="1">
      <c r="B155" s="32"/>
      <c r="C155" s="136" t="s">
        <v>321</v>
      </c>
      <c r="D155" s="136" t="s">
        <v>270</v>
      </c>
      <c r="E155" s="137" t="s">
        <v>4106</v>
      </c>
      <c r="F155" s="138" t="s">
        <v>4107</v>
      </c>
      <c r="G155" s="139" t="s">
        <v>273</v>
      </c>
      <c r="H155" s="140">
        <v>358.89</v>
      </c>
      <c r="I155" s="141"/>
      <c r="J155" s="142">
        <f>ROUND(I155*H155,2)</f>
        <v>0</v>
      </c>
      <c r="K155" s="138" t="s">
        <v>274</v>
      </c>
      <c r="L155" s="32"/>
      <c r="M155" s="143" t="s">
        <v>1</v>
      </c>
      <c r="N155" s="144" t="s">
        <v>43</v>
      </c>
      <c r="P155" s="145">
        <f>O155*H155</f>
        <v>0</v>
      </c>
      <c r="Q155" s="145">
        <v>0.69347000000000003</v>
      </c>
      <c r="R155" s="145">
        <f>Q155*H155</f>
        <v>248.87944830000001</v>
      </c>
      <c r="S155" s="145">
        <v>0</v>
      </c>
      <c r="T155" s="146">
        <f>S155*H155</f>
        <v>0</v>
      </c>
      <c r="AR155" s="147" t="s">
        <v>101</v>
      </c>
      <c r="AT155" s="147" t="s">
        <v>270</v>
      </c>
      <c r="AU155" s="147" t="s">
        <v>90</v>
      </c>
      <c r="AY155" s="17" t="s">
        <v>268</v>
      </c>
      <c r="BE155" s="148">
        <f>IF(N155="základní",J155,0)</f>
        <v>0</v>
      </c>
      <c r="BF155" s="148">
        <f>IF(N155="snížená",J155,0)</f>
        <v>0</v>
      </c>
      <c r="BG155" s="148">
        <f>IF(N155="zákl. přenesená",J155,0)</f>
        <v>0</v>
      </c>
      <c r="BH155" s="148">
        <f>IF(N155="sníž. přenesená",J155,0)</f>
        <v>0</v>
      </c>
      <c r="BI155" s="148">
        <f>IF(N155="nulová",J155,0)</f>
        <v>0</v>
      </c>
      <c r="BJ155" s="17" t="s">
        <v>90</v>
      </c>
      <c r="BK155" s="148">
        <f>ROUND(I155*H155,2)</f>
        <v>0</v>
      </c>
      <c r="BL155" s="17" t="s">
        <v>101</v>
      </c>
      <c r="BM155" s="147" t="s">
        <v>4108</v>
      </c>
    </row>
    <row r="156" spans="2:65" s="14" customFormat="1">
      <c r="B156" s="164"/>
      <c r="D156" s="150" t="s">
        <v>276</v>
      </c>
      <c r="E156" s="165" t="s">
        <v>1</v>
      </c>
      <c r="F156" s="166" t="s">
        <v>4109</v>
      </c>
      <c r="H156" s="165" t="s">
        <v>1</v>
      </c>
      <c r="I156" s="167"/>
      <c r="L156" s="164"/>
      <c r="M156" s="168"/>
      <c r="T156" s="169"/>
      <c r="AT156" s="165" t="s">
        <v>276</v>
      </c>
      <c r="AU156" s="165" t="s">
        <v>90</v>
      </c>
      <c r="AV156" s="14" t="s">
        <v>84</v>
      </c>
      <c r="AW156" s="14" t="s">
        <v>32</v>
      </c>
      <c r="AX156" s="14" t="s">
        <v>77</v>
      </c>
      <c r="AY156" s="165" t="s">
        <v>268</v>
      </c>
    </row>
    <row r="157" spans="2:65" s="12" customFormat="1" ht="33.75">
      <c r="B157" s="149"/>
      <c r="D157" s="150" t="s">
        <v>276</v>
      </c>
      <c r="E157" s="151" t="s">
        <v>1</v>
      </c>
      <c r="F157" s="152" t="s">
        <v>4204</v>
      </c>
      <c r="H157" s="153">
        <v>227.44</v>
      </c>
      <c r="I157" s="154"/>
      <c r="L157" s="149"/>
      <c r="M157" s="155"/>
      <c r="T157" s="156"/>
      <c r="AT157" s="151" t="s">
        <v>276</v>
      </c>
      <c r="AU157" s="151" t="s">
        <v>90</v>
      </c>
      <c r="AV157" s="12" t="s">
        <v>90</v>
      </c>
      <c r="AW157" s="12" t="s">
        <v>32</v>
      </c>
      <c r="AX157" s="12" t="s">
        <v>77</v>
      </c>
      <c r="AY157" s="151" t="s">
        <v>268</v>
      </c>
    </row>
    <row r="158" spans="2:65" s="12" customFormat="1" ht="22.5">
      <c r="B158" s="149"/>
      <c r="D158" s="150" t="s">
        <v>276</v>
      </c>
      <c r="E158" s="151" t="s">
        <v>1</v>
      </c>
      <c r="F158" s="152" t="s">
        <v>4205</v>
      </c>
      <c r="H158" s="153">
        <v>123.825</v>
      </c>
      <c r="I158" s="154"/>
      <c r="L158" s="149"/>
      <c r="M158" s="155"/>
      <c r="T158" s="156"/>
      <c r="AT158" s="151" t="s">
        <v>276</v>
      </c>
      <c r="AU158" s="151" t="s">
        <v>90</v>
      </c>
      <c r="AV158" s="12" t="s">
        <v>90</v>
      </c>
      <c r="AW158" s="12" t="s">
        <v>32</v>
      </c>
      <c r="AX158" s="12" t="s">
        <v>77</v>
      </c>
      <c r="AY158" s="151" t="s">
        <v>268</v>
      </c>
    </row>
    <row r="159" spans="2:65" s="12" customFormat="1">
      <c r="B159" s="149"/>
      <c r="D159" s="150" t="s">
        <v>276</v>
      </c>
      <c r="E159" s="151" t="s">
        <v>1</v>
      </c>
      <c r="F159" s="152" t="s">
        <v>4206</v>
      </c>
      <c r="H159" s="153">
        <v>7.625</v>
      </c>
      <c r="I159" s="154"/>
      <c r="L159" s="149"/>
      <c r="M159" s="155"/>
      <c r="T159" s="156"/>
      <c r="AT159" s="151" t="s">
        <v>276</v>
      </c>
      <c r="AU159" s="151" t="s">
        <v>90</v>
      </c>
      <c r="AV159" s="12" t="s">
        <v>90</v>
      </c>
      <c r="AW159" s="12" t="s">
        <v>32</v>
      </c>
      <c r="AX159" s="12" t="s">
        <v>77</v>
      </c>
      <c r="AY159" s="151" t="s">
        <v>268</v>
      </c>
    </row>
    <row r="160" spans="2:65" s="15" customFormat="1">
      <c r="B160" s="170"/>
      <c r="D160" s="150" t="s">
        <v>276</v>
      </c>
      <c r="E160" s="171" t="s">
        <v>1</v>
      </c>
      <c r="F160" s="172" t="s">
        <v>325</v>
      </c>
      <c r="H160" s="173">
        <v>358.89</v>
      </c>
      <c r="I160" s="174"/>
      <c r="L160" s="170"/>
      <c r="M160" s="175"/>
      <c r="T160" s="176"/>
      <c r="AT160" s="171" t="s">
        <v>276</v>
      </c>
      <c r="AU160" s="171" t="s">
        <v>90</v>
      </c>
      <c r="AV160" s="15" t="s">
        <v>97</v>
      </c>
      <c r="AW160" s="15" t="s">
        <v>32</v>
      </c>
      <c r="AX160" s="15" t="s">
        <v>77</v>
      </c>
      <c r="AY160" s="171" t="s">
        <v>268</v>
      </c>
    </row>
    <row r="161" spans="2:65" s="13" customFormat="1">
      <c r="B161" s="157"/>
      <c r="D161" s="150" t="s">
        <v>276</v>
      </c>
      <c r="E161" s="158" t="s">
        <v>1</v>
      </c>
      <c r="F161" s="159" t="s">
        <v>278</v>
      </c>
      <c r="H161" s="160">
        <v>358.89</v>
      </c>
      <c r="I161" s="161"/>
      <c r="L161" s="157"/>
      <c r="M161" s="162"/>
      <c r="T161" s="163"/>
      <c r="AT161" s="158" t="s">
        <v>276</v>
      </c>
      <c r="AU161" s="158" t="s">
        <v>90</v>
      </c>
      <c r="AV161" s="13" t="s">
        <v>101</v>
      </c>
      <c r="AW161" s="13" t="s">
        <v>32</v>
      </c>
      <c r="AX161" s="13" t="s">
        <v>84</v>
      </c>
      <c r="AY161" s="158" t="s">
        <v>268</v>
      </c>
    </row>
    <row r="162" spans="2:65" s="11" customFormat="1" ht="22.9" customHeight="1">
      <c r="B162" s="124"/>
      <c r="D162" s="125" t="s">
        <v>76</v>
      </c>
      <c r="E162" s="134" t="s">
        <v>101</v>
      </c>
      <c r="F162" s="134" t="s">
        <v>4112</v>
      </c>
      <c r="I162" s="127"/>
      <c r="J162" s="135">
        <f>BK162</f>
        <v>0</v>
      </c>
      <c r="L162" s="124"/>
      <c r="M162" s="129"/>
      <c r="P162" s="130">
        <f>SUM(P163:P212)</f>
        <v>0</v>
      </c>
      <c r="R162" s="130">
        <f>SUM(R163:R212)</f>
        <v>29.468741200000004</v>
      </c>
      <c r="T162" s="131">
        <f>SUM(T163:T212)</f>
        <v>0</v>
      </c>
      <c r="AR162" s="125" t="s">
        <v>84</v>
      </c>
      <c r="AT162" s="132" t="s">
        <v>76</v>
      </c>
      <c r="AU162" s="132" t="s">
        <v>84</v>
      </c>
      <c r="AY162" s="125" t="s">
        <v>268</v>
      </c>
      <c r="BK162" s="133">
        <f>SUM(BK163:BK212)</f>
        <v>0</v>
      </c>
    </row>
    <row r="163" spans="2:65" s="1" customFormat="1" ht="16.5" customHeight="1">
      <c r="B163" s="32"/>
      <c r="C163" s="136" t="s">
        <v>7</v>
      </c>
      <c r="D163" s="177" t="s">
        <v>270</v>
      </c>
      <c r="E163" s="137" t="s">
        <v>4113</v>
      </c>
      <c r="F163" s="138" t="s">
        <v>4114</v>
      </c>
      <c r="G163" s="139" t="s">
        <v>273</v>
      </c>
      <c r="H163" s="140">
        <v>98.593000000000004</v>
      </c>
      <c r="I163" s="141"/>
      <c r="J163" s="142">
        <f>ROUND(I163*H163,2)</f>
        <v>0</v>
      </c>
      <c r="K163" s="138" t="s">
        <v>1</v>
      </c>
      <c r="L163" s="32"/>
      <c r="M163" s="143" t="s">
        <v>1</v>
      </c>
      <c r="N163" s="144" t="s">
        <v>43</v>
      </c>
      <c r="P163" s="145">
        <f>O163*H163</f>
        <v>0</v>
      </c>
      <c r="Q163" s="145">
        <v>1E-3</v>
      </c>
      <c r="R163" s="145">
        <f>Q163*H163</f>
        <v>9.8593E-2</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4207</v>
      </c>
    </row>
    <row r="164" spans="2:65" s="14" customFormat="1">
      <c r="B164" s="164"/>
      <c r="D164" s="150" t="s">
        <v>276</v>
      </c>
      <c r="E164" s="165" t="s">
        <v>1</v>
      </c>
      <c r="F164" s="166" t="s">
        <v>3173</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4208</v>
      </c>
      <c r="H165" s="153">
        <v>40.716000000000001</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4182</v>
      </c>
      <c r="H166" s="153">
        <v>7.81</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4209</v>
      </c>
      <c r="H167" s="153">
        <v>7.548</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3199</v>
      </c>
      <c r="H168" s="153">
        <v>8.1039999999999992</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955</v>
      </c>
      <c r="H169" s="153">
        <v>1.216</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4119</v>
      </c>
      <c r="H170" s="153">
        <v>4.2</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4210</v>
      </c>
      <c r="H171" s="153">
        <v>21.14</v>
      </c>
      <c r="I171" s="154"/>
      <c r="L171" s="149"/>
      <c r="M171" s="155"/>
      <c r="T171" s="156"/>
      <c r="AT171" s="151" t="s">
        <v>276</v>
      </c>
      <c r="AU171" s="151" t="s">
        <v>90</v>
      </c>
      <c r="AV171" s="12" t="s">
        <v>90</v>
      </c>
      <c r="AW171" s="12" t="s">
        <v>32</v>
      </c>
      <c r="AX171" s="12" t="s">
        <v>77</v>
      </c>
      <c r="AY171" s="151" t="s">
        <v>268</v>
      </c>
    </row>
    <row r="172" spans="2:65" s="12" customFormat="1">
      <c r="B172" s="149"/>
      <c r="D172" s="150" t="s">
        <v>276</v>
      </c>
      <c r="E172" s="151" t="s">
        <v>1</v>
      </c>
      <c r="F172" s="152" t="s">
        <v>4211</v>
      </c>
      <c r="H172" s="153">
        <v>7.859</v>
      </c>
      <c r="I172" s="154"/>
      <c r="L172" s="149"/>
      <c r="M172" s="155"/>
      <c r="T172" s="156"/>
      <c r="AT172" s="151" t="s">
        <v>276</v>
      </c>
      <c r="AU172" s="151" t="s">
        <v>90</v>
      </c>
      <c r="AV172" s="12" t="s">
        <v>90</v>
      </c>
      <c r="AW172" s="12" t="s">
        <v>32</v>
      </c>
      <c r="AX172" s="12" t="s">
        <v>77</v>
      </c>
      <c r="AY172" s="151" t="s">
        <v>268</v>
      </c>
    </row>
    <row r="173" spans="2:65" s="15" customFormat="1">
      <c r="B173" s="170"/>
      <c r="D173" s="150" t="s">
        <v>276</v>
      </c>
      <c r="E173" s="171" t="s">
        <v>1</v>
      </c>
      <c r="F173" s="172" t="s">
        <v>325</v>
      </c>
      <c r="H173" s="173">
        <v>98.593000000000004</v>
      </c>
      <c r="I173" s="174"/>
      <c r="L173" s="170"/>
      <c r="M173" s="175"/>
      <c r="T173" s="176"/>
      <c r="AT173" s="171" t="s">
        <v>276</v>
      </c>
      <c r="AU173" s="171" t="s">
        <v>90</v>
      </c>
      <c r="AV173" s="15" t="s">
        <v>97</v>
      </c>
      <c r="AW173" s="15" t="s">
        <v>32</v>
      </c>
      <c r="AX173" s="15" t="s">
        <v>77</v>
      </c>
      <c r="AY173" s="171" t="s">
        <v>268</v>
      </c>
    </row>
    <row r="174" spans="2:65" s="13" customFormat="1">
      <c r="B174" s="157"/>
      <c r="D174" s="150" t="s">
        <v>276</v>
      </c>
      <c r="E174" s="158" t="s">
        <v>1</v>
      </c>
      <c r="F174" s="159" t="s">
        <v>278</v>
      </c>
      <c r="H174" s="160">
        <v>98.593000000000004</v>
      </c>
      <c r="I174" s="161"/>
      <c r="L174" s="157"/>
      <c r="M174" s="162"/>
      <c r="T174" s="163"/>
      <c r="AT174" s="158" t="s">
        <v>276</v>
      </c>
      <c r="AU174" s="158" t="s">
        <v>90</v>
      </c>
      <c r="AV174" s="13" t="s">
        <v>101</v>
      </c>
      <c r="AW174" s="13" t="s">
        <v>32</v>
      </c>
      <c r="AX174" s="13" t="s">
        <v>84</v>
      </c>
      <c r="AY174" s="158" t="s">
        <v>268</v>
      </c>
    </row>
    <row r="175" spans="2:65" s="1" customFormat="1" ht="16.5" customHeight="1">
      <c r="B175" s="32"/>
      <c r="C175" s="136" t="s">
        <v>396</v>
      </c>
      <c r="D175" s="177" t="s">
        <v>270</v>
      </c>
      <c r="E175" s="137" t="s">
        <v>4122</v>
      </c>
      <c r="F175" s="138" t="s">
        <v>4123</v>
      </c>
      <c r="G175" s="139" t="s">
        <v>273</v>
      </c>
      <c r="H175" s="140">
        <v>98.593000000000004</v>
      </c>
      <c r="I175" s="141"/>
      <c r="J175" s="142">
        <f>ROUND(I175*H175,2)</f>
        <v>0</v>
      </c>
      <c r="K175" s="138" t="s">
        <v>1</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4212</v>
      </c>
    </row>
    <row r="176" spans="2:65" s="1" customFormat="1" ht="16.5" customHeight="1">
      <c r="B176" s="32"/>
      <c r="C176" s="136" t="s">
        <v>326</v>
      </c>
      <c r="D176" s="177" t="s">
        <v>270</v>
      </c>
      <c r="E176" s="137" t="s">
        <v>4125</v>
      </c>
      <c r="F176" s="138" t="s">
        <v>4126</v>
      </c>
      <c r="G176" s="139" t="s">
        <v>215</v>
      </c>
      <c r="H176" s="140">
        <v>8.1319999999999997</v>
      </c>
      <c r="I176" s="141"/>
      <c r="J176" s="142">
        <f>ROUND(I176*H176,2)</f>
        <v>0</v>
      </c>
      <c r="K176" s="138" t="s">
        <v>274</v>
      </c>
      <c r="L176" s="32"/>
      <c r="M176" s="143" t="s">
        <v>1</v>
      </c>
      <c r="N176" s="144" t="s">
        <v>43</v>
      </c>
      <c r="P176" s="145">
        <f>O176*H176</f>
        <v>0</v>
      </c>
      <c r="Q176" s="145">
        <v>2.5019800000000001</v>
      </c>
      <c r="R176" s="145">
        <f>Q176*H176</f>
        <v>20.346101359999999</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4127</v>
      </c>
    </row>
    <row r="177" spans="2:65" s="14" customFormat="1">
      <c r="B177" s="164"/>
      <c r="D177" s="150" t="s">
        <v>276</v>
      </c>
      <c r="E177" s="165" t="s">
        <v>1</v>
      </c>
      <c r="F177" s="166" t="s">
        <v>3173</v>
      </c>
      <c r="H177" s="165" t="s">
        <v>1</v>
      </c>
      <c r="I177" s="167"/>
      <c r="L177" s="164"/>
      <c r="M177" s="168"/>
      <c r="T177" s="169"/>
      <c r="AT177" s="165" t="s">
        <v>276</v>
      </c>
      <c r="AU177" s="165" t="s">
        <v>90</v>
      </c>
      <c r="AV177" s="14" t="s">
        <v>84</v>
      </c>
      <c r="AW177" s="14" t="s">
        <v>32</v>
      </c>
      <c r="AX177" s="14" t="s">
        <v>77</v>
      </c>
      <c r="AY177" s="165" t="s">
        <v>268</v>
      </c>
    </row>
    <row r="178" spans="2:65" s="12" customFormat="1">
      <c r="B178" s="149"/>
      <c r="D178" s="150" t="s">
        <v>276</v>
      </c>
      <c r="E178" s="151" t="s">
        <v>1</v>
      </c>
      <c r="F178" s="152" t="s">
        <v>4213</v>
      </c>
      <c r="H178" s="153">
        <v>4.5810000000000004</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4187</v>
      </c>
      <c r="H179" s="153">
        <v>0.98</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4214</v>
      </c>
      <c r="H180" s="153">
        <v>1.2569999999999999</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4215</v>
      </c>
      <c r="H181" s="153">
        <v>0.68899999999999995</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4132</v>
      </c>
      <c r="H182" s="153">
        <v>0.152</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4133</v>
      </c>
      <c r="H183" s="153">
        <v>0.47299999999999998</v>
      </c>
      <c r="I183" s="154"/>
      <c r="L183" s="149"/>
      <c r="M183" s="155"/>
      <c r="T183" s="156"/>
      <c r="AT183" s="151" t="s">
        <v>276</v>
      </c>
      <c r="AU183" s="151" t="s">
        <v>90</v>
      </c>
      <c r="AV183" s="12" t="s">
        <v>90</v>
      </c>
      <c r="AW183" s="12" t="s">
        <v>32</v>
      </c>
      <c r="AX183" s="12" t="s">
        <v>77</v>
      </c>
      <c r="AY183" s="151" t="s">
        <v>268</v>
      </c>
    </row>
    <row r="184" spans="2:65" s="15" customFormat="1">
      <c r="B184" s="170"/>
      <c r="D184" s="150" t="s">
        <v>276</v>
      </c>
      <c r="E184" s="171" t="s">
        <v>1</v>
      </c>
      <c r="F184" s="172" t="s">
        <v>325</v>
      </c>
      <c r="H184" s="173">
        <v>8.1319999999999997</v>
      </c>
      <c r="I184" s="174"/>
      <c r="L184" s="170"/>
      <c r="M184" s="175"/>
      <c r="T184" s="176"/>
      <c r="AT184" s="171" t="s">
        <v>276</v>
      </c>
      <c r="AU184" s="171" t="s">
        <v>90</v>
      </c>
      <c r="AV184" s="15" t="s">
        <v>97</v>
      </c>
      <c r="AW184" s="15" t="s">
        <v>32</v>
      </c>
      <c r="AX184" s="15" t="s">
        <v>77</v>
      </c>
      <c r="AY184" s="171" t="s">
        <v>268</v>
      </c>
    </row>
    <row r="185" spans="2:65" s="13" customFormat="1">
      <c r="B185" s="157"/>
      <c r="D185" s="150" t="s">
        <v>276</v>
      </c>
      <c r="E185" s="158" t="s">
        <v>1</v>
      </c>
      <c r="F185" s="159" t="s">
        <v>278</v>
      </c>
      <c r="H185" s="160">
        <v>8.1319999999999997</v>
      </c>
      <c r="I185" s="161"/>
      <c r="L185" s="157"/>
      <c r="M185" s="162"/>
      <c r="T185" s="163"/>
      <c r="AT185" s="158" t="s">
        <v>276</v>
      </c>
      <c r="AU185" s="158" t="s">
        <v>90</v>
      </c>
      <c r="AV185" s="13" t="s">
        <v>101</v>
      </c>
      <c r="AW185" s="13" t="s">
        <v>32</v>
      </c>
      <c r="AX185" s="13" t="s">
        <v>84</v>
      </c>
      <c r="AY185" s="158" t="s">
        <v>268</v>
      </c>
    </row>
    <row r="186" spans="2:65" s="1" customFormat="1" ht="21.75" customHeight="1">
      <c r="B186" s="32"/>
      <c r="C186" s="136" t="s">
        <v>346</v>
      </c>
      <c r="D186" s="177" t="s">
        <v>270</v>
      </c>
      <c r="E186" s="137" t="s">
        <v>4134</v>
      </c>
      <c r="F186" s="138" t="s">
        <v>4135</v>
      </c>
      <c r="G186" s="139" t="s">
        <v>215</v>
      </c>
      <c r="H186" s="140">
        <v>2.8069999999999999</v>
      </c>
      <c r="I186" s="141"/>
      <c r="J186" s="142">
        <f>ROUND(I186*H186,2)</f>
        <v>0</v>
      </c>
      <c r="K186" s="138" t="s">
        <v>1</v>
      </c>
      <c r="L186" s="32"/>
      <c r="M186" s="143" t="s">
        <v>1</v>
      </c>
      <c r="N186" s="144" t="s">
        <v>43</v>
      </c>
      <c r="P186" s="145">
        <f>O186*H186</f>
        <v>0</v>
      </c>
      <c r="Q186" s="145">
        <v>2.5019800000000001</v>
      </c>
      <c r="R186" s="145">
        <f>Q186*H186</f>
        <v>7.0230578599999998</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4216</v>
      </c>
    </row>
    <row r="187" spans="2:65" s="14" customFormat="1">
      <c r="B187" s="164"/>
      <c r="D187" s="150" t="s">
        <v>276</v>
      </c>
      <c r="E187" s="165" t="s">
        <v>1</v>
      </c>
      <c r="F187" s="166" t="s">
        <v>3173</v>
      </c>
      <c r="H187" s="165" t="s">
        <v>1</v>
      </c>
      <c r="I187" s="167"/>
      <c r="L187" s="164"/>
      <c r="M187" s="168"/>
      <c r="T187" s="169"/>
      <c r="AT187" s="165" t="s">
        <v>276</v>
      </c>
      <c r="AU187" s="165" t="s">
        <v>90</v>
      </c>
      <c r="AV187" s="14" t="s">
        <v>84</v>
      </c>
      <c r="AW187" s="14" t="s">
        <v>32</v>
      </c>
      <c r="AX187" s="14" t="s">
        <v>77</v>
      </c>
      <c r="AY187" s="165" t="s">
        <v>268</v>
      </c>
    </row>
    <row r="188" spans="2:65" s="12" customFormat="1">
      <c r="B188" s="149"/>
      <c r="D188" s="150" t="s">
        <v>276</v>
      </c>
      <c r="E188" s="151" t="s">
        <v>1</v>
      </c>
      <c r="F188" s="152" t="s">
        <v>4217</v>
      </c>
      <c r="H188" s="153">
        <v>1.9630000000000001</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4218</v>
      </c>
      <c r="H189" s="153">
        <v>0.84399999999999997</v>
      </c>
      <c r="I189" s="154"/>
      <c r="L189" s="149"/>
      <c r="M189" s="155"/>
      <c r="T189" s="156"/>
      <c r="AT189" s="151" t="s">
        <v>276</v>
      </c>
      <c r="AU189" s="151" t="s">
        <v>90</v>
      </c>
      <c r="AV189" s="12" t="s">
        <v>90</v>
      </c>
      <c r="AW189" s="12" t="s">
        <v>32</v>
      </c>
      <c r="AX189" s="12" t="s">
        <v>77</v>
      </c>
      <c r="AY189" s="151" t="s">
        <v>268</v>
      </c>
    </row>
    <row r="190" spans="2:65" s="15" customFormat="1">
      <c r="B190" s="170"/>
      <c r="D190" s="150" t="s">
        <v>276</v>
      </c>
      <c r="E190" s="171" t="s">
        <v>1</v>
      </c>
      <c r="F190" s="172" t="s">
        <v>325</v>
      </c>
      <c r="H190" s="173">
        <v>2.8069999999999999</v>
      </c>
      <c r="I190" s="174"/>
      <c r="L190" s="170"/>
      <c r="M190" s="175"/>
      <c r="T190" s="176"/>
      <c r="AT190" s="171" t="s">
        <v>276</v>
      </c>
      <c r="AU190" s="171" t="s">
        <v>90</v>
      </c>
      <c r="AV190" s="15" t="s">
        <v>97</v>
      </c>
      <c r="AW190" s="15" t="s">
        <v>32</v>
      </c>
      <c r="AX190" s="15" t="s">
        <v>77</v>
      </c>
      <c r="AY190" s="171" t="s">
        <v>268</v>
      </c>
    </row>
    <row r="191" spans="2:65" s="13" customFormat="1">
      <c r="B191" s="157"/>
      <c r="D191" s="150" t="s">
        <v>276</v>
      </c>
      <c r="E191" s="158" t="s">
        <v>1</v>
      </c>
      <c r="F191" s="159" t="s">
        <v>278</v>
      </c>
      <c r="H191" s="160">
        <v>2.8069999999999999</v>
      </c>
      <c r="I191" s="161"/>
      <c r="L191" s="157"/>
      <c r="M191" s="162"/>
      <c r="T191" s="163"/>
      <c r="AT191" s="158" t="s">
        <v>276</v>
      </c>
      <c r="AU191" s="158" t="s">
        <v>90</v>
      </c>
      <c r="AV191" s="13" t="s">
        <v>101</v>
      </c>
      <c r="AW191" s="13" t="s">
        <v>32</v>
      </c>
      <c r="AX191" s="13" t="s">
        <v>84</v>
      </c>
      <c r="AY191" s="158" t="s">
        <v>268</v>
      </c>
    </row>
    <row r="192" spans="2:65" s="1" customFormat="1" ht="16.5" customHeight="1">
      <c r="B192" s="32"/>
      <c r="C192" s="136" t="s">
        <v>356</v>
      </c>
      <c r="D192" s="177" t="s">
        <v>270</v>
      </c>
      <c r="E192" s="137" t="s">
        <v>4139</v>
      </c>
      <c r="F192" s="138" t="s">
        <v>4140</v>
      </c>
      <c r="G192" s="139" t="s">
        <v>273</v>
      </c>
      <c r="H192" s="140">
        <v>69.593999999999994</v>
      </c>
      <c r="I192" s="141"/>
      <c r="J192" s="142">
        <f>ROUND(I192*H192,2)</f>
        <v>0</v>
      </c>
      <c r="K192" s="138" t="s">
        <v>274</v>
      </c>
      <c r="L192" s="32"/>
      <c r="M192" s="143" t="s">
        <v>1</v>
      </c>
      <c r="N192" s="144" t="s">
        <v>43</v>
      </c>
      <c r="P192" s="145">
        <f>O192*H192</f>
        <v>0</v>
      </c>
      <c r="Q192" s="145">
        <v>8.4200000000000004E-3</v>
      </c>
      <c r="R192" s="145">
        <f>Q192*H192</f>
        <v>0.58598147999999994</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4141</v>
      </c>
    </row>
    <row r="193" spans="2:65" s="14" customFormat="1">
      <c r="B193" s="164"/>
      <c r="D193" s="150" t="s">
        <v>276</v>
      </c>
      <c r="E193" s="165" t="s">
        <v>1</v>
      </c>
      <c r="F193" s="166" t="s">
        <v>3173</v>
      </c>
      <c r="H193" s="165" t="s">
        <v>1</v>
      </c>
      <c r="I193" s="167"/>
      <c r="L193" s="164"/>
      <c r="M193" s="168"/>
      <c r="T193" s="169"/>
      <c r="AT193" s="165" t="s">
        <v>276</v>
      </c>
      <c r="AU193" s="165" t="s">
        <v>90</v>
      </c>
      <c r="AV193" s="14" t="s">
        <v>84</v>
      </c>
      <c r="AW193" s="14" t="s">
        <v>32</v>
      </c>
      <c r="AX193" s="14" t="s">
        <v>77</v>
      </c>
      <c r="AY193" s="165" t="s">
        <v>268</v>
      </c>
    </row>
    <row r="194" spans="2:65" s="12" customFormat="1">
      <c r="B194" s="149"/>
      <c r="D194" s="150" t="s">
        <v>276</v>
      </c>
      <c r="E194" s="151" t="s">
        <v>1</v>
      </c>
      <c r="F194" s="152" t="s">
        <v>4208</v>
      </c>
      <c r="H194" s="153">
        <v>40.716000000000001</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4182</v>
      </c>
      <c r="H195" s="153">
        <v>7.81</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4209</v>
      </c>
      <c r="H196" s="153">
        <v>7.548</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3199</v>
      </c>
      <c r="H197" s="153">
        <v>8.1039999999999992</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955</v>
      </c>
      <c r="H198" s="153">
        <v>1.216</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4119</v>
      </c>
      <c r="H199" s="153">
        <v>4.2</v>
      </c>
      <c r="I199" s="154"/>
      <c r="L199" s="149"/>
      <c r="M199" s="155"/>
      <c r="T199" s="156"/>
      <c r="AT199" s="151" t="s">
        <v>276</v>
      </c>
      <c r="AU199" s="151" t="s">
        <v>90</v>
      </c>
      <c r="AV199" s="12" t="s">
        <v>90</v>
      </c>
      <c r="AW199" s="12" t="s">
        <v>32</v>
      </c>
      <c r="AX199" s="12" t="s">
        <v>77</v>
      </c>
      <c r="AY199" s="151" t="s">
        <v>268</v>
      </c>
    </row>
    <row r="200" spans="2:65" s="15" customFormat="1">
      <c r="B200" s="170"/>
      <c r="D200" s="150" t="s">
        <v>276</v>
      </c>
      <c r="E200" s="171" t="s">
        <v>1</v>
      </c>
      <c r="F200" s="172" t="s">
        <v>325</v>
      </c>
      <c r="H200" s="173">
        <v>69.593999999999994</v>
      </c>
      <c r="I200" s="174"/>
      <c r="L200" s="170"/>
      <c r="M200" s="175"/>
      <c r="T200" s="176"/>
      <c r="AT200" s="171" t="s">
        <v>276</v>
      </c>
      <c r="AU200" s="171" t="s">
        <v>90</v>
      </c>
      <c r="AV200" s="15" t="s">
        <v>97</v>
      </c>
      <c r="AW200" s="15" t="s">
        <v>32</v>
      </c>
      <c r="AX200" s="15" t="s">
        <v>77</v>
      </c>
      <c r="AY200" s="171" t="s">
        <v>268</v>
      </c>
    </row>
    <row r="201" spans="2:65" s="13" customFormat="1">
      <c r="B201" s="157"/>
      <c r="D201" s="150" t="s">
        <v>276</v>
      </c>
      <c r="E201" s="158" t="s">
        <v>1</v>
      </c>
      <c r="F201" s="159" t="s">
        <v>278</v>
      </c>
      <c r="H201" s="160">
        <v>69.593999999999994</v>
      </c>
      <c r="I201" s="161"/>
      <c r="L201" s="157"/>
      <c r="M201" s="162"/>
      <c r="T201" s="163"/>
      <c r="AT201" s="158" t="s">
        <v>276</v>
      </c>
      <c r="AU201" s="158" t="s">
        <v>90</v>
      </c>
      <c r="AV201" s="13" t="s">
        <v>101</v>
      </c>
      <c r="AW201" s="13" t="s">
        <v>32</v>
      </c>
      <c r="AX201" s="13" t="s">
        <v>84</v>
      </c>
      <c r="AY201" s="158" t="s">
        <v>268</v>
      </c>
    </row>
    <row r="202" spans="2:65" s="1" customFormat="1" ht="16.5" customHeight="1">
      <c r="B202" s="32"/>
      <c r="C202" s="136" t="s">
        <v>361</v>
      </c>
      <c r="D202" s="177" t="s">
        <v>270</v>
      </c>
      <c r="E202" s="137" t="s">
        <v>4142</v>
      </c>
      <c r="F202" s="138" t="s">
        <v>4143</v>
      </c>
      <c r="G202" s="139" t="s">
        <v>273</v>
      </c>
      <c r="H202" s="140">
        <v>28.998999999999999</v>
      </c>
      <c r="I202" s="141"/>
      <c r="J202" s="142">
        <f>ROUND(I202*H202,2)</f>
        <v>0</v>
      </c>
      <c r="K202" s="138" t="s">
        <v>1</v>
      </c>
      <c r="L202" s="32"/>
      <c r="M202" s="143" t="s">
        <v>1</v>
      </c>
      <c r="N202" s="144" t="s">
        <v>43</v>
      </c>
      <c r="P202" s="145">
        <f>O202*H202</f>
        <v>0</v>
      </c>
      <c r="Q202" s="145">
        <v>8.4200000000000004E-3</v>
      </c>
      <c r="R202" s="145">
        <f>Q202*H202</f>
        <v>0.24417158</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4219</v>
      </c>
    </row>
    <row r="203" spans="2:65" s="14" customFormat="1">
      <c r="B203" s="164"/>
      <c r="D203" s="150" t="s">
        <v>276</v>
      </c>
      <c r="E203" s="165" t="s">
        <v>1</v>
      </c>
      <c r="F203" s="166" t="s">
        <v>3173</v>
      </c>
      <c r="H203" s="165" t="s">
        <v>1</v>
      </c>
      <c r="I203" s="167"/>
      <c r="L203" s="164"/>
      <c r="M203" s="168"/>
      <c r="T203" s="169"/>
      <c r="AT203" s="165" t="s">
        <v>276</v>
      </c>
      <c r="AU203" s="165" t="s">
        <v>90</v>
      </c>
      <c r="AV203" s="14" t="s">
        <v>84</v>
      </c>
      <c r="AW203" s="14" t="s">
        <v>32</v>
      </c>
      <c r="AX203" s="14" t="s">
        <v>77</v>
      </c>
      <c r="AY203" s="165" t="s">
        <v>268</v>
      </c>
    </row>
    <row r="204" spans="2:65" s="12" customFormat="1">
      <c r="B204" s="149"/>
      <c r="D204" s="150" t="s">
        <v>276</v>
      </c>
      <c r="E204" s="151" t="s">
        <v>1</v>
      </c>
      <c r="F204" s="152" t="s">
        <v>4210</v>
      </c>
      <c r="H204" s="153">
        <v>21.14</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4211</v>
      </c>
      <c r="H205" s="153">
        <v>7.859</v>
      </c>
      <c r="I205" s="154"/>
      <c r="L205" s="149"/>
      <c r="M205" s="155"/>
      <c r="T205" s="156"/>
      <c r="AT205" s="151" t="s">
        <v>276</v>
      </c>
      <c r="AU205" s="151" t="s">
        <v>90</v>
      </c>
      <c r="AV205" s="12" t="s">
        <v>90</v>
      </c>
      <c r="AW205" s="12" t="s">
        <v>32</v>
      </c>
      <c r="AX205" s="12" t="s">
        <v>77</v>
      </c>
      <c r="AY205" s="151" t="s">
        <v>268</v>
      </c>
    </row>
    <row r="206" spans="2:65" s="15" customFormat="1">
      <c r="B206" s="170"/>
      <c r="D206" s="150" t="s">
        <v>276</v>
      </c>
      <c r="E206" s="171" t="s">
        <v>1</v>
      </c>
      <c r="F206" s="172" t="s">
        <v>325</v>
      </c>
      <c r="H206" s="173">
        <v>28.998999999999999</v>
      </c>
      <c r="I206" s="174"/>
      <c r="L206" s="170"/>
      <c r="M206" s="175"/>
      <c r="T206" s="176"/>
      <c r="AT206" s="171" t="s">
        <v>276</v>
      </c>
      <c r="AU206" s="171" t="s">
        <v>90</v>
      </c>
      <c r="AV206" s="15" t="s">
        <v>97</v>
      </c>
      <c r="AW206" s="15" t="s">
        <v>32</v>
      </c>
      <c r="AX206" s="15" t="s">
        <v>77</v>
      </c>
      <c r="AY206" s="171" t="s">
        <v>268</v>
      </c>
    </row>
    <row r="207" spans="2:65" s="13" customFormat="1">
      <c r="B207" s="157"/>
      <c r="D207" s="150" t="s">
        <v>276</v>
      </c>
      <c r="E207" s="158" t="s">
        <v>1</v>
      </c>
      <c r="F207" s="159" t="s">
        <v>278</v>
      </c>
      <c r="H207" s="160">
        <v>28.998999999999999</v>
      </c>
      <c r="I207" s="161"/>
      <c r="L207" s="157"/>
      <c r="M207" s="162"/>
      <c r="T207" s="163"/>
      <c r="AT207" s="158" t="s">
        <v>276</v>
      </c>
      <c r="AU207" s="158" t="s">
        <v>90</v>
      </c>
      <c r="AV207" s="13" t="s">
        <v>101</v>
      </c>
      <c r="AW207" s="13" t="s">
        <v>32</v>
      </c>
      <c r="AX207" s="13" t="s">
        <v>84</v>
      </c>
      <c r="AY207" s="158" t="s">
        <v>268</v>
      </c>
    </row>
    <row r="208" spans="2:65" s="1" customFormat="1" ht="16.5" customHeight="1">
      <c r="B208" s="32"/>
      <c r="C208" s="136" t="s">
        <v>8</v>
      </c>
      <c r="D208" s="177" t="s">
        <v>270</v>
      </c>
      <c r="E208" s="137" t="s">
        <v>4145</v>
      </c>
      <c r="F208" s="138" t="s">
        <v>4146</v>
      </c>
      <c r="G208" s="139" t="s">
        <v>273</v>
      </c>
      <c r="H208" s="140">
        <v>69.593999999999994</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4147</v>
      </c>
    </row>
    <row r="209" spans="2:65" s="1" customFormat="1" ht="16.5" customHeight="1">
      <c r="B209" s="32"/>
      <c r="C209" s="136" t="s">
        <v>370</v>
      </c>
      <c r="D209" s="177" t="s">
        <v>270</v>
      </c>
      <c r="E209" s="137" t="s">
        <v>4148</v>
      </c>
      <c r="F209" s="138" t="s">
        <v>4149</v>
      </c>
      <c r="G209" s="139" t="s">
        <v>273</v>
      </c>
      <c r="H209" s="140">
        <v>28.998999999999999</v>
      </c>
      <c r="I209" s="141"/>
      <c r="J209" s="142">
        <f>ROUND(I209*H209,2)</f>
        <v>0</v>
      </c>
      <c r="K209" s="138" t="s">
        <v>1</v>
      </c>
      <c r="L209" s="32"/>
      <c r="M209" s="143" t="s">
        <v>1</v>
      </c>
      <c r="N209" s="144" t="s">
        <v>43</v>
      </c>
      <c r="P209" s="145">
        <f>O209*H209</f>
        <v>0</v>
      </c>
      <c r="Q209" s="145">
        <v>0</v>
      </c>
      <c r="R209" s="145">
        <f>Q209*H209</f>
        <v>0</v>
      </c>
      <c r="S209" s="145">
        <v>0</v>
      </c>
      <c r="T209" s="146">
        <f>S209*H209</f>
        <v>0</v>
      </c>
      <c r="AR209" s="147" t="s">
        <v>101</v>
      </c>
      <c r="AT209" s="147" t="s">
        <v>270</v>
      </c>
      <c r="AU209" s="147" t="s">
        <v>90</v>
      </c>
      <c r="AY209" s="17" t="s">
        <v>268</v>
      </c>
      <c r="BE209" s="148">
        <f>IF(N209="základní",J209,0)</f>
        <v>0</v>
      </c>
      <c r="BF209" s="148">
        <f>IF(N209="snížená",J209,0)</f>
        <v>0</v>
      </c>
      <c r="BG209" s="148">
        <f>IF(N209="zákl. přenesená",J209,0)</f>
        <v>0</v>
      </c>
      <c r="BH209" s="148">
        <f>IF(N209="sníž. přenesená",J209,0)</f>
        <v>0</v>
      </c>
      <c r="BI209" s="148">
        <f>IF(N209="nulová",J209,0)</f>
        <v>0</v>
      </c>
      <c r="BJ209" s="17" t="s">
        <v>90</v>
      </c>
      <c r="BK209" s="148">
        <f>ROUND(I209*H209,2)</f>
        <v>0</v>
      </c>
      <c r="BL209" s="17" t="s">
        <v>101</v>
      </c>
      <c r="BM209" s="147" t="s">
        <v>4220</v>
      </c>
    </row>
    <row r="210" spans="2:65" s="1" customFormat="1" ht="24.2" customHeight="1">
      <c r="B210" s="32"/>
      <c r="C210" s="136" t="s">
        <v>374</v>
      </c>
      <c r="D210" s="136" t="s">
        <v>270</v>
      </c>
      <c r="E210" s="137" t="s">
        <v>4151</v>
      </c>
      <c r="F210" s="138" t="s">
        <v>4152</v>
      </c>
      <c r="G210" s="139" t="s">
        <v>413</v>
      </c>
      <c r="H210" s="140">
        <v>1.1120000000000001</v>
      </c>
      <c r="I210" s="141"/>
      <c r="J210" s="142">
        <f>ROUND(I210*H210,2)</f>
        <v>0</v>
      </c>
      <c r="K210" s="138" t="s">
        <v>274</v>
      </c>
      <c r="L210" s="32"/>
      <c r="M210" s="143" t="s">
        <v>1</v>
      </c>
      <c r="N210" s="144" t="s">
        <v>43</v>
      </c>
      <c r="P210" s="145">
        <f>O210*H210</f>
        <v>0</v>
      </c>
      <c r="Q210" s="145">
        <v>1.05291</v>
      </c>
      <c r="R210" s="145">
        <f>Q210*H210</f>
        <v>1.17083592</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4153</v>
      </c>
    </row>
    <row r="211" spans="2:65" s="12" customFormat="1">
      <c r="B211" s="149"/>
      <c r="D211" s="150" t="s">
        <v>276</v>
      </c>
      <c r="E211" s="151" t="s">
        <v>1</v>
      </c>
      <c r="F211" s="152" t="s">
        <v>4221</v>
      </c>
      <c r="H211" s="153">
        <v>1.1120000000000001</v>
      </c>
      <c r="I211" s="154"/>
      <c r="L211" s="149"/>
      <c r="M211" s="155"/>
      <c r="T211" s="156"/>
      <c r="AT211" s="151" t="s">
        <v>276</v>
      </c>
      <c r="AU211" s="151" t="s">
        <v>90</v>
      </c>
      <c r="AV211" s="12" t="s">
        <v>90</v>
      </c>
      <c r="AW211" s="12" t="s">
        <v>32</v>
      </c>
      <c r="AX211" s="12" t="s">
        <v>77</v>
      </c>
      <c r="AY211" s="151" t="s">
        <v>268</v>
      </c>
    </row>
    <row r="212" spans="2:65" s="13" customFormat="1">
      <c r="B212" s="157"/>
      <c r="D212" s="150" t="s">
        <v>276</v>
      </c>
      <c r="E212" s="158" t="s">
        <v>1</v>
      </c>
      <c r="F212" s="159" t="s">
        <v>278</v>
      </c>
      <c r="H212" s="160">
        <v>1.1120000000000001</v>
      </c>
      <c r="I212" s="161"/>
      <c r="L212" s="157"/>
      <c r="M212" s="162"/>
      <c r="T212" s="163"/>
      <c r="AT212" s="158" t="s">
        <v>276</v>
      </c>
      <c r="AU212" s="158" t="s">
        <v>90</v>
      </c>
      <c r="AV212" s="13" t="s">
        <v>101</v>
      </c>
      <c r="AW212" s="13" t="s">
        <v>32</v>
      </c>
      <c r="AX212" s="13" t="s">
        <v>84</v>
      </c>
      <c r="AY212" s="158" t="s">
        <v>268</v>
      </c>
    </row>
    <row r="213" spans="2:65" s="11" customFormat="1" ht="25.9" customHeight="1">
      <c r="B213" s="124"/>
      <c r="D213" s="125" t="s">
        <v>76</v>
      </c>
      <c r="E213" s="126" t="s">
        <v>585</v>
      </c>
      <c r="F213" s="126" t="s">
        <v>586</v>
      </c>
      <c r="I213" s="127"/>
      <c r="J213" s="128">
        <f>BK213</f>
        <v>0</v>
      </c>
      <c r="L213" s="124"/>
      <c r="M213" s="129"/>
      <c r="P213" s="130">
        <f>P214</f>
        <v>0</v>
      </c>
      <c r="R213" s="130">
        <f>R214</f>
        <v>0.87044999999999995</v>
      </c>
      <c r="T213" s="131">
        <f>T214</f>
        <v>0</v>
      </c>
      <c r="AR213" s="125" t="s">
        <v>90</v>
      </c>
      <c r="AT213" s="132" t="s">
        <v>76</v>
      </c>
      <c r="AU213" s="132" t="s">
        <v>77</v>
      </c>
      <c r="AY213" s="125" t="s">
        <v>268</v>
      </c>
      <c r="BK213" s="133">
        <f>BK214</f>
        <v>0</v>
      </c>
    </row>
    <row r="214" spans="2:65" s="11" customFormat="1" ht="22.9" customHeight="1">
      <c r="B214" s="124"/>
      <c r="D214" s="125" t="s">
        <v>76</v>
      </c>
      <c r="E214" s="134" t="s">
        <v>2174</v>
      </c>
      <c r="F214" s="134" t="s">
        <v>2175</v>
      </c>
      <c r="I214" s="127"/>
      <c r="J214" s="135">
        <f>BK214</f>
        <v>0</v>
      </c>
      <c r="L214" s="124"/>
      <c r="M214" s="129"/>
      <c r="P214" s="130">
        <f>SUM(P215:P227)</f>
        <v>0</v>
      </c>
      <c r="R214" s="130">
        <f>SUM(R215:R227)</f>
        <v>0.87044999999999995</v>
      </c>
      <c r="T214" s="131">
        <f>SUM(T215:T227)</f>
        <v>0</v>
      </c>
      <c r="AR214" s="125" t="s">
        <v>90</v>
      </c>
      <c r="AT214" s="132" t="s">
        <v>76</v>
      </c>
      <c r="AU214" s="132" t="s">
        <v>84</v>
      </c>
      <c r="AY214" s="125" t="s">
        <v>268</v>
      </c>
      <c r="BK214" s="133">
        <f>SUM(BK215:BK227)</f>
        <v>0</v>
      </c>
    </row>
    <row r="215" spans="2:65" s="1" customFormat="1" ht="16.5" customHeight="1">
      <c r="B215" s="32"/>
      <c r="C215" s="136" t="s">
        <v>378</v>
      </c>
      <c r="D215" s="136" t="s">
        <v>270</v>
      </c>
      <c r="E215" s="137" t="s">
        <v>4155</v>
      </c>
      <c r="F215" s="138" t="s">
        <v>4156</v>
      </c>
      <c r="G215" s="139" t="s">
        <v>1442</v>
      </c>
      <c r="H215" s="140">
        <v>829</v>
      </c>
      <c r="I215" s="141"/>
      <c r="J215" s="142">
        <f>ROUND(I215*H215,2)</f>
        <v>0</v>
      </c>
      <c r="K215" s="138" t="s">
        <v>1</v>
      </c>
      <c r="L215" s="32"/>
      <c r="M215" s="143" t="s">
        <v>1</v>
      </c>
      <c r="N215" s="144" t="s">
        <v>43</v>
      </c>
      <c r="P215" s="145">
        <f>O215*H215</f>
        <v>0</v>
      </c>
      <c r="Q215" s="145">
        <v>5.0000000000000002E-5</v>
      </c>
      <c r="R215" s="145">
        <f>Q215*H215</f>
        <v>4.1450000000000001E-2</v>
      </c>
      <c r="S215" s="145">
        <v>0</v>
      </c>
      <c r="T215" s="146">
        <f>S215*H215</f>
        <v>0</v>
      </c>
      <c r="AR215" s="147" t="s">
        <v>370</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370</v>
      </c>
      <c r="BM215" s="147" t="s">
        <v>4157</v>
      </c>
    </row>
    <row r="216" spans="2:65" s="1" customFormat="1" ht="29.25">
      <c r="B216" s="32"/>
      <c r="D216" s="150" t="s">
        <v>475</v>
      </c>
      <c r="F216" s="178" t="s">
        <v>4158</v>
      </c>
      <c r="I216" s="179"/>
      <c r="L216" s="32"/>
      <c r="M216" s="180"/>
      <c r="T216" s="56"/>
      <c r="AT216" s="17" t="s">
        <v>475</v>
      </c>
      <c r="AU216" s="17" t="s">
        <v>90</v>
      </c>
    </row>
    <row r="217" spans="2:65" s="12" customFormat="1">
      <c r="B217" s="149"/>
      <c r="D217" s="150" t="s">
        <v>276</v>
      </c>
      <c r="F217" s="152" t="s">
        <v>4159</v>
      </c>
      <c r="H217" s="153">
        <v>829</v>
      </c>
      <c r="I217" s="154"/>
      <c r="L217" s="149"/>
      <c r="M217" s="155"/>
      <c r="T217" s="156"/>
      <c r="AT217" s="151" t="s">
        <v>276</v>
      </c>
      <c r="AU217" s="151" t="s">
        <v>90</v>
      </c>
      <c r="AV217" s="12" t="s">
        <v>90</v>
      </c>
      <c r="AW217" s="12" t="s">
        <v>4</v>
      </c>
      <c r="AX217" s="12" t="s">
        <v>84</v>
      </c>
      <c r="AY217" s="151" t="s">
        <v>268</v>
      </c>
    </row>
    <row r="218" spans="2:65" s="1" customFormat="1" ht="24.2" customHeight="1">
      <c r="B218" s="32"/>
      <c r="C218" s="186" t="s">
        <v>382</v>
      </c>
      <c r="D218" s="186" t="s">
        <v>982</v>
      </c>
      <c r="E218" s="187" t="s">
        <v>4160</v>
      </c>
      <c r="F218" s="188" t="s">
        <v>4161</v>
      </c>
      <c r="G218" s="189" t="s">
        <v>413</v>
      </c>
      <c r="H218" s="190">
        <v>0.82899999999999996</v>
      </c>
      <c r="I218" s="191"/>
      <c r="J218" s="192">
        <f>ROUND(I218*H218,2)</f>
        <v>0</v>
      </c>
      <c r="K218" s="188" t="s">
        <v>1</v>
      </c>
      <c r="L218" s="193"/>
      <c r="M218" s="194" t="s">
        <v>1</v>
      </c>
      <c r="N218" s="195" t="s">
        <v>43</v>
      </c>
      <c r="P218" s="145">
        <f>O218*H218</f>
        <v>0</v>
      </c>
      <c r="Q218" s="145">
        <v>1</v>
      </c>
      <c r="R218" s="145">
        <f>Q218*H218</f>
        <v>0.82899999999999996</v>
      </c>
      <c r="S218" s="145">
        <v>0</v>
      </c>
      <c r="T218" s="146">
        <f>S218*H218</f>
        <v>0</v>
      </c>
      <c r="AR218" s="147" t="s">
        <v>448</v>
      </c>
      <c r="AT218" s="147" t="s">
        <v>982</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370</v>
      </c>
      <c r="BM218" s="147" t="s">
        <v>4162</v>
      </c>
    </row>
    <row r="219" spans="2:65" s="1" customFormat="1" ht="19.5">
      <c r="B219" s="32"/>
      <c r="D219" s="150" t="s">
        <v>475</v>
      </c>
      <c r="F219" s="178" t="s">
        <v>4163</v>
      </c>
      <c r="I219" s="179"/>
      <c r="L219" s="32"/>
      <c r="M219" s="180"/>
      <c r="T219" s="56"/>
      <c r="AT219" s="17" t="s">
        <v>475</v>
      </c>
      <c r="AU219" s="17" t="s">
        <v>90</v>
      </c>
    </row>
    <row r="220" spans="2:65" s="14" customFormat="1">
      <c r="B220" s="164"/>
      <c r="D220" s="150" t="s">
        <v>276</v>
      </c>
      <c r="E220" s="165" t="s">
        <v>1</v>
      </c>
      <c r="F220" s="166" t="s">
        <v>4164</v>
      </c>
      <c r="H220" s="165" t="s">
        <v>1</v>
      </c>
      <c r="I220" s="167"/>
      <c r="L220" s="164"/>
      <c r="M220" s="168"/>
      <c r="T220" s="169"/>
      <c r="AT220" s="165" t="s">
        <v>276</v>
      </c>
      <c r="AU220" s="165" t="s">
        <v>90</v>
      </c>
      <c r="AV220" s="14" t="s">
        <v>84</v>
      </c>
      <c r="AW220" s="14" t="s">
        <v>32</v>
      </c>
      <c r="AX220" s="14" t="s">
        <v>77</v>
      </c>
      <c r="AY220" s="165" t="s">
        <v>268</v>
      </c>
    </row>
    <row r="221" spans="2:65" s="12" customFormat="1">
      <c r="B221" s="149"/>
      <c r="D221" s="150" t="s">
        <v>276</v>
      </c>
      <c r="E221" s="151" t="s">
        <v>1</v>
      </c>
      <c r="F221" s="152" t="s">
        <v>4222</v>
      </c>
      <c r="H221" s="153">
        <v>0.2</v>
      </c>
      <c r="I221" s="154"/>
      <c r="L221" s="149"/>
      <c r="M221" s="155"/>
      <c r="T221" s="156"/>
      <c r="AT221" s="151" t="s">
        <v>276</v>
      </c>
      <c r="AU221" s="151" t="s">
        <v>90</v>
      </c>
      <c r="AV221" s="12" t="s">
        <v>90</v>
      </c>
      <c r="AW221" s="12" t="s">
        <v>32</v>
      </c>
      <c r="AX221" s="12" t="s">
        <v>77</v>
      </c>
      <c r="AY221" s="151" t="s">
        <v>268</v>
      </c>
    </row>
    <row r="222" spans="2:65" s="15" customFormat="1">
      <c r="B222" s="170"/>
      <c r="D222" s="150" t="s">
        <v>276</v>
      </c>
      <c r="E222" s="171" t="s">
        <v>1</v>
      </c>
      <c r="F222" s="172" t="s">
        <v>325</v>
      </c>
      <c r="H222" s="173">
        <v>0.2</v>
      </c>
      <c r="I222" s="174"/>
      <c r="L222" s="170"/>
      <c r="M222" s="175"/>
      <c r="T222" s="176"/>
      <c r="AT222" s="171" t="s">
        <v>276</v>
      </c>
      <c r="AU222" s="171" t="s">
        <v>90</v>
      </c>
      <c r="AV222" s="15" t="s">
        <v>97</v>
      </c>
      <c r="AW222" s="15" t="s">
        <v>32</v>
      </c>
      <c r="AX222" s="15" t="s">
        <v>77</v>
      </c>
      <c r="AY222" s="171" t="s">
        <v>268</v>
      </c>
    </row>
    <row r="223" spans="2:65" s="14" customFormat="1">
      <c r="B223" s="164"/>
      <c r="D223" s="150" t="s">
        <v>276</v>
      </c>
      <c r="E223" s="165" t="s">
        <v>1</v>
      </c>
      <c r="F223" s="166" t="s">
        <v>4166</v>
      </c>
      <c r="H223" s="165" t="s">
        <v>1</v>
      </c>
      <c r="I223" s="167"/>
      <c r="L223" s="164"/>
      <c r="M223" s="168"/>
      <c r="T223" s="169"/>
      <c r="AT223" s="165" t="s">
        <v>276</v>
      </c>
      <c r="AU223" s="165" t="s">
        <v>90</v>
      </c>
      <c r="AV223" s="14" t="s">
        <v>84</v>
      </c>
      <c r="AW223" s="14" t="s">
        <v>32</v>
      </c>
      <c r="AX223" s="14" t="s">
        <v>77</v>
      </c>
      <c r="AY223" s="165" t="s">
        <v>268</v>
      </c>
    </row>
    <row r="224" spans="2:65" s="12" customFormat="1">
      <c r="B224" s="149"/>
      <c r="D224" s="150" t="s">
        <v>276</v>
      </c>
      <c r="E224" s="151" t="s">
        <v>1</v>
      </c>
      <c r="F224" s="152" t="s">
        <v>4223</v>
      </c>
      <c r="H224" s="153">
        <v>0.629</v>
      </c>
      <c r="I224" s="154"/>
      <c r="L224" s="149"/>
      <c r="M224" s="155"/>
      <c r="T224" s="156"/>
      <c r="AT224" s="151" t="s">
        <v>276</v>
      </c>
      <c r="AU224" s="151" t="s">
        <v>90</v>
      </c>
      <c r="AV224" s="12" t="s">
        <v>90</v>
      </c>
      <c r="AW224" s="12" t="s">
        <v>32</v>
      </c>
      <c r="AX224" s="12" t="s">
        <v>77</v>
      </c>
      <c r="AY224" s="151" t="s">
        <v>268</v>
      </c>
    </row>
    <row r="225" spans="2:65" s="15" customFormat="1">
      <c r="B225" s="170"/>
      <c r="D225" s="150" t="s">
        <v>276</v>
      </c>
      <c r="E225" s="171" t="s">
        <v>1</v>
      </c>
      <c r="F225" s="172" t="s">
        <v>325</v>
      </c>
      <c r="H225" s="173">
        <v>0.629</v>
      </c>
      <c r="I225" s="174"/>
      <c r="L225" s="170"/>
      <c r="M225" s="175"/>
      <c r="T225" s="176"/>
      <c r="AT225" s="171" t="s">
        <v>276</v>
      </c>
      <c r="AU225" s="171" t="s">
        <v>90</v>
      </c>
      <c r="AV225" s="15" t="s">
        <v>97</v>
      </c>
      <c r="AW225" s="15" t="s">
        <v>32</v>
      </c>
      <c r="AX225" s="15" t="s">
        <v>77</v>
      </c>
      <c r="AY225" s="171" t="s">
        <v>268</v>
      </c>
    </row>
    <row r="226" spans="2:65" s="13" customFormat="1">
      <c r="B226" s="157"/>
      <c r="D226" s="150" t="s">
        <v>276</v>
      </c>
      <c r="E226" s="158" t="s">
        <v>1</v>
      </c>
      <c r="F226" s="159" t="s">
        <v>278</v>
      </c>
      <c r="H226" s="160">
        <v>0.82899999999999996</v>
      </c>
      <c r="I226" s="161"/>
      <c r="L226" s="157"/>
      <c r="M226" s="162"/>
      <c r="T226" s="163"/>
      <c r="AT226" s="158" t="s">
        <v>276</v>
      </c>
      <c r="AU226" s="158" t="s">
        <v>90</v>
      </c>
      <c r="AV226" s="13" t="s">
        <v>101</v>
      </c>
      <c r="AW226" s="13" t="s">
        <v>32</v>
      </c>
      <c r="AX226" s="13" t="s">
        <v>84</v>
      </c>
      <c r="AY226" s="158" t="s">
        <v>268</v>
      </c>
    </row>
    <row r="227" spans="2:65" s="1" customFormat="1" ht="24.2" customHeight="1">
      <c r="B227" s="32"/>
      <c r="C227" s="136" t="s">
        <v>387</v>
      </c>
      <c r="D227" s="136" t="s">
        <v>270</v>
      </c>
      <c r="E227" s="137" t="s">
        <v>2266</v>
      </c>
      <c r="F227" s="138" t="s">
        <v>2267</v>
      </c>
      <c r="G227" s="139" t="s">
        <v>1472</v>
      </c>
      <c r="H227" s="197"/>
      <c r="I227" s="141"/>
      <c r="J227" s="142">
        <f>ROUND(I227*H227,2)</f>
        <v>0</v>
      </c>
      <c r="K227" s="138" t="s">
        <v>274</v>
      </c>
      <c r="L227" s="32"/>
      <c r="M227" s="181" t="s">
        <v>1</v>
      </c>
      <c r="N227" s="182" t="s">
        <v>43</v>
      </c>
      <c r="O227" s="183"/>
      <c r="P227" s="184">
        <f>O227*H227</f>
        <v>0</v>
      </c>
      <c r="Q227" s="184">
        <v>0</v>
      </c>
      <c r="R227" s="184">
        <f>Q227*H227</f>
        <v>0</v>
      </c>
      <c r="S227" s="184">
        <v>0</v>
      </c>
      <c r="T227" s="185">
        <f>S227*H227</f>
        <v>0</v>
      </c>
      <c r="AR227" s="147" t="s">
        <v>370</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370</v>
      </c>
      <c r="BM227" s="147" t="s">
        <v>4168</v>
      </c>
    </row>
    <row r="228" spans="2:65" s="1" customFormat="1" ht="6.95" customHeight="1">
      <c r="B228" s="44"/>
      <c r="C228" s="45"/>
      <c r="D228" s="45"/>
      <c r="E228" s="45"/>
      <c r="F228" s="45"/>
      <c r="G228" s="45"/>
      <c r="H228" s="45"/>
      <c r="I228" s="45"/>
      <c r="J228" s="45"/>
      <c r="K228" s="45"/>
      <c r="L228" s="32"/>
    </row>
  </sheetData>
  <sheetProtection algorithmName="SHA-512" hashValue="tRCswJvge5Pv/fmPU+qulMxydcAwi+tfev4gZiOPGIIZmlPmOh/f/i9BJK3ymA6ox+xuCwqM431JBoO9pMTTug==" saltValue="XWT9uzkEdSQjYfX594ZA39nLH/NNqdorga3dwlHV76OT5Pcalba8Xp9ETxap1dMIFHw2etxEhte0tfHPX8/rTA==" spinCount="100000" sheet="1" objects="1" scenarios="1" formatColumns="0" formatRows="0" autoFilter="0"/>
  <autoFilter ref="C128:K227"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2:BM228"/>
  <sheetViews>
    <sheetView showGridLines="0" workbookViewId="0">
      <selection activeCell="J95" sqref="J95:AF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122</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4224</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ROUND((SUM(BE129:BE227)),  2)</f>
        <v>0</v>
      </c>
      <c r="I37" s="96">
        <v>0.21</v>
      </c>
      <c r="J37" s="85">
        <f>ROUND(((SUM(BE129:BE227))*I37),  2)</f>
        <v>0</v>
      </c>
      <c r="L37" s="32"/>
    </row>
    <row r="38" spans="2:12" s="1" customFormat="1" ht="14.45" customHeight="1">
      <c r="B38" s="32"/>
      <c r="E38" s="27" t="s">
        <v>43</v>
      </c>
      <c r="F38" s="85">
        <f>ROUND((SUM(BF129:BF227)),  2)</f>
        <v>0</v>
      </c>
      <c r="I38" s="96">
        <v>0.15</v>
      </c>
      <c r="J38" s="85">
        <f>ROUND(((SUM(BF129:BF227))*I38),  2)</f>
        <v>0</v>
      </c>
      <c r="L38" s="32"/>
    </row>
    <row r="39" spans="2:12" s="1" customFormat="1" ht="14.45" hidden="1" customHeight="1">
      <c r="B39" s="32"/>
      <c r="E39" s="27" t="s">
        <v>44</v>
      </c>
      <c r="F39" s="85">
        <f>ROUND((SUM(BG129:BG227)),  2)</f>
        <v>0</v>
      </c>
      <c r="I39" s="96">
        <v>0.21</v>
      </c>
      <c r="J39" s="85">
        <f>0</f>
        <v>0</v>
      </c>
      <c r="L39" s="32"/>
    </row>
    <row r="40" spans="2:12" s="1" customFormat="1" ht="14.45" hidden="1" customHeight="1">
      <c r="B40" s="32"/>
      <c r="E40" s="27" t="s">
        <v>45</v>
      </c>
      <c r="F40" s="85">
        <f>ROUND((SUM(BH129:BH227)),  2)</f>
        <v>0</v>
      </c>
      <c r="I40" s="96">
        <v>0.15</v>
      </c>
      <c r="J40" s="85">
        <f>0</f>
        <v>0</v>
      </c>
      <c r="L40" s="32"/>
    </row>
    <row r="41" spans="2:12" s="1" customFormat="1" ht="14.45" hidden="1" customHeight="1">
      <c r="B41" s="32"/>
      <c r="E41" s="27" t="s">
        <v>46</v>
      </c>
      <c r="F41" s="85">
        <f>ROUND((SUM(BI129:BI227)),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D.1.2.D - Objekt 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J162</f>
        <v>0</v>
      </c>
      <c r="L103" s="112"/>
    </row>
    <row r="104" spans="2:47" s="8" customFormat="1" ht="24.95" customHeight="1">
      <c r="B104" s="108"/>
      <c r="D104" s="109" t="s">
        <v>248</v>
      </c>
      <c r="E104" s="110"/>
      <c r="F104" s="110"/>
      <c r="G104" s="110"/>
      <c r="H104" s="110"/>
      <c r="I104" s="110"/>
      <c r="J104" s="111">
        <f>J213</f>
        <v>0</v>
      </c>
      <c r="L104" s="108"/>
    </row>
    <row r="105" spans="2:47" s="9" customFormat="1" ht="19.899999999999999" customHeight="1">
      <c r="B105" s="112"/>
      <c r="D105" s="113" t="s">
        <v>769</v>
      </c>
      <c r="E105" s="114"/>
      <c r="F105" s="114"/>
      <c r="G105" s="114"/>
      <c r="H105" s="114"/>
      <c r="I105" s="114"/>
      <c r="J105" s="115">
        <f>J214</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753</v>
      </c>
      <c r="F119" s="257"/>
      <c r="G119" s="257"/>
      <c r="H119" s="257"/>
      <c r="L119" s="32"/>
    </row>
    <row r="120" spans="2:20" s="1" customFormat="1" ht="12" customHeight="1">
      <c r="B120" s="32"/>
      <c r="C120" s="27" t="s">
        <v>754</v>
      </c>
      <c r="L120" s="32"/>
    </row>
    <row r="121" spans="2:20" s="1" customFormat="1" ht="16.5" customHeight="1">
      <c r="B121" s="32"/>
      <c r="E121" s="235" t="str">
        <f>E13</f>
        <v>D.1.2.D - Objekt D</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P130+P213</f>
        <v>0</v>
      </c>
      <c r="Q129" s="53"/>
      <c r="R129" s="121">
        <f>R130+R213</f>
        <v>210.34593014999999</v>
      </c>
      <c r="S129" s="53"/>
      <c r="T129" s="122">
        <f>T130+T213</f>
        <v>0</v>
      </c>
      <c r="AT129" s="17" t="s">
        <v>76</v>
      </c>
      <c r="AU129" s="17" t="s">
        <v>242</v>
      </c>
      <c r="BK129" s="123">
        <f>BK130+BK213</f>
        <v>0</v>
      </c>
    </row>
    <row r="130" spans="2:65" s="11" customFormat="1" ht="25.9" customHeight="1">
      <c r="B130" s="124"/>
      <c r="D130" s="125" t="s">
        <v>76</v>
      </c>
      <c r="E130" s="126" t="s">
        <v>266</v>
      </c>
      <c r="F130" s="126" t="s">
        <v>267</v>
      </c>
      <c r="I130" s="127"/>
      <c r="J130" s="128">
        <f>BK130</f>
        <v>0</v>
      </c>
      <c r="L130" s="124"/>
      <c r="M130" s="129"/>
      <c r="P130" s="130">
        <f>P131+P162</f>
        <v>0</v>
      </c>
      <c r="R130" s="130">
        <f>R131+R162</f>
        <v>209.46078014999998</v>
      </c>
      <c r="T130" s="131">
        <f>T131+T162</f>
        <v>0</v>
      </c>
      <c r="AR130" s="125" t="s">
        <v>84</v>
      </c>
      <c r="AT130" s="132" t="s">
        <v>76</v>
      </c>
      <c r="AU130" s="132" t="s">
        <v>77</v>
      </c>
      <c r="AY130" s="125" t="s">
        <v>268</v>
      </c>
      <c r="BK130" s="133">
        <f>BK131+BK162</f>
        <v>0</v>
      </c>
    </row>
    <row r="131" spans="2:65" s="11" customFormat="1" ht="22.9" customHeight="1">
      <c r="B131" s="124"/>
      <c r="D131" s="125" t="s">
        <v>76</v>
      </c>
      <c r="E131" s="134" t="s">
        <v>90</v>
      </c>
      <c r="F131" s="134" t="s">
        <v>430</v>
      </c>
      <c r="I131" s="127"/>
      <c r="J131" s="135">
        <f>BK131</f>
        <v>0</v>
      </c>
      <c r="L131" s="124"/>
      <c r="M131" s="129"/>
      <c r="P131" s="130">
        <f>SUM(P132:P161)</f>
        <v>0</v>
      </c>
      <c r="R131" s="130">
        <f>SUM(R132:R161)</f>
        <v>179.20120739999999</v>
      </c>
      <c r="T131" s="131">
        <f>SUM(T132:T161)</f>
        <v>0</v>
      </c>
      <c r="AR131" s="125" t="s">
        <v>84</v>
      </c>
      <c r="AT131" s="132" t="s">
        <v>76</v>
      </c>
      <c r="AU131" s="132" t="s">
        <v>84</v>
      </c>
      <c r="AY131" s="125" t="s">
        <v>268</v>
      </c>
      <c r="BK131" s="133">
        <f>SUM(BK132:BK161)</f>
        <v>0</v>
      </c>
    </row>
    <row r="132" spans="2:65" s="1" customFormat="1" ht="24.2" customHeight="1">
      <c r="B132" s="32"/>
      <c r="C132" s="136" t="s">
        <v>84</v>
      </c>
      <c r="D132" s="136" t="s">
        <v>270</v>
      </c>
      <c r="E132" s="137" t="s">
        <v>4063</v>
      </c>
      <c r="F132" s="138" t="s">
        <v>4064</v>
      </c>
      <c r="G132" s="139" t="s">
        <v>215</v>
      </c>
      <c r="H132" s="140">
        <v>6.4909999999999997</v>
      </c>
      <c r="I132" s="141"/>
      <c r="J132" s="142">
        <f>ROUND(I132*H132,2)</f>
        <v>0</v>
      </c>
      <c r="K132" s="138" t="s">
        <v>274</v>
      </c>
      <c r="L132" s="32"/>
      <c r="M132" s="143" t="s">
        <v>1</v>
      </c>
      <c r="N132" s="144" t="s">
        <v>43</v>
      </c>
      <c r="P132" s="145">
        <f>O132*H132</f>
        <v>0</v>
      </c>
      <c r="Q132" s="145">
        <v>2.3010199999999998</v>
      </c>
      <c r="R132" s="145">
        <f>Q132*H132</f>
        <v>14.935920819999998</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4225</v>
      </c>
      <c r="H134" s="153">
        <v>6.4909999999999997</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6.4909999999999997</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77" t="s">
        <v>270</v>
      </c>
      <c r="E136" s="137" t="s">
        <v>4068</v>
      </c>
      <c r="F136" s="138" t="s">
        <v>4069</v>
      </c>
      <c r="G136" s="139" t="s">
        <v>215</v>
      </c>
      <c r="H136" s="140">
        <v>32.893999999999998</v>
      </c>
      <c r="I136" s="141"/>
      <c r="J136" s="142">
        <f>ROUND(I136*H136,2)</f>
        <v>0</v>
      </c>
      <c r="K136" s="138" t="s">
        <v>1</v>
      </c>
      <c r="L136" s="32"/>
      <c r="M136" s="143" t="s">
        <v>1</v>
      </c>
      <c r="N136" s="144" t="s">
        <v>43</v>
      </c>
      <c r="P136" s="145">
        <f>O136*H136</f>
        <v>0</v>
      </c>
      <c r="Q136" s="145">
        <v>2.5018699999999998</v>
      </c>
      <c r="R136" s="145">
        <f>Q136*H136</f>
        <v>82.296511779999989</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4226</v>
      </c>
      <c r="H137" s="153">
        <v>32.893999999999998</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32.893999999999998</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10.432</v>
      </c>
      <c r="I139" s="141"/>
      <c r="J139" s="142">
        <f>ROUND(I139*H139,2)</f>
        <v>0</v>
      </c>
      <c r="K139" s="138" t="s">
        <v>274</v>
      </c>
      <c r="L139" s="32"/>
      <c r="M139" s="143" t="s">
        <v>1</v>
      </c>
      <c r="N139" s="144" t="s">
        <v>43</v>
      </c>
      <c r="P139" s="145">
        <f>O139*H139</f>
        <v>0</v>
      </c>
      <c r="Q139" s="145">
        <v>2.47E-3</v>
      </c>
      <c r="R139" s="145">
        <f>Q139*H139</f>
        <v>2.5767040000000001E-2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4227</v>
      </c>
      <c r="H140" s="153">
        <v>10.432</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10.432</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10.432</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2.9209999999999998</v>
      </c>
      <c r="I143" s="141"/>
      <c r="J143" s="142">
        <f>ROUND(I143*H143,2)</f>
        <v>0</v>
      </c>
      <c r="K143" s="138" t="s">
        <v>274</v>
      </c>
      <c r="L143" s="32"/>
      <c r="M143" s="143" t="s">
        <v>1</v>
      </c>
      <c r="N143" s="144" t="s">
        <v>43</v>
      </c>
      <c r="P143" s="145">
        <f>O143*H143</f>
        <v>0</v>
      </c>
      <c r="Q143" s="145">
        <v>1.0606199999999999</v>
      </c>
      <c r="R143" s="145">
        <f>Q143*H143</f>
        <v>3.0980710199999995</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4228</v>
      </c>
      <c r="H144" s="153">
        <v>2.9209999999999998</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2.9209999999999998</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28.094999999999999</v>
      </c>
      <c r="I146" s="141"/>
      <c r="J146" s="142">
        <f>ROUND(I146*H146,2)</f>
        <v>0</v>
      </c>
      <c r="K146" s="138" t="s">
        <v>274</v>
      </c>
      <c r="L146" s="32"/>
      <c r="M146" s="143" t="s">
        <v>1</v>
      </c>
      <c r="N146" s="144" t="s">
        <v>43</v>
      </c>
      <c r="P146" s="145">
        <f>O146*H146</f>
        <v>0</v>
      </c>
      <c r="Q146" s="145">
        <v>2.3010199999999998</v>
      </c>
      <c r="R146" s="145">
        <f>Q146*H146</f>
        <v>64.647156899999999</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4174</v>
      </c>
      <c r="H147" s="165" t="s">
        <v>1</v>
      </c>
      <c r="I147" s="167"/>
      <c r="L147" s="164"/>
      <c r="M147" s="168"/>
      <c r="T147" s="169"/>
      <c r="AT147" s="165" t="s">
        <v>276</v>
      </c>
      <c r="AU147" s="165" t="s">
        <v>90</v>
      </c>
      <c r="AV147" s="14" t="s">
        <v>84</v>
      </c>
      <c r="AW147" s="14" t="s">
        <v>32</v>
      </c>
      <c r="AX147" s="14" t="s">
        <v>77</v>
      </c>
      <c r="AY147" s="165" t="s">
        <v>268</v>
      </c>
    </row>
    <row r="148" spans="2:65" s="12" customFormat="1">
      <c r="B148" s="149"/>
      <c r="D148" s="150" t="s">
        <v>276</v>
      </c>
      <c r="E148" s="151" t="s">
        <v>1</v>
      </c>
      <c r="F148" s="152" t="s">
        <v>4229</v>
      </c>
      <c r="H148" s="153">
        <v>28.094999999999999</v>
      </c>
      <c r="I148" s="154"/>
      <c r="L148" s="149"/>
      <c r="M148" s="155"/>
      <c r="T148" s="156"/>
      <c r="AT148" s="151" t="s">
        <v>276</v>
      </c>
      <c r="AU148" s="151" t="s">
        <v>90</v>
      </c>
      <c r="AV148" s="12" t="s">
        <v>90</v>
      </c>
      <c r="AW148" s="12" t="s">
        <v>32</v>
      </c>
      <c r="AX148" s="12" t="s">
        <v>77</v>
      </c>
      <c r="AY148" s="151" t="s">
        <v>268</v>
      </c>
    </row>
    <row r="149" spans="2:65" s="13" customFormat="1">
      <c r="B149" s="157"/>
      <c r="D149" s="150" t="s">
        <v>276</v>
      </c>
      <c r="E149" s="158" t="s">
        <v>1</v>
      </c>
      <c r="F149" s="159" t="s">
        <v>278</v>
      </c>
      <c r="H149" s="160">
        <v>28.094999999999999</v>
      </c>
      <c r="I149" s="161"/>
      <c r="L149" s="157"/>
      <c r="M149" s="162"/>
      <c r="T149" s="163"/>
      <c r="AT149" s="158" t="s">
        <v>276</v>
      </c>
      <c r="AU149" s="158" t="s">
        <v>90</v>
      </c>
      <c r="AV149" s="13" t="s">
        <v>101</v>
      </c>
      <c r="AW149" s="13" t="s">
        <v>32</v>
      </c>
      <c r="AX149" s="13" t="s">
        <v>84</v>
      </c>
      <c r="AY149" s="158" t="s">
        <v>268</v>
      </c>
    </row>
    <row r="150" spans="2:65" s="1" customFormat="1" ht="16.5" customHeight="1">
      <c r="B150" s="32"/>
      <c r="C150" s="136" t="s">
        <v>299</v>
      </c>
      <c r="D150" s="136" t="s">
        <v>270</v>
      </c>
      <c r="E150" s="137" t="s">
        <v>4095</v>
      </c>
      <c r="F150" s="138" t="s">
        <v>4096</v>
      </c>
      <c r="G150" s="139" t="s">
        <v>273</v>
      </c>
      <c r="H150" s="140">
        <v>5</v>
      </c>
      <c r="I150" s="141"/>
      <c r="J150" s="142">
        <f>ROUND(I150*H150,2)</f>
        <v>0</v>
      </c>
      <c r="K150" s="138" t="s">
        <v>274</v>
      </c>
      <c r="L150" s="32"/>
      <c r="M150" s="143" t="s">
        <v>1</v>
      </c>
      <c r="N150" s="144" t="s">
        <v>43</v>
      </c>
      <c r="P150" s="145">
        <f>O150*H150</f>
        <v>0</v>
      </c>
      <c r="Q150" s="145">
        <v>2.6900000000000001E-3</v>
      </c>
      <c r="R150" s="145">
        <f>Q150*H150</f>
        <v>1.345E-2</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4097</v>
      </c>
    </row>
    <row r="151" spans="2:65" s="1" customFormat="1" ht="16.5" customHeight="1">
      <c r="B151" s="32"/>
      <c r="C151" s="136" t="s">
        <v>309</v>
      </c>
      <c r="D151" s="136" t="s">
        <v>270</v>
      </c>
      <c r="E151" s="137" t="s">
        <v>4098</v>
      </c>
      <c r="F151" s="138" t="s">
        <v>4099</v>
      </c>
      <c r="G151" s="139" t="s">
        <v>273</v>
      </c>
      <c r="H151" s="140">
        <v>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4100</v>
      </c>
    </row>
    <row r="152" spans="2:65" s="1" customFormat="1" ht="24.2" customHeight="1">
      <c r="B152" s="32"/>
      <c r="C152" s="136" t="s">
        <v>315</v>
      </c>
      <c r="D152" s="136" t="s">
        <v>270</v>
      </c>
      <c r="E152" s="137" t="s">
        <v>4176</v>
      </c>
      <c r="F152" s="138" t="s">
        <v>4102</v>
      </c>
      <c r="G152" s="139" t="s">
        <v>413</v>
      </c>
      <c r="H152" s="140">
        <v>0.68400000000000005</v>
      </c>
      <c r="I152" s="141"/>
      <c r="J152" s="142">
        <f>ROUND(I152*H152,2)</f>
        <v>0</v>
      </c>
      <c r="K152" s="138" t="s">
        <v>1</v>
      </c>
      <c r="L152" s="32"/>
      <c r="M152" s="143" t="s">
        <v>1</v>
      </c>
      <c r="N152" s="144" t="s">
        <v>43</v>
      </c>
      <c r="P152" s="145">
        <f>O152*H152</f>
        <v>0</v>
      </c>
      <c r="Q152" s="145">
        <v>1.0606199999999999</v>
      </c>
      <c r="R152" s="145">
        <f>Q152*H152</f>
        <v>0.72546407999999996</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4103</v>
      </c>
    </row>
    <row r="153" spans="2:65" s="14" customFormat="1">
      <c r="B153" s="164"/>
      <c r="D153" s="150" t="s">
        <v>276</v>
      </c>
      <c r="E153" s="165" t="s">
        <v>1</v>
      </c>
      <c r="F153" s="166" t="s">
        <v>4104</v>
      </c>
      <c r="H153" s="165" t="s">
        <v>1</v>
      </c>
      <c r="I153" s="167"/>
      <c r="L153" s="164"/>
      <c r="M153" s="168"/>
      <c r="T153" s="169"/>
      <c r="AT153" s="165" t="s">
        <v>276</v>
      </c>
      <c r="AU153" s="165" t="s">
        <v>90</v>
      </c>
      <c r="AV153" s="14" t="s">
        <v>84</v>
      </c>
      <c r="AW153" s="14" t="s">
        <v>32</v>
      </c>
      <c r="AX153" s="14" t="s">
        <v>77</v>
      </c>
      <c r="AY153" s="165" t="s">
        <v>268</v>
      </c>
    </row>
    <row r="154" spans="2:65" s="12" customFormat="1">
      <c r="B154" s="149"/>
      <c r="D154" s="150" t="s">
        <v>276</v>
      </c>
      <c r="E154" s="151" t="s">
        <v>1</v>
      </c>
      <c r="F154" s="152" t="s">
        <v>4230</v>
      </c>
      <c r="H154" s="153">
        <v>0.68400000000000005</v>
      </c>
      <c r="I154" s="154"/>
      <c r="L154" s="149"/>
      <c r="M154" s="155"/>
      <c r="T154" s="156"/>
      <c r="AT154" s="151" t="s">
        <v>276</v>
      </c>
      <c r="AU154" s="151" t="s">
        <v>90</v>
      </c>
      <c r="AV154" s="12" t="s">
        <v>90</v>
      </c>
      <c r="AW154" s="12" t="s">
        <v>32</v>
      </c>
      <c r="AX154" s="12" t="s">
        <v>77</v>
      </c>
      <c r="AY154" s="151" t="s">
        <v>268</v>
      </c>
    </row>
    <row r="155" spans="2:65" s="13" customFormat="1">
      <c r="B155" s="157"/>
      <c r="D155" s="150" t="s">
        <v>276</v>
      </c>
      <c r="E155" s="158" t="s">
        <v>1</v>
      </c>
      <c r="F155" s="159" t="s">
        <v>278</v>
      </c>
      <c r="H155" s="160">
        <v>0.68400000000000005</v>
      </c>
      <c r="I155" s="161"/>
      <c r="L155" s="157"/>
      <c r="M155" s="162"/>
      <c r="T155" s="163"/>
      <c r="AT155" s="158" t="s">
        <v>276</v>
      </c>
      <c r="AU155" s="158" t="s">
        <v>90</v>
      </c>
      <c r="AV155" s="13" t="s">
        <v>101</v>
      </c>
      <c r="AW155" s="13" t="s">
        <v>32</v>
      </c>
      <c r="AX155" s="13" t="s">
        <v>84</v>
      </c>
      <c r="AY155" s="158" t="s">
        <v>268</v>
      </c>
    </row>
    <row r="156" spans="2:65" s="1" customFormat="1" ht="33" customHeight="1">
      <c r="B156" s="32"/>
      <c r="C156" s="136" t="s">
        <v>321</v>
      </c>
      <c r="D156" s="136" t="s">
        <v>270</v>
      </c>
      <c r="E156" s="137" t="s">
        <v>4106</v>
      </c>
      <c r="F156" s="138" t="s">
        <v>4107</v>
      </c>
      <c r="G156" s="139" t="s">
        <v>273</v>
      </c>
      <c r="H156" s="140">
        <v>19.408000000000001</v>
      </c>
      <c r="I156" s="141"/>
      <c r="J156" s="142">
        <f>ROUND(I156*H156,2)</f>
        <v>0</v>
      </c>
      <c r="K156" s="138" t="s">
        <v>274</v>
      </c>
      <c r="L156" s="32"/>
      <c r="M156" s="143" t="s">
        <v>1</v>
      </c>
      <c r="N156" s="144" t="s">
        <v>43</v>
      </c>
      <c r="P156" s="145">
        <f>O156*H156</f>
        <v>0</v>
      </c>
      <c r="Q156" s="145">
        <v>0.69347000000000003</v>
      </c>
      <c r="R156" s="145">
        <f>Q156*H156</f>
        <v>13.458865760000002</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4108</v>
      </c>
    </row>
    <row r="157" spans="2:65" s="14" customFormat="1">
      <c r="B157" s="164"/>
      <c r="D157" s="150" t="s">
        <v>276</v>
      </c>
      <c r="E157" s="165" t="s">
        <v>1</v>
      </c>
      <c r="F157" s="166" t="s">
        <v>4109</v>
      </c>
      <c r="H157" s="165" t="s">
        <v>1</v>
      </c>
      <c r="I157" s="167"/>
      <c r="L157" s="164"/>
      <c r="M157" s="168"/>
      <c r="T157" s="169"/>
      <c r="AT157" s="165" t="s">
        <v>276</v>
      </c>
      <c r="AU157" s="165" t="s">
        <v>90</v>
      </c>
      <c r="AV157" s="14" t="s">
        <v>84</v>
      </c>
      <c r="AW157" s="14" t="s">
        <v>32</v>
      </c>
      <c r="AX157" s="14" t="s">
        <v>77</v>
      </c>
      <c r="AY157" s="165" t="s">
        <v>268</v>
      </c>
    </row>
    <row r="158" spans="2:65" s="14" customFormat="1">
      <c r="B158" s="164"/>
      <c r="D158" s="150" t="s">
        <v>276</v>
      </c>
      <c r="E158" s="165" t="s">
        <v>1</v>
      </c>
      <c r="F158" s="166" t="s">
        <v>3581</v>
      </c>
      <c r="H158" s="165" t="s">
        <v>1</v>
      </c>
      <c r="I158" s="167"/>
      <c r="L158" s="164"/>
      <c r="M158" s="168"/>
      <c r="T158" s="169"/>
      <c r="AT158" s="165" t="s">
        <v>276</v>
      </c>
      <c r="AU158" s="165" t="s">
        <v>90</v>
      </c>
      <c r="AV158" s="14" t="s">
        <v>84</v>
      </c>
      <c r="AW158" s="14" t="s">
        <v>32</v>
      </c>
      <c r="AX158" s="14" t="s">
        <v>77</v>
      </c>
      <c r="AY158" s="165" t="s">
        <v>268</v>
      </c>
    </row>
    <row r="159" spans="2:65" s="12" customFormat="1" ht="22.5">
      <c r="B159" s="149"/>
      <c r="D159" s="150" t="s">
        <v>276</v>
      </c>
      <c r="E159" s="151" t="s">
        <v>1</v>
      </c>
      <c r="F159" s="152" t="s">
        <v>4231</v>
      </c>
      <c r="H159" s="153">
        <v>19.408000000000001</v>
      </c>
      <c r="I159" s="154"/>
      <c r="L159" s="149"/>
      <c r="M159" s="155"/>
      <c r="T159" s="156"/>
      <c r="AT159" s="151" t="s">
        <v>276</v>
      </c>
      <c r="AU159" s="151" t="s">
        <v>90</v>
      </c>
      <c r="AV159" s="12" t="s">
        <v>90</v>
      </c>
      <c r="AW159" s="12" t="s">
        <v>32</v>
      </c>
      <c r="AX159" s="12" t="s">
        <v>77</v>
      </c>
      <c r="AY159" s="151" t="s">
        <v>268</v>
      </c>
    </row>
    <row r="160" spans="2:65" s="15" customFormat="1">
      <c r="B160" s="170"/>
      <c r="D160" s="150" t="s">
        <v>276</v>
      </c>
      <c r="E160" s="171" t="s">
        <v>1</v>
      </c>
      <c r="F160" s="172" t="s">
        <v>325</v>
      </c>
      <c r="H160" s="173">
        <v>19.408000000000001</v>
      </c>
      <c r="I160" s="174"/>
      <c r="L160" s="170"/>
      <c r="M160" s="175"/>
      <c r="T160" s="176"/>
      <c r="AT160" s="171" t="s">
        <v>276</v>
      </c>
      <c r="AU160" s="171" t="s">
        <v>90</v>
      </c>
      <c r="AV160" s="15" t="s">
        <v>97</v>
      </c>
      <c r="AW160" s="15" t="s">
        <v>32</v>
      </c>
      <c r="AX160" s="15" t="s">
        <v>77</v>
      </c>
      <c r="AY160" s="171" t="s">
        <v>268</v>
      </c>
    </row>
    <row r="161" spans="2:65" s="13" customFormat="1">
      <c r="B161" s="157"/>
      <c r="D161" s="150" t="s">
        <v>276</v>
      </c>
      <c r="E161" s="158" t="s">
        <v>1</v>
      </c>
      <c r="F161" s="159" t="s">
        <v>278</v>
      </c>
      <c r="H161" s="160">
        <v>19.408000000000001</v>
      </c>
      <c r="I161" s="161"/>
      <c r="L161" s="157"/>
      <c r="M161" s="162"/>
      <c r="T161" s="163"/>
      <c r="AT161" s="158" t="s">
        <v>276</v>
      </c>
      <c r="AU161" s="158" t="s">
        <v>90</v>
      </c>
      <c r="AV161" s="13" t="s">
        <v>101</v>
      </c>
      <c r="AW161" s="13" t="s">
        <v>32</v>
      </c>
      <c r="AX161" s="13" t="s">
        <v>84</v>
      </c>
      <c r="AY161" s="158" t="s">
        <v>268</v>
      </c>
    </row>
    <row r="162" spans="2:65" s="11" customFormat="1" ht="22.9" customHeight="1">
      <c r="B162" s="124"/>
      <c r="D162" s="125" t="s">
        <v>76</v>
      </c>
      <c r="E162" s="134" t="s">
        <v>101</v>
      </c>
      <c r="F162" s="134" t="s">
        <v>4112</v>
      </c>
      <c r="I162" s="127"/>
      <c r="J162" s="135">
        <f>BK162</f>
        <v>0</v>
      </c>
      <c r="L162" s="124"/>
      <c r="M162" s="129"/>
      <c r="P162" s="130">
        <f>SUM(P163:P212)</f>
        <v>0</v>
      </c>
      <c r="R162" s="130">
        <f>SUM(R163:R212)</f>
        <v>30.25957275</v>
      </c>
      <c r="T162" s="131">
        <f>SUM(T163:T212)</f>
        <v>0</v>
      </c>
      <c r="AR162" s="125" t="s">
        <v>84</v>
      </c>
      <c r="AT162" s="132" t="s">
        <v>76</v>
      </c>
      <c r="AU162" s="132" t="s">
        <v>84</v>
      </c>
      <c r="AY162" s="125" t="s">
        <v>268</v>
      </c>
      <c r="BK162" s="133">
        <f>SUM(BK163:BK212)</f>
        <v>0</v>
      </c>
    </row>
    <row r="163" spans="2:65" s="1" customFormat="1" ht="16.5" customHeight="1">
      <c r="B163" s="32"/>
      <c r="C163" s="136" t="s">
        <v>7</v>
      </c>
      <c r="D163" s="177" t="s">
        <v>270</v>
      </c>
      <c r="E163" s="137" t="s">
        <v>4113</v>
      </c>
      <c r="F163" s="138" t="s">
        <v>4114</v>
      </c>
      <c r="G163" s="139" t="s">
        <v>273</v>
      </c>
      <c r="H163" s="140">
        <v>101.075</v>
      </c>
      <c r="I163" s="141"/>
      <c r="J163" s="142">
        <f>ROUND(I163*H163,2)</f>
        <v>0</v>
      </c>
      <c r="K163" s="138" t="s">
        <v>1</v>
      </c>
      <c r="L163" s="32"/>
      <c r="M163" s="143" t="s">
        <v>1</v>
      </c>
      <c r="N163" s="144" t="s">
        <v>43</v>
      </c>
      <c r="P163" s="145">
        <f>O163*H163</f>
        <v>0</v>
      </c>
      <c r="Q163" s="145">
        <v>1E-3</v>
      </c>
      <c r="R163" s="145">
        <f>Q163*H163</f>
        <v>0.101075</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4232</v>
      </c>
    </row>
    <row r="164" spans="2:65" s="14" customFormat="1">
      <c r="B164" s="164"/>
      <c r="D164" s="150" t="s">
        <v>276</v>
      </c>
      <c r="E164" s="165" t="s">
        <v>1</v>
      </c>
      <c r="F164" s="166" t="s">
        <v>3581</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4233</v>
      </c>
      <c r="H165" s="153">
        <v>38.892000000000003</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4234</v>
      </c>
      <c r="H166" s="153">
        <v>9.3170000000000002</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4235</v>
      </c>
      <c r="H167" s="153">
        <v>8.4489999999999998</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3620</v>
      </c>
      <c r="H168" s="153">
        <v>9.8759999999999994</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955</v>
      </c>
      <c r="H169" s="153">
        <v>1.216</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4119</v>
      </c>
      <c r="H170" s="153">
        <v>4.2</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4236</v>
      </c>
      <c r="H171" s="153">
        <v>20.327999999999999</v>
      </c>
      <c r="I171" s="154"/>
      <c r="L171" s="149"/>
      <c r="M171" s="155"/>
      <c r="T171" s="156"/>
      <c r="AT171" s="151" t="s">
        <v>276</v>
      </c>
      <c r="AU171" s="151" t="s">
        <v>90</v>
      </c>
      <c r="AV171" s="12" t="s">
        <v>90</v>
      </c>
      <c r="AW171" s="12" t="s">
        <v>32</v>
      </c>
      <c r="AX171" s="12" t="s">
        <v>77</v>
      </c>
      <c r="AY171" s="151" t="s">
        <v>268</v>
      </c>
    </row>
    <row r="172" spans="2:65" s="12" customFormat="1">
      <c r="B172" s="149"/>
      <c r="D172" s="150" t="s">
        <v>276</v>
      </c>
      <c r="E172" s="151" t="s">
        <v>1</v>
      </c>
      <c r="F172" s="152" t="s">
        <v>4237</v>
      </c>
      <c r="H172" s="153">
        <v>8.7970000000000006</v>
      </c>
      <c r="I172" s="154"/>
      <c r="L172" s="149"/>
      <c r="M172" s="155"/>
      <c r="T172" s="156"/>
      <c r="AT172" s="151" t="s">
        <v>276</v>
      </c>
      <c r="AU172" s="151" t="s">
        <v>90</v>
      </c>
      <c r="AV172" s="12" t="s">
        <v>90</v>
      </c>
      <c r="AW172" s="12" t="s">
        <v>32</v>
      </c>
      <c r="AX172" s="12" t="s">
        <v>77</v>
      </c>
      <c r="AY172" s="151" t="s">
        <v>268</v>
      </c>
    </row>
    <row r="173" spans="2:65" s="15" customFormat="1">
      <c r="B173" s="170"/>
      <c r="D173" s="150" t="s">
        <v>276</v>
      </c>
      <c r="E173" s="171" t="s">
        <v>1</v>
      </c>
      <c r="F173" s="172" t="s">
        <v>325</v>
      </c>
      <c r="H173" s="173">
        <v>101.075</v>
      </c>
      <c r="I173" s="174"/>
      <c r="L173" s="170"/>
      <c r="M173" s="175"/>
      <c r="T173" s="176"/>
      <c r="AT173" s="171" t="s">
        <v>276</v>
      </c>
      <c r="AU173" s="171" t="s">
        <v>90</v>
      </c>
      <c r="AV173" s="15" t="s">
        <v>97</v>
      </c>
      <c r="AW173" s="15" t="s">
        <v>32</v>
      </c>
      <c r="AX173" s="15" t="s">
        <v>77</v>
      </c>
      <c r="AY173" s="171" t="s">
        <v>268</v>
      </c>
    </row>
    <row r="174" spans="2:65" s="13" customFormat="1">
      <c r="B174" s="157"/>
      <c r="D174" s="150" t="s">
        <v>276</v>
      </c>
      <c r="E174" s="158" t="s">
        <v>1</v>
      </c>
      <c r="F174" s="159" t="s">
        <v>278</v>
      </c>
      <c r="H174" s="160">
        <v>101.075</v>
      </c>
      <c r="I174" s="161"/>
      <c r="L174" s="157"/>
      <c r="M174" s="162"/>
      <c r="T174" s="163"/>
      <c r="AT174" s="158" t="s">
        <v>276</v>
      </c>
      <c r="AU174" s="158" t="s">
        <v>90</v>
      </c>
      <c r="AV174" s="13" t="s">
        <v>101</v>
      </c>
      <c r="AW174" s="13" t="s">
        <v>32</v>
      </c>
      <c r="AX174" s="13" t="s">
        <v>84</v>
      </c>
      <c r="AY174" s="158" t="s">
        <v>268</v>
      </c>
    </row>
    <row r="175" spans="2:65" s="1" customFormat="1" ht="16.5" customHeight="1">
      <c r="B175" s="32"/>
      <c r="C175" s="136" t="s">
        <v>396</v>
      </c>
      <c r="D175" s="177" t="s">
        <v>270</v>
      </c>
      <c r="E175" s="137" t="s">
        <v>4122</v>
      </c>
      <c r="F175" s="138" t="s">
        <v>4123</v>
      </c>
      <c r="G175" s="139" t="s">
        <v>273</v>
      </c>
      <c r="H175" s="140">
        <v>101.075</v>
      </c>
      <c r="I175" s="141"/>
      <c r="J175" s="142">
        <f>ROUND(I175*H175,2)</f>
        <v>0</v>
      </c>
      <c r="K175" s="138" t="s">
        <v>1</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4238</v>
      </c>
    </row>
    <row r="176" spans="2:65" s="1" customFormat="1" ht="16.5" customHeight="1">
      <c r="B176" s="32"/>
      <c r="C176" s="136" t="s">
        <v>326</v>
      </c>
      <c r="D176" s="177" t="s">
        <v>270</v>
      </c>
      <c r="E176" s="137" t="s">
        <v>4125</v>
      </c>
      <c r="F176" s="138" t="s">
        <v>4126</v>
      </c>
      <c r="G176" s="139" t="s">
        <v>215</v>
      </c>
      <c r="H176" s="140">
        <v>8.4149999999999991</v>
      </c>
      <c r="I176" s="141"/>
      <c r="J176" s="142">
        <f>ROUND(I176*H176,2)</f>
        <v>0</v>
      </c>
      <c r="K176" s="138" t="s">
        <v>274</v>
      </c>
      <c r="L176" s="32"/>
      <c r="M176" s="143" t="s">
        <v>1</v>
      </c>
      <c r="N176" s="144" t="s">
        <v>43</v>
      </c>
      <c r="P176" s="145">
        <f>O176*H176</f>
        <v>0</v>
      </c>
      <c r="Q176" s="145">
        <v>2.5019800000000001</v>
      </c>
      <c r="R176" s="145">
        <f>Q176*H176</f>
        <v>21.054161699999998</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4127</v>
      </c>
    </row>
    <row r="177" spans="2:65" s="14" customFormat="1">
      <c r="B177" s="164"/>
      <c r="D177" s="150" t="s">
        <v>276</v>
      </c>
      <c r="E177" s="165" t="s">
        <v>1</v>
      </c>
      <c r="F177" s="166" t="s">
        <v>3581</v>
      </c>
      <c r="H177" s="165" t="s">
        <v>1</v>
      </c>
      <c r="I177" s="167"/>
      <c r="L177" s="164"/>
      <c r="M177" s="168"/>
      <c r="T177" s="169"/>
      <c r="AT177" s="165" t="s">
        <v>276</v>
      </c>
      <c r="AU177" s="165" t="s">
        <v>90</v>
      </c>
      <c r="AV177" s="14" t="s">
        <v>84</v>
      </c>
      <c r="AW177" s="14" t="s">
        <v>32</v>
      </c>
      <c r="AX177" s="14" t="s">
        <v>77</v>
      </c>
      <c r="AY177" s="165" t="s">
        <v>268</v>
      </c>
    </row>
    <row r="178" spans="2:65" s="12" customFormat="1">
      <c r="B178" s="149"/>
      <c r="D178" s="150" t="s">
        <v>276</v>
      </c>
      <c r="E178" s="151" t="s">
        <v>1</v>
      </c>
      <c r="F178" s="152" t="s">
        <v>4239</v>
      </c>
      <c r="H178" s="153">
        <v>4.375</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4240</v>
      </c>
      <c r="H179" s="153">
        <v>1.169</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4241</v>
      </c>
      <c r="H180" s="153">
        <v>1.407</v>
      </c>
      <c r="I180" s="154"/>
      <c r="L180" s="149"/>
      <c r="M180" s="155"/>
      <c r="T180" s="156"/>
      <c r="AT180" s="151" t="s">
        <v>276</v>
      </c>
      <c r="AU180" s="151" t="s">
        <v>90</v>
      </c>
      <c r="AV180" s="12" t="s">
        <v>90</v>
      </c>
      <c r="AW180" s="12" t="s">
        <v>32</v>
      </c>
      <c r="AX180" s="12" t="s">
        <v>77</v>
      </c>
      <c r="AY180" s="151" t="s">
        <v>268</v>
      </c>
    </row>
    <row r="181" spans="2:65" s="12" customFormat="1" ht="22.5">
      <c r="B181" s="149"/>
      <c r="D181" s="150" t="s">
        <v>276</v>
      </c>
      <c r="E181" s="151" t="s">
        <v>1</v>
      </c>
      <c r="F181" s="152" t="s">
        <v>4242</v>
      </c>
      <c r="H181" s="153">
        <v>0.83899999999999997</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4132</v>
      </c>
      <c r="H182" s="153">
        <v>0.152</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4133</v>
      </c>
      <c r="H183" s="153">
        <v>0.47299999999999998</v>
      </c>
      <c r="I183" s="154"/>
      <c r="L183" s="149"/>
      <c r="M183" s="155"/>
      <c r="T183" s="156"/>
      <c r="AT183" s="151" t="s">
        <v>276</v>
      </c>
      <c r="AU183" s="151" t="s">
        <v>90</v>
      </c>
      <c r="AV183" s="12" t="s">
        <v>90</v>
      </c>
      <c r="AW183" s="12" t="s">
        <v>32</v>
      </c>
      <c r="AX183" s="12" t="s">
        <v>77</v>
      </c>
      <c r="AY183" s="151" t="s">
        <v>268</v>
      </c>
    </row>
    <row r="184" spans="2:65" s="15" customFormat="1">
      <c r="B184" s="170"/>
      <c r="D184" s="150" t="s">
        <v>276</v>
      </c>
      <c r="E184" s="171" t="s">
        <v>1</v>
      </c>
      <c r="F184" s="172" t="s">
        <v>325</v>
      </c>
      <c r="H184" s="173">
        <v>8.4149999999999991</v>
      </c>
      <c r="I184" s="174"/>
      <c r="L184" s="170"/>
      <c r="M184" s="175"/>
      <c r="T184" s="176"/>
      <c r="AT184" s="171" t="s">
        <v>276</v>
      </c>
      <c r="AU184" s="171" t="s">
        <v>90</v>
      </c>
      <c r="AV184" s="15" t="s">
        <v>97</v>
      </c>
      <c r="AW184" s="15" t="s">
        <v>32</v>
      </c>
      <c r="AX184" s="15" t="s">
        <v>77</v>
      </c>
      <c r="AY184" s="171" t="s">
        <v>268</v>
      </c>
    </row>
    <row r="185" spans="2:65" s="13" customFormat="1">
      <c r="B185" s="157"/>
      <c r="D185" s="150" t="s">
        <v>276</v>
      </c>
      <c r="E185" s="158" t="s">
        <v>1</v>
      </c>
      <c r="F185" s="159" t="s">
        <v>278</v>
      </c>
      <c r="H185" s="160">
        <v>8.4149999999999991</v>
      </c>
      <c r="I185" s="161"/>
      <c r="L185" s="157"/>
      <c r="M185" s="162"/>
      <c r="T185" s="163"/>
      <c r="AT185" s="158" t="s">
        <v>276</v>
      </c>
      <c r="AU185" s="158" t="s">
        <v>90</v>
      </c>
      <c r="AV185" s="13" t="s">
        <v>101</v>
      </c>
      <c r="AW185" s="13" t="s">
        <v>32</v>
      </c>
      <c r="AX185" s="13" t="s">
        <v>84</v>
      </c>
      <c r="AY185" s="158" t="s">
        <v>268</v>
      </c>
    </row>
    <row r="186" spans="2:65" s="1" customFormat="1" ht="21.75" customHeight="1">
      <c r="B186" s="32"/>
      <c r="C186" s="136" t="s">
        <v>346</v>
      </c>
      <c r="D186" s="177" t="s">
        <v>270</v>
      </c>
      <c r="E186" s="137" t="s">
        <v>4134</v>
      </c>
      <c r="F186" s="138" t="s">
        <v>4135</v>
      </c>
      <c r="G186" s="139" t="s">
        <v>215</v>
      </c>
      <c r="H186" s="140">
        <v>2.8319999999999999</v>
      </c>
      <c r="I186" s="141"/>
      <c r="J186" s="142">
        <f>ROUND(I186*H186,2)</f>
        <v>0</v>
      </c>
      <c r="K186" s="138" t="s">
        <v>1</v>
      </c>
      <c r="L186" s="32"/>
      <c r="M186" s="143" t="s">
        <v>1</v>
      </c>
      <c r="N186" s="144" t="s">
        <v>43</v>
      </c>
      <c r="P186" s="145">
        <f>O186*H186</f>
        <v>0</v>
      </c>
      <c r="Q186" s="145">
        <v>2.5019800000000001</v>
      </c>
      <c r="R186" s="145">
        <f>Q186*H186</f>
        <v>7.08560736</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4243</v>
      </c>
    </row>
    <row r="187" spans="2:65" s="14" customFormat="1">
      <c r="B187" s="164"/>
      <c r="D187" s="150" t="s">
        <v>276</v>
      </c>
      <c r="E187" s="165" t="s">
        <v>1</v>
      </c>
      <c r="F187" s="166" t="s">
        <v>3581</v>
      </c>
      <c r="H187" s="165" t="s">
        <v>1</v>
      </c>
      <c r="I187" s="167"/>
      <c r="L187" s="164"/>
      <c r="M187" s="168"/>
      <c r="T187" s="169"/>
      <c r="AT187" s="165" t="s">
        <v>276</v>
      </c>
      <c r="AU187" s="165" t="s">
        <v>90</v>
      </c>
      <c r="AV187" s="14" t="s">
        <v>84</v>
      </c>
      <c r="AW187" s="14" t="s">
        <v>32</v>
      </c>
      <c r="AX187" s="14" t="s">
        <v>77</v>
      </c>
      <c r="AY187" s="165" t="s">
        <v>268</v>
      </c>
    </row>
    <row r="188" spans="2:65" s="12" customFormat="1">
      <c r="B188" s="149"/>
      <c r="D188" s="150" t="s">
        <v>276</v>
      </c>
      <c r="E188" s="151" t="s">
        <v>1</v>
      </c>
      <c r="F188" s="152" t="s">
        <v>4244</v>
      </c>
      <c r="H188" s="153">
        <v>1.8879999999999999</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4245</v>
      </c>
      <c r="H189" s="153">
        <v>0.94399999999999995</v>
      </c>
      <c r="I189" s="154"/>
      <c r="L189" s="149"/>
      <c r="M189" s="155"/>
      <c r="T189" s="156"/>
      <c r="AT189" s="151" t="s">
        <v>276</v>
      </c>
      <c r="AU189" s="151" t="s">
        <v>90</v>
      </c>
      <c r="AV189" s="12" t="s">
        <v>90</v>
      </c>
      <c r="AW189" s="12" t="s">
        <v>32</v>
      </c>
      <c r="AX189" s="12" t="s">
        <v>77</v>
      </c>
      <c r="AY189" s="151" t="s">
        <v>268</v>
      </c>
    </row>
    <row r="190" spans="2:65" s="15" customFormat="1">
      <c r="B190" s="170"/>
      <c r="D190" s="150" t="s">
        <v>276</v>
      </c>
      <c r="E190" s="171" t="s">
        <v>1</v>
      </c>
      <c r="F190" s="172" t="s">
        <v>325</v>
      </c>
      <c r="H190" s="173">
        <v>2.8319999999999999</v>
      </c>
      <c r="I190" s="174"/>
      <c r="L190" s="170"/>
      <c r="M190" s="175"/>
      <c r="T190" s="176"/>
      <c r="AT190" s="171" t="s">
        <v>276</v>
      </c>
      <c r="AU190" s="171" t="s">
        <v>90</v>
      </c>
      <c r="AV190" s="15" t="s">
        <v>97</v>
      </c>
      <c r="AW190" s="15" t="s">
        <v>32</v>
      </c>
      <c r="AX190" s="15" t="s">
        <v>77</v>
      </c>
      <c r="AY190" s="171" t="s">
        <v>268</v>
      </c>
    </row>
    <row r="191" spans="2:65" s="13" customFormat="1">
      <c r="B191" s="157"/>
      <c r="D191" s="150" t="s">
        <v>276</v>
      </c>
      <c r="E191" s="158" t="s">
        <v>1</v>
      </c>
      <c r="F191" s="159" t="s">
        <v>278</v>
      </c>
      <c r="H191" s="160">
        <v>2.8319999999999999</v>
      </c>
      <c r="I191" s="161"/>
      <c r="L191" s="157"/>
      <c r="M191" s="162"/>
      <c r="T191" s="163"/>
      <c r="AT191" s="158" t="s">
        <v>276</v>
      </c>
      <c r="AU191" s="158" t="s">
        <v>90</v>
      </c>
      <c r="AV191" s="13" t="s">
        <v>101</v>
      </c>
      <c r="AW191" s="13" t="s">
        <v>32</v>
      </c>
      <c r="AX191" s="13" t="s">
        <v>84</v>
      </c>
      <c r="AY191" s="158" t="s">
        <v>268</v>
      </c>
    </row>
    <row r="192" spans="2:65" s="1" customFormat="1" ht="16.5" customHeight="1">
      <c r="B192" s="32"/>
      <c r="C192" s="136" t="s">
        <v>356</v>
      </c>
      <c r="D192" s="177" t="s">
        <v>270</v>
      </c>
      <c r="E192" s="137" t="s">
        <v>4139</v>
      </c>
      <c r="F192" s="138" t="s">
        <v>4140</v>
      </c>
      <c r="G192" s="139" t="s">
        <v>273</v>
      </c>
      <c r="H192" s="140">
        <v>71.95</v>
      </c>
      <c r="I192" s="141"/>
      <c r="J192" s="142">
        <f>ROUND(I192*H192,2)</f>
        <v>0</v>
      </c>
      <c r="K192" s="138" t="s">
        <v>274</v>
      </c>
      <c r="L192" s="32"/>
      <c r="M192" s="143" t="s">
        <v>1</v>
      </c>
      <c r="N192" s="144" t="s">
        <v>43</v>
      </c>
      <c r="P192" s="145">
        <f>O192*H192</f>
        <v>0</v>
      </c>
      <c r="Q192" s="145">
        <v>8.4200000000000004E-3</v>
      </c>
      <c r="R192" s="145">
        <f>Q192*H192</f>
        <v>0.60581900000000011</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4141</v>
      </c>
    </row>
    <row r="193" spans="2:65" s="14" customFormat="1">
      <c r="B193" s="164"/>
      <c r="D193" s="150" t="s">
        <v>276</v>
      </c>
      <c r="E193" s="165" t="s">
        <v>1</v>
      </c>
      <c r="F193" s="166" t="s">
        <v>3581</v>
      </c>
      <c r="H193" s="165" t="s">
        <v>1</v>
      </c>
      <c r="I193" s="167"/>
      <c r="L193" s="164"/>
      <c r="M193" s="168"/>
      <c r="T193" s="169"/>
      <c r="AT193" s="165" t="s">
        <v>276</v>
      </c>
      <c r="AU193" s="165" t="s">
        <v>90</v>
      </c>
      <c r="AV193" s="14" t="s">
        <v>84</v>
      </c>
      <c r="AW193" s="14" t="s">
        <v>32</v>
      </c>
      <c r="AX193" s="14" t="s">
        <v>77</v>
      </c>
      <c r="AY193" s="165" t="s">
        <v>268</v>
      </c>
    </row>
    <row r="194" spans="2:65" s="12" customFormat="1">
      <c r="B194" s="149"/>
      <c r="D194" s="150" t="s">
        <v>276</v>
      </c>
      <c r="E194" s="151" t="s">
        <v>1</v>
      </c>
      <c r="F194" s="152" t="s">
        <v>4233</v>
      </c>
      <c r="H194" s="153">
        <v>38.892000000000003</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4234</v>
      </c>
      <c r="H195" s="153">
        <v>9.3170000000000002</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4235</v>
      </c>
      <c r="H196" s="153">
        <v>8.4489999999999998</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3620</v>
      </c>
      <c r="H197" s="153">
        <v>9.8759999999999994</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955</v>
      </c>
      <c r="H198" s="153">
        <v>1.216</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4119</v>
      </c>
      <c r="H199" s="153">
        <v>4.2</v>
      </c>
      <c r="I199" s="154"/>
      <c r="L199" s="149"/>
      <c r="M199" s="155"/>
      <c r="T199" s="156"/>
      <c r="AT199" s="151" t="s">
        <v>276</v>
      </c>
      <c r="AU199" s="151" t="s">
        <v>90</v>
      </c>
      <c r="AV199" s="12" t="s">
        <v>90</v>
      </c>
      <c r="AW199" s="12" t="s">
        <v>32</v>
      </c>
      <c r="AX199" s="12" t="s">
        <v>77</v>
      </c>
      <c r="AY199" s="151" t="s">
        <v>268</v>
      </c>
    </row>
    <row r="200" spans="2:65" s="15" customFormat="1">
      <c r="B200" s="170"/>
      <c r="D200" s="150" t="s">
        <v>276</v>
      </c>
      <c r="E200" s="171" t="s">
        <v>1</v>
      </c>
      <c r="F200" s="172" t="s">
        <v>325</v>
      </c>
      <c r="H200" s="173">
        <v>71.95</v>
      </c>
      <c r="I200" s="174"/>
      <c r="L200" s="170"/>
      <c r="M200" s="175"/>
      <c r="T200" s="176"/>
      <c r="AT200" s="171" t="s">
        <v>276</v>
      </c>
      <c r="AU200" s="171" t="s">
        <v>90</v>
      </c>
      <c r="AV200" s="15" t="s">
        <v>97</v>
      </c>
      <c r="AW200" s="15" t="s">
        <v>32</v>
      </c>
      <c r="AX200" s="15" t="s">
        <v>77</v>
      </c>
      <c r="AY200" s="171" t="s">
        <v>268</v>
      </c>
    </row>
    <row r="201" spans="2:65" s="13" customFormat="1">
      <c r="B201" s="157"/>
      <c r="D201" s="150" t="s">
        <v>276</v>
      </c>
      <c r="E201" s="158" t="s">
        <v>1</v>
      </c>
      <c r="F201" s="159" t="s">
        <v>278</v>
      </c>
      <c r="H201" s="160">
        <v>71.95</v>
      </c>
      <c r="I201" s="161"/>
      <c r="L201" s="157"/>
      <c r="M201" s="162"/>
      <c r="T201" s="163"/>
      <c r="AT201" s="158" t="s">
        <v>276</v>
      </c>
      <c r="AU201" s="158" t="s">
        <v>90</v>
      </c>
      <c r="AV201" s="13" t="s">
        <v>101</v>
      </c>
      <c r="AW201" s="13" t="s">
        <v>32</v>
      </c>
      <c r="AX201" s="13" t="s">
        <v>84</v>
      </c>
      <c r="AY201" s="158" t="s">
        <v>268</v>
      </c>
    </row>
    <row r="202" spans="2:65" s="1" customFormat="1" ht="16.5" customHeight="1">
      <c r="B202" s="32"/>
      <c r="C202" s="136" t="s">
        <v>361</v>
      </c>
      <c r="D202" s="177" t="s">
        <v>270</v>
      </c>
      <c r="E202" s="137" t="s">
        <v>4142</v>
      </c>
      <c r="F202" s="138" t="s">
        <v>4143</v>
      </c>
      <c r="G202" s="139" t="s">
        <v>273</v>
      </c>
      <c r="H202" s="140">
        <v>29.125</v>
      </c>
      <c r="I202" s="141"/>
      <c r="J202" s="142">
        <f>ROUND(I202*H202,2)</f>
        <v>0</v>
      </c>
      <c r="K202" s="138" t="s">
        <v>1</v>
      </c>
      <c r="L202" s="32"/>
      <c r="M202" s="143" t="s">
        <v>1</v>
      </c>
      <c r="N202" s="144" t="s">
        <v>43</v>
      </c>
      <c r="P202" s="145">
        <f>O202*H202</f>
        <v>0</v>
      </c>
      <c r="Q202" s="145">
        <v>8.4200000000000004E-3</v>
      </c>
      <c r="R202" s="145">
        <f>Q202*H202</f>
        <v>0.24523250000000002</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4246</v>
      </c>
    </row>
    <row r="203" spans="2:65" s="14" customFormat="1">
      <c r="B203" s="164"/>
      <c r="D203" s="150" t="s">
        <v>276</v>
      </c>
      <c r="E203" s="165" t="s">
        <v>1</v>
      </c>
      <c r="F203" s="166" t="s">
        <v>3581</v>
      </c>
      <c r="H203" s="165" t="s">
        <v>1</v>
      </c>
      <c r="I203" s="167"/>
      <c r="L203" s="164"/>
      <c r="M203" s="168"/>
      <c r="T203" s="169"/>
      <c r="AT203" s="165" t="s">
        <v>276</v>
      </c>
      <c r="AU203" s="165" t="s">
        <v>90</v>
      </c>
      <c r="AV203" s="14" t="s">
        <v>84</v>
      </c>
      <c r="AW203" s="14" t="s">
        <v>32</v>
      </c>
      <c r="AX203" s="14" t="s">
        <v>77</v>
      </c>
      <c r="AY203" s="165" t="s">
        <v>268</v>
      </c>
    </row>
    <row r="204" spans="2:65" s="12" customFormat="1">
      <c r="B204" s="149"/>
      <c r="D204" s="150" t="s">
        <v>276</v>
      </c>
      <c r="E204" s="151" t="s">
        <v>1</v>
      </c>
      <c r="F204" s="152" t="s">
        <v>4236</v>
      </c>
      <c r="H204" s="153">
        <v>20.327999999999999</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4237</v>
      </c>
      <c r="H205" s="153">
        <v>8.7970000000000006</v>
      </c>
      <c r="I205" s="154"/>
      <c r="L205" s="149"/>
      <c r="M205" s="155"/>
      <c r="T205" s="156"/>
      <c r="AT205" s="151" t="s">
        <v>276</v>
      </c>
      <c r="AU205" s="151" t="s">
        <v>90</v>
      </c>
      <c r="AV205" s="12" t="s">
        <v>90</v>
      </c>
      <c r="AW205" s="12" t="s">
        <v>32</v>
      </c>
      <c r="AX205" s="12" t="s">
        <v>77</v>
      </c>
      <c r="AY205" s="151" t="s">
        <v>268</v>
      </c>
    </row>
    <row r="206" spans="2:65" s="15" customFormat="1">
      <c r="B206" s="170"/>
      <c r="D206" s="150" t="s">
        <v>276</v>
      </c>
      <c r="E206" s="171" t="s">
        <v>1</v>
      </c>
      <c r="F206" s="172" t="s">
        <v>325</v>
      </c>
      <c r="H206" s="173">
        <v>29.125</v>
      </c>
      <c r="I206" s="174"/>
      <c r="L206" s="170"/>
      <c r="M206" s="175"/>
      <c r="T206" s="176"/>
      <c r="AT206" s="171" t="s">
        <v>276</v>
      </c>
      <c r="AU206" s="171" t="s">
        <v>90</v>
      </c>
      <c r="AV206" s="15" t="s">
        <v>97</v>
      </c>
      <c r="AW206" s="15" t="s">
        <v>32</v>
      </c>
      <c r="AX206" s="15" t="s">
        <v>77</v>
      </c>
      <c r="AY206" s="171" t="s">
        <v>268</v>
      </c>
    </row>
    <row r="207" spans="2:65" s="13" customFormat="1">
      <c r="B207" s="157"/>
      <c r="D207" s="150" t="s">
        <v>276</v>
      </c>
      <c r="E207" s="158" t="s">
        <v>1</v>
      </c>
      <c r="F207" s="159" t="s">
        <v>278</v>
      </c>
      <c r="H207" s="160">
        <v>29.125</v>
      </c>
      <c r="I207" s="161"/>
      <c r="L207" s="157"/>
      <c r="M207" s="162"/>
      <c r="T207" s="163"/>
      <c r="AT207" s="158" t="s">
        <v>276</v>
      </c>
      <c r="AU207" s="158" t="s">
        <v>90</v>
      </c>
      <c r="AV207" s="13" t="s">
        <v>101</v>
      </c>
      <c r="AW207" s="13" t="s">
        <v>32</v>
      </c>
      <c r="AX207" s="13" t="s">
        <v>84</v>
      </c>
      <c r="AY207" s="158" t="s">
        <v>268</v>
      </c>
    </row>
    <row r="208" spans="2:65" s="1" customFormat="1" ht="16.5" customHeight="1">
      <c r="B208" s="32"/>
      <c r="C208" s="136" t="s">
        <v>8</v>
      </c>
      <c r="D208" s="177" t="s">
        <v>270</v>
      </c>
      <c r="E208" s="137" t="s">
        <v>4145</v>
      </c>
      <c r="F208" s="138" t="s">
        <v>4146</v>
      </c>
      <c r="G208" s="139" t="s">
        <v>273</v>
      </c>
      <c r="H208" s="140">
        <v>71.95</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4147</v>
      </c>
    </row>
    <row r="209" spans="2:65" s="1" customFormat="1" ht="16.5" customHeight="1">
      <c r="B209" s="32"/>
      <c r="C209" s="136" t="s">
        <v>370</v>
      </c>
      <c r="D209" s="177" t="s">
        <v>270</v>
      </c>
      <c r="E209" s="137" t="s">
        <v>4148</v>
      </c>
      <c r="F209" s="138" t="s">
        <v>4149</v>
      </c>
      <c r="G209" s="139" t="s">
        <v>273</v>
      </c>
      <c r="H209" s="140">
        <v>29.125</v>
      </c>
      <c r="I209" s="141"/>
      <c r="J209" s="142">
        <f>ROUND(I209*H209,2)</f>
        <v>0</v>
      </c>
      <c r="K209" s="138" t="s">
        <v>1</v>
      </c>
      <c r="L209" s="32"/>
      <c r="M209" s="143" t="s">
        <v>1</v>
      </c>
      <c r="N209" s="144" t="s">
        <v>43</v>
      </c>
      <c r="P209" s="145">
        <f>O209*H209</f>
        <v>0</v>
      </c>
      <c r="Q209" s="145">
        <v>0</v>
      </c>
      <c r="R209" s="145">
        <f>Q209*H209</f>
        <v>0</v>
      </c>
      <c r="S209" s="145">
        <v>0</v>
      </c>
      <c r="T209" s="146">
        <f>S209*H209</f>
        <v>0</v>
      </c>
      <c r="AR209" s="147" t="s">
        <v>101</v>
      </c>
      <c r="AT209" s="147" t="s">
        <v>270</v>
      </c>
      <c r="AU209" s="147" t="s">
        <v>90</v>
      </c>
      <c r="AY209" s="17" t="s">
        <v>268</v>
      </c>
      <c r="BE209" s="148">
        <f>IF(N209="základní",J209,0)</f>
        <v>0</v>
      </c>
      <c r="BF209" s="148">
        <f>IF(N209="snížená",J209,0)</f>
        <v>0</v>
      </c>
      <c r="BG209" s="148">
        <f>IF(N209="zákl. přenesená",J209,0)</f>
        <v>0</v>
      </c>
      <c r="BH209" s="148">
        <f>IF(N209="sníž. přenesená",J209,0)</f>
        <v>0</v>
      </c>
      <c r="BI209" s="148">
        <f>IF(N209="nulová",J209,0)</f>
        <v>0</v>
      </c>
      <c r="BJ209" s="17" t="s">
        <v>90</v>
      </c>
      <c r="BK209" s="148">
        <f>ROUND(I209*H209,2)</f>
        <v>0</v>
      </c>
      <c r="BL209" s="17" t="s">
        <v>101</v>
      </c>
      <c r="BM209" s="147" t="s">
        <v>4247</v>
      </c>
    </row>
    <row r="210" spans="2:65" s="1" customFormat="1" ht="24.2" customHeight="1">
      <c r="B210" s="32"/>
      <c r="C210" s="136" t="s">
        <v>374</v>
      </c>
      <c r="D210" s="136" t="s">
        <v>270</v>
      </c>
      <c r="E210" s="137" t="s">
        <v>4151</v>
      </c>
      <c r="F210" s="138" t="s">
        <v>4152</v>
      </c>
      <c r="G210" s="139" t="s">
        <v>413</v>
      </c>
      <c r="H210" s="140">
        <v>1.109</v>
      </c>
      <c r="I210" s="141"/>
      <c r="J210" s="142">
        <f>ROUND(I210*H210,2)</f>
        <v>0</v>
      </c>
      <c r="K210" s="138" t="s">
        <v>274</v>
      </c>
      <c r="L210" s="32"/>
      <c r="M210" s="143" t="s">
        <v>1</v>
      </c>
      <c r="N210" s="144" t="s">
        <v>43</v>
      </c>
      <c r="P210" s="145">
        <f>O210*H210</f>
        <v>0</v>
      </c>
      <c r="Q210" s="145">
        <v>1.05291</v>
      </c>
      <c r="R210" s="145">
        <f>Q210*H210</f>
        <v>1.16767719</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4153</v>
      </c>
    </row>
    <row r="211" spans="2:65" s="12" customFormat="1">
      <c r="B211" s="149"/>
      <c r="D211" s="150" t="s">
        <v>276</v>
      </c>
      <c r="E211" s="151" t="s">
        <v>1</v>
      </c>
      <c r="F211" s="152" t="s">
        <v>4248</v>
      </c>
      <c r="H211" s="153">
        <v>1.109</v>
      </c>
      <c r="I211" s="154"/>
      <c r="L211" s="149"/>
      <c r="M211" s="155"/>
      <c r="T211" s="156"/>
      <c r="AT211" s="151" t="s">
        <v>276</v>
      </c>
      <c r="AU211" s="151" t="s">
        <v>90</v>
      </c>
      <c r="AV211" s="12" t="s">
        <v>90</v>
      </c>
      <c r="AW211" s="12" t="s">
        <v>32</v>
      </c>
      <c r="AX211" s="12" t="s">
        <v>77</v>
      </c>
      <c r="AY211" s="151" t="s">
        <v>268</v>
      </c>
    </row>
    <row r="212" spans="2:65" s="13" customFormat="1">
      <c r="B212" s="157"/>
      <c r="D212" s="150" t="s">
        <v>276</v>
      </c>
      <c r="E212" s="158" t="s">
        <v>1</v>
      </c>
      <c r="F212" s="159" t="s">
        <v>278</v>
      </c>
      <c r="H212" s="160">
        <v>1.109</v>
      </c>
      <c r="I212" s="161"/>
      <c r="L212" s="157"/>
      <c r="M212" s="162"/>
      <c r="T212" s="163"/>
      <c r="AT212" s="158" t="s">
        <v>276</v>
      </c>
      <c r="AU212" s="158" t="s">
        <v>90</v>
      </c>
      <c r="AV212" s="13" t="s">
        <v>101</v>
      </c>
      <c r="AW212" s="13" t="s">
        <v>32</v>
      </c>
      <c r="AX212" s="13" t="s">
        <v>84</v>
      </c>
      <c r="AY212" s="158" t="s">
        <v>268</v>
      </c>
    </row>
    <row r="213" spans="2:65" s="11" customFormat="1" ht="25.9" customHeight="1">
      <c r="B213" s="124"/>
      <c r="D213" s="125" t="s">
        <v>76</v>
      </c>
      <c r="E213" s="126" t="s">
        <v>585</v>
      </c>
      <c r="F213" s="126" t="s">
        <v>586</v>
      </c>
      <c r="I213" s="127"/>
      <c r="J213" s="128">
        <f>BK213</f>
        <v>0</v>
      </c>
      <c r="L213" s="124"/>
      <c r="M213" s="129"/>
      <c r="P213" s="130">
        <f>P214</f>
        <v>0</v>
      </c>
      <c r="R213" s="130">
        <f>R214</f>
        <v>0.88514999999999999</v>
      </c>
      <c r="T213" s="131">
        <f>T214</f>
        <v>0</v>
      </c>
      <c r="AR213" s="125" t="s">
        <v>90</v>
      </c>
      <c r="AT213" s="132" t="s">
        <v>76</v>
      </c>
      <c r="AU213" s="132" t="s">
        <v>77</v>
      </c>
      <c r="AY213" s="125" t="s">
        <v>268</v>
      </c>
      <c r="BK213" s="133">
        <f>BK214</f>
        <v>0</v>
      </c>
    </row>
    <row r="214" spans="2:65" s="11" customFormat="1" ht="22.9" customHeight="1">
      <c r="B214" s="124"/>
      <c r="D214" s="125" t="s">
        <v>76</v>
      </c>
      <c r="E214" s="134" t="s">
        <v>2174</v>
      </c>
      <c r="F214" s="134" t="s">
        <v>2175</v>
      </c>
      <c r="I214" s="127"/>
      <c r="J214" s="135">
        <f>BK214</f>
        <v>0</v>
      </c>
      <c r="L214" s="124"/>
      <c r="M214" s="129"/>
      <c r="P214" s="130">
        <f>SUM(P215:P227)</f>
        <v>0</v>
      </c>
      <c r="R214" s="130">
        <f>SUM(R215:R227)</f>
        <v>0.88514999999999999</v>
      </c>
      <c r="T214" s="131">
        <f>SUM(T215:T227)</f>
        <v>0</v>
      </c>
      <c r="AR214" s="125" t="s">
        <v>90</v>
      </c>
      <c r="AT214" s="132" t="s">
        <v>76</v>
      </c>
      <c r="AU214" s="132" t="s">
        <v>84</v>
      </c>
      <c r="AY214" s="125" t="s">
        <v>268</v>
      </c>
      <c r="BK214" s="133">
        <f>SUM(BK215:BK227)</f>
        <v>0</v>
      </c>
    </row>
    <row r="215" spans="2:65" s="1" customFormat="1" ht="16.5" customHeight="1">
      <c r="B215" s="32"/>
      <c r="C215" s="136" t="s">
        <v>378</v>
      </c>
      <c r="D215" s="136" t="s">
        <v>270</v>
      </c>
      <c r="E215" s="137" t="s">
        <v>4155</v>
      </c>
      <c r="F215" s="138" t="s">
        <v>4156</v>
      </c>
      <c r="G215" s="139" t="s">
        <v>1442</v>
      </c>
      <c r="H215" s="140">
        <v>843</v>
      </c>
      <c r="I215" s="141"/>
      <c r="J215" s="142">
        <f>ROUND(I215*H215,2)</f>
        <v>0</v>
      </c>
      <c r="K215" s="138" t="s">
        <v>1</v>
      </c>
      <c r="L215" s="32"/>
      <c r="M215" s="143" t="s">
        <v>1</v>
      </c>
      <c r="N215" s="144" t="s">
        <v>43</v>
      </c>
      <c r="P215" s="145">
        <f>O215*H215</f>
        <v>0</v>
      </c>
      <c r="Q215" s="145">
        <v>5.0000000000000002E-5</v>
      </c>
      <c r="R215" s="145">
        <f>Q215*H215</f>
        <v>4.215E-2</v>
      </c>
      <c r="S215" s="145">
        <v>0</v>
      </c>
      <c r="T215" s="146">
        <f>S215*H215</f>
        <v>0</v>
      </c>
      <c r="AR215" s="147" t="s">
        <v>370</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370</v>
      </c>
      <c r="BM215" s="147" t="s">
        <v>4157</v>
      </c>
    </row>
    <row r="216" spans="2:65" s="1" customFormat="1" ht="29.25">
      <c r="B216" s="32"/>
      <c r="D216" s="150" t="s">
        <v>475</v>
      </c>
      <c r="F216" s="178" t="s">
        <v>4158</v>
      </c>
      <c r="I216" s="179"/>
      <c r="L216" s="32"/>
      <c r="M216" s="180"/>
      <c r="T216" s="56"/>
      <c r="AT216" s="17" t="s">
        <v>475</v>
      </c>
      <c r="AU216" s="17" t="s">
        <v>90</v>
      </c>
    </row>
    <row r="217" spans="2:65" s="12" customFormat="1">
      <c r="B217" s="149"/>
      <c r="D217" s="150" t="s">
        <v>276</v>
      </c>
      <c r="F217" s="152" t="s">
        <v>4249</v>
      </c>
      <c r="H217" s="153">
        <v>843</v>
      </c>
      <c r="I217" s="154"/>
      <c r="L217" s="149"/>
      <c r="M217" s="155"/>
      <c r="T217" s="156"/>
      <c r="AT217" s="151" t="s">
        <v>276</v>
      </c>
      <c r="AU217" s="151" t="s">
        <v>90</v>
      </c>
      <c r="AV217" s="12" t="s">
        <v>90</v>
      </c>
      <c r="AW217" s="12" t="s">
        <v>4</v>
      </c>
      <c r="AX217" s="12" t="s">
        <v>84</v>
      </c>
      <c r="AY217" s="151" t="s">
        <v>268</v>
      </c>
    </row>
    <row r="218" spans="2:65" s="1" customFormat="1" ht="24.2" customHeight="1">
      <c r="B218" s="32"/>
      <c r="C218" s="186" t="s">
        <v>382</v>
      </c>
      <c r="D218" s="186" t="s">
        <v>982</v>
      </c>
      <c r="E218" s="187" t="s">
        <v>4160</v>
      </c>
      <c r="F218" s="188" t="s">
        <v>4161</v>
      </c>
      <c r="G218" s="189" t="s">
        <v>413</v>
      </c>
      <c r="H218" s="190">
        <v>0.84299999999999997</v>
      </c>
      <c r="I218" s="191"/>
      <c r="J218" s="192">
        <f>ROUND(I218*H218,2)</f>
        <v>0</v>
      </c>
      <c r="K218" s="188" t="s">
        <v>1</v>
      </c>
      <c r="L218" s="193"/>
      <c r="M218" s="194" t="s">
        <v>1</v>
      </c>
      <c r="N218" s="195" t="s">
        <v>43</v>
      </c>
      <c r="P218" s="145">
        <f>O218*H218</f>
        <v>0</v>
      </c>
      <c r="Q218" s="145">
        <v>1</v>
      </c>
      <c r="R218" s="145">
        <f>Q218*H218</f>
        <v>0.84299999999999997</v>
      </c>
      <c r="S218" s="145">
        <v>0</v>
      </c>
      <c r="T218" s="146">
        <f>S218*H218</f>
        <v>0</v>
      </c>
      <c r="AR218" s="147" t="s">
        <v>448</v>
      </c>
      <c r="AT218" s="147" t="s">
        <v>982</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370</v>
      </c>
      <c r="BM218" s="147" t="s">
        <v>4162</v>
      </c>
    </row>
    <row r="219" spans="2:65" s="1" customFormat="1" ht="19.5">
      <c r="B219" s="32"/>
      <c r="D219" s="150" t="s">
        <v>475</v>
      </c>
      <c r="F219" s="178" t="s">
        <v>4163</v>
      </c>
      <c r="I219" s="179"/>
      <c r="L219" s="32"/>
      <c r="M219" s="180"/>
      <c r="T219" s="56"/>
      <c r="AT219" s="17" t="s">
        <v>475</v>
      </c>
      <c r="AU219" s="17" t="s">
        <v>90</v>
      </c>
    </row>
    <row r="220" spans="2:65" s="14" customFormat="1">
      <c r="B220" s="164"/>
      <c r="D220" s="150" t="s">
        <v>276</v>
      </c>
      <c r="E220" s="165" t="s">
        <v>1</v>
      </c>
      <c r="F220" s="166" t="s">
        <v>4164</v>
      </c>
      <c r="H220" s="165" t="s">
        <v>1</v>
      </c>
      <c r="I220" s="167"/>
      <c r="L220" s="164"/>
      <c r="M220" s="168"/>
      <c r="T220" s="169"/>
      <c r="AT220" s="165" t="s">
        <v>276</v>
      </c>
      <c r="AU220" s="165" t="s">
        <v>90</v>
      </c>
      <c r="AV220" s="14" t="s">
        <v>84</v>
      </c>
      <c r="AW220" s="14" t="s">
        <v>32</v>
      </c>
      <c r="AX220" s="14" t="s">
        <v>77</v>
      </c>
      <c r="AY220" s="165" t="s">
        <v>268</v>
      </c>
    </row>
    <row r="221" spans="2:65" s="12" customFormat="1">
      <c r="B221" s="149"/>
      <c r="D221" s="150" t="s">
        <v>276</v>
      </c>
      <c r="E221" s="151" t="s">
        <v>1</v>
      </c>
      <c r="F221" s="152" t="s">
        <v>4250</v>
      </c>
      <c r="H221" s="153">
        <v>0.214</v>
      </c>
      <c r="I221" s="154"/>
      <c r="L221" s="149"/>
      <c r="M221" s="155"/>
      <c r="T221" s="156"/>
      <c r="AT221" s="151" t="s">
        <v>276</v>
      </c>
      <c r="AU221" s="151" t="s">
        <v>90</v>
      </c>
      <c r="AV221" s="12" t="s">
        <v>90</v>
      </c>
      <c r="AW221" s="12" t="s">
        <v>32</v>
      </c>
      <c r="AX221" s="12" t="s">
        <v>77</v>
      </c>
      <c r="AY221" s="151" t="s">
        <v>268</v>
      </c>
    </row>
    <row r="222" spans="2:65" s="15" customFormat="1">
      <c r="B222" s="170"/>
      <c r="D222" s="150" t="s">
        <v>276</v>
      </c>
      <c r="E222" s="171" t="s">
        <v>1</v>
      </c>
      <c r="F222" s="172" t="s">
        <v>325</v>
      </c>
      <c r="H222" s="173">
        <v>0.214</v>
      </c>
      <c r="I222" s="174"/>
      <c r="L222" s="170"/>
      <c r="M222" s="175"/>
      <c r="T222" s="176"/>
      <c r="AT222" s="171" t="s">
        <v>276</v>
      </c>
      <c r="AU222" s="171" t="s">
        <v>90</v>
      </c>
      <c r="AV222" s="15" t="s">
        <v>97</v>
      </c>
      <c r="AW222" s="15" t="s">
        <v>32</v>
      </c>
      <c r="AX222" s="15" t="s">
        <v>77</v>
      </c>
      <c r="AY222" s="171" t="s">
        <v>268</v>
      </c>
    </row>
    <row r="223" spans="2:65" s="14" customFormat="1">
      <c r="B223" s="164"/>
      <c r="D223" s="150" t="s">
        <v>276</v>
      </c>
      <c r="E223" s="165" t="s">
        <v>1</v>
      </c>
      <c r="F223" s="166" t="s">
        <v>4166</v>
      </c>
      <c r="H223" s="165" t="s">
        <v>1</v>
      </c>
      <c r="I223" s="167"/>
      <c r="L223" s="164"/>
      <c r="M223" s="168"/>
      <c r="T223" s="169"/>
      <c r="AT223" s="165" t="s">
        <v>276</v>
      </c>
      <c r="AU223" s="165" t="s">
        <v>90</v>
      </c>
      <c r="AV223" s="14" t="s">
        <v>84</v>
      </c>
      <c r="AW223" s="14" t="s">
        <v>32</v>
      </c>
      <c r="AX223" s="14" t="s">
        <v>77</v>
      </c>
      <c r="AY223" s="165" t="s">
        <v>268</v>
      </c>
    </row>
    <row r="224" spans="2:65" s="12" customFormat="1">
      <c r="B224" s="149"/>
      <c r="D224" s="150" t="s">
        <v>276</v>
      </c>
      <c r="E224" s="151" t="s">
        <v>1</v>
      </c>
      <c r="F224" s="152" t="s">
        <v>4251</v>
      </c>
      <c r="H224" s="153">
        <v>0.629</v>
      </c>
      <c r="I224" s="154"/>
      <c r="L224" s="149"/>
      <c r="M224" s="155"/>
      <c r="T224" s="156"/>
      <c r="AT224" s="151" t="s">
        <v>276</v>
      </c>
      <c r="AU224" s="151" t="s">
        <v>90</v>
      </c>
      <c r="AV224" s="12" t="s">
        <v>90</v>
      </c>
      <c r="AW224" s="12" t="s">
        <v>32</v>
      </c>
      <c r="AX224" s="12" t="s">
        <v>77</v>
      </c>
      <c r="AY224" s="151" t="s">
        <v>268</v>
      </c>
    </row>
    <row r="225" spans="2:65" s="15" customFormat="1">
      <c r="B225" s="170"/>
      <c r="D225" s="150" t="s">
        <v>276</v>
      </c>
      <c r="E225" s="171" t="s">
        <v>1</v>
      </c>
      <c r="F225" s="172" t="s">
        <v>325</v>
      </c>
      <c r="H225" s="173">
        <v>0.629</v>
      </c>
      <c r="I225" s="174"/>
      <c r="L225" s="170"/>
      <c r="M225" s="175"/>
      <c r="T225" s="176"/>
      <c r="AT225" s="171" t="s">
        <v>276</v>
      </c>
      <c r="AU225" s="171" t="s">
        <v>90</v>
      </c>
      <c r="AV225" s="15" t="s">
        <v>97</v>
      </c>
      <c r="AW225" s="15" t="s">
        <v>32</v>
      </c>
      <c r="AX225" s="15" t="s">
        <v>77</v>
      </c>
      <c r="AY225" s="171" t="s">
        <v>268</v>
      </c>
    </row>
    <row r="226" spans="2:65" s="13" customFormat="1">
      <c r="B226" s="157"/>
      <c r="D226" s="150" t="s">
        <v>276</v>
      </c>
      <c r="E226" s="158" t="s">
        <v>1</v>
      </c>
      <c r="F226" s="159" t="s">
        <v>278</v>
      </c>
      <c r="H226" s="160">
        <v>0.84299999999999997</v>
      </c>
      <c r="I226" s="161"/>
      <c r="L226" s="157"/>
      <c r="M226" s="162"/>
      <c r="T226" s="163"/>
      <c r="AT226" s="158" t="s">
        <v>276</v>
      </c>
      <c r="AU226" s="158" t="s">
        <v>90</v>
      </c>
      <c r="AV226" s="13" t="s">
        <v>101</v>
      </c>
      <c r="AW226" s="13" t="s">
        <v>32</v>
      </c>
      <c r="AX226" s="13" t="s">
        <v>84</v>
      </c>
      <c r="AY226" s="158" t="s">
        <v>268</v>
      </c>
    </row>
    <row r="227" spans="2:65" s="1" customFormat="1" ht="24.2" customHeight="1">
      <c r="B227" s="32"/>
      <c r="C227" s="136" t="s">
        <v>387</v>
      </c>
      <c r="D227" s="136" t="s">
        <v>270</v>
      </c>
      <c r="E227" s="137" t="s">
        <v>2266</v>
      </c>
      <c r="F227" s="138" t="s">
        <v>2267</v>
      </c>
      <c r="G227" s="139" t="s">
        <v>1472</v>
      </c>
      <c r="H227" s="197"/>
      <c r="I227" s="141"/>
      <c r="J227" s="142">
        <f>ROUND(I227*H227,2)</f>
        <v>0</v>
      </c>
      <c r="K227" s="138" t="s">
        <v>274</v>
      </c>
      <c r="L227" s="32"/>
      <c r="M227" s="181" t="s">
        <v>1</v>
      </c>
      <c r="N227" s="182" t="s">
        <v>43</v>
      </c>
      <c r="O227" s="183"/>
      <c r="P227" s="184">
        <f>O227*H227</f>
        <v>0</v>
      </c>
      <c r="Q227" s="184">
        <v>0</v>
      </c>
      <c r="R227" s="184">
        <f>Q227*H227</f>
        <v>0</v>
      </c>
      <c r="S227" s="184">
        <v>0</v>
      </c>
      <c r="T227" s="185">
        <f>S227*H227</f>
        <v>0</v>
      </c>
      <c r="AR227" s="147" t="s">
        <v>370</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370</v>
      </c>
      <c r="BM227" s="147" t="s">
        <v>4168</v>
      </c>
    </row>
    <row r="228" spans="2:65" s="1" customFormat="1" ht="6.95" customHeight="1">
      <c r="B228" s="44"/>
      <c r="C228" s="45"/>
      <c r="D228" s="45"/>
      <c r="E228" s="45"/>
      <c r="F228" s="45"/>
      <c r="G228" s="45"/>
      <c r="H228" s="45"/>
      <c r="I228" s="45"/>
      <c r="J228" s="45"/>
      <c r="K228" s="45"/>
      <c r="L228" s="32"/>
    </row>
  </sheetData>
  <sheetProtection algorithmName="SHA-512" hashValue="mfVJqKjyodY7aiA7hGdcV88E6VYeUKH5FYskA+lD+C6OpE3XLMGc+cXN2h6g91rUZaxflD6ubw7Hd0IEbdMSdg==" saltValue="IZukeZh1HWG9SwdGDxryRCGQxJL1Dd67+bnjM0Jia8KcvE8cLZAOS/8p4A9/DxwaoB/yOaFIBCmVufzkFM9DSA==" spinCount="100000" sheet="1" objects="1" scenarios="1" formatColumns="0" formatRows="0" autoFilter="0"/>
  <autoFilter ref="C128:K227"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125</v>
      </c>
      <c r="AZ2" s="92" t="s">
        <v>4252</v>
      </c>
      <c r="BA2" s="92" t="s">
        <v>1</v>
      </c>
      <c r="BB2" s="92" t="s">
        <v>1</v>
      </c>
      <c r="BC2" s="92" t="s">
        <v>4253</v>
      </c>
      <c r="BD2" s="92" t="s">
        <v>90</v>
      </c>
    </row>
    <row r="3" spans="2:56" ht="6.95" customHeight="1">
      <c r="B3" s="18"/>
      <c r="C3" s="19"/>
      <c r="D3" s="19"/>
      <c r="E3" s="19"/>
      <c r="F3" s="19"/>
      <c r="G3" s="19"/>
      <c r="H3" s="19"/>
      <c r="I3" s="19"/>
      <c r="J3" s="19"/>
      <c r="K3" s="19"/>
      <c r="L3" s="20"/>
      <c r="AT3" s="17" t="s">
        <v>84</v>
      </c>
      <c r="AZ3" s="92" t="s">
        <v>4254</v>
      </c>
      <c r="BA3" s="92" t="s">
        <v>1</v>
      </c>
      <c r="BB3" s="92" t="s">
        <v>1</v>
      </c>
      <c r="BC3" s="92" t="s">
        <v>2181</v>
      </c>
      <c r="BD3" s="92" t="s">
        <v>90</v>
      </c>
    </row>
    <row r="4" spans="2:56" ht="24.95" customHeight="1">
      <c r="B4" s="20"/>
      <c r="D4" s="21" t="s">
        <v>219</v>
      </c>
      <c r="L4" s="20"/>
      <c r="M4" s="93" t="s">
        <v>10</v>
      </c>
      <c r="AT4" s="17" t="s">
        <v>4</v>
      </c>
      <c r="AZ4" s="92" t="s">
        <v>4255</v>
      </c>
      <c r="BA4" s="92" t="s">
        <v>1</v>
      </c>
      <c r="BB4" s="92" t="s">
        <v>1</v>
      </c>
      <c r="BC4" s="92" t="s">
        <v>1476</v>
      </c>
      <c r="BD4" s="92" t="s">
        <v>90</v>
      </c>
    </row>
    <row r="5" spans="2:56" ht="6.95" customHeight="1">
      <c r="B5" s="20"/>
      <c r="L5" s="20"/>
      <c r="AZ5" s="92" t="s">
        <v>4256</v>
      </c>
      <c r="BA5" s="92" t="s">
        <v>1</v>
      </c>
      <c r="BB5" s="92" t="s">
        <v>1</v>
      </c>
      <c r="BC5" s="92" t="s">
        <v>2176</v>
      </c>
      <c r="BD5" s="92" t="s">
        <v>90</v>
      </c>
    </row>
    <row r="6" spans="2:56" ht="12" customHeight="1">
      <c r="B6" s="20"/>
      <c r="D6" s="27" t="s">
        <v>16</v>
      </c>
      <c r="L6" s="20"/>
      <c r="AZ6" s="92" t="s">
        <v>4257</v>
      </c>
      <c r="BA6" s="92" t="s">
        <v>1</v>
      </c>
      <c r="BB6" s="92" t="s">
        <v>1</v>
      </c>
      <c r="BC6" s="92" t="s">
        <v>1822</v>
      </c>
      <c r="BD6" s="92" t="s">
        <v>90</v>
      </c>
    </row>
    <row r="7" spans="2:56" ht="16.5" customHeight="1">
      <c r="B7" s="20"/>
      <c r="E7" s="258" t="str">
        <f>'Rekapitulace stavby'!K6</f>
        <v>VÝSTAVBA CHRÁNĚNÉHO BYDLENÍ V NOVÉ PACE</v>
      </c>
      <c r="F7" s="259"/>
      <c r="G7" s="259"/>
      <c r="H7" s="259"/>
      <c r="L7" s="20"/>
      <c r="AZ7" s="92" t="s">
        <v>4258</v>
      </c>
      <c r="BA7" s="92" t="s">
        <v>1</v>
      </c>
      <c r="BB7" s="92" t="s">
        <v>1</v>
      </c>
      <c r="BC7" s="92" t="s">
        <v>4259</v>
      </c>
      <c r="BD7" s="92" t="s">
        <v>90</v>
      </c>
    </row>
    <row r="8" spans="2:56" ht="12.75">
      <c r="B8" s="20"/>
      <c r="D8" s="27" t="s">
        <v>228</v>
      </c>
      <c r="L8" s="20"/>
      <c r="AZ8" s="92" t="s">
        <v>4260</v>
      </c>
      <c r="BA8" s="92" t="s">
        <v>1</v>
      </c>
      <c r="BB8" s="92" t="s">
        <v>1</v>
      </c>
      <c r="BC8" s="92" t="s">
        <v>4261</v>
      </c>
      <c r="BD8" s="92" t="s">
        <v>90</v>
      </c>
    </row>
    <row r="9" spans="2:56" ht="16.5" customHeight="1">
      <c r="B9" s="20"/>
      <c r="E9" s="258" t="s">
        <v>231</v>
      </c>
      <c r="F9" s="242"/>
      <c r="G9" s="242"/>
      <c r="H9" s="242"/>
      <c r="L9" s="20"/>
      <c r="AZ9" s="92" t="s">
        <v>4262</v>
      </c>
      <c r="BA9" s="92" t="s">
        <v>1</v>
      </c>
      <c r="BB9" s="92" t="s">
        <v>1</v>
      </c>
      <c r="BC9" s="92" t="s">
        <v>4263</v>
      </c>
      <c r="BD9" s="92" t="s">
        <v>90</v>
      </c>
    </row>
    <row r="10" spans="2:56" ht="12" customHeight="1">
      <c r="B10" s="20"/>
      <c r="D10" s="27" t="s">
        <v>234</v>
      </c>
      <c r="L10" s="20"/>
    </row>
    <row r="11" spans="2:56" s="1" customFormat="1" ht="16.5" customHeight="1">
      <c r="B11" s="32"/>
      <c r="E11" s="222" t="s">
        <v>753</v>
      </c>
      <c r="F11" s="257"/>
      <c r="G11" s="257"/>
      <c r="H11" s="257"/>
      <c r="L11" s="32"/>
    </row>
    <row r="12" spans="2:56" s="1" customFormat="1" ht="12" customHeight="1">
      <c r="B12" s="32"/>
      <c r="D12" s="27" t="s">
        <v>4264</v>
      </c>
      <c r="L12" s="32"/>
    </row>
    <row r="13" spans="2:56" s="1" customFormat="1" ht="16.5" customHeight="1">
      <c r="B13" s="32"/>
      <c r="E13" s="235" t="s">
        <v>4265</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ROUND(J133,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ROUND((SUM(BE133:BE245)),  2)</f>
        <v>0</v>
      </c>
      <c r="I37" s="96">
        <v>0.21</v>
      </c>
      <c r="J37" s="85">
        <f>ROUND(((SUM(BE133:BE245))*I37),  2)</f>
        <v>0</v>
      </c>
      <c r="L37" s="32"/>
    </row>
    <row r="38" spans="2:12" s="1" customFormat="1" ht="14.45" customHeight="1">
      <c r="B38" s="32"/>
      <c r="E38" s="27" t="s">
        <v>43</v>
      </c>
      <c r="F38" s="85">
        <f>ROUND((SUM(BF133:BF245)),  2)</f>
        <v>0</v>
      </c>
      <c r="I38" s="96">
        <v>0.15</v>
      </c>
      <c r="J38" s="85">
        <f>ROUND(((SUM(BF133:BF245))*I38),  2)</f>
        <v>0</v>
      </c>
      <c r="L38" s="32"/>
    </row>
    <row r="39" spans="2:12" s="1" customFormat="1" ht="14.45" hidden="1" customHeight="1">
      <c r="B39" s="32"/>
      <c r="E39" s="27" t="s">
        <v>44</v>
      </c>
      <c r="F39" s="85">
        <f>ROUND((SUM(BG133:BG245)),  2)</f>
        <v>0</v>
      </c>
      <c r="I39" s="96">
        <v>0.21</v>
      </c>
      <c r="J39" s="85">
        <f>0</f>
        <v>0</v>
      </c>
      <c r="L39" s="32"/>
    </row>
    <row r="40" spans="2:12" s="1" customFormat="1" ht="14.45" hidden="1" customHeight="1">
      <c r="B40" s="32"/>
      <c r="E40" s="27" t="s">
        <v>45</v>
      </c>
      <c r="F40" s="85">
        <f>ROUND((SUM(BH133:BH245)),  2)</f>
        <v>0</v>
      </c>
      <c r="I40" s="96">
        <v>0.15</v>
      </c>
      <c r="J40" s="85">
        <f>0</f>
        <v>0</v>
      </c>
      <c r="L40" s="32"/>
    </row>
    <row r="41" spans="2:12" s="1" customFormat="1" ht="14.45" hidden="1" customHeight="1">
      <c r="B41" s="32"/>
      <c r="E41" s="27" t="s">
        <v>46</v>
      </c>
      <c r="F41" s="85">
        <f>ROUND((SUM(BI133:BI245)),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4264</v>
      </c>
      <c r="L90" s="32"/>
    </row>
    <row r="91" spans="2:12" s="1" customFormat="1" ht="16.5" customHeight="1">
      <c r="B91" s="32"/>
      <c r="E91" s="235" t="str">
        <f>E13</f>
        <v>D.1.4.1 - Zdravotně technické instalace - kanalizace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J133</f>
        <v>0</v>
      </c>
      <c r="L100" s="32"/>
      <c r="AU100" s="17" t="s">
        <v>242</v>
      </c>
    </row>
    <row r="101" spans="2:47" s="8" customFormat="1" ht="24.95" customHeight="1">
      <c r="B101" s="108"/>
      <c r="D101" s="109" t="s">
        <v>243</v>
      </c>
      <c r="E101" s="110"/>
      <c r="F101" s="110"/>
      <c r="G101" s="110"/>
      <c r="H101" s="110"/>
      <c r="I101" s="110"/>
      <c r="J101" s="111">
        <f>J134</f>
        <v>0</v>
      </c>
      <c r="L101" s="108"/>
    </row>
    <row r="102" spans="2:47" s="9" customFormat="1" ht="19.899999999999999" customHeight="1">
      <c r="B102" s="112"/>
      <c r="D102" s="113" t="s">
        <v>244</v>
      </c>
      <c r="E102" s="114"/>
      <c r="F102" s="114"/>
      <c r="G102" s="114"/>
      <c r="H102" s="114"/>
      <c r="I102" s="114"/>
      <c r="J102" s="115">
        <f>J135</f>
        <v>0</v>
      </c>
      <c r="L102" s="112"/>
    </row>
    <row r="103" spans="2:47" s="9" customFormat="1" ht="19.899999999999999" customHeight="1">
      <c r="B103" s="112"/>
      <c r="D103" s="113" t="s">
        <v>4062</v>
      </c>
      <c r="E103" s="114"/>
      <c r="F103" s="114"/>
      <c r="G103" s="114"/>
      <c r="H103" s="114"/>
      <c r="I103" s="114"/>
      <c r="J103" s="115">
        <f>J179</f>
        <v>0</v>
      </c>
      <c r="L103" s="112"/>
    </row>
    <row r="104" spans="2:47" s="9" customFormat="1" ht="19.899999999999999" customHeight="1">
      <c r="B104" s="112"/>
      <c r="D104" s="113" t="s">
        <v>4266</v>
      </c>
      <c r="E104" s="114"/>
      <c r="F104" s="114"/>
      <c r="G104" s="114"/>
      <c r="H104" s="114"/>
      <c r="I104" s="114"/>
      <c r="J104" s="115">
        <f>J182</f>
        <v>0</v>
      </c>
      <c r="L104" s="112"/>
    </row>
    <row r="105" spans="2:47" s="9" customFormat="1" ht="19.899999999999999" customHeight="1">
      <c r="B105" s="112"/>
      <c r="D105" s="113" t="s">
        <v>758</v>
      </c>
      <c r="E105" s="114"/>
      <c r="F105" s="114"/>
      <c r="G105" s="114"/>
      <c r="H105" s="114"/>
      <c r="I105" s="114"/>
      <c r="J105" s="115">
        <f>J195</f>
        <v>0</v>
      </c>
      <c r="L105" s="112"/>
    </row>
    <row r="106" spans="2:47" s="8" customFormat="1" ht="24.95" customHeight="1">
      <c r="B106" s="108"/>
      <c r="D106" s="109" t="s">
        <v>248</v>
      </c>
      <c r="E106" s="110"/>
      <c r="F106" s="110"/>
      <c r="G106" s="110"/>
      <c r="H106" s="110"/>
      <c r="I106" s="110"/>
      <c r="J106" s="111">
        <f>J198</f>
        <v>0</v>
      </c>
      <c r="L106" s="108"/>
    </row>
    <row r="107" spans="2:47" s="9" customFormat="1" ht="19.899999999999999" customHeight="1">
      <c r="B107" s="112"/>
      <c r="D107" s="113" t="s">
        <v>4267</v>
      </c>
      <c r="E107" s="114"/>
      <c r="F107" s="114"/>
      <c r="G107" s="114"/>
      <c r="H107" s="114"/>
      <c r="I107" s="114"/>
      <c r="J107" s="115">
        <f>J199</f>
        <v>0</v>
      </c>
      <c r="L107" s="112"/>
    </row>
    <row r="108" spans="2:47" s="9" customFormat="1" ht="19.899999999999999" customHeight="1">
      <c r="B108" s="112"/>
      <c r="D108" s="113" t="s">
        <v>762</v>
      </c>
      <c r="E108" s="114"/>
      <c r="F108" s="114"/>
      <c r="G108" s="114"/>
      <c r="H108" s="114"/>
      <c r="I108" s="114"/>
      <c r="J108" s="115">
        <f>J225</f>
        <v>0</v>
      </c>
      <c r="L108" s="112"/>
    </row>
    <row r="109" spans="2:47" s="8" customFormat="1" ht="24.95" customHeight="1">
      <c r="B109" s="108"/>
      <c r="D109" s="109" t="s">
        <v>4268</v>
      </c>
      <c r="E109" s="110"/>
      <c r="F109" s="110"/>
      <c r="G109" s="110"/>
      <c r="H109" s="110"/>
      <c r="I109" s="110"/>
      <c r="J109" s="111">
        <f>J244</f>
        <v>0</v>
      </c>
      <c r="L109" s="108"/>
    </row>
    <row r="110" spans="2:47" s="1" customFormat="1" ht="21.75" customHeight="1">
      <c r="B110" s="32"/>
      <c r="L110" s="32"/>
    </row>
    <row r="111" spans="2:47" s="1" customFormat="1" ht="6.95" customHeight="1">
      <c r="B111" s="44"/>
      <c r="C111" s="45"/>
      <c r="D111" s="45"/>
      <c r="E111" s="45"/>
      <c r="F111" s="45"/>
      <c r="G111" s="45"/>
      <c r="H111" s="45"/>
      <c r="I111" s="45"/>
      <c r="J111" s="45"/>
      <c r="K111" s="45"/>
      <c r="L111" s="32"/>
    </row>
    <row r="115" spans="2:12" s="1" customFormat="1" ht="6.95" customHeight="1">
      <c r="B115" s="46"/>
      <c r="C115" s="47"/>
      <c r="D115" s="47"/>
      <c r="E115" s="47"/>
      <c r="F115" s="47"/>
      <c r="G115" s="47"/>
      <c r="H115" s="47"/>
      <c r="I115" s="47"/>
      <c r="J115" s="47"/>
      <c r="K115" s="47"/>
      <c r="L115" s="32"/>
    </row>
    <row r="116" spans="2:12" s="1" customFormat="1" ht="24.95" customHeight="1">
      <c r="B116" s="32"/>
      <c r="C116" s="21" t="s">
        <v>253</v>
      </c>
      <c r="L116" s="32"/>
    </row>
    <row r="117" spans="2:12" s="1" customFormat="1" ht="6.95" customHeight="1">
      <c r="B117" s="32"/>
      <c r="L117" s="32"/>
    </row>
    <row r="118" spans="2:12" s="1" customFormat="1" ht="12" customHeight="1">
      <c r="B118" s="32"/>
      <c r="C118" s="27" t="s">
        <v>16</v>
      </c>
      <c r="L118" s="32"/>
    </row>
    <row r="119" spans="2:12" s="1" customFormat="1" ht="16.5" customHeight="1">
      <c r="B119" s="32"/>
      <c r="E119" s="258" t="str">
        <f>E7</f>
        <v>VÝSTAVBA CHRÁNĚNÉHO BYDLENÍ V NOVÉ PACE</v>
      </c>
      <c r="F119" s="259"/>
      <c r="G119" s="259"/>
      <c r="H119" s="259"/>
      <c r="L119" s="32"/>
    </row>
    <row r="120" spans="2:12" ht="12" customHeight="1">
      <c r="B120" s="20"/>
      <c r="C120" s="27" t="s">
        <v>228</v>
      </c>
      <c r="L120" s="20"/>
    </row>
    <row r="121" spans="2:12" ht="16.5" customHeight="1">
      <c r="B121" s="20"/>
      <c r="E121" s="258" t="s">
        <v>231</v>
      </c>
      <c r="F121" s="242"/>
      <c r="G121" s="242"/>
      <c r="H121" s="242"/>
      <c r="L121" s="20"/>
    </row>
    <row r="122" spans="2:12" ht="12" customHeight="1">
      <c r="B122" s="20"/>
      <c r="C122" s="27" t="s">
        <v>234</v>
      </c>
      <c r="L122" s="20"/>
    </row>
    <row r="123" spans="2:12" s="1" customFormat="1" ht="16.5" customHeight="1">
      <c r="B123" s="32"/>
      <c r="E123" s="222" t="s">
        <v>753</v>
      </c>
      <c r="F123" s="257"/>
      <c r="G123" s="257"/>
      <c r="H123" s="257"/>
      <c r="L123" s="32"/>
    </row>
    <row r="124" spans="2:12" s="1" customFormat="1" ht="12" customHeight="1">
      <c r="B124" s="32"/>
      <c r="C124" s="27" t="s">
        <v>4264</v>
      </c>
      <c r="L124" s="32"/>
    </row>
    <row r="125" spans="2:12" s="1" customFormat="1" ht="16.5" customHeight="1">
      <c r="B125" s="32"/>
      <c r="E125" s="235" t="str">
        <f>E13</f>
        <v>D.1.4.1 - Zdravotně technické instalace - kanalizace</v>
      </c>
      <c r="F125" s="257"/>
      <c r="G125" s="257"/>
      <c r="H125" s="257"/>
      <c r="L125" s="32"/>
    </row>
    <row r="126" spans="2:12" s="1" customFormat="1" ht="6.95" customHeight="1">
      <c r="B126" s="32"/>
      <c r="L126" s="32"/>
    </row>
    <row r="127" spans="2:12" s="1" customFormat="1" ht="12" customHeight="1">
      <c r="B127" s="32"/>
      <c r="C127" s="27" t="s">
        <v>20</v>
      </c>
      <c r="F127" s="25" t="str">
        <f>F16</f>
        <v xml:space="preserve">Na Vyšehradě 1205, 509 01 Nová Paka </v>
      </c>
      <c r="I127" s="27" t="s">
        <v>22</v>
      </c>
      <c r="J127" s="52" t="str">
        <f>IF(J16="","",J16)</f>
        <v>14. 12. 2023</v>
      </c>
      <c r="L127" s="32"/>
    </row>
    <row r="128" spans="2:12" s="1" customFormat="1" ht="6.95" customHeight="1">
      <c r="B128" s="32"/>
      <c r="L128" s="32"/>
    </row>
    <row r="129" spans="2:65" s="1" customFormat="1" ht="25.7" customHeight="1">
      <c r="B129" s="32"/>
      <c r="C129" s="27" t="s">
        <v>24</v>
      </c>
      <c r="F129" s="25" t="str">
        <f>E19</f>
        <v>Královehradecký kraj</v>
      </c>
      <c r="I129" s="27" t="s">
        <v>30</v>
      </c>
      <c r="J129" s="30" t="str">
        <f>E25</f>
        <v>Růžička a partneři, s.r.o.</v>
      </c>
      <c r="L129" s="32"/>
    </row>
    <row r="130" spans="2:65" s="1" customFormat="1" ht="15.2" customHeight="1">
      <c r="B130" s="32"/>
      <c r="C130" s="27" t="s">
        <v>28</v>
      </c>
      <c r="F130" s="25" t="str">
        <f>IF(E22="","",E22)</f>
        <v>Vyplň údaj</v>
      </c>
      <c r="I130" s="27" t="s">
        <v>33</v>
      </c>
      <c r="J130" s="30" t="str">
        <f>E28</f>
        <v>QSB, s.r.o.</v>
      </c>
      <c r="L130" s="32"/>
    </row>
    <row r="131" spans="2:65" s="1" customFormat="1" ht="10.35" customHeight="1">
      <c r="B131" s="32"/>
      <c r="L131" s="32"/>
    </row>
    <row r="132" spans="2:65" s="10" customFormat="1" ht="29.25" customHeight="1">
      <c r="B132" s="116"/>
      <c r="C132" s="117" t="s">
        <v>254</v>
      </c>
      <c r="D132" s="118" t="s">
        <v>62</v>
      </c>
      <c r="E132" s="118" t="s">
        <v>58</v>
      </c>
      <c r="F132" s="118" t="s">
        <v>59</v>
      </c>
      <c r="G132" s="118" t="s">
        <v>255</v>
      </c>
      <c r="H132" s="118" t="s">
        <v>256</v>
      </c>
      <c r="I132" s="118" t="s">
        <v>257</v>
      </c>
      <c r="J132" s="118" t="s">
        <v>240</v>
      </c>
      <c r="K132" s="119" t="s">
        <v>258</v>
      </c>
      <c r="L132" s="116"/>
      <c r="M132" s="59" t="s">
        <v>1</v>
      </c>
      <c r="N132" s="60" t="s">
        <v>41</v>
      </c>
      <c r="O132" s="60" t="s">
        <v>259</v>
      </c>
      <c r="P132" s="60" t="s">
        <v>260</v>
      </c>
      <c r="Q132" s="60" t="s">
        <v>261</v>
      </c>
      <c r="R132" s="60" t="s">
        <v>262</v>
      </c>
      <c r="S132" s="60" t="s">
        <v>263</v>
      </c>
      <c r="T132" s="61" t="s">
        <v>264</v>
      </c>
    </row>
    <row r="133" spans="2:65" s="1" customFormat="1" ht="22.9" customHeight="1">
      <c r="B133" s="32"/>
      <c r="C133" s="64" t="s">
        <v>265</v>
      </c>
      <c r="J133" s="120">
        <f>BK133</f>
        <v>0</v>
      </c>
      <c r="L133" s="32"/>
      <c r="M133" s="62"/>
      <c r="N133" s="53"/>
      <c r="O133" s="53"/>
      <c r="P133" s="121">
        <f>P134+P198+P244</f>
        <v>0</v>
      </c>
      <c r="Q133" s="53"/>
      <c r="R133" s="121">
        <f>R134+R198+R244</f>
        <v>5.911150000000001</v>
      </c>
      <c r="S133" s="53"/>
      <c r="T133" s="122">
        <f>T134+T198+T244</f>
        <v>0</v>
      </c>
      <c r="AT133" s="17" t="s">
        <v>76</v>
      </c>
      <c r="AU133" s="17" t="s">
        <v>242</v>
      </c>
      <c r="BK133" s="123">
        <f>BK134+BK198+BK244</f>
        <v>0</v>
      </c>
    </row>
    <row r="134" spans="2:65" s="11" customFormat="1" ht="25.9" customHeight="1">
      <c r="B134" s="124"/>
      <c r="D134" s="125" t="s">
        <v>76</v>
      </c>
      <c r="E134" s="126" t="s">
        <v>266</v>
      </c>
      <c r="F134" s="126" t="s">
        <v>267</v>
      </c>
      <c r="I134" s="127"/>
      <c r="J134" s="128">
        <f>BK134</f>
        <v>0</v>
      </c>
      <c r="L134" s="124"/>
      <c r="M134" s="129"/>
      <c r="P134" s="130">
        <f>P135+P179+P182+P195</f>
        <v>0</v>
      </c>
      <c r="R134" s="130">
        <f>R135+R179+R182+R195</f>
        <v>4.6011200000000008</v>
      </c>
      <c r="T134" s="131">
        <f>T135+T179+T182+T195</f>
        <v>0</v>
      </c>
      <c r="AR134" s="125" t="s">
        <v>84</v>
      </c>
      <c r="AT134" s="132" t="s">
        <v>76</v>
      </c>
      <c r="AU134" s="132" t="s">
        <v>77</v>
      </c>
      <c r="AY134" s="125" t="s">
        <v>268</v>
      </c>
      <c r="BK134" s="133">
        <f>BK135+BK179+BK182+BK195</f>
        <v>0</v>
      </c>
    </row>
    <row r="135" spans="2:65" s="11" customFormat="1" ht="22.9" customHeight="1">
      <c r="B135" s="124"/>
      <c r="D135" s="125" t="s">
        <v>76</v>
      </c>
      <c r="E135" s="134" t="s">
        <v>84</v>
      </c>
      <c r="F135" s="134" t="s">
        <v>269</v>
      </c>
      <c r="I135" s="127"/>
      <c r="J135" s="135">
        <f>BK135</f>
        <v>0</v>
      </c>
      <c r="L135" s="124"/>
      <c r="M135" s="129"/>
      <c r="P135" s="130">
        <f>SUM(P136:P178)</f>
        <v>0</v>
      </c>
      <c r="R135" s="130">
        <f>SUM(R136:R178)</f>
        <v>0.24556</v>
      </c>
      <c r="T135" s="131">
        <f>SUM(T136:T178)</f>
        <v>0</v>
      </c>
      <c r="AR135" s="125" t="s">
        <v>84</v>
      </c>
      <c r="AT135" s="132" t="s">
        <v>76</v>
      </c>
      <c r="AU135" s="132" t="s">
        <v>84</v>
      </c>
      <c r="AY135" s="125" t="s">
        <v>268</v>
      </c>
      <c r="BK135" s="133">
        <f>SUM(BK136:BK178)</f>
        <v>0</v>
      </c>
    </row>
    <row r="136" spans="2:65" s="1" customFormat="1" ht="33" customHeight="1">
      <c r="B136" s="32"/>
      <c r="C136" s="136" t="s">
        <v>84</v>
      </c>
      <c r="D136" s="136" t="s">
        <v>270</v>
      </c>
      <c r="E136" s="137" t="s">
        <v>4269</v>
      </c>
      <c r="F136" s="138" t="s">
        <v>4270</v>
      </c>
      <c r="G136" s="139" t="s">
        <v>215</v>
      </c>
      <c r="H136" s="140">
        <v>257</v>
      </c>
      <c r="I136" s="141"/>
      <c r="J136" s="142">
        <f>ROUND(I136*H136,2)</f>
        <v>0</v>
      </c>
      <c r="K136" s="138" t="s">
        <v>274</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4271</v>
      </c>
    </row>
    <row r="137" spans="2:65" s="12" customFormat="1">
      <c r="B137" s="149"/>
      <c r="D137" s="150" t="s">
        <v>276</v>
      </c>
      <c r="E137" s="151" t="s">
        <v>4254</v>
      </c>
      <c r="F137" s="152" t="s">
        <v>2181</v>
      </c>
      <c r="H137" s="153">
        <v>257</v>
      </c>
      <c r="I137" s="154"/>
      <c r="L137" s="149"/>
      <c r="M137" s="155"/>
      <c r="T137" s="156"/>
      <c r="AT137" s="151" t="s">
        <v>276</v>
      </c>
      <c r="AU137" s="151" t="s">
        <v>90</v>
      </c>
      <c r="AV137" s="12" t="s">
        <v>90</v>
      </c>
      <c r="AW137" s="12" t="s">
        <v>32</v>
      </c>
      <c r="AX137" s="12" t="s">
        <v>84</v>
      </c>
      <c r="AY137" s="151" t="s">
        <v>268</v>
      </c>
    </row>
    <row r="138" spans="2:65" s="1" customFormat="1" ht="33" customHeight="1">
      <c r="B138" s="32"/>
      <c r="C138" s="136" t="s">
        <v>90</v>
      </c>
      <c r="D138" s="136" t="s">
        <v>270</v>
      </c>
      <c r="E138" s="137" t="s">
        <v>4272</v>
      </c>
      <c r="F138" s="138" t="s">
        <v>4273</v>
      </c>
      <c r="G138" s="139" t="s">
        <v>215</v>
      </c>
      <c r="H138" s="140">
        <v>256</v>
      </c>
      <c r="I138" s="141"/>
      <c r="J138" s="142">
        <f>ROUND(I138*H138,2)</f>
        <v>0</v>
      </c>
      <c r="K138" s="138" t="s">
        <v>274</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4274</v>
      </c>
    </row>
    <row r="139" spans="2:65" s="12" customFormat="1">
      <c r="B139" s="149"/>
      <c r="D139" s="150" t="s">
        <v>276</v>
      </c>
      <c r="E139" s="151" t="s">
        <v>4256</v>
      </c>
      <c r="F139" s="152" t="s">
        <v>2176</v>
      </c>
      <c r="H139" s="153">
        <v>256</v>
      </c>
      <c r="I139" s="154"/>
      <c r="L139" s="149"/>
      <c r="M139" s="155"/>
      <c r="T139" s="156"/>
      <c r="AT139" s="151" t="s">
        <v>276</v>
      </c>
      <c r="AU139" s="151" t="s">
        <v>90</v>
      </c>
      <c r="AV139" s="12" t="s">
        <v>90</v>
      </c>
      <c r="AW139" s="12" t="s">
        <v>32</v>
      </c>
      <c r="AX139" s="12" t="s">
        <v>84</v>
      </c>
      <c r="AY139" s="151" t="s">
        <v>268</v>
      </c>
    </row>
    <row r="140" spans="2:65" s="1" customFormat="1" ht="21.75" customHeight="1">
      <c r="B140" s="32"/>
      <c r="C140" s="136" t="s">
        <v>97</v>
      </c>
      <c r="D140" s="136" t="s">
        <v>270</v>
      </c>
      <c r="E140" s="137" t="s">
        <v>4275</v>
      </c>
      <c r="F140" s="138" t="s">
        <v>4276</v>
      </c>
      <c r="G140" s="139" t="s">
        <v>273</v>
      </c>
      <c r="H140" s="140">
        <v>134</v>
      </c>
      <c r="I140" s="141"/>
      <c r="J140" s="142">
        <f>ROUND(I140*H140,2)</f>
        <v>0</v>
      </c>
      <c r="K140" s="138" t="s">
        <v>274</v>
      </c>
      <c r="L140" s="32"/>
      <c r="M140" s="143" t="s">
        <v>1</v>
      </c>
      <c r="N140" s="144" t="s">
        <v>43</v>
      </c>
      <c r="P140" s="145">
        <f>O140*H140</f>
        <v>0</v>
      </c>
      <c r="Q140" s="145">
        <v>8.4000000000000003E-4</v>
      </c>
      <c r="R140" s="145">
        <f>Q140*H140</f>
        <v>0.11256000000000001</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4277</v>
      </c>
    </row>
    <row r="141" spans="2:65" s="12" customFormat="1">
      <c r="B141" s="149"/>
      <c r="D141" s="150" t="s">
        <v>276</v>
      </c>
      <c r="E141" s="151" t="s">
        <v>4255</v>
      </c>
      <c r="F141" s="152" t="s">
        <v>1476</v>
      </c>
      <c r="H141" s="153">
        <v>134</v>
      </c>
      <c r="I141" s="154"/>
      <c r="L141" s="149"/>
      <c r="M141" s="155"/>
      <c r="T141" s="156"/>
      <c r="AT141" s="151" t="s">
        <v>276</v>
      </c>
      <c r="AU141" s="151" t="s">
        <v>90</v>
      </c>
      <c r="AV141" s="12" t="s">
        <v>90</v>
      </c>
      <c r="AW141" s="12" t="s">
        <v>32</v>
      </c>
      <c r="AX141" s="12" t="s">
        <v>84</v>
      </c>
      <c r="AY141" s="151" t="s">
        <v>268</v>
      </c>
    </row>
    <row r="142" spans="2:65" s="1" customFormat="1" ht="24.2" customHeight="1">
      <c r="B142" s="32"/>
      <c r="C142" s="136" t="s">
        <v>101</v>
      </c>
      <c r="D142" s="136" t="s">
        <v>270</v>
      </c>
      <c r="E142" s="137" t="s">
        <v>4278</v>
      </c>
      <c r="F142" s="138" t="s">
        <v>4279</v>
      </c>
      <c r="G142" s="139" t="s">
        <v>273</v>
      </c>
      <c r="H142" s="140">
        <v>134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4280</v>
      </c>
    </row>
    <row r="143" spans="2:65" s="12" customFormat="1">
      <c r="B143" s="149"/>
      <c r="D143" s="150" t="s">
        <v>276</v>
      </c>
      <c r="E143" s="151" t="s">
        <v>1</v>
      </c>
      <c r="F143" s="152" t="s">
        <v>4255</v>
      </c>
      <c r="H143" s="153">
        <v>134</v>
      </c>
      <c r="I143" s="154"/>
      <c r="L143" s="149"/>
      <c r="M143" s="155"/>
      <c r="T143" s="156"/>
      <c r="AT143" s="151" t="s">
        <v>276</v>
      </c>
      <c r="AU143" s="151" t="s">
        <v>90</v>
      </c>
      <c r="AV143" s="12" t="s">
        <v>90</v>
      </c>
      <c r="AW143" s="12" t="s">
        <v>32</v>
      </c>
      <c r="AX143" s="12" t="s">
        <v>84</v>
      </c>
      <c r="AY143" s="151" t="s">
        <v>268</v>
      </c>
    </row>
    <row r="144" spans="2:65" s="1" customFormat="1" ht="21.75" customHeight="1">
      <c r="B144" s="32"/>
      <c r="C144" s="136" t="s">
        <v>289</v>
      </c>
      <c r="D144" s="136" t="s">
        <v>270</v>
      </c>
      <c r="E144" s="137" t="s">
        <v>4281</v>
      </c>
      <c r="F144" s="138" t="s">
        <v>4282</v>
      </c>
      <c r="G144" s="139" t="s">
        <v>273</v>
      </c>
      <c r="H144" s="140">
        <v>190</v>
      </c>
      <c r="I144" s="141"/>
      <c r="J144" s="142">
        <f>ROUND(I144*H144,2)</f>
        <v>0</v>
      </c>
      <c r="K144" s="138" t="s">
        <v>274</v>
      </c>
      <c r="L144" s="32"/>
      <c r="M144" s="143" t="s">
        <v>1</v>
      </c>
      <c r="N144" s="144" t="s">
        <v>43</v>
      </c>
      <c r="P144" s="145">
        <f>O144*H144</f>
        <v>0</v>
      </c>
      <c r="Q144" s="145">
        <v>6.9999999999999999E-4</v>
      </c>
      <c r="R144" s="145">
        <f>Q144*H144</f>
        <v>0.13300000000000001</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4283</v>
      </c>
    </row>
    <row r="145" spans="2:65" s="12" customFormat="1">
      <c r="B145" s="149"/>
      <c r="D145" s="150" t="s">
        <v>276</v>
      </c>
      <c r="E145" s="151" t="s">
        <v>4257</v>
      </c>
      <c r="F145" s="152" t="s">
        <v>1822</v>
      </c>
      <c r="H145" s="153">
        <v>190</v>
      </c>
      <c r="I145" s="154"/>
      <c r="L145" s="149"/>
      <c r="M145" s="155"/>
      <c r="T145" s="156"/>
      <c r="AT145" s="151" t="s">
        <v>276</v>
      </c>
      <c r="AU145" s="151" t="s">
        <v>90</v>
      </c>
      <c r="AV145" s="12" t="s">
        <v>90</v>
      </c>
      <c r="AW145" s="12" t="s">
        <v>32</v>
      </c>
      <c r="AX145" s="12" t="s">
        <v>84</v>
      </c>
      <c r="AY145" s="151" t="s">
        <v>268</v>
      </c>
    </row>
    <row r="146" spans="2:65" s="1" customFormat="1" ht="16.5" customHeight="1">
      <c r="B146" s="32"/>
      <c r="C146" s="136" t="s">
        <v>293</v>
      </c>
      <c r="D146" s="136" t="s">
        <v>270</v>
      </c>
      <c r="E146" s="137" t="s">
        <v>4284</v>
      </c>
      <c r="F146" s="138" t="s">
        <v>4285</v>
      </c>
      <c r="G146" s="139" t="s">
        <v>273</v>
      </c>
      <c r="H146" s="140">
        <v>190</v>
      </c>
      <c r="I146" s="141"/>
      <c r="J146" s="142">
        <f>ROUND(I146*H146,2)</f>
        <v>0</v>
      </c>
      <c r="K146" s="138" t="s">
        <v>274</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4286</v>
      </c>
    </row>
    <row r="147" spans="2:65" s="12" customFormat="1">
      <c r="B147" s="149"/>
      <c r="D147" s="150" t="s">
        <v>276</v>
      </c>
      <c r="E147" s="151" t="s">
        <v>1</v>
      </c>
      <c r="F147" s="152" t="s">
        <v>4257</v>
      </c>
      <c r="H147" s="153">
        <v>190</v>
      </c>
      <c r="I147" s="154"/>
      <c r="L147" s="149"/>
      <c r="M147" s="155"/>
      <c r="T147" s="156"/>
      <c r="AT147" s="151" t="s">
        <v>276</v>
      </c>
      <c r="AU147" s="151" t="s">
        <v>90</v>
      </c>
      <c r="AV147" s="12" t="s">
        <v>90</v>
      </c>
      <c r="AW147" s="12" t="s">
        <v>32</v>
      </c>
      <c r="AX147" s="12" t="s">
        <v>84</v>
      </c>
      <c r="AY147" s="151" t="s">
        <v>268</v>
      </c>
    </row>
    <row r="148" spans="2:65" s="1" customFormat="1" ht="37.9" customHeight="1">
      <c r="B148" s="32"/>
      <c r="C148" s="136" t="s">
        <v>299</v>
      </c>
      <c r="D148" s="136" t="s">
        <v>270</v>
      </c>
      <c r="E148" s="137" t="s">
        <v>4287</v>
      </c>
      <c r="F148" s="138" t="s">
        <v>4288</v>
      </c>
      <c r="G148" s="139" t="s">
        <v>215</v>
      </c>
      <c r="H148" s="140">
        <v>715</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4289</v>
      </c>
    </row>
    <row r="149" spans="2:65" s="14" customFormat="1">
      <c r="B149" s="164"/>
      <c r="D149" s="150" t="s">
        <v>276</v>
      </c>
      <c r="E149" s="165" t="s">
        <v>1</v>
      </c>
      <c r="F149" s="166" t="s">
        <v>4290</v>
      </c>
      <c r="H149" s="165" t="s">
        <v>1</v>
      </c>
      <c r="I149" s="167"/>
      <c r="L149" s="164"/>
      <c r="M149" s="168"/>
      <c r="T149" s="169"/>
      <c r="AT149" s="165" t="s">
        <v>276</v>
      </c>
      <c r="AU149" s="165" t="s">
        <v>90</v>
      </c>
      <c r="AV149" s="14" t="s">
        <v>84</v>
      </c>
      <c r="AW149" s="14" t="s">
        <v>32</v>
      </c>
      <c r="AX149" s="14" t="s">
        <v>77</v>
      </c>
      <c r="AY149" s="165" t="s">
        <v>268</v>
      </c>
    </row>
    <row r="150" spans="2:65" s="12" customFormat="1">
      <c r="B150" s="149"/>
      <c r="D150" s="150" t="s">
        <v>276</v>
      </c>
      <c r="E150" s="151" t="s">
        <v>1</v>
      </c>
      <c r="F150" s="152" t="s">
        <v>4260</v>
      </c>
      <c r="H150" s="153">
        <v>357.5</v>
      </c>
      <c r="I150" s="154"/>
      <c r="L150" s="149"/>
      <c r="M150" s="155"/>
      <c r="T150" s="156"/>
      <c r="AT150" s="151" t="s">
        <v>276</v>
      </c>
      <c r="AU150" s="151" t="s">
        <v>90</v>
      </c>
      <c r="AV150" s="12" t="s">
        <v>90</v>
      </c>
      <c r="AW150" s="12" t="s">
        <v>32</v>
      </c>
      <c r="AX150" s="12" t="s">
        <v>77</v>
      </c>
      <c r="AY150" s="151" t="s">
        <v>268</v>
      </c>
    </row>
    <row r="151" spans="2:65" s="14" customFormat="1">
      <c r="B151" s="164"/>
      <c r="D151" s="150" t="s">
        <v>276</v>
      </c>
      <c r="E151" s="165" t="s">
        <v>1</v>
      </c>
      <c r="F151" s="166" t="s">
        <v>4291</v>
      </c>
      <c r="H151" s="165" t="s">
        <v>1</v>
      </c>
      <c r="I151" s="167"/>
      <c r="L151" s="164"/>
      <c r="M151" s="168"/>
      <c r="T151" s="169"/>
      <c r="AT151" s="165" t="s">
        <v>276</v>
      </c>
      <c r="AU151" s="165" t="s">
        <v>90</v>
      </c>
      <c r="AV151" s="14" t="s">
        <v>84</v>
      </c>
      <c r="AW151" s="14" t="s">
        <v>32</v>
      </c>
      <c r="AX151" s="14" t="s">
        <v>77</v>
      </c>
      <c r="AY151" s="165" t="s">
        <v>268</v>
      </c>
    </row>
    <row r="152" spans="2:65" s="12" customFormat="1">
      <c r="B152" s="149"/>
      <c r="D152" s="150" t="s">
        <v>276</v>
      </c>
      <c r="E152" s="151" t="s">
        <v>1</v>
      </c>
      <c r="F152" s="152" t="s">
        <v>4260</v>
      </c>
      <c r="H152" s="153">
        <v>357.5</v>
      </c>
      <c r="I152" s="154"/>
      <c r="L152" s="149"/>
      <c r="M152" s="155"/>
      <c r="T152" s="156"/>
      <c r="AT152" s="151" t="s">
        <v>276</v>
      </c>
      <c r="AU152" s="151" t="s">
        <v>90</v>
      </c>
      <c r="AV152" s="12" t="s">
        <v>90</v>
      </c>
      <c r="AW152" s="12" t="s">
        <v>32</v>
      </c>
      <c r="AX152" s="12" t="s">
        <v>77</v>
      </c>
      <c r="AY152" s="151" t="s">
        <v>268</v>
      </c>
    </row>
    <row r="153" spans="2:65" s="13" customFormat="1">
      <c r="B153" s="157"/>
      <c r="D153" s="150" t="s">
        <v>276</v>
      </c>
      <c r="E153" s="158" t="s">
        <v>1</v>
      </c>
      <c r="F153" s="159" t="s">
        <v>278</v>
      </c>
      <c r="H153" s="160">
        <v>715</v>
      </c>
      <c r="I153" s="161"/>
      <c r="L153" s="157"/>
      <c r="M153" s="162"/>
      <c r="T153" s="163"/>
      <c r="AT153" s="158" t="s">
        <v>276</v>
      </c>
      <c r="AU153" s="158" t="s">
        <v>90</v>
      </c>
      <c r="AV153" s="13" t="s">
        <v>101</v>
      </c>
      <c r="AW153" s="13" t="s">
        <v>32</v>
      </c>
      <c r="AX153" s="13" t="s">
        <v>84</v>
      </c>
      <c r="AY153" s="158" t="s">
        <v>268</v>
      </c>
    </row>
    <row r="154" spans="2:65" s="1" customFormat="1" ht="37.9" customHeight="1">
      <c r="B154" s="32"/>
      <c r="C154" s="136" t="s">
        <v>309</v>
      </c>
      <c r="D154" s="136" t="s">
        <v>270</v>
      </c>
      <c r="E154" s="137" t="s">
        <v>397</v>
      </c>
      <c r="F154" s="138" t="s">
        <v>398</v>
      </c>
      <c r="G154" s="139" t="s">
        <v>215</v>
      </c>
      <c r="H154" s="140">
        <v>155.5</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4292</v>
      </c>
    </row>
    <row r="155" spans="2:65" s="14" customFormat="1">
      <c r="B155" s="164"/>
      <c r="D155" s="150" t="s">
        <v>276</v>
      </c>
      <c r="E155" s="165" t="s">
        <v>1</v>
      </c>
      <c r="F155" s="166" t="s">
        <v>4293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4262</v>
      </c>
      <c r="F156" s="152" t="s">
        <v>4294</v>
      </c>
      <c r="H156" s="153">
        <v>155.5</v>
      </c>
      <c r="I156" s="154"/>
      <c r="L156" s="149"/>
      <c r="M156" s="155"/>
      <c r="T156" s="156"/>
      <c r="AT156" s="151" t="s">
        <v>276</v>
      </c>
      <c r="AU156" s="151" t="s">
        <v>90</v>
      </c>
      <c r="AV156" s="12" t="s">
        <v>90</v>
      </c>
      <c r="AW156" s="12" t="s">
        <v>32</v>
      </c>
      <c r="AX156" s="12" t="s">
        <v>84</v>
      </c>
      <c r="AY156" s="151" t="s">
        <v>268</v>
      </c>
    </row>
    <row r="157" spans="2:65" s="1" customFormat="1" ht="37.9" customHeight="1">
      <c r="B157" s="32"/>
      <c r="C157" s="136" t="s">
        <v>632</v>
      </c>
      <c r="D157" s="136" t="s">
        <v>270</v>
      </c>
      <c r="E157" s="137" t="s">
        <v>402</v>
      </c>
      <c r="F157" s="138" t="s">
        <v>403</v>
      </c>
      <c r="G157" s="139" t="s">
        <v>215</v>
      </c>
      <c r="H157" s="140">
        <v>1555</v>
      </c>
      <c r="I157" s="141"/>
      <c r="J157" s="142">
        <f>ROUND(I157*H157,2)</f>
        <v>0</v>
      </c>
      <c r="K157" s="138" t="s">
        <v>274</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4295</v>
      </c>
    </row>
    <row r="158" spans="2:65" s="14" customFormat="1">
      <c r="B158" s="164"/>
      <c r="D158" s="150" t="s">
        <v>276</v>
      </c>
      <c r="E158" s="165" t="s">
        <v>1</v>
      </c>
      <c r="F158" s="166" t="s">
        <v>4293</v>
      </c>
      <c r="H158" s="165" t="s">
        <v>1</v>
      </c>
      <c r="I158" s="167"/>
      <c r="L158" s="164"/>
      <c r="M158" s="168"/>
      <c r="T158" s="169"/>
      <c r="AT158" s="165" t="s">
        <v>276</v>
      </c>
      <c r="AU158" s="165" t="s">
        <v>90</v>
      </c>
      <c r="AV158" s="14" t="s">
        <v>84</v>
      </c>
      <c r="AW158" s="14" t="s">
        <v>32</v>
      </c>
      <c r="AX158" s="14" t="s">
        <v>77</v>
      </c>
      <c r="AY158" s="165" t="s">
        <v>268</v>
      </c>
    </row>
    <row r="159" spans="2:65" s="12" customFormat="1">
      <c r="B159" s="149"/>
      <c r="D159" s="150" t="s">
        <v>276</v>
      </c>
      <c r="E159" s="151" t="s">
        <v>1</v>
      </c>
      <c r="F159" s="152" t="s">
        <v>4294</v>
      </c>
      <c r="H159" s="153">
        <v>155.5</v>
      </c>
      <c r="I159" s="154"/>
      <c r="L159" s="149"/>
      <c r="M159" s="155"/>
      <c r="T159" s="156"/>
      <c r="AT159" s="151" t="s">
        <v>276</v>
      </c>
      <c r="AU159" s="151" t="s">
        <v>90</v>
      </c>
      <c r="AV159" s="12" t="s">
        <v>90</v>
      </c>
      <c r="AW159" s="12" t="s">
        <v>32</v>
      </c>
      <c r="AX159" s="12" t="s">
        <v>84</v>
      </c>
      <c r="AY159" s="151" t="s">
        <v>268</v>
      </c>
    </row>
    <row r="160" spans="2:65" s="12" customFormat="1">
      <c r="B160" s="149"/>
      <c r="D160" s="150" t="s">
        <v>276</v>
      </c>
      <c r="F160" s="152" t="s">
        <v>4296</v>
      </c>
      <c r="H160" s="153">
        <v>1555</v>
      </c>
      <c r="I160" s="154"/>
      <c r="L160" s="149"/>
      <c r="M160" s="155"/>
      <c r="T160" s="156"/>
      <c r="AT160" s="151" t="s">
        <v>276</v>
      </c>
      <c r="AU160" s="151" t="s">
        <v>90</v>
      </c>
      <c r="AV160" s="12" t="s">
        <v>90</v>
      </c>
      <c r="AW160" s="12" t="s">
        <v>4</v>
      </c>
      <c r="AX160" s="12" t="s">
        <v>84</v>
      </c>
      <c r="AY160" s="151" t="s">
        <v>268</v>
      </c>
    </row>
    <row r="161" spans="2:65" s="1" customFormat="1" ht="24.2" customHeight="1">
      <c r="B161" s="32"/>
      <c r="C161" s="136" t="s">
        <v>315</v>
      </c>
      <c r="D161" s="136" t="s">
        <v>270</v>
      </c>
      <c r="E161" s="137" t="s">
        <v>407</v>
      </c>
      <c r="F161" s="138" t="s">
        <v>408</v>
      </c>
      <c r="G161" s="139" t="s">
        <v>215</v>
      </c>
      <c r="H161" s="140">
        <v>513</v>
      </c>
      <c r="I161" s="141"/>
      <c r="J161" s="142">
        <f>ROUND(I161*H161,2)</f>
        <v>0</v>
      </c>
      <c r="K161" s="138" t="s">
        <v>274</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4297</v>
      </c>
    </row>
    <row r="162" spans="2:65" s="14" customFormat="1">
      <c r="B162" s="164"/>
      <c r="D162" s="150" t="s">
        <v>276</v>
      </c>
      <c r="E162" s="165" t="s">
        <v>1</v>
      </c>
      <c r="F162" s="166" t="s">
        <v>4291</v>
      </c>
      <c r="H162" s="165" t="s">
        <v>1</v>
      </c>
      <c r="I162" s="167"/>
      <c r="L162" s="164"/>
      <c r="M162" s="168"/>
      <c r="T162" s="169"/>
      <c r="AT162" s="165" t="s">
        <v>276</v>
      </c>
      <c r="AU162" s="165" t="s">
        <v>90</v>
      </c>
      <c r="AV162" s="14" t="s">
        <v>84</v>
      </c>
      <c r="AW162" s="14" t="s">
        <v>32</v>
      </c>
      <c r="AX162" s="14" t="s">
        <v>77</v>
      </c>
      <c r="AY162" s="165" t="s">
        <v>268</v>
      </c>
    </row>
    <row r="163" spans="2:65" s="12" customFormat="1">
      <c r="B163" s="149"/>
      <c r="D163" s="150" t="s">
        <v>276</v>
      </c>
      <c r="E163" s="151" t="s">
        <v>1</v>
      </c>
      <c r="F163" s="152" t="s">
        <v>4260</v>
      </c>
      <c r="H163" s="153">
        <v>357.5</v>
      </c>
      <c r="I163" s="154"/>
      <c r="L163" s="149"/>
      <c r="M163" s="155"/>
      <c r="T163" s="156"/>
      <c r="AT163" s="151" t="s">
        <v>276</v>
      </c>
      <c r="AU163" s="151" t="s">
        <v>90</v>
      </c>
      <c r="AV163" s="12" t="s">
        <v>90</v>
      </c>
      <c r="AW163" s="12" t="s">
        <v>32</v>
      </c>
      <c r="AX163" s="12" t="s">
        <v>77</v>
      </c>
      <c r="AY163" s="151" t="s">
        <v>268</v>
      </c>
    </row>
    <row r="164" spans="2:65" s="14" customFormat="1">
      <c r="B164" s="164"/>
      <c r="D164" s="150" t="s">
        <v>276</v>
      </c>
      <c r="E164" s="165" t="s">
        <v>1</v>
      </c>
      <c r="F164" s="166" t="s">
        <v>4298</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4262</v>
      </c>
      <c r="H165" s="153">
        <v>155.5</v>
      </c>
      <c r="I165" s="154"/>
      <c r="L165" s="149"/>
      <c r="M165" s="155"/>
      <c r="T165" s="156"/>
      <c r="AT165" s="151" t="s">
        <v>276</v>
      </c>
      <c r="AU165" s="151" t="s">
        <v>90</v>
      </c>
      <c r="AV165" s="12" t="s">
        <v>90</v>
      </c>
      <c r="AW165" s="12" t="s">
        <v>32</v>
      </c>
      <c r="AX165" s="12" t="s">
        <v>77</v>
      </c>
      <c r="AY165" s="151" t="s">
        <v>268</v>
      </c>
    </row>
    <row r="166" spans="2:65" s="13" customFormat="1">
      <c r="B166" s="157"/>
      <c r="D166" s="150" t="s">
        <v>276</v>
      </c>
      <c r="E166" s="158" t="s">
        <v>1</v>
      </c>
      <c r="F166" s="159" t="s">
        <v>278</v>
      </c>
      <c r="H166" s="160">
        <v>513</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321</v>
      </c>
      <c r="D167" s="136" t="s">
        <v>270</v>
      </c>
      <c r="E167" s="137" t="s">
        <v>411</v>
      </c>
      <c r="F167" s="138" t="s">
        <v>412</v>
      </c>
      <c r="G167" s="139" t="s">
        <v>413</v>
      </c>
      <c r="H167" s="140">
        <v>311</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4299</v>
      </c>
    </row>
    <row r="168" spans="2:65" s="12" customFormat="1">
      <c r="B168" s="149"/>
      <c r="D168" s="150" t="s">
        <v>276</v>
      </c>
      <c r="E168" s="151" t="s">
        <v>1</v>
      </c>
      <c r="F168" s="152" t="s">
        <v>4262</v>
      </c>
      <c r="H168" s="153">
        <v>155.5</v>
      </c>
      <c r="I168" s="154"/>
      <c r="L168" s="149"/>
      <c r="M168" s="155"/>
      <c r="T168" s="156"/>
      <c r="AT168" s="151" t="s">
        <v>276</v>
      </c>
      <c r="AU168" s="151" t="s">
        <v>90</v>
      </c>
      <c r="AV168" s="12" t="s">
        <v>90</v>
      </c>
      <c r="AW168" s="12" t="s">
        <v>32</v>
      </c>
      <c r="AX168" s="12" t="s">
        <v>84</v>
      </c>
      <c r="AY168" s="151" t="s">
        <v>268</v>
      </c>
    </row>
    <row r="169" spans="2:65" s="12" customFormat="1">
      <c r="B169" s="149"/>
      <c r="D169" s="150" t="s">
        <v>276</v>
      </c>
      <c r="F169" s="152" t="s">
        <v>4300</v>
      </c>
      <c r="H169" s="153">
        <v>311</v>
      </c>
      <c r="I169" s="154"/>
      <c r="L169" s="149"/>
      <c r="M169" s="155"/>
      <c r="T169" s="156"/>
      <c r="AT169" s="151" t="s">
        <v>276</v>
      </c>
      <c r="AU169" s="151" t="s">
        <v>90</v>
      </c>
      <c r="AV169" s="12" t="s">
        <v>90</v>
      </c>
      <c r="AW169" s="12" t="s">
        <v>4</v>
      </c>
      <c r="AX169" s="12" t="s">
        <v>84</v>
      </c>
      <c r="AY169" s="151" t="s">
        <v>268</v>
      </c>
    </row>
    <row r="170" spans="2:65" s="1" customFormat="1" ht="16.5" customHeight="1">
      <c r="B170" s="32"/>
      <c r="C170" s="136" t="s">
        <v>326</v>
      </c>
      <c r="D170" s="136" t="s">
        <v>270</v>
      </c>
      <c r="E170" s="137" t="s">
        <v>417</v>
      </c>
      <c r="F170" s="138" t="s">
        <v>418</v>
      </c>
      <c r="G170" s="139" t="s">
        <v>215</v>
      </c>
      <c r="H170" s="140">
        <v>155.5</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4301</v>
      </c>
    </row>
    <row r="171" spans="2:65" s="12" customFormat="1">
      <c r="B171" s="149"/>
      <c r="D171" s="150" t="s">
        <v>276</v>
      </c>
      <c r="E171" s="151" t="s">
        <v>1</v>
      </c>
      <c r="F171" s="152" t="s">
        <v>4262</v>
      </c>
      <c r="H171" s="153">
        <v>155.5</v>
      </c>
      <c r="I171" s="154"/>
      <c r="L171" s="149"/>
      <c r="M171" s="155"/>
      <c r="T171" s="156"/>
      <c r="AT171" s="151" t="s">
        <v>276</v>
      </c>
      <c r="AU171" s="151" t="s">
        <v>90</v>
      </c>
      <c r="AV171" s="12" t="s">
        <v>90</v>
      </c>
      <c r="AW171" s="12" t="s">
        <v>32</v>
      </c>
      <c r="AX171" s="12" t="s">
        <v>84</v>
      </c>
      <c r="AY171" s="151" t="s">
        <v>268</v>
      </c>
    </row>
    <row r="172" spans="2:65" s="1" customFormat="1" ht="24.2" customHeight="1">
      <c r="B172" s="32"/>
      <c r="C172" s="136" t="s">
        <v>346</v>
      </c>
      <c r="D172" s="136" t="s">
        <v>270</v>
      </c>
      <c r="E172" s="137" t="s">
        <v>420</v>
      </c>
      <c r="F172" s="138" t="s">
        <v>421</v>
      </c>
      <c r="G172" s="139" t="s">
        <v>215</v>
      </c>
      <c r="H172" s="140">
        <v>357.5</v>
      </c>
      <c r="I172" s="141"/>
      <c r="J172" s="142">
        <f>ROUND(I172*H172,2)</f>
        <v>0</v>
      </c>
      <c r="K172" s="138" t="s">
        <v>274</v>
      </c>
      <c r="L172" s="32"/>
      <c r="M172" s="143" t="s">
        <v>1</v>
      </c>
      <c r="N172" s="144" t="s">
        <v>43</v>
      </c>
      <c r="P172" s="145">
        <f>O172*H172</f>
        <v>0</v>
      </c>
      <c r="Q172" s="145">
        <v>0</v>
      </c>
      <c r="R172" s="145">
        <f>Q172*H172</f>
        <v>0</v>
      </c>
      <c r="S172" s="145">
        <v>0</v>
      </c>
      <c r="T172" s="146">
        <f>S172*H172</f>
        <v>0</v>
      </c>
      <c r="AR172" s="147" t="s">
        <v>101</v>
      </c>
      <c r="AT172" s="147" t="s">
        <v>270</v>
      </c>
      <c r="AU172" s="147" t="s">
        <v>90</v>
      </c>
      <c r="AY172" s="17" t="s">
        <v>268</v>
      </c>
      <c r="BE172" s="148">
        <f>IF(N172="základní",J172,0)</f>
        <v>0</v>
      </c>
      <c r="BF172" s="148">
        <f>IF(N172="snížená",J172,0)</f>
        <v>0</v>
      </c>
      <c r="BG172" s="148">
        <f>IF(N172="zákl. přenesená",J172,0)</f>
        <v>0</v>
      </c>
      <c r="BH172" s="148">
        <f>IF(N172="sníž. přenesená",J172,0)</f>
        <v>0</v>
      </c>
      <c r="BI172" s="148">
        <f>IF(N172="nulová",J172,0)</f>
        <v>0</v>
      </c>
      <c r="BJ172" s="17" t="s">
        <v>90</v>
      </c>
      <c r="BK172" s="148">
        <f>ROUND(I172*H172,2)</f>
        <v>0</v>
      </c>
      <c r="BL172" s="17" t="s">
        <v>101</v>
      </c>
      <c r="BM172" s="147" t="s">
        <v>4302</v>
      </c>
    </row>
    <row r="173" spans="2:65" s="12" customFormat="1">
      <c r="B173" s="149"/>
      <c r="D173" s="150" t="s">
        <v>276</v>
      </c>
      <c r="E173" s="151" t="s">
        <v>4260</v>
      </c>
      <c r="F173" s="152" t="s">
        <v>4303</v>
      </c>
      <c r="H173" s="153">
        <v>357.5</v>
      </c>
      <c r="I173" s="154"/>
      <c r="L173" s="149"/>
      <c r="M173" s="155"/>
      <c r="T173" s="156"/>
      <c r="AT173" s="151" t="s">
        <v>276</v>
      </c>
      <c r="AU173" s="151" t="s">
        <v>90</v>
      </c>
      <c r="AV173" s="12" t="s">
        <v>90</v>
      </c>
      <c r="AW173" s="12" t="s">
        <v>32</v>
      </c>
      <c r="AX173" s="12" t="s">
        <v>84</v>
      </c>
      <c r="AY173" s="151" t="s">
        <v>268</v>
      </c>
    </row>
    <row r="174" spans="2:65" s="1" customFormat="1" ht="24.2" customHeight="1">
      <c r="B174" s="32"/>
      <c r="C174" s="136" t="s">
        <v>356</v>
      </c>
      <c r="D174" s="136" t="s">
        <v>270</v>
      </c>
      <c r="E174" s="137" t="s">
        <v>4304</v>
      </c>
      <c r="F174" s="138" t="s">
        <v>4305</v>
      </c>
      <c r="G174" s="139" t="s">
        <v>215</v>
      </c>
      <c r="H174" s="140">
        <v>89.6</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4306</v>
      </c>
    </row>
    <row r="175" spans="2:65" s="12" customFormat="1">
      <c r="B175" s="149"/>
      <c r="D175" s="150" t="s">
        <v>276</v>
      </c>
      <c r="E175" s="151" t="s">
        <v>4258</v>
      </c>
      <c r="F175" s="152" t="s">
        <v>4259</v>
      </c>
      <c r="H175" s="153">
        <v>89.6</v>
      </c>
      <c r="I175" s="154"/>
      <c r="L175" s="149"/>
      <c r="M175" s="155"/>
      <c r="T175" s="156"/>
      <c r="AT175" s="151" t="s">
        <v>276</v>
      </c>
      <c r="AU175" s="151" t="s">
        <v>90</v>
      </c>
      <c r="AV175" s="12" t="s">
        <v>90</v>
      </c>
      <c r="AW175" s="12" t="s">
        <v>32</v>
      </c>
      <c r="AX175" s="12" t="s">
        <v>84</v>
      </c>
      <c r="AY175" s="151" t="s">
        <v>268</v>
      </c>
    </row>
    <row r="176" spans="2:65" s="1" customFormat="1" ht="16.5" customHeight="1">
      <c r="B176" s="32"/>
      <c r="C176" s="186" t="s">
        <v>361</v>
      </c>
      <c r="D176" s="186" t="s">
        <v>982</v>
      </c>
      <c r="E176" s="187" t="s">
        <v>4307</v>
      </c>
      <c r="F176" s="188" t="s">
        <v>4308</v>
      </c>
      <c r="G176" s="189" t="s">
        <v>413</v>
      </c>
      <c r="H176" s="190">
        <v>179.2</v>
      </c>
      <c r="I176" s="191"/>
      <c r="J176" s="192">
        <f>ROUND(I176*H176,2)</f>
        <v>0</v>
      </c>
      <c r="K176" s="188" t="s">
        <v>274</v>
      </c>
      <c r="L176" s="193"/>
      <c r="M176" s="194" t="s">
        <v>1</v>
      </c>
      <c r="N176" s="195" t="s">
        <v>43</v>
      </c>
      <c r="P176" s="145">
        <f>O176*H176</f>
        <v>0</v>
      </c>
      <c r="Q176" s="145">
        <v>0</v>
      </c>
      <c r="R176" s="145">
        <f>Q176*H176</f>
        <v>0</v>
      </c>
      <c r="S176" s="145">
        <v>0</v>
      </c>
      <c r="T176" s="146">
        <f>S176*H176</f>
        <v>0</v>
      </c>
      <c r="AR176" s="147" t="s">
        <v>309</v>
      </c>
      <c r="AT176" s="147" t="s">
        <v>982</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4309</v>
      </c>
    </row>
    <row r="177" spans="2:65" s="12" customFormat="1">
      <c r="B177" s="149"/>
      <c r="D177" s="150" t="s">
        <v>276</v>
      </c>
      <c r="E177" s="151" t="s">
        <v>1</v>
      </c>
      <c r="F177" s="152" t="s">
        <v>4258</v>
      </c>
      <c r="H177" s="153">
        <v>89.6</v>
      </c>
      <c r="I177" s="154"/>
      <c r="L177" s="149"/>
      <c r="M177" s="155"/>
      <c r="T177" s="156"/>
      <c r="AT177" s="151" t="s">
        <v>276</v>
      </c>
      <c r="AU177" s="151" t="s">
        <v>90</v>
      </c>
      <c r="AV177" s="12" t="s">
        <v>90</v>
      </c>
      <c r="AW177" s="12" t="s">
        <v>32</v>
      </c>
      <c r="AX177" s="12" t="s">
        <v>84</v>
      </c>
      <c r="AY177" s="151" t="s">
        <v>268</v>
      </c>
    </row>
    <row r="178" spans="2:65" s="12" customFormat="1">
      <c r="B178" s="149"/>
      <c r="D178" s="150" t="s">
        <v>276</v>
      </c>
      <c r="F178" s="152" t="s">
        <v>4310</v>
      </c>
      <c r="H178" s="153">
        <v>179.2</v>
      </c>
      <c r="I178" s="154"/>
      <c r="L178" s="149"/>
      <c r="M178" s="155"/>
      <c r="T178" s="156"/>
      <c r="AT178" s="151" t="s">
        <v>276</v>
      </c>
      <c r="AU178" s="151" t="s">
        <v>90</v>
      </c>
      <c r="AV178" s="12" t="s">
        <v>90</v>
      </c>
      <c r="AW178" s="12" t="s">
        <v>4</v>
      </c>
      <c r="AX178" s="12" t="s">
        <v>84</v>
      </c>
      <c r="AY178" s="151" t="s">
        <v>268</v>
      </c>
    </row>
    <row r="179" spans="2:65" s="11" customFormat="1" ht="22.9" customHeight="1">
      <c r="B179" s="124"/>
      <c r="D179" s="125" t="s">
        <v>76</v>
      </c>
      <c r="E179" s="134" t="s">
        <v>101</v>
      </c>
      <c r="F179" s="134" t="s">
        <v>4112</v>
      </c>
      <c r="I179" s="127"/>
      <c r="J179" s="135">
        <f>BK179</f>
        <v>0</v>
      </c>
      <c r="L179" s="124"/>
      <c r="M179" s="129"/>
      <c r="P179" s="130">
        <f>SUM(P180:P181)</f>
        <v>0</v>
      </c>
      <c r="R179" s="130">
        <f>SUM(R180:R181)</f>
        <v>0</v>
      </c>
      <c r="T179" s="131">
        <f>SUM(T180:T181)</f>
        <v>0</v>
      </c>
      <c r="AR179" s="125" t="s">
        <v>84</v>
      </c>
      <c r="AT179" s="132" t="s">
        <v>76</v>
      </c>
      <c r="AU179" s="132" t="s">
        <v>84</v>
      </c>
      <c r="AY179" s="125" t="s">
        <v>268</v>
      </c>
      <c r="BK179" s="133">
        <f>SUM(BK180:BK181)</f>
        <v>0</v>
      </c>
    </row>
    <row r="180" spans="2:65" s="1" customFormat="1" ht="16.5" customHeight="1">
      <c r="B180" s="32"/>
      <c r="C180" s="136" t="s">
        <v>8</v>
      </c>
      <c r="D180" s="136" t="s">
        <v>270</v>
      </c>
      <c r="E180" s="137" t="s">
        <v>4311</v>
      </c>
      <c r="F180" s="138" t="s">
        <v>4312</v>
      </c>
      <c r="G180" s="139" t="s">
        <v>215</v>
      </c>
      <c r="H180" s="140">
        <v>35.9</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4313</v>
      </c>
    </row>
    <row r="181" spans="2:65" s="12" customFormat="1">
      <c r="B181" s="149"/>
      <c r="D181" s="150" t="s">
        <v>276</v>
      </c>
      <c r="E181" s="151" t="s">
        <v>4252</v>
      </c>
      <c r="F181" s="152" t="s">
        <v>4314</v>
      </c>
      <c r="H181" s="153">
        <v>35.9</v>
      </c>
      <c r="I181" s="154"/>
      <c r="L181" s="149"/>
      <c r="M181" s="155"/>
      <c r="T181" s="156"/>
      <c r="AT181" s="151" t="s">
        <v>276</v>
      </c>
      <c r="AU181" s="151" t="s">
        <v>90</v>
      </c>
      <c r="AV181" s="12" t="s">
        <v>90</v>
      </c>
      <c r="AW181" s="12" t="s">
        <v>32</v>
      </c>
      <c r="AX181" s="12" t="s">
        <v>84</v>
      </c>
      <c r="AY181" s="151" t="s">
        <v>268</v>
      </c>
    </row>
    <row r="182" spans="2:65" s="11" customFormat="1" ht="22.9" customHeight="1">
      <c r="B182" s="124"/>
      <c r="D182" s="125" t="s">
        <v>76</v>
      </c>
      <c r="E182" s="134" t="s">
        <v>309</v>
      </c>
      <c r="F182" s="134" t="s">
        <v>4315</v>
      </c>
      <c r="I182" s="127"/>
      <c r="J182" s="135">
        <f>BK182</f>
        <v>0</v>
      </c>
      <c r="L182" s="124"/>
      <c r="M182" s="129"/>
      <c r="P182" s="130">
        <f>SUM(P183:P194)</f>
        <v>0</v>
      </c>
      <c r="R182" s="130">
        <f>SUM(R183:R194)</f>
        <v>4.3555600000000005</v>
      </c>
      <c r="T182" s="131">
        <f>SUM(T183:T194)</f>
        <v>0</v>
      </c>
      <c r="AR182" s="125" t="s">
        <v>84</v>
      </c>
      <c r="AT182" s="132" t="s">
        <v>76</v>
      </c>
      <c r="AU182" s="132" t="s">
        <v>84</v>
      </c>
      <c r="AY182" s="125" t="s">
        <v>268</v>
      </c>
      <c r="BK182" s="133">
        <f>SUM(BK183:BK194)</f>
        <v>0</v>
      </c>
    </row>
    <row r="183" spans="2:65" s="1" customFormat="1" ht="24.2" customHeight="1">
      <c r="B183" s="32"/>
      <c r="C183" s="136" t="s">
        <v>370</v>
      </c>
      <c r="D183" s="136" t="s">
        <v>270</v>
      </c>
      <c r="E183" s="137" t="s">
        <v>4316</v>
      </c>
      <c r="F183" s="138" t="s">
        <v>4317</v>
      </c>
      <c r="G183" s="139" t="s">
        <v>281</v>
      </c>
      <c r="H183" s="140">
        <v>1</v>
      </c>
      <c r="I183" s="141"/>
      <c r="J183" s="142">
        <f t="shared" ref="J183:J194" si="0">ROUND(I183*H183,2)</f>
        <v>0</v>
      </c>
      <c r="K183" s="138" t="s">
        <v>274</v>
      </c>
      <c r="L183" s="32"/>
      <c r="M183" s="143" t="s">
        <v>1</v>
      </c>
      <c r="N183" s="144" t="s">
        <v>43</v>
      </c>
      <c r="P183" s="145">
        <f t="shared" ref="P183:P194" si="1">O183*H183</f>
        <v>0</v>
      </c>
      <c r="Q183" s="145">
        <v>1.2120000000000001E-2</v>
      </c>
      <c r="R183" s="145">
        <f t="shared" ref="R183:R194" si="2">Q183*H183</f>
        <v>1.2120000000000001E-2</v>
      </c>
      <c r="S183" s="145">
        <v>0</v>
      </c>
      <c r="T183" s="146">
        <f t="shared" ref="T183:T194" si="3">S183*H183</f>
        <v>0</v>
      </c>
      <c r="AR183" s="147" t="s">
        <v>101</v>
      </c>
      <c r="AT183" s="147" t="s">
        <v>270</v>
      </c>
      <c r="AU183" s="147" t="s">
        <v>90</v>
      </c>
      <c r="AY183" s="17" t="s">
        <v>268</v>
      </c>
      <c r="BE183" s="148">
        <f t="shared" ref="BE183:BE194" si="4">IF(N183="základní",J183,0)</f>
        <v>0</v>
      </c>
      <c r="BF183" s="148">
        <f t="shared" ref="BF183:BF194" si="5">IF(N183="snížená",J183,0)</f>
        <v>0</v>
      </c>
      <c r="BG183" s="148">
        <f t="shared" ref="BG183:BG194" si="6">IF(N183="zákl. přenesená",J183,0)</f>
        <v>0</v>
      </c>
      <c r="BH183" s="148">
        <f t="shared" ref="BH183:BH194" si="7">IF(N183="sníž. přenesená",J183,0)</f>
        <v>0</v>
      </c>
      <c r="BI183" s="148">
        <f t="shared" ref="BI183:BI194" si="8">IF(N183="nulová",J183,0)</f>
        <v>0</v>
      </c>
      <c r="BJ183" s="17" t="s">
        <v>90</v>
      </c>
      <c r="BK183" s="148">
        <f t="shared" ref="BK183:BK194" si="9">ROUND(I183*H183,2)</f>
        <v>0</v>
      </c>
      <c r="BL183" s="17" t="s">
        <v>101</v>
      </c>
      <c r="BM183" s="147" t="s">
        <v>4318</v>
      </c>
    </row>
    <row r="184" spans="2:65" s="1" customFormat="1" ht="24.2" customHeight="1">
      <c r="B184" s="32"/>
      <c r="C184" s="136" t="s">
        <v>374</v>
      </c>
      <c r="D184" s="136" t="s">
        <v>270</v>
      </c>
      <c r="E184" s="137" t="s">
        <v>4319</v>
      </c>
      <c r="F184" s="138" t="s">
        <v>4320</v>
      </c>
      <c r="G184" s="139" t="s">
        <v>281</v>
      </c>
      <c r="H184" s="140">
        <v>1</v>
      </c>
      <c r="I184" s="141"/>
      <c r="J184" s="142">
        <f t="shared" si="0"/>
        <v>0</v>
      </c>
      <c r="K184" s="138" t="s">
        <v>274</v>
      </c>
      <c r="L184" s="32"/>
      <c r="M184" s="143" t="s">
        <v>1</v>
      </c>
      <c r="N184" s="144" t="s">
        <v>43</v>
      </c>
      <c r="P184" s="145">
        <f t="shared" si="1"/>
        <v>0</v>
      </c>
      <c r="Q184" s="145">
        <v>2.4240000000000001E-2</v>
      </c>
      <c r="R184" s="145">
        <f t="shared" si="2"/>
        <v>2.4240000000000001E-2</v>
      </c>
      <c r="S184" s="145">
        <v>0</v>
      </c>
      <c r="T184" s="146">
        <f t="shared" si="3"/>
        <v>0</v>
      </c>
      <c r="AR184" s="147" t="s">
        <v>101</v>
      </c>
      <c r="AT184" s="147" t="s">
        <v>270</v>
      </c>
      <c r="AU184" s="147" t="s">
        <v>90</v>
      </c>
      <c r="AY184" s="17" t="s">
        <v>268</v>
      </c>
      <c r="BE184" s="148">
        <f t="shared" si="4"/>
        <v>0</v>
      </c>
      <c r="BF184" s="148">
        <f t="shared" si="5"/>
        <v>0</v>
      </c>
      <c r="BG184" s="148">
        <f t="shared" si="6"/>
        <v>0</v>
      </c>
      <c r="BH184" s="148">
        <f t="shared" si="7"/>
        <v>0</v>
      </c>
      <c r="BI184" s="148">
        <f t="shared" si="8"/>
        <v>0</v>
      </c>
      <c r="BJ184" s="17" t="s">
        <v>90</v>
      </c>
      <c r="BK184" s="148">
        <f t="shared" si="9"/>
        <v>0</v>
      </c>
      <c r="BL184" s="17" t="s">
        <v>101</v>
      </c>
      <c r="BM184" s="147" t="s">
        <v>4321</v>
      </c>
    </row>
    <row r="185" spans="2:65" s="1" customFormat="1" ht="24.2" customHeight="1">
      <c r="B185" s="32"/>
      <c r="C185" s="136" t="s">
        <v>378</v>
      </c>
      <c r="D185" s="136" t="s">
        <v>270</v>
      </c>
      <c r="E185" s="137" t="s">
        <v>4322</v>
      </c>
      <c r="F185" s="138" t="s">
        <v>4323</v>
      </c>
      <c r="G185" s="139" t="s">
        <v>281</v>
      </c>
      <c r="H185" s="140">
        <v>2</v>
      </c>
      <c r="I185" s="141"/>
      <c r="J185" s="142">
        <f t="shared" si="0"/>
        <v>0</v>
      </c>
      <c r="K185" s="138" t="s">
        <v>274</v>
      </c>
      <c r="L185" s="32"/>
      <c r="M185" s="143" t="s">
        <v>1</v>
      </c>
      <c r="N185" s="144" t="s">
        <v>43</v>
      </c>
      <c r="P185" s="145">
        <f t="shared" si="1"/>
        <v>0</v>
      </c>
      <c r="Q185" s="145">
        <v>0</v>
      </c>
      <c r="R185" s="145">
        <f t="shared" si="2"/>
        <v>0</v>
      </c>
      <c r="S185" s="145">
        <v>0</v>
      </c>
      <c r="T185" s="146">
        <f t="shared" si="3"/>
        <v>0</v>
      </c>
      <c r="AR185" s="147" t="s">
        <v>101</v>
      </c>
      <c r="AT185" s="147" t="s">
        <v>270</v>
      </c>
      <c r="AU185" s="147" t="s">
        <v>90</v>
      </c>
      <c r="AY185" s="17" t="s">
        <v>268</v>
      </c>
      <c r="BE185" s="148">
        <f t="shared" si="4"/>
        <v>0</v>
      </c>
      <c r="BF185" s="148">
        <f t="shared" si="5"/>
        <v>0</v>
      </c>
      <c r="BG185" s="148">
        <f t="shared" si="6"/>
        <v>0</v>
      </c>
      <c r="BH185" s="148">
        <f t="shared" si="7"/>
        <v>0</v>
      </c>
      <c r="BI185" s="148">
        <f t="shared" si="8"/>
        <v>0</v>
      </c>
      <c r="BJ185" s="17" t="s">
        <v>90</v>
      </c>
      <c r="BK185" s="148">
        <f t="shared" si="9"/>
        <v>0</v>
      </c>
      <c r="BL185" s="17" t="s">
        <v>101</v>
      </c>
      <c r="BM185" s="147" t="s">
        <v>4324</v>
      </c>
    </row>
    <row r="186" spans="2:65" s="1" customFormat="1" ht="33" customHeight="1">
      <c r="B186" s="32"/>
      <c r="C186" s="136" t="s">
        <v>382</v>
      </c>
      <c r="D186" s="136" t="s">
        <v>270</v>
      </c>
      <c r="E186" s="137" t="s">
        <v>4325</v>
      </c>
      <c r="F186" s="138" t="s">
        <v>4326</v>
      </c>
      <c r="G186" s="139" t="s">
        <v>281</v>
      </c>
      <c r="H186" s="140">
        <v>2</v>
      </c>
      <c r="I186" s="141"/>
      <c r="J186" s="142">
        <f t="shared" si="0"/>
        <v>0</v>
      </c>
      <c r="K186" s="138" t="s">
        <v>274</v>
      </c>
      <c r="L186" s="32"/>
      <c r="M186" s="143" t="s">
        <v>1</v>
      </c>
      <c r="N186" s="144" t="s">
        <v>43</v>
      </c>
      <c r="P186" s="145">
        <f t="shared" si="1"/>
        <v>0</v>
      </c>
      <c r="Q186" s="145">
        <v>0.30399999999999999</v>
      </c>
      <c r="R186" s="145">
        <f t="shared" si="2"/>
        <v>0.60799999999999998</v>
      </c>
      <c r="S186" s="145">
        <v>0</v>
      </c>
      <c r="T186" s="146">
        <f t="shared" si="3"/>
        <v>0</v>
      </c>
      <c r="AR186" s="147" t="s">
        <v>101</v>
      </c>
      <c r="AT186" s="147" t="s">
        <v>270</v>
      </c>
      <c r="AU186" s="147" t="s">
        <v>90</v>
      </c>
      <c r="AY186" s="17" t="s">
        <v>268</v>
      </c>
      <c r="BE186" s="148">
        <f t="shared" si="4"/>
        <v>0</v>
      </c>
      <c r="BF186" s="148">
        <f t="shared" si="5"/>
        <v>0</v>
      </c>
      <c r="BG186" s="148">
        <f t="shared" si="6"/>
        <v>0</v>
      </c>
      <c r="BH186" s="148">
        <f t="shared" si="7"/>
        <v>0</v>
      </c>
      <c r="BI186" s="148">
        <f t="shared" si="8"/>
        <v>0</v>
      </c>
      <c r="BJ186" s="17" t="s">
        <v>90</v>
      </c>
      <c r="BK186" s="148">
        <f t="shared" si="9"/>
        <v>0</v>
      </c>
      <c r="BL186" s="17" t="s">
        <v>101</v>
      </c>
      <c r="BM186" s="147" t="s">
        <v>4327</v>
      </c>
    </row>
    <row r="187" spans="2:65" s="1" customFormat="1" ht="24.2" customHeight="1">
      <c r="B187" s="32"/>
      <c r="C187" s="136" t="s">
        <v>387</v>
      </c>
      <c r="D187" s="136" t="s">
        <v>270</v>
      </c>
      <c r="E187" s="137" t="s">
        <v>4328</v>
      </c>
      <c r="F187" s="138" t="s">
        <v>4329</v>
      </c>
      <c r="G187" s="139" t="s">
        <v>281</v>
      </c>
      <c r="H187" s="140">
        <v>2</v>
      </c>
      <c r="I187" s="141"/>
      <c r="J187" s="142">
        <f t="shared" si="0"/>
        <v>0</v>
      </c>
      <c r="K187" s="138" t="s">
        <v>1</v>
      </c>
      <c r="L187" s="32"/>
      <c r="M187" s="143" t="s">
        <v>1</v>
      </c>
      <c r="N187" s="144" t="s">
        <v>43</v>
      </c>
      <c r="P187" s="145">
        <f t="shared" si="1"/>
        <v>0</v>
      </c>
      <c r="Q187" s="145">
        <v>0.1056</v>
      </c>
      <c r="R187" s="145">
        <f t="shared" si="2"/>
        <v>0.2112</v>
      </c>
      <c r="S187" s="145">
        <v>0</v>
      </c>
      <c r="T187" s="146">
        <f t="shared" si="3"/>
        <v>0</v>
      </c>
      <c r="AR187" s="147" t="s">
        <v>101</v>
      </c>
      <c r="AT187" s="147" t="s">
        <v>270</v>
      </c>
      <c r="AU187" s="147" t="s">
        <v>90</v>
      </c>
      <c r="AY187" s="17" t="s">
        <v>268</v>
      </c>
      <c r="BE187" s="148">
        <f t="shared" si="4"/>
        <v>0</v>
      </c>
      <c r="BF187" s="148">
        <f t="shared" si="5"/>
        <v>0</v>
      </c>
      <c r="BG187" s="148">
        <f t="shared" si="6"/>
        <v>0</v>
      </c>
      <c r="BH187" s="148">
        <f t="shared" si="7"/>
        <v>0</v>
      </c>
      <c r="BI187" s="148">
        <f t="shared" si="8"/>
        <v>0</v>
      </c>
      <c r="BJ187" s="17" t="s">
        <v>90</v>
      </c>
      <c r="BK187" s="148">
        <f t="shared" si="9"/>
        <v>0</v>
      </c>
      <c r="BL187" s="17" t="s">
        <v>101</v>
      </c>
      <c r="BM187" s="147" t="s">
        <v>4330</v>
      </c>
    </row>
    <row r="188" spans="2:65" s="1" customFormat="1" ht="76.349999999999994" customHeight="1">
      <c r="B188" s="32"/>
      <c r="C188" s="136" t="s">
        <v>7</v>
      </c>
      <c r="D188" s="136" t="s">
        <v>270</v>
      </c>
      <c r="E188" s="137" t="s">
        <v>4331</v>
      </c>
      <c r="F188" s="138" t="s">
        <v>4332</v>
      </c>
      <c r="G188" s="139" t="s">
        <v>665</v>
      </c>
      <c r="H188" s="140">
        <v>1</v>
      </c>
      <c r="I188" s="141"/>
      <c r="J188" s="142">
        <f t="shared" si="0"/>
        <v>0</v>
      </c>
      <c r="K188" s="138" t="s">
        <v>1</v>
      </c>
      <c r="L188" s="32"/>
      <c r="M188" s="143" t="s">
        <v>1</v>
      </c>
      <c r="N188" s="144" t="s">
        <v>43</v>
      </c>
      <c r="P188" s="145">
        <f t="shared" si="1"/>
        <v>0</v>
      </c>
      <c r="Q188" s="145">
        <v>3.5</v>
      </c>
      <c r="R188" s="145">
        <f t="shared" si="2"/>
        <v>3.5</v>
      </c>
      <c r="S188" s="145">
        <v>0</v>
      </c>
      <c r="T188" s="146">
        <f t="shared" si="3"/>
        <v>0</v>
      </c>
      <c r="AR188" s="147" t="s">
        <v>101</v>
      </c>
      <c r="AT188" s="147" t="s">
        <v>270</v>
      </c>
      <c r="AU188" s="147" t="s">
        <v>90</v>
      </c>
      <c r="AY188" s="17" t="s">
        <v>268</v>
      </c>
      <c r="BE188" s="148">
        <f t="shared" si="4"/>
        <v>0</v>
      </c>
      <c r="BF188" s="148">
        <f t="shared" si="5"/>
        <v>0</v>
      </c>
      <c r="BG188" s="148">
        <f t="shared" si="6"/>
        <v>0</v>
      </c>
      <c r="BH188" s="148">
        <f t="shared" si="7"/>
        <v>0</v>
      </c>
      <c r="BI188" s="148">
        <f t="shared" si="8"/>
        <v>0</v>
      </c>
      <c r="BJ188" s="17" t="s">
        <v>90</v>
      </c>
      <c r="BK188" s="148">
        <f t="shared" si="9"/>
        <v>0</v>
      </c>
      <c r="BL188" s="17" t="s">
        <v>101</v>
      </c>
      <c r="BM188" s="147" t="s">
        <v>4333</v>
      </c>
    </row>
    <row r="189" spans="2:65" s="1" customFormat="1" ht="49.15" customHeight="1">
      <c r="B189" s="32"/>
      <c r="C189" s="136" t="s">
        <v>396</v>
      </c>
      <c r="D189" s="136" t="s">
        <v>270</v>
      </c>
      <c r="E189" s="137" t="s">
        <v>4334</v>
      </c>
      <c r="F189" s="138" t="s">
        <v>4335</v>
      </c>
      <c r="G189" s="139" t="s">
        <v>665</v>
      </c>
      <c r="H189" s="140">
        <v>1</v>
      </c>
      <c r="I189" s="141"/>
      <c r="J189" s="142">
        <f t="shared" si="0"/>
        <v>0</v>
      </c>
      <c r="K189" s="138" t="s">
        <v>1</v>
      </c>
      <c r="L189" s="32"/>
      <c r="M189" s="143" t="s">
        <v>1</v>
      </c>
      <c r="N189" s="144" t="s">
        <v>43</v>
      </c>
      <c r="P189" s="145">
        <f t="shared" si="1"/>
        <v>0</v>
      </c>
      <c r="Q189" s="145">
        <v>0</v>
      </c>
      <c r="R189" s="145">
        <f t="shared" si="2"/>
        <v>0</v>
      </c>
      <c r="S189" s="145">
        <v>0</v>
      </c>
      <c r="T189" s="146">
        <f t="shared" si="3"/>
        <v>0</v>
      </c>
      <c r="AR189" s="147" t="s">
        <v>101</v>
      </c>
      <c r="AT189" s="147" t="s">
        <v>270</v>
      </c>
      <c r="AU189" s="147" t="s">
        <v>90</v>
      </c>
      <c r="AY189" s="17" t="s">
        <v>268</v>
      </c>
      <c r="BE189" s="148">
        <f t="shared" si="4"/>
        <v>0</v>
      </c>
      <c r="BF189" s="148">
        <f t="shared" si="5"/>
        <v>0</v>
      </c>
      <c r="BG189" s="148">
        <f t="shared" si="6"/>
        <v>0</v>
      </c>
      <c r="BH189" s="148">
        <f t="shared" si="7"/>
        <v>0</v>
      </c>
      <c r="BI189" s="148">
        <f t="shared" si="8"/>
        <v>0</v>
      </c>
      <c r="BJ189" s="17" t="s">
        <v>90</v>
      </c>
      <c r="BK189" s="148">
        <f t="shared" si="9"/>
        <v>0</v>
      </c>
      <c r="BL189" s="17" t="s">
        <v>101</v>
      </c>
      <c r="BM189" s="147" t="s">
        <v>4336</v>
      </c>
    </row>
    <row r="190" spans="2:65" s="1" customFormat="1" ht="44.25" customHeight="1">
      <c r="B190" s="32"/>
      <c r="C190" s="136" t="s">
        <v>401</v>
      </c>
      <c r="D190" s="136" t="s">
        <v>270</v>
      </c>
      <c r="E190" s="137" t="s">
        <v>4337</v>
      </c>
      <c r="F190" s="138" t="s">
        <v>4338</v>
      </c>
      <c r="G190" s="139" t="s">
        <v>665</v>
      </c>
      <c r="H190" s="140">
        <v>1</v>
      </c>
      <c r="I190" s="141"/>
      <c r="J190" s="142">
        <f t="shared" si="0"/>
        <v>0</v>
      </c>
      <c r="K190" s="138" t="s">
        <v>1</v>
      </c>
      <c r="L190" s="32"/>
      <c r="M190" s="143" t="s">
        <v>1</v>
      </c>
      <c r="N190" s="144" t="s">
        <v>43</v>
      </c>
      <c r="P190" s="145">
        <f t="shared" si="1"/>
        <v>0</v>
      </c>
      <c r="Q190" s="145">
        <v>0</v>
      </c>
      <c r="R190" s="145">
        <f t="shared" si="2"/>
        <v>0</v>
      </c>
      <c r="S190" s="145">
        <v>0</v>
      </c>
      <c r="T190" s="146">
        <f t="shared" si="3"/>
        <v>0</v>
      </c>
      <c r="AR190" s="147" t="s">
        <v>101</v>
      </c>
      <c r="AT190" s="147" t="s">
        <v>270</v>
      </c>
      <c r="AU190" s="147" t="s">
        <v>90</v>
      </c>
      <c r="AY190" s="17" t="s">
        <v>268</v>
      </c>
      <c r="BE190" s="148">
        <f t="shared" si="4"/>
        <v>0</v>
      </c>
      <c r="BF190" s="148">
        <f t="shared" si="5"/>
        <v>0</v>
      </c>
      <c r="BG190" s="148">
        <f t="shared" si="6"/>
        <v>0</v>
      </c>
      <c r="BH190" s="148">
        <f t="shared" si="7"/>
        <v>0</v>
      </c>
      <c r="BI190" s="148">
        <f t="shared" si="8"/>
        <v>0</v>
      </c>
      <c r="BJ190" s="17" t="s">
        <v>90</v>
      </c>
      <c r="BK190" s="148">
        <f t="shared" si="9"/>
        <v>0</v>
      </c>
      <c r="BL190" s="17" t="s">
        <v>101</v>
      </c>
      <c r="BM190" s="147" t="s">
        <v>4339</v>
      </c>
    </row>
    <row r="191" spans="2:65" s="1" customFormat="1" ht="44.25" customHeight="1">
      <c r="B191" s="32"/>
      <c r="C191" s="136" t="s">
        <v>406</v>
      </c>
      <c r="D191" s="136" t="s">
        <v>270</v>
      </c>
      <c r="E191" s="137" t="s">
        <v>4340</v>
      </c>
      <c r="F191" s="138" t="s">
        <v>4341</v>
      </c>
      <c r="G191" s="139" t="s">
        <v>665</v>
      </c>
      <c r="H191" s="140">
        <v>1</v>
      </c>
      <c r="I191" s="141"/>
      <c r="J191" s="142">
        <f t="shared" si="0"/>
        <v>0</v>
      </c>
      <c r="K191" s="138" t="s">
        <v>1</v>
      </c>
      <c r="L191" s="32"/>
      <c r="M191" s="143" t="s">
        <v>1</v>
      </c>
      <c r="N191" s="144" t="s">
        <v>43</v>
      </c>
      <c r="P191" s="145">
        <f t="shared" si="1"/>
        <v>0</v>
      </c>
      <c r="Q191" s="145">
        <v>0</v>
      </c>
      <c r="R191" s="145">
        <f t="shared" si="2"/>
        <v>0</v>
      </c>
      <c r="S191" s="145">
        <v>0</v>
      </c>
      <c r="T191" s="146">
        <f t="shared" si="3"/>
        <v>0</v>
      </c>
      <c r="AR191" s="147" t="s">
        <v>101</v>
      </c>
      <c r="AT191" s="147" t="s">
        <v>270</v>
      </c>
      <c r="AU191" s="147" t="s">
        <v>90</v>
      </c>
      <c r="AY191" s="17" t="s">
        <v>268</v>
      </c>
      <c r="BE191" s="148">
        <f t="shared" si="4"/>
        <v>0</v>
      </c>
      <c r="BF191" s="148">
        <f t="shared" si="5"/>
        <v>0</v>
      </c>
      <c r="BG191" s="148">
        <f t="shared" si="6"/>
        <v>0</v>
      </c>
      <c r="BH191" s="148">
        <f t="shared" si="7"/>
        <v>0</v>
      </c>
      <c r="BI191" s="148">
        <f t="shared" si="8"/>
        <v>0</v>
      </c>
      <c r="BJ191" s="17" t="s">
        <v>90</v>
      </c>
      <c r="BK191" s="148">
        <f t="shared" si="9"/>
        <v>0</v>
      </c>
      <c r="BL191" s="17" t="s">
        <v>101</v>
      </c>
      <c r="BM191" s="147" t="s">
        <v>4342</v>
      </c>
    </row>
    <row r="192" spans="2:65" s="1" customFormat="1" ht="44.25" customHeight="1">
      <c r="B192" s="32"/>
      <c r="C192" s="136" t="s">
        <v>410</v>
      </c>
      <c r="D192" s="136" t="s">
        <v>270</v>
      </c>
      <c r="E192" s="137" t="s">
        <v>4343</v>
      </c>
      <c r="F192" s="138" t="s">
        <v>4344</v>
      </c>
      <c r="G192" s="139" t="s">
        <v>665</v>
      </c>
      <c r="H192" s="140">
        <v>1</v>
      </c>
      <c r="I192" s="141"/>
      <c r="J192" s="142">
        <f t="shared" si="0"/>
        <v>0</v>
      </c>
      <c r="K192" s="138" t="s">
        <v>1</v>
      </c>
      <c r="L192" s="32"/>
      <c r="M192" s="143" t="s">
        <v>1</v>
      </c>
      <c r="N192" s="144" t="s">
        <v>43</v>
      </c>
      <c r="P192" s="145">
        <f t="shared" si="1"/>
        <v>0</v>
      </c>
      <c r="Q192" s="145">
        <v>0</v>
      </c>
      <c r="R192" s="145">
        <f t="shared" si="2"/>
        <v>0</v>
      </c>
      <c r="S192" s="145">
        <v>0</v>
      </c>
      <c r="T192" s="146">
        <f t="shared" si="3"/>
        <v>0</v>
      </c>
      <c r="AR192" s="147" t="s">
        <v>101</v>
      </c>
      <c r="AT192" s="147" t="s">
        <v>270</v>
      </c>
      <c r="AU192" s="147" t="s">
        <v>90</v>
      </c>
      <c r="AY192" s="17" t="s">
        <v>268</v>
      </c>
      <c r="BE192" s="148">
        <f t="shared" si="4"/>
        <v>0</v>
      </c>
      <c r="BF192" s="148">
        <f t="shared" si="5"/>
        <v>0</v>
      </c>
      <c r="BG192" s="148">
        <f t="shared" si="6"/>
        <v>0</v>
      </c>
      <c r="BH192" s="148">
        <f t="shared" si="7"/>
        <v>0</v>
      </c>
      <c r="BI192" s="148">
        <f t="shared" si="8"/>
        <v>0</v>
      </c>
      <c r="BJ192" s="17" t="s">
        <v>90</v>
      </c>
      <c r="BK192" s="148">
        <f t="shared" si="9"/>
        <v>0</v>
      </c>
      <c r="BL192" s="17" t="s">
        <v>101</v>
      </c>
      <c r="BM192" s="147" t="s">
        <v>4345</v>
      </c>
    </row>
    <row r="193" spans="2:65" s="1" customFormat="1" ht="44.25" customHeight="1">
      <c r="B193" s="32"/>
      <c r="C193" s="136" t="s">
        <v>416</v>
      </c>
      <c r="D193" s="136" t="s">
        <v>270</v>
      </c>
      <c r="E193" s="137" t="s">
        <v>4346</v>
      </c>
      <c r="F193" s="138" t="s">
        <v>4347</v>
      </c>
      <c r="G193" s="139" t="s">
        <v>665</v>
      </c>
      <c r="H193" s="140">
        <v>1</v>
      </c>
      <c r="I193" s="141"/>
      <c r="J193" s="142">
        <f t="shared" si="0"/>
        <v>0</v>
      </c>
      <c r="K193" s="138" t="s">
        <v>1</v>
      </c>
      <c r="L193" s="32"/>
      <c r="M193" s="143" t="s">
        <v>1</v>
      </c>
      <c r="N193" s="144" t="s">
        <v>43</v>
      </c>
      <c r="P193" s="145">
        <f t="shared" si="1"/>
        <v>0</v>
      </c>
      <c r="Q193" s="145">
        <v>0</v>
      </c>
      <c r="R193" s="145">
        <f t="shared" si="2"/>
        <v>0</v>
      </c>
      <c r="S193" s="145">
        <v>0</v>
      </c>
      <c r="T193" s="146">
        <f t="shared" si="3"/>
        <v>0</v>
      </c>
      <c r="AR193" s="147" t="s">
        <v>101</v>
      </c>
      <c r="AT193" s="147" t="s">
        <v>270</v>
      </c>
      <c r="AU193" s="147" t="s">
        <v>90</v>
      </c>
      <c r="AY193" s="17" t="s">
        <v>268</v>
      </c>
      <c r="BE193" s="148">
        <f t="shared" si="4"/>
        <v>0</v>
      </c>
      <c r="BF193" s="148">
        <f t="shared" si="5"/>
        <v>0</v>
      </c>
      <c r="BG193" s="148">
        <f t="shared" si="6"/>
        <v>0</v>
      </c>
      <c r="BH193" s="148">
        <f t="shared" si="7"/>
        <v>0</v>
      </c>
      <c r="BI193" s="148">
        <f t="shared" si="8"/>
        <v>0</v>
      </c>
      <c r="BJ193" s="17" t="s">
        <v>90</v>
      </c>
      <c r="BK193" s="148">
        <f t="shared" si="9"/>
        <v>0</v>
      </c>
      <c r="BL193" s="17" t="s">
        <v>101</v>
      </c>
      <c r="BM193" s="147" t="s">
        <v>4348</v>
      </c>
    </row>
    <row r="194" spans="2:65" s="1" customFormat="1" ht="37.9" customHeight="1">
      <c r="B194" s="32"/>
      <c r="C194" s="136" t="s">
        <v>298</v>
      </c>
      <c r="D194" s="136" t="s">
        <v>270</v>
      </c>
      <c r="E194" s="137" t="s">
        <v>4349</v>
      </c>
      <c r="F194" s="138" t="s">
        <v>4350</v>
      </c>
      <c r="G194" s="139" t="s">
        <v>665</v>
      </c>
      <c r="H194" s="140">
        <v>1</v>
      </c>
      <c r="I194" s="141"/>
      <c r="J194" s="142">
        <f t="shared" si="0"/>
        <v>0</v>
      </c>
      <c r="K194" s="138" t="s">
        <v>1</v>
      </c>
      <c r="L194" s="32"/>
      <c r="M194" s="143" t="s">
        <v>1</v>
      </c>
      <c r="N194" s="144" t="s">
        <v>43</v>
      </c>
      <c r="P194" s="145">
        <f t="shared" si="1"/>
        <v>0</v>
      </c>
      <c r="Q194" s="145">
        <v>0</v>
      </c>
      <c r="R194" s="145">
        <f t="shared" si="2"/>
        <v>0</v>
      </c>
      <c r="S194" s="145">
        <v>0</v>
      </c>
      <c r="T194" s="146">
        <f t="shared" si="3"/>
        <v>0</v>
      </c>
      <c r="AR194" s="147" t="s">
        <v>101</v>
      </c>
      <c r="AT194" s="147" t="s">
        <v>270</v>
      </c>
      <c r="AU194" s="147" t="s">
        <v>90</v>
      </c>
      <c r="AY194" s="17" t="s">
        <v>268</v>
      </c>
      <c r="BE194" s="148">
        <f t="shared" si="4"/>
        <v>0</v>
      </c>
      <c r="BF194" s="148">
        <f t="shared" si="5"/>
        <v>0</v>
      </c>
      <c r="BG194" s="148">
        <f t="shared" si="6"/>
        <v>0</v>
      </c>
      <c r="BH194" s="148">
        <f t="shared" si="7"/>
        <v>0</v>
      </c>
      <c r="BI194" s="148">
        <f t="shared" si="8"/>
        <v>0</v>
      </c>
      <c r="BJ194" s="17" t="s">
        <v>90</v>
      </c>
      <c r="BK194" s="148">
        <f t="shared" si="9"/>
        <v>0</v>
      </c>
      <c r="BL194" s="17" t="s">
        <v>101</v>
      </c>
      <c r="BM194" s="147" t="s">
        <v>4351</v>
      </c>
    </row>
    <row r="195" spans="2:65" s="11" customFormat="1" ht="22.9" customHeight="1">
      <c r="B195" s="124"/>
      <c r="D195" s="125" t="s">
        <v>76</v>
      </c>
      <c r="E195" s="134" t="s">
        <v>1380</v>
      </c>
      <c r="F195" s="134" t="s">
        <v>1381</v>
      </c>
      <c r="I195" s="127"/>
      <c r="J195" s="135">
        <f>BK195</f>
        <v>0</v>
      </c>
      <c r="L195" s="124"/>
      <c r="M195" s="129"/>
      <c r="P195" s="130">
        <f>SUM(P196:P197)</f>
        <v>0</v>
      </c>
      <c r="R195" s="130">
        <f>SUM(R196:R197)</f>
        <v>0</v>
      </c>
      <c r="T195" s="131">
        <f>SUM(T196:T197)</f>
        <v>0</v>
      </c>
      <c r="AR195" s="125" t="s">
        <v>84</v>
      </c>
      <c r="AT195" s="132" t="s">
        <v>76</v>
      </c>
      <c r="AU195" s="132" t="s">
        <v>84</v>
      </c>
      <c r="AY195" s="125" t="s">
        <v>268</v>
      </c>
      <c r="BK195" s="133">
        <f>SUM(BK196:BK197)</f>
        <v>0</v>
      </c>
    </row>
    <row r="196" spans="2:65" s="1" customFormat="1" ht="24.2" customHeight="1">
      <c r="B196" s="32"/>
      <c r="C196" s="136" t="s">
        <v>308</v>
      </c>
      <c r="D196" s="136" t="s">
        <v>270</v>
      </c>
      <c r="E196" s="137" t="s">
        <v>4352</v>
      </c>
      <c r="F196" s="138" t="s">
        <v>4353</v>
      </c>
      <c r="G196" s="139" t="s">
        <v>413</v>
      </c>
      <c r="H196" s="140">
        <v>4.601</v>
      </c>
      <c r="I196" s="141"/>
      <c r="J196" s="142">
        <f>ROUND(I196*H196,2)</f>
        <v>0</v>
      </c>
      <c r="K196" s="138" t="s">
        <v>274</v>
      </c>
      <c r="L196" s="32"/>
      <c r="M196" s="143" t="s">
        <v>1</v>
      </c>
      <c r="N196" s="144" t="s">
        <v>43</v>
      </c>
      <c r="P196" s="145">
        <f>O196*H196</f>
        <v>0</v>
      </c>
      <c r="Q196" s="145">
        <v>0</v>
      </c>
      <c r="R196" s="145">
        <f>Q196*H196</f>
        <v>0</v>
      </c>
      <c r="S196" s="145">
        <v>0</v>
      </c>
      <c r="T196" s="146">
        <f>S196*H196</f>
        <v>0</v>
      </c>
      <c r="AR196" s="147" t="s">
        <v>101</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101</v>
      </c>
      <c r="BM196" s="147" t="s">
        <v>4354</v>
      </c>
    </row>
    <row r="197" spans="2:65" s="1" customFormat="1" ht="33" customHeight="1">
      <c r="B197" s="32"/>
      <c r="C197" s="136" t="s">
        <v>431</v>
      </c>
      <c r="D197" s="136" t="s">
        <v>270</v>
      </c>
      <c r="E197" s="137" t="s">
        <v>4355</v>
      </c>
      <c r="F197" s="138" t="s">
        <v>4356</v>
      </c>
      <c r="G197" s="139" t="s">
        <v>413</v>
      </c>
      <c r="H197" s="140">
        <v>4.601</v>
      </c>
      <c r="I197" s="141"/>
      <c r="J197" s="142">
        <f>ROUND(I197*H197,2)</f>
        <v>0</v>
      </c>
      <c r="K197" s="138" t="s">
        <v>274</v>
      </c>
      <c r="L197" s="32"/>
      <c r="M197" s="143" t="s">
        <v>1</v>
      </c>
      <c r="N197" s="144" t="s">
        <v>43</v>
      </c>
      <c r="P197" s="145">
        <f>O197*H197</f>
        <v>0</v>
      </c>
      <c r="Q197" s="145">
        <v>0</v>
      </c>
      <c r="R197" s="145">
        <f>Q197*H197</f>
        <v>0</v>
      </c>
      <c r="S197" s="145">
        <v>0</v>
      </c>
      <c r="T197" s="146">
        <f>S197*H197</f>
        <v>0</v>
      </c>
      <c r="AR197" s="147" t="s">
        <v>101</v>
      </c>
      <c r="AT197" s="147" t="s">
        <v>270</v>
      </c>
      <c r="AU197" s="147" t="s">
        <v>90</v>
      </c>
      <c r="AY197" s="17" t="s">
        <v>268</v>
      </c>
      <c r="BE197" s="148">
        <f>IF(N197="základní",J197,0)</f>
        <v>0</v>
      </c>
      <c r="BF197" s="148">
        <f>IF(N197="snížená",J197,0)</f>
        <v>0</v>
      </c>
      <c r="BG197" s="148">
        <f>IF(N197="zákl. přenesená",J197,0)</f>
        <v>0</v>
      </c>
      <c r="BH197" s="148">
        <f>IF(N197="sníž. přenesená",J197,0)</f>
        <v>0</v>
      </c>
      <c r="BI197" s="148">
        <f>IF(N197="nulová",J197,0)</f>
        <v>0</v>
      </c>
      <c r="BJ197" s="17" t="s">
        <v>90</v>
      </c>
      <c r="BK197" s="148">
        <f>ROUND(I197*H197,2)</f>
        <v>0</v>
      </c>
      <c r="BL197" s="17" t="s">
        <v>101</v>
      </c>
      <c r="BM197" s="147" t="s">
        <v>4357</v>
      </c>
    </row>
    <row r="198" spans="2:65" s="11" customFormat="1" ht="25.9" customHeight="1">
      <c r="B198" s="124"/>
      <c r="D198" s="125" t="s">
        <v>76</v>
      </c>
      <c r="E198" s="126" t="s">
        <v>585</v>
      </c>
      <c r="F198" s="126" t="s">
        <v>586</v>
      </c>
      <c r="I198" s="127"/>
      <c r="J198" s="128">
        <f>BK198</f>
        <v>0</v>
      </c>
      <c r="L198" s="124"/>
      <c r="M198" s="129"/>
      <c r="P198" s="130">
        <f>P199+P225</f>
        <v>0</v>
      </c>
      <c r="R198" s="130">
        <f>R199+R225</f>
        <v>1.31003</v>
      </c>
      <c r="T198" s="131">
        <f>T199+T225</f>
        <v>0</v>
      </c>
      <c r="AR198" s="125" t="s">
        <v>90</v>
      </c>
      <c r="AT198" s="132" t="s">
        <v>76</v>
      </c>
      <c r="AU198" s="132" t="s">
        <v>77</v>
      </c>
      <c r="AY198" s="125" t="s">
        <v>268</v>
      </c>
      <c r="BK198" s="133">
        <f>BK199+BK225</f>
        <v>0</v>
      </c>
    </row>
    <row r="199" spans="2:65" s="11" customFormat="1" ht="22.9" customHeight="1">
      <c r="B199" s="124"/>
      <c r="D199" s="125" t="s">
        <v>76</v>
      </c>
      <c r="E199" s="134" t="s">
        <v>4358</v>
      </c>
      <c r="F199" s="134" t="s">
        <v>4359</v>
      </c>
      <c r="I199" s="127"/>
      <c r="J199" s="135">
        <f>BK199</f>
        <v>0</v>
      </c>
      <c r="L199" s="124"/>
      <c r="M199" s="129"/>
      <c r="P199" s="130">
        <f>SUM(P200:P224)</f>
        <v>0</v>
      </c>
      <c r="R199" s="130">
        <f>SUM(R200:R224)</f>
        <v>1.31003</v>
      </c>
      <c r="T199" s="131">
        <f>SUM(T200:T224)</f>
        <v>0</v>
      </c>
      <c r="AR199" s="125" t="s">
        <v>90</v>
      </c>
      <c r="AT199" s="132" t="s">
        <v>76</v>
      </c>
      <c r="AU199" s="132" t="s">
        <v>84</v>
      </c>
      <c r="AY199" s="125" t="s">
        <v>268</v>
      </c>
      <c r="BK199" s="133">
        <f>SUM(BK200:BK224)</f>
        <v>0</v>
      </c>
    </row>
    <row r="200" spans="2:65" s="1" customFormat="1" ht="21.75" customHeight="1">
      <c r="B200" s="32"/>
      <c r="C200" s="136" t="s">
        <v>437</v>
      </c>
      <c r="D200" s="136" t="s">
        <v>270</v>
      </c>
      <c r="E200" s="137" t="s">
        <v>4360</v>
      </c>
      <c r="F200" s="138" t="s">
        <v>4361</v>
      </c>
      <c r="G200" s="139" t="s">
        <v>318</v>
      </c>
      <c r="H200" s="140">
        <v>170</v>
      </c>
      <c r="I200" s="141"/>
      <c r="J200" s="142">
        <f t="shared" ref="J200:J224" si="10">ROUND(I200*H200,2)</f>
        <v>0</v>
      </c>
      <c r="K200" s="138" t="s">
        <v>274</v>
      </c>
      <c r="L200" s="32"/>
      <c r="M200" s="143" t="s">
        <v>1</v>
      </c>
      <c r="N200" s="144" t="s">
        <v>43</v>
      </c>
      <c r="P200" s="145">
        <f t="shared" ref="P200:P224" si="11">O200*H200</f>
        <v>0</v>
      </c>
      <c r="Q200" s="145">
        <v>1.6800000000000001E-3</v>
      </c>
      <c r="R200" s="145">
        <f t="shared" ref="R200:R224" si="12">Q200*H200</f>
        <v>0.28560000000000002</v>
      </c>
      <c r="S200" s="145">
        <v>0</v>
      </c>
      <c r="T200" s="146">
        <f t="shared" ref="T200:T224" si="13">S200*H200</f>
        <v>0</v>
      </c>
      <c r="AR200" s="147" t="s">
        <v>370</v>
      </c>
      <c r="AT200" s="147" t="s">
        <v>270</v>
      </c>
      <c r="AU200" s="147" t="s">
        <v>90</v>
      </c>
      <c r="AY200" s="17" t="s">
        <v>268</v>
      </c>
      <c r="BE200" s="148">
        <f t="shared" ref="BE200:BE224" si="14">IF(N200="základní",J200,0)</f>
        <v>0</v>
      </c>
      <c r="BF200" s="148">
        <f t="shared" ref="BF200:BF224" si="15">IF(N200="snížená",J200,0)</f>
        <v>0</v>
      </c>
      <c r="BG200" s="148">
        <f t="shared" ref="BG200:BG224" si="16">IF(N200="zákl. přenesená",J200,0)</f>
        <v>0</v>
      </c>
      <c r="BH200" s="148">
        <f t="shared" ref="BH200:BH224" si="17">IF(N200="sníž. přenesená",J200,0)</f>
        <v>0</v>
      </c>
      <c r="BI200" s="148">
        <f t="shared" ref="BI200:BI224" si="18">IF(N200="nulová",J200,0)</f>
        <v>0</v>
      </c>
      <c r="BJ200" s="17" t="s">
        <v>90</v>
      </c>
      <c r="BK200" s="148">
        <f t="shared" ref="BK200:BK224" si="19">ROUND(I200*H200,2)</f>
        <v>0</v>
      </c>
      <c r="BL200" s="17" t="s">
        <v>370</v>
      </c>
      <c r="BM200" s="147" t="s">
        <v>4362</v>
      </c>
    </row>
    <row r="201" spans="2:65" s="1" customFormat="1" ht="21.75" customHeight="1">
      <c r="B201" s="32"/>
      <c r="C201" s="136" t="s">
        <v>442</v>
      </c>
      <c r="D201" s="136" t="s">
        <v>270</v>
      </c>
      <c r="E201" s="137" t="s">
        <v>4363</v>
      </c>
      <c r="F201" s="138" t="s">
        <v>4364</v>
      </c>
      <c r="G201" s="139" t="s">
        <v>318</v>
      </c>
      <c r="H201" s="140">
        <v>43</v>
      </c>
      <c r="I201" s="141"/>
      <c r="J201" s="142">
        <f t="shared" si="10"/>
        <v>0</v>
      </c>
      <c r="K201" s="138" t="s">
        <v>274</v>
      </c>
      <c r="L201" s="32"/>
      <c r="M201" s="143" t="s">
        <v>1</v>
      </c>
      <c r="N201" s="144" t="s">
        <v>43</v>
      </c>
      <c r="P201" s="145">
        <f t="shared" si="11"/>
        <v>0</v>
      </c>
      <c r="Q201" s="145">
        <v>1.91E-3</v>
      </c>
      <c r="R201" s="145">
        <f t="shared" si="12"/>
        <v>8.2129999999999995E-2</v>
      </c>
      <c r="S201" s="145">
        <v>0</v>
      </c>
      <c r="T201" s="146">
        <f t="shared" si="13"/>
        <v>0</v>
      </c>
      <c r="AR201" s="147" t="s">
        <v>370</v>
      </c>
      <c r="AT201" s="147" t="s">
        <v>270</v>
      </c>
      <c r="AU201" s="147" t="s">
        <v>90</v>
      </c>
      <c r="AY201" s="17" t="s">
        <v>268</v>
      </c>
      <c r="BE201" s="148">
        <f t="shared" si="14"/>
        <v>0</v>
      </c>
      <c r="BF201" s="148">
        <f t="shared" si="15"/>
        <v>0</v>
      </c>
      <c r="BG201" s="148">
        <f t="shared" si="16"/>
        <v>0</v>
      </c>
      <c r="BH201" s="148">
        <f t="shared" si="17"/>
        <v>0</v>
      </c>
      <c r="BI201" s="148">
        <f t="shared" si="18"/>
        <v>0</v>
      </c>
      <c r="BJ201" s="17" t="s">
        <v>90</v>
      </c>
      <c r="BK201" s="148">
        <f t="shared" si="19"/>
        <v>0</v>
      </c>
      <c r="BL201" s="17" t="s">
        <v>370</v>
      </c>
      <c r="BM201" s="147" t="s">
        <v>4365</v>
      </c>
    </row>
    <row r="202" spans="2:65" s="1" customFormat="1" ht="21.75" customHeight="1">
      <c r="B202" s="32"/>
      <c r="C202" s="136" t="s">
        <v>448</v>
      </c>
      <c r="D202" s="136" t="s">
        <v>270</v>
      </c>
      <c r="E202" s="137" t="s">
        <v>4366</v>
      </c>
      <c r="F202" s="138" t="s">
        <v>4367</v>
      </c>
      <c r="G202" s="139" t="s">
        <v>318</v>
      </c>
      <c r="H202" s="140">
        <v>13</v>
      </c>
      <c r="I202" s="141"/>
      <c r="J202" s="142">
        <f t="shared" si="10"/>
        <v>0</v>
      </c>
      <c r="K202" s="138" t="s">
        <v>274</v>
      </c>
      <c r="L202" s="32"/>
      <c r="M202" s="143" t="s">
        <v>1</v>
      </c>
      <c r="N202" s="144" t="s">
        <v>43</v>
      </c>
      <c r="P202" s="145">
        <f t="shared" si="11"/>
        <v>0</v>
      </c>
      <c r="Q202" s="145">
        <v>3.0799999999999998E-3</v>
      </c>
      <c r="R202" s="145">
        <f t="shared" si="12"/>
        <v>4.0039999999999999E-2</v>
      </c>
      <c r="S202" s="145">
        <v>0</v>
      </c>
      <c r="T202" s="146">
        <f t="shared" si="13"/>
        <v>0</v>
      </c>
      <c r="AR202" s="147" t="s">
        <v>370</v>
      </c>
      <c r="AT202" s="147" t="s">
        <v>270</v>
      </c>
      <c r="AU202" s="147" t="s">
        <v>90</v>
      </c>
      <c r="AY202" s="17" t="s">
        <v>268</v>
      </c>
      <c r="BE202" s="148">
        <f t="shared" si="14"/>
        <v>0</v>
      </c>
      <c r="BF202" s="148">
        <f t="shared" si="15"/>
        <v>0</v>
      </c>
      <c r="BG202" s="148">
        <f t="shared" si="16"/>
        <v>0</v>
      </c>
      <c r="BH202" s="148">
        <f t="shared" si="17"/>
        <v>0</v>
      </c>
      <c r="BI202" s="148">
        <f t="shared" si="18"/>
        <v>0</v>
      </c>
      <c r="BJ202" s="17" t="s">
        <v>90</v>
      </c>
      <c r="BK202" s="148">
        <f t="shared" si="19"/>
        <v>0</v>
      </c>
      <c r="BL202" s="17" t="s">
        <v>370</v>
      </c>
      <c r="BM202" s="147" t="s">
        <v>4368</v>
      </c>
    </row>
    <row r="203" spans="2:65" s="1" customFormat="1" ht="21.75" customHeight="1">
      <c r="B203" s="32"/>
      <c r="C203" s="136" t="s">
        <v>471</v>
      </c>
      <c r="D203" s="136" t="s">
        <v>270</v>
      </c>
      <c r="E203" s="137" t="s">
        <v>4369</v>
      </c>
      <c r="F203" s="138" t="s">
        <v>4370</v>
      </c>
      <c r="G203" s="139" t="s">
        <v>318</v>
      </c>
      <c r="H203" s="140">
        <v>17</v>
      </c>
      <c r="I203" s="141"/>
      <c r="J203" s="142">
        <f t="shared" si="10"/>
        <v>0</v>
      </c>
      <c r="K203" s="138" t="s">
        <v>1</v>
      </c>
      <c r="L203" s="32"/>
      <c r="M203" s="143" t="s">
        <v>1</v>
      </c>
      <c r="N203" s="144" t="s">
        <v>43</v>
      </c>
      <c r="P203" s="145">
        <f t="shared" si="11"/>
        <v>0</v>
      </c>
      <c r="Q203" s="145">
        <v>3.0799999999999998E-3</v>
      </c>
      <c r="R203" s="145">
        <f t="shared" si="12"/>
        <v>5.2359999999999997E-2</v>
      </c>
      <c r="S203" s="145">
        <v>0</v>
      </c>
      <c r="T203" s="146">
        <f t="shared" si="13"/>
        <v>0</v>
      </c>
      <c r="AR203" s="147" t="s">
        <v>370</v>
      </c>
      <c r="AT203" s="147" t="s">
        <v>270</v>
      </c>
      <c r="AU203" s="147" t="s">
        <v>90</v>
      </c>
      <c r="AY203" s="17" t="s">
        <v>268</v>
      </c>
      <c r="BE203" s="148">
        <f t="shared" si="14"/>
        <v>0</v>
      </c>
      <c r="BF203" s="148">
        <f t="shared" si="15"/>
        <v>0</v>
      </c>
      <c r="BG203" s="148">
        <f t="shared" si="16"/>
        <v>0</v>
      </c>
      <c r="BH203" s="148">
        <f t="shared" si="17"/>
        <v>0</v>
      </c>
      <c r="BI203" s="148">
        <f t="shared" si="18"/>
        <v>0</v>
      </c>
      <c r="BJ203" s="17" t="s">
        <v>90</v>
      </c>
      <c r="BK203" s="148">
        <f t="shared" si="19"/>
        <v>0</v>
      </c>
      <c r="BL203" s="17" t="s">
        <v>370</v>
      </c>
      <c r="BM203" s="147" t="s">
        <v>4371</v>
      </c>
    </row>
    <row r="204" spans="2:65" s="1" customFormat="1" ht="21.75" customHeight="1">
      <c r="B204" s="32"/>
      <c r="C204" s="136" t="s">
        <v>477</v>
      </c>
      <c r="D204" s="136" t="s">
        <v>270</v>
      </c>
      <c r="E204" s="137" t="s">
        <v>4372</v>
      </c>
      <c r="F204" s="138" t="s">
        <v>4373</v>
      </c>
      <c r="G204" s="139" t="s">
        <v>318</v>
      </c>
      <c r="H204" s="140">
        <v>80</v>
      </c>
      <c r="I204" s="141"/>
      <c r="J204" s="142">
        <f t="shared" si="10"/>
        <v>0</v>
      </c>
      <c r="K204" s="138" t="s">
        <v>274</v>
      </c>
      <c r="L204" s="32"/>
      <c r="M204" s="143" t="s">
        <v>1</v>
      </c>
      <c r="N204" s="144" t="s">
        <v>43</v>
      </c>
      <c r="P204" s="145">
        <f t="shared" si="11"/>
        <v>0</v>
      </c>
      <c r="Q204" s="145">
        <v>1.42E-3</v>
      </c>
      <c r="R204" s="145">
        <f t="shared" si="12"/>
        <v>0.11360000000000001</v>
      </c>
      <c r="S204" s="145">
        <v>0</v>
      </c>
      <c r="T204" s="146">
        <f t="shared" si="13"/>
        <v>0</v>
      </c>
      <c r="AR204" s="147" t="s">
        <v>370</v>
      </c>
      <c r="AT204" s="147" t="s">
        <v>270</v>
      </c>
      <c r="AU204" s="147" t="s">
        <v>90</v>
      </c>
      <c r="AY204" s="17" t="s">
        <v>268</v>
      </c>
      <c r="BE204" s="148">
        <f t="shared" si="14"/>
        <v>0</v>
      </c>
      <c r="BF204" s="148">
        <f t="shared" si="15"/>
        <v>0</v>
      </c>
      <c r="BG204" s="148">
        <f t="shared" si="16"/>
        <v>0</v>
      </c>
      <c r="BH204" s="148">
        <f t="shared" si="17"/>
        <v>0</v>
      </c>
      <c r="BI204" s="148">
        <f t="shared" si="18"/>
        <v>0</v>
      </c>
      <c r="BJ204" s="17" t="s">
        <v>90</v>
      </c>
      <c r="BK204" s="148">
        <f t="shared" si="19"/>
        <v>0</v>
      </c>
      <c r="BL204" s="17" t="s">
        <v>370</v>
      </c>
      <c r="BM204" s="147" t="s">
        <v>4374</v>
      </c>
    </row>
    <row r="205" spans="2:65" s="1" customFormat="1" ht="21.75" customHeight="1">
      <c r="B205" s="32"/>
      <c r="C205" s="136" t="s">
        <v>314</v>
      </c>
      <c r="D205" s="136" t="s">
        <v>270</v>
      </c>
      <c r="E205" s="137" t="s">
        <v>4375</v>
      </c>
      <c r="F205" s="138" t="s">
        <v>4376</v>
      </c>
      <c r="G205" s="139" t="s">
        <v>318</v>
      </c>
      <c r="H205" s="140">
        <v>37</v>
      </c>
      <c r="I205" s="141"/>
      <c r="J205" s="142">
        <f t="shared" si="10"/>
        <v>0</v>
      </c>
      <c r="K205" s="138" t="s">
        <v>274</v>
      </c>
      <c r="L205" s="32"/>
      <c r="M205" s="143" t="s">
        <v>1</v>
      </c>
      <c r="N205" s="144" t="s">
        <v>43</v>
      </c>
      <c r="P205" s="145">
        <f t="shared" si="11"/>
        <v>0</v>
      </c>
      <c r="Q205" s="145">
        <v>1.97E-3</v>
      </c>
      <c r="R205" s="145">
        <f t="shared" si="12"/>
        <v>7.2889999999999996E-2</v>
      </c>
      <c r="S205" s="145">
        <v>0</v>
      </c>
      <c r="T205" s="146">
        <f t="shared" si="13"/>
        <v>0</v>
      </c>
      <c r="AR205" s="147" t="s">
        <v>370</v>
      </c>
      <c r="AT205" s="147" t="s">
        <v>270</v>
      </c>
      <c r="AU205" s="147" t="s">
        <v>90</v>
      </c>
      <c r="AY205" s="17" t="s">
        <v>268</v>
      </c>
      <c r="BE205" s="148">
        <f t="shared" si="14"/>
        <v>0</v>
      </c>
      <c r="BF205" s="148">
        <f t="shared" si="15"/>
        <v>0</v>
      </c>
      <c r="BG205" s="148">
        <f t="shared" si="16"/>
        <v>0</v>
      </c>
      <c r="BH205" s="148">
        <f t="shared" si="17"/>
        <v>0</v>
      </c>
      <c r="BI205" s="148">
        <f t="shared" si="18"/>
        <v>0</v>
      </c>
      <c r="BJ205" s="17" t="s">
        <v>90</v>
      </c>
      <c r="BK205" s="148">
        <f t="shared" si="19"/>
        <v>0</v>
      </c>
      <c r="BL205" s="17" t="s">
        <v>370</v>
      </c>
      <c r="BM205" s="147" t="s">
        <v>4377</v>
      </c>
    </row>
    <row r="206" spans="2:65" s="1" customFormat="1" ht="21.75" customHeight="1">
      <c r="B206" s="32"/>
      <c r="C206" s="136" t="s">
        <v>484</v>
      </c>
      <c r="D206" s="136" t="s">
        <v>270</v>
      </c>
      <c r="E206" s="137" t="s">
        <v>4378</v>
      </c>
      <c r="F206" s="138" t="s">
        <v>4379</v>
      </c>
      <c r="G206" s="139" t="s">
        <v>318</v>
      </c>
      <c r="H206" s="140">
        <v>15</v>
      </c>
      <c r="I206" s="141"/>
      <c r="J206" s="142">
        <f t="shared" si="10"/>
        <v>0</v>
      </c>
      <c r="K206" s="138" t="s">
        <v>1</v>
      </c>
      <c r="L206" s="32"/>
      <c r="M206" s="143" t="s">
        <v>1</v>
      </c>
      <c r="N206" s="144" t="s">
        <v>43</v>
      </c>
      <c r="P206" s="145">
        <f t="shared" si="11"/>
        <v>0</v>
      </c>
      <c r="Q206" s="145">
        <v>1.97E-3</v>
      </c>
      <c r="R206" s="145">
        <f t="shared" si="12"/>
        <v>2.955E-2</v>
      </c>
      <c r="S206" s="145">
        <v>0</v>
      </c>
      <c r="T206" s="146">
        <f t="shared" si="13"/>
        <v>0</v>
      </c>
      <c r="AR206" s="147" t="s">
        <v>370</v>
      </c>
      <c r="AT206" s="147" t="s">
        <v>270</v>
      </c>
      <c r="AU206" s="147" t="s">
        <v>90</v>
      </c>
      <c r="AY206" s="17" t="s">
        <v>268</v>
      </c>
      <c r="BE206" s="148">
        <f t="shared" si="14"/>
        <v>0</v>
      </c>
      <c r="BF206" s="148">
        <f t="shared" si="15"/>
        <v>0</v>
      </c>
      <c r="BG206" s="148">
        <f t="shared" si="16"/>
        <v>0</v>
      </c>
      <c r="BH206" s="148">
        <f t="shared" si="17"/>
        <v>0</v>
      </c>
      <c r="BI206" s="148">
        <f t="shared" si="18"/>
        <v>0</v>
      </c>
      <c r="BJ206" s="17" t="s">
        <v>90</v>
      </c>
      <c r="BK206" s="148">
        <f t="shared" si="19"/>
        <v>0</v>
      </c>
      <c r="BL206" s="17" t="s">
        <v>370</v>
      </c>
      <c r="BM206" s="147" t="s">
        <v>4380</v>
      </c>
    </row>
    <row r="207" spans="2:65" s="1" customFormat="1" ht="16.5" customHeight="1">
      <c r="B207" s="32"/>
      <c r="C207" s="136" t="s">
        <v>488</v>
      </c>
      <c r="D207" s="136" t="s">
        <v>270</v>
      </c>
      <c r="E207" s="137" t="s">
        <v>4381</v>
      </c>
      <c r="F207" s="138" t="s">
        <v>4382</v>
      </c>
      <c r="G207" s="139" t="s">
        <v>318</v>
      </c>
      <c r="H207" s="140">
        <v>3</v>
      </c>
      <c r="I207" s="141"/>
      <c r="J207" s="142">
        <f t="shared" si="10"/>
        <v>0</v>
      </c>
      <c r="K207" s="138" t="s">
        <v>274</v>
      </c>
      <c r="L207" s="32"/>
      <c r="M207" s="143" t="s">
        <v>1</v>
      </c>
      <c r="N207" s="144" t="s">
        <v>43</v>
      </c>
      <c r="P207" s="145">
        <f t="shared" si="11"/>
        <v>0</v>
      </c>
      <c r="Q207" s="145">
        <v>2.0899999999999998E-3</v>
      </c>
      <c r="R207" s="145">
        <f t="shared" si="12"/>
        <v>6.2699999999999995E-3</v>
      </c>
      <c r="S207" s="145">
        <v>0</v>
      </c>
      <c r="T207" s="146">
        <f t="shared" si="13"/>
        <v>0</v>
      </c>
      <c r="AR207" s="147" t="s">
        <v>370</v>
      </c>
      <c r="AT207" s="147" t="s">
        <v>270</v>
      </c>
      <c r="AU207" s="147" t="s">
        <v>90</v>
      </c>
      <c r="AY207" s="17" t="s">
        <v>268</v>
      </c>
      <c r="BE207" s="148">
        <f t="shared" si="14"/>
        <v>0</v>
      </c>
      <c r="BF207" s="148">
        <f t="shared" si="15"/>
        <v>0</v>
      </c>
      <c r="BG207" s="148">
        <f t="shared" si="16"/>
        <v>0</v>
      </c>
      <c r="BH207" s="148">
        <f t="shared" si="17"/>
        <v>0</v>
      </c>
      <c r="BI207" s="148">
        <f t="shared" si="18"/>
        <v>0</v>
      </c>
      <c r="BJ207" s="17" t="s">
        <v>90</v>
      </c>
      <c r="BK207" s="148">
        <f t="shared" si="19"/>
        <v>0</v>
      </c>
      <c r="BL207" s="17" t="s">
        <v>370</v>
      </c>
      <c r="BM207" s="147" t="s">
        <v>4383</v>
      </c>
    </row>
    <row r="208" spans="2:65" s="1" customFormat="1" ht="16.5" customHeight="1">
      <c r="B208" s="32"/>
      <c r="C208" s="136" t="s">
        <v>492</v>
      </c>
      <c r="D208" s="136" t="s">
        <v>270</v>
      </c>
      <c r="E208" s="137" t="s">
        <v>4384</v>
      </c>
      <c r="F208" s="138" t="s">
        <v>4385</v>
      </c>
      <c r="G208" s="139" t="s">
        <v>318</v>
      </c>
      <c r="H208" s="140">
        <v>40</v>
      </c>
      <c r="I208" s="141"/>
      <c r="J208" s="142">
        <f t="shared" si="10"/>
        <v>0</v>
      </c>
      <c r="K208" s="138" t="s">
        <v>1</v>
      </c>
      <c r="L208" s="32"/>
      <c r="M208" s="143" t="s">
        <v>1</v>
      </c>
      <c r="N208" s="144" t="s">
        <v>43</v>
      </c>
      <c r="P208" s="145">
        <f t="shared" si="11"/>
        <v>0</v>
      </c>
      <c r="Q208" s="145">
        <v>4.0000000000000002E-4</v>
      </c>
      <c r="R208" s="145">
        <f t="shared" si="12"/>
        <v>1.6E-2</v>
      </c>
      <c r="S208" s="145">
        <v>0</v>
      </c>
      <c r="T208" s="146">
        <f t="shared" si="13"/>
        <v>0</v>
      </c>
      <c r="AR208" s="147" t="s">
        <v>370</v>
      </c>
      <c r="AT208" s="147" t="s">
        <v>270</v>
      </c>
      <c r="AU208" s="147" t="s">
        <v>90</v>
      </c>
      <c r="AY208" s="17" t="s">
        <v>268</v>
      </c>
      <c r="BE208" s="148">
        <f t="shared" si="14"/>
        <v>0</v>
      </c>
      <c r="BF208" s="148">
        <f t="shared" si="15"/>
        <v>0</v>
      </c>
      <c r="BG208" s="148">
        <f t="shared" si="16"/>
        <v>0</v>
      </c>
      <c r="BH208" s="148">
        <f t="shared" si="17"/>
        <v>0</v>
      </c>
      <c r="BI208" s="148">
        <f t="shared" si="18"/>
        <v>0</v>
      </c>
      <c r="BJ208" s="17" t="s">
        <v>90</v>
      </c>
      <c r="BK208" s="148">
        <f t="shared" si="19"/>
        <v>0</v>
      </c>
      <c r="BL208" s="17" t="s">
        <v>370</v>
      </c>
      <c r="BM208" s="147" t="s">
        <v>4386</v>
      </c>
    </row>
    <row r="209" spans="2:65" s="1" customFormat="1" ht="16.5" customHeight="1">
      <c r="B209" s="32"/>
      <c r="C209" s="136" t="s">
        <v>496</v>
      </c>
      <c r="D209" s="136" t="s">
        <v>270</v>
      </c>
      <c r="E209" s="137" t="s">
        <v>4387</v>
      </c>
      <c r="F209" s="138" t="s">
        <v>4388</v>
      </c>
      <c r="G209" s="139" t="s">
        <v>318</v>
      </c>
      <c r="H209" s="140">
        <v>54</v>
      </c>
      <c r="I209" s="141"/>
      <c r="J209" s="142">
        <f t="shared" si="10"/>
        <v>0</v>
      </c>
      <c r="K209" s="138" t="s">
        <v>274</v>
      </c>
      <c r="L209" s="32"/>
      <c r="M209" s="143" t="s">
        <v>1</v>
      </c>
      <c r="N209" s="144" t="s">
        <v>43</v>
      </c>
      <c r="P209" s="145">
        <f t="shared" si="11"/>
        <v>0</v>
      </c>
      <c r="Q209" s="145">
        <v>4.8000000000000001E-4</v>
      </c>
      <c r="R209" s="145">
        <f t="shared" si="12"/>
        <v>2.5920000000000002E-2</v>
      </c>
      <c r="S209" s="145">
        <v>0</v>
      </c>
      <c r="T209" s="146">
        <f t="shared" si="13"/>
        <v>0</v>
      </c>
      <c r="AR209" s="147" t="s">
        <v>370</v>
      </c>
      <c r="AT209" s="147" t="s">
        <v>270</v>
      </c>
      <c r="AU209" s="147" t="s">
        <v>90</v>
      </c>
      <c r="AY209" s="17" t="s">
        <v>268</v>
      </c>
      <c r="BE209" s="148">
        <f t="shared" si="14"/>
        <v>0</v>
      </c>
      <c r="BF209" s="148">
        <f t="shared" si="15"/>
        <v>0</v>
      </c>
      <c r="BG209" s="148">
        <f t="shared" si="16"/>
        <v>0</v>
      </c>
      <c r="BH209" s="148">
        <f t="shared" si="17"/>
        <v>0</v>
      </c>
      <c r="BI209" s="148">
        <f t="shared" si="18"/>
        <v>0</v>
      </c>
      <c r="BJ209" s="17" t="s">
        <v>90</v>
      </c>
      <c r="BK209" s="148">
        <f t="shared" si="19"/>
        <v>0</v>
      </c>
      <c r="BL209" s="17" t="s">
        <v>370</v>
      </c>
      <c r="BM209" s="147" t="s">
        <v>4389</v>
      </c>
    </row>
    <row r="210" spans="2:65" s="1" customFormat="1" ht="16.5" customHeight="1">
      <c r="B210" s="32"/>
      <c r="C210" s="136" t="s">
        <v>502</v>
      </c>
      <c r="D210" s="136" t="s">
        <v>270</v>
      </c>
      <c r="E210" s="137" t="s">
        <v>4390</v>
      </c>
      <c r="F210" s="138" t="s">
        <v>4391</v>
      </c>
      <c r="G210" s="139" t="s">
        <v>318</v>
      </c>
      <c r="H210" s="140">
        <v>14</v>
      </c>
      <c r="I210" s="141"/>
      <c r="J210" s="142">
        <f t="shared" si="10"/>
        <v>0</v>
      </c>
      <c r="K210" s="138" t="s">
        <v>274</v>
      </c>
      <c r="L210" s="32"/>
      <c r="M210" s="143" t="s">
        <v>1</v>
      </c>
      <c r="N210" s="144" t="s">
        <v>43</v>
      </c>
      <c r="P210" s="145">
        <f t="shared" si="11"/>
        <v>0</v>
      </c>
      <c r="Q210" s="145">
        <v>7.1000000000000002E-4</v>
      </c>
      <c r="R210" s="145">
        <f t="shared" si="12"/>
        <v>9.9400000000000009E-3</v>
      </c>
      <c r="S210" s="145">
        <v>0</v>
      </c>
      <c r="T210" s="146">
        <f t="shared" si="13"/>
        <v>0</v>
      </c>
      <c r="AR210" s="147" t="s">
        <v>370</v>
      </c>
      <c r="AT210" s="147" t="s">
        <v>270</v>
      </c>
      <c r="AU210" s="147" t="s">
        <v>90</v>
      </c>
      <c r="AY210" s="17" t="s">
        <v>268</v>
      </c>
      <c r="BE210" s="148">
        <f t="shared" si="14"/>
        <v>0</v>
      </c>
      <c r="BF210" s="148">
        <f t="shared" si="15"/>
        <v>0</v>
      </c>
      <c r="BG210" s="148">
        <f t="shared" si="16"/>
        <v>0</v>
      </c>
      <c r="BH210" s="148">
        <f t="shared" si="17"/>
        <v>0</v>
      </c>
      <c r="BI210" s="148">
        <f t="shared" si="18"/>
        <v>0</v>
      </c>
      <c r="BJ210" s="17" t="s">
        <v>90</v>
      </c>
      <c r="BK210" s="148">
        <f t="shared" si="19"/>
        <v>0</v>
      </c>
      <c r="BL210" s="17" t="s">
        <v>370</v>
      </c>
      <c r="BM210" s="147" t="s">
        <v>4392</v>
      </c>
    </row>
    <row r="211" spans="2:65" s="1" customFormat="1" ht="16.5" customHeight="1">
      <c r="B211" s="32"/>
      <c r="C211" s="136" t="s">
        <v>508</v>
      </c>
      <c r="D211" s="136" t="s">
        <v>270</v>
      </c>
      <c r="E211" s="137" t="s">
        <v>4393</v>
      </c>
      <c r="F211" s="138" t="s">
        <v>4394</v>
      </c>
      <c r="G211" s="139" t="s">
        <v>318</v>
      </c>
      <c r="H211" s="140">
        <v>50</v>
      </c>
      <c r="I211" s="141"/>
      <c r="J211" s="142">
        <f t="shared" si="10"/>
        <v>0</v>
      </c>
      <c r="K211" s="138" t="s">
        <v>274</v>
      </c>
      <c r="L211" s="32"/>
      <c r="M211" s="143" t="s">
        <v>1</v>
      </c>
      <c r="N211" s="144" t="s">
        <v>43</v>
      </c>
      <c r="P211" s="145">
        <f t="shared" si="11"/>
        <v>0</v>
      </c>
      <c r="Q211" s="145">
        <v>2.2399999999999998E-3</v>
      </c>
      <c r="R211" s="145">
        <f t="shared" si="12"/>
        <v>0.11199999999999999</v>
      </c>
      <c r="S211" s="145">
        <v>0</v>
      </c>
      <c r="T211" s="146">
        <f t="shared" si="13"/>
        <v>0</v>
      </c>
      <c r="AR211" s="147" t="s">
        <v>370</v>
      </c>
      <c r="AT211" s="147" t="s">
        <v>270</v>
      </c>
      <c r="AU211" s="147" t="s">
        <v>90</v>
      </c>
      <c r="AY211" s="17" t="s">
        <v>268</v>
      </c>
      <c r="BE211" s="148">
        <f t="shared" si="14"/>
        <v>0</v>
      </c>
      <c r="BF211" s="148">
        <f t="shared" si="15"/>
        <v>0</v>
      </c>
      <c r="BG211" s="148">
        <f t="shared" si="16"/>
        <v>0</v>
      </c>
      <c r="BH211" s="148">
        <f t="shared" si="17"/>
        <v>0</v>
      </c>
      <c r="BI211" s="148">
        <f t="shared" si="18"/>
        <v>0</v>
      </c>
      <c r="BJ211" s="17" t="s">
        <v>90</v>
      </c>
      <c r="BK211" s="148">
        <f t="shared" si="19"/>
        <v>0</v>
      </c>
      <c r="BL211" s="17" t="s">
        <v>370</v>
      </c>
      <c r="BM211" s="147" t="s">
        <v>4395</v>
      </c>
    </row>
    <row r="212" spans="2:65" s="1" customFormat="1" ht="16.5" customHeight="1">
      <c r="B212" s="32"/>
      <c r="C212" s="136" t="s">
        <v>513</v>
      </c>
      <c r="D212" s="136" t="s">
        <v>270</v>
      </c>
      <c r="E212" s="137" t="s">
        <v>4396</v>
      </c>
      <c r="F212" s="138" t="s">
        <v>4397</v>
      </c>
      <c r="G212" s="139" t="s">
        <v>318</v>
      </c>
      <c r="H212" s="140">
        <v>58</v>
      </c>
      <c r="I212" s="141"/>
      <c r="J212" s="142">
        <f t="shared" si="10"/>
        <v>0</v>
      </c>
      <c r="K212" s="138" t="s">
        <v>274</v>
      </c>
      <c r="L212" s="32"/>
      <c r="M212" s="143" t="s">
        <v>1</v>
      </c>
      <c r="N212" s="144" t="s">
        <v>43</v>
      </c>
      <c r="P212" s="145">
        <f t="shared" si="11"/>
        <v>0</v>
      </c>
      <c r="Q212" s="145">
        <v>5.5999999999999995E-4</v>
      </c>
      <c r="R212" s="145">
        <f t="shared" si="12"/>
        <v>3.2479999999999995E-2</v>
      </c>
      <c r="S212" s="145">
        <v>0</v>
      </c>
      <c r="T212" s="146">
        <f t="shared" si="13"/>
        <v>0</v>
      </c>
      <c r="AR212" s="147" t="s">
        <v>370</v>
      </c>
      <c r="AT212" s="147" t="s">
        <v>270</v>
      </c>
      <c r="AU212" s="147" t="s">
        <v>90</v>
      </c>
      <c r="AY212" s="17" t="s">
        <v>268</v>
      </c>
      <c r="BE212" s="148">
        <f t="shared" si="14"/>
        <v>0</v>
      </c>
      <c r="BF212" s="148">
        <f t="shared" si="15"/>
        <v>0</v>
      </c>
      <c r="BG212" s="148">
        <f t="shared" si="16"/>
        <v>0</v>
      </c>
      <c r="BH212" s="148">
        <f t="shared" si="17"/>
        <v>0</v>
      </c>
      <c r="BI212" s="148">
        <f t="shared" si="18"/>
        <v>0</v>
      </c>
      <c r="BJ212" s="17" t="s">
        <v>90</v>
      </c>
      <c r="BK212" s="148">
        <f t="shared" si="19"/>
        <v>0</v>
      </c>
      <c r="BL212" s="17" t="s">
        <v>370</v>
      </c>
      <c r="BM212" s="147" t="s">
        <v>4398</v>
      </c>
    </row>
    <row r="213" spans="2:65" s="1" customFormat="1" ht="21.75" customHeight="1">
      <c r="B213" s="32"/>
      <c r="C213" s="186" t="s">
        <v>518</v>
      </c>
      <c r="D213" s="186" t="s">
        <v>982</v>
      </c>
      <c r="E213" s="187" t="s">
        <v>4399</v>
      </c>
      <c r="F213" s="188" t="s">
        <v>4400</v>
      </c>
      <c r="G213" s="189" t="s">
        <v>281</v>
      </c>
      <c r="H213" s="190">
        <v>5</v>
      </c>
      <c r="I213" s="191"/>
      <c r="J213" s="192">
        <f t="shared" si="10"/>
        <v>0</v>
      </c>
      <c r="K213" s="188" t="s">
        <v>274</v>
      </c>
      <c r="L213" s="193"/>
      <c r="M213" s="194" t="s">
        <v>1</v>
      </c>
      <c r="N213" s="195" t="s">
        <v>43</v>
      </c>
      <c r="P213" s="145">
        <f t="shared" si="11"/>
        <v>0</v>
      </c>
      <c r="Q213" s="145">
        <v>1.3999999999999999E-4</v>
      </c>
      <c r="R213" s="145">
        <f t="shared" si="12"/>
        <v>6.9999999999999988E-4</v>
      </c>
      <c r="S213" s="145">
        <v>0</v>
      </c>
      <c r="T213" s="146">
        <f t="shared" si="13"/>
        <v>0</v>
      </c>
      <c r="AR213" s="147" t="s">
        <v>448</v>
      </c>
      <c r="AT213" s="147" t="s">
        <v>982</v>
      </c>
      <c r="AU213" s="147" t="s">
        <v>90</v>
      </c>
      <c r="AY213" s="17" t="s">
        <v>268</v>
      </c>
      <c r="BE213" s="148">
        <f t="shared" si="14"/>
        <v>0</v>
      </c>
      <c r="BF213" s="148">
        <f t="shared" si="15"/>
        <v>0</v>
      </c>
      <c r="BG213" s="148">
        <f t="shared" si="16"/>
        <v>0</v>
      </c>
      <c r="BH213" s="148">
        <f t="shared" si="17"/>
        <v>0</v>
      </c>
      <c r="BI213" s="148">
        <f t="shared" si="18"/>
        <v>0</v>
      </c>
      <c r="BJ213" s="17" t="s">
        <v>90</v>
      </c>
      <c r="BK213" s="148">
        <f t="shared" si="19"/>
        <v>0</v>
      </c>
      <c r="BL213" s="17" t="s">
        <v>370</v>
      </c>
      <c r="BM213" s="147" t="s">
        <v>4401</v>
      </c>
    </row>
    <row r="214" spans="2:65" s="1" customFormat="1" ht="24.2" customHeight="1">
      <c r="B214" s="32"/>
      <c r="C214" s="186" t="s">
        <v>523</v>
      </c>
      <c r="D214" s="186" t="s">
        <v>982</v>
      </c>
      <c r="E214" s="187" t="s">
        <v>4402</v>
      </c>
      <c r="F214" s="188" t="s">
        <v>4403</v>
      </c>
      <c r="G214" s="189" t="s">
        <v>281</v>
      </c>
      <c r="H214" s="190">
        <v>5</v>
      </c>
      <c r="I214" s="191"/>
      <c r="J214" s="192">
        <f t="shared" si="10"/>
        <v>0</v>
      </c>
      <c r="K214" s="188" t="s">
        <v>274</v>
      </c>
      <c r="L214" s="193"/>
      <c r="M214" s="194" t="s">
        <v>1</v>
      </c>
      <c r="N214" s="195" t="s">
        <v>43</v>
      </c>
      <c r="P214" s="145">
        <f t="shared" si="11"/>
        <v>0</v>
      </c>
      <c r="Q214" s="145">
        <v>3.3E-4</v>
      </c>
      <c r="R214" s="145">
        <f t="shared" si="12"/>
        <v>1.65E-3</v>
      </c>
      <c r="S214" s="145">
        <v>0</v>
      </c>
      <c r="T214" s="146">
        <f t="shared" si="13"/>
        <v>0</v>
      </c>
      <c r="AR214" s="147" t="s">
        <v>448</v>
      </c>
      <c r="AT214" s="147" t="s">
        <v>982</v>
      </c>
      <c r="AU214" s="147" t="s">
        <v>90</v>
      </c>
      <c r="AY214" s="17" t="s">
        <v>268</v>
      </c>
      <c r="BE214" s="148">
        <f t="shared" si="14"/>
        <v>0</v>
      </c>
      <c r="BF214" s="148">
        <f t="shared" si="15"/>
        <v>0</v>
      </c>
      <c r="BG214" s="148">
        <f t="shared" si="16"/>
        <v>0</v>
      </c>
      <c r="BH214" s="148">
        <f t="shared" si="17"/>
        <v>0</v>
      </c>
      <c r="BI214" s="148">
        <f t="shared" si="18"/>
        <v>0</v>
      </c>
      <c r="BJ214" s="17" t="s">
        <v>90</v>
      </c>
      <c r="BK214" s="148">
        <f t="shared" si="19"/>
        <v>0</v>
      </c>
      <c r="BL214" s="17" t="s">
        <v>370</v>
      </c>
      <c r="BM214" s="147" t="s">
        <v>4404</v>
      </c>
    </row>
    <row r="215" spans="2:65" s="1" customFormat="1" ht="16.5" customHeight="1">
      <c r="B215" s="32"/>
      <c r="C215" s="136" t="s">
        <v>529</v>
      </c>
      <c r="D215" s="136" t="s">
        <v>270</v>
      </c>
      <c r="E215" s="137" t="s">
        <v>4405</v>
      </c>
      <c r="F215" s="138" t="s">
        <v>4406</v>
      </c>
      <c r="G215" s="139" t="s">
        <v>281</v>
      </c>
      <c r="H215" s="140">
        <v>22</v>
      </c>
      <c r="I215" s="141"/>
      <c r="J215" s="142">
        <f t="shared" si="10"/>
        <v>0</v>
      </c>
      <c r="K215" s="138" t="s">
        <v>274</v>
      </c>
      <c r="L215" s="32"/>
      <c r="M215" s="143" t="s">
        <v>1</v>
      </c>
      <c r="N215" s="144" t="s">
        <v>43</v>
      </c>
      <c r="P215" s="145">
        <f t="shared" si="11"/>
        <v>0</v>
      </c>
      <c r="Q215" s="145">
        <v>0</v>
      </c>
      <c r="R215" s="145">
        <f t="shared" si="12"/>
        <v>0</v>
      </c>
      <c r="S215" s="145">
        <v>0</v>
      </c>
      <c r="T215" s="146">
        <f t="shared" si="13"/>
        <v>0</v>
      </c>
      <c r="AR215" s="147" t="s">
        <v>370</v>
      </c>
      <c r="AT215" s="147" t="s">
        <v>270</v>
      </c>
      <c r="AU215" s="147" t="s">
        <v>90</v>
      </c>
      <c r="AY215" s="17" t="s">
        <v>268</v>
      </c>
      <c r="BE215" s="148">
        <f t="shared" si="14"/>
        <v>0</v>
      </c>
      <c r="BF215" s="148">
        <f t="shared" si="15"/>
        <v>0</v>
      </c>
      <c r="BG215" s="148">
        <f t="shared" si="16"/>
        <v>0</v>
      </c>
      <c r="BH215" s="148">
        <f t="shared" si="17"/>
        <v>0</v>
      </c>
      <c r="BI215" s="148">
        <f t="shared" si="18"/>
        <v>0</v>
      </c>
      <c r="BJ215" s="17" t="s">
        <v>90</v>
      </c>
      <c r="BK215" s="148">
        <f t="shared" si="19"/>
        <v>0</v>
      </c>
      <c r="BL215" s="17" t="s">
        <v>370</v>
      </c>
      <c r="BM215" s="147" t="s">
        <v>4407</v>
      </c>
    </row>
    <row r="216" spans="2:65" s="1" customFormat="1" ht="21.75" customHeight="1">
      <c r="B216" s="32"/>
      <c r="C216" s="136" t="s">
        <v>534</v>
      </c>
      <c r="D216" s="136" t="s">
        <v>270</v>
      </c>
      <c r="E216" s="137" t="s">
        <v>4408</v>
      </c>
      <c r="F216" s="138" t="s">
        <v>4409</v>
      </c>
      <c r="G216" s="139" t="s">
        <v>281</v>
      </c>
      <c r="H216" s="140">
        <v>8</v>
      </c>
      <c r="I216" s="141"/>
      <c r="J216" s="142">
        <f t="shared" si="10"/>
        <v>0</v>
      </c>
      <c r="K216" s="138" t="s">
        <v>274</v>
      </c>
      <c r="L216" s="32"/>
      <c r="M216" s="143" t="s">
        <v>1</v>
      </c>
      <c r="N216" s="144" t="s">
        <v>43</v>
      </c>
      <c r="P216" s="145">
        <f t="shared" si="11"/>
        <v>0</v>
      </c>
      <c r="Q216" s="145">
        <v>0</v>
      </c>
      <c r="R216" s="145">
        <f t="shared" si="12"/>
        <v>0</v>
      </c>
      <c r="S216" s="145">
        <v>0</v>
      </c>
      <c r="T216" s="146">
        <f t="shared" si="13"/>
        <v>0</v>
      </c>
      <c r="AR216" s="147" t="s">
        <v>370</v>
      </c>
      <c r="AT216" s="147" t="s">
        <v>270</v>
      </c>
      <c r="AU216" s="147" t="s">
        <v>90</v>
      </c>
      <c r="AY216" s="17" t="s">
        <v>268</v>
      </c>
      <c r="BE216" s="148">
        <f t="shared" si="14"/>
        <v>0</v>
      </c>
      <c r="BF216" s="148">
        <f t="shared" si="15"/>
        <v>0</v>
      </c>
      <c r="BG216" s="148">
        <f t="shared" si="16"/>
        <v>0</v>
      </c>
      <c r="BH216" s="148">
        <f t="shared" si="17"/>
        <v>0</v>
      </c>
      <c r="BI216" s="148">
        <f t="shared" si="18"/>
        <v>0</v>
      </c>
      <c r="BJ216" s="17" t="s">
        <v>90</v>
      </c>
      <c r="BK216" s="148">
        <f t="shared" si="19"/>
        <v>0</v>
      </c>
      <c r="BL216" s="17" t="s">
        <v>370</v>
      </c>
      <c r="BM216" s="147" t="s">
        <v>4410</v>
      </c>
    </row>
    <row r="217" spans="2:65" s="1" customFormat="1" ht="24.2" customHeight="1">
      <c r="B217" s="32"/>
      <c r="C217" s="136" t="s">
        <v>539</v>
      </c>
      <c r="D217" s="136" t="s">
        <v>270</v>
      </c>
      <c r="E217" s="137" t="s">
        <v>4411</v>
      </c>
      <c r="F217" s="138" t="s">
        <v>4412</v>
      </c>
      <c r="G217" s="139" t="s">
        <v>281</v>
      </c>
      <c r="H217" s="140">
        <v>7</v>
      </c>
      <c r="I217" s="141"/>
      <c r="J217" s="142">
        <f t="shared" si="10"/>
        <v>0</v>
      </c>
      <c r="K217" s="138" t="s">
        <v>1</v>
      </c>
      <c r="L217" s="32"/>
      <c r="M217" s="143" t="s">
        <v>1</v>
      </c>
      <c r="N217" s="144" t="s">
        <v>43</v>
      </c>
      <c r="P217" s="145">
        <f t="shared" si="11"/>
        <v>0</v>
      </c>
      <c r="Q217" s="145">
        <v>3.4000000000000002E-4</v>
      </c>
      <c r="R217" s="145">
        <f t="shared" si="12"/>
        <v>2.3800000000000002E-3</v>
      </c>
      <c r="S217" s="145">
        <v>0</v>
      </c>
      <c r="T217" s="146">
        <f t="shared" si="13"/>
        <v>0</v>
      </c>
      <c r="AR217" s="147" t="s">
        <v>370</v>
      </c>
      <c r="AT217" s="147" t="s">
        <v>270</v>
      </c>
      <c r="AU217" s="147" t="s">
        <v>90</v>
      </c>
      <c r="AY217" s="17" t="s">
        <v>268</v>
      </c>
      <c r="BE217" s="148">
        <f t="shared" si="14"/>
        <v>0</v>
      </c>
      <c r="BF217" s="148">
        <f t="shared" si="15"/>
        <v>0</v>
      </c>
      <c r="BG217" s="148">
        <f t="shared" si="16"/>
        <v>0</v>
      </c>
      <c r="BH217" s="148">
        <f t="shared" si="17"/>
        <v>0</v>
      </c>
      <c r="BI217" s="148">
        <f t="shared" si="18"/>
        <v>0</v>
      </c>
      <c r="BJ217" s="17" t="s">
        <v>90</v>
      </c>
      <c r="BK217" s="148">
        <f t="shared" si="19"/>
        <v>0</v>
      </c>
      <c r="BL217" s="17" t="s">
        <v>370</v>
      </c>
      <c r="BM217" s="147" t="s">
        <v>4413</v>
      </c>
    </row>
    <row r="218" spans="2:65" s="1" customFormat="1" ht="16.5" customHeight="1">
      <c r="B218" s="32"/>
      <c r="C218" s="136" t="s">
        <v>543</v>
      </c>
      <c r="D218" s="136" t="s">
        <v>270</v>
      </c>
      <c r="E218" s="137" t="s">
        <v>4414</v>
      </c>
      <c r="F218" s="138" t="s">
        <v>4415</v>
      </c>
      <c r="G218" s="139" t="s">
        <v>281</v>
      </c>
      <c r="H218" s="140">
        <v>16</v>
      </c>
      <c r="I218" s="141"/>
      <c r="J218" s="142">
        <f t="shared" si="10"/>
        <v>0</v>
      </c>
      <c r="K218" s="138" t="s">
        <v>1</v>
      </c>
      <c r="L218" s="32"/>
      <c r="M218" s="143" t="s">
        <v>1</v>
      </c>
      <c r="N218" s="144" t="s">
        <v>43</v>
      </c>
      <c r="P218" s="145">
        <f t="shared" si="11"/>
        <v>0</v>
      </c>
      <c r="Q218" s="145">
        <v>2.6519999999999998E-2</v>
      </c>
      <c r="R218" s="145">
        <f t="shared" si="12"/>
        <v>0.42431999999999997</v>
      </c>
      <c r="S218" s="145">
        <v>0</v>
      </c>
      <c r="T218" s="146">
        <f t="shared" si="13"/>
        <v>0</v>
      </c>
      <c r="AR218" s="147" t="s">
        <v>370</v>
      </c>
      <c r="AT218" s="147" t="s">
        <v>270</v>
      </c>
      <c r="AU218" s="147" t="s">
        <v>90</v>
      </c>
      <c r="AY218" s="17" t="s">
        <v>268</v>
      </c>
      <c r="BE218" s="148">
        <f t="shared" si="14"/>
        <v>0</v>
      </c>
      <c r="BF218" s="148">
        <f t="shared" si="15"/>
        <v>0</v>
      </c>
      <c r="BG218" s="148">
        <f t="shared" si="16"/>
        <v>0</v>
      </c>
      <c r="BH218" s="148">
        <f t="shared" si="17"/>
        <v>0</v>
      </c>
      <c r="BI218" s="148">
        <f t="shared" si="18"/>
        <v>0</v>
      </c>
      <c r="BJ218" s="17" t="s">
        <v>90</v>
      </c>
      <c r="BK218" s="148">
        <f t="shared" si="19"/>
        <v>0</v>
      </c>
      <c r="BL218" s="17" t="s">
        <v>370</v>
      </c>
      <c r="BM218" s="147" t="s">
        <v>4416</v>
      </c>
    </row>
    <row r="219" spans="2:65" s="1" customFormat="1" ht="16.5" customHeight="1">
      <c r="B219" s="32"/>
      <c r="C219" s="136" t="s">
        <v>304</v>
      </c>
      <c r="D219" s="136" t="s">
        <v>270</v>
      </c>
      <c r="E219" s="137" t="s">
        <v>4417</v>
      </c>
      <c r="F219" s="138" t="s">
        <v>4418</v>
      </c>
      <c r="G219" s="139" t="s">
        <v>281</v>
      </c>
      <c r="H219" s="140">
        <v>3</v>
      </c>
      <c r="I219" s="141"/>
      <c r="J219" s="142">
        <f t="shared" si="10"/>
        <v>0</v>
      </c>
      <c r="K219" s="138" t="s">
        <v>274</v>
      </c>
      <c r="L219" s="32"/>
      <c r="M219" s="143" t="s">
        <v>1</v>
      </c>
      <c r="N219" s="144" t="s">
        <v>43</v>
      </c>
      <c r="P219" s="145">
        <f t="shared" si="11"/>
        <v>0</v>
      </c>
      <c r="Q219" s="145">
        <v>2.9E-4</v>
      </c>
      <c r="R219" s="145">
        <f t="shared" si="12"/>
        <v>8.7000000000000001E-4</v>
      </c>
      <c r="S219" s="145">
        <v>0</v>
      </c>
      <c r="T219" s="146">
        <f t="shared" si="13"/>
        <v>0</v>
      </c>
      <c r="AR219" s="147" t="s">
        <v>370</v>
      </c>
      <c r="AT219" s="147" t="s">
        <v>270</v>
      </c>
      <c r="AU219" s="147" t="s">
        <v>90</v>
      </c>
      <c r="AY219" s="17" t="s">
        <v>268</v>
      </c>
      <c r="BE219" s="148">
        <f t="shared" si="14"/>
        <v>0</v>
      </c>
      <c r="BF219" s="148">
        <f t="shared" si="15"/>
        <v>0</v>
      </c>
      <c r="BG219" s="148">
        <f t="shared" si="16"/>
        <v>0</v>
      </c>
      <c r="BH219" s="148">
        <f t="shared" si="17"/>
        <v>0</v>
      </c>
      <c r="BI219" s="148">
        <f t="shared" si="18"/>
        <v>0</v>
      </c>
      <c r="BJ219" s="17" t="s">
        <v>90</v>
      </c>
      <c r="BK219" s="148">
        <f t="shared" si="19"/>
        <v>0</v>
      </c>
      <c r="BL219" s="17" t="s">
        <v>370</v>
      </c>
      <c r="BM219" s="147" t="s">
        <v>4419</v>
      </c>
    </row>
    <row r="220" spans="2:65" s="1" customFormat="1" ht="16.5" customHeight="1">
      <c r="B220" s="32"/>
      <c r="C220" s="136" t="s">
        <v>550</v>
      </c>
      <c r="D220" s="136" t="s">
        <v>270</v>
      </c>
      <c r="E220" s="137" t="s">
        <v>4420</v>
      </c>
      <c r="F220" s="138" t="s">
        <v>4421</v>
      </c>
      <c r="G220" s="139" t="s">
        <v>281</v>
      </c>
      <c r="H220" s="140">
        <v>2</v>
      </c>
      <c r="I220" s="141"/>
      <c r="J220" s="142">
        <f t="shared" si="10"/>
        <v>0</v>
      </c>
      <c r="K220" s="138" t="s">
        <v>1</v>
      </c>
      <c r="L220" s="32"/>
      <c r="M220" s="143" t="s">
        <v>1</v>
      </c>
      <c r="N220" s="144" t="s">
        <v>43</v>
      </c>
      <c r="P220" s="145">
        <f t="shared" si="11"/>
        <v>0</v>
      </c>
      <c r="Q220" s="145">
        <v>2.9E-4</v>
      </c>
      <c r="R220" s="145">
        <f t="shared" si="12"/>
        <v>5.8E-4</v>
      </c>
      <c r="S220" s="145">
        <v>0</v>
      </c>
      <c r="T220" s="146">
        <f t="shared" si="13"/>
        <v>0</v>
      </c>
      <c r="AR220" s="147" t="s">
        <v>370</v>
      </c>
      <c r="AT220" s="147" t="s">
        <v>270</v>
      </c>
      <c r="AU220" s="147" t="s">
        <v>90</v>
      </c>
      <c r="AY220" s="17" t="s">
        <v>268</v>
      </c>
      <c r="BE220" s="148">
        <f t="shared" si="14"/>
        <v>0</v>
      </c>
      <c r="BF220" s="148">
        <f t="shared" si="15"/>
        <v>0</v>
      </c>
      <c r="BG220" s="148">
        <f t="shared" si="16"/>
        <v>0</v>
      </c>
      <c r="BH220" s="148">
        <f t="shared" si="17"/>
        <v>0</v>
      </c>
      <c r="BI220" s="148">
        <f t="shared" si="18"/>
        <v>0</v>
      </c>
      <c r="BJ220" s="17" t="s">
        <v>90</v>
      </c>
      <c r="BK220" s="148">
        <f t="shared" si="19"/>
        <v>0</v>
      </c>
      <c r="BL220" s="17" t="s">
        <v>370</v>
      </c>
      <c r="BM220" s="147" t="s">
        <v>4422</v>
      </c>
    </row>
    <row r="221" spans="2:65" s="1" customFormat="1" ht="24.2" customHeight="1">
      <c r="B221" s="32"/>
      <c r="C221" s="136" t="s">
        <v>554</v>
      </c>
      <c r="D221" s="136" t="s">
        <v>270</v>
      </c>
      <c r="E221" s="137" t="s">
        <v>4423</v>
      </c>
      <c r="F221" s="138" t="s">
        <v>4424</v>
      </c>
      <c r="G221" s="139" t="s">
        <v>281</v>
      </c>
      <c r="H221" s="140">
        <v>5</v>
      </c>
      <c r="I221" s="141"/>
      <c r="J221" s="142">
        <f t="shared" si="10"/>
        <v>0</v>
      </c>
      <c r="K221" s="138" t="s">
        <v>1</v>
      </c>
      <c r="L221" s="32"/>
      <c r="M221" s="143" t="s">
        <v>1</v>
      </c>
      <c r="N221" s="144" t="s">
        <v>43</v>
      </c>
      <c r="P221" s="145">
        <f t="shared" si="11"/>
        <v>0</v>
      </c>
      <c r="Q221" s="145">
        <v>1.4999999999999999E-4</v>
      </c>
      <c r="R221" s="145">
        <f t="shared" si="12"/>
        <v>7.4999999999999991E-4</v>
      </c>
      <c r="S221" s="145">
        <v>0</v>
      </c>
      <c r="T221" s="146">
        <f t="shared" si="13"/>
        <v>0</v>
      </c>
      <c r="AR221" s="147" t="s">
        <v>370</v>
      </c>
      <c r="AT221" s="147" t="s">
        <v>270</v>
      </c>
      <c r="AU221" s="147" t="s">
        <v>90</v>
      </c>
      <c r="AY221" s="17" t="s">
        <v>268</v>
      </c>
      <c r="BE221" s="148">
        <f t="shared" si="14"/>
        <v>0</v>
      </c>
      <c r="BF221" s="148">
        <f t="shared" si="15"/>
        <v>0</v>
      </c>
      <c r="BG221" s="148">
        <f t="shared" si="16"/>
        <v>0</v>
      </c>
      <c r="BH221" s="148">
        <f t="shared" si="17"/>
        <v>0</v>
      </c>
      <c r="BI221" s="148">
        <f t="shared" si="18"/>
        <v>0</v>
      </c>
      <c r="BJ221" s="17" t="s">
        <v>90</v>
      </c>
      <c r="BK221" s="148">
        <f t="shared" si="19"/>
        <v>0</v>
      </c>
      <c r="BL221" s="17" t="s">
        <v>370</v>
      </c>
      <c r="BM221" s="147" t="s">
        <v>4425</v>
      </c>
    </row>
    <row r="222" spans="2:65" s="1" customFormat="1" ht="21.75" customHeight="1">
      <c r="B222" s="32"/>
      <c r="C222" s="136" t="s">
        <v>558</v>
      </c>
      <c r="D222" s="136" t="s">
        <v>270</v>
      </c>
      <c r="E222" s="137" t="s">
        <v>4426</v>
      </c>
      <c r="F222" s="138" t="s">
        <v>4427</v>
      </c>
      <c r="G222" s="139" t="s">
        <v>318</v>
      </c>
      <c r="H222" s="140">
        <v>574</v>
      </c>
      <c r="I222" s="141"/>
      <c r="J222" s="142">
        <f t="shared" si="10"/>
        <v>0</v>
      </c>
      <c r="K222" s="138" t="s">
        <v>274</v>
      </c>
      <c r="L222" s="32"/>
      <c r="M222" s="143" t="s">
        <v>1</v>
      </c>
      <c r="N222" s="144" t="s">
        <v>43</v>
      </c>
      <c r="P222" s="145">
        <f t="shared" si="11"/>
        <v>0</v>
      </c>
      <c r="Q222" s="145">
        <v>0</v>
      </c>
      <c r="R222" s="145">
        <f t="shared" si="12"/>
        <v>0</v>
      </c>
      <c r="S222" s="145">
        <v>0</v>
      </c>
      <c r="T222" s="146">
        <f t="shared" si="13"/>
        <v>0</v>
      </c>
      <c r="AR222" s="147" t="s">
        <v>370</v>
      </c>
      <c r="AT222" s="147" t="s">
        <v>270</v>
      </c>
      <c r="AU222" s="147" t="s">
        <v>90</v>
      </c>
      <c r="AY222" s="17" t="s">
        <v>268</v>
      </c>
      <c r="BE222" s="148">
        <f t="shared" si="14"/>
        <v>0</v>
      </c>
      <c r="BF222" s="148">
        <f t="shared" si="15"/>
        <v>0</v>
      </c>
      <c r="BG222" s="148">
        <f t="shared" si="16"/>
        <v>0</v>
      </c>
      <c r="BH222" s="148">
        <f t="shared" si="17"/>
        <v>0</v>
      </c>
      <c r="BI222" s="148">
        <f t="shared" si="18"/>
        <v>0</v>
      </c>
      <c r="BJ222" s="17" t="s">
        <v>90</v>
      </c>
      <c r="BK222" s="148">
        <f t="shared" si="19"/>
        <v>0</v>
      </c>
      <c r="BL222" s="17" t="s">
        <v>370</v>
      </c>
      <c r="BM222" s="147" t="s">
        <v>4428</v>
      </c>
    </row>
    <row r="223" spans="2:65" s="1" customFormat="1" ht="24.2" customHeight="1">
      <c r="B223" s="32"/>
      <c r="C223" s="136" t="s">
        <v>562</v>
      </c>
      <c r="D223" s="136" t="s">
        <v>270</v>
      </c>
      <c r="E223" s="137" t="s">
        <v>4429</v>
      </c>
      <c r="F223" s="138" t="s">
        <v>4430</v>
      </c>
      <c r="G223" s="139" t="s">
        <v>318</v>
      </c>
      <c r="H223" s="140">
        <v>30</v>
      </c>
      <c r="I223" s="141"/>
      <c r="J223" s="142">
        <f t="shared" si="10"/>
        <v>0</v>
      </c>
      <c r="K223" s="138" t="s">
        <v>274</v>
      </c>
      <c r="L223" s="32"/>
      <c r="M223" s="143" t="s">
        <v>1</v>
      </c>
      <c r="N223" s="144" t="s">
        <v>43</v>
      </c>
      <c r="P223" s="145">
        <f t="shared" si="11"/>
        <v>0</v>
      </c>
      <c r="Q223" s="145">
        <v>0</v>
      </c>
      <c r="R223" s="145">
        <f t="shared" si="12"/>
        <v>0</v>
      </c>
      <c r="S223" s="145">
        <v>0</v>
      </c>
      <c r="T223" s="146">
        <f t="shared" si="13"/>
        <v>0</v>
      </c>
      <c r="AR223" s="147" t="s">
        <v>370</v>
      </c>
      <c r="AT223" s="147" t="s">
        <v>270</v>
      </c>
      <c r="AU223" s="147" t="s">
        <v>90</v>
      </c>
      <c r="AY223" s="17" t="s">
        <v>268</v>
      </c>
      <c r="BE223" s="148">
        <f t="shared" si="14"/>
        <v>0</v>
      </c>
      <c r="BF223" s="148">
        <f t="shared" si="15"/>
        <v>0</v>
      </c>
      <c r="BG223" s="148">
        <f t="shared" si="16"/>
        <v>0</v>
      </c>
      <c r="BH223" s="148">
        <f t="shared" si="17"/>
        <v>0</v>
      </c>
      <c r="BI223" s="148">
        <f t="shared" si="18"/>
        <v>0</v>
      </c>
      <c r="BJ223" s="17" t="s">
        <v>90</v>
      </c>
      <c r="BK223" s="148">
        <f t="shared" si="19"/>
        <v>0</v>
      </c>
      <c r="BL223" s="17" t="s">
        <v>370</v>
      </c>
      <c r="BM223" s="147" t="s">
        <v>4431</v>
      </c>
    </row>
    <row r="224" spans="2:65" s="1" customFormat="1" ht="24.2" customHeight="1">
      <c r="B224" s="32"/>
      <c r="C224" s="136" t="s">
        <v>566</v>
      </c>
      <c r="D224" s="136" t="s">
        <v>270</v>
      </c>
      <c r="E224" s="137" t="s">
        <v>4432</v>
      </c>
      <c r="F224" s="138" t="s">
        <v>4433</v>
      </c>
      <c r="G224" s="139" t="s">
        <v>1472</v>
      </c>
      <c r="H224" s="197"/>
      <c r="I224" s="141"/>
      <c r="J224" s="142">
        <f t="shared" si="10"/>
        <v>0</v>
      </c>
      <c r="K224" s="138" t="s">
        <v>274</v>
      </c>
      <c r="L224" s="32"/>
      <c r="M224" s="143" t="s">
        <v>1</v>
      </c>
      <c r="N224" s="144" t="s">
        <v>43</v>
      </c>
      <c r="P224" s="145">
        <f t="shared" si="11"/>
        <v>0</v>
      </c>
      <c r="Q224" s="145">
        <v>0</v>
      </c>
      <c r="R224" s="145">
        <f t="shared" si="12"/>
        <v>0</v>
      </c>
      <c r="S224" s="145">
        <v>0</v>
      </c>
      <c r="T224" s="146">
        <f t="shared" si="13"/>
        <v>0</v>
      </c>
      <c r="AR224" s="147" t="s">
        <v>370</v>
      </c>
      <c r="AT224" s="147" t="s">
        <v>270</v>
      </c>
      <c r="AU224" s="147" t="s">
        <v>90</v>
      </c>
      <c r="AY224" s="17" t="s">
        <v>268</v>
      </c>
      <c r="BE224" s="148">
        <f t="shared" si="14"/>
        <v>0</v>
      </c>
      <c r="BF224" s="148">
        <f t="shared" si="15"/>
        <v>0</v>
      </c>
      <c r="BG224" s="148">
        <f t="shared" si="16"/>
        <v>0</v>
      </c>
      <c r="BH224" s="148">
        <f t="shared" si="17"/>
        <v>0</v>
      </c>
      <c r="BI224" s="148">
        <f t="shared" si="18"/>
        <v>0</v>
      </c>
      <c r="BJ224" s="17" t="s">
        <v>90</v>
      </c>
      <c r="BK224" s="148">
        <f t="shared" si="19"/>
        <v>0</v>
      </c>
      <c r="BL224" s="17" t="s">
        <v>370</v>
      </c>
      <c r="BM224" s="147" t="s">
        <v>4434</v>
      </c>
    </row>
    <row r="225" spans="2:65" s="11" customFormat="1" ht="22.9" customHeight="1">
      <c r="B225" s="124"/>
      <c r="D225" s="125" t="s">
        <v>76</v>
      </c>
      <c r="E225" s="134" t="s">
        <v>1668</v>
      </c>
      <c r="F225" s="134" t="s">
        <v>1669</v>
      </c>
      <c r="I225" s="127"/>
      <c r="J225" s="135">
        <f>BK225</f>
        <v>0</v>
      </c>
      <c r="L225" s="124"/>
      <c r="M225" s="129"/>
      <c r="P225" s="130">
        <f>SUM(P226:P243)</f>
        <v>0</v>
      </c>
      <c r="R225" s="130">
        <f>SUM(R226:R243)</f>
        <v>0</v>
      </c>
      <c r="T225" s="131">
        <f>SUM(T226:T243)</f>
        <v>0</v>
      </c>
      <c r="AR225" s="125" t="s">
        <v>90</v>
      </c>
      <c r="AT225" s="132" t="s">
        <v>76</v>
      </c>
      <c r="AU225" s="132" t="s">
        <v>84</v>
      </c>
      <c r="AY225" s="125" t="s">
        <v>268</v>
      </c>
      <c r="BK225" s="133">
        <f>SUM(BK226:BK243)</f>
        <v>0</v>
      </c>
    </row>
    <row r="226" spans="2:65" s="1" customFormat="1" ht="66.75" customHeight="1">
      <c r="B226" s="32"/>
      <c r="C226" s="136" t="s">
        <v>570</v>
      </c>
      <c r="D226" s="136" t="s">
        <v>270</v>
      </c>
      <c r="E226" s="137" t="s">
        <v>4435</v>
      </c>
      <c r="F226" s="138" t="s">
        <v>4436</v>
      </c>
      <c r="G226" s="139" t="s">
        <v>665</v>
      </c>
      <c r="H226" s="140">
        <v>4</v>
      </c>
      <c r="I226" s="141"/>
      <c r="J226" s="142">
        <f>ROUND(I226*H226,2)</f>
        <v>0</v>
      </c>
      <c r="K226" s="138" t="s">
        <v>1</v>
      </c>
      <c r="L226" s="32"/>
      <c r="M226" s="143" t="s">
        <v>1</v>
      </c>
      <c r="N226" s="144" t="s">
        <v>43</v>
      </c>
      <c r="P226" s="145">
        <f>O226*H226</f>
        <v>0</v>
      </c>
      <c r="Q226" s="145">
        <v>0</v>
      </c>
      <c r="R226" s="145">
        <f>Q226*H226</f>
        <v>0</v>
      </c>
      <c r="S226" s="145">
        <v>0</v>
      </c>
      <c r="T226" s="146">
        <f>S226*H226</f>
        <v>0</v>
      </c>
      <c r="AR226" s="147" t="s">
        <v>370</v>
      </c>
      <c r="AT226" s="147" t="s">
        <v>270</v>
      </c>
      <c r="AU226" s="147" t="s">
        <v>90</v>
      </c>
      <c r="AY226" s="17" t="s">
        <v>268</v>
      </c>
      <c r="BE226" s="148">
        <f>IF(N226="základní",J226,0)</f>
        <v>0</v>
      </c>
      <c r="BF226" s="148">
        <f>IF(N226="snížená",J226,0)</f>
        <v>0</v>
      </c>
      <c r="BG226" s="148">
        <f>IF(N226="zákl. přenesená",J226,0)</f>
        <v>0</v>
      </c>
      <c r="BH226" s="148">
        <f>IF(N226="sníž. přenesená",J226,0)</f>
        <v>0</v>
      </c>
      <c r="BI226" s="148">
        <f>IF(N226="nulová",J226,0)</f>
        <v>0</v>
      </c>
      <c r="BJ226" s="17" t="s">
        <v>90</v>
      </c>
      <c r="BK226" s="148">
        <f>ROUND(I226*H226,2)</f>
        <v>0</v>
      </c>
      <c r="BL226" s="17" t="s">
        <v>370</v>
      </c>
      <c r="BM226" s="147" t="s">
        <v>4437</v>
      </c>
    </row>
    <row r="227" spans="2:65" s="1" customFormat="1" ht="136.5">
      <c r="B227" s="32"/>
      <c r="D227" s="150" t="s">
        <v>475</v>
      </c>
      <c r="F227" s="178" t="s">
        <v>4438</v>
      </c>
      <c r="I227" s="179"/>
      <c r="L227" s="32"/>
      <c r="M227" s="180"/>
      <c r="T227" s="56"/>
      <c r="AT227" s="17" t="s">
        <v>475</v>
      </c>
      <c r="AU227" s="17" t="s">
        <v>90</v>
      </c>
    </row>
    <row r="228" spans="2:65" s="1" customFormat="1" ht="62.65" customHeight="1">
      <c r="B228" s="32"/>
      <c r="C228" s="136" t="s">
        <v>575</v>
      </c>
      <c r="D228" s="136" t="s">
        <v>270</v>
      </c>
      <c r="E228" s="137" t="s">
        <v>4439</v>
      </c>
      <c r="F228" s="138" t="s">
        <v>4440</v>
      </c>
      <c r="G228" s="139" t="s">
        <v>665</v>
      </c>
      <c r="H228" s="140">
        <v>4</v>
      </c>
      <c r="I228" s="141"/>
      <c r="J228" s="142">
        <f>ROUND(I228*H228,2)</f>
        <v>0</v>
      </c>
      <c r="K228" s="138" t="s">
        <v>1</v>
      </c>
      <c r="L228" s="32"/>
      <c r="M228" s="143" t="s">
        <v>1</v>
      </c>
      <c r="N228" s="144" t="s">
        <v>43</v>
      </c>
      <c r="P228" s="145">
        <f>O228*H228</f>
        <v>0</v>
      </c>
      <c r="Q228" s="145">
        <v>0</v>
      </c>
      <c r="R228" s="145">
        <f>Q228*H228</f>
        <v>0</v>
      </c>
      <c r="S228" s="145">
        <v>0</v>
      </c>
      <c r="T228" s="146">
        <f>S228*H228</f>
        <v>0</v>
      </c>
      <c r="AR228" s="147" t="s">
        <v>370</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370</v>
      </c>
      <c r="BM228" s="147" t="s">
        <v>4441</v>
      </c>
    </row>
    <row r="229" spans="2:65" s="1" customFormat="1" ht="68.25">
      <c r="B229" s="32"/>
      <c r="D229" s="150" t="s">
        <v>475</v>
      </c>
      <c r="F229" s="178" t="s">
        <v>4442</v>
      </c>
      <c r="I229" s="179"/>
      <c r="L229" s="32"/>
      <c r="M229" s="180"/>
      <c r="T229" s="56"/>
      <c r="AT229" s="17" t="s">
        <v>475</v>
      </c>
      <c r="AU229" s="17" t="s">
        <v>90</v>
      </c>
    </row>
    <row r="230" spans="2:65" s="1" customFormat="1" ht="24.2" customHeight="1">
      <c r="B230" s="32"/>
      <c r="C230" s="136" t="s">
        <v>580</v>
      </c>
      <c r="D230" s="136" t="s">
        <v>270</v>
      </c>
      <c r="E230" s="137" t="s">
        <v>4443</v>
      </c>
      <c r="F230" s="138" t="s">
        <v>4444</v>
      </c>
      <c r="G230" s="139" t="s">
        <v>665</v>
      </c>
      <c r="H230" s="140">
        <v>4</v>
      </c>
      <c r="I230" s="141"/>
      <c r="J230" s="142">
        <f>ROUND(I230*H230,2)</f>
        <v>0</v>
      </c>
      <c r="K230" s="138" t="s">
        <v>1</v>
      </c>
      <c r="L230" s="32"/>
      <c r="M230" s="143" t="s">
        <v>1</v>
      </c>
      <c r="N230" s="144" t="s">
        <v>43</v>
      </c>
      <c r="P230" s="145">
        <f>O230*H230</f>
        <v>0</v>
      </c>
      <c r="Q230" s="145">
        <v>0</v>
      </c>
      <c r="R230" s="145">
        <f>Q230*H230</f>
        <v>0</v>
      </c>
      <c r="S230" s="145">
        <v>0</v>
      </c>
      <c r="T230" s="146">
        <f>S230*H230</f>
        <v>0</v>
      </c>
      <c r="AR230" s="147" t="s">
        <v>370</v>
      </c>
      <c r="AT230" s="147" t="s">
        <v>270</v>
      </c>
      <c r="AU230" s="147" t="s">
        <v>90</v>
      </c>
      <c r="AY230" s="17" t="s">
        <v>268</v>
      </c>
      <c r="BE230" s="148">
        <f>IF(N230="základní",J230,0)</f>
        <v>0</v>
      </c>
      <c r="BF230" s="148">
        <f>IF(N230="snížená",J230,0)</f>
        <v>0</v>
      </c>
      <c r="BG230" s="148">
        <f>IF(N230="zákl. přenesená",J230,0)</f>
        <v>0</v>
      </c>
      <c r="BH230" s="148">
        <f>IF(N230="sníž. přenesená",J230,0)</f>
        <v>0</v>
      </c>
      <c r="BI230" s="148">
        <f>IF(N230="nulová",J230,0)</f>
        <v>0</v>
      </c>
      <c r="BJ230" s="17" t="s">
        <v>90</v>
      </c>
      <c r="BK230" s="148">
        <f>ROUND(I230*H230,2)</f>
        <v>0</v>
      </c>
      <c r="BL230" s="17" t="s">
        <v>370</v>
      </c>
      <c r="BM230" s="147" t="s">
        <v>4445</v>
      </c>
    </row>
    <row r="231" spans="2:65" s="1" customFormat="1" ht="19.5">
      <c r="B231" s="32"/>
      <c r="D231" s="150" t="s">
        <v>475</v>
      </c>
      <c r="F231" s="178" t="s">
        <v>4446</v>
      </c>
      <c r="I231" s="179"/>
      <c r="L231" s="32"/>
      <c r="M231" s="180"/>
      <c r="T231" s="56"/>
      <c r="AT231" s="17" t="s">
        <v>475</v>
      </c>
      <c r="AU231" s="17" t="s">
        <v>90</v>
      </c>
    </row>
    <row r="232" spans="2:65" s="1" customFormat="1" ht="55.5" customHeight="1">
      <c r="B232" s="32"/>
      <c r="C232" s="136" t="s">
        <v>589</v>
      </c>
      <c r="D232" s="136" t="s">
        <v>270</v>
      </c>
      <c r="E232" s="137" t="s">
        <v>4447</v>
      </c>
      <c r="F232" s="138" t="s">
        <v>4448</v>
      </c>
      <c r="G232" s="139" t="s">
        <v>665</v>
      </c>
      <c r="H232" s="140">
        <v>4</v>
      </c>
      <c r="I232" s="141"/>
      <c r="J232" s="142">
        <f>ROUND(I232*H232,2)</f>
        <v>0</v>
      </c>
      <c r="K232" s="138" t="s">
        <v>1</v>
      </c>
      <c r="L232" s="32"/>
      <c r="M232" s="143" t="s">
        <v>1</v>
      </c>
      <c r="N232" s="144" t="s">
        <v>43</v>
      </c>
      <c r="P232" s="145">
        <f>O232*H232</f>
        <v>0</v>
      </c>
      <c r="Q232" s="145">
        <v>0</v>
      </c>
      <c r="R232" s="145">
        <f>Q232*H232</f>
        <v>0</v>
      </c>
      <c r="S232" s="145">
        <v>0</v>
      </c>
      <c r="T232" s="146">
        <f>S232*H232</f>
        <v>0</v>
      </c>
      <c r="AR232" s="147" t="s">
        <v>370</v>
      </c>
      <c r="AT232" s="147" t="s">
        <v>270</v>
      </c>
      <c r="AU232" s="147" t="s">
        <v>90</v>
      </c>
      <c r="AY232" s="17" t="s">
        <v>268</v>
      </c>
      <c r="BE232" s="148">
        <f>IF(N232="základní",J232,0)</f>
        <v>0</v>
      </c>
      <c r="BF232" s="148">
        <f>IF(N232="snížená",J232,0)</f>
        <v>0</v>
      </c>
      <c r="BG232" s="148">
        <f>IF(N232="zákl. přenesená",J232,0)</f>
        <v>0</v>
      </c>
      <c r="BH232" s="148">
        <f>IF(N232="sníž. přenesená",J232,0)</f>
        <v>0</v>
      </c>
      <c r="BI232" s="148">
        <f>IF(N232="nulová",J232,0)</f>
        <v>0</v>
      </c>
      <c r="BJ232" s="17" t="s">
        <v>90</v>
      </c>
      <c r="BK232" s="148">
        <f>ROUND(I232*H232,2)</f>
        <v>0</v>
      </c>
      <c r="BL232" s="17" t="s">
        <v>370</v>
      </c>
      <c r="BM232" s="147" t="s">
        <v>4449</v>
      </c>
    </row>
    <row r="233" spans="2:65" s="1" customFormat="1" ht="136.5">
      <c r="B233" s="32"/>
      <c r="D233" s="150" t="s">
        <v>475</v>
      </c>
      <c r="F233" s="178" t="s">
        <v>4450</v>
      </c>
      <c r="I233" s="179"/>
      <c r="L233" s="32"/>
      <c r="M233" s="180"/>
      <c r="T233" s="56"/>
      <c r="AT233" s="17" t="s">
        <v>475</v>
      </c>
      <c r="AU233" s="17" t="s">
        <v>90</v>
      </c>
    </row>
    <row r="234" spans="2:65" s="1" customFormat="1" ht="49.15" customHeight="1">
      <c r="B234" s="32"/>
      <c r="C234" s="136" t="s">
        <v>593</v>
      </c>
      <c r="D234" s="136" t="s">
        <v>270</v>
      </c>
      <c r="E234" s="137" t="s">
        <v>4451</v>
      </c>
      <c r="F234" s="138" t="s">
        <v>4452</v>
      </c>
      <c r="G234" s="139" t="s">
        <v>665</v>
      </c>
      <c r="H234" s="140">
        <v>4</v>
      </c>
      <c r="I234" s="141"/>
      <c r="J234" s="142">
        <f>ROUND(I234*H234,2)</f>
        <v>0</v>
      </c>
      <c r="K234" s="138" t="s">
        <v>1</v>
      </c>
      <c r="L234" s="32"/>
      <c r="M234" s="143" t="s">
        <v>1</v>
      </c>
      <c r="N234" s="144" t="s">
        <v>43</v>
      </c>
      <c r="P234" s="145">
        <f>O234*H234</f>
        <v>0</v>
      </c>
      <c r="Q234" s="145">
        <v>0</v>
      </c>
      <c r="R234" s="145">
        <f>Q234*H234</f>
        <v>0</v>
      </c>
      <c r="S234" s="145">
        <v>0</v>
      </c>
      <c r="T234" s="146">
        <f>S234*H234</f>
        <v>0</v>
      </c>
      <c r="AR234" s="147" t="s">
        <v>370</v>
      </c>
      <c r="AT234" s="147" t="s">
        <v>270</v>
      </c>
      <c r="AU234" s="147" t="s">
        <v>90</v>
      </c>
      <c r="AY234" s="17" t="s">
        <v>268</v>
      </c>
      <c r="BE234" s="148">
        <f>IF(N234="základní",J234,0)</f>
        <v>0</v>
      </c>
      <c r="BF234" s="148">
        <f>IF(N234="snížená",J234,0)</f>
        <v>0</v>
      </c>
      <c r="BG234" s="148">
        <f>IF(N234="zákl. přenesená",J234,0)</f>
        <v>0</v>
      </c>
      <c r="BH234" s="148">
        <f>IF(N234="sníž. přenesená",J234,0)</f>
        <v>0</v>
      </c>
      <c r="BI234" s="148">
        <f>IF(N234="nulová",J234,0)</f>
        <v>0</v>
      </c>
      <c r="BJ234" s="17" t="s">
        <v>90</v>
      </c>
      <c r="BK234" s="148">
        <f>ROUND(I234*H234,2)</f>
        <v>0</v>
      </c>
      <c r="BL234" s="17" t="s">
        <v>370</v>
      </c>
      <c r="BM234" s="147" t="s">
        <v>4453</v>
      </c>
    </row>
    <row r="235" spans="2:65" s="1" customFormat="1" ht="48.75">
      <c r="B235" s="32"/>
      <c r="D235" s="150" t="s">
        <v>475</v>
      </c>
      <c r="F235" s="178" t="s">
        <v>4454</v>
      </c>
      <c r="I235" s="179"/>
      <c r="L235" s="32"/>
      <c r="M235" s="180"/>
      <c r="T235" s="56"/>
      <c r="AT235" s="17" t="s">
        <v>475</v>
      </c>
      <c r="AU235" s="17" t="s">
        <v>90</v>
      </c>
    </row>
    <row r="236" spans="2:65" s="1" customFormat="1" ht="66.75" customHeight="1">
      <c r="B236" s="32"/>
      <c r="C236" s="136" t="s">
        <v>597</v>
      </c>
      <c r="D236" s="136" t="s">
        <v>270</v>
      </c>
      <c r="E236" s="137" t="s">
        <v>4455</v>
      </c>
      <c r="F236" s="138" t="s">
        <v>4456</v>
      </c>
      <c r="G236" s="139" t="s">
        <v>665</v>
      </c>
      <c r="H236" s="140">
        <v>2</v>
      </c>
      <c r="I236" s="141"/>
      <c r="J236" s="142">
        <f>ROUND(I236*H236,2)</f>
        <v>0</v>
      </c>
      <c r="K236" s="138" t="s">
        <v>1</v>
      </c>
      <c r="L236" s="32"/>
      <c r="M236" s="143" t="s">
        <v>1</v>
      </c>
      <c r="N236" s="144" t="s">
        <v>43</v>
      </c>
      <c r="P236" s="145">
        <f>O236*H236</f>
        <v>0</v>
      </c>
      <c r="Q236" s="145">
        <v>0</v>
      </c>
      <c r="R236" s="145">
        <f>Q236*H236</f>
        <v>0</v>
      </c>
      <c r="S236" s="145">
        <v>0</v>
      </c>
      <c r="T236" s="146">
        <f>S236*H236</f>
        <v>0</v>
      </c>
      <c r="AR236" s="147" t="s">
        <v>370</v>
      </c>
      <c r="AT236" s="147" t="s">
        <v>270</v>
      </c>
      <c r="AU236" s="147" t="s">
        <v>90</v>
      </c>
      <c r="AY236" s="17" t="s">
        <v>268</v>
      </c>
      <c r="BE236" s="148">
        <f>IF(N236="základní",J236,0)</f>
        <v>0</v>
      </c>
      <c r="BF236" s="148">
        <f>IF(N236="snížená",J236,0)</f>
        <v>0</v>
      </c>
      <c r="BG236" s="148">
        <f>IF(N236="zákl. přenesená",J236,0)</f>
        <v>0</v>
      </c>
      <c r="BH236" s="148">
        <f>IF(N236="sníž. přenesená",J236,0)</f>
        <v>0</v>
      </c>
      <c r="BI236" s="148">
        <f>IF(N236="nulová",J236,0)</f>
        <v>0</v>
      </c>
      <c r="BJ236" s="17" t="s">
        <v>90</v>
      </c>
      <c r="BK236" s="148">
        <f>ROUND(I236*H236,2)</f>
        <v>0</v>
      </c>
      <c r="BL236" s="17" t="s">
        <v>370</v>
      </c>
      <c r="BM236" s="147" t="s">
        <v>4457</v>
      </c>
    </row>
    <row r="237" spans="2:65" s="1" customFormat="1" ht="58.5">
      <c r="B237" s="32"/>
      <c r="D237" s="150" t="s">
        <v>475</v>
      </c>
      <c r="F237" s="178" t="s">
        <v>4458</v>
      </c>
      <c r="I237" s="179"/>
      <c r="L237" s="32"/>
      <c r="M237" s="180"/>
      <c r="T237" s="56"/>
      <c r="AT237" s="17" t="s">
        <v>475</v>
      </c>
      <c r="AU237" s="17" t="s">
        <v>90</v>
      </c>
    </row>
    <row r="238" spans="2:65" s="1" customFormat="1" ht="44.25" customHeight="1">
      <c r="B238" s="32"/>
      <c r="C238" s="136" t="s">
        <v>601</v>
      </c>
      <c r="D238" s="136" t="s">
        <v>270</v>
      </c>
      <c r="E238" s="137" t="s">
        <v>4459</v>
      </c>
      <c r="F238" s="138" t="s">
        <v>4460</v>
      </c>
      <c r="G238" s="139" t="s">
        <v>665</v>
      </c>
      <c r="H238" s="140">
        <v>1</v>
      </c>
      <c r="I238" s="141"/>
      <c r="J238" s="142">
        <f>ROUND(I238*H238,2)</f>
        <v>0</v>
      </c>
      <c r="K238" s="138" t="s">
        <v>1</v>
      </c>
      <c r="L238" s="32"/>
      <c r="M238" s="143" t="s">
        <v>1</v>
      </c>
      <c r="N238" s="144" t="s">
        <v>43</v>
      </c>
      <c r="P238" s="145">
        <f>O238*H238</f>
        <v>0</v>
      </c>
      <c r="Q238" s="145">
        <v>0</v>
      </c>
      <c r="R238" s="145">
        <f>Q238*H238</f>
        <v>0</v>
      </c>
      <c r="S238" s="145">
        <v>0</v>
      </c>
      <c r="T238" s="146">
        <f>S238*H238</f>
        <v>0</v>
      </c>
      <c r="AR238" s="147" t="s">
        <v>370</v>
      </c>
      <c r="AT238" s="147" t="s">
        <v>270</v>
      </c>
      <c r="AU238" s="147" t="s">
        <v>90</v>
      </c>
      <c r="AY238" s="17" t="s">
        <v>268</v>
      </c>
      <c r="BE238" s="148">
        <f>IF(N238="základní",J238,0)</f>
        <v>0</v>
      </c>
      <c r="BF238" s="148">
        <f>IF(N238="snížená",J238,0)</f>
        <v>0</v>
      </c>
      <c r="BG238" s="148">
        <f>IF(N238="zákl. přenesená",J238,0)</f>
        <v>0</v>
      </c>
      <c r="BH238" s="148">
        <f>IF(N238="sníž. přenesená",J238,0)</f>
        <v>0</v>
      </c>
      <c r="BI238" s="148">
        <f>IF(N238="nulová",J238,0)</f>
        <v>0</v>
      </c>
      <c r="BJ238" s="17" t="s">
        <v>90</v>
      </c>
      <c r="BK238" s="148">
        <f>ROUND(I238*H238,2)</f>
        <v>0</v>
      </c>
      <c r="BL238" s="17" t="s">
        <v>370</v>
      </c>
      <c r="BM238" s="147" t="s">
        <v>4461</v>
      </c>
    </row>
    <row r="239" spans="2:65" s="1" customFormat="1" ht="48.75">
      <c r="B239" s="32"/>
      <c r="D239" s="150" t="s">
        <v>475</v>
      </c>
      <c r="F239" s="178" t="s">
        <v>4462</v>
      </c>
      <c r="I239" s="179"/>
      <c r="L239" s="32"/>
      <c r="M239" s="180"/>
      <c r="T239" s="56"/>
      <c r="AT239" s="17" t="s">
        <v>475</v>
      </c>
      <c r="AU239" s="17" t="s">
        <v>90</v>
      </c>
    </row>
    <row r="240" spans="2:65" s="1" customFormat="1" ht="37.9" customHeight="1">
      <c r="B240" s="32"/>
      <c r="C240" s="136" t="s">
        <v>605</v>
      </c>
      <c r="D240" s="136" t="s">
        <v>270</v>
      </c>
      <c r="E240" s="137" t="s">
        <v>4463</v>
      </c>
      <c r="F240" s="138" t="s">
        <v>4464</v>
      </c>
      <c r="G240" s="139" t="s">
        <v>665</v>
      </c>
      <c r="H240" s="140">
        <v>2</v>
      </c>
      <c r="I240" s="141"/>
      <c r="J240" s="142">
        <f>ROUND(I240*H240,2)</f>
        <v>0</v>
      </c>
      <c r="K240" s="138" t="s">
        <v>1</v>
      </c>
      <c r="L240" s="32"/>
      <c r="M240" s="143" t="s">
        <v>1</v>
      </c>
      <c r="N240" s="144" t="s">
        <v>43</v>
      </c>
      <c r="P240" s="145">
        <f>O240*H240</f>
        <v>0</v>
      </c>
      <c r="Q240" s="145">
        <v>0</v>
      </c>
      <c r="R240" s="145">
        <f>Q240*H240</f>
        <v>0</v>
      </c>
      <c r="S240" s="145">
        <v>0</v>
      </c>
      <c r="T240" s="146">
        <f>S240*H240</f>
        <v>0</v>
      </c>
      <c r="AR240" s="147" t="s">
        <v>370</v>
      </c>
      <c r="AT240" s="147" t="s">
        <v>270</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370</v>
      </c>
      <c r="BM240" s="147" t="s">
        <v>4465</v>
      </c>
    </row>
    <row r="241" spans="2:65" s="1" customFormat="1" ht="37.9" customHeight="1">
      <c r="B241" s="32"/>
      <c r="C241" s="136" t="s">
        <v>611</v>
      </c>
      <c r="D241" s="136" t="s">
        <v>270</v>
      </c>
      <c r="E241" s="137" t="s">
        <v>4466</v>
      </c>
      <c r="F241" s="138" t="s">
        <v>4467</v>
      </c>
      <c r="G241" s="139" t="s">
        <v>665</v>
      </c>
      <c r="H241" s="140">
        <v>4</v>
      </c>
      <c r="I241" s="141"/>
      <c r="J241" s="142">
        <f>ROUND(I241*H241,2)</f>
        <v>0</v>
      </c>
      <c r="K241" s="138" t="s">
        <v>1</v>
      </c>
      <c r="L241" s="32"/>
      <c r="M241" s="143" t="s">
        <v>1</v>
      </c>
      <c r="N241" s="144" t="s">
        <v>43</v>
      </c>
      <c r="P241" s="145">
        <f>O241*H241</f>
        <v>0</v>
      </c>
      <c r="Q241" s="145">
        <v>0</v>
      </c>
      <c r="R241" s="145">
        <f>Q241*H241</f>
        <v>0</v>
      </c>
      <c r="S241" s="145">
        <v>0</v>
      </c>
      <c r="T241" s="146">
        <f>S241*H241</f>
        <v>0</v>
      </c>
      <c r="AR241" s="147" t="s">
        <v>370</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370</v>
      </c>
      <c r="BM241" s="147" t="s">
        <v>4468</v>
      </c>
    </row>
    <row r="242" spans="2:65" s="1" customFormat="1" ht="24.2" customHeight="1">
      <c r="B242" s="32"/>
      <c r="C242" s="136" t="s">
        <v>615</v>
      </c>
      <c r="D242" s="136" t="s">
        <v>270</v>
      </c>
      <c r="E242" s="137" t="s">
        <v>4469</v>
      </c>
      <c r="F242" s="138" t="s">
        <v>4470</v>
      </c>
      <c r="G242" s="139" t="s">
        <v>665</v>
      </c>
      <c r="H242" s="140">
        <v>4</v>
      </c>
      <c r="I242" s="141"/>
      <c r="J242" s="142">
        <f>ROUND(I242*H242,2)</f>
        <v>0</v>
      </c>
      <c r="K242" s="138" t="s">
        <v>1</v>
      </c>
      <c r="L242" s="32"/>
      <c r="M242" s="143" t="s">
        <v>1</v>
      </c>
      <c r="N242" s="144" t="s">
        <v>43</v>
      </c>
      <c r="P242" s="145">
        <f>O242*H242</f>
        <v>0</v>
      </c>
      <c r="Q242" s="145">
        <v>0</v>
      </c>
      <c r="R242" s="145">
        <f>Q242*H242</f>
        <v>0</v>
      </c>
      <c r="S242" s="145">
        <v>0</v>
      </c>
      <c r="T242" s="146">
        <f>S242*H242</f>
        <v>0</v>
      </c>
      <c r="AR242" s="147" t="s">
        <v>370</v>
      </c>
      <c r="AT242" s="147" t="s">
        <v>270</v>
      </c>
      <c r="AU242" s="147" t="s">
        <v>90</v>
      </c>
      <c r="AY242" s="17" t="s">
        <v>268</v>
      </c>
      <c r="BE242" s="148">
        <f>IF(N242="základní",J242,0)</f>
        <v>0</v>
      </c>
      <c r="BF242" s="148">
        <f>IF(N242="snížená",J242,0)</f>
        <v>0</v>
      </c>
      <c r="BG242" s="148">
        <f>IF(N242="zákl. přenesená",J242,0)</f>
        <v>0</v>
      </c>
      <c r="BH242" s="148">
        <f>IF(N242="sníž. přenesená",J242,0)</f>
        <v>0</v>
      </c>
      <c r="BI242" s="148">
        <f>IF(N242="nulová",J242,0)</f>
        <v>0</v>
      </c>
      <c r="BJ242" s="17" t="s">
        <v>90</v>
      </c>
      <c r="BK242" s="148">
        <f>ROUND(I242*H242,2)</f>
        <v>0</v>
      </c>
      <c r="BL242" s="17" t="s">
        <v>370</v>
      </c>
      <c r="BM242" s="147" t="s">
        <v>4471</v>
      </c>
    </row>
    <row r="243" spans="2:65" s="1" customFormat="1" ht="24.2" customHeight="1">
      <c r="B243" s="32"/>
      <c r="C243" s="136" t="s">
        <v>619</v>
      </c>
      <c r="D243" s="136" t="s">
        <v>270</v>
      </c>
      <c r="E243" s="137" t="s">
        <v>1695</v>
      </c>
      <c r="F243" s="138" t="s">
        <v>1696</v>
      </c>
      <c r="G243" s="139" t="s">
        <v>1472</v>
      </c>
      <c r="H243" s="197"/>
      <c r="I243" s="141"/>
      <c r="J243" s="142">
        <f>ROUND(I243*H243,2)</f>
        <v>0</v>
      </c>
      <c r="K243" s="138" t="s">
        <v>274</v>
      </c>
      <c r="L243" s="32"/>
      <c r="M243" s="143" t="s">
        <v>1</v>
      </c>
      <c r="N243" s="144" t="s">
        <v>43</v>
      </c>
      <c r="P243" s="145">
        <f>O243*H243</f>
        <v>0</v>
      </c>
      <c r="Q243" s="145">
        <v>0</v>
      </c>
      <c r="R243" s="145">
        <f>Q243*H243</f>
        <v>0</v>
      </c>
      <c r="S243" s="145">
        <v>0</v>
      </c>
      <c r="T243" s="146">
        <f>S243*H243</f>
        <v>0</v>
      </c>
      <c r="AR243" s="147" t="s">
        <v>370</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370</v>
      </c>
      <c r="BM243" s="147" t="s">
        <v>4472</v>
      </c>
    </row>
    <row r="244" spans="2:65" s="11" customFormat="1" ht="25.9" customHeight="1">
      <c r="B244" s="124"/>
      <c r="D244" s="125" t="s">
        <v>76</v>
      </c>
      <c r="E244" s="126" t="s">
        <v>4473</v>
      </c>
      <c r="F244" s="126" t="s">
        <v>4474</v>
      </c>
      <c r="I244" s="127"/>
      <c r="J244" s="128">
        <f>BK244</f>
        <v>0</v>
      </c>
      <c r="L244" s="124"/>
      <c r="M244" s="129"/>
      <c r="P244" s="130">
        <f>P245</f>
        <v>0</v>
      </c>
      <c r="R244" s="130">
        <f>R245</f>
        <v>0</v>
      </c>
      <c r="T244" s="131">
        <f>T245</f>
        <v>0</v>
      </c>
      <c r="AR244" s="125" t="s">
        <v>101</v>
      </c>
      <c r="AT244" s="132" t="s">
        <v>76</v>
      </c>
      <c r="AU244" s="132" t="s">
        <v>77</v>
      </c>
      <c r="AY244" s="125" t="s">
        <v>268</v>
      </c>
      <c r="BK244" s="133">
        <f>BK245</f>
        <v>0</v>
      </c>
    </row>
    <row r="245" spans="2:65" s="1" customFormat="1" ht="21.75" customHeight="1">
      <c r="B245" s="32"/>
      <c r="C245" s="136" t="s">
        <v>623</v>
      </c>
      <c r="D245" s="136" t="s">
        <v>270</v>
      </c>
      <c r="E245" s="137" t="s">
        <v>4475</v>
      </c>
      <c r="F245" s="138" t="s">
        <v>4476</v>
      </c>
      <c r="G245" s="139" t="s">
        <v>4477</v>
      </c>
      <c r="H245" s="140">
        <v>100</v>
      </c>
      <c r="I245" s="141"/>
      <c r="J245" s="142">
        <f>ROUND(I245*H245,2)</f>
        <v>0</v>
      </c>
      <c r="K245" s="138" t="s">
        <v>274</v>
      </c>
      <c r="L245" s="32"/>
      <c r="M245" s="181" t="s">
        <v>1</v>
      </c>
      <c r="N245" s="182" t="s">
        <v>43</v>
      </c>
      <c r="O245" s="183"/>
      <c r="P245" s="184">
        <f>O245*H245</f>
        <v>0</v>
      </c>
      <c r="Q245" s="184">
        <v>0</v>
      </c>
      <c r="R245" s="184">
        <f>Q245*H245</f>
        <v>0</v>
      </c>
      <c r="S245" s="184">
        <v>0</v>
      </c>
      <c r="T245" s="185">
        <f>S245*H245</f>
        <v>0</v>
      </c>
      <c r="AR245" s="147" t="s">
        <v>4478</v>
      </c>
      <c r="AT245" s="147" t="s">
        <v>270</v>
      </c>
      <c r="AU245" s="147" t="s">
        <v>84</v>
      </c>
      <c r="AY245" s="17" t="s">
        <v>268</v>
      </c>
      <c r="BE245" s="148">
        <f>IF(N245="základní",J245,0)</f>
        <v>0</v>
      </c>
      <c r="BF245" s="148">
        <f>IF(N245="snížená",J245,0)</f>
        <v>0</v>
      </c>
      <c r="BG245" s="148">
        <f>IF(N245="zákl. přenesená",J245,0)</f>
        <v>0</v>
      </c>
      <c r="BH245" s="148">
        <f>IF(N245="sníž. přenesená",J245,0)</f>
        <v>0</v>
      </c>
      <c r="BI245" s="148">
        <f>IF(N245="nulová",J245,0)</f>
        <v>0</v>
      </c>
      <c r="BJ245" s="17" t="s">
        <v>90</v>
      </c>
      <c r="BK245" s="148">
        <f>ROUND(I245*H245,2)</f>
        <v>0</v>
      </c>
      <c r="BL245" s="17" t="s">
        <v>4478</v>
      </c>
      <c r="BM245" s="147" t="s">
        <v>4479</v>
      </c>
    </row>
    <row r="246" spans="2:65" s="1" customFormat="1" ht="6.95" customHeight="1">
      <c r="B246" s="44"/>
      <c r="C246" s="45"/>
      <c r="D246" s="45"/>
      <c r="E246" s="45"/>
      <c r="F246" s="45"/>
      <c r="G246" s="45"/>
      <c r="H246" s="45"/>
      <c r="I246" s="45"/>
      <c r="J246" s="45"/>
      <c r="K246" s="45"/>
      <c r="L246" s="32"/>
    </row>
  </sheetData>
  <sheetProtection algorithmName="SHA-512" hashValue="+x7sULvFXURR3FChPeTyrdNMo2GkdSiQIpEOMgpevqOrzl5HNV3mpxeZkAr3z6R1T6BBBK6spkMR4gU9wNjqOw==" saltValue="hv/fudlYh0VjubAtBHKaIoTma3G66UyPjPDZgeeNKQe1Kj61cOfkvndUPBjRR+JnMNljpTq+VuzIP+zz4jTjsA==" spinCount="100000" sheet="1" objects="1" scenarios="1" formatColumns="0" formatRows="0" autoFilter="0"/>
  <autoFilter ref="C132:K245"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BM2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128</v>
      </c>
      <c r="AZ2" s="92" t="s">
        <v>4252</v>
      </c>
      <c r="BA2" s="92" t="s">
        <v>1</v>
      </c>
      <c r="BB2" s="92" t="s">
        <v>1</v>
      </c>
      <c r="BC2" s="92" t="s">
        <v>326</v>
      </c>
      <c r="BD2" s="92" t="s">
        <v>90</v>
      </c>
    </row>
    <row r="3" spans="2:56" ht="6.95" customHeight="1">
      <c r="B3" s="18"/>
      <c r="C3" s="19"/>
      <c r="D3" s="19"/>
      <c r="E3" s="19"/>
      <c r="F3" s="19"/>
      <c r="G3" s="19"/>
      <c r="H3" s="19"/>
      <c r="I3" s="19"/>
      <c r="J3" s="19"/>
      <c r="K3" s="19"/>
      <c r="L3" s="20"/>
      <c r="AT3" s="17" t="s">
        <v>84</v>
      </c>
      <c r="AZ3" s="92" t="s">
        <v>4254</v>
      </c>
      <c r="BA3" s="92" t="s">
        <v>1</v>
      </c>
      <c r="BB3" s="92" t="s">
        <v>1</v>
      </c>
      <c r="BC3" s="92" t="s">
        <v>1347</v>
      </c>
      <c r="BD3" s="92" t="s">
        <v>90</v>
      </c>
    </row>
    <row r="4" spans="2:56" ht="24.95" customHeight="1">
      <c r="B4" s="20"/>
      <c r="D4" s="21" t="s">
        <v>219</v>
      </c>
      <c r="L4" s="20"/>
      <c r="M4" s="93" t="s">
        <v>10</v>
      </c>
      <c r="AT4" s="17" t="s">
        <v>4</v>
      </c>
      <c r="AZ4" s="92" t="s">
        <v>4255</v>
      </c>
      <c r="BA4" s="92" t="s">
        <v>1</v>
      </c>
      <c r="BB4" s="92" t="s">
        <v>1</v>
      </c>
      <c r="BC4" s="92" t="s">
        <v>723</v>
      </c>
      <c r="BD4" s="92" t="s">
        <v>90</v>
      </c>
    </row>
    <row r="5" spans="2:56" ht="6.95" customHeight="1">
      <c r="B5" s="20"/>
      <c r="L5" s="20"/>
      <c r="AZ5" s="92" t="s">
        <v>4258</v>
      </c>
      <c r="BA5" s="92" t="s">
        <v>1</v>
      </c>
      <c r="BB5" s="92" t="s">
        <v>1</v>
      </c>
      <c r="BC5" s="92" t="s">
        <v>4480</v>
      </c>
      <c r="BD5" s="92" t="s">
        <v>90</v>
      </c>
    </row>
    <row r="6" spans="2:56" ht="12" customHeight="1">
      <c r="B6" s="20"/>
      <c r="D6" s="27" t="s">
        <v>16</v>
      </c>
      <c r="L6" s="20"/>
      <c r="AZ6" s="92" t="s">
        <v>4260</v>
      </c>
      <c r="BA6" s="92" t="s">
        <v>1</v>
      </c>
      <c r="BB6" s="92" t="s">
        <v>1</v>
      </c>
      <c r="BC6" s="92" t="s">
        <v>4481</v>
      </c>
      <c r="BD6" s="92" t="s">
        <v>90</v>
      </c>
    </row>
    <row r="7" spans="2:56" ht="16.5" customHeight="1">
      <c r="B7" s="20"/>
      <c r="E7" s="258" t="str">
        <f>'Rekapitulace stavby'!K6</f>
        <v>VÝSTAVBA CHRÁNĚNÉHO BYDLENÍ V NOVÉ PACE</v>
      </c>
      <c r="F7" s="259"/>
      <c r="G7" s="259"/>
      <c r="H7" s="259"/>
      <c r="L7" s="20"/>
      <c r="AZ7" s="92" t="s">
        <v>4262</v>
      </c>
      <c r="BA7" s="92" t="s">
        <v>1</v>
      </c>
      <c r="BB7" s="92" t="s">
        <v>1</v>
      </c>
      <c r="BC7" s="92" t="s">
        <v>4482</v>
      </c>
      <c r="BD7" s="92" t="s">
        <v>90</v>
      </c>
    </row>
    <row r="8" spans="2:56" ht="12.75">
      <c r="B8" s="20"/>
      <c r="D8" s="27" t="s">
        <v>228</v>
      </c>
      <c r="L8" s="20"/>
    </row>
    <row r="9" spans="2:56" ht="16.5" customHeight="1">
      <c r="B9" s="20"/>
      <c r="E9" s="258" t="s">
        <v>231</v>
      </c>
      <c r="F9" s="242"/>
      <c r="G9" s="242"/>
      <c r="H9" s="242"/>
      <c r="L9" s="20"/>
    </row>
    <row r="10" spans="2:56" ht="12" customHeight="1">
      <c r="B10" s="20"/>
      <c r="D10" s="27" t="s">
        <v>234</v>
      </c>
      <c r="L10" s="20"/>
    </row>
    <row r="11" spans="2:56" s="1" customFormat="1" ht="16.5" customHeight="1">
      <c r="B11" s="32"/>
      <c r="E11" s="222" t="s">
        <v>753</v>
      </c>
      <c r="F11" s="257"/>
      <c r="G11" s="257"/>
      <c r="H11" s="257"/>
      <c r="L11" s="32"/>
    </row>
    <row r="12" spans="2:56" s="1" customFormat="1" ht="12" customHeight="1">
      <c r="B12" s="32"/>
      <c r="D12" s="27" t="s">
        <v>4264</v>
      </c>
      <c r="L12" s="32"/>
    </row>
    <row r="13" spans="2:56" s="1" customFormat="1" ht="16.5" customHeight="1">
      <c r="B13" s="32"/>
      <c r="E13" s="235" t="s">
        <v>4483</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ROUND((SUM(BE136:BE272)),  2)</f>
        <v>0</v>
      </c>
      <c r="I37" s="96">
        <v>0.21</v>
      </c>
      <c r="J37" s="85">
        <f>ROUND(((SUM(BE136:BE272))*I37),  2)</f>
        <v>0</v>
      </c>
      <c r="L37" s="32"/>
    </row>
    <row r="38" spans="2:12" s="1" customFormat="1" ht="14.45" customHeight="1">
      <c r="B38" s="32"/>
      <c r="E38" s="27" t="s">
        <v>43</v>
      </c>
      <c r="F38" s="85">
        <f>ROUND((SUM(BF136:BF272)),  2)</f>
        <v>0</v>
      </c>
      <c r="I38" s="96">
        <v>0.15</v>
      </c>
      <c r="J38" s="85">
        <f>ROUND(((SUM(BF136:BF272))*I38),  2)</f>
        <v>0</v>
      </c>
      <c r="L38" s="32"/>
    </row>
    <row r="39" spans="2:12" s="1" customFormat="1" ht="14.45" hidden="1" customHeight="1">
      <c r="B39" s="32"/>
      <c r="E39" s="27" t="s">
        <v>44</v>
      </c>
      <c r="F39" s="85">
        <f>ROUND((SUM(BG136:BG272)),  2)</f>
        <v>0</v>
      </c>
      <c r="I39" s="96">
        <v>0.21</v>
      </c>
      <c r="J39" s="85">
        <f>0</f>
        <v>0</v>
      </c>
      <c r="L39" s="32"/>
    </row>
    <row r="40" spans="2:12" s="1" customFormat="1" ht="14.45" hidden="1" customHeight="1">
      <c r="B40" s="32"/>
      <c r="E40" s="27" t="s">
        <v>45</v>
      </c>
      <c r="F40" s="85">
        <f>ROUND((SUM(BH136:BH272)),  2)</f>
        <v>0</v>
      </c>
      <c r="I40" s="96">
        <v>0.15</v>
      </c>
      <c r="J40" s="85">
        <f>0</f>
        <v>0</v>
      </c>
      <c r="L40" s="32"/>
    </row>
    <row r="41" spans="2:12" s="1" customFormat="1" ht="14.45" hidden="1" customHeight="1">
      <c r="B41" s="32"/>
      <c r="E41" s="27" t="s">
        <v>46</v>
      </c>
      <c r="F41" s="85">
        <f>ROUND((SUM(BI136:BI272)),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4264</v>
      </c>
      <c r="L90" s="32"/>
    </row>
    <row r="91" spans="2:12" s="1" customFormat="1" ht="16.5" customHeight="1">
      <c r="B91" s="32"/>
      <c r="E91" s="235" t="str">
        <f>E13</f>
        <v>D.1.4.2. - Zdravotně technické instalace - vodovod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J136</f>
        <v>0</v>
      </c>
      <c r="L100" s="32"/>
      <c r="AU100" s="17" t="s">
        <v>242</v>
      </c>
    </row>
    <row r="101" spans="2:47" s="8" customFormat="1" ht="24.95" customHeight="1">
      <c r="B101" s="108"/>
      <c r="D101" s="109" t="s">
        <v>243</v>
      </c>
      <c r="E101" s="110"/>
      <c r="F101" s="110"/>
      <c r="G101" s="110"/>
      <c r="H101" s="110"/>
      <c r="I101" s="110"/>
      <c r="J101" s="111">
        <f>J137</f>
        <v>0</v>
      </c>
      <c r="L101" s="108"/>
    </row>
    <row r="102" spans="2:47" s="9" customFormat="1" ht="19.899999999999999" customHeight="1">
      <c r="B102" s="112"/>
      <c r="D102" s="113" t="s">
        <v>244</v>
      </c>
      <c r="E102" s="114"/>
      <c r="F102" s="114"/>
      <c r="G102" s="114"/>
      <c r="H102" s="114"/>
      <c r="I102" s="114"/>
      <c r="J102" s="115">
        <f>J138</f>
        <v>0</v>
      </c>
      <c r="L102" s="112"/>
    </row>
    <row r="103" spans="2:47" s="9" customFormat="1" ht="19.899999999999999" customHeight="1">
      <c r="B103" s="112"/>
      <c r="D103" s="113" t="s">
        <v>4062</v>
      </c>
      <c r="E103" s="114"/>
      <c r="F103" s="114"/>
      <c r="G103" s="114"/>
      <c r="H103" s="114"/>
      <c r="I103" s="114"/>
      <c r="J103" s="115">
        <f>J182</f>
        <v>0</v>
      </c>
      <c r="L103" s="112"/>
    </row>
    <row r="104" spans="2:47" s="9" customFormat="1" ht="19.899999999999999" customHeight="1">
      <c r="B104" s="112"/>
      <c r="D104" s="113" t="s">
        <v>4266</v>
      </c>
      <c r="E104" s="114"/>
      <c r="F104" s="114"/>
      <c r="G104" s="114"/>
      <c r="H104" s="114"/>
      <c r="I104" s="114"/>
      <c r="J104" s="115">
        <f>J185</f>
        <v>0</v>
      </c>
      <c r="L104" s="112"/>
    </row>
    <row r="105" spans="2:47" s="9" customFormat="1" ht="19.899999999999999" customHeight="1">
      <c r="B105" s="112"/>
      <c r="D105" s="113" t="s">
        <v>758</v>
      </c>
      <c r="E105" s="114"/>
      <c r="F105" s="114"/>
      <c r="G105" s="114"/>
      <c r="H105" s="114"/>
      <c r="I105" s="114"/>
      <c r="J105" s="115">
        <f>J194</f>
        <v>0</v>
      </c>
      <c r="L105" s="112"/>
    </row>
    <row r="106" spans="2:47" s="8" customFormat="1" ht="24.95" customHeight="1">
      <c r="B106" s="108"/>
      <c r="D106" s="109" t="s">
        <v>248</v>
      </c>
      <c r="E106" s="110"/>
      <c r="F106" s="110"/>
      <c r="G106" s="110"/>
      <c r="H106" s="110"/>
      <c r="I106" s="110"/>
      <c r="J106" s="111">
        <f>J196</f>
        <v>0</v>
      </c>
      <c r="L106" s="108"/>
    </row>
    <row r="107" spans="2:47" s="9" customFormat="1" ht="19.899999999999999" customHeight="1">
      <c r="B107" s="112"/>
      <c r="D107" s="113" t="s">
        <v>761</v>
      </c>
      <c r="E107" s="114"/>
      <c r="F107" s="114"/>
      <c r="G107" s="114"/>
      <c r="H107" s="114"/>
      <c r="I107" s="114"/>
      <c r="J107" s="115">
        <f>J197</f>
        <v>0</v>
      </c>
      <c r="L107" s="112"/>
    </row>
    <row r="108" spans="2:47" s="9" customFormat="1" ht="19.899999999999999" customHeight="1">
      <c r="B108" s="112"/>
      <c r="D108" s="113" t="s">
        <v>4484</v>
      </c>
      <c r="E108" s="114"/>
      <c r="F108" s="114"/>
      <c r="G108" s="114"/>
      <c r="H108" s="114"/>
      <c r="I108" s="114"/>
      <c r="J108" s="115">
        <f>J210</f>
        <v>0</v>
      </c>
      <c r="L108" s="112"/>
    </row>
    <row r="109" spans="2:47" s="9" customFormat="1" ht="19.899999999999999" customHeight="1">
      <c r="B109" s="112"/>
      <c r="D109" s="113" t="s">
        <v>4485</v>
      </c>
      <c r="E109" s="114"/>
      <c r="F109" s="114"/>
      <c r="G109" s="114"/>
      <c r="H109" s="114"/>
      <c r="I109" s="114"/>
      <c r="J109" s="115">
        <f>J239</f>
        <v>0</v>
      </c>
      <c r="L109" s="112"/>
    </row>
    <row r="110" spans="2:47" s="9" customFormat="1" ht="19.899999999999999" customHeight="1">
      <c r="B110" s="112"/>
      <c r="D110" s="113" t="s">
        <v>762</v>
      </c>
      <c r="E110" s="114"/>
      <c r="F110" s="114"/>
      <c r="G110" s="114"/>
      <c r="H110" s="114"/>
      <c r="I110" s="114"/>
      <c r="J110" s="115">
        <f>J249</f>
        <v>0</v>
      </c>
      <c r="L110" s="112"/>
    </row>
    <row r="111" spans="2:47" s="9" customFormat="1" ht="19.899999999999999" customHeight="1">
      <c r="B111" s="112"/>
      <c r="D111" s="113" t="s">
        <v>4486</v>
      </c>
      <c r="E111" s="114"/>
      <c r="F111" s="114"/>
      <c r="G111" s="114"/>
      <c r="H111" s="114"/>
      <c r="I111" s="114"/>
      <c r="J111" s="115">
        <f>J267</f>
        <v>0</v>
      </c>
      <c r="L111" s="112"/>
    </row>
    <row r="112" spans="2:47" s="8" customFormat="1" ht="24.95" customHeight="1">
      <c r="B112" s="108"/>
      <c r="D112" s="109" t="s">
        <v>4268</v>
      </c>
      <c r="E112" s="110"/>
      <c r="F112" s="110"/>
      <c r="G112" s="110"/>
      <c r="H112" s="110"/>
      <c r="I112" s="110"/>
      <c r="J112" s="111">
        <f>J271</f>
        <v>0</v>
      </c>
      <c r="L112" s="108"/>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253</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8" t="str">
        <f>E7</f>
        <v>VÝSTAVBA CHRÁNĚNÉHO BYDLENÍ V NOVÉ PACE</v>
      </c>
      <c r="F122" s="259"/>
      <c r="G122" s="259"/>
      <c r="H122" s="259"/>
      <c r="L122" s="32"/>
    </row>
    <row r="123" spans="2:12" ht="12" customHeight="1">
      <c r="B123" s="20"/>
      <c r="C123" s="27" t="s">
        <v>228</v>
      </c>
      <c r="L123" s="20"/>
    </row>
    <row r="124" spans="2:12" ht="16.5" customHeight="1">
      <c r="B124" s="20"/>
      <c r="E124" s="258" t="s">
        <v>231</v>
      </c>
      <c r="F124" s="242"/>
      <c r="G124" s="242"/>
      <c r="H124" s="242"/>
      <c r="L124" s="20"/>
    </row>
    <row r="125" spans="2:12" ht="12" customHeight="1">
      <c r="B125" s="20"/>
      <c r="C125" s="27" t="s">
        <v>234</v>
      </c>
      <c r="L125" s="20"/>
    </row>
    <row r="126" spans="2:12" s="1" customFormat="1" ht="16.5" customHeight="1">
      <c r="B126" s="32"/>
      <c r="E126" s="222" t="s">
        <v>753</v>
      </c>
      <c r="F126" s="257"/>
      <c r="G126" s="257"/>
      <c r="H126" s="257"/>
      <c r="L126" s="32"/>
    </row>
    <row r="127" spans="2:12" s="1" customFormat="1" ht="12" customHeight="1">
      <c r="B127" s="32"/>
      <c r="C127" s="27" t="s">
        <v>4264</v>
      </c>
      <c r="L127" s="32"/>
    </row>
    <row r="128" spans="2:12" s="1" customFormat="1" ht="16.5" customHeight="1">
      <c r="B128" s="32"/>
      <c r="E128" s="235" t="str">
        <f>E13</f>
        <v>D.1.4.2. - Zdravotně technické instalace - vodovod</v>
      </c>
      <c r="F128" s="257"/>
      <c r="G128" s="257"/>
      <c r="H128" s="257"/>
      <c r="L128" s="32"/>
    </row>
    <row r="129" spans="2:65" s="1" customFormat="1" ht="6.95" customHeight="1">
      <c r="B129" s="32"/>
      <c r="L129" s="32"/>
    </row>
    <row r="130" spans="2:65" s="1" customFormat="1" ht="12" customHeight="1">
      <c r="B130" s="32"/>
      <c r="C130" s="27" t="s">
        <v>20</v>
      </c>
      <c r="F130" s="25" t="str">
        <f>F16</f>
        <v xml:space="preserve">Na Vyšehradě 1205, 509 01 Nová Paka </v>
      </c>
      <c r="I130" s="27" t="s">
        <v>22</v>
      </c>
      <c r="J130" s="52" t="str">
        <f>IF(J16="","",J16)</f>
        <v>14. 12. 2023</v>
      </c>
      <c r="L130" s="32"/>
    </row>
    <row r="131" spans="2:65" s="1" customFormat="1" ht="6.95" customHeight="1">
      <c r="B131" s="32"/>
      <c r="L131" s="32"/>
    </row>
    <row r="132" spans="2:65" s="1" customFormat="1" ht="25.7" customHeight="1">
      <c r="B132" s="32"/>
      <c r="C132" s="27" t="s">
        <v>24</v>
      </c>
      <c r="F132" s="25" t="str">
        <f>E19</f>
        <v>Královehradecký kraj</v>
      </c>
      <c r="I132" s="27" t="s">
        <v>30</v>
      </c>
      <c r="J132" s="30" t="str">
        <f>E25</f>
        <v>Růžička a partneři,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6"/>
      <c r="C135" s="117" t="s">
        <v>254</v>
      </c>
      <c r="D135" s="118" t="s">
        <v>62</v>
      </c>
      <c r="E135" s="118" t="s">
        <v>58</v>
      </c>
      <c r="F135" s="118" t="s">
        <v>59</v>
      </c>
      <c r="G135" s="118" t="s">
        <v>255</v>
      </c>
      <c r="H135" s="118" t="s">
        <v>256</v>
      </c>
      <c r="I135" s="118" t="s">
        <v>257</v>
      </c>
      <c r="J135" s="118" t="s">
        <v>240</v>
      </c>
      <c r="K135" s="119" t="s">
        <v>258</v>
      </c>
      <c r="L135" s="116"/>
      <c r="M135" s="59" t="s">
        <v>1</v>
      </c>
      <c r="N135" s="60" t="s">
        <v>41</v>
      </c>
      <c r="O135" s="60" t="s">
        <v>259</v>
      </c>
      <c r="P135" s="60" t="s">
        <v>260</v>
      </c>
      <c r="Q135" s="60" t="s">
        <v>261</v>
      </c>
      <c r="R135" s="60" t="s">
        <v>262</v>
      </c>
      <c r="S135" s="60" t="s">
        <v>263</v>
      </c>
      <c r="T135" s="61" t="s">
        <v>264</v>
      </c>
    </row>
    <row r="136" spans="2:65" s="1" customFormat="1" ht="22.9" customHeight="1">
      <c r="B136" s="32"/>
      <c r="C136" s="64" t="s">
        <v>265</v>
      </c>
      <c r="J136" s="120">
        <f>BK136</f>
        <v>0</v>
      </c>
      <c r="L136" s="32"/>
      <c r="M136" s="62"/>
      <c r="N136" s="53"/>
      <c r="O136" s="53"/>
      <c r="P136" s="121">
        <f>P137+P196+P271</f>
        <v>0</v>
      </c>
      <c r="Q136" s="53"/>
      <c r="R136" s="121">
        <f>R137+R196+R271</f>
        <v>1.5945799999999997</v>
      </c>
      <c r="S136" s="53"/>
      <c r="T136" s="122">
        <f>T137+T196+T271</f>
        <v>0</v>
      </c>
      <c r="AT136" s="17" t="s">
        <v>76</v>
      </c>
      <c r="AU136" s="17" t="s">
        <v>242</v>
      </c>
      <c r="BK136" s="123">
        <f>BK137+BK196+BK271</f>
        <v>0</v>
      </c>
    </row>
    <row r="137" spans="2:65" s="11" customFormat="1" ht="25.9" customHeight="1">
      <c r="B137" s="124"/>
      <c r="D137" s="125" t="s">
        <v>76</v>
      </c>
      <c r="E137" s="126" t="s">
        <v>266</v>
      </c>
      <c r="F137" s="126" t="s">
        <v>267</v>
      </c>
      <c r="I137" s="127"/>
      <c r="J137" s="128">
        <f>BK137</f>
        <v>0</v>
      </c>
      <c r="L137" s="124"/>
      <c r="M137" s="129"/>
      <c r="P137" s="130">
        <f>P138+P182+P185+P194</f>
        <v>0</v>
      </c>
      <c r="R137" s="130">
        <f>R138+R182+R185+R194</f>
        <v>0.38024999999999998</v>
      </c>
      <c r="T137" s="131">
        <f>T138+T182+T185+T194</f>
        <v>0</v>
      </c>
      <c r="AR137" s="125" t="s">
        <v>84</v>
      </c>
      <c r="AT137" s="132" t="s">
        <v>76</v>
      </c>
      <c r="AU137" s="132" t="s">
        <v>77</v>
      </c>
      <c r="AY137" s="125" t="s">
        <v>268</v>
      </c>
      <c r="BK137" s="133">
        <f>BK138+BK182+BK185+BK194</f>
        <v>0</v>
      </c>
    </row>
    <row r="138" spans="2:65" s="11" customFormat="1" ht="22.9" customHeight="1">
      <c r="B138" s="124"/>
      <c r="D138" s="125" t="s">
        <v>76</v>
      </c>
      <c r="E138" s="134" t="s">
        <v>84</v>
      </c>
      <c r="F138" s="134" t="s">
        <v>269</v>
      </c>
      <c r="I138" s="127"/>
      <c r="J138" s="135">
        <f>BK138</f>
        <v>0</v>
      </c>
      <c r="L138" s="124"/>
      <c r="M138" s="129"/>
      <c r="P138" s="130">
        <f>SUM(P139:P181)</f>
        <v>0</v>
      </c>
      <c r="R138" s="130">
        <f>SUM(R139:R181)</f>
        <v>7.3080000000000006E-2</v>
      </c>
      <c r="T138" s="131">
        <f>SUM(T139:T181)</f>
        <v>0</v>
      </c>
      <c r="AR138" s="125" t="s">
        <v>84</v>
      </c>
      <c r="AT138" s="132" t="s">
        <v>76</v>
      </c>
      <c r="AU138" s="132" t="s">
        <v>84</v>
      </c>
      <c r="AY138" s="125" t="s">
        <v>268</v>
      </c>
      <c r="BK138" s="133">
        <f>SUM(BK139:BK181)</f>
        <v>0</v>
      </c>
    </row>
    <row r="139" spans="2:65" s="1" customFormat="1" ht="33" customHeight="1">
      <c r="B139" s="32"/>
      <c r="C139" s="136" t="s">
        <v>84</v>
      </c>
      <c r="D139" s="136" t="s">
        <v>270</v>
      </c>
      <c r="E139" s="137" t="s">
        <v>4272</v>
      </c>
      <c r="F139" s="138" t="s">
        <v>4273</v>
      </c>
      <c r="G139" s="139" t="s">
        <v>215</v>
      </c>
      <c r="H139" s="140">
        <v>110</v>
      </c>
      <c r="I139" s="141"/>
      <c r="J139" s="142">
        <f>ROUND(I139*H139,2)</f>
        <v>0</v>
      </c>
      <c r="K139" s="138" t="s">
        <v>274</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4487</v>
      </c>
    </row>
    <row r="140" spans="2:65" s="12" customFormat="1">
      <c r="B140" s="149"/>
      <c r="D140" s="150" t="s">
        <v>276</v>
      </c>
      <c r="E140" s="151" t="s">
        <v>4254</v>
      </c>
      <c r="F140" s="152" t="s">
        <v>1347</v>
      </c>
      <c r="H140" s="153">
        <v>110</v>
      </c>
      <c r="I140" s="154"/>
      <c r="L140" s="149"/>
      <c r="M140" s="155"/>
      <c r="T140" s="156"/>
      <c r="AT140" s="151" t="s">
        <v>276</v>
      </c>
      <c r="AU140" s="151" t="s">
        <v>90</v>
      </c>
      <c r="AV140" s="12" t="s">
        <v>90</v>
      </c>
      <c r="AW140" s="12" t="s">
        <v>32</v>
      </c>
      <c r="AX140" s="12" t="s">
        <v>84</v>
      </c>
      <c r="AY140" s="151" t="s">
        <v>268</v>
      </c>
    </row>
    <row r="141" spans="2:65" s="1" customFormat="1" ht="21.75" customHeight="1">
      <c r="B141" s="32"/>
      <c r="C141" s="136" t="s">
        <v>90</v>
      </c>
      <c r="D141" s="136" t="s">
        <v>270</v>
      </c>
      <c r="E141" s="137" t="s">
        <v>4275</v>
      </c>
      <c r="F141" s="138" t="s">
        <v>4276</v>
      </c>
      <c r="G141" s="139" t="s">
        <v>273</v>
      </c>
      <c r="H141" s="140">
        <v>87</v>
      </c>
      <c r="I141" s="141"/>
      <c r="J141" s="142">
        <f>ROUND(I141*H141,2)</f>
        <v>0</v>
      </c>
      <c r="K141" s="138" t="s">
        <v>274</v>
      </c>
      <c r="L141" s="32"/>
      <c r="M141" s="143" t="s">
        <v>1</v>
      </c>
      <c r="N141" s="144" t="s">
        <v>43</v>
      </c>
      <c r="P141" s="145">
        <f>O141*H141</f>
        <v>0</v>
      </c>
      <c r="Q141" s="145">
        <v>8.4000000000000003E-4</v>
      </c>
      <c r="R141" s="145">
        <f>Q141*H141</f>
        <v>7.3080000000000006E-2</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4488</v>
      </c>
    </row>
    <row r="142" spans="2:65" s="12" customFormat="1">
      <c r="B142" s="149"/>
      <c r="D142" s="150" t="s">
        <v>276</v>
      </c>
      <c r="E142" s="151" t="s">
        <v>4255</v>
      </c>
      <c r="F142" s="152" t="s">
        <v>723</v>
      </c>
      <c r="H142" s="153">
        <v>87</v>
      </c>
      <c r="I142" s="154"/>
      <c r="L142" s="149"/>
      <c r="M142" s="155"/>
      <c r="T142" s="156"/>
      <c r="AT142" s="151" t="s">
        <v>276</v>
      </c>
      <c r="AU142" s="151" t="s">
        <v>90</v>
      </c>
      <c r="AV142" s="12" t="s">
        <v>90</v>
      </c>
      <c r="AW142" s="12" t="s">
        <v>32</v>
      </c>
      <c r="AX142" s="12" t="s">
        <v>84</v>
      </c>
      <c r="AY142" s="151" t="s">
        <v>268</v>
      </c>
    </row>
    <row r="143" spans="2:65" s="1" customFormat="1" ht="24.2" customHeight="1">
      <c r="B143" s="32"/>
      <c r="C143" s="136" t="s">
        <v>97</v>
      </c>
      <c r="D143" s="136" t="s">
        <v>270</v>
      </c>
      <c r="E143" s="137" t="s">
        <v>4278</v>
      </c>
      <c r="F143" s="138" t="s">
        <v>4279</v>
      </c>
      <c r="G143" s="139" t="s">
        <v>273</v>
      </c>
      <c r="H143" s="140">
        <v>87</v>
      </c>
      <c r="I143" s="141"/>
      <c r="J143" s="142">
        <f>ROUND(I143*H143,2)</f>
        <v>0</v>
      </c>
      <c r="K143" s="138" t="s">
        <v>274</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4489</v>
      </c>
    </row>
    <row r="144" spans="2:65" s="12" customFormat="1">
      <c r="B144" s="149"/>
      <c r="D144" s="150" t="s">
        <v>276</v>
      </c>
      <c r="E144" s="151" t="s">
        <v>1</v>
      </c>
      <c r="F144" s="152" t="s">
        <v>4255</v>
      </c>
      <c r="H144" s="153">
        <v>87</v>
      </c>
      <c r="I144" s="154"/>
      <c r="L144" s="149"/>
      <c r="M144" s="155"/>
      <c r="T144" s="156"/>
      <c r="AT144" s="151" t="s">
        <v>276</v>
      </c>
      <c r="AU144" s="151" t="s">
        <v>90</v>
      </c>
      <c r="AV144" s="12" t="s">
        <v>90</v>
      </c>
      <c r="AW144" s="12" t="s">
        <v>32</v>
      </c>
      <c r="AX144" s="12" t="s">
        <v>84</v>
      </c>
      <c r="AY144" s="151" t="s">
        <v>268</v>
      </c>
    </row>
    <row r="145" spans="2:65" s="1" customFormat="1" ht="37.9" customHeight="1">
      <c r="B145" s="32"/>
      <c r="C145" s="136" t="s">
        <v>101</v>
      </c>
      <c r="D145" s="136" t="s">
        <v>270</v>
      </c>
      <c r="E145" s="137" t="s">
        <v>4287</v>
      </c>
      <c r="F145" s="138" t="s">
        <v>4288</v>
      </c>
      <c r="G145" s="139" t="s">
        <v>215</v>
      </c>
      <c r="H145" s="140">
        <v>121</v>
      </c>
      <c r="I145" s="141"/>
      <c r="J145" s="142">
        <f>ROUND(I145*H145,2)</f>
        <v>0</v>
      </c>
      <c r="K145" s="138" t="s">
        <v>274</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4490</v>
      </c>
    </row>
    <row r="146" spans="2:65" s="14" customFormat="1">
      <c r="B146" s="164"/>
      <c r="D146" s="150" t="s">
        <v>276</v>
      </c>
      <c r="E146" s="165" t="s">
        <v>1</v>
      </c>
      <c r="F146" s="166" t="s">
        <v>4290</v>
      </c>
      <c r="H146" s="165" t="s">
        <v>1</v>
      </c>
      <c r="I146" s="167"/>
      <c r="L146" s="164"/>
      <c r="M146" s="168"/>
      <c r="T146" s="169"/>
      <c r="AT146" s="165" t="s">
        <v>276</v>
      </c>
      <c r="AU146" s="165" t="s">
        <v>90</v>
      </c>
      <c r="AV146" s="14" t="s">
        <v>84</v>
      </c>
      <c r="AW146" s="14" t="s">
        <v>32</v>
      </c>
      <c r="AX146" s="14" t="s">
        <v>77</v>
      </c>
      <c r="AY146" s="165" t="s">
        <v>268</v>
      </c>
    </row>
    <row r="147" spans="2:65" s="12" customFormat="1">
      <c r="B147" s="149"/>
      <c r="D147" s="150" t="s">
        <v>276</v>
      </c>
      <c r="E147" s="151" t="s">
        <v>1</v>
      </c>
      <c r="F147" s="152" t="s">
        <v>4260</v>
      </c>
      <c r="H147" s="153">
        <v>60.5</v>
      </c>
      <c r="I147" s="154"/>
      <c r="L147" s="149"/>
      <c r="M147" s="155"/>
      <c r="T147" s="156"/>
      <c r="AT147" s="151" t="s">
        <v>276</v>
      </c>
      <c r="AU147" s="151" t="s">
        <v>90</v>
      </c>
      <c r="AV147" s="12" t="s">
        <v>90</v>
      </c>
      <c r="AW147" s="12" t="s">
        <v>32</v>
      </c>
      <c r="AX147" s="12" t="s">
        <v>77</v>
      </c>
      <c r="AY147" s="151" t="s">
        <v>268</v>
      </c>
    </row>
    <row r="148" spans="2:65" s="14" customFormat="1">
      <c r="B148" s="164"/>
      <c r="D148" s="150" t="s">
        <v>276</v>
      </c>
      <c r="E148" s="165" t="s">
        <v>1</v>
      </c>
      <c r="F148" s="166" t="s">
        <v>4291</v>
      </c>
      <c r="H148" s="165" t="s">
        <v>1</v>
      </c>
      <c r="I148" s="167"/>
      <c r="L148" s="164"/>
      <c r="M148" s="168"/>
      <c r="T148" s="169"/>
      <c r="AT148" s="165" t="s">
        <v>276</v>
      </c>
      <c r="AU148" s="165" t="s">
        <v>90</v>
      </c>
      <c r="AV148" s="14" t="s">
        <v>84</v>
      </c>
      <c r="AW148" s="14" t="s">
        <v>32</v>
      </c>
      <c r="AX148" s="14" t="s">
        <v>77</v>
      </c>
      <c r="AY148" s="165" t="s">
        <v>268</v>
      </c>
    </row>
    <row r="149" spans="2:65" s="12" customFormat="1">
      <c r="B149" s="149"/>
      <c r="D149" s="150" t="s">
        <v>276</v>
      </c>
      <c r="E149" s="151" t="s">
        <v>1</v>
      </c>
      <c r="F149" s="152" t="s">
        <v>4260</v>
      </c>
      <c r="H149" s="153">
        <v>60.5</v>
      </c>
      <c r="I149" s="154"/>
      <c r="L149" s="149"/>
      <c r="M149" s="155"/>
      <c r="T149" s="156"/>
      <c r="AT149" s="151" t="s">
        <v>276</v>
      </c>
      <c r="AU149" s="151" t="s">
        <v>90</v>
      </c>
      <c r="AV149" s="12" t="s">
        <v>90</v>
      </c>
      <c r="AW149" s="12" t="s">
        <v>32</v>
      </c>
      <c r="AX149" s="12" t="s">
        <v>77</v>
      </c>
      <c r="AY149" s="151" t="s">
        <v>268</v>
      </c>
    </row>
    <row r="150" spans="2:65" s="13" customFormat="1">
      <c r="B150" s="157"/>
      <c r="D150" s="150" t="s">
        <v>276</v>
      </c>
      <c r="E150" s="158" t="s">
        <v>1</v>
      </c>
      <c r="F150" s="159" t="s">
        <v>278</v>
      </c>
      <c r="H150" s="160">
        <v>121</v>
      </c>
      <c r="I150" s="161"/>
      <c r="L150" s="157"/>
      <c r="M150" s="162"/>
      <c r="T150" s="163"/>
      <c r="AT150" s="158" t="s">
        <v>276</v>
      </c>
      <c r="AU150" s="158" t="s">
        <v>90</v>
      </c>
      <c r="AV150" s="13" t="s">
        <v>101</v>
      </c>
      <c r="AW150" s="13" t="s">
        <v>32</v>
      </c>
      <c r="AX150" s="13" t="s">
        <v>84</v>
      </c>
      <c r="AY150" s="158" t="s">
        <v>268</v>
      </c>
    </row>
    <row r="151" spans="2:65" s="1" customFormat="1" ht="37.9" customHeight="1">
      <c r="B151" s="32"/>
      <c r="C151" s="136" t="s">
        <v>289</v>
      </c>
      <c r="D151" s="136" t="s">
        <v>270</v>
      </c>
      <c r="E151" s="137" t="s">
        <v>397</v>
      </c>
      <c r="F151" s="138" t="s">
        <v>398</v>
      </c>
      <c r="G151" s="139" t="s">
        <v>215</v>
      </c>
      <c r="H151" s="140">
        <v>49.5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4491</v>
      </c>
    </row>
    <row r="152" spans="2:65" s="14" customFormat="1">
      <c r="B152" s="164"/>
      <c r="D152" s="150" t="s">
        <v>276</v>
      </c>
      <c r="E152" s="165" t="s">
        <v>1</v>
      </c>
      <c r="F152" s="166" t="s">
        <v>4293</v>
      </c>
      <c r="H152" s="165" t="s">
        <v>1</v>
      </c>
      <c r="I152" s="167"/>
      <c r="L152" s="164"/>
      <c r="M152" s="168"/>
      <c r="T152" s="169"/>
      <c r="AT152" s="165" t="s">
        <v>276</v>
      </c>
      <c r="AU152" s="165" t="s">
        <v>90</v>
      </c>
      <c r="AV152" s="14" t="s">
        <v>84</v>
      </c>
      <c r="AW152" s="14" t="s">
        <v>32</v>
      </c>
      <c r="AX152" s="14" t="s">
        <v>77</v>
      </c>
      <c r="AY152" s="165" t="s">
        <v>268</v>
      </c>
    </row>
    <row r="153" spans="2:65" s="12" customFormat="1">
      <c r="B153" s="149"/>
      <c r="D153" s="150" t="s">
        <v>276</v>
      </c>
      <c r="E153" s="151" t="s">
        <v>4262</v>
      </c>
      <c r="F153" s="152" t="s">
        <v>4492</v>
      </c>
      <c r="H153" s="153">
        <v>49.5</v>
      </c>
      <c r="I153" s="154"/>
      <c r="L153" s="149"/>
      <c r="M153" s="155"/>
      <c r="T153" s="156"/>
      <c r="AT153" s="151" t="s">
        <v>276</v>
      </c>
      <c r="AU153" s="151" t="s">
        <v>90</v>
      </c>
      <c r="AV153" s="12" t="s">
        <v>90</v>
      </c>
      <c r="AW153" s="12" t="s">
        <v>32</v>
      </c>
      <c r="AX153" s="12" t="s">
        <v>84</v>
      </c>
      <c r="AY153" s="151" t="s">
        <v>268</v>
      </c>
    </row>
    <row r="154" spans="2:65" s="1" customFormat="1" ht="37.9" customHeight="1">
      <c r="B154" s="32"/>
      <c r="C154" s="136" t="s">
        <v>707</v>
      </c>
      <c r="D154" s="136" t="s">
        <v>270</v>
      </c>
      <c r="E154" s="137" t="s">
        <v>402</v>
      </c>
      <c r="F154" s="138" t="s">
        <v>403</v>
      </c>
      <c r="G154" s="139" t="s">
        <v>215</v>
      </c>
      <c r="H154" s="140">
        <v>495</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4493</v>
      </c>
    </row>
    <row r="155" spans="2:65" s="14" customFormat="1">
      <c r="B155" s="164"/>
      <c r="D155" s="150" t="s">
        <v>276</v>
      </c>
      <c r="E155" s="165" t="s">
        <v>1</v>
      </c>
      <c r="F155" s="166" t="s">
        <v>4293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1</v>
      </c>
      <c r="F156" s="152" t="s">
        <v>4492</v>
      </c>
      <c r="H156" s="153">
        <v>49.5</v>
      </c>
      <c r="I156" s="154"/>
      <c r="L156" s="149"/>
      <c r="M156" s="155"/>
      <c r="T156" s="156"/>
      <c r="AT156" s="151" t="s">
        <v>276</v>
      </c>
      <c r="AU156" s="151" t="s">
        <v>90</v>
      </c>
      <c r="AV156" s="12" t="s">
        <v>90</v>
      </c>
      <c r="AW156" s="12" t="s">
        <v>32</v>
      </c>
      <c r="AX156" s="12" t="s">
        <v>84</v>
      </c>
      <c r="AY156" s="151" t="s">
        <v>268</v>
      </c>
    </row>
    <row r="157" spans="2:65" s="12" customFormat="1">
      <c r="B157" s="149"/>
      <c r="D157" s="150" t="s">
        <v>276</v>
      </c>
      <c r="F157" s="152" t="s">
        <v>4494</v>
      </c>
      <c r="H157" s="153">
        <v>495</v>
      </c>
      <c r="I157" s="154"/>
      <c r="L157" s="149"/>
      <c r="M157" s="155"/>
      <c r="T157" s="156"/>
      <c r="AT157" s="151" t="s">
        <v>276</v>
      </c>
      <c r="AU157" s="151" t="s">
        <v>90</v>
      </c>
      <c r="AV157" s="12" t="s">
        <v>90</v>
      </c>
      <c r="AW157" s="12" t="s">
        <v>4</v>
      </c>
      <c r="AX157" s="12" t="s">
        <v>84</v>
      </c>
      <c r="AY157" s="151" t="s">
        <v>268</v>
      </c>
    </row>
    <row r="158" spans="2:65" s="1" customFormat="1" ht="24.2" customHeight="1">
      <c r="B158" s="32"/>
      <c r="C158" s="136" t="s">
        <v>293</v>
      </c>
      <c r="D158" s="136" t="s">
        <v>270</v>
      </c>
      <c r="E158" s="137" t="s">
        <v>817</v>
      </c>
      <c r="F158" s="138" t="s">
        <v>818</v>
      </c>
      <c r="G158" s="139" t="s">
        <v>215</v>
      </c>
      <c r="H158" s="140">
        <v>110</v>
      </c>
      <c r="I158" s="141"/>
      <c r="J158" s="142">
        <f>ROUND(I158*H158,2)</f>
        <v>0</v>
      </c>
      <c r="K158" s="138" t="s">
        <v>274</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4495</v>
      </c>
    </row>
    <row r="159" spans="2:65" s="14" customFormat="1">
      <c r="B159" s="164"/>
      <c r="D159" s="150" t="s">
        <v>276</v>
      </c>
      <c r="E159" s="165" t="s">
        <v>1</v>
      </c>
      <c r="F159" s="166" t="s">
        <v>4291</v>
      </c>
      <c r="H159" s="165" t="s">
        <v>1</v>
      </c>
      <c r="I159" s="167"/>
      <c r="L159" s="164"/>
      <c r="M159" s="168"/>
      <c r="T159" s="169"/>
      <c r="AT159" s="165" t="s">
        <v>276</v>
      </c>
      <c r="AU159" s="165" t="s">
        <v>90</v>
      </c>
      <c r="AV159" s="14" t="s">
        <v>84</v>
      </c>
      <c r="AW159" s="14" t="s">
        <v>32</v>
      </c>
      <c r="AX159" s="14" t="s">
        <v>77</v>
      </c>
      <c r="AY159" s="165" t="s">
        <v>268</v>
      </c>
    </row>
    <row r="160" spans="2:65" s="12" customFormat="1">
      <c r="B160" s="149"/>
      <c r="D160" s="150" t="s">
        <v>276</v>
      </c>
      <c r="E160" s="151" t="s">
        <v>1</v>
      </c>
      <c r="F160" s="152" t="s">
        <v>4260</v>
      </c>
      <c r="H160" s="153">
        <v>60.5</v>
      </c>
      <c r="I160" s="154"/>
      <c r="L160" s="149"/>
      <c r="M160" s="155"/>
      <c r="T160" s="156"/>
      <c r="AT160" s="151" t="s">
        <v>276</v>
      </c>
      <c r="AU160" s="151" t="s">
        <v>90</v>
      </c>
      <c r="AV160" s="12" t="s">
        <v>90</v>
      </c>
      <c r="AW160" s="12" t="s">
        <v>32</v>
      </c>
      <c r="AX160" s="12" t="s">
        <v>77</v>
      </c>
      <c r="AY160" s="151" t="s">
        <v>268</v>
      </c>
    </row>
    <row r="161" spans="2:65" s="14" customFormat="1">
      <c r="B161" s="164"/>
      <c r="D161" s="150" t="s">
        <v>276</v>
      </c>
      <c r="E161" s="165" t="s">
        <v>1</v>
      </c>
      <c r="F161" s="166" t="s">
        <v>4298</v>
      </c>
      <c r="H161" s="165" t="s">
        <v>1</v>
      </c>
      <c r="I161" s="167"/>
      <c r="L161" s="164"/>
      <c r="M161" s="168"/>
      <c r="T161" s="169"/>
      <c r="AT161" s="165" t="s">
        <v>276</v>
      </c>
      <c r="AU161" s="165" t="s">
        <v>90</v>
      </c>
      <c r="AV161" s="14" t="s">
        <v>84</v>
      </c>
      <c r="AW161" s="14" t="s">
        <v>32</v>
      </c>
      <c r="AX161" s="14" t="s">
        <v>77</v>
      </c>
      <c r="AY161" s="165" t="s">
        <v>268</v>
      </c>
    </row>
    <row r="162" spans="2:65" s="12" customFormat="1">
      <c r="B162" s="149"/>
      <c r="D162" s="150" t="s">
        <v>276</v>
      </c>
      <c r="E162" s="151" t="s">
        <v>1</v>
      </c>
      <c r="F162" s="152" t="s">
        <v>4262</v>
      </c>
      <c r="H162" s="153">
        <v>49.5</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110</v>
      </c>
      <c r="I163" s="161"/>
      <c r="L163" s="157"/>
      <c r="M163" s="162"/>
      <c r="T163" s="163"/>
      <c r="AT163" s="158" t="s">
        <v>276</v>
      </c>
      <c r="AU163" s="158" t="s">
        <v>90</v>
      </c>
      <c r="AV163" s="13" t="s">
        <v>101</v>
      </c>
      <c r="AW163" s="13" t="s">
        <v>32</v>
      </c>
      <c r="AX163" s="13" t="s">
        <v>84</v>
      </c>
      <c r="AY163" s="158" t="s">
        <v>268</v>
      </c>
    </row>
    <row r="164" spans="2:65" s="1" customFormat="1" ht="24.2" customHeight="1">
      <c r="B164" s="32"/>
      <c r="C164" s="136" t="s">
        <v>299</v>
      </c>
      <c r="D164" s="136" t="s">
        <v>270</v>
      </c>
      <c r="E164" s="137" t="s">
        <v>407</v>
      </c>
      <c r="F164" s="138" t="s">
        <v>408</v>
      </c>
      <c r="G164" s="139" t="s">
        <v>215</v>
      </c>
      <c r="H164" s="140">
        <v>110</v>
      </c>
      <c r="I164" s="141"/>
      <c r="J164" s="142">
        <f>ROUND(I164*H164,2)</f>
        <v>0</v>
      </c>
      <c r="K164" s="138" t="s">
        <v>274</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4496</v>
      </c>
    </row>
    <row r="165" spans="2:65" s="14" customFormat="1">
      <c r="B165" s="164"/>
      <c r="D165" s="150" t="s">
        <v>276</v>
      </c>
      <c r="E165" s="165" t="s">
        <v>1</v>
      </c>
      <c r="F165" s="166" t="s">
        <v>4291</v>
      </c>
      <c r="H165" s="165" t="s">
        <v>1</v>
      </c>
      <c r="I165" s="167"/>
      <c r="L165" s="164"/>
      <c r="M165" s="168"/>
      <c r="T165" s="169"/>
      <c r="AT165" s="165" t="s">
        <v>276</v>
      </c>
      <c r="AU165" s="165" t="s">
        <v>90</v>
      </c>
      <c r="AV165" s="14" t="s">
        <v>84</v>
      </c>
      <c r="AW165" s="14" t="s">
        <v>32</v>
      </c>
      <c r="AX165" s="14" t="s">
        <v>77</v>
      </c>
      <c r="AY165" s="165" t="s">
        <v>268</v>
      </c>
    </row>
    <row r="166" spans="2:65" s="12" customFormat="1">
      <c r="B166" s="149"/>
      <c r="D166" s="150" t="s">
        <v>276</v>
      </c>
      <c r="E166" s="151" t="s">
        <v>1</v>
      </c>
      <c r="F166" s="152" t="s">
        <v>4260</v>
      </c>
      <c r="H166" s="153">
        <v>60.5</v>
      </c>
      <c r="I166" s="154"/>
      <c r="L166" s="149"/>
      <c r="M166" s="155"/>
      <c r="T166" s="156"/>
      <c r="AT166" s="151" t="s">
        <v>276</v>
      </c>
      <c r="AU166" s="151" t="s">
        <v>90</v>
      </c>
      <c r="AV166" s="12" t="s">
        <v>90</v>
      </c>
      <c r="AW166" s="12" t="s">
        <v>32</v>
      </c>
      <c r="AX166" s="12" t="s">
        <v>77</v>
      </c>
      <c r="AY166" s="151" t="s">
        <v>268</v>
      </c>
    </row>
    <row r="167" spans="2:65" s="14" customFormat="1">
      <c r="B167" s="164"/>
      <c r="D167" s="150" t="s">
        <v>276</v>
      </c>
      <c r="E167" s="165" t="s">
        <v>1</v>
      </c>
      <c r="F167" s="166" t="s">
        <v>4298</v>
      </c>
      <c r="H167" s="165" t="s">
        <v>1</v>
      </c>
      <c r="I167" s="167"/>
      <c r="L167" s="164"/>
      <c r="M167" s="168"/>
      <c r="T167" s="169"/>
      <c r="AT167" s="165" t="s">
        <v>276</v>
      </c>
      <c r="AU167" s="165" t="s">
        <v>90</v>
      </c>
      <c r="AV167" s="14" t="s">
        <v>84</v>
      </c>
      <c r="AW167" s="14" t="s">
        <v>32</v>
      </c>
      <c r="AX167" s="14" t="s">
        <v>77</v>
      </c>
      <c r="AY167" s="165" t="s">
        <v>268</v>
      </c>
    </row>
    <row r="168" spans="2:65" s="12" customFormat="1">
      <c r="B168" s="149"/>
      <c r="D168" s="150" t="s">
        <v>276</v>
      </c>
      <c r="E168" s="151" t="s">
        <v>1</v>
      </c>
      <c r="F168" s="152" t="s">
        <v>4262</v>
      </c>
      <c r="H168" s="153">
        <v>49.5</v>
      </c>
      <c r="I168" s="154"/>
      <c r="L168" s="149"/>
      <c r="M168" s="155"/>
      <c r="T168" s="156"/>
      <c r="AT168" s="151" t="s">
        <v>276</v>
      </c>
      <c r="AU168" s="151" t="s">
        <v>90</v>
      </c>
      <c r="AV168" s="12" t="s">
        <v>90</v>
      </c>
      <c r="AW168" s="12" t="s">
        <v>32</v>
      </c>
      <c r="AX168" s="12" t="s">
        <v>77</v>
      </c>
      <c r="AY168" s="151" t="s">
        <v>268</v>
      </c>
    </row>
    <row r="169" spans="2:65" s="13" customFormat="1">
      <c r="B169" s="157"/>
      <c r="D169" s="150" t="s">
        <v>276</v>
      </c>
      <c r="E169" s="158" t="s">
        <v>1</v>
      </c>
      <c r="F169" s="159" t="s">
        <v>278</v>
      </c>
      <c r="H169" s="160">
        <v>110</v>
      </c>
      <c r="I169" s="161"/>
      <c r="L169" s="157"/>
      <c r="M169" s="162"/>
      <c r="T169" s="163"/>
      <c r="AT169" s="158" t="s">
        <v>276</v>
      </c>
      <c r="AU169" s="158" t="s">
        <v>90</v>
      </c>
      <c r="AV169" s="13" t="s">
        <v>101</v>
      </c>
      <c r="AW169" s="13" t="s">
        <v>32</v>
      </c>
      <c r="AX169" s="13" t="s">
        <v>84</v>
      </c>
      <c r="AY169" s="158" t="s">
        <v>268</v>
      </c>
    </row>
    <row r="170" spans="2:65" s="1" customFormat="1" ht="33" customHeight="1">
      <c r="B170" s="32"/>
      <c r="C170" s="136" t="s">
        <v>309</v>
      </c>
      <c r="D170" s="136" t="s">
        <v>270</v>
      </c>
      <c r="E170" s="137" t="s">
        <v>411</v>
      </c>
      <c r="F170" s="138" t="s">
        <v>412</v>
      </c>
      <c r="G170" s="139" t="s">
        <v>413</v>
      </c>
      <c r="H170" s="140">
        <v>99</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4497</v>
      </c>
    </row>
    <row r="171" spans="2:65" s="12" customFormat="1">
      <c r="B171" s="149"/>
      <c r="D171" s="150" t="s">
        <v>276</v>
      </c>
      <c r="E171" s="151" t="s">
        <v>1</v>
      </c>
      <c r="F171" s="152" t="s">
        <v>4262</v>
      </c>
      <c r="H171" s="153">
        <v>49.5</v>
      </c>
      <c r="I171" s="154"/>
      <c r="L171" s="149"/>
      <c r="M171" s="155"/>
      <c r="T171" s="156"/>
      <c r="AT171" s="151" t="s">
        <v>276</v>
      </c>
      <c r="AU171" s="151" t="s">
        <v>90</v>
      </c>
      <c r="AV171" s="12" t="s">
        <v>90</v>
      </c>
      <c r="AW171" s="12" t="s">
        <v>32</v>
      </c>
      <c r="AX171" s="12" t="s">
        <v>84</v>
      </c>
      <c r="AY171" s="151" t="s">
        <v>268</v>
      </c>
    </row>
    <row r="172" spans="2:65" s="12" customFormat="1">
      <c r="B172" s="149"/>
      <c r="D172" s="150" t="s">
        <v>276</v>
      </c>
      <c r="F172" s="152" t="s">
        <v>4498</v>
      </c>
      <c r="H172" s="153">
        <v>99</v>
      </c>
      <c r="I172" s="154"/>
      <c r="L172" s="149"/>
      <c r="M172" s="155"/>
      <c r="T172" s="156"/>
      <c r="AT172" s="151" t="s">
        <v>276</v>
      </c>
      <c r="AU172" s="151" t="s">
        <v>90</v>
      </c>
      <c r="AV172" s="12" t="s">
        <v>90</v>
      </c>
      <c r="AW172" s="12" t="s">
        <v>4</v>
      </c>
      <c r="AX172" s="12" t="s">
        <v>84</v>
      </c>
      <c r="AY172" s="151" t="s">
        <v>268</v>
      </c>
    </row>
    <row r="173" spans="2:65" s="1" customFormat="1" ht="16.5" customHeight="1">
      <c r="B173" s="32"/>
      <c r="C173" s="136" t="s">
        <v>315</v>
      </c>
      <c r="D173" s="136" t="s">
        <v>270</v>
      </c>
      <c r="E173" s="137" t="s">
        <v>417</v>
      </c>
      <c r="F173" s="138" t="s">
        <v>418</v>
      </c>
      <c r="G173" s="139" t="s">
        <v>215</v>
      </c>
      <c r="H173" s="140">
        <v>49.5</v>
      </c>
      <c r="I173" s="141"/>
      <c r="J173" s="142">
        <f>ROUND(I173*H173,2)</f>
        <v>0</v>
      </c>
      <c r="K173" s="138" t="s">
        <v>274</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4499</v>
      </c>
    </row>
    <row r="174" spans="2:65" s="12" customFormat="1">
      <c r="B174" s="149"/>
      <c r="D174" s="150" t="s">
        <v>276</v>
      </c>
      <c r="E174" s="151" t="s">
        <v>1</v>
      </c>
      <c r="F174" s="152" t="s">
        <v>4262</v>
      </c>
      <c r="H174" s="153">
        <v>49.5</v>
      </c>
      <c r="I174" s="154"/>
      <c r="L174" s="149"/>
      <c r="M174" s="155"/>
      <c r="T174" s="156"/>
      <c r="AT174" s="151" t="s">
        <v>276</v>
      </c>
      <c r="AU174" s="151" t="s">
        <v>90</v>
      </c>
      <c r="AV174" s="12" t="s">
        <v>90</v>
      </c>
      <c r="AW174" s="12" t="s">
        <v>32</v>
      </c>
      <c r="AX174" s="12" t="s">
        <v>84</v>
      </c>
      <c r="AY174" s="151" t="s">
        <v>268</v>
      </c>
    </row>
    <row r="175" spans="2:65" s="1" customFormat="1" ht="24.2" customHeight="1">
      <c r="B175" s="32"/>
      <c r="C175" s="136" t="s">
        <v>321</v>
      </c>
      <c r="D175" s="136" t="s">
        <v>270</v>
      </c>
      <c r="E175" s="137" t="s">
        <v>420</v>
      </c>
      <c r="F175" s="138" t="s">
        <v>421</v>
      </c>
      <c r="G175" s="139" t="s">
        <v>215</v>
      </c>
      <c r="H175" s="140">
        <v>60.5</v>
      </c>
      <c r="I175" s="141"/>
      <c r="J175" s="142">
        <f>ROUND(I175*H175,2)</f>
        <v>0</v>
      </c>
      <c r="K175" s="138" t="s">
        <v>274</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4500</v>
      </c>
    </row>
    <row r="176" spans="2:65" s="12" customFormat="1">
      <c r="B176" s="149"/>
      <c r="D176" s="150" t="s">
        <v>276</v>
      </c>
      <c r="E176" s="151" t="s">
        <v>4260</v>
      </c>
      <c r="F176" s="152" t="s">
        <v>4501</v>
      </c>
      <c r="H176" s="153">
        <v>60.5</v>
      </c>
      <c r="I176" s="154"/>
      <c r="L176" s="149"/>
      <c r="M176" s="155"/>
      <c r="T176" s="156"/>
      <c r="AT176" s="151" t="s">
        <v>276</v>
      </c>
      <c r="AU176" s="151" t="s">
        <v>90</v>
      </c>
      <c r="AV176" s="12" t="s">
        <v>90</v>
      </c>
      <c r="AW176" s="12" t="s">
        <v>32</v>
      </c>
      <c r="AX176" s="12" t="s">
        <v>84</v>
      </c>
      <c r="AY176" s="151" t="s">
        <v>268</v>
      </c>
    </row>
    <row r="177" spans="2:65" s="1" customFormat="1" ht="24.2" customHeight="1">
      <c r="B177" s="32"/>
      <c r="C177" s="136" t="s">
        <v>326</v>
      </c>
      <c r="D177" s="136" t="s">
        <v>270</v>
      </c>
      <c r="E177" s="137" t="s">
        <v>4304</v>
      </c>
      <c r="F177" s="138" t="s">
        <v>4305</v>
      </c>
      <c r="G177" s="139" t="s">
        <v>215</v>
      </c>
      <c r="H177" s="140">
        <v>38.5</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4502</v>
      </c>
    </row>
    <row r="178" spans="2:65" s="12" customFormat="1">
      <c r="B178" s="149"/>
      <c r="D178" s="150" t="s">
        <v>276</v>
      </c>
      <c r="E178" s="151" t="s">
        <v>4258</v>
      </c>
      <c r="F178" s="152" t="s">
        <v>4480</v>
      </c>
      <c r="H178" s="153">
        <v>38.5</v>
      </c>
      <c r="I178" s="154"/>
      <c r="L178" s="149"/>
      <c r="M178" s="155"/>
      <c r="T178" s="156"/>
      <c r="AT178" s="151" t="s">
        <v>276</v>
      </c>
      <c r="AU178" s="151" t="s">
        <v>90</v>
      </c>
      <c r="AV178" s="12" t="s">
        <v>90</v>
      </c>
      <c r="AW178" s="12" t="s">
        <v>32</v>
      </c>
      <c r="AX178" s="12" t="s">
        <v>84</v>
      </c>
      <c r="AY178" s="151" t="s">
        <v>268</v>
      </c>
    </row>
    <row r="179" spans="2:65" s="1" customFormat="1" ht="16.5" customHeight="1">
      <c r="B179" s="32"/>
      <c r="C179" s="186" t="s">
        <v>346</v>
      </c>
      <c r="D179" s="186" t="s">
        <v>982</v>
      </c>
      <c r="E179" s="187" t="s">
        <v>4307</v>
      </c>
      <c r="F179" s="188" t="s">
        <v>4308</v>
      </c>
      <c r="G179" s="189" t="s">
        <v>413</v>
      </c>
      <c r="H179" s="190">
        <v>77</v>
      </c>
      <c r="I179" s="191"/>
      <c r="J179" s="192">
        <f>ROUND(I179*H179,2)</f>
        <v>0</v>
      </c>
      <c r="K179" s="188" t="s">
        <v>274</v>
      </c>
      <c r="L179" s="193"/>
      <c r="M179" s="194" t="s">
        <v>1</v>
      </c>
      <c r="N179" s="195" t="s">
        <v>43</v>
      </c>
      <c r="P179" s="145">
        <f>O179*H179</f>
        <v>0</v>
      </c>
      <c r="Q179" s="145">
        <v>0</v>
      </c>
      <c r="R179" s="145">
        <f>Q179*H179</f>
        <v>0</v>
      </c>
      <c r="S179" s="145">
        <v>0</v>
      </c>
      <c r="T179" s="146">
        <f>S179*H179</f>
        <v>0</v>
      </c>
      <c r="AR179" s="147" t="s">
        <v>309</v>
      </c>
      <c r="AT179" s="147" t="s">
        <v>982</v>
      </c>
      <c r="AU179" s="147" t="s">
        <v>90</v>
      </c>
      <c r="AY179" s="17" t="s">
        <v>268</v>
      </c>
      <c r="BE179" s="148">
        <f>IF(N179="základní",J179,0)</f>
        <v>0</v>
      </c>
      <c r="BF179" s="148">
        <f>IF(N179="snížená",J179,0)</f>
        <v>0</v>
      </c>
      <c r="BG179" s="148">
        <f>IF(N179="zákl. přenesená",J179,0)</f>
        <v>0</v>
      </c>
      <c r="BH179" s="148">
        <f>IF(N179="sníž. přenesená",J179,0)</f>
        <v>0</v>
      </c>
      <c r="BI179" s="148">
        <f>IF(N179="nulová",J179,0)</f>
        <v>0</v>
      </c>
      <c r="BJ179" s="17" t="s">
        <v>90</v>
      </c>
      <c r="BK179" s="148">
        <f>ROUND(I179*H179,2)</f>
        <v>0</v>
      </c>
      <c r="BL179" s="17" t="s">
        <v>101</v>
      </c>
      <c r="BM179" s="147" t="s">
        <v>4503</v>
      </c>
    </row>
    <row r="180" spans="2:65" s="12" customFormat="1">
      <c r="B180" s="149"/>
      <c r="D180" s="150" t="s">
        <v>276</v>
      </c>
      <c r="E180" s="151" t="s">
        <v>1</v>
      </c>
      <c r="F180" s="152" t="s">
        <v>4258</v>
      </c>
      <c r="H180" s="153">
        <v>38.5</v>
      </c>
      <c r="I180" s="154"/>
      <c r="L180" s="149"/>
      <c r="M180" s="155"/>
      <c r="T180" s="156"/>
      <c r="AT180" s="151" t="s">
        <v>276</v>
      </c>
      <c r="AU180" s="151" t="s">
        <v>90</v>
      </c>
      <c r="AV180" s="12" t="s">
        <v>90</v>
      </c>
      <c r="AW180" s="12" t="s">
        <v>32</v>
      </c>
      <c r="AX180" s="12" t="s">
        <v>84</v>
      </c>
      <c r="AY180" s="151" t="s">
        <v>268</v>
      </c>
    </row>
    <row r="181" spans="2:65" s="12" customFormat="1">
      <c r="B181" s="149"/>
      <c r="D181" s="150" t="s">
        <v>276</v>
      </c>
      <c r="F181" s="152" t="s">
        <v>4504</v>
      </c>
      <c r="H181" s="153">
        <v>77</v>
      </c>
      <c r="I181" s="154"/>
      <c r="L181" s="149"/>
      <c r="M181" s="155"/>
      <c r="T181" s="156"/>
      <c r="AT181" s="151" t="s">
        <v>276</v>
      </c>
      <c r="AU181" s="151" t="s">
        <v>90</v>
      </c>
      <c r="AV181" s="12" t="s">
        <v>90</v>
      </c>
      <c r="AW181" s="12" t="s">
        <v>4</v>
      </c>
      <c r="AX181" s="12" t="s">
        <v>84</v>
      </c>
      <c r="AY181" s="151" t="s">
        <v>268</v>
      </c>
    </row>
    <row r="182" spans="2:65" s="11" customFormat="1" ht="22.9" customHeight="1">
      <c r="B182" s="124"/>
      <c r="D182" s="125" t="s">
        <v>76</v>
      </c>
      <c r="E182" s="134" t="s">
        <v>101</v>
      </c>
      <c r="F182" s="134" t="s">
        <v>4112</v>
      </c>
      <c r="I182" s="127"/>
      <c r="J182" s="135">
        <f>BK182</f>
        <v>0</v>
      </c>
      <c r="L182" s="124"/>
      <c r="M182" s="129"/>
      <c r="P182" s="130">
        <f>SUM(P183:P184)</f>
        <v>0</v>
      </c>
      <c r="R182" s="130">
        <f>SUM(R183:R184)</f>
        <v>0</v>
      </c>
      <c r="T182" s="131">
        <f>SUM(T183:T184)</f>
        <v>0</v>
      </c>
      <c r="AR182" s="125" t="s">
        <v>84</v>
      </c>
      <c r="AT182" s="132" t="s">
        <v>76</v>
      </c>
      <c r="AU182" s="132" t="s">
        <v>84</v>
      </c>
      <c r="AY182" s="125" t="s">
        <v>268</v>
      </c>
      <c r="BK182" s="133">
        <f>SUM(BK183:BK184)</f>
        <v>0</v>
      </c>
    </row>
    <row r="183" spans="2:65" s="1" customFormat="1" ht="16.5" customHeight="1">
      <c r="B183" s="32"/>
      <c r="C183" s="136" t="s">
        <v>356</v>
      </c>
      <c r="D183" s="136" t="s">
        <v>270</v>
      </c>
      <c r="E183" s="137" t="s">
        <v>4311</v>
      </c>
      <c r="F183" s="138" t="s">
        <v>4312</v>
      </c>
      <c r="G183" s="139" t="s">
        <v>215</v>
      </c>
      <c r="H183" s="140">
        <v>11</v>
      </c>
      <c r="I183" s="141"/>
      <c r="J183" s="142">
        <f>ROUND(I183*H183,2)</f>
        <v>0</v>
      </c>
      <c r="K183" s="138" t="s">
        <v>274</v>
      </c>
      <c r="L183" s="32"/>
      <c r="M183" s="143" t="s">
        <v>1</v>
      </c>
      <c r="N183" s="144" t="s">
        <v>43</v>
      </c>
      <c r="P183" s="145">
        <f>O183*H183</f>
        <v>0</v>
      </c>
      <c r="Q183" s="145">
        <v>0</v>
      </c>
      <c r="R183" s="145">
        <f>Q183*H183</f>
        <v>0</v>
      </c>
      <c r="S183" s="145">
        <v>0</v>
      </c>
      <c r="T183" s="146">
        <f>S183*H183</f>
        <v>0</v>
      </c>
      <c r="AR183" s="147" t="s">
        <v>101</v>
      </c>
      <c r="AT183" s="147" t="s">
        <v>270</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4505</v>
      </c>
    </row>
    <row r="184" spans="2:65" s="12" customFormat="1">
      <c r="B184" s="149"/>
      <c r="D184" s="150" t="s">
        <v>276</v>
      </c>
      <c r="E184" s="151" t="s">
        <v>4252</v>
      </c>
      <c r="F184" s="152" t="s">
        <v>326</v>
      </c>
      <c r="H184" s="153">
        <v>11</v>
      </c>
      <c r="I184" s="154"/>
      <c r="L184" s="149"/>
      <c r="M184" s="155"/>
      <c r="T184" s="156"/>
      <c r="AT184" s="151" t="s">
        <v>276</v>
      </c>
      <c r="AU184" s="151" t="s">
        <v>90</v>
      </c>
      <c r="AV184" s="12" t="s">
        <v>90</v>
      </c>
      <c r="AW184" s="12" t="s">
        <v>32</v>
      </c>
      <c r="AX184" s="12" t="s">
        <v>84</v>
      </c>
      <c r="AY184" s="151" t="s">
        <v>268</v>
      </c>
    </row>
    <row r="185" spans="2:65" s="11" customFormat="1" ht="22.9" customHeight="1">
      <c r="B185" s="124"/>
      <c r="D185" s="125" t="s">
        <v>76</v>
      </c>
      <c r="E185" s="134" t="s">
        <v>309</v>
      </c>
      <c r="F185" s="134" t="s">
        <v>4315</v>
      </c>
      <c r="I185" s="127"/>
      <c r="J185" s="135">
        <f>BK185</f>
        <v>0</v>
      </c>
      <c r="L185" s="124"/>
      <c r="M185" s="129"/>
      <c r="P185" s="130">
        <f>SUM(P186:P193)</f>
        <v>0</v>
      </c>
      <c r="R185" s="130">
        <f>SUM(R186:R193)</f>
        <v>0.30717</v>
      </c>
      <c r="T185" s="131">
        <f>SUM(T186:T193)</f>
        <v>0</v>
      </c>
      <c r="AR185" s="125" t="s">
        <v>84</v>
      </c>
      <c r="AT185" s="132" t="s">
        <v>76</v>
      </c>
      <c r="AU185" s="132" t="s">
        <v>84</v>
      </c>
      <c r="AY185" s="125" t="s">
        <v>268</v>
      </c>
      <c r="BK185" s="133">
        <f>SUM(BK186:BK193)</f>
        <v>0</v>
      </c>
    </row>
    <row r="186" spans="2:65" s="1" customFormat="1" ht="24.2" customHeight="1">
      <c r="B186" s="32"/>
      <c r="C186" s="136" t="s">
        <v>361</v>
      </c>
      <c r="D186" s="136" t="s">
        <v>270</v>
      </c>
      <c r="E186" s="137" t="s">
        <v>4506</v>
      </c>
      <c r="F186" s="138" t="s">
        <v>4507</v>
      </c>
      <c r="G186" s="139" t="s">
        <v>318</v>
      </c>
      <c r="H186" s="140">
        <v>244</v>
      </c>
      <c r="I186" s="141"/>
      <c r="J186" s="142">
        <f t="shared" ref="J186:J193" si="0">ROUND(I186*H186,2)</f>
        <v>0</v>
      </c>
      <c r="K186" s="138" t="s">
        <v>274</v>
      </c>
      <c r="L186" s="32"/>
      <c r="M186" s="143" t="s">
        <v>1</v>
      </c>
      <c r="N186" s="144" t="s">
        <v>43</v>
      </c>
      <c r="P186" s="145">
        <f t="shared" ref="P186:P193" si="1">O186*H186</f>
        <v>0</v>
      </c>
      <c r="Q186" s="145">
        <v>0</v>
      </c>
      <c r="R186" s="145">
        <f t="shared" ref="R186:R193" si="2">Q186*H186</f>
        <v>0</v>
      </c>
      <c r="S186" s="145">
        <v>0</v>
      </c>
      <c r="T186" s="146">
        <f t="shared" ref="T186:T193" si="3">S186*H186</f>
        <v>0</v>
      </c>
      <c r="AR186" s="147" t="s">
        <v>101</v>
      </c>
      <c r="AT186" s="147" t="s">
        <v>270</v>
      </c>
      <c r="AU186" s="147" t="s">
        <v>90</v>
      </c>
      <c r="AY186" s="17" t="s">
        <v>268</v>
      </c>
      <c r="BE186" s="148">
        <f t="shared" ref="BE186:BE193" si="4">IF(N186="základní",J186,0)</f>
        <v>0</v>
      </c>
      <c r="BF186" s="148">
        <f t="shared" ref="BF186:BF193" si="5">IF(N186="snížená",J186,0)</f>
        <v>0</v>
      </c>
      <c r="BG186" s="148">
        <f t="shared" ref="BG186:BG193" si="6">IF(N186="zákl. přenesená",J186,0)</f>
        <v>0</v>
      </c>
      <c r="BH186" s="148">
        <f t="shared" ref="BH186:BH193" si="7">IF(N186="sníž. přenesená",J186,0)</f>
        <v>0</v>
      </c>
      <c r="BI186" s="148">
        <f t="shared" ref="BI186:BI193" si="8">IF(N186="nulová",J186,0)</f>
        <v>0</v>
      </c>
      <c r="BJ186" s="17" t="s">
        <v>90</v>
      </c>
      <c r="BK186" s="148">
        <f t="shared" ref="BK186:BK193" si="9">ROUND(I186*H186,2)</f>
        <v>0</v>
      </c>
      <c r="BL186" s="17" t="s">
        <v>101</v>
      </c>
      <c r="BM186" s="147" t="s">
        <v>4508</v>
      </c>
    </row>
    <row r="187" spans="2:65" s="1" customFormat="1" ht="21.75" customHeight="1">
      <c r="B187" s="32"/>
      <c r="C187" s="186" t="s">
        <v>8</v>
      </c>
      <c r="D187" s="186" t="s">
        <v>982</v>
      </c>
      <c r="E187" s="187" t="s">
        <v>4509</v>
      </c>
      <c r="F187" s="188" t="s">
        <v>4510</v>
      </c>
      <c r="G187" s="189" t="s">
        <v>318</v>
      </c>
      <c r="H187" s="190">
        <v>154</v>
      </c>
      <c r="I187" s="191"/>
      <c r="J187" s="192">
        <f t="shared" si="0"/>
        <v>0</v>
      </c>
      <c r="K187" s="188" t="s">
        <v>1612</v>
      </c>
      <c r="L187" s="193"/>
      <c r="M187" s="194" t="s">
        <v>1</v>
      </c>
      <c r="N187" s="195" t="s">
        <v>43</v>
      </c>
      <c r="P187" s="145">
        <f t="shared" si="1"/>
        <v>0</v>
      </c>
      <c r="Q187" s="145">
        <v>1.7000000000000001E-4</v>
      </c>
      <c r="R187" s="145">
        <f t="shared" si="2"/>
        <v>2.6180000000000002E-2</v>
      </c>
      <c r="S187" s="145">
        <v>0</v>
      </c>
      <c r="T187" s="146">
        <f t="shared" si="3"/>
        <v>0</v>
      </c>
      <c r="AR187" s="147" t="s">
        <v>309</v>
      </c>
      <c r="AT187" s="147" t="s">
        <v>982</v>
      </c>
      <c r="AU187" s="147" t="s">
        <v>90</v>
      </c>
      <c r="AY187" s="17" t="s">
        <v>268</v>
      </c>
      <c r="BE187" s="148">
        <f t="shared" si="4"/>
        <v>0</v>
      </c>
      <c r="BF187" s="148">
        <f t="shared" si="5"/>
        <v>0</v>
      </c>
      <c r="BG187" s="148">
        <f t="shared" si="6"/>
        <v>0</v>
      </c>
      <c r="BH187" s="148">
        <f t="shared" si="7"/>
        <v>0</v>
      </c>
      <c r="BI187" s="148">
        <f t="shared" si="8"/>
        <v>0</v>
      </c>
      <c r="BJ187" s="17" t="s">
        <v>90</v>
      </c>
      <c r="BK187" s="148">
        <f t="shared" si="9"/>
        <v>0</v>
      </c>
      <c r="BL187" s="17" t="s">
        <v>101</v>
      </c>
      <c r="BM187" s="147" t="s">
        <v>4511</v>
      </c>
    </row>
    <row r="188" spans="2:65" s="1" customFormat="1" ht="21.75" customHeight="1">
      <c r="B188" s="32"/>
      <c r="C188" s="186" t="s">
        <v>370</v>
      </c>
      <c r="D188" s="186" t="s">
        <v>982</v>
      </c>
      <c r="E188" s="187" t="s">
        <v>4512</v>
      </c>
      <c r="F188" s="188" t="s">
        <v>4513</v>
      </c>
      <c r="G188" s="189" t="s">
        <v>318</v>
      </c>
      <c r="H188" s="190">
        <v>90</v>
      </c>
      <c r="I188" s="191"/>
      <c r="J188" s="192">
        <f t="shared" si="0"/>
        <v>0</v>
      </c>
      <c r="K188" s="188" t="s">
        <v>274</v>
      </c>
      <c r="L188" s="193"/>
      <c r="M188" s="194" t="s">
        <v>1</v>
      </c>
      <c r="N188" s="195" t="s">
        <v>43</v>
      </c>
      <c r="P188" s="145">
        <f t="shared" si="1"/>
        <v>0</v>
      </c>
      <c r="Q188" s="145">
        <v>2.7E-4</v>
      </c>
      <c r="R188" s="145">
        <f t="shared" si="2"/>
        <v>2.4299999999999999E-2</v>
      </c>
      <c r="S188" s="145">
        <v>0</v>
      </c>
      <c r="T188" s="146">
        <f t="shared" si="3"/>
        <v>0</v>
      </c>
      <c r="AR188" s="147" t="s">
        <v>309</v>
      </c>
      <c r="AT188" s="147" t="s">
        <v>982</v>
      </c>
      <c r="AU188" s="147" t="s">
        <v>90</v>
      </c>
      <c r="AY188" s="17" t="s">
        <v>268</v>
      </c>
      <c r="BE188" s="148">
        <f t="shared" si="4"/>
        <v>0</v>
      </c>
      <c r="BF188" s="148">
        <f t="shared" si="5"/>
        <v>0</v>
      </c>
      <c r="BG188" s="148">
        <f t="shared" si="6"/>
        <v>0</v>
      </c>
      <c r="BH188" s="148">
        <f t="shared" si="7"/>
        <v>0</v>
      </c>
      <c r="BI188" s="148">
        <f t="shared" si="8"/>
        <v>0</v>
      </c>
      <c r="BJ188" s="17" t="s">
        <v>90</v>
      </c>
      <c r="BK188" s="148">
        <f t="shared" si="9"/>
        <v>0</v>
      </c>
      <c r="BL188" s="17" t="s">
        <v>101</v>
      </c>
      <c r="BM188" s="147" t="s">
        <v>4514</v>
      </c>
    </row>
    <row r="189" spans="2:65" s="1" customFormat="1" ht="24.2" customHeight="1">
      <c r="B189" s="32"/>
      <c r="C189" s="136" t="s">
        <v>374</v>
      </c>
      <c r="D189" s="136" t="s">
        <v>270</v>
      </c>
      <c r="E189" s="137" t="s">
        <v>4515</v>
      </c>
      <c r="F189" s="138" t="s">
        <v>4516</v>
      </c>
      <c r="G189" s="139" t="s">
        <v>318</v>
      </c>
      <c r="H189" s="140">
        <v>347</v>
      </c>
      <c r="I189" s="141"/>
      <c r="J189" s="142">
        <f t="shared" si="0"/>
        <v>0</v>
      </c>
      <c r="K189" s="138" t="s">
        <v>274</v>
      </c>
      <c r="L189" s="32"/>
      <c r="M189" s="143" t="s">
        <v>1</v>
      </c>
      <c r="N189" s="144" t="s">
        <v>43</v>
      </c>
      <c r="P189" s="145">
        <f t="shared" si="1"/>
        <v>0</v>
      </c>
      <c r="Q189" s="145">
        <v>0</v>
      </c>
      <c r="R189" s="145">
        <f t="shared" si="2"/>
        <v>0</v>
      </c>
      <c r="S189" s="145">
        <v>0</v>
      </c>
      <c r="T189" s="146">
        <f t="shared" si="3"/>
        <v>0</v>
      </c>
      <c r="AR189" s="147" t="s">
        <v>101</v>
      </c>
      <c r="AT189" s="147" t="s">
        <v>270</v>
      </c>
      <c r="AU189" s="147" t="s">
        <v>90</v>
      </c>
      <c r="AY189" s="17" t="s">
        <v>268</v>
      </c>
      <c r="BE189" s="148">
        <f t="shared" si="4"/>
        <v>0</v>
      </c>
      <c r="BF189" s="148">
        <f t="shared" si="5"/>
        <v>0</v>
      </c>
      <c r="BG189" s="148">
        <f t="shared" si="6"/>
        <v>0</v>
      </c>
      <c r="BH189" s="148">
        <f t="shared" si="7"/>
        <v>0</v>
      </c>
      <c r="BI189" s="148">
        <f t="shared" si="8"/>
        <v>0</v>
      </c>
      <c r="BJ189" s="17" t="s">
        <v>90</v>
      </c>
      <c r="BK189" s="148">
        <f t="shared" si="9"/>
        <v>0</v>
      </c>
      <c r="BL189" s="17" t="s">
        <v>101</v>
      </c>
      <c r="BM189" s="147" t="s">
        <v>4517</v>
      </c>
    </row>
    <row r="190" spans="2:65" s="1" customFormat="1" ht="21.75" customHeight="1">
      <c r="B190" s="32"/>
      <c r="C190" s="186" t="s">
        <v>378</v>
      </c>
      <c r="D190" s="186" t="s">
        <v>982</v>
      </c>
      <c r="E190" s="187" t="s">
        <v>4518</v>
      </c>
      <c r="F190" s="188" t="s">
        <v>4519</v>
      </c>
      <c r="G190" s="189" t="s">
        <v>318</v>
      </c>
      <c r="H190" s="190">
        <v>347</v>
      </c>
      <c r="I190" s="191"/>
      <c r="J190" s="192">
        <f t="shared" si="0"/>
        <v>0</v>
      </c>
      <c r="K190" s="188" t="s">
        <v>274</v>
      </c>
      <c r="L190" s="193"/>
      <c r="M190" s="194" t="s">
        <v>1</v>
      </c>
      <c r="N190" s="195" t="s">
        <v>43</v>
      </c>
      <c r="P190" s="145">
        <f t="shared" si="1"/>
        <v>0</v>
      </c>
      <c r="Q190" s="145">
        <v>4.2000000000000002E-4</v>
      </c>
      <c r="R190" s="145">
        <f t="shared" si="2"/>
        <v>0.14574000000000001</v>
      </c>
      <c r="S190" s="145">
        <v>0</v>
      </c>
      <c r="T190" s="146">
        <f t="shared" si="3"/>
        <v>0</v>
      </c>
      <c r="AR190" s="147" t="s">
        <v>309</v>
      </c>
      <c r="AT190" s="147" t="s">
        <v>982</v>
      </c>
      <c r="AU190" s="147" t="s">
        <v>90</v>
      </c>
      <c r="AY190" s="17" t="s">
        <v>268</v>
      </c>
      <c r="BE190" s="148">
        <f t="shared" si="4"/>
        <v>0</v>
      </c>
      <c r="BF190" s="148">
        <f t="shared" si="5"/>
        <v>0</v>
      </c>
      <c r="BG190" s="148">
        <f t="shared" si="6"/>
        <v>0</v>
      </c>
      <c r="BH190" s="148">
        <f t="shared" si="7"/>
        <v>0</v>
      </c>
      <c r="BI190" s="148">
        <f t="shared" si="8"/>
        <v>0</v>
      </c>
      <c r="BJ190" s="17" t="s">
        <v>90</v>
      </c>
      <c r="BK190" s="148">
        <f t="shared" si="9"/>
        <v>0</v>
      </c>
      <c r="BL190" s="17" t="s">
        <v>101</v>
      </c>
      <c r="BM190" s="147" t="s">
        <v>4520</v>
      </c>
    </row>
    <row r="191" spans="2:65" s="1" customFormat="1" ht="24.2" customHeight="1">
      <c r="B191" s="32"/>
      <c r="C191" s="136" t="s">
        <v>382</v>
      </c>
      <c r="D191" s="136" t="s">
        <v>270</v>
      </c>
      <c r="E191" s="137" t="s">
        <v>4521</v>
      </c>
      <c r="F191" s="138" t="s">
        <v>4522</v>
      </c>
      <c r="G191" s="139" t="s">
        <v>318</v>
      </c>
      <c r="H191" s="140">
        <v>76</v>
      </c>
      <c r="I191" s="141"/>
      <c r="J191" s="142">
        <f t="shared" si="0"/>
        <v>0</v>
      </c>
      <c r="K191" s="138" t="s">
        <v>274</v>
      </c>
      <c r="L191" s="32"/>
      <c r="M191" s="143" t="s">
        <v>1</v>
      </c>
      <c r="N191" s="144" t="s">
        <v>43</v>
      </c>
      <c r="P191" s="145">
        <f t="shared" si="1"/>
        <v>0</v>
      </c>
      <c r="Q191" s="145">
        <v>0</v>
      </c>
      <c r="R191" s="145">
        <f t="shared" si="2"/>
        <v>0</v>
      </c>
      <c r="S191" s="145">
        <v>0</v>
      </c>
      <c r="T191" s="146">
        <f t="shared" si="3"/>
        <v>0</v>
      </c>
      <c r="AR191" s="147" t="s">
        <v>101</v>
      </c>
      <c r="AT191" s="147" t="s">
        <v>270</v>
      </c>
      <c r="AU191" s="147" t="s">
        <v>90</v>
      </c>
      <c r="AY191" s="17" t="s">
        <v>268</v>
      </c>
      <c r="BE191" s="148">
        <f t="shared" si="4"/>
        <v>0</v>
      </c>
      <c r="BF191" s="148">
        <f t="shared" si="5"/>
        <v>0</v>
      </c>
      <c r="BG191" s="148">
        <f t="shared" si="6"/>
        <v>0</v>
      </c>
      <c r="BH191" s="148">
        <f t="shared" si="7"/>
        <v>0</v>
      </c>
      <c r="BI191" s="148">
        <f t="shared" si="8"/>
        <v>0</v>
      </c>
      <c r="BJ191" s="17" t="s">
        <v>90</v>
      </c>
      <c r="BK191" s="148">
        <f t="shared" si="9"/>
        <v>0</v>
      </c>
      <c r="BL191" s="17" t="s">
        <v>101</v>
      </c>
      <c r="BM191" s="147" t="s">
        <v>4523</v>
      </c>
    </row>
    <row r="192" spans="2:65" s="1" customFormat="1" ht="21.75" customHeight="1">
      <c r="B192" s="32"/>
      <c r="C192" s="186" t="s">
        <v>387</v>
      </c>
      <c r="D192" s="186" t="s">
        <v>982</v>
      </c>
      <c r="E192" s="187" t="s">
        <v>4524</v>
      </c>
      <c r="F192" s="188" t="s">
        <v>4525</v>
      </c>
      <c r="G192" s="189" t="s">
        <v>318</v>
      </c>
      <c r="H192" s="190">
        <v>76</v>
      </c>
      <c r="I192" s="191"/>
      <c r="J192" s="192">
        <f t="shared" si="0"/>
        <v>0</v>
      </c>
      <c r="K192" s="188" t="s">
        <v>274</v>
      </c>
      <c r="L192" s="193"/>
      <c r="M192" s="194" t="s">
        <v>1</v>
      </c>
      <c r="N192" s="195" t="s">
        <v>43</v>
      </c>
      <c r="P192" s="145">
        <f t="shared" si="1"/>
        <v>0</v>
      </c>
      <c r="Q192" s="145">
        <v>6.7000000000000002E-4</v>
      </c>
      <c r="R192" s="145">
        <f t="shared" si="2"/>
        <v>5.092E-2</v>
      </c>
      <c r="S192" s="145">
        <v>0</v>
      </c>
      <c r="T192" s="146">
        <f t="shared" si="3"/>
        <v>0</v>
      </c>
      <c r="AR192" s="147" t="s">
        <v>309</v>
      </c>
      <c r="AT192" s="147" t="s">
        <v>982</v>
      </c>
      <c r="AU192" s="147" t="s">
        <v>90</v>
      </c>
      <c r="AY192" s="17" t="s">
        <v>268</v>
      </c>
      <c r="BE192" s="148">
        <f t="shared" si="4"/>
        <v>0</v>
      </c>
      <c r="BF192" s="148">
        <f t="shared" si="5"/>
        <v>0</v>
      </c>
      <c r="BG192" s="148">
        <f t="shared" si="6"/>
        <v>0</v>
      </c>
      <c r="BH192" s="148">
        <f t="shared" si="7"/>
        <v>0</v>
      </c>
      <c r="BI192" s="148">
        <f t="shared" si="8"/>
        <v>0</v>
      </c>
      <c r="BJ192" s="17" t="s">
        <v>90</v>
      </c>
      <c r="BK192" s="148">
        <f t="shared" si="9"/>
        <v>0</v>
      </c>
      <c r="BL192" s="17" t="s">
        <v>101</v>
      </c>
      <c r="BM192" s="147" t="s">
        <v>4526</v>
      </c>
    </row>
    <row r="193" spans="2:65" s="1" customFormat="1" ht="21.75" customHeight="1">
      <c r="B193" s="32"/>
      <c r="C193" s="136" t="s">
        <v>7</v>
      </c>
      <c r="D193" s="136" t="s">
        <v>270</v>
      </c>
      <c r="E193" s="137" t="s">
        <v>4527</v>
      </c>
      <c r="F193" s="138" t="s">
        <v>4528</v>
      </c>
      <c r="G193" s="139" t="s">
        <v>318</v>
      </c>
      <c r="H193" s="140">
        <v>667</v>
      </c>
      <c r="I193" s="141"/>
      <c r="J193" s="142">
        <f t="shared" si="0"/>
        <v>0</v>
      </c>
      <c r="K193" s="138" t="s">
        <v>274</v>
      </c>
      <c r="L193" s="32"/>
      <c r="M193" s="143" t="s">
        <v>1</v>
      </c>
      <c r="N193" s="144" t="s">
        <v>43</v>
      </c>
      <c r="P193" s="145">
        <f t="shared" si="1"/>
        <v>0</v>
      </c>
      <c r="Q193" s="145">
        <v>9.0000000000000006E-5</v>
      </c>
      <c r="R193" s="145">
        <f t="shared" si="2"/>
        <v>6.0030000000000007E-2</v>
      </c>
      <c r="S193" s="145">
        <v>0</v>
      </c>
      <c r="T193" s="146">
        <f t="shared" si="3"/>
        <v>0</v>
      </c>
      <c r="AR193" s="147" t="s">
        <v>101</v>
      </c>
      <c r="AT193" s="147" t="s">
        <v>270</v>
      </c>
      <c r="AU193" s="147" t="s">
        <v>90</v>
      </c>
      <c r="AY193" s="17" t="s">
        <v>268</v>
      </c>
      <c r="BE193" s="148">
        <f t="shared" si="4"/>
        <v>0</v>
      </c>
      <c r="BF193" s="148">
        <f t="shared" si="5"/>
        <v>0</v>
      </c>
      <c r="BG193" s="148">
        <f t="shared" si="6"/>
        <v>0</v>
      </c>
      <c r="BH193" s="148">
        <f t="shared" si="7"/>
        <v>0</v>
      </c>
      <c r="BI193" s="148">
        <f t="shared" si="8"/>
        <v>0</v>
      </c>
      <c r="BJ193" s="17" t="s">
        <v>90</v>
      </c>
      <c r="BK193" s="148">
        <f t="shared" si="9"/>
        <v>0</v>
      </c>
      <c r="BL193" s="17" t="s">
        <v>101</v>
      </c>
      <c r="BM193" s="147" t="s">
        <v>4529</v>
      </c>
    </row>
    <row r="194" spans="2:65" s="11" customFormat="1" ht="22.9" customHeight="1">
      <c r="B194" s="124"/>
      <c r="D194" s="125" t="s">
        <v>76</v>
      </c>
      <c r="E194" s="134" t="s">
        <v>1380</v>
      </c>
      <c r="F194" s="134" t="s">
        <v>1381</v>
      </c>
      <c r="I194" s="127"/>
      <c r="J194" s="135">
        <f>BK194</f>
        <v>0</v>
      </c>
      <c r="L194" s="124"/>
      <c r="M194" s="129"/>
      <c r="P194" s="130">
        <f>P195</f>
        <v>0</v>
      </c>
      <c r="R194" s="130">
        <f>R195</f>
        <v>0</v>
      </c>
      <c r="T194" s="131">
        <f>T195</f>
        <v>0</v>
      </c>
      <c r="AR194" s="125" t="s">
        <v>84</v>
      </c>
      <c r="AT194" s="132" t="s">
        <v>76</v>
      </c>
      <c r="AU194" s="132" t="s">
        <v>84</v>
      </c>
      <c r="AY194" s="125" t="s">
        <v>268</v>
      </c>
      <c r="BK194" s="133">
        <f>BK195</f>
        <v>0</v>
      </c>
    </row>
    <row r="195" spans="2:65" s="1" customFormat="1" ht="24.2" customHeight="1">
      <c r="B195" s="32"/>
      <c r="C195" s="136" t="s">
        <v>396</v>
      </c>
      <c r="D195" s="136" t="s">
        <v>270</v>
      </c>
      <c r="E195" s="137" t="s">
        <v>4352</v>
      </c>
      <c r="F195" s="138" t="s">
        <v>4353</v>
      </c>
      <c r="G195" s="139" t="s">
        <v>413</v>
      </c>
      <c r="H195" s="140">
        <v>0.307</v>
      </c>
      <c r="I195" s="141"/>
      <c r="J195" s="142">
        <f>ROUND(I195*H195,2)</f>
        <v>0</v>
      </c>
      <c r="K195" s="138" t="s">
        <v>274</v>
      </c>
      <c r="L195" s="32"/>
      <c r="M195" s="143" t="s">
        <v>1</v>
      </c>
      <c r="N195" s="144" t="s">
        <v>43</v>
      </c>
      <c r="P195" s="145">
        <f>O195*H195</f>
        <v>0</v>
      </c>
      <c r="Q195" s="145">
        <v>0</v>
      </c>
      <c r="R195" s="145">
        <f>Q195*H195</f>
        <v>0</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4530</v>
      </c>
    </row>
    <row r="196" spans="2:65" s="11" customFormat="1" ht="25.9" customHeight="1">
      <c r="B196" s="124"/>
      <c r="D196" s="125" t="s">
        <v>76</v>
      </c>
      <c r="E196" s="126" t="s">
        <v>585</v>
      </c>
      <c r="F196" s="126" t="s">
        <v>586</v>
      </c>
      <c r="I196" s="127"/>
      <c r="J196" s="128">
        <f>BK196</f>
        <v>0</v>
      </c>
      <c r="L196" s="124"/>
      <c r="M196" s="129"/>
      <c r="P196" s="130">
        <f>P197+P210+P239+P249+P267</f>
        <v>0</v>
      </c>
      <c r="R196" s="130">
        <f>R197+R210+R239+R249+R267</f>
        <v>1.2143299999999997</v>
      </c>
      <c r="T196" s="131">
        <f>T197+T210+T239+T249+T267</f>
        <v>0</v>
      </c>
      <c r="AR196" s="125" t="s">
        <v>90</v>
      </c>
      <c r="AT196" s="132" t="s">
        <v>76</v>
      </c>
      <c r="AU196" s="132" t="s">
        <v>77</v>
      </c>
      <c r="AY196" s="125" t="s">
        <v>268</v>
      </c>
      <c r="BK196" s="133">
        <f>BK197+BK210+BK239+BK249+BK267</f>
        <v>0</v>
      </c>
    </row>
    <row r="197" spans="2:65" s="11" customFormat="1" ht="22.9" customHeight="1">
      <c r="B197" s="124"/>
      <c r="D197" s="125" t="s">
        <v>76</v>
      </c>
      <c r="E197" s="134" t="s">
        <v>1581</v>
      </c>
      <c r="F197" s="134" t="s">
        <v>1582</v>
      </c>
      <c r="I197" s="127"/>
      <c r="J197" s="135">
        <f>BK197</f>
        <v>0</v>
      </c>
      <c r="L197" s="124"/>
      <c r="M197" s="129"/>
      <c r="P197" s="130">
        <f>SUM(P198:P209)</f>
        <v>0</v>
      </c>
      <c r="R197" s="130">
        <f>SUM(R198:R209)</f>
        <v>0.25180999999999998</v>
      </c>
      <c r="T197" s="131">
        <f>SUM(T198:T209)</f>
        <v>0</v>
      </c>
      <c r="AR197" s="125" t="s">
        <v>90</v>
      </c>
      <c r="AT197" s="132" t="s">
        <v>76</v>
      </c>
      <c r="AU197" s="132" t="s">
        <v>84</v>
      </c>
      <c r="AY197" s="125" t="s">
        <v>268</v>
      </c>
      <c r="BK197" s="133">
        <f>SUM(BK198:BK209)</f>
        <v>0</v>
      </c>
    </row>
    <row r="198" spans="2:65" s="1" customFormat="1" ht="33" customHeight="1">
      <c r="B198" s="32"/>
      <c r="C198" s="136" t="s">
        <v>401</v>
      </c>
      <c r="D198" s="136" t="s">
        <v>270</v>
      </c>
      <c r="E198" s="137" t="s">
        <v>4531</v>
      </c>
      <c r="F198" s="138" t="s">
        <v>4532</v>
      </c>
      <c r="G198" s="139" t="s">
        <v>318</v>
      </c>
      <c r="H198" s="140">
        <v>167</v>
      </c>
      <c r="I198" s="141"/>
      <c r="J198" s="142">
        <f t="shared" ref="J198:J209" si="10">ROUND(I198*H198,2)</f>
        <v>0</v>
      </c>
      <c r="K198" s="138" t="s">
        <v>274</v>
      </c>
      <c r="L198" s="32"/>
      <c r="M198" s="143" t="s">
        <v>1</v>
      </c>
      <c r="N198" s="144" t="s">
        <v>43</v>
      </c>
      <c r="P198" s="145">
        <f t="shared" ref="P198:P209" si="11">O198*H198</f>
        <v>0</v>
      </c>
      <c r="Q198" s="145">
        <v>6.0000000000000002E-5</v>
      </c>
      <c r="R198" s="145">
        <f t="shared" ref="R198:R209" si="12">Q198*H198</f>
        <v>1.0019999999999999E-2</v>
      </c>
      <c r="S198" s="145">
        <v>0</v>
      </c>
      <c r="T198" s="146">
        <f t="shared" ref="T198:T209" si="13">S198*H198</f>
        <v>0</v>
      </c>
      <c r="AR198" s="147" t="s">
        <v>370</v>
      </c>
      <c r="AT198" s="147" t="s">
        <v>270</v>
      </c>
      <c r="AU198" s="147" t="s">
        <v>90</v>
      </c>
      <c r="AY198" s="17" t="s">
        <v>268</v>
      </c>
      <c r="BE198" s="148">
        <f t="shared" ref="BE198:BE209" si="14">IF(N198="základní",J198,0)</f>
        <v>0</v>
      </c>
      <c r="BF198" s="148">
        <f t="shared" ref="BF198:BF209" si="15">IF(N198="snížená",J198,0)</f>
        <v>0</v>
      </c>
      <c r="BG198" s="148">
        <f t="shared" ref="BG198:BG209" si="16">IF(N198="zákl. přenesená",J198,0)</f>
        <v>0</v>
      </c>
      <c r="BH198" s="148">
        <f t="shared" ref="BH198:BH209" si="17">IF(N198="sníž. přenesená",J198,0)</f>
        <v>0</v>
      </c>
      <c r="BI198" s="148">
        <f t="shared" ref="BI198:BI209" si="18">IF(N198="nulová",J198,0)</f>
        <v>0</v>
      </c>
      <c r="BJ198" s="17" t="s">
        <v>90</v>
      </c>
      <c r="BK198" s="148">
        <f t="shared" ref="BK198:BK209" si="19">ROUND(I198*H198,2)</f>
        <v>0</v>
      </c>
      <c r="BL198" s="17" t="s">
        <v>370</v>
      </c>
      <c r="BM198" s="147" t="s">
        <v>4533</v>
      </c>
    </row>
    <row r="199" spans="2:65" s="1" customFormat="1" ht="24.2" customHeight="1">
      <c r="B199" s="32"/>
      <c r="C199" s="186" t="s">
        <v>406</v>
      </c>
      <c r="D199" s="186" t="s">
        <v>982</v>
      </c>
      <c r="E199" s="187" t="s">
        <v>4534</v>
      </c>
      <c r="F199" s="188" t="s">
        <v>4535</v>
      </c>
      <c r="G199" s="189" t="s">
        <v>318</v>
      </c>
      <c r="H199" s="190">
        <v>113</v>
      </c>
      <c r="I199" s="191"/>
      <c r="J199" s="192">
        <f t="shared" si="10"/>
        <v>0</v>
      </c>
      <c r="K199" s="188" t="s">
        <v>274</v>
      </c>
      <c r="L199" s="193"/>
      <c r="M199" s="194" t="s">
        <v>1</v>
      </c>
      <c r="N199" s="195" t="s">
        <v>43</v>
      </c>
      <c r="P199" s="145">
        <f t="shared" si="11"/>
        <v>0</v>
      </c>
      <c r="Q199" s="145">
        <v>8.0000000000000007E-5</v>
      </c>
      <c r="R199" s="145">
        <f t="shared" si="12"/>
        <v>9.0400000000000012E-3</v>
      </c>
      <c r="S199" s="145">
        <v>0</v>
      </c>
      <c r="T199" s="146">
        <f t="shared" si="13"/>
        <v>0</v>
      </c>
      <c r="AR199" s="147" t="s">
        <v>448</v>
      </c>
      <c r="AT199" s="147" t="s">
        <v>982</v>
      </c>
      <c r="AU199" s="147" t="s">
        <v>90</v>
      </c>
      <c r="AY199" s="17" t="s">
        <v>268</v>
      </c>
      <c r="BE199" s="148">
        <f t="shared" si="14"/>
        <v>0</v>
      </c>
      <c r="BF199" s="148">
        <f t="shared" si="15"/>
        <v>0</v>
      </c>
      <c r="BG199" s="148">
        <f t="shared" si="16"/>
        <v>0</v>
      </c>
      <c r="BH199" s="148">
        <f t="shared" si="17"/>
        <v>0</v>
      </c>
      <c r="BI199" s="148">
        <f t="shared" si="18"/>
        <v>0</v>
      </c>
      <c r="BJ199" s="17" t="s">
        <v>90</v>
      </c>
      <c r="BK199" s="148">
        <f t="shared" si="19"/>
        <v>0</v>
      </c>
      <c r="BL199" s="17" t="s">
        <v>370</v>
      </c>
      <c r="BM199" s="147" t="s">
        <v>4536</v>
      </c>
    </row>
    <row r="200" spans="2:65" s="1" customFormat="1" ht="24.2" customHeight="1">
      <c r="B200" s="32"/>
      <c r="C200" s="186" t="s">
        <v>410</v>
      </c>
      <c r="D200" s="186" t="s">
        <v>982</v>
      </c>
      <c r="E200" s="187" t="s">
        <v>4537</v>
      </c>
      <c r="F200" s="188" t="s">
        <v>4538</v>
      </c>
      <c r="G200" s="189" t="s">
        <v>318</v>
      </c>
      <c r="H200" s="190">
        <v>25</v>
      </c>
      <c r="I200" s="191"/>
      <c r="J200" s="192">
        <f t="shared" si="10"/>
        <v>0</v>
      </c>
      <c r="K200" s="188" t="s">
        <v>274</v>
      </c>
      <c r="L200" s="193"/>
      <c r="M200" s="194" t="s">
        <v>1</v>
      </c>
      <c r="N200" s="195" t="s">
        <v>43</v>
      </c>
      <c r="P200" s="145">
        <f t="shared" si="11"/>
        <v>0</v>
      </c>
      <c r="Q200" s="145">
        <v>9.0000000000000006E-5</v>
      </c>
      <c r="R200" s="145">
        <f t="shared" si="12"/>
        <v>2.2500000000000003E-3</v>
      </c>
      <c r="S200" s="145">
        <v>0</v>
      </c>
      <c r="T200" s="146">
        <f t="shared" si="13"/>
        <v>0</v>
      </c>
      <c r="AR200" s="147" t="s">
        <v>448</v>
      </c>
      <c r="AT200" s="147" t="s">
        <v>982</v>
      </c>
      <c r="AU200" s="147" t="s">
        <v>90</v>
      </c>
      <c r="AY200" s="17" t="s">
        <v>268</v>
      </c>
      <c r="BE200" s="148">
        <f t="shared" si="14"/>
        <v>0</v>
      </c>
      <c r="BF200" s="148">
        <f t="shared" si="15"/>
        <v>0</v>
      </c>
      <c r="BG200" s="148">
        <f t="shared" si="16"/>
        <v>0</v>
      </c>
      <c r="BH200" s="148">
        <f t="shared" si="17"/>
        <v>0</v>
      </c>
      <c r="BI200" s="148">
        <f t="shared" si="18"/>
        <v>0</v>
      </c>
      <c r="BJ200" s="17" t="s">
        <v>90</v>
      </c>
      <c r="BK200" s="148">
        <f t="shared" si="19"/>
        <v>0</v>
      </c>
      <c r="BL200" s="17" t="s">
        <v>370</v>
      </c>
      <c r="BM200" s="147" t="s">
        <v>4539</v>
      </c>
    </row>
    <row r="201" spans="2:65" s="1" customFormat="1" ht="24.2" customHeight="1">
      <c r="B201" s="32"/>
      <c r="C201" s="186" t="s">
        <v>416</v>
      </c>
      <c r="D201" s="186" t="s">
        <v>982</v>
      </c>
      <c r="E201" s="187" t="s">
        <v>4540</v>
      </c>
      <c r="F201" s="188" t="s">
        <v>4541</v>
      </c>
      <c r="G201" s="189" t="s">
        <v>318</v>
      </c>
      <c r="H201" s="190">
        <v>26</v>
      </c>
      <c r="I201" s="191"/>
      <c r="J201" s="192">
        <f t="shared" si="10"/>
        <v>0</v>
      </c>
      <c r="K201" s="188" t="s">
        <v>274</v>
      </c>
      <c r="L201" s="193"/>
      <c r="M201" s="194" t="s">
        <v>1</v>
      </c>
      <c r="N201" s="195" t="s">
        <v>43</v>
      </c>
      <c r="P201" s="145">
        <f t="shared" si="11"/>
        <v>0</v>
      </c>
      <c r="Q201" s="145">
        <v>1E-4</v>
      </c>
      <c r="R201" s="145">
        <f t="shared" si="12"/>
        <v>2.6000000000000003E-3</v>
      </c>
      <c r="S201" s="145">
        <v>0</v>
      </c>
      <c r="T201" s="146">
        <f t="shared" si="13"/>
        <v>0</v>
      </c>
      <c r="AR201" s="147" t="s">
        <v>448</v>
      </c>
      <c r="AT201" s="147" t="s">
        <v>982</v>
      </c>
      <c r="AU201" s="147" t="s">
        <v>90</v>
      </c>
      <c r="AY201" s="17" t="s">
        <v>268</v>
      </c>
      <c r="BE201" s="148">
        <f t="shared" si="14"/>
        <v>0</v>
      </c>
      <c r="BF201" s="148">
        <f t="shared" si="15"/>
        <v>0</v>
      </c>
      <c r="BG201" s="148">
        <f t="shared" si="16"/>
        <v>0</v>
      </c>
      <c r="BH201" s="148">
        <f t="shared" si="17"/>
        <v>0</v>
      </c>
      <c r="BI201" s="148">
        <f t="shared" si="18"/>
        <v>0</v>
      </c>
      <c r="BJ201" s="17" t="s">
        <v>90</v>
      </c>
      <c r="BK201" s="148">
        <f t="shared" si="19"/>
        <v>0</v>
      </c>
      <c r="BL201" s="17" t="s">
        <v>370</v>
      </c>
      <c r="BM201" s="147" t="s">
        <v>4542</v>
      </c>
    </row>
    <row r="202" spans="2:65" s="1" customFormat="1" ht="24.2" customHeight="1">
      <c r="B202" s="32"/>
      <c r="C202" s="186" t="s">
        <v>298</v>
      </c>
      <c r="D202" s="186" t="s">
        <v>982</v>
      </c>
      <c r="E202" s="187" t="s">
        <v>4543</v>
      </c>
      <c r="F202" s="188" t="s">
        <v>4544</v>
      </c>
      <c r="G202" s="189" t="s">
        <v>318</v>
      </c>
      <c r="H202" s="190">
        <v>2</v>
      </c>
      <c r="I202" s="191"/>
      <c r="J202" s="192">
        <f t="shared" si="10"/>
        <v>0</v>
      </c>
      <c r="K202" s="188" t="s">
        <v>274</v>
      </c>
      <c r="L202" s="193"/>
      <c r="M202" s="194" t="s">
        <v>1</v>
      </c>
      <c r="N202" s="195" t="s">
        <v>43</v>
      </c>
      <c r="P202" s="145">
        <f t="shared" si="11"/>
        <v>0</v>
      </c>
      <c r="Q202" s="145">
        <v>1.3999999999999999E-4</v>
      </c>
      <c r="R202" s="145">
        <f t="shared" si="12"/>
        <v>2.7999999999999998E-4</v>
      </c>
      <c r="S202" s="145">
        <v>0</v>
      </c>
      <c r="T202" s="146">
        <f t="shared" si="13"/>
        <v>0</v>
      </c>
      <c r="AR202" s="147" t="s">
        <v>448</v>
      </c>
      <c r="AT202" s="147" t="s">
        <v>982</v>
      </c>
      <c r="AU202" s="147" t="s">
        <v>90</v>
      </c>
      <c r="AY202" s="17" t="s">
        <v>268</v>
      </c>
      <c r="BE202" s="148">
        <f t="shared" si="14"/>
        <v>0</v>
      </c>
      <c r="BF202" s="148">
        <f t="shared" si="15"/>
        <v>0</v>
      </c>
      <c r="BG202" s="148">
        <f t="shared" si="16"/>
        <v>0</v>
      </c>
      <c r="BH202" s="148">
        <f t="shared" si="17"/>
        <v>0</v>
      </c>
      <c r="BI202" s="148">
        <f t="shared" si="18"/>
        <v>0</v>
      </c>
      <c r="BJ202" s="17" t="s">
        <v>90</v>
      </c>
      <c r="BK202" s="148">
        <f t="shared" si="19"/>
        <v>0</v>
      </c>
      <c r="BL202" s="17" t="s">
        <v>370</v>
      </c>
      <c r="BM202" s="147" t="s">
        <v>4545</v>
      </c>
    </row>
    <row r="203" spans="2:65" s="1" customFormat="1" ht="33" customHeight="1">
      <c r="B203" s="32"/>
      <c r="C203" s="136" t="s">
        <v>308</v>
      </c>
      <c r="D203" s="136" t="s">
        <v>270</v>
      </c>
      <c r="E203" s="137" t="s">
        <v>4546</v>
      </c>
      <c r="F203" s="138" t="s">
        <v>4547</v>
      </c>
      <c r="G203" s="139" t="s">
        <v>318</v>
      </c>
      <c r="H203" s="140">
        <v>447</v>
      </c>
      <c r="I203" s="141"/>
      <c r="J203" s="142">
        <f t="shared" si="10"/>
        <v>0</v>
      </c>
      <c r="K203" s="138" t="s">
        <v>274</v>
      </c>
      <c r="L203" s="32"/>
      <c r="M203" s="143" t="s">
        <v>1</v>
      </c>
      <c r="N203" s="144" t="s">
        <v>43</v>
      </c>
      <c r="P203" s="145">
        <f t="shared" si="11"/>
        <v>0</v>
      </c>
      <c r="Q203" s="145">
        <v>1.9000000000000001E-4</v>
      </c>
      <c r="R203" s="145">
        <f t="shared" si="12"/>
        <v>8.4930000000000005E-2</v>
      </c>
      <c r="S203" s="145">
        <v>0</v>
      </c>
      <c r="T203" s="146">
        <f t="shared" si="13"/>
        <v>0</v>
      </c>
      <c r="AR203" s="147" t="s">
        <v>370</v>
      </c>
      <c r="AT203" s="147" t="s">
        <v>270</v>
      </c>
      <c r="AU203" s="147" t="s">
        <v>90</v>
      </c>
      <c r="AY203" s="17" t="s">
        <v>268</v>
      </c>
      <c r="BE203" s="148">
        <f t="shared" si="14"/>
        <v>0</v>
      </c>
      <c r="BF203" s="148">
        <f t="shared" si="15"/>
        <v>0</v>
      </c>
      <c r="BG203" s="148">
        <f t="shared" si="16"/>
        <v>0</v>
      </c>
      <c r="BH203" s="148">
        <f t="shared" si="17"/>
        <v>0</v>
      </c>
      <c r="BI203" s="148">
        <f t="shared" si="18"/>
        <v>0</v>
      </c>
      <c r="BJ203" s="17" t="s">
        <v>90</v>
      </c>
      <c r="BK203" s="148">
        <f t="shared" si="19"/>
        <v>0</v>
      </c>
      <c r="BL203" s="17" t="s">
        <v>370</v>
      </c>
      <c r="BM203" s="147" t="s">
        <v>4548</v>
      </c>
    </row>
    <row r="204" spans="2:65" s="1" customFormat="1" ht="24.2" customHeight="1">
      <c r="B204" s="32"/>
      <c r="C204" s="186" t="s">
        <v>431</v>
      </c>
      <c r="D204" s="186" t="s">
        <v>982</v>
      </c>
      <c r="E204" s="187" t="s">
        <v>4549</v>
      </c>
      <c r="F204" s="188" t="s">
        <v>4550</v>
      </c>
      <c r="G204" s="189" t="s">
        <v>318</v>
      </c>
      <c r="H204" s="190">
        <v>96</v>
      </c>
      <c r="I204" s="191"/>
      <c r="J204" s="192">
        <f t="shared" si="10"/>
        <v>0</v>
      </c>
      <c r="K204" s="188" t="s">
        <v>274</v>
      </c>
      <c r="L204" s="193"/>
      <c r="M204" s="194" t="s">
        <v>1</v>
      </c>
      <c r="N204" s="195" t="s">
        <v>43</v>
      </c>
      <c r="P204" s="145">
        <f t="shared" si="11"/>
        <v>0</v>
      </c>
      <c r="Q204" s="145">
        <v>2.7E-4</v>
      </c>
      <c r="R204" s="145">
        <f t="shared" si="12"/>
        <v>2.5919999999999999E-2</v>
      </c>
      <c r="S204" s="145">
        <v>0</v>
      </c>
      <c r="T204" s="146">
        <f t="shared" si="13"/>
        <v>0</v>
      </c>
      <c r="AR204" s="147" t="s">
        <v>448</v>
      </c>
      <c r="AT204" s="147" t="s">
        <v>982</v>
      </c>
      <c r="AU204" s="147" t="s">
        <v>90</v>
      </c>
      <c r="AY204" s="17" t="s">
        <v>268</v>
      </c>
      <c r="BE204" s="148">
        <f t="shared" si="14"/>
        <v>0</v>
      </c>
      <c r="BF204" s="148">
        <f t="shared" si="15"/>
        <v>0</v>
      </c>
      <c r="BG204" s="148">
        <f t="shared" si="16"/>
        <v>0</v>
      </c>
      <c r="BH204" s="148">
        <f t="shared" si="17"/>
        <v>0</v>
      </c>
      <c r="BI204" s="148">
        <f t="shared" si="18"/>
        <v>0</v>
      </c>
      <c r="BJ204" s="17" t="s">
        <v>90</v>
      </c>
      <c r="BK204" s="148">
        <f t="shared" si="19"/>
        <v>0</v>
      </c>
      <c r="BL204" s="17" t="s">
        <v>370</v>
      </c>
      <c r="BM204" s="147" t="s">
        <v>4551</v>
      </c>
    </row>
    <row r="205" spans="2:65" s="1" customFormat="1" ht="24.2" customHeight="1">
      <c r="B205" s="32"/>
      <c r="C205" s="186" t="s">
        <v>437</v>
      </c>
      <c r="D205" s="186" t="s">
        <v>982</v>
      </c>
      <c r="E205" s="187" t="s">
        <v>4552</v>
      </c>
      <c r="F205" s="188" t="s">
        <v>4553</v>
      </c>
      <c r="G205" s="189" t="s">
        <v>318</v>
      </c>
      <c r="H205" s="190">
        <v>167</v>
      </c>
      <c r="I205" s="191"/>
      <c r="J205" s="192">
        <f t="shared" si="10"/>
        <v>0</v>
      </c>
      <c r="K205" s="188" t="s">
        <v>274</v>
      </c>
      <c r="L205" s="193"/>
      <c r="M205" s="194" t="s">
        <v>1</v>
      </c>
      <c r="N205" s="195" t="s">
        <v>43</v>
      </c>
      <c r="P205" s="145">
        <f t="shared" si="11"/>
        <v>0</v>
      </c>
      <c r="Q205" s="145">
        <v>2.9E-4</v>
      </c>
      <c r="R205" s="145">
        <f t="shared" si="12"/>
        <v>4.8430000000000001E-2</v>
      </c>
      <c r="S205" s="145">
        <v>0</v>
      </c>
      <c r="T205" s="146">
        <f t="shared" si="13"/>
        <v>0</v>
      </c>
      <c r="AR205" s="147" t="s">
        <v>448</v>
      </c>
      <c r="AT205" s="147" t="s">
        <v>982</v>
      </c>
      <c r="AU205" s="147" t="s">
        <v>90</v>
      </c>
      <c r="AY205" s="17" t="s">
        <v>268</v>
      </c>
      <c r="BE205" s="148">
        <f t="shared" si="14"/>
        <v>0</v>
      </c>
      <c r="BF205" s="148">
        <f t="shared" si="15"/>
        <v>0</v>
      </c>
      <c r="BG205" s="148">
        <f t="shared" si="16"/>
        <v>0</v>
      </c>
      <c r="BH205" s="148">
        <f t="shared" si="17"/>
        <v>0</v>
      </c>
      <c r="BI205" s="148">
        <f t="shared" si="18"/>
        <v>0</v>
      </c>
      <c r="BJ205" s="17" t="s">
        <v>90</v>
      </c>
      <c r="BK205" s="148">
        <f t="shared" si="19"/>
        <v>0</v>
      </c>
      <c r="BL205" s="17" t="s">
        <v>370</v>
      </c>
      <c r="BM205" s="147" t="s">
        <v>4554</v>
      </c>
    </row>
    <row r="206" spans="2:65" s="1" customFormat="1" ht="24.2" customHeight="1">
      <c r="B206" s="32"/>
      <c r="C206" s="186" t="s">
        <v>442</v>
      </c>
      <c r="D206" s="196" t="s">
        <v>982</v>
      </c>
      <c r="E206" s="187" t="s">
        <v>4555</v>
      </c>
      <c r="F206" s="188" t="s">
        <v>4556</v>
      </c>
      <c r="G206" s="189" t="s">
        <v>318</v>
      </c>
      <c r="H206" s="190">
        <v>28</v>
      </c>
      <c r="I206" s="191"/>
      <c r="J206" s="192">
        <f t="shared" si="10"/>
        <v>0</v>
      </c>
      <c r="K206" s="188" t="s">
        <v>274</v>
      </c>
      <c r="L206" s="193"/>
      <c r="M206" s="194" t="s">
        <v>1</v>
      </c>
      <c r="N206" s="195" t="s">
        <v>43</v>
      </c>
      <c r="P206" s="145">
        <f t="shared" si="11"/>
        <v>0</v>
      </c>
      <c r="Q206" s="145">
        <v>3.2000000000000003E-4</v>
      </c>
      <c r="R206" s="145">
        <f t="shared" si="12"/>
        <v>8.9600000000000009E-3</v>
      </c>
      <c r="S206" s="145">
        <v>0</v>
      </c>
      <c r="T206" s="146">
        <f t="shared" si="13"/>
        <v>0</v>
      </c>
      <c r="AR206" s="147" t="s">
        <v>448</v>
      </c>
      <c r="AT206" s="147" t="s">
        <v>982</v>
      </c>
      <c r="AU206" s="147" t="s">
        <v>90</v>
      </c>
      <c r="AY206" s="17" t="s">
        <v>268</v>
      </c>
      <c r="BE206" s="148">
        <f t="shared" si="14"/>
        <v>0</v>
      </c>
      <c r="BF206" s="148">
        <f t="shared" si="15"/>
        <v>0</v>
      </c>
      <c r="BG206" s="148">
        <f t="shared" si="16"/>
        <v>0</v>
      </c>
      <c r="BH206" s="148">
        <f t="shared" si="17"/>
        <v>0</v>
      </c>
      <c r="BI206" s="148">
        <f t="shared" si="18"/>
        <v>0</v>
      </c>
      <c r="BJ206" s="17" t="s">
        <v>90</v>
      </c>
      <c r="BK206" s="148">
        <f t="shared" si="19"/>
        <v>0</v>
      </c>
      <c r="BL206" s="17" t="s">
        <v>370</v>
      </c>
      <c r="BM206" s="147" t="s">
        <v>4557</v>
      </c>
    </row>
    <row r="207" spans="2:65" s="1" customFormat="1" ht="24.2" customHeight="1">
      <c r="B207" s="32"/>
      <c r="C207" s="186" t="s">
        <v>448</v>
      </c>
      <c r="D207" s="186" t="s">
        <v>982</v>
      </c>
      <c r="E207" s="187" t="s">
        <v>4558</v>
      </c>
      <c r="F207" s="188" t="s">
        <v>4559</v>
      </c>
      <c r="G207" s="189" t="s">
        <v>318</v>
      </c>
      <c r="H207" s="190">
        <v>156</v>
      </c>
      <c r="I207" s="191"/>
      <c r="J207" s="192">
        <f t="shared" si="10"/>
        <v>0</v>
      </c>
      <c r="K207" s="188" t="s">
        <v>274</v>
      </c>
      <c r="L207" s="193"/>
      <c r="M207" s="194" t="s">
        <v>1</v>
      </c>
      <c r="N207" s="195" t="s">
        <v>43</v>
      </c>
      <c r="P207" s="145">
        <f t="shared" si="11"/>
        <v>0</v>
      </c>
      <c r="Q207" s="145">
        <v>3.6999999999999999E-4</v>
      </c>
      <c r="R207" s="145">
        <f t="shared" si="12"/>
        <v>5.772E-2</v>
      </c>
      <c r="S207" s="145">
        <v>0</v>
      </c>
      <c r="T207" s="146">
        <f t="shared" si="13"/>
        <v>0</v>
      </c>
      <c r="AR207" s="147" t="s">
        <v>448</v>
      </c>
      <c r="AT207" s="147" t="s">
        <v>982</v>
      </c>
      <c r="AU207" s="147" t="s">
        <v>90</v>
      </c>
      <c r="AY207" s="17" t="s">
        <v>268</v>
      </c>
      <c r="BE207" s="148">
        <f t="shared" si="14"/>
        <v>0</v>
      </c>
      <c r="BF207" s="148">
        <f t="shared" si="15"/>
        <v>0</v>
      </c>
      <c r="BG207" s="148">
        <f t="shared" si="16"/>
        <v>0</v>
      </c>
      <c r="BH207" s="148">
        <f t="shared" si="17"/>
        <v>0</v>
      </c>
      <c r="BI207" s="148">
        <f t="shared" si="18"/>
        <v>0</v>
      </c>
      <c r="BJ207" s="17" t="s">
        <v>90</v>
      </c>
      <c r="BK207" s="148">
        <f t="shared" si="19"/>
        <v>0</v>
      </c>
      <c r="BL207" s="17" t="s">
        <v>370</v>
      </c>
      <c r="BM207" s="147" t="s">
        <v>4560</v>
      </c>
    </row>
    <row r="208" spans="2:65" s="1" customFormat="1" ht="24.2" customHeight="1">
      <c r="B208" s="32"/>
      <c r="C208" s="186" t="s">
        <v>471</v>
      </c>
      <c r="D208" s="186" t="s">
        <v>982</v>
      </c>
      <c r="E208" s="187" t="s">
        <v>4561</v>
      </c>
      <c r="F208" s="188" t="s">
        <v>4562</v>
      </c>
      <c r="G208" s="189" t="s">
        <v>318</v>
      </c>
      <c r="H208" s="190">
        <v>2</v>
      </c>
      <c r="I208" s="191"/>
      <c r="J208" s="192">
        <f t="shared" si="10"/>
        <v>0</v>
      </c>
      <c r="K208" s="188" t="s">
        <v>274</v>
      </c>
      <c r="L208" s="193"/>
      <c r="M208" s="194" t="s">
        <v>1</v>
      </c>
      <c r="N208" s="195" t="s">
        <v>43</v>
      </c>
      <c r="P208" s="145">
        <f t="shared" si="11"/>
        <v>0</v>
      </c>
      <c r="Q208" s="145">
        <v>8.3000000000000001E-4</v>
      </c>
      <c r="R208" s="145">
        <f t="shared" si="12"/>
        <v>1.66E-3</v>
      </c>
      <c r="S208" s="145">
        <v>0</v>
      </c>
      <c r="T208" s="146">
        <f t="shared" si="13"/>
        <v>0</v>
      </c>
      <c r="AR208" s="147" t="s">
        <v>448</v>
      </c>
      <c r="AT208" s="147" t="s">
        <v>982</v>
      </c>
      <c r="AU208" s="147" t="s">
        <v>90</v>
      </c>
      <c r="AY208" s="17" t="s">
        <v>268</v>
      </c>
      <c r="BE208" s="148">
        <f t="shared" si="14"/>
        <v>0</v>
      </c>
      <c r="BF208" s="148">
        <f t="shared" si="15"/>
        <v>0</v>
      </c>
      <c r="BG208" s="148">
        <f t="shared" si="16"/>
        <v>0</v>
      </c>
      <c r="BH208" s="148">
        <f t="shared" si="17"/>
        <v>0</v>
      </c>
      <c r="BI208" s="148">
        <f t="shared" si="18"/>
        <v>0</v>
      </c>
      <c r="BJ208" s="17" t="s">
        <v>90</v>
      </c>
      <c r="BK208" s="148">
        <f t="shared" si="19"/>
        <v>0</v>
      </c>
      <c r="BL208" s="17" t="s">
        <v>370</v>
      </c>
      <c r="BM208" s="147" t="s">
        <v>4563</v>
      </c>
    </row>
    <row r="209" spans="2:65" s="1" customFormat="1" ht="24.2" customHeight="1">
      <c r="B209" s="32"/>
      <c r="C209" s="136" t="s">
        <v>477</v>
      </c>
      <c r="D209" s="136" t="s">
        <v>270</v>
      </c>
      <c r="E209" s="137" t="s">
        <v>1665</v>
      </c>
      <c r="F209" s="138" t="s">
        <v>1666</v>
      </c>
      <c r="G209" s="139" t="s">
        <v>1472</v>
      </c>
      <c r="H209" s="197"/>
      <c r="I209" s="141"/>
      <c r="J209" s="142">
        <f t="shared" si="10"/>
        <v>0</v>
      </c>
      <c r="K209" s="138" t="s">
        <v>274</v>
      </c>
      <c r="L209" s="32"/>
      <c r="M209" s="143" t="s">
        <v>1</v>
      </c>
      <c r="N209" s="144" t="s">
        <v>43</v>
      </c>
      <c r="P209" s="145">
        <f t="shared" si="11"/>
        <v>0</v>
      </c>
      <c r="Q209" s="145">
        <v>0</v>
      </c>
      <c r="R209" s="145">
        <f t="shared" si="12"/>
        <v>0</v>
      </c>
      <c r="S209" s="145">
        <v>0</v>
      </c>
      <c r="T209" s="146">
        <f t="shared" si="13"/>
        <v>0</v>
      </c>
      <c r="AR209" s="147" t="s">
        <v>370</v>
      </c>
      <c r="AT209" s="147" t="s">
        <v>270</v>
      </c>
      <c r="AU209" s="147" t="s">
        <v>90</v>
      </c>
      <c r="AY209" s="17" t="s">
        <v>268</v>
      </c>
      <c r="BE209" s="148">
        <f t="shared" si="14"/>
        <v>0</v>
      </c>
      <c r="BF209" s="148">
        <f t="shared" si="15"/>
        <v>0</v>
      </c>
      <c r="BG209" s="148">
        <f t="shared" si="16"/>
        <v>0</v>
      </c>
      <c r="BH209" s="148">
        <f t="shared" si="17"/>
        <v>0</v>
      </c>
      <c r="BI209" s="148">
        <f t="shared" si="18"/>
        <v>0</v>
      </c>
      <c r="BJ209" s="17" t="s">
        <v>90</v>
      </c>
      <c r="BK209" s="148">
        <f t="shared" si="19"/>
        <v>0</v>
      </c>
      <c r="BL209" s="17" t="s">
        <v>370</v>
      </c>
      <c r="BM209" s="147" t="s">
        <v>4564</v>
      </c>
    </row>
    <row r="210" spans="2:65" s="11" customFormat="1" ht="22.9" customHeight="1">
      <c r="B210" s="124"/>
      <c r="D210" s="125" t="s">
        <v>76</v>
      </c>
      <c r="E210" s="134" t="s">
        <v>4565</v>
      </c>
      <c r="F210" s="134" t="s">
        <v>4566</v>
      </c>
      <c r="I210" s="127"/>
      <c r="J210" s="135">
        <f>BK210</f>
        <v>0</v>
      </c>
      <c r="L210" s="124"/>
      <c r="M210" s="129"/>
      <c r="P210" s="130">
        <f>SUM(P211:P238)</f>
        <v>0</v>
      </c>
      <c r="R210" s="130">
        <f>SUM(R211:R238)</f>
        <v>0.71382999999999974</v>
      </c>
      <c r="T210" s="131">
        <f>SUM(T211:T238)</f>
        <v>0</v>
      </c>
      <c r="AR210" s="125" t="s">
        <v>90</v>
      </c>
      <c r="AT210" s="132" t="s">
        <v>76</v>
      </c>
      <c r="AU210" s="132" t="s">
        <v>84</v>
      </c>
      <c r="AY210" s="125" t="s">
        <v>268</v>
      </c>
      <c r="BK210" s="133">
        <f>SUM(BK211:BK238)</f>
        <v>0</v>
      </c>
    </row>
    <row r="211" spans="2:65" s="1" customFormat="1" ht="24.2" customHeight="1">
      <c r="B211" s="32"/>
      <c r="C211" s="136" t="s">
        <v>314</v>
      </c>
      <c r="D211" s="136" t="s">
        <v>270</v>
      </c>
      <c r="E211" s="137" t="s">
        <v>4567</v>
      </c>
      <c r="F211" s="138" t="s">
        <v>4568</v>
      </c>
      <c r="G211" s="139" t="s">
        <v>318</v>
      </c>
      <c r="H211" s="140">
        <v>209</v>
      </c>
      <c r="I211" s="141"/>
      <c r="J211" s="142">
        <f t="shared" ref="J211:J238" si="20">ROUND(I211*H211,2)</f>
        <v>0</v>
      </c>
      <c r="K211" s="138" t="s">
        <v>274</v>
      </c>
      <c r="L211" s="32"/>
      <c r="M211" s="143" t="s">
        <v>1</v>
      </c>
      <c r="N211" s="144" t="s">
        <v>43</v>
      </c>
      <c r="P211" s="145">
        <f t="shared" ref="P211:P238" si="21">O211*H211</f>
        <v>0</v>
      </c>
      <c r="Q211" s="145">
        <v>7.2999999999999996E-4</v>
      </c>
      <c r="R211" s="145">
        <f t="shared" ref="R211:R238" si="22">Q211*H211</f>
        <v>0.15256999999999998</v>
      </c>
      <c r="S211" s="145">
        <v>0</v>
      </c>
      <c r="T211" s="146">
        <f t="shared" ref="T211:T238" si="23">S211*H211</f>
        <v>0</v>
      </c>
      <c r="AR211" s="147" t="s">
        <v>370</v>
      </c>
      <c r="AT211" s="147" t="s">
        <v>270</v>
      </c>
      <c r="AU211" s="147" t="s">
        <v>90</v>
      </c>
      <c r="AY211" s="17" t="s">
        <v>268</v>
      </c>
      <c r="BE211" s="148">
        <f t="shared" ref="BE211:BE238" si="24">IF(N211="základní",J211,0)</f>
        <v>0</v>
      </c>
      <c r="BF211" s="148">
        <f t="shared" ref="BF211:BF238" si="25">IF(N211="snížená",J211,0)</f>
        <v>0</v>
      </c>
      <c r="BG211" s="148">
        <f t="shared" ref="BG211:BG238" si="26">IF(N211="zákl. přenesená",J211,0)</f>
        <v>0</v>
      </c>
      <c r="BH211" s="148">
        <f t="shared" ref="BH211:BH238" si="27">IF(N211="sníž. přenesená",J211,0)</f>
        <v>0</v>
      </c>
      <c r="BI211" s="148">
        <f t="shared" ref="BI211:BI238" si="28">IF(N211="nulová",J211,0)</f>
        <v>0</v>
      </c>
      <c r="BJ211" s="17" t="s">
        <v>90</v>
      </c>
      <c r="BK211" s="148">
        <f t="shared" ref="BK211:BK238" si="29">ROUND(I211*H211,2)</f>
        <v>0</v>
      </c>
      <c r="BL211" s="17" t="s">
        <v>370</v>
      </c>
      <c r="BM211" s="147" t="s">
        <v>4569</v>
      </c>
    </row>
    <row r="212" spans="2:65" s="1" customFormat="1" ht="24.2" customHeight="1">
      <c r="B212" s="32"/>
      <c r="C212" s="136" t="s">
        <v>484</v>
      </c>
      <c r="D212" s="136" t="s">
        <v>270</v>
      </c>
      <c r="E212" s="137" t="s">
        <v>4570</v>
      </c>
      <c r="F212" s="138" t="s">
        <v>4571</v>
      </c>
      <c r="G212" s="139" t="s">
        <v>318</v>
      </c>
      <c r="H212" s="140">
        <v>38</v>
      </c>
      <c r="I212" s="141"/>
      <c r="J212" s="142">
        <f t="shared" si="20"/>
        <v>0</v>
      </c>
      <c r="K212" s="138" t="s">
        <v>274</v>
      </c>
      <c r="L212" s="32"/>
      <c r="M212" s="143" t="s">
        <v>1</v>
      </c>
      <c r="N212" s="144" t="s">
        <v>43</v>
      </c>
      <c r="P212" s="145">
        <f t="shared" si="21"/>
        <v>0</v>
      </c>
      <c r="Q212" s="145">
        <v>9.7999999999999997E-4</v>
      </c>
      <c r="R212" s="145">
        <f t="shared" si="22"/>
        <v>3.7239999999999995E-2</v>
      </c>
      <c r="S212" s="145">
        <v>0</v>
      </c>
      <c r="T212" s="146">
        <f t="shared" si="23"/>
        <v>0</v>
      </c>
      <c r="AR212" s="147" t="s">
        <v>370</v>
      </c>
      <c r="AT212" s="147" t="s">
        <v>270</v>
      </c>
      <c r="AU212" s="147" t="s">
        <v>90</v>
      </c>
      <c r="AY212" s="17" t="s">
        <v>268</v>
      </c>
      <c r="BE212" s="148">
        <f t="shared" si="24"/>
        <v>0</v>
      </c>
      <c r="BF212" s="148">
        <f t="shared" si="25"/>
        <v>0</v>
      </c>
      <c r="BG212" s="148">
        <f t="shared" si="26"/>
        <v>0</v>
      </c>
      <c r="BH212" s="148">
        <f t="shared" si="27"/>
        <v>0</v>
      </c>
      <c r="BI212" s="148">
        <f t="shared" si="28"/>
        <v>0</v>
      </c>
      <c r="BJ212" s="17" t="s">
        <v>90</v>
      </c>
      <c r="BK212" s="148">
        <f t="shared" si="29"/>
        <v>0</v>
      </c>
      <c r="BL212" s="17" t="s">
        <v>370</v>
      </c>
      <c r="BM212" s="147" t="s">
        <v>4572</v>
      </c>
    </row>
    <row r="213" spans="2:65" s="1" customFormat="1" ht="24.2" customHeight="1">
      <c r="B213" s="32"/>
      <c r="C213" s="136" t="s">
        <v>488</v>
      </c>
      <c r="D213" s="177" t="s">
        <v>270</v>
      </c>
      <c r="E213" s="137" t="s">
        <v>4573</v>
      </c>
      <c r="F213" s="138" t="s">
        <v>4574</v>
      </c>
      <c r="G213" s="139" t="s">
        <v>318</v>
      </c>
      <c r="H213" s="140">
        <v>54</v>
      </c>
      <c r="I213" s="141"/>
      <c r="J213" s="142">
        <f t="shared" si="20"/>
        <v>0</v>
      </c>
      <c r="K213" s="138" t="s">
        <v>274</v>
      </c>
      <c r="L213" s="32"/>
      <c r="M213" s="143" t="s">
        <v>1</v>
      </c>
      <c r="N213" s="144" t="s">
        <v>43</v>
      </c>
      <c r="P213" s="145">
        <f t="shared" si="21"/>
        <v>0</v>
      </c>
      <c r="Q213" s="145">
        <v>1.2999999999999999E-3</v>
      </c>
      <c r="R213" s="145">
        <f t="shared" si="22"/>
        <v>7.0199999999999999E-2</v>
      </c>
      <c r="S213" s="145">
        <v>0</v>
      </c>
      <c r="T213" s="146">
        <f t="shared" si="23"/>
        <v>0</v>
      </c>
      <c r="AR213" s="147" t="s">
        <v>370</v>
      </c>
      <c r="AT213" s="147" t="s">
        <v>270</v>
      </c>
      <c r="AU213" s="147" t="s">
        <v>90</v>
      </c>
      <c r="AY213" s="17" t="s">
        <v>268</v>
      </c>
      <c r="BE213" s="148">
        <f t="shared" si="24"/>
        <v>0</v>
      </c>
      <c r="BF213" s="148">
        <f t="shared" si="25"/>
        <v>0</v>
      </c>
      <c r="BG213" s="148">
        <f t="shared" si="26"/>
        <v>0</v>
      </c>
      <c r="BH213" s="148">
        <f t="shared" si="27"/>
        <v>0</v>
      </c>
      <c r="BI213" s="148">
        <f t="shared" si="28"/>
        <v>0</v>
      </c>
      <c r="BJ213" s="17" t="s">
        <v>90</v>
      </c>
      <c r="BK213" s="148">
        <f t="shared" si="29"/>
        <v>0</v>
      </c>
      <c r="BL213" s="17" t="s">
        <v>370</v>
      </c>
      <c r="BM213" s="147" t="s">
        <v>4575</v>
      </c>
    </row>
    <row r="214" spans="2:65" s="1" customFormat="1" ht="24.2" customHeight="1">
      <c r="B214" s="32"/>
      <c r="C214" s="136" t="s">
        <v>492</v>
      </c>
      <c r="D214" s="136" t="s">
        <v>270</v>
      </c>
      <c r="E214" s="137" t="s">
        <v>4576</v>
      </c>
      <c r="F214" s="138" t="s">
        <v>4577</v>
      </c>
      <c r="G214" s="139" t="s">
        <v>318</v>
      </c>
      <c r="H214" s="140">
        <v>4</v>
      </c>
      <c r="I214" s="141"/>
      <c r="J214" s="142">
        <f t="shared" si="20"/>
        <v>0</v>
      </c>
      <c r="K214" s="138" t="s">
        <v>274</v>
      </c>
      <c r="L214" s="32"/>
      <c r="M214" s="143" t="s">
        <v>1</v>
      </c>
      <c r="N214" s="144" t="s">
        <v>43</v>
      </c>
      <c r="P214" s="145">
        <f t="shared" si="21"/>
        <v>0</v>
      </c>
      <c r="Q214" s="145">
        <v>2.63E-3</v>
      </c>
      <c r="R214" s="145">
        <f t="shared" si="22"/>
        <v>1.052E-2</v>
      </c>
      <c r="S214" s="145">
        <v>0</v>
      </c>
      <c r="T214" s="146">
        <f t="shared" si="23"/>
        <v>0</v>
      </c>
      <c r="AR214" s="147" t="s">
        <v>370</v>
      </c>
      <c r="AT214" s="147" t="s">
        <v>270</v>
      </c>
      <c r="AU214" s="147" t="s">
        <v>90</v>
      </c>
      <c r="AY214" s="17" t="s">
        <v>268</v>
      </c>
      <c r="BE214" s="148">
        <f t="shared" si="24"/>
        <v>0</v>
      </c>
      <c r="BF214" s="148">
        <f t="shared" si="25"/>
        <v>0</v>
      </c>
      <c r="BG214" s="148">
        <f t="shared" si="26"/>
        <v>0</v>
      </c>
      <c r="BH214" s="148">
        <f t="shared" si="27"/>
        <v>0</v>
      </c>
      <c r="BI214" s="148">
        <f t="shared" si="28"/>
        <v>0</v>
      </c>
      <c r="BJ214" s="17" t="s">
        <v>90</v>
      </c>
      <c r="BK214" s="148">
        <f t="shared" si="29"/>
        <v>0</v>
      </c>
      <c r="BL214" s="17" t="s">
        <v>370</v>
      </c>
      <c r="BM214" s="147" t="s">
        <v>4578</v>
      </c>
    </row>
    <row r="215" spans="2:65" s="1" customFormat="1" ht="16.5" customHeight="1">
      <c r="B215" s="32"/>
      <c r="C215" s="136" t="s">
        <v>496</v>
      </c>
      <c r="D215" s="136" t="s">
        <v>270</v>
      </c>
      <c r="E215" s="137" t="s">
        <v>4579</v>
      </c>
      <c r="F215" s="138" t="s">
        <v>4580</v>
      </c>
      <c r="G215" s="139" t="s">
        <v>281</v>
      </c>
      <c r="H215" s="140">
        <v>52</v>
      </c>
      <c r="I215" s="141"/>
      <c r="J215" s="142">
        <f t="shared" si="20"/>
        <v>0</v>
      </c>
      <c r="K215" s="138" t="s">
        <v>274</v>
      </c>
      <c r="L215" s="32"/>
      <c r="M215" s="143" t="s">
        <v>1</v>
      </c>
      <c r="N215" s="144" t="s">
        <v>43</v>
      </c>
      <c r="P215" s="145">
        <f t="shared" si="21"/>
        <v>0</v>
      </c>
      <c r="Q215" s="145">
        <v>0</v>
      </c>
      <c r="R215" s="145">
        <f t="shared" si="22"/>
        <v>0</v>
      </c>
      <c r="S215" s="145">
        <v>0</v>
      </c>
      <c r="T215" s="146">
        <f t="shared" si="23"/>
        <v>0</v>
      </c>
      <c r="AR215" s="147" t="s">
        <v>370</v>
      </c>
      <c r="AT215" s="147" t="s">
        <v>270</v>
      </c>
      <c r="AU215" s="147" t="s">
        <v>90</v>
      </c>
      <c r="AY215" s="17" t="s">
        <v>268</v>
      </c>
      <c r="BE215" s="148">
        <f t="shared" si="24"/>
        <v>0</v>
      </c>
      <c r="BF215" s="148">
        <f t="shared" si="25"/>
        <v>0</v>
      </c>
      <c r="BG215" s="148">
        <f t="shared" si="26"/>
        <v>0</v>
      </c>
      <c r="BH215" s="148">
        <f t="shared" si="27"/>
        <v>0</v>
      </c>
      <c r="BI215" s="148">
        <f t="shared" si="28"/>
        <v>0</v>
      </c>
      <c r="BJ215" s="17" t="s">
        <v>90</v>
      </c>
      <c r="BK215" s="148">
        <f t="shared" si="29"/>
        <v>0</v>
      </c>
      <c r="BL215" s="17" t="s">
        <v>370</v>
      </c>
      <c r="BM215" s="147" t="s">
        <v>4581</v>
      </c>
    </row>
    <row r="216" spans="2:65" s="1" customFormat="1" ht="24.2" customHeight="1">
      <c r="B216" s="32"/>
      <c r="C216" s="136" t="s">
        <v>502</v>
      </c>
      <c r="D216" s="177" t="s">
        <v>270</v>
      </c>
      <c r="E216" s="137" t="s">
        <v>4582</v>
      </c>
      <c r="F216" s="138" t="s">
        <v>4583</v>
      </c>
      <c r="G216" s="139" t="s">
        <v>281</v>
      </c>
      <c r="H216" s="140">
        <v>2</v>
      </c>
      <c r="I216" s="141"/>
      <c r="J216" s="142">
        <f t="shared" si="20"/>
        <v>0</v>
      </c>
      <c r="K216" s="138" t="s">
        <v>274</v>
      </c>
      <c r="L216" s="32"/>
      <c r="M216" s="143" t="s">
        <v>1</v>
      </c>
      <c r="N216" s="144" t="s">
        <v>43</v>
      </c>
      <c r="P216" s="145">
        <f t="shared" si="21"/>
        <v>0</v>
      </c>
      <c r="Q216" s="145">
        <v>2.2000000000000001E-4</v>
      </c>
      <c r="R216" s="145">
        <f t="shared" si="22"/>
        <v>4.4000000000000002E-4</v>
      </c>
      <c r="S216" s="145">
        <v>0</v>
      </c>
      <c r="T216" s="146">
        <f t="shared" si="23"/>
        <v>0</v>
      </c>
      <c r="AR216" s="147" t="s">
        <v>370</v>
      </c>
      <c r="AT216" s="147" t="s">
        <v>270</v>
      </c>
      <c r="AU216" s="147" t="s">
        <v>90</v>
      </c>
      <c r="AY216" s="17" t="s">
        <v>268</v>
      </c>
      <c r="BE216" s="148">
        <f t="shared" si="24"/>
        <v>0</v>
      </c>
      <c r="BF216" s="148">
        <f t="shared" si="25"/>
        <v>0</v>
      </c>
      <c r="BG216" s="148">
        <f t="shared" si="26"/>
        <v>0</v>
      </c>
      <c r="BH216" s="148">
        <f t="shared" si="27"/>
        <v>0</v>
      </c>
      <c r="BI216" s="148">
        <f t="shared" si="28"/>
        <v>0</v>
      </c>
      <c r="BJ216" s="17" t="s">
        <v>90</v>
      </c>
      <c r="BK216" s="148">
        <f t="shared" si="29"/>
        <v>0</v>
      </c>
      <c r="BL216" s="17" t="s">
        <v>370</v>
      </c>
      <c r="BM216" s="147" t="s">
        <v>4584</v>
      </c>
    </row>
    <row r="217" spans="2:65" s="1" customFormat="1" ht="24.2" customHeight="1">
      <c r="B217" s="32"/>
      <c r="C217" s="136" t="s">
        <v>508</v>
      </c>
      <c r="D217" s="136" t="s">
        <v>270</v>
      </c>
      <c r="E217" s="137" t="s">
        <v>4585</v>
      </c>
      <c r="F217" s="138" t="s">
        <v>4586</v>
      </c>
      <c r="G217" s="139" t="s">
        <v>281</v>
      </c>
      <c r="H217" s="140">
        <v>1</v>
      </c>
      <c r="I217" s="141"/>
      <c r="J217" s="142">
        <f t="shared" si="20"/>
        <v>0</v>
      </c>
      <c r="K217" s="138" t="s">
        <v>274</v>
      </c>
      <c r="L217" s="32"/>
      <c r="M217" s="143" t="s">
        <v>1</v>
      </c>
      <c r="N217" s="144" t="s">
        <v>43</v>
      </c>
      <c r="P217" s="145">
        <f t="shared" si="21"/>
        <v>0</v>
      </c>
      <c r="Q217" s="145">
        <v>1.2E-4</v>
      </c>
      <c r="R217" s="145">
        <f t="shared" si="22"/>
        <v>1.2E-4</v>
      </c>
      <c r="S217" s="145">
        <v>0</v>
      </c>
      <c r="T217" s="146">
        <f t="shared" si="23"/>
        <v>0</v>
      </c>
      <c r="AR217" s="147" t="s">
        <v>370</v>
      </c>
      <c r="AT217" s="147" t="s">
        <v>270</v>
      </c>
      <c r="AU217" s="147" t="s">
        <v>90</v>
      </c>
      <c r="AY217" s="17" t="s">
        <v>268</v>
      </c>
      <c r="BE217" s="148">
        <f t="shared" si="24"/>
        <v>0</v>
      </c>
      <c r="BF217" s="148">
        <f t="shared" si="25"/>
        <v>0</v>
      </c>
      <c r="BG217" s="148">
        <f t="shared" si="26"/>
        <v>0</v>
      </c>
      <c r="BH217" s="148">
        <f t="shared" si="27"/>
        <v>0</v>
      </c>
      <c r="BI217" s="148">
        <f t="shared" si="28"/>
        <v>0</v>
      </c>
      <c r="BJ217" s="17" t="s">
        <v>90</v>
      </c>
      <c r="BK217" s="148">
        <f t="shared" si="29"/>
        <v>0</v>
      </c>
      <c r="BL217" s="17" t="s">
        <v>370</v>
      </c>
      <c r="BM217" s="147" t="s">
        <v>4587</v>
      </c>
    </row>
    <row r="218" spans="2:65" s="1" customFormat="1" ht="24.2" customHeight="1">
      <c r="B218" s="32"/>
      <c r="C218" s="136" t="s">
        <v>513</v>
      </c>
      <c r="D218" s="136" t="s">
        <v>270</v>
      </c>
      <c r="E218" s="137" t="s">
        <v>4588</v>
      </c>
      <c r="F218" s="138" t="s">
        <v>4589</v>
      </c>
      <c r="G218" s="139" t="s">
        <v>281</v>
      </c>
      <c r="H218" s="140">
        <v>5</v>
      </c>
      <c r="I218" s="141"/>
      <c r="J218" s="142">
        <f t="shared" si="20"/>
        <v>0</v>
      </c>
      <c r="K218" s="138" t="s">
        <v>274</v>
      </c>
      <c r="L218" s="32"/>
      <c r="M218" s="143" t="s">
        <v>1</v>
      </c>
      <c r="N218" s="144" t="s">
        <v>43</v>
      </c>
      <c r="P218" s="145">
        <f t="shared" si="21"/>
        <v>0</v>
      </c>
      <c r="Q218" s="145">
        <v>5.1999999999999995E-4</v>
      </c>
      <c r="R218" s="145">
        <f t="shared" si="22"/>
        <v>2.5999999999999999E-3</v>
      </c>
      <c r="S218" s="145">
        <v>0</v>
      </c>
      <c r="T218" s="146">
        <f t="shared" si="23"/>
        <v>0</v>
      </c>
      <c r="AR218" s="147" t="s">
        <v>370</v>
      </c>
      <c r="AT218" s="147" t="s">
        <v>270</v>
      </c>
      <c r="AU218" s="147" t="s">
        <v>90</v>
      </c>
      <c r="AY218" s="17" t="s">
        <v>268</v>
      </c>
      <c r="BE218" s="148">
        <f t="shared" si="24"/>
        <v>0</v>
      </c>
      <c r="BF218" s="148">
        <f t="shared" si="25"/>
        <v>0</v>
      </c>
      <c r="BG218" s="148">
        <f t="shared" si="26"/>
        <v>0</v>
      </c>
      <c r="BH218" s="148">
        <f t="shared" si="27"/>
        <v>0</v>
      </c>
      <c r="BI218" s="148">
        <f t="shared" si="28"/>
        <v>0</v>
      </c>
      <c r="BJ218" s="17" t="s">
        <v>90</v>
      </c>
      <c r="BK218" s="148">
        <f t="shared" si="29"/>
        <v>0</v>
      </c>
      <c r="BL218" s="17" t="s">
        <v>370</v>
      </c>
      <c r="BM218" s="147" t="s">
        <v>4590</v>
      </c>
    </row>
    <row r="219" spans="2:65" s="1" customFormat="1" ht="21.75" customHeight="1">
      <c r="B219" s="32"/>
      <c r="C219" s="136" t="s">
        <v>518</v>
      </c>
      <c r="D219" s="136" t="s">
        <v>270</v>
      </c>
      <c r="E219" s="137" t="s">
        <v>4591</v>
      </c>
      <c r="F219" s="138" t="s">
        <v>4592</v>
      </c>
      <c r="G219" s="139" t="s">
        <v>281</v>
      </c>
      <c r="H219" s="140">
        <v>2</v>
      </c>
      <c r="I219" s="141"/>
      <c r="J219" s="142">
        <f t="shared" si="20"/>
        <v>0</v>
      </c>
      <c r="K219" s="138" t="s">
        <v>274</v>
      </c>
      <c r="L219" s="32"/>
      <c r="M219" s="143" t="s">
        <v>1</v>
      </c>
      <c r="N219" s="144" t="s">
        <v>43</v>
      </c>
      <c r="P219" s="145">
        <f t="shared" si="21"/>
        <v>0</v>
      </c>
      <c r="Q219" s="145">
        <v>3.4000000000000002E-4</v>
      </c>
      <c r="R219" s="145">
        <f t="shared" si="22"/>
        <v>6.8000000000000005E-4</v>
      </c>
      <c r="S219" s="145">
        <v>0</v>
      </c>
      <c r="T219" s="146">
        <f t="shared" si="23"/>
        <v>0</v>
      </c>
      <c r="AR219" s="147" t="s">
        <v>370</v>
      </c>
      <c r="AT219" s="147" t="s">
        <v>270</v>
      </c>
      <c r="AU219" s="147" t="s">
        <v>90</v>
      </c>
      <c r="AY219" s="17" t="s">
        <v>268</v>
      </c>
      <c r="BE219" s="148">
        <f t="shared" si="24"/>
        <v>0</v>
      </c>
      <c r="BF219" s="148">
        <f t="shared" si="25"/>
        <v>0</v>
      </c>
      <c r="BG219" s="148">
        <f t="shared" si="26"/>
        <v>0</v>
      </c>
      <c r="BH219" s="148">
        <f t="shared" si="27"/>
        <v>0</v>
      </c>
      <c r="BI219" s="148">
        <f t="shared" si="28"/>
        <v>0</v>
      </c>
      <c r="BJ219" s="17" t="s">
        <v>90</v>
      </c>
      <c r="BK219" s="148">
        <f t="shared" si="29"/>
        <v>0</v>
      </c>
      <c r="BL219" s="17" t="s">
        <v>370</v>
      </c>
      <c r="BM219" s="147" t="s">
        <v>4593</v>
      </c>
    </row>
    <row r="220" spans="2:65" s="1" customFormat="1" ht="21.75" customHeight="1">
      <c r="B220" s="32"/>
      <c r="C220" s="136" t="s">
        <v>523</v>
      </c>
      <c r="D220" s="177" t="s">
        <v>270</v>
      </c>
      <c r="E220" s="137" t="s">
        <v>4594</v>
      </c>
      <c r="F220" s="138" t="s">
        <v>4595</v>
      </c>
      <c r="G220" s="139" t="s">
        <v>281</v>
      </c>
      <c r="H220" s="140">
        <v>12</v>
      </c>
      <c r="I220" s="141"/>
      <c r="J220" s="142">
        <f t="shared" si="20"/>
        <v>0</v>
      </c>
      <c r="K220" s="138" t="s">
        <v>274</v>
      </c>
      <c r="L220" s="32"/>
      <c r="M220" s="143" t="s">
        <v>1</v>
      </c>
      <c r="N220" s="144" t="s">
        <v>43</v>
      </c>
      <c r="P220" s="145">
        <f t="shared" si="21"/>
        <v>0</v>
      </c>
      <c r="Q220" s="145">
        <v>5.0000000000000001E-4</v>
      </c>
      <c r="R220" s="145">
        <f t="shared" si="22"/>
        <v>6.0000000000000001E-3</v>
      </c>
      <c r="S220" s="145">
        <v>0</v>
      </c>
      <c r="T220" s="146">
        <f t="shared" si="23"/>
        <v>0</v>
      </c>
      <c r="AR220" s="147" t="s">
        <v>370</v>
      </c>
      <c r="AT220" s="147" t="s">
        <v>270</v>
      </c>
      <c r="AU220" s="147" t="s">
        <v>90</v>
      </c>
      <c r="AY220" s="17" t="s">
        <v>268</v>
      </c>
      <c r="BE220" s="148">
        <f t="shared" si="24"/>
        <v>0</v>
      </c>
      <c r="BF220" s="148">
        <f t="shared" si="25"/>
        <v>0</v>
      </c>
      <c r="BG220" s="148">
        <f t="shared" si="26"/>
        <v>0</v>
      </c>
      <c r="BH220" s="148">
        <f t="shared" si="27"/>
        <v>0</v>
      </c>
      <c r="BI220" s="148">
        <f t="shared" si="28"/>
        <v>0</v>
      </c>
      <c r="BJ220" s="17" t="s">
        <v>90</v>
      </c>
      <c r="BK220" s="148">
        <f t="shared" si="29"/>
        <v>0</v>
      </c>
      <c r="BL220" s="17" t="s">
        <v>370</v>
      </c>
      <c r="BM220" s="147" t="s">
        <v>4596</v>
      </c>
    </row>
    <row r="221" spans="2:65" s="1" customFormat="1" ht="21.75" customHeight="1">
      <c r="B221" s="32"/>
      <c r="C221" s="136" t="s">
        <v>529</v>
      </c>
      <c r="D221" s="136" t="s">
        <v>270</v>
      </c>
      <c r="E221" s="137" t="s">
        <v>4597</v>
      </c>
      <c r="F221" s="138" t="s">
        <v>4598</v>
      </c>
      <c r="G221" s="139" t="s">
        <v>281</v>
      </c>
      <c r="H221" s="140">
        <v>6</v>
      </c>
      <c r="I221" s="141"/>
      <c r="J221" s="142">
        <f t="shared" si="20"/>
        <v>0</v>
      </c>
      <c r="K221" s="138" t="s">
        <v>274</v>
      </c>
      <c r="L221" s="32"/>
      <c r="M221" s="143" t="s">
        <v>1</v>
      </c>
      <c r="N221" s="144" t="s">
        <v>43</v>
      </c>
      <c r="P221" s="145">
        <f t="shared" si="21"/>
        <v>0</v>
      </c>
      <c r="Q221" s="145">
        <v>6.9999999999999999E-4</v>
      </c>
      <c r="R221" s="145">
        <f t="shared" si="22"/>
        <v>4.1999999999999997E-3</v>
      </c>
      <c r="S221" s="145">
        <v>0</v>
      </c>
      <c r="T221" s="146">
        <f t="shared" si="23"/>
        <v>0</v>
      </c>
      <c r="AR221" s="147" t="s">
        <v>370</v>
      </c>
      <c r="AT221" s="147" t="s">
        <v>270</v>
      </c>
      <c r="AU221" s="147" t="s">
        <v>90</v>
      </c>
      <c r="AY221" s="17" t="s">
        <v>268</v>
      </c>
      <c r="BE221" s="148">
        <f t="shared" si="24"/>
        <v>0</v>
      </c>
      <c r="BF221" s="148">
        <f t="shared" si="25"/>
        <v>0</v>
      </c>
      <c r="BG221" s="148">
        <f t="shared" si="26"/>
        <v>0</v>
      </c>
      <c r="BH221" s="148">
        <f t="shared" si="27"/>
        <v>0</v>
      </c>
      <c r="BI221" s="148">
        <f t="shared" si="28"/>
        <v>0</v>
      </c>
      <c r="BJ221" s="17" t="s">
        <v>90</v>
      </c>
      <c r="BK221" s="148">
        <f t="shared" si="29"/>
        <v>0</v>
      </c>
      <c r="BL221" s="17" t="s">
        <v>370</v>
      </c>
      <c r="BM221" s="147" t="s">
        <v>4599</v>
      </c>
    </row>
    <row r="222" spans="2:65" s="1" customFormat="1" ht="21.75" customHeight="1">
      <c r="B222" s="32"/>
      <c r="C222" s="136" t="s">
        <v>534</v>
      </c>
      <c r="D222" s="136" t="s">
        <v>270</v>
      </c>
      <c r="E222" s="137" t="s">
        <v>4600</v>
      </c>
      <c r="F222" s="138" t="s">
        <v>4601</v>
      </c>
      <c r="G222" s="139" t="s">
        <v>281</v>
      </c>
      <c r="H222" s="140">
        <v>3</v>
      </c>
      <c r="I222" s="141"/>
      <c r="J222" s="142">
        <f t="shared" si="20"/>
        <v>0</v>
      </c>
      <c r="K222" s="138" t="s">
        <v>274</v>
      </c>
      <c r="L222" s="32"/>
      <c r="M222" s="143" t="s">
        <v>1</v>
      </c>
      <c r="N222" s="144" t="s">
        <v>43</v>
      </c>
      <c r="P222" s="145">
        <f t="shared" si="21"/>
        <v>0</v>
      </c>
      <c r="Q222" s="145">
        <v>1.07E-3</v>
      </c>
      <c r="R222" s="145">
        <f t="shared" si="22"/>
        <v>3.2100000000000002E-3</v>
      </c>
      <c r="S222" s="145">
        <v>0</v>
      </c>
      <c r="T222" s="146">
        <f t="shared" si="23"/>
        <v>0</v>
      </c>
      <c r="AR222" s="147" t="s">
        <v>370</v>
      </c>
      <c r="AT222" s="147" t="s">
        <v>270</v>
      </c>
      <c r="AU222" s="147" t="s">
        <v>90</v>
      </c>
      <c r="AY222" s="17" t="s">
        <v>268</v>
      </c>
      <c r="BE222" s="148">
        <f t="shared" si="24"/>
        <v>0</v>
      </c>
      <c r="BF222" s="148">
        <f t="shared" si="25"/>
        <v>0</v>
      </c>
      <c r="BG222" s="148">
        <f t="shared" si="26"/>
        <v>0</v>
      </c>
      <c r="BH222" s="148">
        <f t="shared" si="27"/>
        <v>0</v>
      </c>
      <c r="BI222" s="148">
        <f t="shared" si="28"/>
        <v>0</v>
      </c>
      <c r="BJ222" s="17" t="s">
        <v>90</v>
      </c>
      <c r="BK222" s="148">
        <f t="shared" si="29"/>
        <v>0</v>
      </c>
      <c r="BL222" s="17" t="s">
        <v>370</v>
      </c>
      <c r="BM222" s="147" t="s">
        <v>4602</v>
      </c>
    </row>
    <row r="223" spans="2:65" s="1" customFormat="1" ht="24.2" customHeight="1">
      <c r="B223" s="32"/>
      <c r="C223" s="136" t="s">
        <v>539</v>
      </c>
      <c r="D223" s="136" t="s">
        <v>270</v>
      </c>
      <c r="E223" s="137" t="s">
        <v>4603</v>
      </c>
      <c r="F223" s="138" t="s">
        <v>4604</v>
      </c>
      <c r="G223" s="139" t="s">
        <v>281</v>
      </c>
      <c r="H223" s="140">
        <v>1</v>
      </c>
      <c r="I223" s="141"/>
      <c r="J223" s="142">
        <f t="shared" si="20"/>
        <v>0</v>
      </c>
      <c r="K223" s="138" t="s">
        <v>274</v>
      </c>
      <c r="L223" s="32"/>
      <c r="M223" s="143" t="s">
        <v>1</v>
      </c>
      <c r="N223" s="144" t="s">
        <v>43</v>
      </c>
      <c r="P223" s="145">
        <f t="shared" si="21"/>
        <v>0</v>
      </c>
      <c r="Q223" s="145">
        <v>2.7E-4</v>
      </c>
      <c r="R223" s="145">
        <f t="shared" si="22"/>
        <v>2.7E-4</v>
      </c>
      <c r="S223" s="145">
        <v>0</v>
      </c>
      <c r="T223" s="146">
        <f t="shared" si="23"/>
        <v>0</v>
      </c>
      <c r="AR223" s="147" t="s">
        <v>370</v>
      </c>
      <c r="AT223" s="147" t="s">
        <v>270</v>
      </c>
      <c r="AU223" s="147" t="s">
        <v>90</v>
      </c>
      <c r="AY223" s="17" t="s">
        <v>268</v>
      </c>
      <c r="BE223" s="148">
        <f t="shared" si="24"/>
        <v>0</v>
      </c>
      <c r="BF223" s="148">
        <f t="shared" si="25"/>
        <v>0</v>
      </c>
      <c r="BG223" s="148">
        <f t="shared" si="26"/>
        <v>0</v>
      </c>
      <c r="BH223" s="148">
        <f t="shared" si="27"/>
        <v>0</v>
      </c>
      <c r="BI223" s="148">
        <f t="shared" si="28"/>
        <v>0</v>
      </c>
      <c r="BJ223" s="17" t="s">
        <v>90</v>
      </c>
      <c r="BK223" s="148">
        <f t="shared" si="29"/>
        <v>0</v>
      </c>
      <c r="BL223" s="17" t="s">
        <v>370</v>
      </c>
      <c r="BM223" s="147" t="s">
        <v>4605</v>
      </c>
    </row>
    <row r="224" spans="2:65" s="1" customFormat="1" ht="24.2" customHeight="1">
      <c r="B224" s="32"/>
      <c r="C224" s="136" t="s">
        <v>543</v>
      </c>
      <c r="D224" s="136" t="s">
        <v>270</v>
      </c>
      <c r="E224" s="137" t="s">
        <v>4606</v>
      </c>
      <c r="F224" s="138" t="s">
        <v>4607</v>
      </c>
      <c r="G224" s="139" t="s">
        <v>281</v>
      </c>
      <c r="H224" s="140">
        <v>1</v>
      </c>
      <c r="I224" s="141"/>
      <c r="J224" s="142">
        <f t="shared" si="20"/>
        <v>0</v>
      </c>
      <c r="K224" s="138" t="s">
        <v>274</v>
      </c>
      <c r="L224" s="32"/>
      <c r="M224" s="143" t="s">
        <v>1</v>
      </c>
      <c r="N224" s="144" t="s">
        <v>43</v>
      </c>
      <c r="P224" s="145">
        <f t="shared" si="21"/>
        <v>0</v>
      </c>
      <c r="Q224" s="145">
        <v>1.1999999999999999E-3</v>
      </c>
      <c r="R224" s="145">
        <f t="shared" si="22"/>
        <v>1.1999999999999999E-3</v>
      </c>
      <c r="S224" s="145">
        <v>0</v>
      </c>
      <c r="T224" s="146">
        <f t="shared" si="23"/>
        <v>0</v>
      </c>
      <c r="AR224" s="147" t="s">
        <v>370</v>
      </c>
      <c r="AT224" s="147" t="s">
        <v>270</v>
      </c>
      <c r="AU224" s="147" t="s">
        <v>90</v>
      </c>
      <c r="AY224" s="17" t="s">
        <v>268</v>
      </c>
      <c r="BE224" s="148">
        <f t="shared" si="24"/>
        <v>0</v>
      </c>
      <c r="BF224" s="148">
        <f t="shared" si="25"/>
        <v>0</v>
      </c>
      <c r="BG224" s="148">
        <f t="shared" si="26"/>
        <v>0</v>
      </c>
      <c r="BH224" s="148">
        <f t="shared" si="27"/>
        <v>0</v>
      </c>
      <c r="BI224" s="148">
        <f t="shared" si="28"/>
        <v>0</v>
      </c>
      <c r="BJ224" s="17" t="s">
        <v>90</v>
      </c>
      <c r="BK224" s="148">
        <f t="shared" si="29"/>
        <v>0</v>
      </c>
      <c r="BL224" s="17" t="s">
        <v>370</v>
      </c>
      <c r="BM224" s="147" t="s">
        <v>4608</v>
      </c>
    </row>
    <row r="225" spans="2:65" s="1" customFormat="1" ht="24.2" customHeight="1">
      <c r="B225" s="32"/>
      <c r="C225" s="136" t="s">
        <v>304</v>
      </c>
      <c r="D225" s="136" t="s">
        <v>270</v>
      </c>
      <c r="E225" s="137" t="s">
        <v>4609</v>
      </c>
      <c r="F225" s="138" t="s">
        <v>4610</v>
      </c>
      <c r="G225" s="139" t="s">
        <v>281</v>
      </c>
      <c r="H225" s="140">
        <v>4</v>
      </c>
      <c r="I225" s="141"/>
      <c r="J225" s="142">
        <f t="shared" si="20"/>
        <v>0</v>
      </c>
      <c r="K225" s="138" t="s">
        <v>1</v>
      </c>
      <c r="L225" s="32"/>
      <c r="M225" s="143" t="s">
        <v>1</v>
      </c>
      <c r="N225" s="144" t="s">
        <v>43</v>
      </c>
      <c r="P225" s="145">
        <f t="shared" si="21"/>
        <v>0</v>
      </c>
      <c r="Q225" s="145">
        <v>1.8600000000000001E-3</v>
      </c>
      <c r="R225" s="145">
        <f t="shared" si="22"/>
        <v>7.4400000000000004E-3</v>
      </c>
      <c r="S225" s="145">
        <v>0</v>
      </c>
      <c r="T225" s="146">
        <f t="shared" si="23"/>
        <v>0</v>
      </c>
      <c r="AR225" s="147" t="s">
        <v>370</v>
      </c>
      <c r="AT225" s="147" t="s">
        <v>270</v>
      </c>
      <c r="AU225" s="147" t="s">
        <v>90</v>
      </c>
      <c r="AY225" s="17" t="s">
        <v>268</v>
      </c>
      <c r="BE225" s="148">
        <f t="shared" si="24"/>
        <v>0</v>
      </c>
      <c r="BF225" s="148">
        <f t="shared" si="25"/>
        <v>0</v>
      </c>
      <c r="BG225" s="148">
        <f t="shared" si="26"/>
        <v>0</v>
      </c>
      <c r="BH225" s="148">
        <f t="shared" si="27"/>
        <v>0</v>
      </c>
      <c r="BI225" s="148">
        <f t="shared" si="28"/>
        <v>0</v>
      </c>
      <c r="BJ225" s="17" t="s">
        <v>90</v>
      </c>
      <c r="BK225" s="148">
        <f t="shared" si="29"/>
        <v>0</v>
      </c>
      <c r="BL225" s="17" t="s">
        <v>370</v>
      </c>
      <c r="BM225" s="147" t="s">
        <v>4611</v>
      </c>
    </row>
    <row r="226" spans="2:65" s="1" customFormat="1" ht="24.2" customHeight="1">
      <c r="B226" s="32"/>
      <c r="C226" s="136" t="s">
        <v>550</v>
      </c>
      <c r="D226" s="136" t="s">
        <v>270</v>
      </c>
      <c r="E226" s="137" t="s">
        <v>4612</v>
      </c>
      <c r="F226" s="138" t="s">
        <v>4613</v>
      </c>
      <c r="G226" s="139" t="s">
        <v>281</v>
      </c>
      <c r="H226" s="140">
        <v>1</v>
      </c>
      <c r="I226" s="141"/>
      <c r="J226" s="142">
        <f t="shared" si="20"/>
        <v>0</v>
      </c>
      <c r="K226" s="138" t="s">
        <v>274</v>
      </c>
      <c r="L226" s="32"/>
      <c r="M226" s="143" t="s">
        <v>1</v>
      </c>
      <c r="N226" s="144" t="s">
        <v>43</v>
      </c>
      <c r="P226" s="145">
        <f t="shared" si="21"/>
        <v>0</v>
      </c>
      <c r="Q226" s="145">
        <v>1.4999999999999999E-4</v>
      </c>
      <c r="R226" s="145">
        <f t="shared" si="22"/>
        <v>1.4999999999999999E-4</v>
      </c>
      <c r="S226" s="145">
        <v>0</v>
      </c>
      <c r="T226" s="146">
        <f t="shared" si="23"/>
        <v>0</v>
      </c>
      <c r="AR226" s="147" t="s">
        <v>370</v>
      </c>
      <c r="AT226" s="147" t="s">
        <v>270</v>
      </c>
      <c r="AU226" s="147" t="s">
        <v>90</v>
      </c>
      <c r="AY226" s="17" t="s">
        <v>268</v>
      </c>
      <c r="BE226" s="148">
        <f t="shared" si="24"/>
        <v>0</v>
      </c>
      <c r="BF226" s="148">
        <f t="shared" si="25"/>
        <v>0</v>
      </c>
      <c r="BG226" s="148">
        <f t="shared" si="26"/>
        <v>0</v>
      </c>
      <c r="BH226" s="148">
        <f t="shared" si="27"/>
        <v>0</v>
      </c>
      <c r="BI226" s="148">
        <f t="shared" si="28"/>
        <v>0</v>
      </c>
      <c r="BJ226" s="17" t="s">
        <v>90</v>
      </c>
      <c r="BK226" s="148">
        <f t="shared" si="29"/>
        <v>0</v>
      </c>
      <c r="BL226" s="17" t="s">
        <v>370</v>
      </c>
      <c r="BM226" s="147" t="s">
        <v>4614</v>
      </c>
    </row>
    <row r="227" spans="2:65" s="1" customFormat="1" ht="16.5" customHeight="1">
      <c r="B227" s="32"/>
      <c r="C227" s="136" t="s">
        <v>554</v>
      </c>
      <c r="D227" s="136" t="s">
        <v>270</v>
      </c>
      <c r="E227" s="137" t="s">
        <v>4615</v>
      </c>
      <c r="F227" s="138" t="s">
        <v>4616</v>
      </c>
      <c r="G227" s="139" t="s">
        <v>281</v>
      </c>
      <c r="H227" s="140">
        <v>4</v>
      </c>
      <c r="I227" s="141"/>
      <c r="J227" s="142">
        <f t="shared" si="20"/>
        <v>0</v>
      </c>
      <c r="K227" s="138" t="s">
        <v>1</v>
      </c>
      <c r="L227" s="32"/>
      <c r="M227" s="143" t="s">
        <v>1</v>
      </c>
      <c r="N227" s="144" t="s">
        <v>43</v>
      </c>
      <c r="P227" s="145">
        <f t="shared" si="21"/>
        <v>0</v>
      </c>
      <c r="Q227" s="145">
        <v>1.4999999999999999E-4</v>
      </c>
      <c r="R227" s="145">
        <f t="shared" si="22"/>
        <v>5.9999999999999995E-4</v>
      </c>
      <c r="S227" s="145">
        <v>0</v>
      </c>
      <c r="T227" s="146">
        <f t="shared" si="23"/>
        <v>0</v>
      </c>
      <c r="AR227" s="147" t="s">
        <v>370</v>
      </c>
      <c r="AT227" s="147" t="s">
        <v>270</v>
      </c>
      <c r="AU227" s="147" t="s">
        <v>90</v>
      </c>
      <c r="AY227" s="17" t="s">
        <v>268</v>
      </c>
      <c r="BE227" s="148">
        <f t="shared" si="24"/>
        <v>0</v>
      </c>
      <c r="BF227" s="148">
        <f t="shared" si="25"/>
        <v>0</v>
      </c>
      <c r="BG227" s="148">
        <f t="shared" si="26"/>
        <v>0</v>
      </c>
      <c r="BH227" s="148">
        <f t="shared" si="27"/>
        <v>0</v>
      </c>
      <c r="BI227" s="148">
        <f t="shared" si="28"/>
        <v>0</v>
      </c>
      <c r="BJ227" s="17" t="s">
        <v>90</v>
      </c>
      <c r="BK227" s="148">
        <f t="shared" si="29"/>
        <v>0</v>
      </c>
      <c r="BL227" s="17" t="s">
        <v>370</v>
      </c>
      <c r="BM227" s="147" t="s">
        <v>4617</v>
      </c>
    </row>
    <row r="228" spans="2:65" s="1" customFormat="1" ht="33" customHeight="1">
      <c r="B228" s="32"/>
      <c r="C228" s="136" t="s">
        <v>558</v>
      </c>
      <c r="D228" s="136" t="s">
        <v>270</v>
      </c>
      <c r="E228" s="137" t="s">
        <v>4618</v>
      </c>
      <c r="F228" s="138" t="s">
        <v>4619</v>
      </c>
      <c r="G228" s="139" t="s">
        <v>281</v>
      </c>
      <c r="H228" s="140">
        <v>3</v>
      </c>
      <c r="I228" s="141"/>
      <c r="J228" s="142">
        <f t="shared" si="20"/>
        <v>0</v>
      </c>
      <c r="K228" s="138" t="s">
        <v>274</v>
      </c>
      <c r="L228" s="32"/>
      <c r="M228" s="143" t="s">
        <v>1</v>
      </c>
      <c r="N228" s="144" t="s">
        <v>43</v>
      </c>
      <c r="P228" s="145">
        <f t="shared" si="21"/>
        <v>0</v>
      </c>
      <c r="Q228" s="145">
        <v>1.5499999999999999E-3</v>
      </c>
      <c r="R228" s="145">
        <f t="shared" si="22"/>
        <v>4.6499999999999996E-3</v>
      </c>
      <c r="S228" s="145">
        <v>0</v>
      </c>
      <c r="T228" s="146">
        <f t="shared" si="23"/>
        <v>0</v>
      </c>
      <c r="AR228" s="147" t="s">
        <v>370</v>
      </c>
      <c r="AT228" s="147" t="s">
        <v>270</v>
      </c>
      <c r="AU228" s="147" t="s">
        <v>90</v>
      </c>
      <c r="AY228" s="17" t="s">
        <v>268</v>
      </c>
      <c r="BE228" s="148">
        <f t="shared" si="24"/>
        <v>0</v>
      </c>
      <c r="BF228" s="148">
        <f t="shared" si="25"/>
        <v>0</v>
      </c>
      <c r="BG228" s="148">
        <f t="shared" si="26"/>
        <v>0</v>
      </c>
      <c r="BH228" s="148">
        <f t="shared" si="27"/>
        <v>0</v>
      </c>
      <c r="BI228" s="148">
        <f t="shared" si="28"/>
        <v>0</v>
      </c>
      <c r="BJ228" s="17" t="s">
        <v>90</v>
      </c>
      <c r="BK228" s="148">
        <f t="shared" si="29"/>
        <v>0</v>
      </c>
      <c r="BL228" s="17" t="s">
        <v>370</v>
      </c>
      <c r="BM228" s="147" t="s">
        <v>4620</v>
      </c>
    </row>
    <row r="229" spans="2:65" s="1" customFormat="1" ht="33" customHeight="1">
      <c r="B229" s="32"/>
      <c r="C229" s="136" t="s">
        <v>562</v>
      </c>
      <c r="D229" s="136" t="s">
        <v>270</v>
      </c>
      <c r="E229" s="137" t="s">
        <v>4621</v>
      </c>
      <c r="F229" s="138" t="s">
        <v>4622</v>
      </c>
      <c r="G229" s="139" t="s">
        <v>281</v>
      </c>
      <c r="H229" s="140">
        <v>1</v>
      </c>
      <c r="I229" s="141"/>
      <c r="J229" s="142">
        <f t="shared" si="20"/>
        <v>0</v>
      </c>
      <c r="K229" s="138" t="s">
        <v>274</v>
      </c>
      <c r="L229" s="32"/>
      <c r="M229" s="143" t="s">
        <v>1</v>
      </c>
      <c r="N229" s="144" t="s">
        <v>43</v>
      </c>
      <c r="P229" s="145">
        <f t="shared" si="21"/>
        <v>0</v>
      </c>
      <c r="Q229" s="145">
        <v>1.89E-3</v>
      </c>
      <c r="R229" s="145">
        <f t="shared" si="22"/>
        <v>1.89E-3</v>
      </c>
      <c r="S229" s="145">
        <v>0</v>
      </c>
      <c r="T229" s="146">
        <f t="shared" si="23"/>
        <v>0</v>
      </c>
      <c r="AR229" s="147" t="s">
        <v>101</v>
      </c>
      <c r="AT229" s="147" t="s">
        <v>270</v>
      </c>
      <c r="AU229" s="147" t="s">
        <v>90</v>
      </c>
      <c r="AY229" s="17" t="s">
        <v>268</v>
      </c>
      <c r="BE229" s="148">
        <f t="shared" si="24"/>
        <v>0</v>
      </c>
      <c r="BF229" s="148">
        <f t="shared" si="25"/>
        <v>0</v>
      </c>
      <c r="BG229" s="148">
        <f t="shared" si="26"/>
        <v>0</v>
      </c>
      <c r="BH229" s="148">
        <f t="shared" si="27"/>
        <v>0</v>
      </c>
      <c r="BI229" s="148">
        <f t="shared" si="28"/>
        <v>0</v>
      </c>
      <c r="BJ229" s="17" t="s">
        <v>90</v>
      </c>
      <c r="BK229" s="148">
        <f t="shared" si="29"/>
        <v>0</v>
      </c>
      <c r="BL229" s="17" t="s">
        <v>101</v>
      </c>
      <c r="BM229" s="147" t="s">
        <v>4623</v>
      </c>
    </row>
    <row r="230" spans="2:65" s="1" customFormat="1" ht="37.9" customHeight="1">
      <c r="B230" s="32"/>
      <c r="C230" s="136" t="s">
        <v>566</v>
      </c>
      <c r="D230" s="136" t="s">
        <v>270</v>
      </c>
      <c r="E230" s="137" t="s">
        <v>4624</v>
      </c>
      <c r="F230" s="138" t="s">
        <v>4625</v>
      </c>
      <c r="G230" s="139" t="s">
        <v>281</v>
      </c>
      <c r="H230" s="140">
        <v>4</v>
      </c>
      <c r="I230" s="141"/>
      <c r="J230" s="142">
        <f t="shared" si="20"/>
        <v>0</v>
      </c>
      <c r="K230" s="138" t="s">
        <v>274</v>
      </c>
      <c r="L230" s="32"/>
      <c r="M230" s="143" t="s">
        <v>1</v>
      </c>
      <c r="N230" s="144" t="s">
        <v>43</v>
      </c>
      <c r="P230" s="145">
        <f t="shared" si="21"/>
        <v>0</v>
      </c>
      <c r="Q230" s="145">
        <v>1.5499999999999999E-3</v>
      </c>
      <c r="R230" s="145">
        <f t="shared" si="22"/>
        <v>6.1999999999999998E-3</v>
      </c>
      <c r="S230" s="145">
        <v>0</v>
      </c>
      <c r="T230" s="146">
        <f t="shared" si="23"/>
        <v>0</v>
      </c>
      <c r="AR230" s="147" t="s">
        <v>370</v>
      </c>
      <c r="AT230" s="147" t="s">
        <v>270</v>
      </c>
      <c r="AU230" s="147" t="s">
        <v>90</v>
      </c>
      <c r="AY230" s="17" t="s">
        <v>268</v>
      </c>
      <c r="BE230" s="148">
        <f t="shared" si="24"/>
        <v>0</v>
      </c>
      <c r="BF230" s="148">
        <f t="shared" si="25"/>
        <v>0</v>
      </c>
      <c r="BG230" s="148">
        <f t="shared" si="26"/>
        <v>0</v>
      </c>
      <c r="BH230" s="148">
        <f t="shared" si="27"/>
        <v>0</v>
      </c>
      <c r="BI230" s="148">
        <f t="shared" si="28"/>
        <v>0</v>
      </c>
      <c r="BJ230" s="17" t="s">
        <v>90</v>
      </c>
      <c r="BK230" s="148">
        <f t="shared" si="29"/>
        <v>0</v>
      </c>
      <c r="BL230" s="17" t="s">
        <v>370</v>
      </c>
      <c r="BM230" s="147" t="s">
        <v>4626</v>
      </c>
    </row>
    <row r="231" spans="2:65" s="1" customFormat="1" ht="49.15" customHeight="1">
      <c r="B231" s="32"/>
      <c r="C231" s="136" t="s">
        <v>711</v>
      </c>
      <c r="D231" s="177" t="s">
        <v>270</v>
      </c>
      <c r="E231" s="137" t="s">
        <v>4627</v>
      </c>
      <c r="F231" s="138" t="s">
        <v>4628</v>
      </c>
      <c r="G231" s="139" t="s">
        <v>318</v>
      </c>
      <c r="H231" s="140">
        <v>31</v>
      </c>
      <c r="I231" s="141"/>
      <c r="J231" s="142">
        <f t="shared" si="20"/>
        <v>0</v>
      </c>
      <c r="K231" s="138" t="s">
        <v>1</v>
      </c>
      <c r="L231" s="32"/>
      <c r="M231" s="143" t="s">
        <v>1</v>
      </c>
      <c r="N231" s="144" t="s">
        <v>43</v>
      </c>
      <c r="P231" s="145">
        <f t="shared" si="21"/>
        <v>0</v>
      </c>
      <c r="Q231" s="145">
        <v>1.5499999999999999E-3</v>
      </c>
      <c r="R231" s="145">
        <f t="shared" si="22"/>
        <v>4.8049999999999995E-2</v>
      </c>
      <c r="S231" s="145">
        <v>0</v>
      </c>
      <c r="T231" s="146">
        <f t="shared" si="23"/>
        <v>0</v>
      </c>
      <c r="AR231" s="147" t="s">
        <v>370</v>
      </c>
      <c r="AT231" s="147" t="s">
        <v>270</v>
      </c>
      <c r="AU231" s="147" t="s">
        <v>90</v>
      </c>
      <c r="AY231" s="17" t="s">
        <v>268</v>
      </c>
      <c r="BE231" s="148">
        <f t="shared" si="24"/>
        <v>0</v>
      </c>
      <c r="BF231" s="148">
        <f t="shared" si="25"/>
        <v>0</v>
      </c>
      <c r="BG231" s="148">
        <f t="shared" si="26"/>
        <v>0</v>
      </c>
      <c r="BH231" s="148">
        <f t="shared" si="27"/>
        <v>0</v>
      </c>
      <c r="BI231" s="148">
        <f t="shared" si="28"/>
        <v>0</v>
      </c>
      <c r="BJ231" s="17" t="s">
        <v>90</v>
      </c>
      <c r="BK231" s="148">
        <f t="shared" si="29"/>
        <v>0</v>
      </c>
      <c r="BL231" s="17" t="s">
        <v>370</v>
      </c>
      <c r="BM231" s="147" t="s">
        <v>4629</v>
      </c>
    </row>
    <row r="232" spans="2:65" s="1" customFormat="1" ht="49.15" customHeight="1">
      <c r="B232" s="32"/>
      <c r="C232" s="136" t="s">
        <v>715</v>
      </c>
      <c r="D232" s="177" t="s">
        <v>270</v>
      </c>
      <c r="E232" s="137" t="s">
        <v>4630</v>
      </c>
      <c r="F232" s="138" t="s">
        <v>4631</v>
      </c>
      <c r="G232" s="139" t="s">
        <v>318</v>
      </c>
      <c r="H232" s="140">
        <v>35</v>
      </c>
      <c r="I232" s="141"/>
      <c r="J232" s="142">
        <f t="shared" si="20"/>
        <v>0</v>
      </c>
      <c r="K232" s="138" t="s">
        <v>1</v>
      </c>
      <c r="L232" s="32"/>
      <c r="M232" s="143" t="s">
        <v>1</v>
      </c>
      <c r="N232" s="144" t="s">
        <v>43</v>
      </c>
      <c r="P232" s="145">
        <f t="shared" si="21"/>
        <v>0</v>
      </c>
      <c r="Q232" s="145">
        <v>1.5499999999999999E-3</v>
      </c>
      <c r="R232" s="145">
        <f t="shared" si="22"/>
        <v>5.425E-2</v>
      </c>
      <c r="S232" s="145">
        <v>0</v>
      </c>
      <c r="T232" s="146">
        <f t="shared" si="23"/>
        <v>0</v>
      </c>
      <c r="AR232" s="147" t="s">
        <v>370</v>
      </c>
      <c r="AT232" s="147" t="s">
        <v>270</v>
      </c>
      <c r="AU232" s="147" t="s">
        <v>90</v>
      </c>
      <c r="AY232" s="17" t="s">
        <v>268</v>
      </c>
      <c r="BE232" s="148">
        <f t="shared" si="24"/>
        <v>0</v>
      </c>
      <c r="BF232" s="148">
        <f t="shared" si="25"/>
        <v>0</v>
      </c>
      <c r="BG232" s="148">
        <f t="shared" si="26"/>
        <v>0</v>
      </c>
      <c r="BH232" s="148">
        <f t="shared" si="27"/>
        <v>0</v>
      </c>
      <c r="BI232" s="148">
        <f t="shared" si="28"/>
        <v>0</v>
      </c>
      <c r="BJ232" s="17" t="s">
        <v>90</v>
      </c>
      <c r="BK232" s="148">
        <f t="shared" si="29"/>
        <v>0</v>
      </c>
      <c r="BL232" s="17" t="s">
        <v>370</v>
      </c>
      <c r="BM232" s="147" t="s">
        <v>4632</v>
      </c>
    </row>
    <row r="233" spans="2:65" s="1" customFormat="1" ht="49.15" customHeight="1">
      <c r="B233" s="32"/>
      <c r="C233" s="136" t="s">
        <v>719</v>
      </c>
      <c r="D233" s="177" t="s">
        <v>270</v>
      </c>
      <c r="E233" s="137" t="s">
        <v>4633</v>
      </c>
      <c r="F233" s="138" t="s">
        <v>4634</v>
      </c>
      <c r="G233" s="139" t="s">
        <v>318</v>
      </c>
      <c r="H233" s="140">
        <v>35</v>
      </c>
      <c r="I233" s="141"/>
      <c r="J233" s="142">
        <f t="shared" si="20"/>
        <v>0</v>
      </c>
      <c r="K233" s="138" t="s">
        <v>1</v>
      </c>
      <c r="L233" s="32"/>
      <c r="M233" s="143" t="s">
        <v>1</v>
      </c>
      <c r="N233" s="144" t="s">
        <v>43</v>
      </c>
      <c r="P233" s="145">
        <f t="shared" si="21"/>
        <v>0</v>
      </c>
      <c r="Q233" s="145">
        <v>1.5499999999999999E-3</v>
      </c>
      <c r="R233" s="145">
        <f t="shared" si="22"/>
        <v>5.425E-2</v>
      </c>
      <c r="S233" s="145">
        <v>0</v>
      </c>
      <c r="T233" s="146">
        <f t="shared" si="23"/>
        <v>0</v>
      </c>
      <c r="AR233" s="147" t="s">
        <v>370</v>
      </c>
      <c r="AT233" s="147" t="s">
        <v>270</v>
      </c>
      <c r="AU233" s="147" t="s">
        <v>90</v>
      </c>
      <c r="AY233" s="17" t="s">
        <v>268</v>
      </c>
      <c r="BE233" s="148">
        <f t="shared" si="24"/>
        <v>0</v>
      </c>
      <c r="BF233" s="148">
        <f t="shared" si="25"/>
        <v>0</v>
      </c>
      <c r="BG233" s="148">
        <f t="shared" si="26"/>
        <v>0</v>
      </c>
      <c r="BH233" s="148">
        <f t="shared" si="27"/>
        <v>0</v>
      </c>
      <c r="BI233" s="148">
        <f t="shared" si="28"/>
        <v>0</v>
      </c>
      <c r="BJ233" s="17" t="s">
        <v>90</v>
      </c>
      <c r="BK233" s="148">
        <f t="shared" si="29"/>
        <v>0</v>
      </c>
      <c r="BL233" s="17" t="s">
        <v>370</v>
      </c>
      <c r="BM233" s="147" t="s">
        <v>4635</v>
      </c>
    </row>
    <row r="234" spans="2:65" s="1" customFormat="1" ht="49.15" customHeight="1">
      <c r="B234" s="32"/>
      <c r="C234" s="136" t="s">
        <v>723</v>
      </c>
      <c r="D234" s="177" t="s">
        <v>270</v>
      </c>
      <c r="E234" s="137" t="s">
        <v>4636</v>
      </c>
      <c r="F234" s="138" t="s">
        <v>4637</v>
      </c>
      <c r="G234" s="139" t="s">
        <v>318</v>
      </c>
      <c r="H234" s="140">
        <v>30</v>
      </c>
      <c r="I234" s="141"/>
      <c r="J234" s="142">
        <f t="shared" si="20"/>
        <v>0</v>
      </c>
      <c r="K234" s="138" t="s">
        <v>1</v>
      </c>
      <c r="L234" s="32"/>
      <c r="M234" s="143" t="s">
        <v>1</v>
      </c>
      <c r="N234" s="144" t="s">
        <v>43</v>
      </c>
      <c r="P234" s="145">
        <f t="shared" si="21"/>
        <v>0</v>
      </c>
      <c r="Q234" s="145">
        <v>1.5499999999999999E-3</v>
      </c>
      <c r="R234" s="145">
        <f t="shared" si="22"/>
        <v>4.65E-2</v>
      </c>
      <c r="S234" s="145">
        <v>0</v>
      </c>
      <c r="T234" s="146">
        <f t="shared" si="23"/>
        <v>0</v>
      </c>
      <c r="AR234" s="147" t="s">
        <v>370</v>
      </c>
      <c r="AT234" s="147" t="s">
        <v>270</v>
      </c>
      <c r="AU234" s="147" t="s">
        <v>90</v>
      </c>
      <c r="AY234" s="17" t="s">
        <v>268</v>
      </c>
      <c r="BE234" s="148">
        <f t="shared" si="24"/>
        <v>0</v>
      </c>
      <c r="BF234" s="148">
        <f t="shared" si="25"/>
        <v>0</v>
      </c>
      <c r="BG234" s="148">
        <f t="shared" si="26"/>
        <v>0</v>
      </c>
      <c r="BH234" s="148">
        <f t="shared" si="27"/>
        <v>0</v>
      </c>
      <c r="BI234" s="148">
        <f t="shared" si="28"/>
        <v>0</v>
      </c>
      <c r="BJ234" s="17" t="s">
        <v>90</v>
      </c>
      <c r="BK234" s="148">
        <f t="shared" si="29"/>
        <v>0</v>
      </c>
      <c r="BL234" s="17" t="s">
        <v>370</v>
      </c>
      <c r="BM234" s="147" t="s">
        <v>4638</v>
      </c>
    </row>
    <row r="235" spans="2:65" s="1" customFormat="1" ht="33" customHeight="1">
      <c r="B235" s="32"/>
      <c r="C235" s="136" t="s">
        <v>727</v>
      </c>
      <c r="D235" s="177" t="s">
        <v>270</v>
      </c>
      <c r="E235" s="137" t="s">
        <v>4639</v>
      </c>
      <c r="F235" s="138" t="s">
        <v>4640</v>
      </c>
      <c r="G235" s="139" t="s">
        <v>440</v>
      </c>
      <c r="H235" s="140">
        <v>4</v>
      </c>
      <c r="I235" s="141"/>
      <c r="J235" s="142">
        <f t="shared" si="20"/>
        <v>0</v>
      </c>
      <c r="K235" s="138" t="s">
        <v>1</v>
      </c>
      <c r="L235" s="32"/>
      <c r="M235" s="143" t="s">
        <v>1</v>
      </c>
      <c r="N235" s="144" t="s">
        <v>43</v>
      </c>
      <c r="P235" s="145">
        <f t="shared" si="21"/>
        <v>0</v>
      </c>
      <c r="Q235" s="145">
        <v>1.5499999999999999E-3</v>
      </c>
      <c r="R235" s="145">
        <f t="shared" si="22"/>
        <v>6.1999999999999998E-3</v>
      </c>
      <c r="S235" s="145">
        <v>0</v>
      </c>
      <c r="T235" s="146">
        <f t="shared" si="23"/>
        <v>0</v>
      </c>
      <c r="AR235" s="147" t="s">
        <v>370</v>
      </c>
      <c r="AT235" s="147" t="s">
        <v>270</v>
      </c>
      <c r="AU235" s="147" t="s">
        <v>90</v>
      </c>
      <c r="AY235" s="17" t="s">
        <v>268</v>
      </c>
      <c r="BE235" s="148">
        <f t="shared" si="24"/>
        <v>0</v>
      </c>
      <c r="BF235" s="148">
        <f t="shared" si="25"/>
        <v>0</v>
      </c>
      <c r="BG235" s="148">
        <f t="shared" si="26"/>
        <v>0</v>
      </c>
      <c r="BH235" s="148">
        <f t="shared" si="27"/>
        <v>0</v>
      </c>
      <c r="BI235" s="148">
        <f t="shared" si="28"/>
        <v>0</v>
      </c>
      <c r="BJ235" s="17" t="s">
        <v>90</v>
      </c>
      <c r="BK235" s="148">
        <f t="shared" si="29"/>
        <v>0</v>
      </c>
      <c r="BL235" s="17" t="s">
        <v>370</v>
      </c>
      <c r="BM235" s="147" t="s">
        <v>4641</v>
      </c>
    </row>
    <row r="236" spans="2:65" s="1" customFormat="1" ht="24.2" customHeight="1">
      <c r="B236" s="32"/>
      <c r="C236" s="136" t="s">
        <v>570</v>
      </c>
      <c r="D236" s="136" t="s">
        <v>270</v>
      </c>
      <c r="E236" s="137" t="s">
        <v>4642</v>
      </c>
      <c r="F236" s="138" t="s">
        <v>4643</v>
      </c>
      <c r="G236" s="139" t="s">
        <v>318</v>
      </c>
      <c r="H236" s="140">
        <v>972</v>
      </c>
      <c r="I236" s="141"/>
      <c r="J236" s="142">
        <f t="shared" si="20"/>
        <v>0</v>
      </c>
      <c r="K236" s="138" t="s">
        <v>274</v>
      </c>
      <c r="L236" s="32"/>
      <c r="M236" s="143" t="s">
        <v>1</v>
      </c>
      <c r="N236" s="144" t="s">
        <v>43</v>
      </c>
      <c r="P236" s="145">
        <f t="shared" si="21"/>
        <v>0</v>
      </c>
      <c r="Q236" s="145">
        <v>1.9000000000000001E-4</v>
      </c>
      <c r="R236" s="145">
        <f t="shared" si="22"/>
        <v>0.18468000000000001</v>
      </c>
      <c r="S236" s="145">
        <v>0</v>
      </c>
      <c r="T236" s="146">
        <f t="shared" si="23"/>
        <v>0</v>
      </c>
      <c r="AR236" s="147" t="s">
        <v>370</v>
      </c>
      <c r="AT236" s="147" t="s">
        <v>270</v>
      </c>
      <c r="AU236" s="147" t="s">
        <v>90</v>
      </c>
      <c r="AY236" s="17" t="s">
        <v>268</v>
      </c>
      <c r="BE236" s="148">
        <f t="shared" si="24"/>
        <v>0</v>
      </c>
      <c r="BF236" s="148">
        <f t="shared" si="25"/>
        <v>0</v>
      </c>
      <c r="BG236" s="148">
        <f t="shared" si="26"/>
        <v>0</v>
      </c>
      <c r="BH236" s="148">
        <f t="shared" si="27"/>
        <v>0</v>
      </c>
      <c r="BI236" s="148">
        <f t="shared" si="28"/>
        <v>0</v>
      </c>
      <c r="BJ236" s="17" t="s">
        <v>90</v>
      </c>
      <c r="BK236" s="148">
        <f t="shared" si="29"/>
        <v>0</v>
      </c>
      <c r="BL236" s="17" t="s">
        <v>370</v>
      </c>
      <c r="BM236" s="147" t="s">
        <v>4644</v>
      </c>
    </row>
    <row r="237" spans="2:65" s="1" customFormat="1" ht="21.75" customHeight="1">
      <c r="B237" s="32"/>
      <c r="C237" s="136" t="s">
        <v>575</v>
      </c>
      <c r="D237" s="136" t="s">
        <v>270</v>
      </c>
      <c r="E237" s="137" t="s">
        <v>4645</v>
      </c>
      <c r="F237" s="138" t="s">
        <v>4646</v>
      </c>
      <c r="G237" s="139" t="s">
        <v>318</v>
      </c>
      <c r="H237" s="140">
        <v>972</v>
      </c>
      <c r="I237" s="141"/>
      <c r="J237" s="142">
        <f t="shared" si="20"/>
        <v>0</v>
      </c>
      <c r="K237" s="138" t="s">
        <v>274</v>
      </c>
      <c r="L237" s="32"/>
      <c r="M237" s="143" t="s">
        <v>1</v>
      </c>
      <c r="N237" s="144" t="s">
        <v>43</v>
      </c>
      <c r="P237" s="145">
        <f t="shared" si="21"/>
        <v>0</v>
      </c>
      <c r="Q237" s="145">
        <v>1.0000000000000001E-5</v>
      </c>
      <c r="R237" s="145">
        <f t="shared" si="22"/>
        <v>9.7200000000000012E-3</v>
      </c>
      <c r="S237" s="145">
        <v>0</v>
      </c>
      <c r="T237" s="146">
        <f t="shared" si="23"/>
        <v>0</v>
      </c>
      <c r="AR237" s="147" t="s">
        <v>370</v>
      </c>
      <c r="AT237" s="147" t="s">
        <v>270</v>
      </c>
      <c r="AU237" s="147" t="s">
        <v>90</v>
      </c>
      <c r="AY237" s="17" t="s">
        <v>268</v>
      </c>
      <c r="BE237" s="148">
        <f t="shared" si="24"/>
        <v>0</v>
      </c>
      <c r="BF237" s="148">
        <f t="shared" si="25"/>
        <v>0</v>
      </c>
      <c r="BG237" s="148">
        <f t="shared" si="26"/>
        <v>0</v>
      </c>
      <c r="BH237" s="148">
        <f t="shared" si="27"/>
        <v>0</v>
      </c>
      <c r="BI237" s="148">
        <f t="shared" si="28"/>
        <v>0</v>
      </c>
      <c r="BJ237" s="17" t="s">
        <v>90</v>
      </c>
      <c r="BK237" s="148">
        <f t="shared" si="29"/>
        <v>0</v>
      </c>
      <c r="BL237" s="17" t="s">
        <v>370</v>
      </c>
      <c r="BM237" s="147" t="s">
        <v>4647</v>
      </c>
    </row>
    <row r="238" spans="2:65" s="1" customFormat="1" ht="24.2" customHeight="1">
      <c r="B238" s="32"/>
      <c r="C238" s="136" t="s">
        <v>580</v>
      </c>
      <c r="D238" s="136" t="s">
        <v>270</v>
      </c>
      <c r="E238" s="137" t="s">
        <v>4648</v>
      </c>
      <c r="F238" s="138" t="s">
        <v>4649</v>
      </c>
      <c r="G238" s="139" t="s">
        <v>1472</v>
      </c>
      <c r="H238" s="197"/>
      <c r="I238" s="141"/>
      <c r="J238" s="142">
        <f t="shared" si="20"/>
        <v>0</v>
      </c>
      <c r="K238" s="138" t="s">
        <v>274</v>
      </c>
      <c r="L238" s="32"/>
      <c r="M238" s="143" t="s">
        <v>1</v>
      </c>
      <c r="N238" s="144" t="s">
        <v>43</v>
      </c>
      <c r="P238" s="145">
        <f t="shared" si="21"/>
        <v>0</v>
      </c>
      <c r="Q238" s="145">
        <v>0</v>
      </c>
      <c r="R238" s="145">
        <f t="shared" si="22"/>
        <v>0</v>
      </c>
      <c r="S238" s="145">
        <v>0</v>
      </c>
      <c r="T238" s="146">
        <f t="shared" si="23"/>
        <v>0</v>
      </c>
      <c r="AR238" s="147" t="s">
        <v>370</v>
      </c>
      <c r="AT238" s="147" t="s">
        <v>270</v>
      </c>
      <c r="AU238" s="147" t="s">
        <v>90</v>
      </c>
      <c r="AY238" s="17" t="s">
        <v>268</v>
      </c>
      <c r="BE238" s="148">
        <f t="shared" si="24"/>
        <v>0</v>
      </c>
      <c r="BF238" s="148">
        <f t="shared" si="25"/>
        <v>0</v>
      </c>
      <c r="BG238" s="148">
        <f t="shared" si="26"/>
        <v>0</v>
      </c>
      <c r="BH238" s="148">
        <f t="shared" si="27"/>
        <v>0</v>
      </c>
      <c r="BI238" s="148">
        <f t="shared" si="28"/>
        <v>0</v>
      </c>
      <c r="BJ238" s="17" t="s">
        <v>90</v>
      </c>
      <c r="BK238" s="148">
        <f t="shared" si="29"/>
        <v>0</v>
      </c>
      <c r="BL238" s="17" t="s">
        <v>370</v>
      </c>
      <c r="BM238" s="147" t="s">
        <v>4650</v>
      </c>
    </row>
    <row r="239" spans="2:65" s="11" customFormat="1" ht="22.9" customHeight="1">
      <c r="B239" s="124"/>
      <c r="D239" s="125" t="s">
        <v>76</v>
      </c>
      <c r="E239" s="134" t="s">
        <v>4651</v>
      </c>
      <c r="F239" s="134" t="s">
        <v>4652</v>
      </c>
      <c r="I239" s="127"/>
      <c r="J239" s="135">
        <f>BK239</f>
        <v>0</v>
      </c>
      <c r="L239" s="124"/>
      <c r="M239" s="129"/>
      <c r="P239" s="130">
        <f>SUM(P240:P248)</f>
        <v>0</v>
      </c>
      <c r="R239" s="130">
        <f>SUM(R240:R248)</f>
        <v>0.12397</v>
      </c>
      <c r="T239" s="131">
        <f>SUM(T240:T248)</f>
        <v>0</v>
      </c>
      <c r="AR239" s="125" t="s">
        <v>90</v>
      </c>
      <c r="AT239" s="132" t="s">
        <v>76</v>
      </c>
      <c r="AU239" s="132" t="s">
        <v>84</v>
      </c>
      <c r="AY239" s="125" t="s">
        <v>268</v>
      </c>
      <c r="BK239" s="133">
        <f>SUM(BK240:BK248)</f>
        <v>0</v>
      </c>
    </row>
    <row r="240" spans="2:65" s="1" customFormat="1" ht="76.349999999999994" customHeight="1">
      <c r="B240" s="32"/>
      <c r="C240" s="136" t="s">
        <v>589</v>
      </c>
      <c r="D240" s="136" t="s">
        <v>270</v>
      </c>
      <c r="E240" s="137" t="s">
        <v>4653</v>
      </c>
      <c r="F240" s="138" t="s">
        <v>4654</v>
      </c>
      <c r="G240" s="139" t="s">
        <v>665</v>
      </c>
      <c r="H240" s="140">
        <v>1</v>
      </c>
      <c r="I240" s="141"/>
      <c r="J240" s="142">
        <f t="shared" ref="J240:J248" si="30">ROUND(I240*H240,2)</f>
        <v>0</v>
      </c>
      <c r="K240" s="138" t="s">
        <v>1</v>
      </c>
      <c r="L240" s="32"/>
      <c r="M240" s="143" t="s">
        <v>1</v>
      </c>
      <c r="N240" s="144" t="s">
        <v>43</v>
      </c>
      <c r="P240" s="145">
        <f t="shared" ref="P240:P248" si="31">O240*H240</f>
        <v>0</v>
      </c>
      <c r="Q240" s="145">
        <v>3.7199999999999997E-2</v>
      </c>
      <c r="R240" s="145">
        <f t="shared" ref="R240:R248" si="32">Q240*H240</f>
        <v>3.7199999999999997E-2</v>
      </c>
      <c r="S240" s="145">
        <v>0</v>
      </c>
      <c r="T240" s="146">
        <f t="shared" ref="T240:T248" si="33">S240*H240</f>
        <v>0</v>
      </c>
      <c r="AR240" s="147" t="s">
        <v>370</v>
      </c>
      <c r="AT240" s="147" t="s">
        <v>270</v>
      </c>
      <c r="AU240" s="147" t="s">
        <v>90</v>
      </c>
      <c r="AY240" s="17" t="s">
        <v>268</v>
      </c>
      <c r="BE240" s="148">
        <f t="shared" ref="BE240:BE248" si="34">IF(N240="základní",J240,0)</f>
        <v>0</v>
      </c>
      <c r="BF240" s="148">
        <f t="shared" ref="BF240:BF248" si="35">IF(N240="snížená",J240,0)</f>
        <v>0</v>
      </c>
      <c r="BG240" s="148">
        <f t="shared" ref="BG240:BG248" si="36">IF(N240="zákl. přenesená",J240,0)</f>
        <v>0</v>
      </c>
      <c r="BH240" s="148">
        <f t="shared" ref="BH240:BH248" si="37">IF(N240="sníž. přenesená",J240,0)</f>
        <v>0</v>
      </c>
      <c r="BI240" s="148">
        <f t="shared" ref="BI240:BI248" si="38">IF(N240="nulová",J240,0)</f>
        <v>0</v>
      </c>
      <c r="BJ240" s="17" t="s">
        <v>90</v>
      </c>
      <c r="BK240" s="148">
        <f t="shared" ref="BK240:BK248" si="39">ROUND(I240*H240,2)</f>
        <v>0</v>
      </c>
      <c r="BL240" s="17" t="s">
        <v>370</v>
      </c>
      <c r="BM240" s="147" t="s">
        <v>4655</v>
      </c>
    </row>
    <row r="241" spans="2:65" s="1" customFormat="1" ht="37.9" customHeight="1">
      <c r="B241" s="32"/>
      <c r="C241" s="136" t="s">
        <v>593</v>
      </c>
      <c r="D241" s="136" t="s">
        <v>270</v>
      </c>
      <c r="E241" s="137" t="s">
        <v>4656</v>
      </c>
      <c r="F241" s="138" t="s">
        <v>4657</v>
      </c>
      <c r="G241" s="139" t="s">
        <v>440</v>
      </c>
      <c r="H241" s="140">
        <v>2</v>
      </c>
      <c r="I241" s="141"/>
      <c r="J241" s="142">
        <f t="shared" si="30"/>
        <v>0</v>
      </c>
      <c r="K241" s="138" t="s">
        <v>1</v>
      </c>
      <c r="L241" s="32"/>
      <c r="M241" s="143" t="s">
        <v>1</v>
      </c>
      <c r="N241" s="144" t="s">
        <v>43</v>
      </c>
      <c r="P241" s="145">
        <f t="shared" si="31"/>
        <v>0</v>
      </c>
      <c r="Q241" s="145">
        <v>3.7199999999999997E-2</v>
      </c>
      <c r="R241" s="145">
        <f t="shared" si="32"/>
        <v>7.4399999999999994E-2</v>
      </c>
      <c r="S241" s="145">
        <v>0</v>
      </c>
      <c r="T241" s="146">
        <f t="shared" si="33"/>
        <v>0</v>
      </c>
      <c r="AR241" s="147" t="s">
        <v>370</v>
      </c>
      <c r="AT241" s="147" t="s">
        <v>270</v>
      </c>
      <c r="AU241" s="147" t="s">
        <v>90</v>
      </c>
      <c r="AY241" s="17" t="s">
        <v>268</v>
      </c>
      <c r="BE241" s="148">
        <f t="shared" si="34"/>
        <v>0</v>
      </c>
      <c r="BF241" s="148">
        <f t="shared" si="35"/>
        <v>0</v>
      </c>
      <c r="BG241" s="148">
        <f t="shared" si="36"/>
        <v>0</v>
      </c>
      <c r="BH241" s="148">
        <f t="shared" si="37"/>
        <v>0</v>
      </c>
      <c r="BI241" s="148">
        <f t="shared" si="38"/>
        <v>0</v>
      </c>
      <c r="BJ241" s="17" t="s">
        <v>90</v>
      </c>
      <c r="BK241" s="148">
        <f t="shared" si="39"/>
        <v>0</v>
      </c>
      <c r="BL241" s="17" t="s">
        <v>370</v>
      </c>
      <c r="BM241" s="147" t="s">
        <v>4658</v>
      </c>
    </row>
    <row r="242" spans="2:65" s="1" customFormat="1" ht="37.9" customHeight="1">
      <c r="B242" s="32"/>
      <c r="C242" s="136" t="s">
        <v>597</v>
      </c>
      <c r="D242" s="136" t="s">
        <v>270</v>
      </c>
      <c r="E242" s="137" t="s">
        <v>4659</v>
      </c>
      <c r="F242" s="138" t="s">
        <v>4660</v>
      </c>
      <c r="G242" s="139" t="s">
        <v>665</v>
      </c>
      <c r="H242" s="140">
        <v>1</v>
      </c>
      <c r="I242" s="141"/>
      <c r="J242" s="142">
        <f t="shared" si="30"/>
        <v>0</v>
      </c>
      <c r="K242" s="138" t="s">
        <v>274</v>
      </c>
      <c r="L242" s="32"/>
      <c r="M242" s="143" t="s">
        <v>1</v>
      </c>
      <c r="N242" s="144" t="s">
        <v>43</v>
      </c>
      <c r="P242" s="145">
        <f t="shared" si="31"/>
        <v>0</v>
      </c>
      <c r="Q242" s="145">
        <v>4.4799999999999996E-3</v>
      </c>
      <c r="R242" s="145">
        <f t="shared" si="32"/>
        <v>4.4799999999999996E-3</v>
      </c>
      <c r="S242" s="145">
        <v>0</v>
      </c>
      <c r="T242" s="146">
        <f t="shared" si="33"/>
        <v>0</v>
      </c>
      <c r="AR242" s="147" t="s">
        <v>370</v>
      </c>
      <c r="AT242" s="147" t="s">
        <v>270</v>
      </c>
      <c r="AU242" s="147" t="s">
        <v>90</v>
      </c>
      <c r="AY242" s="17" t="s">
        <v>268</v>
      </c>
      <c r="BE242" s="148">
        <f t="shared" si="34"/>
        <v>0</v>
      </c>
      <c r="BF242" s="148">
        <f t="shared" si="35"/>
        <v>0</v>
      </c>
      <c r="BG242" s="148">
        <f t="shared" si="36"/>
        <v>0</v>
      </c>
      <c r="BH242" s="148">
        <f t="shared" si="37"/>
        <v>0</v>
      </c>
      <c r="BI242" s="148">
        <f t="shared" si="38"/>
        <v>0</v>
      </c>
      <c r="BJ242" s="17" t="s">
        <v>90</v>
      </c>
      <c r="BK242" s="148">
        <f t="shared" si="39"/>
        <v>0</v>
      </c>
      <c r="BL242" s="17" t="s">
        <v>370</v>
      </c>
      <c r="BM242" s="147" t="s">
        <v>4661</v>
      </c>
    </row>
    <row r="243" spans="2:65" s="1" customFormat="1" ht="33" customHeight="1">
      <c r="B243" s="32"/>
      <c r="C243" s="136" t="s">
        <v>601</v>
      </c>
      <c r="D243" s="136" t="s">
        <v>270</v>
      </c>
      <c r="E243" s="137" t="s">
        <v>4662</v>
      </c>
      <c r="F243" s="138" t="s">
        <v>4663</v>
      </c>
      <c r="G243" s="139" t="s">
        <v>665</v>
      </c>
      <c r="H243" s="140">
        <v>1</v>
      </c>
      <c r="I243" s="141"/>
      <c r="J243" s="142">
        <f t="shared" si="30"/>
        <v>0</v>
      </c>
      <c r="K243" s="138" t="s">
        <v>274</v>
      </c>
      <c r="L243" s="32"/>
      <c r="M243" s="143" t="s">
        <v>1</v>
      </c>
      <c r="N243" s="144" t="s">
        <v>43</v>
      </c>
      <c r="P243" s="145">
        <f t="shared" si="31"/>
        <v>0</v>
      </c>
      <c r="Q243" s="145">
        <v>3.2799999999999999E-3</v>
      </c>
      <c r="R243" s="145">
        <f t="shared" si="32"/>
        <v>3.2799999999999999E-3</v>
      </c>
      <c r="S243" s="145">
        <v>0</v>
      </c>
      <c r="T243" s="146">
        <f t="shared" si="33"/>
        <v>0</v>
      </c>
      <c r="AR243" s="147" t="s">
        <v>370</v>
      </c>
      <c r="AT243" s="147" t="s">
        <v>270</v>
      </c>
      <c r="AU243" s="147" t="s">
        <v>90</v>
      </c>
      <c r="AY243" s="17" t="s">
        <v>268</v>
      </c>
      <c r="BE243" s="148">
        <f t="shared" si="34"/>
        <v>0</v>
      </c>
      <c r="BF243" s="148">
        <f t="shared" si="35"/>
        <v>0</v>
      </c>
      <c r="BG243" s="148">
        <f t="shared" si="36"/>
        <v>0</v>
      </c>
      <c r="BH243" s="148">
        <f t="shared" si="37"/>
        <v>0</v>
      </c>
      <c r="BI243" s="148">
        <f t="shared" si="38"/>
        <v>0</v>
      </c>
      <c r="BJ243" s="17" t="s">
        <v>90</v>
      </c>
      <c r="BK243" s="148">
        <f t="shared" si="39"/>
        <v>0</v>
      </c>
      <c r="BL243" s="17" t="s">
        <v>370</v>
      </c>
      <c r="BM243" s="147" t="s">
        <v>4664</v>
      </c>
    </row>
    <row r="244" spans="2:65" s="1" customFormat="1" ht="24.2" customHeight="1">
      <c r="B244" s="32"/>
      <c r="C244" s="136" t="s">
        <v>605</v>
      </c>
      <c r="D244" s="136" t="s">
        <v>270</v>
      </c>
      <c r="E244" s="137" t="s">
        <v>4665</v>
      </c>
      <c r="F244" s="138" t="s">
        <v>4666</v>
      </c>
      <c r="G244" s="139" t="s">
        <v>281</v>
      </c>
      <c r="H244" s="140">
        <v>1</v>
      </c>
      <c r="I244" s="141"/>
      <c r="J244" s="142">
        <f t="shared" si="30"/>
        <v>0</v>
      </c>
      <c r="K244" s="138" t="s">
        <v>274</v>
      </c>
      <c r="L244" s="32"/>
      <c r="M244" s="143" t="s">
        <v>1</v>
      </c>
      <c r="N244" s="144" t="s">
        <v>43</v>
      </c>
      <c r="P244" s="145">
        <f t="shared" si="31"/>
        <v>0</v>
      </c>
      <c r="Q244" s="145">
        <v>3.6000000000000002E-4</v>
      </c>
      <c r="R244" s="145">
        <f t="shared" si="32"/>
        <v>3.6000000000000002E-4</v>
      </c>
      <c r="S244" s="145">
        <v>0</v>
      </c>
      <c r="T244" s="146">
        <f t="shared" si="33"/>
        <v>0</v>
      </c>
      <c r="AR244" s="147" t="s">
        <v>370</v>
      </c>
      <c r="AT244" s="147" t="s">
        <v>270</v>
      </c>
      <c r="AU244" s="147" t="s">
        <v>90</v>
      </c>
      <c r="AY244" s="17" t="s">
        <v>268</v>
      </c>
      <c r="BE244" s="148">
        <f t="shared" si="34"/>
        <v>0</v>
      </c>
      <c r="BF244" s="148">
        <f t="shared" si="35"/>
        <v>0</v>
      </c>
      <c r="BG244" s="148">
        <f t="shared" si="36"/>
        <v>0</v>
      </c>
      <c r="BH244" s="148">
        <f t="shared" si="37"/>
        <v>0</v>
      </c>
      <c r="BI244" s="148">
        <f t="shared" si="38"/>
        <v>0</v>
      </c>
      <c r="BJ244" s="17" t="s">
        <v>90</v>
      </c>
      <c r="BK244" s="148">
        <f t="shared" si="39"/>
        <v>0</v>
      </c>
      <c r="BL244" s="17" t="s">
        <v>370</v>
      </c>
      <c r="BM244" s="147" t="s">
        <v>4667</v>
      </c>
    </row>
    <row r="245" spans="2:65" s="1" customFormat="1" ht="33" customHeight="1">
      <c r="B245" s="32"/>
      <c r="C245" s="136" t="s">
        <v>611</v>
      </c>
      <c r="D245" s="136" t="s">
        <v>270</v>
      </c>
      <c r="E245" s="137" t="s">
        <v>4668</v>
      </c>
      <c r="F245" s="138" t="s">
        <v>4669</v>
      </c>
      <c r="G245" s="139" t="s">
        <v>281</v>
      </c>
      <c r="H245" s="140">
        <v>1</v>
      </c>
      <c r="I245" s="141"/>
      <c r="J245" s="142">
        <f t="shared" si="30"/>
        <v>0</v>
      </c>
      <c r="K245" s="138" t="s">
        <v>274</v>
      </c>
      <c r="L245" s="32"/>
      <c r="M245" s="143" t="s">
        <v>1</v>
      </c>
      <c r="N245" s="144" t="s">
        <v>43</v>
      </c>
      <c r="P245" s="145">
        <f t="shared" si="31"/>
        <v>0</v>
      </c>
      <c r="Q245" s="145">
        <v>5.5999999999999995E-4</v>
      </c>
      <c r="R245" s="145">
        <f t="shared" si="32"/>
        <v>5.5999999999999995E-4</v>
      </c>
      <c r="S245" s="145">
        <v>0</v>
      </c>
      <c r="T245" s="146">
        <f t="shared" si="33"/>
        <v>0</v>
      </c>
      <c r="AR245" s="147" t="s">
        <v>370</v>
      </c>
      <c r="AT245" s="147" t="s">
        <v>270</v>
      </c>
      <c r="AU245" s="147" t="s">
        <v>90</v>
      </c>
      <c r="AY245" s="17" t="s">
        <v>268</v>
      </c>
      <c r="BE245" s="148">
        <f t="shared" si="34"/>
        <v>0</v>
      </c>
      <c r="BF245" s="148">
        <f t="shared" si="35"/>
        <v>0</v>
      </c>
      <c r="BG245" s="148">
        <f t="shared" si="36"/>
        <v>0</v>
      </c>
      <c r="BH245" s="148">
        <f t="shared" si="37"/>
        <v>0</v>
      </c>
      <c r="BI245" s="148">
        <f t="shared" si="38"/>
        <v>0</v>
      </c>
      <c r="BJ245" s="17" t="s">
        <v>90</v>
      </c>
      <c r="BK245" s="148">
        <f t="shared" si="39"/>
        <v>0</v>
      </c>
      <c r="BL245" s="17" t="s">
        <v>370</v>
      </c>
      <c r="BM245" s="147" t="s">
        <v>4670</v>
      </c>
    </row>
    <row r="246" spans="2:65" s="1" customFormat="1" ht="24.2" customHeight="1">
      <c r="B246" s="32"/>
      <c r="C246" s="136" t="s">
        <v>615</v>
      </c>
      <c r="D246" s="177" t="s">
        <v>270</v>
      </c>
      <c r="E246" s="137" t="s">
        <v>4671</v>
      </c>
      <c r="F246" s="138" t="s">
        <v>4672</v>
      </c>
      <c r="G246" s="139" t="s">
        <v>281</v>
      </c>
      <c r="H246" s="140">
        <v>2</v>
      </c>
      <c r="I246" s="141"/>
      <c r="J246" s="142">
        <f t="shared" si="30"/>
        <v>0</v>
      </c>
      <c r="K246" s="138" t="s">
        <v>1</v>
      </c>
      <c r="L246" s="32"/>
      <c r="M246" s="143" t="s">
        <v>1</v>
      </c>
      <c r="N246" s="144" t="s">
        <v>43</v>
      </c>
      <c r="P246" s="145">
        <f t="shared" si="31"/>
        <v>0</v>
      </c>
      <c r="Q246" s="145">
        <v>1.47E-3</v>
      </c>
      <c r="R246" s="145">
        <f t="shared" si="32"/>
        <v>2.9399999999999999E-3</v>
      </c>
      <c r="S246" s="145">
        <v>0</v>
      </c>
      <c r="T246" s="146">
        <f t="shared" si="33"/>
        <v>0</v>
      </c>
      <c r="AR246" s="147" t="s">
        <v>370</v>
      </c>
      <c r="AT246" s="147" t="s">
        <v>270</v>
      </c>
      <c r="AU246" s="147" t="s">
        <v>90</v>
      </c>
      <c r="AY246" s="17" t="s">
        <v>268</v>
      </c>
      <c r="BE246" s="148">
        <f t="shared" si="34"/>
        <v>0</v>
      </c>
      <c r="BF246" s="148">
        <f t="shared" si="35"/>
        <v>0</v>
      </c>
      <c r="BG246" s="148">
        <f t="shared" si="36"/>
        <v>0</v>
      </c>
      <c r="BH246" s="148">
        <f t="shared" si="37"/>
        <v>0</v>
      </c>
      <c r="BI246" s="148">
        <f t="shared" si="38"/>
        <v>0</v>
      </c>
      <c r="BJ246" s="17" t="s">
        <v>90</v>
      </c>
      <c r="BK246" s="148">
        <f t="shared" si="39"/>
        <v>0</v>
      </c>
      <c r="BL246" s="17" t="s">
        <v>370</v>
      </c>
      <c r="BM246" s="147" t="s">
        <v>4673</v>
      </c>
    </row>
    <row r="247" spans="2:65" s="1" customFormat="1" ht="24.2" customHeight="1">
      <c r="B247" s="32"/>
      <c r="C247" s="136" t="s">
        <v>619</v>
      </c>
      <c r="D247" s="136" t="s">
        <v>270</v>
      </c>
      <c r="E247" s="137" t="s">
        <v>4674</v>
      </c>
      <c r="F247" s="138" t="s">
        <v>4675</v>
      </c>
      <c r="G247" s="139" t="s">
        <v>281</v>
      </c>
      <c r="H247" s="140">
        <v>1</v>
      </c>
      <c r="I247" s="141"/>
      <c r="J247" s="142">
        <f t="shared" si="30"/>
        <v>0</v>
      </c>
      <c r="K247" s="138" t="s">
        <v>274</v>
      </c>
      <c r="L247" s="32"/>
      <c r="M247" s="143" t="s">
        <v>1</v>
      </c>
      <c r="N247" s="144" t="s">
        <v>43</v>
      </c>
      <c r="P247" s="145">
        <f t="shared" si="31"/>
        <v>0</v>
      </c>
      <c r="Q247" s="145">
        <v>7.5000000000000002E-4</v>
      </c>
      <c r="R247" s="145">
        <f t="shared" si="32"/>
        <v>7.5000000000000002E-4</v>
      </c>
      <c r="S247" s="145">
        <v>0</v>
      </c>
      <c r="T247" s="146">
        <f t="shared" si="33"/>
        <v>0</v>
      </c>
      <c r="AR247" s="147" t="s">
        <v>370</v>
      </c>
      <c r="AT247" s="147" t="s">
        <v>270</v>
      </c>
      <c r="AU247" s="147" t="s">
        <v>90</v>
      </c>
      <c r="AY247" s="17" t="s">
        <v>268</v>
      </c>
      <c r="BE247" s="148">
        <f t="shared" si="34"/>
        <v>0</v>
      </c>
      <c r="BF247" s="148">
        <f t="shared" si="35"/>
        <v>0</v>
      </c>
      <c r="BG247" s="148">
        <f t="shared" si="36"/>
        <v>0</v>
      </c>
      <c r="BH247" s="148">
        <f t="shared" si="37"/>
        <v>0</v>
      </c>
      <c r="BI247" s="148">
        <f t="shared" si="38"/>
        <v>0</v>
      </c>
      <c r="BJ247" s="17" t="s">
        <v>90</v>
      </c>
      <c r="BK247" s="148">
        <f t="shared" si="39"/>
        <v>0</v>
      </c>
      <c r="BL247" s="17" t="s">
        <v>370</v>
      </c>
      <c r="BM247" s="147" t="s">
        <v>4676</v>
      </c>
    </row>
    <row r="248" spans="2:65" s="1" customFormat="1" ht="24.2" customHeight="1">
      <c r="B248" s="32"/>
      <c r="C248" s="136" t="s">
        <v>623</v>
      </c>
      <c r="D248" s="136" t="s">
        <v>270</v>
      </c>
      <c r="E248" s="137" t="s">
        <v>4677</v>
      </c>
      <c r="F248" s="138" t="s">
        <v>4678</v>
      </c>
      <c r="G248" s="139" t="s">
        <v>1472</v>
      </c>
      <c r="H248" s="197"/>
      <c r="I248" s="141"/>
      <c r="J248" s="142">
        <f t="shared" si="30"/>
        <v>0</v>
      </c>
      <c r="K248" s="138" t="s">
        <v>274</v>
      </c>
      <c r="L248" s="32"/>
      <c r="M248" s="143" t="s">
        <v>1</v>
      </c>
      <c r="N248" s="144" t="s">
        <v>43</v>
      </c>
      <c r="P248" s="145">
        <f t="shared" si="31"/>
        <v>0</v>
      </c>
      <c r="Q248" s="145">
        <v>0</v>
      </c>
      <c r="R248" s="145">
        <f t="shared" si="32"/>
        <v>0</v>
      </c>
      <c r="S248" s="145">
        <v>0</v>
      </c>
      <c r="T248" s="146">
        <f t="shared" si="33"/>
        <v>0</v>
      </c>
      <c r="AR248" s="147" t="s">
        <v>370</v>
      </c>
      <c r="AT248" s="147" t="s">
        <v>270</v>
      </c>
      <c r="AU248" s="147" t="s">
        <v>90</v>
      </c>
      <c r="AY248" s="17" t="s">
        <v>268</v>
      </c>
      <c r="BE248" s="148">
        <f t="shared" si="34"/>
        <v>0</v>
      </c>
      <c r="BF248" s="148">
        <f t="shared" si="35"/>
        <v>0</v>
      </c>
      <c r="BG248" s="148">
        <f t="shared" si="36"/>
        <v>0</v>
      </c>
      <c r="BH248" s="148">
        <f t="shared" si="37"/>
        <v>0</v>
      </c>
      <c r="BI248" s="148">
        <f t="shared" si="38"/>
        <v>0</v>
      </c>
      <c r="BJ248" s="17" t="s">
        <v>90</v>
      </c>
      <c r="BK248" s="148">
        <f t="shared" si="39"/>
        <v>0</v>
      </c>
      <c r="BL248" s="17" t="s">
        <v>370</v>
      </c>
      <c r="BM248" s="147" t="s">
        <v>4679</v>
      </c>
    </row>
    <row r="249" spans="2:65" s="11" customFormat="1" ht="22.9" customHeight="1">
      <c r="B249" s="124"/>
      <c r="D249" s="125" t="s">
        <v>76</v>
      </c>
      <c r="E249" s="134" t="s">
        <v>1668</v>
      </c>
      <c r="F249" s="134" t="s">
        <v>1669</v>
      </c>
      <c r="I249" s="127"/>
      <c r="J249" s="135">
        <f>BK249</f>
        <v>0</v>
      </c>
      <c r="L249" s="124"/>
      <c r="M249" s="129"/>
      <c r="P249" s="130">
        <f>SUM(P250:P266)</f>
        <v>0</v>
      </c>
      <c r="R249" s="130">
        <f>SUM(R250:R266)</f>
        <v>2.1319999999999999E-2</v>
      </c>
      <c r="T249" s="131">
        <f>SUM(T250:T266)</f>
        <v>0</v>
      </c>
      <c r="AR249" s="125" t="s">
        <v>90</v>
      </c>
      <c r="AT249" s="132" t="s">
        <v>76</v>
      </c>
      <c r="AU249" s="132" t="s">
        <v>84</v>
      </c>
      <c r="AY249" s="125" t="s">
        <v>268</v>
      </c>
      <c r="BK249" s="133">
        <f>SUM(BK250:BK266)</f>
        <v>0</v>
      </c>
    </row>
    <row r="250" spans="2:65" s="1" customFormat="1" ht="44.25" customHeight="1">
      <c r="B250" s="32"/>
      <c r="C250" s="136" t="s">
        <v>632</v>
      </c>
      <c r="D250" s="136" t="s">
        <v>270</v>
      </c>
      <c r="E250" s="137" t="s">
        <v>4680</v>
      </c>
      <c r="F250" s="138" t="s">
        <v>4681</v>
      </c>
      <c r="G250" s="139" t="s">
        <v>665</v>
      </c>
      <c r="H250" s="140">
        <v>4</v>
      </c>
      <c r="I250" s="141"/>
      <c r="J250" s="142">
        <f>ROUND(I250*H250,2)</f>
        <v>0</v>
      </c>
      <c r="K250" s="138" t="s">
        <v>1</v>
      </c>
      <c r="L250" s="32"/>
      <c r="M250" s="143" t="s">
        <v>1</v>
      </c>
      <c r="N250" s="144" t="s">
        <v>43</v>
      </c>
      <c r="P250" s="145">
        <f>O250*H250</f>
        <v>0</v>
      </c>
      <c r="Q250" s="145">
        <v>0</v>
      </c>
      <c r="R250" s="145">
        <f>Q250*H250</f>
        <v>0</v>
      </c>
      <c r="S250" s="145">
        <v>0</v>
      </c>
      <c r="T250" s="146">
        <f>S250*H250</f>
        <v>0</v>
      </c>
      <c r="AR250" s="147" t="s">
        <v>370</v>
      </c>
      <c r="AT250" s="147" t="s">
        <v>270</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370</v>
      </c>
      <c r="BM250" s="147" t="s">
        <v>4682</v>
      </c>
    </row>
    <row r="251" spans="2:65" s="1" customFormat="1" ht="87.75">
      <c r="B251" s="32"/>
      <c r="D251" s="150" t="s">
        <v>475</v>
      </c>
      <c r="F251" s="178" t="s">
        <v>4683</v>
      </c>
      <c r="I251" s="179"/>
      <c r="L251" s="32"/>
      <c r="M251" s="180"/>
      <c r="T251" s="56"/>
      <c r="AT251" s="17" t="s">
        <v>475</v>
      </c>
      <c r="AU251" s="17" t="s">
        <v>90</v>
      </c>
    </row>
    <row r="252" spans="2:65" s="1" customFormat="1" ht="44.25" customHeight="1">
      <c r="B252" s="32"/>
      <c r="C252" s="136" t="s">
        <v>638</v>
      </c>
      <c r="D252" s="136" t="s">
        <v>270</v>
      </c>
      <c r="E252" s="137" t="s">
        <v>4684</v>
      </c>
      <c r="F252" s="138" t="s">
        <v>4685</v>
      </c>
      <c r="G252" s="139" t="s">
        <v>665</v>
      </c>
      <c r="H252" s="140">
        <v>4</v>
      </c>
      <c r="I252" s="141"/>
      <c r="J252" s="142">
        <f>ROUND(I252*H252,2)</f>
        <v>0</v>
      </c>
      <c r="K252" s="138" t="s">
        <v>1</v>
      </c>
      <c r="L252" s="32"/>
      <c r="M252" s="143" t="s">
        <v>1</v>
      </c>
      <c r="N252" s="144" t="s">
        <v>43</v>
      </c>
      <c r="P252" s="145">
        <f>O252*H252</f>
        <v>0</v>
      </c>
      <c r="Q252" s="145">
        <v>0</v>
      </c>
      <c r="R252" s="145">
        <f>Q252*H252</f>
        <v>0</v>
      </c>
      <c r="S252" s="145">
        <v>0</v>
      </c>
      <c r="T252" s="146">
        <f>S252*H252</f>
        <v>0</v>
      </c>
      <c r="AR252" s="147" t="s">
        <v>370</v>
      </c>
      <c r="AT252" s="147" t="s">
        <v>270</v>
      </c>
      <c r="AU252" s="147" t="s">
        <v>90</v>
      </c>
      <c r="AY252" s="17" t="s">
        <v>268</v>
      </c>
      <c r="BE252" s="148">
        <f>IF(N252="základní",J252,0)</f>
        <v>0</v>
      </c>
      <c r="BF252" s="148">
        <f>IF(N252="snížená",J252,0)</f>
        <v>0</v>
      </c>
      <c r="BG252" s="148">
        <f>IF(N252="zákl. přenesená",J252,0)</f>
        <v>0</v>
      </c>
      <c r="BH252" s="148">
        <f>IF(N252="sníž. přenesená",J252,0)</f>
        <v>0</v>
      </c>
      <c r="BI252" s="148">
        <f>IF(N252="nulová",J252,0)</f>
        <v>0</v>
      </c>
      <c r="BJ252" s="17" t="s">
        <v>90</v>
      </c>
      <c r="BK252" s="148">
        <f>ROUND(I252*H252,2)</f>
        <v>0</v>
      </c>
      <c r="BL252" s="17" t="s">
        <v>370</v>
      </c>
      <c r="BM252" s="147" t="s">
        <v>4686</v>
      </c>
    </row>
    <row r="253" spans="2:65" s="1" customFormat="1" ht="87.75">
      <c r="B253" s="32"/>
      <c r="D253" s="150" t="s">
        <v>475</v>
      </c>
      <c r="F253" s="178" t="s">
        <v>4687</v>
      </c>
      <c r="I253" s="179"/>
      <c r="L253" s="32"/>
      <c r="M253" s="180"/>
      <c r="T253" s="56"/>
      <c r="AT253" s="17" t="s">
        <v>475</v>
      </c>
      <c r="AU253" s="17" t="s">
        <v>90</v>
      </c>
    </row>
    <row r="254" spans="2:65" s="1" customFormat="1" ht="55.5" customHeight="1">
      <c r="B254" s="32"/>
      <c r="C254" s="136" t="s">
        <v>642</v>
      </c>
      <c r="D254" s="136" t="s">
        <v>270</v>
      </c>
      <c r="E254" s="137" t="s">
        <v>4688</v>
      </c>
      <c r="F254" s="138" t="s">
        <v>4689</v>
      </c>
      <c r="G254" s="139" t="s">
        <v>665</v>
      </c>
      <c r="H254" s="140">
        <v>2</v>
      </c>
      <c r="I254" s="141"/>
      <c r="J254" s="142">
        <f>ROUND(I254*H254,2)</f>
        <v>0</v>
      </c>
      <c r="K254" s="138" t="s">
        <v>1</v>
      </c>
      <c r="L254" s="32"/>
      <c r="M254" s="143" t="s">
        <v>1</v>
      </c>
      <c r="N254" s="144" t="s">
        <v>43</v>
      </c>
      <c r="P254" s="145">
        <f>O254*H254</f>
        <v>0</v>
      </c>
      <c r="Q254" s="145">
        <v>0</v>
      </c>
      <c r="R254" s="145">
        <f>Q254*H254</f>
        <v>0</v>
      </c>
      <c r="S254" s="145">
        <v>0</v>
      </c>
      <c r="T254" s="146">
        <f>S254*H254</f>
        <v>0</v>
      </c>
      <c r="AR254" s="147" t="s">
        <v>370</v>
      </c>
      <c r="AT254" s="147" t="s">
        <v>270</v>
      </c>
      <c r="AU254" s="147" t="s">
        <v>90</v>
      </c>
      <c r="AY254" s="17" t="s">
        <v>268</v>
      </c>
      <c r="BE254" s="148">
        <f>IF(N254="základní",J254,0)</f>
        <v>0</v>
      </c>
      <c r="BF254" s="148">
        <f>IF(N254="snížená",J254,0)</f>
        <v>0</v>
      </c>
      <c r="BG254" s="148">
        <f>IF(N254="zákl. přenesená",J254,0)</f>
        <v>0</v>
      </c>
      <c r="BH254" s="148">
        <f>IF(N254="sníž. přenesená",J254,0)</f>
        <v>0</v>
      </c>
      <c r="BI254" s="148">
        <f>IF(N254="nulová",J254,0)</f>
        <v>0</v>
      </c>
      <c r="BJ254" s="17" t="s">
        <v>90</v>
      </c>
      <c r="BK254" s="148">
        <f>ROUND(I254*H254,2)</f>
        <v>0</v>
      </c>
      <c r="BL254" s="17" t="s">
        <v>370</v>
      </c>
      <c r="BM254" s="147" t="s">
        <v>4690</v>
      </c>
    </row>
    <row r="255" spans="2:65" s="1" customFormat="1" ht="117">
      <c r="B255" s="32"/>
      <c r="D255" s="150" t="s">
        <v>475</v>
      </c>
      <c r="F255" s="178" t="s">
        <v>4691</v>
      </c>
      <c r="I255" s="179"/>
      <c r="L255" s="32"/>
      <c r="M255" s="180"/>
      <c r="T255" s="56"/>
      <c r="AT255" s="17" t="s">
        <v>475</v>
      </c>
      <c r="AU255" s="17" t="s">
        <v>90</v>
      </c>
    </row>
    <row r="256" spans="2:65" s="1" customFormat="1" ht="33" customHeight="1">
      <c r="B256" s="32"/>
      <c r="C256" s="136" t="s">
        <v>649</v>
      </c>
      <c r="D256" s="136" t="s">
        <v>270</v>
      </c>
      <c r="E256" s="137" t="s">
        <v>4692</v>
      </c>
      <c r="F256" s="138" t="s">
        <v>4693</v>
      </c>
      <c r="G256" s="139" t="s">
        <v>665</v>
      </c>
      <c r="H256" s="140">
        <v>6</v>
      </c>
      <c r="I256" s="141"/>
      <c r="J256" s="142">
        <f>ROUND(I256*H256,2)</f>
        <v>0</v>
      </c>
      <c r="K256" s="138" t="s">
        <v>1</v>
      </c>
      <c r="L256" s="32"/>
      <c r="M256" s="143" t="s">
        <v>1</v>
      </c>
      <c r="N256" s="144" t="s">
        <v>43</v>
      </c>
      <c r="P256" s="145">
        <f>O256*H256</f>
        <v>0</v>
      </c>
      <c r="Q256" s="145">
        <v>0</v>
      </c>
      <c r="R256" s="145">
        <f>Q256*H256</f>
        <v>0</v>
      </c>
      <c r="S256" s="145">
        <v>0</v>
      </c>
      <c r="T256" s="146">
        <f>S256*H256</f>
        <v>0</v>
      </c>
      <c r="AR256" s="147" t="s">
        <v>370</v>
      </c>
      <c r="AT256" s="147" t="s">
        <v>270</v>
      </c>
      <c r="AU256" s="147" t="s">
        <v>90</v>
      </c>
      <c r="AY256" s="17" t="s">
        <v>268</v>
      </c>
      <c r="BE256" s="148">
        <f>IF(N256="základní",J256,0)</f>
        <v>0</v>
      </c>
      <c r="BF256" s="148">
        <f>IF(N256="snížená",J256,0)</f>
        <v>0</v>
      </c>
      <c r="BG256" s="148">
        <f>IF(N256="zákl. přenesená",J256,0)</f>
        <v>0</v>
      </c>
      <c r="BH256" s="148">
        <f>IF(N256="sníž. přenesená",J256,0)</f>
        <v>0</v>
      </c>
      <c r="BI256" s="148">
        <f>IF(N256="nulová",J256,0)</f>
        <v>0</v>
      </c>
      <c r="BJ256" s="17" t="s">
        <v>90</v>
      </c>
      <c r="BK256" s="148">
        <f>ROUND(I256*H256,2)</f>
        <v>0</v>
      </c>
      <c r="BL256" s="17" t="s">
        <v>370</v>
      </c>
      <c r="BM256" s="147" t="s">
        <v>4694</v>
      </c>
    </row>
    <row r="257" spans="2:65" s="1" customFormat="1" ht="48.75">
      <c r="B257" s="32"/>
      <c r="D257" s="150" t="s">
        <v>475</v>
      </c>
      <c r="F257" s="178" t="s">
        <v>4695</v>
      </c>
      <c r="I257" s="179"/>
      <c r="L257" s="32"/>
      <c r="M257" s="180"/>
      <c r="T257" s="56"/>
      <c r="AT257" s="17" t="s">
        <v>475</v>
      </c>
      <c r="AU257" s="17" t="s">
        <v>90</v>
      </c>
    </row>
    <row r="258" spans="2:65" s="1" customFormat="1" ht="33" customHeight="1">
      <c r="B258" s="32"/>
      <c r="C258" s="136" t="s">
        <v>653</v>
      </c>
      <c r="D258" s="136" t="s">
        <v>270</v>
      </c>
      <c r="E258" s="137" t="s">
        <v>4696</v>
      </c>
      <c r="F258" s="138" t="s">
        <v>4697</v>
      </c>
      <c r="G258" s="139" t="s">
        <v>665</v>
      </c>
      <c r="H258" s="140">
        <v>1</v>
      </c>
      <c r="I258" s="141"/>
      <c r="J258" s="142">
        <f>ROUND(I258*H258,2)</f>
        <v>0</v>
      </c>
      <c r="K258" s="138" t="s">
        <v>1</v>
      </c>
      <c r="L258" s="32"/>
      <c r="M258" s="143" t="s">
        <v>1</v>
      </c>
      <c r="N258" s="144" t="s">
        <v>43</v>
      </c>
      <c r="P258" s="145">
        <f>O258*H258</f>
        <v>0</v>
      </c>
      <c r="Q258" s="145">
        <v>0</v>
      </c>
      <c r="R258" s="145">
        <f>Q258*H258</f>
        <v>0</v>
      </c>
      <c r="S258" s="145">
        <v>0</v>
      </c>
      <c r="T258" s="146">
        <f>S258*H258</f>
        <v>0</v>
      </c>
      <c r="AR258" s="147" t="s">
        <v>370</v>
      </c>
      <c r="AT258" s="147" t="s">
        <v>270</v>
      </c>
      <c r="AU258" s="147" t="s">
        <v>90</v>
      </c>
      <c r="AY258" s="17" t="s">
        <v>268</v>
      </c>
      <c r="BE258" s="148">
        <f>IF(N258="základní",J258,0)</f>
        <v>0</v>
      </c>
      <c r="BF258" s="148">
        <f>IF(N258="snížená",J258,0)</f>
        <v>0</v>
      </c>
      <c r="BG258" s="148">
        <f>IF(N258="zákl. přenesená",J258,0)</f>
        <v>0</v>
      </c>
      <c r="BH258" s="148">
        <f>IF(N258="sníž. přenesená",J258,0)</f>
        <v>0</v>
      </c>
      <c r="BI258" s="148">
        <f>IF(N258="nulová",J258,0)</f>
        <v>0</v>
      </c>
      <c r="BJ258" s="17" t="s">
        <v>90</v>
      </c>
      <c r="BK258" s="148">
        <f>ROUND(I258*H258,2)</f>
        <v>0</v>
      </c>
      <c r="BL258" s="17" t="s">
        <v>370</v>
      </c>
      <c r="BM258" s="147" t="s">
        <v>4698</v>
      </c>
    </row>
    <row r="259" spans="2:65" s="1" customFormat="1" ht="48.75">
      <c r="B259" s="32"/>
      <c r="D259" s="150" t="s">
        <v>475</v>
      </c>
      <c r="F259" s="178" t="s">
        <v>4695</v>
      </c>
      <c r="I259" s="179"/>
      <c r="L259" s="32"/>
      <c r="M259" s="180"/>
      <c r="T259" s="56"/>
      <c r="AT259" s="17" t="s">
        <v>475</v>
      </c>
      <c r="AU259" s="17" t="s">
        <v>90</v>
      </c>
    </row>
    <row r="260" spans="2:65" s="1" customFormat="1" ht="24.2" customHeight="1">
      <c r="B260" s="32"/>
      <c r="C260" s="136" t="s">
        <v>658</v>
      </c>
      <c r="D260" s="136" t="s">
        <v>270</v>
      </c>
      <c r="E260" s="137" t="s">
        <v>4699</v>
      </c>
      <c r="F260" s="138" t="s">
        <v>4700</v>
      </c>
      <c r="G260" s="139" t="s">
        <v>665</v>
      </c>
      <c r="H260" s="140">
        <v>4</v>
      </c>
      <c r="I260" s="141"/>
      <c r="J260" s="142">
        <f t="shared" ref="J260:J266" si="40">ROUND(I260*H260,2)</f>
        <v>0</v>
      </c>
      <c r="K260" s="138" t="s">
        <v>1</v>
      </c>
      <c r="L260" s="32"/>
      <c r="M260" s="143" t="s">
        <v>1</v>
      </c>
      <c r="N260" s="144" t="s">
        <v>43</v>
      </c>
      <c r="P260" s="145">
        <f t="shared" ref="P260:P266" si="41">O260*H260</f>
        <v>0</v>
      </c>
      <c r="Q260" s="145">
        <v>0</v>
      </c>
      <c r="R260" s="145">
        <f t="shared" ref="R260:R266" si="42">Q260*H260</f>
        <v>0</v>
      </c>
      <c r="S260" s="145">
        <v>0</v>
      </c>
      <c r="T260" s="146">
        <f t="shared" ref="T260:T266" si="43">S260*H260</f>
        <v>0</v>
      </c>
      <c r="AR260" s="147" t="s">
        <v>370</v>
      </c>
      <c r="AT260" s="147" t="s">
        <v>270</v>
      </c>
      <c r="AU260" s="147" t="s">
        <v>90</v>
      </c>
      <c r="AY260" s="17" t="s">
        <v>268</v>
      </c>
      <c r="BE260" s="148">
        <f t="shared" ref="BE260:BE266" si="44">IF(N260="základní",J260,0)</f>
        <v>0</v>
      </c>
      <c r="BF260" s="148">
        <f t="shared" ref="BF260:BF266" si="45">IF(N260="snížená",J260,0)</f>
        <v>0</v>
      </c>
      <c r="BG260" s="148">
        <f t="shared" ref="BG260:BG266" si="46">IF(N260="zákl. přenesená",J260,0)</f>
        <v>0</v>
      </c>
      <c r="BH260" s="148">
        <f t="shared" ref="BH260:BH266" si="47">IF(N260="sníž. přenesená",J260,0)</f>
        <v>0</v>
      </c>
      <c r="BI260" s="148">
        <f t="shared" ref="BI260:BI266" si="48">IF(N260="nulová",J260,0)</f>
        <v>0</v>
      </c>
      <c r="BJ260" s="17" t="s">
        <v>90</v>
      </c>
      <c r="BK260" s="148">
        <f t="shared" ref="BK260:BK266" si="49">ROUND(I260*H260,2)</f>
        <v>0</v>
      </c>
      <c r="BL260" s="17" t="s">
        <v>370</v>
      </c>
      <c r="BM260" s="147" t="s">
        <v>4701</v>
      </c>
    </row>
    <row r="261" spans="2:65" s="1" customFormat="1" ht="24.2" customHeight="1">
      <c r="B261" s="32"/>
      <c r="C261" s="136" t="s">
        <v>662</v>
      </c>
      <c r="D261" s="136" t="s">
        <v>270</v>
      </c>
      <c r="E261" s="137" t="s">
        <v>4702</v>
      </c>
      <c r="F261" s="138" t="s">
        <v>4703</v>
      </c>
      <c r="G261" s="139" t="s">
        <v>665</v>
      </c>
      <c r="H261" s="140">
        <v>4</v>
      </c>
      <c r="I261" s="141"/>
      <c r="J261" s="142">
        <f t="shared" si="40"/>
        <v>0</v>
      </c>
      <c r="K261" s="138" t="s">
        <v>1</v>
      </c>
      <c r="L261" s="32"/>
      <c r="M261" s="143" t="s">
        <v>1</v>
      </c>
      <c r="N261" s="144" t="s">
        <v>43</v>
      </c>
      <c r="P261" s="145">
        <f t="shared" si="41"/>
        <v>0</v>
      </c>
      <c r="Q261" s="145">
        <v>0</v>
      </c>
      <c r="R261" s="145">
        <f t="shared" si="42"/>
        <v>0</v>
      </c>
      <c r="S261" s="145">
        <v>0</v>
      </c>
      <c r="T261" s="146">
        <f t="shared" si="43"/>
        <v>0</v>
      </c>
      <c r="AR261" s="147" t="s">
        <v>370</v>
      </c>
      <c r="AT261" s="147" t="s">
        <v>270</v>
      </c>
      <c r="AU261" s="147" t="s">
        <v>90</v>
      </c>
      <c r="AY261" s="17" t="s">
        <v>268</v>
      </c>
      <c r="BE261" s="148">
        <f t="shared" si="44"/>
        <v>0</v>
      </c>
      <c r="BF261" s="148">
        <f t="shared" si="45"/>
        <v>0</v>
      </c>
      <c r="BG261" s="148">
        <f t="shared" si="46"/>
        <v>0</v>
      </c>
      <c r="BH261" s="148">
        <f t="shared" si="47"/>
        <v>0</v>
      </c>
      <c r="BI261" s="148">
        <f t="shared" si="48"/>
        <v>0</v>
      </c>
      <c r="BJ261" s="17" t="s">
        <v>90</v>
      </c>
      <c r="BK261" s="148">
        <f t="shared" si="49"/>
        <v>0</v>
      </c>
      <c r="BL261" s="17" t="s">
        <v>370</v>
      </c>
      <c r="BM261" s="147" t="s">
        <v>4704</v>
      </c>
    </row>
    <row r="262" spans="2:65" s="1" customFormat="1" ht="24.2" customHeight="1">
      <c r="B262" s="32"/>
      <c r="C262" s="136" t="s">
        <v>667</v>
      </c>
      <c r="D262" s="136" t="s">
        <v>270</v>
      </c>
      <c r="E262" s="137" t="s">
        <v>4705</v>
      </c>
      <c r="F262" s="138" t="s">
        <v>4706</v>
      </c>
      <c r="G262" s="139" t="s">
        <v>665</v>
      </c>
      <c r="H262" s="140">
        <v>2</v>
      </c>
      <c r="I262" s="141"/>
      <c r="J262" s="142">
        <f t="shared" si="40"/>
        <v>0</v>
      </c>
      <c r="K262" s="138" t="s">
        <v>1</v>
      </c>
      <c r="L262" s="32"/>
      <c r="M262" s="143" t="s">
        <v>1</v>
      </c>
      <c r="N262" s="144" t="s">
        <v>43</v>
      </c>
      <c r="P262" s="145">
        <f t="shared" si="41"/>
        <v>0</v>
      </c>
      <c r="Q262" s="145">
        <v>0</v>
      </c>
      <c r="R262" s="145">
        <f t="shared" si="42"/>
        <v>0</v>
      </c>
      <c r="S262" s="145">
        <v>0</v>
      </c>
      <c r="T262" s="146">
        <f t="shared" si="43"/>
        <v>0</v>
      </c>
      <c r="AR262" s="147" t="s">
        <v>370</v>
      </c>
      <c r="AT262" s="147" t="s">
        <v>270</v>
      </c>
      <c r="AU262" s="147" t="s">
        <v>90</v>
      </c>
      <c r="AY262" s="17" t="s">
        <v>268</v>
      </c>
      <c r="BE262" s="148">
        <f t="shared" si="44"/>
        <v>0</v>
      </c>
      <c r="BF262" s="148">
        <f t="shared" si="45"/>
        <v>0</v>
      </c>
      <c r="BG262" s="148">
        <f t="shared" si="46"/>
        <v>0</v>
      </c>
      <c r="BH262" s="148">
        <f t="shared" si="47"/>
        <v>0</v>
      </c>
      <c r="BI262" s="148">
        <f t="shared" si="48"/>
        <v>0</v>
      </c>
      <c r="BJ262" s="17" t="s">
        <v>90</v>
      </c>
      <c r="BK262" s="148">
        <f t="shared" si="49"/>
        <v>0</v>
      </c>
      <c r="BL262" s="17" t="s">
        <v>370</v>
      </c>
      <c r="BM262" s="147" t="s">
        <v>4707</v>
      </c>
    </row>
    <row r="263" spans="2:65" s="1" customFormat="1" ht="24.2" customHeight="1">
      <c r="B263" s="32"/>
      <c r="C263" s="136" t="s">
        <v>671</v>
      </c>
      <c r="D263" s="136" t="s">
        <v>270</v>
      </c>
      <c r="E263" s="137" t="s">
        <v>4708</v>
      </c>
      <c r="F263" s="138" t="s">
        <v>4709</v>
      </c>
      <c r="G263" s="139" t="s">
        <v>665</v>
      </c>
      <c r="H263" s="140">
        <v>30</v>
      </c>
      <c r="I263" s="141"/>
      <c r="J263" s="142">
        <f t="shared" si="40"/>
        <v>0</v>
      </c>
      <c r="K263" s="138" t="s">
        <v>274</v>
      </c>
      <c r="L263" s="32"/>
      <c r="M263" s="143" t="s">
        <v>1</v>
      </c>
      <c r="N263" s="144" t="s">
        <v>43</v>
      </c>
      <c r="P263" s="145">
        <f t="shared" si="41"/>
        <v>0</v>
      </c>
      <c r="Q263" s="145">
        <v>2.4000000000000001E-4</v>
      </c>
      <c r="R263" s="145">
        <f t="shared" si="42"/>
        <v>7.1999999999999998E-3</v>
      </c>
      <c r="S263" s="145">
        <v>0</v>
      </c>
      <c r="T263" s="146">
        <f t="shared" si="43"/>
        <v>0</v>
      </c>
      <c r="AR263" s="147" t="s">
        <v>370</v>
      </c>
      <c r="AT263" s="147" t="s">
        <v>270</v>
      </c>
      <c r="AU263" s="147" t="s">
        <v>90</v>
      </c>
      <c r="AY263" s="17" t="s">
        <v>268</v>
      </c>
      <c r="BE263" s="148">
        <f t="shared" si="44"/>
        <v>0</v>
      </c>
      <c r="BF263" s="148">
        <f t="shared" si="45"/>
        <v>0</v>
      </c>
      <c r="BG263" s="148">
        <f t="shared" si="46"/>
        <v>0</v>
      </c>
      <c r="BH263" s="148">
        <f t="shared" si="47"/>
        <v>0</v>
      </c>
      <c r="BI263" s="148">
        <f t="shared" si="48"/>
        <v>0</v>
      </c>
      <c r="BJ263" s="17" t="s">
        <v>90</v>
      </c>
      <c r="BK263" s="148">
        <f t="shared" si="49"/>
        <v>0</v>
      </c>
      <c r="BL263" s="17" t="s">
        <v>370</v>
      </c>
      <c r="BM263" s="147" t="s">
        <v>4710</v>
      </c>
    </row>
    <row r="264" spans="2:65" s="1" customFormat="1" ht="24.2" customHeight="1">
      <c r="B264" s="32"/>
      <c r="C264" s="186" t="s">
        <v>675</v>
      </c>
      <c r="D264" s="186" t="s">
        <v>982</v>
      </c>
      <c r="E264" s="187" t="s">
        <v>4711</v>
      </c>
      <c r="F264" s="188" t="s">
        <v>4712</v>
      </c>
      <c r="G264" s="189" t="s">
        <v>281</v>
      </c>
      <c r="H264" s="190">
        <v>30</v>
      </c>
      <c r="I264" s="191"/>
      <c r="J264" s="192">
        <f t="shared" si="40"/>
        <v>0</v>
      </c>
      <c r="K264" s="188" t="s">
        <v>274</v>
      </c>
      <c r="L264" s="193"/>
      <c r="M264" s="194" t="s">
        <v>1</v>
      </c>
      <c r="N264" s="195" t="s">
        <v>43</v>
      </c>
      <c r="P264" s="145">
        <f t="shared" si="41"/>
        <v>0</v>
      </c>
      <c r="Q264" s="145">
        <v>1.8000000000000001E-4</v>
      </c>
      <c r="R264" s="145">
        <f t="shared" si="42"/>
        <v>5.4000000000000003E-3</v>
      </c>
      <c r="S264" s="145">
        <v>0</v>
      </c>
      <c r="T264" s="146">
        <f t="shared" si="43"/>
        <v>0</v>
      </c>
      <c r="AR264" s="147" t="s">
        <v>448</v>
      </c>
      <c r="AT264" s="147" t="s">
        <v>982</v>
      </c>
      <c r="AU264" s="147" t="s">
        <v>90</v>
      </c>
      <c r="AY264" s="17" t="s">
        <v>268</v>
      </c>
      <c r="BE264" s="148">
        <f t="shared" si="44"/>
        <v>0</v>
      </c>
      <c r="BF264" s="148">
        <f t="shared" si="45"/>
        <v>0</v>
      </c>
      <c r="BG264" s="148">
        <f t="shared" si="46"/>
        <v>0</v>
      </c>
      <c r="BH264" s="148">
        <f t="shared" si="47"/>
        <v>0</v>
      </c>
      <c r="BI264" s="148">
        <f t="shared" si="48"/>
        <v>0</v>
      </c>
      <c r="BJ264" s="17" t="s">
        <v>90</v>
      </c>
      <c r="BK264" s="148">
        <f t="shared" si="49"/>
        <v>0</v>
      </c>
      <c r="BL264" s="17" t="s">
        <v>370</v>
      </c>
      <c r="BM264" s="147" t="s">
        <v>4713</v>
      </c>
    </row>
    <row r="265" spans="2:65" s="1" customFormat="1" ht="16.5" customHeight="1">
      <c r="B265" s="32"/>
      <c r="C265" s="136" t="s">
        <v>679</v>
      </c>
      <c r="D265" s="136" t="s">
        <v>270</v>
      </c>
      <c r="E265" s="137" t="s">
        <v>4714</v>
      </c>
      <c r="F265" s="138" t="s">
        <v>4715</v>
      </c>
      <c r="G265" s="139" t="s">
        <v>281</v>
      </c>
      <c r="H265" s="140">
        <v>8</v>
      </c>
      <c r="I265" s="141"/>
      <c r="J265" s="142">
        <f t="shared" si="40"/>
        <v>0</v>
      </c>
      <c r="K265" s="138" t="s">
        <v>274</v>
      </c>
      <c r="L265" s="32"/>
      <c r="M265" s="143" t="s">
        <v>1</v>
      </c>
      <c r="N265" s="144" t="s">
        <v>43</v>
      </c>
      <c r="P265" s="145">
        <f t="shared" si="41"/>
        <v>0</v>
      </c>
      <c r="Q265" s="145">
        <v>1.09E-3</v>
      </c>
      <c r="R265" s="145">
        <f t="shared" si="42"/>
        <v>8.7200000000000003E-3</v>
      </c>
      <c r="S265" s="145">
        <v>0</v>
      </c>
      <c r="T265" s="146">
        <f t="shared" si="43"/>
        <v>0</v>
      </c>
      <c r="AR265" s="147" t="s">
        <v>370</v>
      </c>
      <c r="AT265" s="147" t="s">
        <v>270</v>
      </c>
      <c r="AU265" s="147" t="s">
        <v>90</v>
      </c>
      <c r="AY265" s="17" t="s">
        <v>268</v>
      </c>
      <c r="BE265" s="148">
        <f t="shared" si="44"/>
        <v>0</v>
      </c>
      <c r="BF265" s="148">
        <f t="shared" si="45"/>
        <v>0</v>
      </c>
      <c r="BG265" s="148">
        <f t="shared" si="46"/>
        <v>0</v>
      </c>
      <c r="BH265" s="148">
        <f t="shared" si="47"/>
        <v>0</v>
      </c>
      <c r="BI265" s="148">
        <f t="shared" si="48"/>
        <v>0</v>
      </c>
      <c r="BJ265" s="17" t="s">
        <v>90</v>
      </c>
      <c r="BK265" s="148">
        <f t="shared" si="49"/>
        <v>0</v>
      </c>
      <c r="BL265" s="17" t="s">
        <v>370</v>
      </c>
      <c r="BM265" s="147" t="s">
        <v>4716</v>
      </c>
    </row>
    <row r="266" spans="2:65" s="1" customFormat="1" ht="24.2" customHeight="1">
      <c r="B266" s="32"/>
      <c r="C266" s="136" t="s">
        <v>683</v>
      </c>
      <c r="D266" s="136" t="s">
        <v>270</v>
      </c>
      <c r="E266" s="137" t="s">
        <v>1695</v>
      </c>
      <c r="F266" s="138" t="s">
        <v>1696</v>
      </c>
      <c r="G266" s="139" t="s">
        <v>1472</v>
      </c>
      <c r="H266" s="197"/>
      <c r="I266" s="141"/>
      <c r="J266" s="142">
        <f t="shared" si="40"/>
        <v>0</v>
      </c>
      <c r="K266" s="138" t="s">
        <v>274</v>
      </c>
      <c r="L266" s="32"/>
      <c r="M266" s="143" t="s">
        <v>1</v>
      </c>
      <c r="N266" s="144" t="s">
        <v>43</v>
      </c>
      <c r="P266" s="145">
        <f t="shared" si="41"/>
        <v>0</v>
      </c>
      <c r="Q266" s="145">
        <v>0</v>
      </c>
      <c r="R266" s="145">
        <f t="shared" si="42"/>
        <v>0</v>
      </c>
      <c r="S266" s="145">
        <v>0</v>
      </c>
      <c r="T266" s="146">
        <f t="shared" si="43"/>
        <v>0</v>
      </c>
      <c r="AR266" s="147" t="s">
        <v>370</v>
      </c>
      <c r="AT266" s="147" t="s">
        <v>270</v>
      </c>
      <c r="AU266" s="147" t="s">
        <v>90</v>
      </c>
      <c r="AY266" s="17" t="s">
        <v>268</v>
      </c>
      <c r="BE266" s="148">
        <f t="shared" si="44"/>
        <v>0</v>
      </c>
      <c r="BF266" s="148">
        <f t="shared" si="45"/>
        <v>0</v>
      </c>
      <c r="BG266" s="148">
        <f t="shared" si="46"/>
        <v>0</v>
      </c>
      <c r="BH266" s="148">
        <f t="shared" si="47"/>
        <v>0</v>
      </c>
      <c r="BI266" s="148">
        <f t="shared" si="48"/>
        <v>0</v>
      </c>
      <c r="BJ266" s="17" t="s">
        <v>90</v>
      </c>
      <c r="BK266" s="148">
        <f t="shared" si="49"/>
        <v>0</v>
      </c>
      <c r="BL266" s="17" t="s">
        <v>370</v>
      </c>
      <c r="BM266" s="147" t="s">
        <v>4717</v>
      </c>
    </row>
    <row r="267" spans="2:65" s="11" customFormat="1" ht="22.9" customHeight="1">
      <c r="B267" s="124"/>
      <c r="D267" s="125" t="s">
        <v>76</v>
      </c>
      <c r="E267" s="134" t="s">
        <v>4718</v>
      </c>
      <c r="F267" s="134" t="s">
        <v>4719</v>
      </c>
      <c r="I267" s="127"/>
      <c r="J267" s="135">
        <f>BK267</f>
        <v>0</v>
      </c>
      <c r="L267" s="124"/>
      <c r="M267" s="129"/>
      <c r="P267" s="130">
        <f>SUM(P268:P270)</f>
        <v>0</v>
      </c>
      <c r="R267" s="130">
        <f>SUM(R268:R270)</f>
        <v>0.10340000000000001</v>
      </c>
      <c r="T267" s="131">
        <f>SUM(T268:T270)</f>
        <v>0</v>
      </c>
      <c r="AR267" s="125" t="s">
        <v>90</v>
      </c>
      <c r="AT267" s="132" t="s">
        <v>76</v>
      </c>
      <c r="AU267" s="132" t="s">
        <v>84</v>
      </c>
      <c r="AY267" s="125" t="s">
        <v>268</v>
      </c>
      <c r="BK267" s="133">
        <f>SUM(BK268:BK270)</f>
        <v>0</v>
      </c>
    </row>
    <row r="268" spans="2:65" s="1" customFormat="1" ht="33" customHeight="1">
      <c r="B268" s="32"/>
      <c r="C268" s="136" t="s">
        <v>687</v>
      </c>
      <c r="D268" s="136" t="s">
        <v>270</v>
      </c>
      <c r="E268" s="137" t="s">
        <v>4720</v>
      </c>
      <c r="F268" s="138" t="s">
        <v>4721</v>
      </c>
      <c r="G268" s="139" t="s">
        <v>665</v>
      </c>
      <c r="H268" s="140">
        <v>4</v>
      </c>
      <c r="I268" s="141"/>
      <c r="J268" s="142">
        <f>ROUND(I268*H268,2)</f>
        <v>0</v>
      </c>
      <c r="K268" s="138" t="s">
        <v>274</v>
      </c>
      <c r="L268" s="32"/>
      <c r="M268" s="143" t="s">
        <v>1</v>
      </c>
      <c r="N268" s="144" t="s">
        <v>43</v>
      </c>
      <c r="P268" s="145">
        <f>O268*H268</f>
        <v>0</v>
      </c>
      <c r="Q268" s="145">
        <v>9.1999999999999998E-3</v>
      </c>
      <c r="R268" s="145">
        <f>Q268*H268</f>
        <v>3.6799999999999999E-2</v>
      </c>
      <c r="S268" s="145">
        <v>0</v>
      </c>
      <c r="T268" s="146">
        <f>S268*H268</f>
        <v>0</v>
      </c>
      <c r="AR268" s="147" t="s">
        <v>370</v>
      </c>
      <c r="AT268" s="147" t="s">
        <v>270</v>
      </c>
      <c r="AU268" s="147" t="s">
        <v>90</v>
      </c>
      <c r="AY268" s="17" t="s">
        <v>268</v>
      </c>
      <c r="BE268" s="148">
        <f>IF(N268="základní",J268,0)</f>
        <v>0</v>
      </c>
      <c r="BF268" s="148">
        <f>IF(N268="snížená",J268,0)</f>
        <v>0</v>
      </c>
      <c r="BG268" s="148">
        <f>IF(N268="zákl. přenesená",J268,0)</f>
        <v>0</v>
      </c>
      <c r="BH268" s="148">
        <f>IF(N268="sníž. přenesená",J268,0)</f>
        <v>0</v>
      </c>
      <c r="BI268" s="148">
        <f>IF(N268="nulová",J268,0)</f>
        <v>0</v>
      </c>
      <c r="BJ268" s="17" t="s">
        <v>90</v>
      </c>
      <c r="BK268" s="148">
        <f>ROUND(I268*H268,2)</f>
        <v>0</v>
      </c>
      <c r="BL268" s="17" t="s">
        <v>370</v>
      </c>
      <c r="BM268" s="147" t="s">
        <v>4722</v>
      </c>
    </row>
    <row r="269" spans="2:65" s="1" customFormat="1" ht="33" customHeight="1">
      <c r="B269" s="32"/>
      <c r="C269" s="136" t="s">
        <v>693</v>
      </c>
      <c r="D269" s="136" t="s">
        <v>270</v>
      </c>
      <c r="E269" s="137" t="s">
        <v>4723</v>
      </c>
      <c r="F269" s="138" t="s">
        <v>4724</v>
      </c>
      <c r="G269" s="139" t="s">
        <v>665</v>
      </c>
      <c r="H269" s="140">
        <v>4</v>
      </c>
      <c r="I269" s="141"/>
      <c r="J269" s="142">
        <f>ROUND(I269*H269,2)</f>
        <v>0</v>
      </c>
      <c r="K269" s="138" t="s">
        <v>274</v>
      </c>
      <c r="L269" s="32"/>
      <c r="M269" s="143" t="s">
        <v>1</v>
      </c>
      <c r="N269" s="144" t="s">
        <v>43</v>
      </c>
      <c r="P269" s="145">
        <f>O269*H269</f>
        <v>0</v>
      </c>
      <c r="Q269" s="145">
        <v>1.6650000000000002E-2</v>
      </c>
      <c r="R269" s="145">
        <f>Q269*H269</f>
        <v>6.6600000000000006E-2</v>
      </c>
      <c r="S269" s="145">
        <v>0</v>
      </c>
      <c r="T269" s="146">
        <f>S269*H269</f>
        <v>0</v>
      </c>
      <c r="AR269" s="147" t="s">
        <v>370</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370</v>
      </c>
      <c r="BM269" s="147" t="s">
        <v>4725</v>
      </c>
    </row>
    <row r="270" spans="2:65" s="1" customFormat="1" ht="24.2" customHeight="1">
      <c r="B270" s="32"/>
      <c r="C270" s="136" t="s">
        <v>699</v>
      </c>
      <c r="D270" s="136" t="s">
        <v>270</v>
      </c>
      <c r="E270" s="137" t="s">
        <v>4726</v>
      </c>
      <c r="F270" s="138" t="s">
        <v>4727</v>
      </c>
      <c r="G270" s="139" t="s">
        <v>1472</v>
      </c>
      <c r="H270" s="197"/>
      <c r="I270" s="141"/>
      <c r="J270" s="142">
        <f>ROUND(I270*H270,2)</f>
        <v>0</v>
      </c>
      <c r="K270" s="138" t="s">
        <v>274</v>
      </c>
      <c r="L270" s="32"/>
      <c r="M270" s="143" t="s">
        <v>1</v>
      </c>
      <c r="N270" s="144" t="s">
        <v>43</v>
      </c>
      <c r="P270" s="145">
        <f>O270*H270</f>
        <v>0</v>
      </c>
      <c r="Q270" s="145">
        <v>0</v>
      </c>
      <c r="R270" s="145">
        <f>Q270*H270</f>
        <v>0</v>
      </c>
      <c r="S270" s="145">
        <v>0</v>
      </c>
      <c r="T270" s="146">
        <f>S270*H270</f>
        <v>0</v>
      </c>
      <c r="AR270" s="147" t="s">
        <v>370</v>
      </c>
      <c r="AT270" s="147" t="s">
        <v>270</v>
      </c>
      <c r="AU270" s="147" t="s">
        <v>90</v>
      </c>
      <c r="AY270" s="17" t="s">
        <v>268</v>
      </c>
      <c r="BE270" s="148">
        <f>IF(N270="základní",J270,0)</f>
        <v>0</v>
      </c>
      <c r="BF270" s="148">
        <f>IF(N270="snížená",J270,0)</f>
        <v>0</v>
      </c>
      <c r="BG270" s="148">
        <f>IF(N270="zákl. přenesená",J270,0)</f>
        <v>0</v>
      </c>
      <c r="BH270" s="148">
        <f>IF(N270="sníž. přenesená",J270,0)</f>
        <v>0</v>
      </c>
      <c r="BI270" s="148">
        <f>IF(N270="nulová",J270,0)</f>
        <v>0</v>
      </c>
      <c r="BJ270" s="17" t="s">
        <v>90</v>
      </c>
      <c r="BK270" s="148">
        <f>ROUND(I270*H270,2)</f>
        <v>0</v>
      </c>
      <c r="BL270" s="17" t="s">
        <v>370</v>
      </c>
      <c r="BM270" s="147" t="s">
        <v>4728</v>
      </c>
    </row>
    <row r="271" spans="2:65" s="11" customFormat="1" ht="25.9" customHeight="1">
      <c r="B271" s="124"/>
      <c r="D271" s="125" t="s">
        <v>76</v>
      </c>
      <c r="E271" s="126" t="s">
        <v>4473</v>
      </c>
      <c r="F271" s="126" t="s">
        <v>4474</v>
      </c>
      <c r="I271" s="127"/>
      <c r="J271" s="128">
        <f>BK271</f>
        <v>0</v>
      </c>
      <c r="L271" s="124"/>
      <c r="M271" s="129"/>
      <c r="P271" s="130">
        <f>P272</f>
        <v>0</v>
      </c>
      <c r="R271" s="130">
        <f>R272</f>
        <v>0</v>
      </c>
      <c r="T271" s="131">
        <f>T272</f>
        <v>0</v>
      </c>
      <c r="AR271" s="125" t="s">
        <v>101</v>
      </c>
      <c r="AT271" s="132" t="s">
        <v>76</v>
      </c>
      <c r="AU271" s="132" t="s">
        <v>77</v>
      </c>
      <c r="AY271" s="125" t="s">
        <v>268</v>
      </c>
      <c r="BK271" s="133">
        <f>BK272</f>
        <v>0</v>
      </c>
    </row>
    <row r="272" spans="2:65" s="1" customFormat="1" ht="21.75" customHeight="1">
      <c r="B272" s="32"/>
      <c r="C272" s="136" t="s">
        <v>703</v>
      </c>
      <c r="D272" s="136" t="s">
        <v>270</v>
      </c>
      <c r="E272" s="137" t="s">
        <v>4475</v>
      </c>
      <c r="F272" s="138" t="s">
        <v>4476</v>
      </c>
      <c r="G272" s="139" t="s">
        <v>4477</v>
      </c>
      <c r="H272" s="140">
        <v>100</v>
      </c>
      <c r="I272" s="141"/>
      <c r="J272" s="142">
        <f>ROUND(I272*H272,2)</f>
        <v>0</v>
      </c>
      <c r="K272" s="138" t="s">
        <v>274</v>
      </c>
      <c r="L272" s="32"/>
      <c r="M272" s="181" t="s">
        <v>1</v>
      </c>
      <c r="N272" s="182" t="s">
        <v>43</v>
      </c>
      <c r="O272" s="183"/>
      <c r="P272" s="184">
        <f>O272*H272</f>
        <v>0</v>
      </c>
      <c r="Q272" s="184">
        <v>0</v>
      </c>
      <c r="R272" s="184">
        <f>Q272*H272</f>
        <v>0</v>
      </c>
      <c r="S272" s="184">
        <v>0</v>
      </c>
      <c r="T272" s="185">
        <f>S272*H272</f>
        <v>0</v>
      </c>
      <c r="AR272" s="147" t="s">
        <v>4478</v>
      </c>
      <c r="AT272" s="147" t="s">
        <v>270</v>
      </c>
      <c r="AU272" s="147" t="s">
        <v>84</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4478</v>
      </c>
      <c r="BM272" s="147" t="s">
        <v>4729</v>
      </c>
    </row>
    <row r="273" spans="2:12" s="1" customFormat="1" ht="6.95" customHeight="1">
      <c r="B273" s="44"/>
      <c r="C273" s="45"/>
      <c r="D273" s="45"/>
      <c r="E273" s="45"/>
      <c r="F273" s="45"/>
      <c r="G273" s="45"/>
      <c r="H273" s="45"/>
      <c r="I273" s="45"/>
      <c r="J273" s="45"/>
      <c r="K273" s="45"/>
      <c r="L273" s="32"/>
    </row>
  </sheetData>
  <sheetProtection algorithmName="SHA-512" hashValue="QOG1s+PVrLYyjUXjVqMGv4zmqas3johdU5GPhIwMJkJ98uM7Y22TESTLK70y7Ux9xEZajcexDEpmbJ2vUMYRfA==" saltValue="Gyl7Hu08uAisv8sKTblUbtoGmroq1J1P825zzlnp/yfksPpehofaNTAU2y4s9Ra7KirmJvYy1zuSbETm/zzIAg==" spinCount="100000" sheet="1" objects="1" scenarios="1" formatColumns="0" formatRows="0" autoFilter="0"/>
  <autoFilter ref="C135:K272" xr:uid="{00000000-0009-0000-0000-00000B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2:BM2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131</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4264</v>
      </c>
      <c r="L12" s="32"/>
    </row>
    <row r="13" spans="2:46" s="1" customFormat="1" ht="16.5" customHeight="1">
      <c r="B13" s="32"/>
      <c r="E13" s="235" t="s">
        <v>4730</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ROUND((SUM(BE132:BE238)),  2)</f>
        <v>0</v>
      </c>
      <c r="I37" s="96">
        <v>0.21</v>
      </c>
      <c r="J37" s="85">
        <f>ROUND(((SUM(BE132:BE238))*I37),  2)</f>
        <v>0</v>
      </c>
      <c r="L37" s="32"/>
    </row>
    <row r="38" spans="2:12" s="1" customFormat="1" ht="14.45" customHeight="1">
      <c r="B38" s="32"/>
      <c r="E38" s="27" t="s">
        <v>43</v>
      </c>
      <c r="F38" s="85">
        <f>ROUND((SUM(BF132:BF238)),  2)</f>
        <v>0</v>
      </c>
      <c r="I38" s="96">
        <v>0.15</v>
      </c>
      <c r="J38" s="85">
        <f>ROUND(((SUM(BF132:BF238))*I38),  2)</f>
        <v>0</v>
      </c>
      <c r="L38" s="32"/>
    </row>
    <row r="39" spans="2:12" s="1" customFormat="1" ht="14.45" hidden="1" customHeight="1">
      <c r="B39" s="32"/>
      <c r="E39" s="27" t="s">
        <v>44</v>
      </c>
      <c r="F39" s="85">
        <f>ROUND((SUM(BG132:BG238)),  2)</f>
        <v>0</v>
      </c>
      <c r="I39" s="96">
        <v>0.21</v>
      </c>
      <c r="J39" s="85">
        <f>0</f>
        <v>0</v>
      </c>
      <c r="L39" s="32"/>
    </row>
    <row r="40" spans="2:12" s="1" customFormat="1" ht="14.45" hidden="1" customHeight="1">
      <c r="B40" s="32"/>
      <c r="E40" s="27" t="s">
        <v>45</v>
      </c>
      <c r="F40" s="85">
        <f>ROUND((SUM(BH132:BH238)),  2)</f>
        <v>0</v>
      </c>
      <c r="I40" s="96">
        <v>0.15</v>
      </c>
      <c r="J40" s="85">
        <f>0</f>
        <v>0</v>
      </c>
      <c r="L40" s="32"/>
    </row>
    <row r="41" spans="2:12" s="1" customFormat="1" ht="14.45" hidden="1" customHeight="1">
      <c r="B41" s="32"/>
      <c r="E41" s="27" t="s">
        <v>46</v>
      </c>
      <c r="F41" s="85">
        <f>ROUND((SUM(BI132:BI238)),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4264</v>
      </c>
      <c r="L90" s="32"/>
    </row>
    <row r="91" spans="2:12" s="1" customFormat="1" ht="16.5" customHeight="1">
      <c r="B91" s="32"/>
      <c r="E91" s="235" t="str">
        <f>E13</f>
        <v>D.1.4.3. - Vzduchotechnika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J132</f>
        <v>0</v>
      </c>
      <c r="L100" s="32"/>
      <c r="AU100" s="17" t="s">
        <v>242</v>
      </c>
    </row>
    <row r="101" spans="2:47" s="8" customFormat="1" ht="24.95" customHeight="1">
      <c r="B101" s="108"/>
      <c r="D101" s="109" t="s">
        <v>4731</v>
      </c>
      <c r="E101" s="110"/>
      <c r="F101" s="110"/>
      <c r="G101" s="110"/>
      <c r="H101" s="110"/>
      <c r="I101" s="110"/>
      <c r="J101" s="111">
        <f>J133</f>
        <v>0</v>
      </c>
      <c r="L101" s="108"/>
    </row>
    <row r="102" spans="2:47" s="9" customFormat="1" ht="19.899999999999999" customHeight="1">
      <c r="B102" s="112"/>
      <c r="D102" s="113" t="s">
        <v>4732</v>
      </c>
      <c r="E102" s="114"/>
      <c r="F102" s="114"/>
      <c r="G102" s="114"/>
      <c r="H102" s="114"/>
      <c r="I102" s="114"/>
      <c r="J102" s="115">
        <f>J134</f>
        <v>0</v>
      </c>
      <c r="L102" s="112"/>
    </row>
    <row r="103" spans="2:47" s="9" customFormat="1" ht="19.899999999999999" customHeight="1">
      <c r="B103" s="112"/>
      <c r="D103" s="113" t="s">
        <v>4733</v>
      </c>
      <c r="E103" s="114"/>
      <c r="F103" s="114"/>
      <c r="G103" s="114"/>
      <c r="H103" s="114"/>
      <c r="I103" s="114"/>
      <c r="J103" s="115">
        <f>J155</f>
        <v>0</v>
      </c>
      <c r="L103" s="112"/>
    </row>
    <row r="104" spans="2:47" s="9" customFormat="1" ht="19.899999999999999" customHeight="1">
      <c r="B104" s="112"/>
      <c r="D104" s="113" t="s">
        <v>4734</v>
      </c>
      <c r="E104" s="114"/>
      <c r="F104" s="114"/>
      <c r="G104" s="114"/>
      <c r="H104" s="114"/>
      <c r="I104" s="114"/>
      <c r="J104" s="115">
        <f>J177</f>
        <v>0</v>
      </c>
      <c r="L104" s="112"/>
    </row>
    <row r="105" spans="2:47" s="9" customFormat="1" ht="19.899999999999999" customHeight="1">
      <c r="B105" s="112"/>
      <c r="D105" s="113" t="s">
        <v>4735</v>
      </c>
      <c r="E105" s="114"/>
      <c r="F105" s="114"/>
      <c r="G105" s="114"/>
      <c r="H105" s="114"/>
      <c r="I105" s="114"/>
      <c r="J105" s="115">
        <f>J199</f>
        <v>0</v>
      </c>
      <c r="L105" s="112"/>
    </row>
    <row r="106" spans="2:47" s="9" customFormat="1" ht="19.899999999999999" customHeight="1">
      <c r="B106" s="112"/>
      <c r="D106" s="113" t="s">
        <v>4736</v>
      </c>
      <c r="E106" s="114"/>
      <c r="F106" s="114"/>
      <c r="G106" s="114"/>
      <c r="H106" s="114"/>
      <c r="I106" s="114"/>
      <c r="J106" s="115">
        <f>J220</f>
        <v>0</v>
      </c>
      <c r="L106" s="112"/>
    </row>
    <row r="107" spans="2:47" s="9" customFormat="1" ht="19.899999999999999" customHeight="1">
      <c r="B107" s="112"/>
      <c r="D107" s="113" t="s">
        <v>4737</v>
      </c>
      <c r="E107" s="114"/>
      <c r="F107" s="114"/>
      <c r="G107" s="114"/>
      <c r="H107" s="114"/>
      <c r="I107" s="114"/>
      <c r="J107" s="115">
        <f>J226</f>
        <v>0</v>
      </c>
      <c r="L107" s="112"/>
    </row>
    <row r="108" spans="2:47" s="9" customFormat="1" ht="19.899999999999999" customHeight="1">
      <c r="B108" s="112"/>
      <c r="D108" s="113" t="s">
        <v>4738</v>
      </c>
      <c r="E108" s="114"/>
      <c r="F108" s="114"/>
      <c r="G108" s="114"/>
      <c r="H108" s="114"/>
      <c r="I108" s="114"/>
      <c r="J108" s="115">
        <f>J231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8" t="str">
        <f>E7</f>
        <v>VÝSTAVBA CHRÁNĚNÉHO BYDLENÍ V NOVÉ PACE</v>
      </c>
      <c r="F118" s="259"/>
      <c r="G118" s="259"/>
      <c r="H118" s="259"/>
      <c r="L118" s="32"/>
    </row>
    <row r="119" spans="2:12" ht="12" customHeight="1">
      <c r="B119" s="20"/>
      <c r="C119" s="27" t="s">
        <v>228</v>
      </c>
      <c r="L119" s="20"/>
    </row>
    <row r="120" spans="2:12" ht="16.5" customHeight="1">
      <c r="B120" s="20"/>
      <c r="E120" s="258" t="s">
        <v>231</v>
      </c>
      <c r="F120" s="242"/>
      <c r="G120" s="242"/>
      <c r="H120" s="242"/>
      <c r="L120" s="20"/>
    </row>
    <row r="121" spans="2:12" ht="12" customHeight="1">
      <c r="B121" s="20"/>
      <c r="C121" s="27" t="s">
        <v>234</v>
      </c>
      <c r="L121" s="20"/>
    </row>
    <row r="122" spans="2:12" s="1" customFormat="1" ht="16.5" customHeight="1">
      <c r="B122" s="32"/>
      <c r="E122" s="222" t="s">
        <v>753</v>
      </c>
      <c r="F122" s="257"/>
      <c r="G122" s="257"/>
      <c r="H122" s="257"/>
      <c r="L122" s="32"/>
    </row>
    <row r="123" spans="2:12" s="1" customFormat="1" ht="12" customHeight="1">
      <c r="B123" s="32"/>
      <c r="C123" s="27" t="s">
        <v>4264</v>
      </c>
      <c r="L123" s="32"/>
    </row>
    <row r="124" spans="2:12" s="1" customFormat="1" ht="16.5" customHeight="1">
      <c r="B124" s="32"/>
      <c r="E124" s="235" t="str">
        <f>E13</f>
        <v>D.1.4.3. - Vzduchotechnika</v>
      </c>
      <c r="F124" s="257"/>
      <c r="G124" s="257"/>
      <c r="H124" s="257"/>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6"/>
      <c r="C131" s="117" t="s">
        <v>254</v>
      </c>
      <c r="D131" s="118" t="s">
        <v>62</v>
      </c>
      <c r="E131" s="118" t="s">
        <v>58</v>
      </c>
      <c r="F131" s="118" t="s">
        <v>59</v>
      </c>
      <c r="G131" s="118" t="s">
        <v>255</v>
      </c>
      <c r="H131" s="118" t="s">
        <v>256</v>
      </c>
      <c r="I131" s="118" t="s">
        <v>257</v>
      </c>
      <c r="J131" s="118" t="s">
        <v>240</v>
      </c>
      <c r="K131" s="119" t="s">
        <v>258</v>
      </c>
      <c r="L131" s="116"/>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0">
        <f>BK132</f>
        <v>0</v>
      </c>
      <c r="L132" s="32"/>
      <c r="M132" s="62"/>
      <c r="N132" s="53"/>
      <c r="O132" s="53"/>
      <c r="P132" s="121">
        <f>P133</f>
        <v>0</v>
      </c>
      <c r="Q132" s="53"/>
      <c r="R132" s="121">
        <f>R133</f>
        <v>0</v>
      </c>
      <c r="S132" s="53"/>
      <c r="T132" s="122">
        <f>T133</f>
        <v>0</v>
      </c>
      <c r="AT132" s="17" t="s">
        <v>76</v>
      </c>
      <c r="AU132" s="17" t="s">
        <v>242</v>
      </c>
      <c r="BK132" s="123">
        <f>BK133</f>
        <v>0</v>
      </c>
    </row>
    <row r="133" spans="2:65" s="11" customFormat="1" ht="25.9" customHeight="1">
      <c r="B133" s="124"/>
      <c r="D133" s="125" t="s">
        <v>76</v>
      </c>
      <c r="E133" s="126" t="s">
        <v>4739</v>
      </c>
      <c r="F133" s="126" t="s">
        <v>130</v>
      </c>
      <c r="I133" s="127"/>
      <c r="J133" s="128">
        <f>BK133</f>
        <v>0</v>
      </c>
      <c r="L133" s="124"/>
      <c r="M133" s="129"/>
      <c r="P133" s="130">
        <f>P134+P155+P177+P199+P220+P226+P231</f>
        <v>0</v>
      </c>
      <c r="R133" s="130">
        <f>R134+R155+R177+R199+R220+R226+R231</f>
        <v>0</v>
      </c>
      <c r="T133" s="131">
        <f>T134+T155+T177+T199+T220+T226+T231</f>
        <v>0</v>
      </c>
      <c r="AR133" s="125" t="s">
        <v>84</v>
      </c>
      <c r="AT133" s="132" t="s">
        <v>76</v>
      </c>
      <c r="AU133" s="132" t="s">
        <v>77</v>
      </c>
      <c r="AY133" s="125" t="s">
        <v>268</v>
      </c>
      <c r="BK133" s="133">
        <f>BK134+BK155+BK177+BK199+BK220+BK226+BK231</f>
        <v>0</v>
      </c>
    </row>
    <row r="134" spans="2:65" s="11" customFormat="1" ht="22.9" customHeight="1">
      <c r="B134" s="124"/>
      <c r="D134" s="125" t="s">
        <v>76</v>
      </c>
      <c r="E134" s="134" t="s">
        <v>4740</v>
      </c>
      <c r="F134" s="134" t="s">
        <v>4741</v>
      </c>
      <c r="I134" s="127"/>
      <c r="J134" s="135">
        <f>BK134</f>
        <v>0</v>
      </c>
      <c r="L134" s="124"/>
      <c r="M134" s="129"/>
      <c r="P134" s="130">
        <f>SUM(P135:P154)</f>
        <v>0</v>
      </c>
      <c r="R134" s="130">
        <f>SUM(R135:R154)</f>
        <v>0</v>
      </c>
      <c r="T134" s="131">
        <f>SUM(T135:T154)</f>
        <v>0</v>
      </c>
      <c r="AR134" s="125" t="s">
        <v>84</v>
      </c>
      <c r="AT134" s="132" t="s">
        <v>76</v>
      </c>
      <c r="AU134" s="132" t="s">
        <v>84</v>
      </c>
      <c r="AY134" s="125" t="s">
        <v>268</v>
      </c>
      <c r="BK134" s="133">
        <f>SUM(BK135:BK154)</f>
        <v>0</v>
      </c>
    </row>
    <row r="135" spans="2:65" s="1" customFormat="1" ht="49.15" customHeight="1">
      <c r="B135" s="32"/>
      <c r="C135" s="136" t="s">
        <v>84</v>
      </c>
      <c r="D135" s="136" t="s">
        <v>270</v>
      </c>
      <c r="E135" s="137" t="s">
        <v>4742</v>
      </c>
      <c r="F135" s="138" t="s">
        <v>4743</v>
      </c>
      <c r="G135" s="139" t="s">
        <v>440</v>
      </c>
      <c r="H135" s="140">
        <v>1</v>
      </c>
      <c r="I135" s="141"/>
      <c r="J135" s="142">
        <f>ROUND(I135*H135,2)</f>
        <v>0</v>
      </c>
      <c r="K135" s="138" t="s">
        <v>1</v>
      </c>
      <c r="L135" s="32"/>
      <c r="M135" s="143" t="s">
        <v>1</v>
      </c>
      <c r="N135" s="144" t="s">
        <v>43</v>
      </c>
      <c r="P135" s="145">
        <f>O135*H135</f>
        <v>0</v>
      </c>
      <c r="Q135" s="145">
        <v>0</v>
      </c>
      <c r="R135" s="145">
        <f>Q135*H135</f>
        <v>0</v>
      </c>
      <c r="S135" s="145">
        <v>0</v>
      </c>
      <c r="T135" s="146">
        <f>S135*H135</f>
        <v>0</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90</v>
      </c>
    </row>
    <row r="136" spans="2:65" s="1" customFormat="1" ht="117">
      <c r="B136" s="32"/>
      <c r="D136" s="150" t="s">
        <v>475</v>
      </c>
      <c r="F136" s="178" t="s">
        <v>4744</v>
      </c>
      <c r="I136" s="179"/>
      <c r="L136" s="32"/>
      <c r="M136" s="180"/>
      <c r="T136" s="56"/>
      <c r="AT136" s="17" t="s">
        <v>475</v>
      </c>
      <c r="AU136" s="17" t="s">
        <v>90</v>
      </c>
    </row>
    <row r="137" spans="2:65" s="1" customFormat="1" ht="16.5" customHeight="1">
      <c r="B137" s="32"/>
      <c r="C137" s="136" t="s">
        <v>90</v>
      </c>
      <c r="D137" s="136" t="s">
        <v>270</v>
      </c>
      <c r="E137" s="137" t="s">
        <v>4745</v>
      </c>
      <c r="F137" s="138" t="s">
        <v>4746</v>
      </c>
      <c r="G137" s="139" t="s">
        <v>4747</v>
      </c>
      <c r="H137" s="140">
        <v>7</v>
      </c>
      <c r="I137" s="141"/>
      <c r="J137" s="142">
        <f t="shared" ref="J137:J154" si="0">ROUND(I137*H137,2)</f>
        <v>0</v>
      </c>
      <c r="K137" s="138" t="s">
        <v>1</v>
      </c>
      <c r="L137" s="32"/>
      <c r="M137" s="143" t="s">
        <v>1</v>
      </c>
      <c r="N137" s="144" t="s">
        <v>43</v>
      </c>
      <c r="P137" s="145">
        <f t="shared" ref="P137:P154" si="1">O137*H137</f>
        <v>0</v>
      </c>
      <c r="Q137" s="145">
        <v>0</v>
      </c>
      <c r="R137" s="145">
        <f t="shared" ref="R137:R154" si="2">Q137*H137</f>
        <v>0</v>
      </c>
      <c r="S137" s="145">
        <v>0</v>
      </c>
      <c r="T137" s="146">
        <f t="shared" ref="T137:T154" si="3">S137*H137</f>
        <v>0</v>
      </c>
      <c r="AR137" s="147" t="s">
        <v>101</v>
      </c>
      <c r="AT137" s="147" t="s">
        <v>270</v>
      </c>
      <c r="AU137" s="147" t="s">
        <v>90</v>
      </c>
      <c r="AY137" s="17" t="s">
        <v>268</v>
      </c>
      <c r="BE137" s="148">
        <f t="shared" ref="BE137:BE154" si="4">IF(N137="základní",J137,0)</f>
        <v>0</v>
      </c>
      <c r="BF137" s="148">
        <f t="shared" ref="BF137:BF154" si="5">IF(N137="snížená",J137,0)</f>
        <v>0</v>
      </c>
      <c r="BG137" s="148">
        <f t="shared" ref="BG137:BG154" si="6">IF(N137="zákl. přenesená",J137,0)</f>
        <v>0</v>
      </c>
      <c r="BH137" s="148">
        <f t="shared" ref="BH137:BH154" si="7">IF(N137="sníž. přenesená",J137,0)</f>
        <v>0</v>
      </c>
      <c r="BI137" s="148">
        <f t="shared" ref="BI137:BI154" si="8">IF(N137="nulová",J137,0)</f>
        <v>0</v>
      </c>
      <c r="BJ137" s="17" t="s">
        <v>90</v>
      </c>
      <c r="BK137" s="148">
        <f t="shared" ref="BK137:BK154" si="9">ROUND(I137*H137,2)</f>
        <v>0</v>
      </c>
      <c r="BL137" s="17" t="s">
        <v>101</v>
      </c>
      <c r="BM137" s="147" t="s">
        <v>101</v>
      </c>
    </row>
    <row r="138" spans="2:65" s="1" customFormat="1" ht="16.5" customHeight="1">
      <c r="B138" s="32"/>
      <c r="C138" s="136" t="s">
        <v>97</v>
      </c>
      <c r="D138" s="136" t="s">
        <v>270</v>
      </c>
      <c r="E138" s="137" t="s">
        <v>4748</v>
      </c>
      <c r="F138" s="138" t="s">
        <v>4749</v>
      </c>
      <c r="G138" s="139" t="s">
        <v>4747</v>
      </c>
      <c r="H138" s="140">
        <v>5</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293</v>
      </c>
    </row>
    <row r="139" spans="2:65" s="1" customFormat="1" ht="16.5" customHeight="1">
      <c r="B139" s="32"/>
      <c r="C139" s="136" t="s">
        <v>101</v>
      </c>
      <c r="D139" s="177" t="s">
        <v>270</v>
      </c>
      <c r="E139" s="137" t="s">
        <v>4750</v>
      </c>
      <c r="F139" s="138" t="s">
        <v>4751</v>
      </c>
      <c r="G139" s="139" t="s">
        <v>4747</v>
      </c>
      <c r="H139" s="140">
        <v>8</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309</v>
      </c>
    </row>
    <row r="140" spans="2:65" s="1" customFormat="1" ht="37.9" customHeight="1">
      <c r="B140" s="32"/>
      <c r="C140" s="136" t="s">
        <v>289</v>
      </c>
      <c r="D140" s="136" t="s">
        <v>270</v>
      </c>
      <c r="E140" s="137" t="s">
        <v>4752</v>
      </c>
      <c r="F140" s="138" t="s">
        <v>4753</v>
      </c>
      <c r="G140" s="139" t="s">
        <v>440</v>
      </c>
      <c r="H140" s="140">
        <v>2</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346</v>
      </c>
    </row>
    <row r="141" spans="2:65" s="1" customFormat="1" ht="24.2" customHeight="1">
      <c r="B141" s="32"/>
      <c r="C141" s="136" t="s">
        <v>293</v>
      </c>
      <c r="D141" s="136" t="s">
        <v>270</v>
      </c>
      <c r="E141" s="137" t="s">
        <v>4754</v>
      </c>
      <c r="F141" s="138" t="s">
        <v>4755</v>
      </c>
      <c r="G141" s="139" t="s">
        <v>440</v>
      </c>
      <c r="H141" s="140">
        <v>3</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361</v>
      </c>
    </row>
    <row r="142" spans="2:65" s="1" customFormat="1" ht="33" customHeight="1">
      <c r="B142" s="32"/>
      <c r="C142" s="136" t="s">
        <v>299</v>
      </c>
      <c r="D142" s="136" t="s">
        <v>270</v>
      </c>
      <c r="E142" s="137" t="s">
        <v>4756</v>
      </c>
      <c r="F142" s="138" t="s">
        <v>4757</v>
      </c>
      <c r="G142" s="139" t="s">
        <v>440</v>
      </c>
      <c r="H142" s="140">
        <v>1</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370</v>
      </c>
    </row>
    <row r="143" spans="2:65" s="1" customFormat="1" ht="33" customHeight="1">
      <c r="B143" s="32"/>
      <c r="C143" s="136" t="s">
        <v>309</v>
      </c>
      <c r="D143" s="136" t="s">
        <v>270</v>
      </c>
      <c r="E143" s="137" t="s">
        <v>4758</v>
      </c>
      <c r="F143" s="138" t="s">
        <v>4759</v>
      </c>
      <c r="G143" s="139" t="s">
        <v>440</v>
      </c>
      <c r="H143" s="140">
        <v>1</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378</v>
      </c>
    </row>
    <row r="144" spans="2:65" s="1" customFormat="1" ht="33" customHeight="1">
      <c r="B144" s="32"/>
      <c r="C144" s="136" t="s">
        <v>315</v>
      </c>
      <c r="D144" s="136" t="s">
        <v>270</v>
      </c>
      <c r="E144" s="137" t="s">
        <v>4760</v>
      </c>
      <c r="F144" s="138" t="s">
        <v>4761</v>
      </c>
      <c r="G144" s="139" t="s">
        <v>440</v>
      </c>
      <c r="H144" s="140">
        <v>1</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387</v>
      </c>
    </row>
    <row r="145" spans="2:65" s="1" customFormat="1" ht="33" customHeight="1">
      <c r="B145" s="32"/>
      <c r="C145" s="136" t="s">
        <v>321</v>
      </c>
      <c r="D145" s="136" t="s">
        <v>270</v>
      </c>
      <c r="E145" s="137" t="s">
        <v>4762</v>
      </c>
      <c r="F145" s="138" t="s">
        <v>4763</v>
      </c>
      <c r="G145" s="139" t="s">
        <v>440</v>
      </c>
      <c r="H145" s="140">
        <v>1</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396</v>
      </c>
    </row>
    <row r="146" spans="2:65" s="1" customFormat="1" ht="24.2" customHeight="1">
      <c r="B146" s="32"/>
      <c r="C146" s="136" t="s">
        <v>326</v>
      </c>
      <c r="D146" s="136" t="s">
        <v>270</v>
      </c>
      <c r="E146" s="137" t="s">
        <v>4764</v>
      </c>
      <c r="F146" s="138" t="s">
        <v>4765</v>
      </c>
      <c r="G146" s="139" t="s">
        <v>440</v>
      </c>
      <c r="H146" s="140">
        <v>1</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406</v>
      </c>
    </row>
    <row r="147" spans="2:65" s="1" customFormat="1" ht="33" customHeight="1">
      <c r="B147" s="32"/>
      <c r="C147" s="136" t="s">
        <v>346</v>
      </c>
      <c r="D147" s="177" t="s">
        <v>270</v>
      </c>
      <c r="E147" s="137" t="s">
        <v>4766</v>
      </c>
      <c r="F147" s="138" t="s">
        <v>4767</v>
      </c>
      <c r="G147" s="139" t="s">
        <v>4747</v>
      </c>
      <c r="H147" s="140">
        <v>14</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448</v>
      </c>
    </row>
    <row r="148" spans="2:65" s="1" customFormat="1" ht="33" customHeight="1">
      <c r="B148" s="32"/>
      <c r="C148" s="136" t="s">
        <v>356</v>
      </c>
      <c r="D148" s="136" t="s">
        <v>270</v>
      </c>
      <c r="E148" s="137" t="s">
        <v>4768</v>
      </c>
      <c r="F148" s="138" t="s">
        <v>4769</v>
      </c>
      <c r="G148" s="139" t="s">
        <v>4747</v>
      </c>
      <c r="H148" s="140">
        <v>15</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477</v>
      </c>
    </row>
    <row r="149" spans="2:65" s="1" customFormat="1" ht="33" customHeight="1">
      <c r="B149" s="32"/>
      <c r="C149" s="136" t="s">
        <v>361</v>
      </c>
      <c r="D149" s="136" t="s">
        <v>270</v>
      </c>
      <c r="E149" s="137" t="s">
        <v>4770</v>
      </c>
      <c r="F149" s="138" t="s">
        <v>4771</v>
      </c>
      <c r="G149" s="139" t="s">
        <v>4747</v>
      </c>
      <c r="H149" s="140">
        <v>10</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484</v>
      </c>
    </row>
    <row r="150" spans="2:65" s="1" customFormat="1" ht="33" customHeight="1">
      <c r="B150" s="32"/>
      <c r="C150" s="136" t="s">
        <v>8</v>
      </c>
      <c r="D150" s="136" t="s">
        <v>270</v>
      </c>
      <c r="E150" s="137" t="s">
        <v>4772</v>
      </c>
      <c r="F150" s="138" t="s">
        <v>4773</v>
      </c>
      <c r="G150" s="139" t="s">
        <v>4747</v>
      </c>
      <c r="H150" s="140">
        <v>5</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492</v>
      </c>
    </row>
    <row r="151" spans="2:65" s="1" customFormat="1" ht="33" customHeight="1">
      <c r="B151" s="32"/>
      <c r="C151" s="136" t="s">
        <v>370</v>
      </c>
      <c r="D151" s="136" t="s">
        <v>270</v>
      </c>
      <c r="E151" s="137" t="s">
        <v>4774</v>
      </c>
      <c r="F151" s="138" t="s">
        <v>4775</v>
      </c>
      <c r="G151" s="139" t="s">
        <v>4747</v>
      </c>
      <c r="H151" s="140">
        <v>10</v>
      </c>
      <c r="I151" s="141"/>
      <c r="J151" s="142">
        <f t="shared" si="0"/>
        <v>0</v>
      </c>
      <c r="K151" s="138" t="s">
        <v>1</v>
      </c>
      <c r="L151" s="32"/>
      <c r="M151" s="143" t="s">
        <v>1</v>
      </c>
      <c r="N151" s="144" t="s">
        <v>43</v>
      </c>
      <c r="P151" s="145">
        <f t="shared" si="1"/>
        <v>0</v>
      </c>
      <c r="Q151" s="145">
        <v>0</v>
      </c>
      <c r="R151" s="145">
        <f t="shared" si="2"/>
        <v>0</v>
      </c>
      <c r="S151" s="145">
        <v>0</v>
      </c>
      <c r="T151" s="146">
        <f t="shared" si="3"/>
        <v>0</v>
      </c>
      <c r="AR151" s="147" t="s">
        <v>101</v>
      </c>
      <c r="AT151" s="147" t="s">
        <v>270</v>
      </c>
      <c r="AU151" s="147" t="s">
        <v>90</v>
      </c>
      <c r="AY151" s="17" t="s">
        <v>268</v>
      </c>
      <c r="BE151" s="148">
        <f t="shared" si="4"/>
        <v>0</v>
      </c>
      <c r="BF151" s="148">
        <f t="shared" si="5"/>
        <v>0</v>
      </c>
      <c r="BG151" s="148">
        <f t="shared" si="6"/>
        <v>0</v>
      </c>
      <c r="BH151" s="148">
        <f t="shared" si="7"/>
        <v>0</v>
      </c>
      <c r="BI151" s="148">
        <f t="shared" si="8"/>
        <v>0</v>
      </c>
      <c r="BJ151" s="17" t="s">
        <v>90</v>
      </c>
      <c r="BK151" s="148">
        <f t="shared" si="9"/>
        <v>0</v>
      </c>
      <c r="BL151" s="17" t="s">
        <v>101</v>
      </c>
      <c r="BM151" s="147" t="s">
        <v>502</v>
      </c>
    </row>
    <row r="152" spans="2:65" s="1" customFormat="1" ht="37.9" customHeight="1">
      <c r="B152" s="32"/>
      <c r="C152" s="136" t="s">
        <v>374</v>
      </c>
      <c r="D152" s="136" t="s">
        <v>270</v>
      </c>
      <c r="E152" s="137" t="s">
        <v>4776</v>
      </c>
      <c r="F152" s="138" t="s">
        <v>4777</v>
      </c>
      <c r="G152" s="139" t="s">
        <v>273</v>
      </c>
      <c r="H152" s="140">
        <v>5</v>
      </c>
      <c r="I152" s="141"/>
      <c r="J152" s="142">
        <f t="shared" si="0"/>
        <v>0</v>
      </c>
      <c r="K152" s="138" t="s">
        <v>1</v>
      </c>
      <c r="L152" s="32"/>
      <c r="M152" s="143" t="s">
        <v>1</v>
      </c>
      <c r="N152" s="144" t="s">
        <v>43</v>
      </c>
      <c r="P152" s="145">
        <f t="shared" si="1"/>
        <v>0</v>
      </c>
      <c r="Q152" s="145">
        <v>0</v>
      </c>
      <c r="R152" s="145">
        <f t="shared" si="2"/>
        <v>0</v>
      </c>
      <c r="S152" s="145">
        <v>0</v>
      </c>
      <c r="T152" s="146">
        <f t="shared" si="3"/>
        <v>0</v>
      </c>
      <c r="AR152" s="147" t="s">
        <v>101</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101</v>
      </c>
      <c r="BM152" s="147" t="s">
        <v>513</v>
      </c>
    </row>
    <row r="153" spans="2:65" s="1" customFormat="1" ht="37.9" customHeight="1">
      <c r="B153" s="32"/>
      <c r="C153" s="136" t="s">
        <v>378</v>
      </c>
      <c r="D153" s="136" t="s">
        <v>270</v>
      </c>
      <c r="E153" s="137" t="s">
        <v>4778</v>
      </c>
      <c r="F153" s="138" t="s">
        <v>4779</v>
      </c>
      <c r="G153" s="139" t="s">
        <v>273</v>
      </c>
      <c r="H153" s="140">
        <v>5</v>
      </c>
      <c r="I153" s="141"/>
      <c r="J153" s="142">
        <f t="shared" si="0"/>
        <v>0</v>
      </c>
      <c r="K153" s="138" t="s">
        <v>1</v>
      </c>
      <c r="L153" s="32"/>
      <c r="M153" s="143" t="s">
        <v>1</v>
      </c>
      <c r="N153" s="144" t="s">
        <v>43</v>
      </c>
      <c r="P153" s="145">
        <f t="shared" si="1"/>
        <v>0</v>
      </c>
      <c r="Q153" s="145">
        <v>0</v>
      </c>
      <c r="R153" s="145">
        <f t="shared" si="2"/>
        <v>0</v>
      </c>
      <c r="S153" s="145">
        <v>0</v>
      </c>
      <c r="T153" s="146">
        <f t="shared" si="3"/>
        <v>0</v>
      </c>
      <c r="AR153" s="147" t="s">
        <v>101</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101</v>
      </c>
      <c r="BM153" s="147" t="s">
        <v>523</v>
      </c>
    </row>
    <row r="154" spans="2:65" s="1" customFormat="1" ht="37.9" customHeight="1">
      <c r="B154" s="32"/>
      <c r="C154" s="136" t="s">
        <v>382</v>
      </c>
      <c r="D154" s="136" t="s">
        <v>270</v>
      </c>
      <c r="E154" s="137" t="s">
        <v>4780</v>
      </c>
      <c r="F154" s="138" t="s">
        <v>4781</v>
      </c>
      <c r="G154" s="139" t="s">
        <v>273</v>
      </c>
      <c r="H154" s="140">
        <v>1</v>
      </c>
      <c r="I154" s="141"/>
      <c r="J154" s="142">
        <f t="shared" si="0"/>
        <v>0</v>
      </c>
      <c r="K154" s="138" t="s">
        <v>1</v>
      </c>
      <c r="L154" s="32"/>
      <c r="M154" s="143" t="s">
        <v>1</v>
      </c>
      <c r="N154" s="144" t="s">
        <v>43</v>
      </c>
      <c r="P154" s="145">
        <f t="shared" si="1"/>
        <v>0</v>
      </c>
      <c r="Q154" s="145">
        <v>0</v>
      </c>
      <c r="R154" s="145">
        <f t="shared" si="2"/>
        <v>0</v>
      </c>
      <c r="S154" s="145">
        <v>0</v>
      </c>
      <c r="T154" s="146">
        <f t="shared" si="3"/>
        <v>0</v>
      </c>
      <c r="AR154" s="147" t="s">
        <v>101</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101</v>
      </c>
      <c r="BM154" s="147" t="s">
        <v>534</v>
      </c>
    </row>
    <row r="155" spans="2:65" s="11" customFormat="1" ht="22.9" customHeight="1">
      <c r="B155" s="124"/>
      <c r="D155" s="125" t="s">
        <v>76</v>
      </c>
      <c r="E155" s="134" t="s">
        <v>4782</v>
      </c>
      <c r="F155" s="134" t="s">
        <v>4783</v>
      </c>
      <c r="I155" s="127"/>
      <c r="J155" s="135">
        <f>BK155</f>
        <v>0</v>
      </c>
      <c r="L155" s="124"/>
      <c r="M155" s="129"/>
      <c r="P155" s="130">
        <f>SUM(P156:P176)</f>
        <v>0</v>
      </c>
      <c r="R155" s="130">
        <f>SUM(R156:R176)</f>
        <v>0</v>
      </c>
      <c r="T155" s="131">
        <f>SUM(T156:T176)</f>
        <v>0</v>
      </c>
      <c r="AR155" s="125" t="s">
        <v>84</v>
      </c>
      <c r="AT155" s="132" t="s">
        <v>76</v>
      </c>
      <c r="AU155" s="132" t="s">
        <v>84</v>
      </c>
      <c r="AY155" s="125" t="s">
        <v>268</v>
      </c>
      <c r="BK155" s="133">
        <f>SUM(BK156:BK176)</f>
        <v>0</v>
      </c>
    </row>
    <row r="156" spans="2:65" s="1" customFormat="1" ht="49.15" customHeight="1">
      <c r="B156" s="32"/>
      <c r="C156" s="136" t="s">
        <v>387</v>
      </c>
      <c r="D156" s="136" t="s">
        <v>270</v>
      </c>
      <c r="E156" s="137" t="s">
        <v>4784</v>
      </c>
      <c r="F156" s="138" t="s">
        <v>4785</v>
      </c>
      <c r="G156" s="139" t="s">
        <v>440</v>
      </c>
      <c r="H156" s="140">
        <v>1</v>
      </c>
      <c r="I156" s="141"/>
      <c r="J156" s="142">
        <f>ROUND(I156*H156,2)</f>
        <v>0</v>
      </c>
      <c r="K156" s="138" t="s">
        <v>1</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543</v>
      </c>
    </row>
    <row r="157" spans="2:65" s="1" customFormat="1" ht="117">
      <c r="B157" s="32"/>
      <c r="D157" s="150" t="s">
        <v>475</v>
      </c>
      <c r="F157" s="178" t="s">
        <v>4786</v>
      </c>
      <c r="I157" s="179"/>
      <c r="L157" s="32"/>
      <c r="M157" s="180"/>
      <c r="T157" s="56"/>
      <c r="AT157" s="17" t="s">
        <v>475</v>
      </c>
      <c r="AU157" s="17" t="s">
        <v>90</v>
      </c>
    </row>
    <row r="158" spans="2:65" s="1" customFormat="1" ht="16.5" customHeight="1">
      <c r="B158" s="32"/>
      <c r="C158" s="136" t="s">
        <v>7</v>
      </c>
      <c r="D158" s="136" t="s">
        <v>270</v>
      </c>
      <c r="E158" s="137" t="s">
        <v>4787</v>
      </c>
      <c r="F158" s="138" t="s">
        <v>4746</v>
      </c>
      <c r="G158" s="139" t="s">
        <v>4747</v>
      </c>
      <c r="H158" s="140">
        <v>7</v>
      </c>
      <c r="I158" s="141"/>
      <c r="J158" s="142">
        <f t="shared" ref="J158:J176" si="10">ROUND(I158*H158,2)</f>
        <v>0</v>
      </c>
      <c r="K158" s="138" t="s">
        <v>1</v>
      </c>
      <c r="L158" s="32"/>
      <c r="M158" s="143" t="s">
        <v>1</v>
      </c>
      <c r="N158" s="144" t="s">
        <v>43</v>
      </c>
      <c r="P158" s="145">
        <f t="shared" ref="P158:P176" si="11">O158*H158</f>
        <v>0</v>
      </c>
      <c r="Q158" s="145">
        <v>0</v>
      </c>
      <c r="R158" s="145">
        <f t="shared" ref="R158:R176" si="12">Q158*H158</f>
        <v>0</v>
      </c>
      <c r="S158" s="145">
        <v>0</v>
      </c>
      <c r="T158" s="146">
        <f t="shared" ref="T158:T176" si="13">S158*H158</f>
        <v>0</v>
      </c>
      <c r="AR158" s="147" t="s">
        <v>101</v>
      </c>
      <c r="AT158" s="147" t="s">
        <v>270</v>
      </c>
      <c r="AU158" s="147" t="s">
        <v>90</v>
      </c>
      <c r="AY158" s="17" t="s">
        <v>268</v>
      </c>
      <c r="BE158" s="148">
        <f t="shared" ref="BE158:BE176" si="14">IF(N158="základní",J158,0)</f>
        <v>0</v>
      </c>
      <c r="BF158" s="148">
        <f t="shared" ref="BF158:BF176" si="15">IF(N158="snížená",J158,0)</f>
        <v>0</v>
      </c>
      <c r="BG158" s="148">
        <f t="shared" ref="BG158:BG176" si="16">IF(N158="zákl. přenesená",J158,0)</f>
        <v>0</v>
      </c>
      <c r="BH158" s="148">
        <f t="shared" ref="BH158:BH176" si="17">IF(N158="sníž. přenesená",J158,0)</f>
        <v>0</v>
      </c>
      <c r="BI158" s="148">
        <f t="shared" ref="BI158:BI176" si="18">IF(N158="nulová",J158,0)</f>
        <v>0</v>
      </c>
      <c r="BJ158" s="17" t="s">
        <v>90</v>
      </c>
      <c r="BK158" s="148">
        <f t="shared" ref="BK158:BK176" si="19">ROUND(I158*H158,2)</f>
        <v>0</v>
      </c>
      <c r="BL158" s="17" t="s">
        <v>101</v>
      </c>
      <c r="BM158" s="147" t="s">
        <v>550</v>
      </c>
    </row>
    <row r="159" spans="2:65" s="1" customFormat="1" ht="16.5" customHeight="1">
      <c r="B159" s="32"/>
      <c r="C159" s="136" t="s">
        <v>396</v>
      </c>
      <c r="D159" s="136" t="s">
        <v>270</v>
      </c>
      <c r="E159" s="137" t="s">
        <v>4788</v>
      </c>
      <c r="F159" s="138" t="s">
        <v>4749</v>
      </c>
      <c r="G159" s="139" t="s">
        <v>4747</v>
      </c>
      <c r="H159" s="140">
        <v>6</v>
      </c>
      <c r="I159" s="141"/>
      <c r="J159" s="142">
        <f t="shared" si="10"/>
        <v>0</v>
      </c>
      <c r="K159" s="138" t="s">
        <v>1</v>
      </c>
      <c r="L159" s="32"/>
      <c r="M159" s="143" t="s">
        <v>1</v>
      </c>
      <c r="N159" s="144" t="s">
        <v>43</v>
      </c>
      <c r="P159" s="145">
        <f t="shared" si="11"/>
        <v>0</v>
      </c>
      <c r="Q159" s="145">
        <v>0</v>
      </c>
      <c r="R159" s="145">
        <f t="shared" si="12"/>
        <v>0</v>
      </c>
      <c r="S159" s="145">
        <v>0</v>
      </c>
      <c r="T159" s="146">
        <f t="shared" si="13"/>
        <v>0</v>
      </c>
      <c r="AR159" s="147" t="s">
        <v>101</v>
      </c>
      <c r="AT159" s="147" t="s">
        <v>270</v>
      </c>
      <c r="AU159" s="147" t="s">
        <v>90</v>
      </c>
      <c r="AY159" s="17" t="s">
        <v>268</v>
      </c>
      <c r="BE159" s="148">
        <f t="shared" si="14"/>
        <v>0</v>
      </c>
      <c r="BF159" s="148">
        <f t="shared" si="15"/>
        <v>0</v>
      </c>
      <c r="BG159" s="148">
        <f t="shared" si="16"/>
        <v>0</v>
      </c>
      <c r="BH159" s="148">
        <f t="shared" si="17"/>
        <v>0</v>
      </c>
      <c r="BI159" s="148">
        <f t="shared" si="18"/>
        <v>0</v>
      </c>
      <c r="BJ159" s="17" t="s">
        <v>90</v>
      </c>
      <c r="BK159" s="148">
        <f t="shared" si="19"/>
        <v>0</v>
      </c>
      <c r="BL159" s="17" t="s">
        <v>101</v>
      </c>
      <c r="BM159" s="147" t="s">
        <v>558</v>
      </c>
    </row>
    <row r="160" spans="2:65" s="1" customFormat="1" ht="16.5" customHeight="1">
      <c r="B160" s="32"/>
      <c r="C160" s="136" t="s">
        <v>401</v>
      </c>
      <c r="D160" s="177" t="s">
        <v>270</v>
      </c>
      <c r="E160" s="137" t="s">
        <v>4789</v>
      </c>
      <c r="F160" s="138" t="s">
        <v>4751</v>
      </c>
      <c r="G160" s="139" t="s">
        <v>4747</v>
      </c>
      <c r="H160" s="140">
        <v>10</v>
      </c>
      <c r="I160" s="141"/>
      <c r="J160" s="142">
        <f t="shared" si="10"/>
        <v>0</v>
      </c>
      <c r="K160" s="138" t="s">
        <v>1</v>
      </c>
      <c r="L160" s="32"/>
      <c r="M160" s="143" t="s">
        <v>1</v>
      </c>
      <c r="N160" s="144" t="s">
        <v>43</v>
      </c>
      <c r="P160" s="145">
        <f t="shared" si="11"/>
        <v>0</v>
      </c>
      <c r="Q160" s="145">
        <v>0</v>
      </c>
      <c r="R160" s="145">
        <f t="shared" si="12"/>
        <v>0</v>
      </c>
      <c r="S160" s="145">
        <v>0</v>
      </c>
      <c r="T160" s="146">
        <f t="shared" si="13"/>
        <v>0</v>
      </c>
      <c r="AR160" s="147" t="s">
        <v>101</v>
      </c>
      <c r="AT160" s="147" t="s">
        <v>270</v>
      </c>
      <c r="AU160" s="147" t="s">
        <v>90</v>
      </c>
      <c r="AY160" s="17" t="s">
        <v>268</v>
      </c>
      <c r="BE160" s="148">
        <f t="shared" si="14"/>
        <v>0</v>
      </c>
      <c r="BF160" s="148">
        <f t="shared" si="15"/>
        <v>0</v>
      </c>
      <c r="BG160" s="148">
        <f t="shared" si="16"/>
        <v>0</v>
      </c>
      <c r="BH160" s="148">
        <f t="shared" si="17"/>
        <v>0</v>
      </c>
      <c r="BI160" s="148">
        <f t="shared" si="18"/>
        <v>0</v>
      </c>
      <c r="BJ160" s="17" t="s">
        <v>90</v>
      </c>
      <c r="BK160" s="148">
        <f t="shared" si="19"/>
        <v>0</v>
      </c>
      <c r="BL160" s="17" t="s">
        <v>101</v>
      </c>
      <c r="BM160" s="147" t="s">
        <v>566</v>
      </c>
    </row>
    <row r="161" spans="2:65" s="1" customFormat="1" ht="16.5" customHeight="1">
      <c r="B161" s="32"/>
      <c r="C161" s="136" t="s">
        <v>406</v>
      </c>
      <c r="D161" s="136" t="s">
        <v>270</v>
      </c>
      <c r="E161" s="137" t="s">
        <v>4790</v>
      </c>
      <c r="F161" s="138" t="s">
        <v>4791</v>
      </c>
      <c r="G161" s="139" t="s">
        <v>4747</v>
      </c>
      <c r="H161" s="140">
        <v>1</v>
      </c>
      <c r="I161" s="141"/>
      <c r="J161" s="142">
        <f t="shared" si="10"/>
        <v>0</v>
      </c>
      <c r="K161" s="138" t="s">
        <v>1</v>
      </c>
      <c r="L161" s="32"/>
      <c r="M161" s="143" t="s">
        <v>1</v>
      </c>
      <c r="N161" s="144" t="s">
        <v>43</v>
      </c>
      <c r="P161" s="145">
        <f t="shared" si="11"/>
        <v>0</v>
      </c>
      <c r="Q161" s="145">
        <v>0</v>
      </c>
      <c r="R161" s="145">
        <f t="shared" si="12"/>
        <v>0</v>
      </c>
      <c r="S161" s="145">
        <v>0</v>
      </c>
      <c r="T161" s="146">
        <f t="shared" si="13"/>
        <v>0</v>
      </c>
      <c r="AR161" s="147" t="s">
        <v>101</v>
      </c>
      <c r="AT161" s="147" t="s">
        <v>270</v>
      </c>
      <c r="AU161" s="147" t="s">
        <v>90</v>
      </c>
      <c r="AY161" s="17" t="s">
        <v>268</v>
      </c>
      <c r="BE161" s="148">
        <f t="shared" si="14"/>
        <v>0</v>
      </c>
      <c r="BF161" s="148">
        <f t="shared" si="15"/>
        <v>0</v>
      </c>
      <c r="BG161" s="148">
        <f t="shared" si="16"/>
        <v>0</v>
      </c>
      <c r="BH161" s="148">
        <f t="shared" si="17"/>
        <v>0</v>
      </c>
      <c r="BI161" s="148">
        <f t="shared" si="18"/>
        <v>0</v>
      </c>
      <c r="BJ161" s="17" t="s">
        <v>90</v>
      </c>
      <c r="BK161" s="148">
        <f t="shared" si="19"/>
        <v>0</v>
      </c>
      <c r="BL161" s="17" t="s">
        <v>101</v>
      </c>
      <c r="BM161" s="147" t="s">
        <v>575</v>
      </c>
    </row>
    <row r="162" spans="2:65" s="1" customFormat="1" ht="37.9" customHeight="1">
      <c r="B162" s="32"/>
      <c r="C162" s="136" t="s">
        <v>410</v>
      </c>
      <c r="D162" s="136" t="s">
        <v>270</v>
      </c>
      <c r="E162" s="137" t="s">
        <v>4792</v>
      </c>
      <c r="F162" s="138" t="s">
        <v>4753</v>
      </c>
      <c r="G162" s="139" t="s">
        <v>440</v>
      </c>
      <c r="H162" s="140">
        <v>2</v>
      </c>
      <c r="I162" s="141"/>
      <c r="J162" s="142">
        <f t="shared" si="10"/>
        <v>0</v>
      </c>
      <c r="K162" s="138" t="s">
        <v>1</v>
      </c>
      <c r="L162" s="32"/>
      <c r="M162" s="143" t="s">
        <v>1</v>
      </c>
      <c r="N162" s="144" t="s">
        <v>43</v>
      </c>
      <c r="P162" s="145">
        <f t="shared" si="11"/>
        <v>0</v>
      </c>
      <c r="Q162" s="145">
        <v>0</v>
      </c>
      <c r="R162" s="145">
        <f t="shared" si="12"/>
        <v>0</v>
      </c>
      <c r="S162" s="145">
        <v>0</v>
      </c>
      <c r="T162" s="146">
        <f t="shared" si="13"/>
        <v>0</v>
      </c>
      <c r="AR162" s="147" t="s">
        <v>101</v>
      </c>
      <c r="AT162" s="147" t="s">
        <v>270</v>
      </c>
      <c r="AU162" s="147" t="s">
        <v>90</v>
      </c>
      <c r="AY162" s="17" t="s">
        <v>268</v>
      </c>
      <c r="BE162" s="148">
        <f t="shared" si="14"/>
        <v>0</v>
      </c>
      <c r="BF162" s="148">
        <f t="shared" si="15"/>
        <v>0</v>
      </c>
      <c r="BG162" s="148">
        <f t="shared" si="16"/>
        <v>0</v>
      </c>
      <c r="BH162" s="148">
        <f t="shared" si="17"/>
        <v>0</v>
      </c>
      <c r="BI162" s="148">
        <f t="shared" si="18"/>
        <v>0</v>
      </c>
      <c r="BJ162" s="17" t="s">
        <v>90</v>
      </c>
      <c r="BK162" s="148">
        <f t="shared" si="19"/>
        <v>0</v>
      </c>
      <c r="BL162" s="17" t="s">
        <v>101</v>
      </c>
      <c r="BM162" s="147" t="s">
        <v>589</v>
      </c>
    </row>
    <row r="163" spans="2:65" s="1" customFormat="1" ht="24.2" customHeight="1">
      <c r="B163" s="32"/>
      <c r="C163" s="136" t="s">
        <v>416</v>
      </c>
      <c r="D163" s="136" t="s">
        <v>270</v>
      </c>
      <c r="E163" s="137" t="s">
        <v>4793</v>
      </c>
      <c r="F163" s="138" t="s">
        <v>4794</v>
      </c>
      <c r="G163" s="139" t="s">
        <v>440</v>
      </c>
      <c r="H163" s="140">
        <v>4</v>
      </c>
      <c r="I163" s="141"/>
      <c r="J163" s="142">
        <f t="shared" si="10"/>
        <v>0</v>
      </c>
      <c r="K163" s="138" t="s">
        <v>1</v>
      </c>
      <c r="L163" s="32"/>
      <c r="M163" s="143" t="s">
        <v>1</v>
      </c>
      <c r="N163" s="144" t="s">
        <v>43</v>
      </c>
      <c r="P163" s="145">
        <f t="shared" si="11"/>
        <v>0</v>
      </c>
      <c r="Q163" s="145">
        <v>0</v>
      </c>
      <c r="R163" s="145">
        <f t="shared" si="12"/>
        <v>0</v>
      </c>
      <c r="S163" s="145">
        <v>0</v>
      </c>
      <c r="T163" s="146">
        <f t="shared" si="13"/>
        <v>0</v>
      </c>
      <c r="AR163" s="147" t="s">
        <v>101</v>
      </c>
      <c r="AT163" s="147" t="s">
        <v>270</v>
      </c>
      <c r="AU163" s="147" t="s">
        <v>90</v>
      </c>
      <c r="AY163" s="17" t="s">
        <v>268</v>
      </c>
      <c r="BE163" s="148">
        <f t="shared" si="14"/>
        <v>0</v>
      </c>
      <c r="BF163" s="148">
        <f t="shared" si="15"/>
        <v>0</v>
      </c>
      <c r="BG163" s="148">
        <f t="shared" si="16"/>
        <v>0</v>
      </c>
      <c r="BH163" s="148">
        <f t="shared" si="17"/>
        <v>0</v>
      </c>
      <c r="BI163" s="148">
        <f t="shared" si="18"/>
        <v>0</v>
      </c>
      <c r="BJ163" s="17" t="s">
        <v>90</v>
      </c>
      <c r="BK163" s="148">
        <f t="shared" si="19"/>
        <v>0</v>
      </c>
      <c r="BL163" s="17" t="s">
        <v>101</v>
      </c>
      <c r="BM163" s="147" t="s">
        <v>597</v>
      </c>
    </row>
    <row r="164" spans="2:65" s="1" customFormat="1" ht="33" customHeight="1">
      <c r="B164" s="32"/>
      <c r="C164" s="136" t="s">
        <v>298</v>
      </c>
      <c r="D164" s="136" t="s">
        <v>270</v>
      </c>
      <c r="E164" s="137" t="s">
        <v>4795</v>
      </c>
      <c r="F164" s="138" t="s">
        <v>4796</v>
      </c>
      <c r="G164" s="139" t="s">
        <v>440</v>
      </c>
      <c r="H164" s="140">
        <v>1</v>
      </c>
      <c r="I164" s="141"/>
      <c r="J164" s="142">
        <f t="shared" si="10"/>
        <v>0</v>
      </c>
      <c r="K164" s="138" t="s">
        <v>1</v>
      </c>
      <c r="L164" s="32"/>
      <c r="M164" s="143" t="s">
        <v>1</v>
      </c>
      <c r="N164" s="144" t="s">
        <v>43</v>
      </c>
      <c r="P164" s="145">
        <f t="shared" si="11"/>
        <v>0</v>
      </c>
      <c r="Q164" s="145">
        <v>0</v>
      </c>
      <c r="R164" s="145">
        <f t="shared" si="12"/>
        <v>0</v>
      </c>
      <c r="S164" s="145">
        <v>0</v>
      </c>
      <c r="T164" s="146">
        <f t="shared" si="13"/>
        <v>0</v>
      </c>
      <c r="AR164" s="147" t="s">
        <v>101</v>
      </c>
      <c r="AT164" s="147" t="s">
        <v>270</v>
      </c>
      <c r="AU164" s="147" t="s">
        <v>90</v>
      </c>
      <c r="AY164" s="17" t="s">
        <v>268</v>
      </c>
      <c r="BE164" s="148">
        <f t="shared" si="14"/>
        <v>0</v>
      </c>
      <c r="BF164" s="148">
        <f t="shared" si="15"/>
        <v>0</v>
      </c>
      <c r="BG164" s="148">
        <f t="shared" si="16"/>
        <v>0</v>
      </c>
      <c r="BH164" s="148">
        <f t="shared" si="17"/>
        <v>0</v>
      </c>
      <c r="BI164" s="148">
        <f t="shared" si="18"/>
        <v>0</v>
      </c>
      <c r="BJ164" s="17" t="s">
        <v>90</v>
      </c>
      <c r="BK164" s="148">
        <f t="shared" si="19"/>
        <v>0</v>
      </c>
      <c r="BL164" s="17" t="s">
        <v>101</v>
      </c>
      <c r="BM164" s="147" t="s">
        <v>605</v>
      </c>
    </row>
    <row r="165" spans="2:65" s="1" customFormat="1" ht="33" customHeight="1">
      <c r="B165" s="32"/>
      <c r="C165" s="136" t="s">
        <v>308</v>
      </c>
      <c r="D165" s="136" t="s">
        <v>270</v>
      </c>
      <c r="E165" s="137" t="s">
        <v>4797</v>
      </c>
      <c r="F165" s="138" t="s">
        <v>4798</v>
      </c>
      <c r="G165" s="139" t="s">
        <v>440</v>
      </c>
      <c r="H165" s="140">
        <v>1</v>
      </c>
      <c r="I165" s="141"/>
      <c r="J165" s="142">
        <f t="shared" si="10"/>
        <v>0</v>
      </c>
      <c r="K165" s="138" t="s">
        <v>1</v>
      </c>
      <c r="L165" s="32"/>
      <c r="M165" s="143" t="s">
        <v>1</v>
      </c>
      <c r="N165" s="144" t="s">
        <v>43</v>
      </c>
      <c r="P165" s="145">
        <f t="shared" si="11"/>
        <v>0</v>
      </c>
      <c r="Q165" s="145">
        <v>0</v>
      </c>
      <c r="R165" s="145">
        <f t="shared" si="12"/>
        <v>0</v>
      </c>
      <c r="S165" s="145">
        <v>0</v>
      </c>
      <c r="T165" s="146">
        <f t="shared" si="13"/>
        <v>0</v>
      </c>
      <c r="AR165" s="147" t="s">
        <v>101</v>
      </c>
      <c r="AT165" s="147" t="s">
        <v>270</v>
      </c>
      <c r="AU165" s="147" t="s">
        <v>90</v>
      </c>
      <c r="AY165" s="17" t="s">
        <v>268</v>
      </c>
      <c r="BE165" s="148">
        <f t="shared" si="14"/>
        <v>0</v>
      </c>
      <c r="BF165" s="148">
        <f t="shared" si="15"/>
        <v>0</v>
      </c>
      <c r="BG165" s="148">
        <f t="shared" si="16"/>
        <v>0</v>
      </c>
      <c r="BH165" s="148">
        <f t="shared" si="17"/>
        <v>0</v>
      </c>
      <c r="BI165" s="148">
        <f t="shared" si="18"/>
        <v>0</v>
      </c>
      <c r="BJ165" s="17" t="s">
        <v>90</v>
      </c>
      <c r="BK165" s="148">
        <f t="shared" si="19"/>
        <v>0</v>
      </c>
      <c r="BL165" s="17" t="s">
        <v>101</v>
      </c>
      <c r="BM165" s="147" t="s">
        <v>615</v>
      </c>
    </row>
    <row r="166" spans="2:65" s="1" customFormat="1" ht="33" customHeight="1">
      <c r="B166" s="32"/>
      <c r="C166" s="136" t="s">
        <v>431</v>
      </c>
      <c r="D166" s="136" t="s">
        <v>270</v>
      </c>
      <c r="E166" s="137" t="s">
        <v>4799</v>
      </c>
      <c r="F166" s="138" t="s">
        <v>4800</v>
      </c>
      <c r="G166" s="139" t="s">
        <v>440</v>
      </c>
      <c r="H166" s="140">
        <v>1</v>
      </c>
      <c r="I166" s="141"/>
      <c r="J166" s="142">
        <f t="shared" si="10"/>
        <v>0</v>
      </c>
      <c r="K166" s="138" t="s">
        <v>1</v>
      </c>
      <c r="L166" s="32"/>
      <c r="M166" s="143" t="s">
        <v>1</v>
      </c>
      <c r="N166" s="144" t="s">
        <v>43</v>
      </c>
      <c r="P166" s="145">
        <f t="shared" si="11"/>
        <v>0</v>
      </c>
      <c r="Q166" s="145">
        <v>0</v>
      </c>
      <c r="R166" s="145">
        <f t="shared" si="12"/>
        <v>0</v>
      </c>
      <c r="S166" s="145">
        <v>0</v>
      </c>
      <c r="T166" s="146">
        <f t="shared" si="13"/>
        <v>0</v>
      </c>
      <c r="AR166" s="147" t="s">
        <v>101</v>
      </c>
      <c r="AT166" s="147" t="s">
        <v>270</v>
      </c>
      <c r="AU166" s="147" t="s">
        <v>90</v>
      </c>
      <c r="AY166" s="17" t="s">
        <v>268</v>
      </c>
      <c r="BE166" s="148">
        <f t="shared" si="14"/>
        <v>0</v>
      </c>
      <c r="BF166" s="148">
        <f t="shared" si="15"/>
        <v>0</v>
      </c>
      <c r="BG166" s="148">
        <f t="shared" si="16"/>
        <v>0</v>
      </c>
      <c r="BH166" s="148">
        <f t="shared" si="17"/>
        <v>0</v>
      </c>
      <c r="BI166" s="148">
        <f t="shared" si="18"/>
        <v>0</v>
      </c>
      <c r="BJ166" s="17" t="s">
        <v>90</v>
      </c>
      <c r="BK166" s="148">
        <f t="shared" si="19"/>
        <v>0</v>
      </c>
      <c r="BL166" s="17" t="s">
        <v>101</v>
      </c>
      <c r="BM166" s="147" t="s">
        <v>623</v>
      </c>
    </row>
    <row r="167" spans="2:65" s="1" customFormat="1" ht="24.2" customHeight="1">
      <c r="B167" s="32"/>
      <c r="C167" s="136" t="s">
        <v>437</v>
      </c>
      <c r="D167" s="136" t="s">
        <v>270</v>
      </c>
      <c r="E167" s="137" t="s">
        <v>4801</v>
      </c>
      <c r="F167" s="138" t="s">
        <v>4765</v>
      </c>
      <c r="G167" s="139" t="s">
        <v>440</v>
      </c>
      <c r="H167" s="140">
        <v>1</v>
      </c>
      <c r="I167" s="141"/>
      <c r="J167" s="142">
        <f t="shared" si="10"/>
        <v>0</v>
      </c>
      <c r="K167" s="138" t="s">
        <v>1</v>
      </c>
      <c r="L167" s="32"/>
      <c r="M167" s="143" t="s">
        <v>1</v>
      </c>
      <c r="N167" s="144" t="s">
        <v>43</v>
      </c>
      <c r="P167" s="145">
        <f t="shared" si="11"/>
        <v>0</v>
      </c>
      <c r="Q167" s="145">
        <v>0</v>
      </c>
      <c r="R167" s="145">
        <f t="shared" si="12"/>
        <v>0</v>
      </c>
      <c r="S167" s="145">
        <v>0</v>
      </c>
      <c r="T167" s="146">
        <f t="shared" si="13"/>
        <v>0</v>
      </c>
      <c r="AR167" s="147" t="s">
        <v>101</v>
      </c>
      <c r="AT167" s="147" t="s">
        <v>270</v>
      </c>
      <c r="AU167" s="147" t="s">
        <v>90</v>
      </c>
      <c r="AY167" s="17" t="s">
        <v>268</v>
      </c>
      <c r="BE167" s="148">
        <f t="shared" si="14"/>
        <v>0</v>
      </c>
      <c r="BF167" s="148">
        <f t="shared" si="15"/>
        <v>0</v>
      </c>
      <c r="BG167" s="148">
        <f t="shared" si="16"/>
        <v>0</v>
      </c>
      <c r="BH167" s="148">
        <f t="shared" si="17"/>
        <v>0</v>
      </c>
      <c r="BI167" s="148">
        <f t="shared" si="18"/>
        <v>0</v>
      </c>
      <c r="BJ167" s="17" t="s">
        <v>90</v>
      </c>
      <c r="BK167" s="148">
        <f t="shared" si="19"/>
        <v>0</v>
      </c>
      <c r="BL167" s="17" t="s">
        <v>101</v>
      </c>
      <c r="BM167" s="147" t="s">
        <v>649</v>
      </c>
    </row>
    <row r="168" spans="2:65" s="1" customFormat="1" ht="33" customHeight="1">
      <c r="B168" s="32"/>
      <c r="C168" s="136" t="s">
        <v>442</v>
      </c>
      <c r="D168" s="177" t="s">
        <v>270</v>
      </c>
      <c r="E168" s="137" t="s">
        <v>4802</v>
      </c>
      <c r="F168" s="138" t="s">
        <v>4767</v>
      </c>
      <c r="G168" s="139" t="s">
        <v>4747</v>
      </c>
      <c r="H168" s="140">
        <v>15</v>
      </c>
      <c r="I168" s="141"/>
      <c r="J168" s="142">
        <f t="shared" si="10"/>
        <v>0</v>
      </c>
      <c r="K168" s="138" t="s">
        <v>1</v>
      </c>
      <c r="L168" s="32"/>
      <c r="M168" s="143" t="s">
        <v>1</v>
      </c>
      <c r="N168" s="144" t="s">
        <v>43</v>
      </c>
      <c r="P168" s="145">
        <f t="shared" si="11"/>
        <v>0</v>
      </c>
      <c r="Q168" s="145">
        <v>0</v>
      </c>
      <c r="R168" s="145">
        <f t="shared" si="12"/>
        <v>0</v>
      </c>
      <c r="S168" s="145">
        <v>0</v>
      </c>
      <c r="T168" s="146">
        <f t="shared" si="13"/>
        <v>0</v>
      </c>
      <c r="AR168" s="147" t="s">
        <v>101</v>
      </c>
      <c r="AT168" s="147" t="s">
        <v>270</v>
      </c>
      <c r="AU168" s="147" t="s">
        <v>90</v>
      </c>
      <c r="AY168" s="17" t="s">
        <v>268</v>
      </c>
      <c r="BE168" s="148">
        <f t="shared" si="14"/>
        <v>0</v>
      </c>
      <c r="BF168" s="148">
        <f t="shared" si="15"/>
        <v>0</v>
      </c>
      <c r="BG168" s="148">
        <f t="shared" si="16"/>
        <v>0</v>
      </c>
      <c r="BH168" s="148">
        <f t="shared" si="17"/>
        <v>0</v>
      </c>
      <c r="BI168" s="148">
        <f t="shared" si="18"/>
        <v>0</v>
      </c>
      <c r="BJ168" s="17" t="s">
        <v>90</v>
      </c>
      <c r="BK168" s="148">
        <f t="shared" si="19"/>
        <v>0</v>
      </c>
      <c r="BL168" s="17" t="s">
        <v>101</v>
      </c>
      <c r="BM168" s="147" t="s">
        <v>683</v>
      </c>
    </row>
    <row r="169" spans="2:65" s="1" customFormat="1" ht="33" customHeight="1">
      <c r="B169" s="32"/>
      <c r="C169" s="136" t="s">
        <v>448</v>
      </c>
      <c r="D169" s="136" t="s">
        <v>270</v>
      </c>
      <c r="E169" s="137" t="s">
        <v>4803</v>
      </c>
      <c r="F169" s="138" t="s">
        <v>4769</v>
      </c>
      <c r="G169" s="139" t="s">
        <v>4747</v>
      </c>
      <c r="H169" s="140">
        <v>16</v>
      </c>
      <c r="I169" s="141"/>
      <c r="J169" s="142">
        <f t="shared" si="10"/>
        <v>0</v>
      </c>
      <c r="K169" s="138" t="s">
        <v>1</v>
      </c>
      <c r="L169" s="32"/>
      <c r="M169" s="143" t="s">
        <v>1</v>
      </c>
      <c r="N169" s="144" t="s">
        <v>43</v>
      </c>
      <c r="P169" s="145">
        <f t="shared" si="11"/>
        <v>0</v>
      </c>
      <c r="Q169" s="145">
        <v>0</v>
      </c>
      <c r="R169" s="145">
        <f t="shared" si="12"/>
        <v>0</v>
      </c>
      <c r="S169" s="145">
        <v>0</v>
      </c>
      <c r="T169" s="146">
        <f t="shared" si="13"/>
        <v>0</v>
      </c>
      <c r="AR169" s="147" t="s">
        <v>101</v>
      </c>
      <c r="AT169" s="147" t="s">
        <v>270</v>
      </c>
      <c r="AU169" s="147" t="s">
        <v>90</v>
      </c>
      <c r="AY169" s="17" t="s">
        <v>268</v>
      </c>
      <c r="BE169" s="148">
        <f t="shared" si="14"/>
        <v>0</v>
      </c>
      <c r="BF169" s="148">
        <f t="shared" si="15"/>
        <v>0</v>
      </c>
      <c r="BG169" s="148">
        <f t="shared" si="16"/>
        <v>0</v>
      </c>
      <c r="BH169" s="148">
        <f t="shared" si="17"/>
        <v>0</v>
      </c>
      <c r="BI169" s="148">
        <f t="shared" si="18"/>
        <v>0</v>
      </c>
      <c r="BJ169" s="17" t="s">
        <v>90</v>
      </c>
      <c r="BK169" s="148">
        <f t="shared" si="19"/>
        <v>0</v>
      </c>
      <c r="BL169" s="17" t="s">
        <v>101</v>
      </c>
      <c r="BM169" s="147" t="s">
        <v>693</v>
      </c>
    </row>
    <row r="170" spans="2:65" s="1" customFormat="1" ht="33" customHeight="1">
      <c r="B170" s="32"/>
      <c r="C170" s="136" t="s">
        <v>471</v>
      </c>
      <c r="D170" s="136" t="s">
        <v>270</v>
      </c>
      <c r="E170" s="137" t="s">
        <v>4804</v>
      </c>
      <c r="F170" s="138" t="s">
        <v>4805</v>
      </c>
      <c r="G170" s="139" t="s">
        <v>4747</v>
      </c>
      <c r="H170" s="140">
        <v>2</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703</v>
      </c>
    </row>
    <row r="171" spans="2:65" s="1" customFormat="1" ht="33" customHeight="1">
      <c r="B171" s="32"/>
      <c r="C171" s="136" t="s">
        <v>477</v>
      </c>
      <c r="D171" s="136" t="s">
        <v>270</v>
      </c>
      <c r="E171" s="137" t="s">
        <v>4806</v>
      </c>
      <c r="F171" s="138" t="s">
        <v>4771</v>
      </c>
      <c r="G171" s="139" t="s">
        <v>4747</v>
      </c>
      <c r="H171" s="140">
        <v>6</v>
      </c>
      <c r="I171" s="141"/>
      <c r="J171" s="142">
        <f t="shared" si="10"/>
        <v>0</v>
      </c>
      <c r="K171" s="138" t="s">
        <v>1</v>
      </c>
      <c r="L171" s="32"/>
      <c r="M171" s="143" t="s">
        <v>1</v>
      </c>
      <c r="N171" s="144" t="s">
        <v>43</v>
      </c>
      <c r="P171" s="145">
        <f t="shared" si="11"/>
        <v>0</v>
      </c>
      <c r="Q171" s="145">
        <v>0</v>
      </c>
      <c r="R171" s="145">
        <f t="shared" si="12"/>
        <v>0</v>
      </c>
      <c r="S171" s="145">
        <v>0</v>
      </c>
      <c r="T171" s="146">
        <f t="shared" si="13"/>
        <v>0</v>
      </c>
      <c r="AR171" s="147" t="s">
        <v>101</v>
      </c>
      <c r="AT171" s="147" t="s">
        <v>270</v>
      </c>
      <c r="AU171" s="147" t="s">
        <v>90</v>
      </c>
      <c r="AY171" s="17" t="s">
        <v>268</v>
      </c>
      <c r="BE171" s="148">
        <f t="shared" si="14"/>
        <v>0</v>
      </c>
      <c r="BF171" s="148">
        <f t="shared" si="15"/>
        <v>0</v>
      </c>
      <c r="BG171" s="148">
        <f t="shared" si="16"/>
        <v>0</v>
      </c>
      <c r="BH171" s="148">
        <f t="shared" si="17"/>
        <v>0</v>
      </c>
      <c r="BI171" s="148">
        <f t="shared" si="18"/>
        <v>0</v>
      </c>
      <c r="BJ171" s="17" t="s">
        <v>90</v>
      </c>
      <c r="BK171" s="148">
        <f t="shared" si="19"/>
        <v>0</v>
      </c>
      <c r="BL171" s="17" t="s">
        <v>101</v>
      </c>
      <c r="BM171" s="147" t="s">
        <v>711</v>
      </c>
    </row>
    <row r="172" spans="2:65" s="1" customFormat="1" ht="33" customHeight="1">
      <c r="B172" s="32"/>
      <c r="C172" s="136" t="s">
        <v>314</v>
      </c>
      <c r="D172" s="136" t="s">
        <v>270</v>
      </c>
      <c r="E172" s="137" t="s">
        <v>4807</v>
      </c>
      <c r="F172" s="138" t="s">
        <v>4773</v>
      </c>
      <c r="G172" s="139" t="s">
        <v>4747</v>
      </c>
      <c r="H172" s="140">
        <v>3</v>
      </c>
      <c r="I172" s="141"/>
      <c r="J172" s="142">
        <f t="shared" si="10"/>
        <v>0</v>
      </c>
      <c r="K172" s="138" t="s">
        <v>1</v>
      </c>
      <c r="L172" s="32"/>
      <c r="M172" s="143" t="s">
        <v>1</v>
      </c>
      <c r="N172" s="144" t="s">
        <v>43</v>
      </c>
      <c r="P172" s="145">
        <f t="shared" si="11"/>
        <v>0</v>
      </c>
      <c r="Q172" s="145">
        <v>0</v>
      </c>
      <c r="R172" s="145">
        <f t="shared" si="12"/>
        <v>0</v>
      </c>
      <c r="S172" s="145">
        <v>0</v>
      </c>
      <c r="T172" s="146">
        <f t="shared" si="13"/>
        <v>0</v>
      </c>
      <c r="AR172" s="147" t="s">
        <v>101</v>
      </c>
      <c r="AT172" s="147" t="s">
        <v>270</v>
      </c>
      <c r="AU172" s="147" t="s">
        <v>90</v>
      </c>
      <c r="AY172" s="17" t="s">
        <v>268</v>
      </c>
      <c r="BE172" s="148">
        <f t="shared" si="14"/>
        <v>0</v>
      </c>
      <c r="BF172" s="148">
        <f t="shared" si="15"/>
        <v>0</v>
      </c>
      <c r="BG172" s="148">
        <f t="shared" si="16"/>
        <v>0</v>
      </c>
      <c r="BH172" s="148">
        <f t="shared" si="17"/>
        <v>0</v>
      </c>
      <c r="BI172" s="148">
        <f t="shared" si="18"/>
        <v>0</v>
      </c>
      <c r="BJ172" s="17" t="s">
        <v>90</v>
      </c>
      <c r="BK172" s="148">
        <f t="shared" si="19"/>
        <v>0</v>
      </c>
      <c r="BL172" s="17" t="s">
        <v>101</v>
      </c>
      <c r="BM172" s="147" t="s">
        <v>719</v>
      </c>
    </row>
    <row r="173" spans="2:65" s="1" customFormat="1" ht="33" customHeight="1">
      <c r="B173" s="32"/>
      <c r="C173" s="136" t="s">
        <v>484</v>
      </c>
      <c r="D173" s="136" t="s">
        <v>270</v>
      </c>
      <c r="E173" s="137" t="s">
        <v>4808</v>
      </c>
      <c r="F173" s="138" t="s">
        <v>4775</v>
      </c>
      <c r="G173" s="139" t="s">
        <v>4747</v>
      </c>
      <c r="H173" s="140">
        <v>10</v>
      </c>
      <c r="I173" s="141"/>
      <c r="J173" s="142">
        <f t="shared" si="10"/>
        <v>0</v>
      </c>
      <c r="K173" s="138" t="s">
        <v>1</v>
      </c>
      <c r="L173" s="32"/>
      <c r="M173" s="143" t="s">
        <v>1</v>
      </c>
      <c r="N173" s="144" t="s">
        <v>43</v>
      </c>
      <c r="P173" s="145">
        <f t="shared" si="11"/>
        <v>0</v>
      </c>
      <c r="Q173" s="145">
        <v>0</v>
      </c>
      <c r="R173" s="145">
        <f t="shared" si="12"/>
        <v>0</v>
      </c>
      <c r="S173" s="145">
        <v>0</v>
      </c>
      <c r="T173" s="146">
        <f t="shared" si="13"/>
        <v>0</v>
      </c>
      <c r="AR173" s="147" t="s">
        <v>101</v>
      </c>
      <c r="AT173" s="147" t="s">
        <v>270</v>
      </c>
      <c r="AU173" s="147" t="s">
        <v>90</v>
      </c>
      <c r="AY173" s="17" t="s">
        <v>268</v>
      </c>
      <c r="BE173" s="148">
        <f t="shared" si="14"/>
        <v>0</v>
      </c>
      <c r="BF173" s="148">
        <f t="shared" si="15"/>
        <v>0</v>
      </c>
      <c r="BG173" s="148">
        <f t="shared" si="16"/>
        <v>0</v>
      </c>
      <c r="BH173" s="148">
        <f t="shared" si="17"/>
        <v>0</v>
      </c>
      <c r="BI173" s="148">
        <f t="shared" si="18"/>
        <v>0</v>
      </c>
      <c r="BJ173" s="17" t="s">
        <v>90</v>
      </c>
      <c r="BK173" s="148">
        <f t="shared" si="19"/>
        <v>0</v>
      </c>
      <c r="BL173" s="17" t="s">
        <v>101</v>
      </c>
      <c r="BM173" s="147" t="s">
        <v>727</v>
      </c>
    </row>
    <row r="174" spans="2:65" s="1" customFormat="1" ht="37.9" customHeight="1">
      <c r="B174" s="32"/>
      <c r="C174" s="136" t="s">
        <v>488</v>
      </c>
      <c r="D174" s="136" t="s">
        <v>270</v>
      </c>
      <c r="E174" s="137" t="s">
        <v>4809</v>
      </c>
      <c r="F174" s="138" t="s">
        <v>4777</v>
      </c>
      <c r="G174" s="139" t="s">
        <v>273</v>
      </c>
      <c r="H174" s="140">
        <v>6</v>
      </c>
      <c r="I174" s="141"/>
      <c r="J174" s="142">
        <f t="shared" si="10"/>
        <v>0</v>
      </c>
      <c r="K174" s="138" t="s">
        <v>1</v>
      </c>
      <c r="L174" s="32"/>
      <c r="M174" s="143" t="s">
        <v>1</v>
      </c>
      <c r="N174" s="144" t="s">
        <v>43</v>
      </c>
      <c r="P174" s="145">
        <f t="shared" si="11"/>
        <v>0</v>
      </c>
      <c r="Q174" s="145">
        <v>0</v>
      </c>
      <c r="R174" s="145">
        <f t="shared" si="12"/>
        <v>0</v>
      </c>
      <c r="S174" s="145">
        <v>0</v>
      </c>
      <c r="T174" s="146">
        <f t="shared" si="13"/>
        <v>0</v>
      </c>
      <c r="AR174" s="147" t="s">
        <v>101</v>
      </c>
      <c r="AT174" s="147" t="s">
        <v>270</v>
      </c>
      <c r="AU174" s="147" t="s">
        <v>90</v>
      </c>
      <c r="AY174" s="17" t="s">
        <v>268</v>
      </c>
      <c r="BE174" s="148">
        <f t="shared" si="14"/>
        <v>0</v>
      </c>
      <c r="BF174" s="148">
        <f t="shared" si="15"/>
        <v>0</v>
      </c>
      <c r="BG174" s="148">
        <f t="shared" si="16"/>
        <v>0</v>
      </c>
      <c r="BH174" s="148">
        <f t="shared" si="17"/>
        <v>0</v>
      </c>
      <c r="BI174" s="148">
        <f t="shared" si="18"/>
        <v>0</v>
      </c>
      <c r="BJ174" s="17" t="s">
        <v>90</v>
      </c>
      <c r="BK174" s="148">
        <f t="shared" si="19"/>
        <v>0</v>
      </c>
      <c r="BL174" s="17" t="s">
        <v>101</v>
      </c>
      <c r="BM174" s="147" t="s">
        <v>735</v>
      </c>
    </row>
    <row r="175" spans="2:65" s="1" customFormat="1" ht="37.9" customHeight="1">
      <c r="B175" s="32"/>
      <c r="C175" s="136" t="s">
        <v>492</v>
      </c>
      <c r="D175" s="136" t="s">
        <v>270</v>
      </c>
      <c r="E175" s="137" t="s">
        <v>4810</v>
      </c>
      <c r="F175" s="138" t="s">
        <v>4779</v>
      </c>
      <c r="G175" s="139" t="s">
        <v>273</v>
      </c>
      <c r="H175" s="140">
        <v>6</v>
      </c>
      <c r="I175" s="141"/>
      <c r="J175" s="142">
        <f t="shared" si="10"/>
        <v>0</v>
      </c>
      <c r="K175" s="138" t="s">
        <v>1</v>
      </c>
      <c r="L175" s="32"/>
      <c r="M175" s="143" t="s">
        <v>1</v>
      </c>
      <c r="N175" s="144" t="s">
        <v>43</v>
      </c>
      <c r="P175" s="145">
        <f t="shared" si="11"/>
        <v>0</v>
      </c>
      <c r="Q175" s="145">
        <v>0</v>
      </c>
      <c r="R175" s="145">
        <f t="shared" si="12"/>
        <v>0</v>
      </c>
      <c r="S175" s="145">
        <v>0</v>
      </c>
      <c r="T175" s="146">
        <f t="shared" si="13"/>
        <v>0</v>
      </c>
      <c r="AR175" s="147" t="s">
        <v>101</v>
      </c>
      <c r="AT175" s="147" t="s">
        <v>270</v>
      </c>
      <c r="AU175" s="147" t="s">
        <v>90</v>
      </c>
      <c r="AY175" s="17" t="s">
        <v>268</v>
      </c>
      <c r="BE175" s="148">
        <f t="shared" si="14"/>
        <v>0</v>
      </c>
      <c r="BF175" s="148">
        <f t="shared" si="15"/>
        <v>0</v>
      </c>
      <c r="BG175" s="148">
        <f t="shared" si="16"/>
        <v>0</v>
      </c>
      <c r="BH175" s="148">
        <f t="shared" si="17"/>
        <v>0</v>
      </c>
      <c r="BI175" s="148">
        <f t="shared" si="18"/>
        <v>0</v>
      </c>
      <c r="BJ175" s="17" t="s">
        <v>90</v>
      </c>
      <c r="BK175" s="148">
        <f t="shared" si="19"/>
        <v>0</v>
      </c>
      <c r="BL175" s="17" t="s">
        <v>101</v>
      </c>
      <c r="BM175" s="147" t="s">
        <v>1237</v>
      </c>
    </row>
    <row r="176" spans="2:65" s="1" customFormat="1" ht="37.9" customHeight="1">
      <c r="B176" s="32"/>
      <c r="C176" s="136" t="s">
        <v>496</v>
      </c>
      <c r="D176" s="136" t="s">
        <v>270</v>
      </c>
      <c r="E176" s="137" t="s">
        <v>4811</v>
      </c>
      <c r="F176" s="138" t="s">
        <v>4781</v>
      </c>
      <c r="G176" s="139" t="s">
        <v>273</v>
      </c>
      <c r="H176" s="140">
        <v>1</v>
      </c>
      <c r="I176" s="141"/>
      <c r="J176" s="142">
        <f t="shared" si="10"/>
        <v>0</v>
      </c>
      <c r="K176" s="138" t="s">
        <v>1</v>
      </c>
      <c r="L176" s="32"/>
      <c r="M176" s="143" t="s">
        <v>1</v>
      </c>
      <c r="N176" s="144" t="s">
        <v>43</v>
      </c>
      <c r="P176" s="145">
        <f t="shared" si="11"/>
        <v>0</v>
      </c>
      <c r="Q176" s="145">
        <v>0</v>
      </c>
      <c r="R176" s="145">
        <f t="shared" si="12"/>
        <v>0</v>
      </c>
      <c r="S176" s="145">
        <v>0</v>
      </c>
      <c r="T176" s="146">
        <f t="shared" si="13"/>
        <v>0</v>
      </c>
      <c r="AR176" s="147" t="s">
        <v>101</v>
      </c>
      <c r="AT176" s="147" t="s">
        <v>270</v>
      </c>
      <c r="AU176" s="147" t="s">
        <v>90</v>
      </c>
      <c r="AY176" s="17" t="s">
        <v>268</v>
      </c>
      <c r="BE176" s="148">
        <f t="shared" si="14"/>
        <v>0</v>
      </c>
      <c r="BF176" s="148">
        <f t="shared" si="15"/>
        <v>0</v>
      </c>
      <c r="BG176" s="148">
        <f t="shared" si="16"/>
        <v>0</v>
      </c>
      <c r="BH176" s="148">
        <f t="shared" si="17"/>
        <v>0</v>
      </c>
      <c r="BI176" s="148">
        <f t="shared" si="18"/>
        <v>0</v>
      </c>
      <c r="BJ176" s="17" t="s">
        <v>90</v>
      </c>
      <c r="BK176" s="148">
        <f t="shared" si="19"/>
        <v>0</v>
      </c>
      <c r="BL176" s="17" t="s">
        <v>101</v>
      </c>
      <c r="BM176" s="147" t="s">
        <v>1252</v>
      </c>
    </row>
    <row r="177" spans="2:65" s="11" customFormat="1" ht="22.9" customHeight="1">
      <c r="B177" s="124"/>
      <c r="D177" s="125" t="s">
        <v>76</v>
      </c>
      <c r="E177" s="134" t="s">
        <v>4812</v>
      </c>
      <c r="F177" s="134" t="s">
        <v>4813</v>
      </c>
      <c r="I177" s="127"/>
      <c r="J177" s="135">
        <f>BK177</f>
        <v>0</v>
      </c>
      <c r="L177" s="124"/>
      <c r="M177" s="129"/>
      <c r="P177" s="130">
        <f>SUM(P178:P198)</f>
        <v>0</v>
      </c>
      <c r="R177" s="130">
        <f>SUM(R178:R198)</f>
        <v>0</v>
      </c>
      <c r="T177" s="131">
        <f>SUM(T178:T198)</f>
        <v>0</v>
      </c>
      <c r="AR177" s="125" t="s">
        <v>84</v>
      </c>
      <c r="AT177" s="132" t="s">
        <v>76</v>
      </c>
      <c r="AU177" s="132" t="s">
        <v>84</v>
      </c>
      <c r="AY177" s="125" t="s">
        <v>268</v>
      </c>
      <c r="BK177" s="133">
        <f>SUM(BK178:BK198)</f>
        <v>0</v>
      </c>
    </row>
    <row r="178" spans="2:65" s="1" customFormat="1" ht="49.15" customHeight="1">
      <c r="B178" s="32"/>
      <c r="C178" s="136" t="s">
        <v>502</v>
      </c>
      <c r="D178" s="136" t="s">
        <v>270</v>
      </c>
      <c r="E178" s="137" t="s">
        <v>4814</v>
      </c>
      <c r="F178" s="138" t="s">
        <v>4785</v>
      </c>
      <c r="G178" s="139" t="s">
        <v>440</v>
      </c>
      <c r="H178" s="140">
        <v>1</v>
      </c>
      <c r="I178" s="141"/>
      <c r="J178" s="142">
        <f>ROUND(I178*H178,2)</f>
        <v>0</v>
      </c>
      <c r="K178" s="138" t="s">
        <v>1</v>
      </c>
      <c r="L178" s="32"/>
      <c r="M178" s="143" t="s">
        <v>1</v>
      </c>
      <c r="N178" s="144" t="s">
        <v>43</v>
      </c>
      <c r="P178" s="145">
        <f>O178*H178</f>
        <v>0</v>
      </c>
      <c r="Q178" s="145">
        <v>0</v>
      </c>
      <c r="R178" s="145">
        <f>Q178*H178</f>
        <v>0</v>
      </c>
      <c r="S178" s="145">
        <v>0</v>
      </c>
      <c r="T178" s="146">
        <f>S178*H178</f>
        <v>0</v>
      </c>
      <c r="AR178" s="147" t="s">
        <v>101</v>
      </c>
      <c r="AT178" s="147" t="s">
        <v>270</v>
      </c>
      <c r="AU178" s="147" t="s">
        <v>90</v>
      </c>
      <c r="AY178" s="17" t="s">
        <v>268</v>
      </c>
      <c r="BE178" s="148">
        <f>IF(N178="základní",J178,0)</f>
        <v>0</v>
      </c>
      <c r="BF178" s="148">
        <f>IF(N178="snížená",J178,0)</f>
        <v>0</v>
      </c>
      <c r="BG178" s="148">
        <f>IF(N178="zákl. přenesená",J178,0)</f>
        <v>0</v>
      </c>
      <c r="BH178" s="148">
        <f>IF(N178="sníž. přenesená",J178,0)</f>
        <v>0</v>
      </c>
      <c r="BI178" s="148">
        <f>IF(N178="nulová",J178,0)</f>
        <v>0</v>
      </c>
      <c r="BJ178" s="17" t="s">
        <v>90</v>
      </c>
      <c r="BK178" s="148">
        <f>ROUND(I178*H178,2)</f>
        <v>0</v>
      </c>
      <c r="BL178" s="17" t="s">
        <v>101</v>
      </c>
      <c r="BM178" s="147" t="s">
        <v>1263</v>
      </c>
    </row>
    <row r="179" spans="2:65" s="1" customFormat="1" ht="117">
      <c r="B179" s="32"/>
      <c r="D179" s="150" t="s">
        <v>475</v>
      </c>
      <c r="F179" s="178" t="s">
        <v>4786</v>
      </c>
      <c r="I179" s="179"/>
      <c r="L179" s="32"/>
      <c r="M179" s="180"/>
      <c r="T179" s="56"/>
      <c r="AT179" s="17" t="s">
        <v>475</v>
      </c>
      <c r="AU179" s="17" t="s">
        <v>90</v>
      </c>
    </row>
    <row r="180" spans="2:65" s="1" customFormat="1" ht="16.5" customHeight="1">
      <c r="B180" s="32"/>
      <c r="C180" s="136" t="s">
        <v>508</v>
      </c>
      <c r="D180" s="136" t="s">
        <v>270</v>
      </c>
      <c r="E180" s="137" t="s">
        <v>4815</v>
      </c>
      <c r="F180" s="138" t="s">
        <v>4746</v>
      </c>
      <c r="G180" s="139" t="s">
        <v>4747</v>
      </c>
      <c r="H180" s="140">
        <v>7</v>
      </c>
      <c r="I180" s="141"/>
      <c r="J180" s="142">
        <f t="shared" ref="J180:J198" si="20">ROUND(I180*H180,2)</f>
        <v>0</v>
      </c>
      <c r="K180" s="138" t="s">
        <v>1</v>
      </c>
      <c r="L180" s="32"/>
      <c r="M180" s="143" t="s">
        <v>1</v>
      </c>
      <c r="N180" s="144" t="s">
        <v>43</v>
      </c>
      <c r="P180" s="145">
        <f t="shared" ref="P180:P198" si="21">O180*H180</f>
        <v>0</v>
      </c>
      <c r="Q180" s="145">
        <v>0</v>
      </c>
      <c r="R180" s="145">
        <f t="shared" ref="R180:R198" si="22">Q180*H180</f>
        <v>0</v>
      </c>
      <c r="S180" s="145">
        <v>0</v>
      </c>
      <c r="T180" s="146">
        <f t="shared" ref="T180:T198" si="23">S180*H180</f>
        <v>0</v>
      </c>
      <c r="AR180" s="147" t="s">
        <v>101</v>
      </c>
      <c r="AT180" s="147" t="s">
        <v>270</v>
      </c>
      <c r="AU180" s="147" t="s">
        <v>90</v>
      </c>
      <c r="AY180" s="17" t="s">
        <v>268</v>
      </c>
      <c r="BE180" s="148">
        <f t="shared" ref="BE180:BE198" si="24">IF(N180="základní",J180,0)</f>
        <v>0</v>
      </c>
      <c r="BF180" s="148">
        <f t="shared" ref="BF180:BF198" si="25">IF(N180="snížená",J180,0)</f>
        <v>0</v>
      </c>
      <c r="BG180" s="148">
        <f t="shared" ref="BG180:BG198" si="26">IF(N180="zákl. přenesená",J180,0)</f>
        <v>0</v>
      </c>
      <c r="BH180" s="148">
        <f t="shared" ref="BH180:BH198" si="27">IF(N180="sníž. přenesená",J180,0)</f>
        <v>0</v>
      </c>
      <c r="BI180" s="148">
        <f t="shared" ref="BI180:BI198" si="28">IF(N180="nulová",J180,0)</f>
        <v>0</v>
      </c>
      <c r="BJ180" s="17" t="s">
        <v>90</v>
      </c>
      <c r="BK180" s="148">
        <f t="shared" ref="BK180:BK198" si="29">ROUND(I180*H180,2)</f>
        <v>0</v>
      </c>
      <c r="BL180" s="17" t="s">
        <v>101</v>
      </c>
      <c r="BM180" s="147" t="s">
        <v>1276</v>
      </c>
    </row>
    <row r="181" spans="2:65" s="1" customFormat="1" ht="16.5" customHeight="1">
      <c r="B181" s="32"/>
      <c r="C181" s="136" t="s">
        <v>513</v>
      </c>
      <c r="D181" s="136" t="s">
        <v>270</v>
      </c>
      <c r="E181" s="137" t="s">
        <v>4816</v>
      </c>
      <c r="F181" s="138" t="s">
        <v>4749</v>
      </c>
      <c r="G181" s="139" t="s">
        <v>4747</v>
      </c>
      <c r="H181" s="140">
        <v>6</v>
      </c>
      <c r="I181" s="141"/>
      <c r="J181" s="142">
        <f t="shared" si="20"/>
        <v>0</v>
      </c>
      <c r="K181" s="138" t="s">
        <v>1</v>
      </c>
      <c r="L181" s="32"/>
      <c r="M181" s="143" t="s">
        <v>1</v>
      </c>
      <c r="N181" s="144" t="s">
        <v>43</v>
      </c>
      <c r="P181" s="145">
        <f t="shared" si="21"/>
        <v>0</v>
      </c>
      <c r="Q181" s="145">
        <v>0</v>
      </c>
      <c r="R181" s="145">
        <f t="shared" si="22"/>
        <v>0</v>
      </c>
      <c r="S181" s="145">
        <v>0</v>
      </c>
      <c r="T181" s="146">
        <f t="shared" si="23"/>
        <v>0</v>
      </c>
      <c r="AR181" s="147" t="s">
        <v>101</v>
      </c>
      <c r="AT181" s="147" t="s">
        <v>270</v>
      </c>
      <c r="AU181" s="147" t="s">
        <v>90</v>
      </c>
      <c r="AY181" s="17" t="s">
        <v>268</v>
      </c>
      <c r="BE181" s="148">
        <f t="shared" si="24"/>
        <v>0</v>
      </c>
      <c r="BF181" s="148">
        <f t="shared" si="25"/>
        <v>0</v>
      </c>
      <c r="BG181" s="148">
        <f t="shared" si="26"/>
        <v>0</v>
      </c>
      <c r="BH181" s="148">
        <f t="shared" si="27"/>
        <v>0</v>
      </c>
      <c r="BI181" s="148">
        <f t="shared" si="28"/>
        <v>0</v>
      </c>
      <c r="BJ181" s="17" t="s">
        <v>90</v>
      </c>
      <c r="BK181" s="148">
        <f t="shared" si="29"/>
        <v>0</v>
      </c>
      <c r="BL181" s="17" t="s">
        <v>101</v>
      </c>
      <c r="BM181" s="147" t="s">
        <v>1287</v>
      </c>
    </row>
    <row r="182" spans="2:65" s="1" customFormat="1" ht="16.5" customHeight="1">
      <c r="B182" s="32"/>
      <c r="C182" s="136" t="s">
        <v>518</v>
      </c>
      <c r="D182" s="177" t="s">
        <v>270</v>
      </c>
      <c r="E182" s="137" t="s">
        <v>4817</v>
      </c>
      <c r="F182" s="138" t="s">
        <v>4751</v>
      </c>
      <c r="G182" s="139" t="s">
        <v>4747</v>
      </c>
      <c r="H182" s="140">
        <v>10</v>
      </c>
      <c r="I182" s="141"/>
      <c r="J182" s="142">
        <f t="shared" si="20"/>
        <v>0</v>
      </c>
      <c r="K182" s="138" t="s">
        <v>1</v>
      </c>
      <c r="L182" s="32"/>
      <c r="M182" s="143" t="s">
        <v>1</v>
      </c>
      <c r="N182" s="144" t="s">
        <v>43</v>
      </c>
      <c r="P182" s="145">
        <f t="shared" si="21"/>
        <v>0</v>
      </c>
      <c r="Q182" s="145">
        <v>0</v>
      </c>
      <c r="R182" s="145">
        <f t="shared" si="22"/>
        <v>0</v>
      </c>
      <c r="S182" s="145">
        <v>0</v>
      </c>
      <c r="T182" s="146">
        <f t="shared" si="23"/>
        <v>0</v>
      </c>
      <c r="AR182" s="147" t="s">
        <v>101</v>
      </c>
      <c r="AT182" s="147" t="s">
        <v>270</v>
      </c>
      <c r="AU182" s="147" t="s">
        <v>90</v>
      </c>
      <c r="AY182" s="17" t="s">
        <v>268</v>
      </c>
      <c r="BE182" s="148">
        <f t="shared" si="24"/>
        <v>0</v>
      </c>
      <c r="BF182" s="148">
        <f t="shared" si="25"/>
        <v>0</v>
      </c>
      <c r="BG182" s="148">
        <f t="shared" si="26"/>
        <v>0</v>
      </c>
      <c r="BH182" s="148">
        <f t="shared" si="27"/>
        <v>0</v>
      </c>
      <c r="BI182" s="148">
        <f t="shared" si="28"/>
        <v>0</v>
      </c>
      <c r="BJ182" s="17" t="s">
        <v>90</v>
      </c>
      <c r="BK182" s="148">
        <f t="shared" si="29"/>
        <v>0</v>
      </c>
      <c r="BL182" s="17" t="s">
        <v>101</v>
      </c>
      <c r="BM182" s="147" t="s">
        <v>1315</v>
      </c>
    </row>
    <row r="183" spans="2:65" s="1" customFormat="1" ht="16.5" customHeight="1">
      <c r="B183" s="32"/>
      <c r="C183" s="136" t="s">
        <v>523</v>
      </c>
      <c r="D183" s="136" t="s">
        <v>270</v>
      </c>
      <c r="E183" s="137" t="s">
        <v>4818</v>
      </c>
      <c r="F183" s="138" t="s">
        <v>4791</v>
      </c>
      <c r="G183" s="139" t="s">
        <v>4747</v>
      </c>
      <c r="H183" s="140">
        <v>1</v>
      </c>
      <c r="I183" s="141"/>
      <c r="J183" s="142">
        <f t="shared" si="20"/>
        <v>0</v>
      </c>
      <c r="K183" s="138" t="s">
        <v>1</v>
      </c>
      <c r="L183" s="32"/>
      <c r="M183" s="143" t="s">
        <v>1</v>
      </c>
      <c r="N183" s="144" t="s">
        <v>43</v>
      </c>
      <c r="P183" s="145">
        <f t="shared" si="21"/>
        <v>0</v>
      </c>
      <c r="Q183" s="145">
        <v>0</v>
      </c>
      <c r="R183" s="145">
        <f t="shared" si="22"/>
        <v>0</v>
      </c>
      <c r="S183" s="145">
        <v>0</v>
      </c>
      <c r="T183" s="146">
        <f t="shared" si="23"/>
        <v>0</v>
      </c>
      <c r="AR183" s="147" t="s">
        <v>101</v>
      </c>
      <c r="AT183" s="147" t="s">
        <v>270</v>
      </c>
      <c r="AU183" s="147" t="s">
        <v>90</v>
      </c>
      <c r="AY183" s="17" t="s">
        <v>268</v>
      </c>
      <c r="BE183" s="148">
        <f t="shared" si="24"/>
        <v>0</v>
      </c>
      <c r="BF183" s="148">
        <f t="shared" si="25"/>
        <v>0</v>
      </c>
      <c r="BG183" s="148">
        <f t="shared" si="26"/>
        <v>0</v>
      </c>
      <c r="BH183" s="148">
        <f t="shared" si="27"/>
        <v>0</v>
      </c>
      <c r="BI183" s="148">
        <f t="shared" si="28"/>
        <v>0</v>
      </c>
      <c r="BJ183" s="17" t="s">
        <v>90</v>
      </c>
      <c r="BK183" s="148">
        <f t="shared" si="29"/>
        <v>0</v>
      </c>
      <c r="BL183" s="17" t="s">
        <v>101</v>
      </c>
      <c r="BM183" s="147" t="s">
        <v>1323</v>
      </c>
    </row>
    <row r="184" spans="2:65" s="1" customFormat="1" ht="37.9" customHeight="1">
      <c r="B184" s="32"/>
      <c r="C184" s="136" t="s">
        <v>529</v>
      </c>
      <c r="D184" s="136" t="s">
        <v>270</v>
      </c>
      <c r="E184" s="137" t="s">
        <v>4819</v>
      </c>
      <c r="F184" s="138" t="s">
        <v>4753</v>
      </c>
      <c r="G184" s="139" t="s">
        <v>440</v>
      </c>
      <c r="H184" s="140">
        <v>2</v>
      </c>
      <c r="I184" s="141"/>
      <c r="J184" s="142">
        <f t="shared" si="20"/>
        <v>0</v>
      </c>
      <c r="K184" s="138" t="s">
        <v>1</v>
      </c>
      <c r="L184" s="32"/>
      <c r="M184" s="143" t="s">
        <v>1</v>
      </c>
      <c r="N184" s="144" t="s">
        <v>43</v>
      </c>
      <c r="P184" s="145">
        <f t="shared" si="21"/>
        <v>0</v>
      </c>
      <c r="Q184" s="145">
        <v>0</v>
      </c>
      <c r="R184" s="145">
        <f t="shared" si="22"/>
        <v>0</v>
      </c>
      <c r="S184" s="145">
        <v>0</v>
      </c>
      <c r="T184" s="146">
        <f t="shared" si="23"/>
        <v>0</v>
      </c>
      <c r="AR184" s="147" t="s">
        <v>101</v>
      </c>
      <c r="AT184" s="147" t="s">
        <v>270</v>
      </c>
      <c r="AU184" s="147" t="s">
        <v>90</v>
      </c>
      <c r="AY184" s="17" t="s">
        <v>268</v>
      </c>
      <c r="BE184" s="148">
        <f t="shared" si="24"/>
        <v>0</v>
      </c>
      <c r="BF184" s="148">
        <f t="shared" si="25"/>
        <v>0</v>
      </c>
      <c r="BG184" s="148">
        <f t="shared" si="26"/>
        <v>0</v>
      </c>
      <c r="BH184" s="148">
        <f t="shared" si="27"/>
        <v>0</v>
      </c>
      <c r="BI184" s="148">
        <f t="shared" si="28"/>
        <v>0</v>
      </c>
      <c r="BJ184" s="17" t="s">
        <v>90</v>
      </c>
      <c r="BK184" s="148">
        <f t="shared" si="29"/>
        <v>0</v>
      </c>
      <c r="BL184" s="17" t="s">
        <v>101</v>
      </c>
      <c r="BM184" s="147" t="s">
        <v>1331</v>
      </c>
    </row>
    <row r="185" spans="2:65" s="1" customFormat="1" ht="24.2" customHeight="1">
      <c r="B185" s="32"/>
      <c r="C185" s="136" t="s">
        <v>534</v>
      </c>
      <c r="D185" s="136" t="s">
        <v>270</v>
      </c>
      <c r="E185" s="137" t="s">
        <v>4820</v>
      </c>
      <c r="F185" s="138" t="s">
        <v>4794</v>
      </c>
      <c r="G185" s="139" t="s">
        <v>440</v>
      </c>
      <c r="H185" s="140">
        <v>4</v>
      </c>
      <c r="I185" s="141"/>
      <c r="J185" s="142">
        <f t="shared" si="20"/>
        <v>0</v>
      </c>
      <c r="K185" s="138" t="s">
        <v>1</v>
      </c>
      <c r="L185" s="32"/>
      <c r="M185" s="143" t="s">
        <v>1</v>
      </c>
      <c r="N185" s="144" t="s">
        <v>43</v>
      </c>
      <c r="P185" s="145">
        <f t="shared" si="21"/>
        <v>0</v>
      </c>
      <c r="Q185" s="145">
        <v>0</v>
      </c>
      <c r="R185" s="145">
        <f t="shared" si="22"/>
        <v>0</v>
      </c>
      <c r="S185" s="145">
        <v>0</v>
      </c>
      <c r="T185" s="146">
        <f t="shared" si="23"/>
        <v>0</v>
      </c>
      <c r="AR185" s="147" t="s">
        <v>101</v>
      </c>
      <c r="AT185" s="147" t="s">
        <v>270</v>
      </c>
      <c r="AU185" s="147" t="s">
        <v>90</v>
      </c>
      <c r="AY185" s="17" t="s">
        <v>268</v>
      </c>
      <c r="BE185" s="148">
        <f t="shared" si="24"/>
        <v>0</v>
      </c>
      <c r="BF185" s="148">
        <f t="shared" si="25"/>
        <v>0</v>
      </c>
      <c r="BG185" s="148">
        <f t="shared" si="26"/>
        <v>0</v>
      </c>
      <c r="BH185" s="148">
        <f t="shared" si="27"/>
        <v>0</v>
      </c>
      <c r="BI185" s="148">
        <f t="shared" si="28"/>
        <v>0</v>
      </c>
      <c r="BJ185" s="17" t="s">
        <v>90</v>
      </c>
      <c r="BK185" s="148">
        <f t="shared" si="29"/>
        <v>0</v>
      </c>
      <c r="BL185" s="17" t="s">
        <v>101</v>
      </c>
      <c r="BM185" s="147" t="s">
        <v>1339</v>
      </c>
    </row>
    <row r="186" spans="2:65" s="1" customFormat="1" ht="33" customHeight="1">
      <c r="B186" s="32"/>
      <c r="C186" s="136" t="s">
        <v>539</v>
      </c>
      <c r="D186" s="136" t="s">
        <v>270</v>
      </c>
      <c r="E186" s="137" t="s">
        <v>4821</v>
      </c>
      <c r="F186" s="138" t="s">
        <v>4822</v>
      </c>
      <c r="G186" s="139" t="s">
        <v>440</v>
      </c>
      <c r="H186" s="140">
        <v>1</v>
      </c>
      <c r="I186" s="141"/>
      <c r="J186" s="142">
        <f t="shared" si="20"/>
        <v>0</v>
      </c>
      <c r="K186" s="138" t="s">
        <v>1</v>
      </c>
      <c r="L186" s="32"/>
      <c r="M186" s="143" t="s">
        <v>1</v>
      </c>
      <c r="N186" s="144" t="s">
        <v>43</v>
      </c>
      <c r="P186" s="145">
        <f t="shared" si="21"/>
        <v>0</v>
      </c>
      <c r="Q186" s="145">
        <v>0</v>
      </c>
      <c r="R186" s="145">
        <f t="shared" si="22"/>
        <v>0</v>
      </c>
      <c r="S186" s="145">
        <v>0</v>
      </c>
      <c r="T186" s="146">
        <f t="shared" si="23"/>
        <v>0</v>
      </c>
      <c r="AR186" s="147" t="s">
        <v>101</v>
      </c>
      <c r="AT186" s="147" t="s">
        <v>270</v>
      </c>
      <c r="AU186" s="147" t="s">
        <v>90</v>
      </c>
      <c r="AY186" s="17" t="s">
        <v>268</v>
      </c>
      <c r="BE186" s="148">
        <f t="shared" si="24"/>
        <v>0</v>
      </c>
      <c r="BF186" s="148">
        <f t="shared" si="25"/>
        <v>0</v>
      </c>
      <c r="BG186" s="148">
        <f t="shared" si="26"/>
        <v>0</v>
      </c>
      <c r="BH186" s="148">
        <f t="shared" si="27"/>
        <v>0</v>
      </c>
      <c r="BI186" s="148">
        <f t="shared" si="28"/>
        <v>0</v>
      </c>
      <c r="BJ186" s="17" t="s">
        <v>90</v>
      </c>
      <c r="BK186" s="148">
        <f t="shared" si="29"/>
        <v>0</v>
      </c>
      <c r="BL186" s="17" t="s">
        <v>101</v>
      </c>
      <c r="BM186" s="147" t="s">
        <v>1347</v>
      </c>
    </row>
    <row r="187" spans="2:65" s="1" customFormat="1" ht="33" customHeight="1">
      <c r="B187" s="32"/>
      <c r="C187" s="136" t="s">
        <v>543</v>
      </c>
      <c r="D187" s="136" t="s">
        <v>270</v>
      </c>
      <c r="E187" s="137" t="s">
        <v>4823</v>
      </c>
      <c r="F187" s="138" t="s">
        <v>4798</v>
      </c>
      <c r="G187" s="139" t="s">
        <v>440</v>
      </c>
      <c r="H187" s="140">
        <v>1</v>
      </c>
      <c r="I187" s="141"/>
      <c r="J187" s="142">
        <f t="shared" si="20"/>
        <v>0</v>
      </c>
      <c r="K187" s="138" t="s">
        <v>1</v>
      </c>
      <c r="L187" s="32"/>
      <c r="M187" s="143" t="s">
        <v>1</v>
      </c>
      <c r="N187" s="144" t="s">
        <v>43</v>
      </c>
      <c r="P187" s="145">
        <f t="shared" si="21"/>
        <v>0</v>
      </c>
      <c r="Q187" s="145">
        <v>0</v>
      </c>
      <c r="R187" s="145">
        <f t="shared" si="22"/>
        <v>0</v>
      </c>
      <c r="S187" s="145">
        <v>0</v>
      </c>
      <c r="T187" s="146">
        <f t="shared" si="23"/>
        <v>0</v>
      </c>
      <c r="AR187" s="147" t="s">
        <v>101</v>
      </c>
      <c r="AT187" s="147" t="s">
        <v>270</v>
      </c>
      <c r="AU187" s="147" t="s">
        <v>90</v>
      </c>
      <c r="AY187" s="17" t="s">
        <v>268</v>
      </c>
      <c r="BE187" s="148">
        <f t="shared" si="24"/>
        <v>0</v>
      </c>
      <c r="BF187" s="148">
        <f t="shared" si="25"/>
        <v>0</v>
      </c>
      <c r="BG187" s="148">
        <f t="shared" si="26"/>
        <v>0</v>
      </c>
      <c r="BH187" s="148">
        <f t="shared" si="27"/>
        <v>0</v>
      </c>
      <c r="BI187" s="148">
        <f t="shared" si="28"/>
        <v>0</v>
      </c>
      <c r="BJ187" s="17" t="s">
        <v>90</v>
      </c>
      <c r="BK187" s="148">
        <f t="shared" si="29"/>
        <v>0</v>
      </c>
      <c r="BL187" s="17" t="s">
        <v>101</v>
      </c>
      <c r="BM187" s="147" t="s">
        <v>1355</v>
      </c>
    </row>
    <row r="188" spans="2:65" s="1" customFormat="1" ht="33" customHeight="1">
      <c r="B188" s="32"/>
      <c r="C188" s="136" t="s">
        <v>304</v>
      </c>
      <c r="D188" s="136" t="s">
        <v>270</v>
      </c>
      <c r="E188" s="137" t="s">
        <v>4824</v>
      </c>
      <c r="F188" s="138" t="s">
        <v>4800</v>
      </c>
      <c r="G188" s="139" t="s">
        <v>440</v>
      </c>
      <c r="H188" s="140">
        <v>1</v>
      </c>
      <c r="I188" s="141"/>
      <c r="J188" s="142">
        <f t="shared" si="20"/>
        <v>0</v>
      </c>
      <c r="K188" s="138" t="s">
        <v>1</v>
      </c>
      <c r="L188" s="32"/>
      <c r="M188" s="143" t="s">
        <v>1</v>
      </c>
      <c r="N188" s="144" t="s">
        <v>43</v>
      </c>
      <c r="P188" s="145">
        <f t="shared" si="21"/>
        <v>0</v>
      </c>
      <c r="Q188" s="145">
        <v>0</v>
      </c>
      <c r="R188" s="145">
        <f t="shared" si="22"/>
        <v>0</v>
      </c>
      <c r="S188" s="145">
        <v>0</v>
      </c>
      <c r="T188" s="146">
        <f t="shared" si="23"/>
        <v>0</v>
      </c>
      <c r="AR188" s="147" t="s">
        <v>101</v>
      </c>
      <c r="AT188" s="147" t="s">
        <v>270</v>
      </c>
      <c r="AU188" s="147" t="s">
        <v>90</v>
      </c>
      <c r="AY188" s="17" t="s">
        <v>268</v>
      </c>
      <c r="BE188" s="148">
        <f t="shared" si="24"/>
        <v>0</v>
      </c>
      <c r="BF188" s="148">
        <f t="shared" si="25"/>
        <v>0</v>
      </c>
      <c r="BG188" s="148">
        <f t="shared" si="26"/>
        <v>0</v>
      </c>
      <c r="BH188" s="148">
        <f t="shared" si="27"/>
        <v>0</v>
      </c>
      <c r="BI188" s="148">
        <f t="shared" si="28"/>
        <v>0</v>
      </c>
      <c r="BJ188" s="17" t="s">
        <v>90</v>
      </c>
      <c r="BK188" s="148">
        <f t="shared" si="29"/>
        <v>0</v>
      </c>
      <c r="BL188" s="17" t="s">
        <v>101</v>
      </c>
      <c r="BM188" s="147" t="s">
        <v>1363</v>
      </c>
    </row>
    <row r="189" spans="2:65" s="1" customFormat="1" ht="24.2" customHeight="1">
      <c r="B189" s="32"/>
      <c r="C189" s="136" t="s">
        <v>550</v>
      </c>
      <c r="D189" s="136" t="s">
        <v>270</v>
      </c>
      <c r="E189" s="137" t="s">
        <v>4825</v>
      </c>
      <c r="F189" s="138" t="s">
        <v>4765</v>
      </c>
      <c r="G189" s="139" t="s">
        <v>440</v>
      </c>
      <c r="H189" s="140">
        <v>1</v>
      </c>
      <c r="I189" s="141"/>
      <c r="J189" s="142">
        <f t="shared" si="20"/>
        <v>0</v>
      </c>
      <c r="K189" s="138" t="s">
        <v>1</v>
      </c>
      <c r="L189" s="32"/>
      <c r="M189" s="143" t="s">
        <v>1</v>
      </c>
      <c r="N189" s="144" t="s">
        <v>43</v>
      </c>
      <c r="P189" s="145">
        <f t="shared" si="21"/>
        <v>0</v>
      </c>
      <c r="Q189" s="145">
        <v>0</v>
      </c>
      <c r="R189" s="145">
        <f t="shared" si="22"/>
        <v>0</v>
      </c>
      <c r="S189" s="145">
        <v>0</v>
      </c>
      <c r="T189" s="146">
        <f t="shared" si="23"/>
        <v>0</v>
      </c>
      <c r="AR189" s="147" t="s">
        <v>101</v>
      </c>
      <c r="AT189" s="147" t="s">
        <v>270</v>
      </c>
      <c r="AU189" s="147" t="s">
        <v>90</v>
      </c>
      <c r="AY189" s="17" t="s">
        <v>268</v>
      </c>
      <c r="BE189" s="148">
        <f t="shared" si="24"/>
        <v>0</v>
      </c>
      <c r="BF189" s="148">
        <f t="shared" si="25"/>
        <v>0</v>
      </c>
      <c r="BG189" s="148">
        <f t="shared" si="26"/>
        <v>0</v>
      </c>
      <c r="BH189" s="148">
        <f t="shared" si="27"/>
        <v>0</v>
      </c>
      <c r="BI189" s="148">
        <f t="shared" si="28"/>
        <v>0</v>
      </c>
      <c r="BJ189" s="17" t="s">
        <v>90</v>
      </c>
      <c r="BK189" s="148">
        <f t="shared" si="29"/>
        <v>0</v>
      </c>
      <c r="BL189" s="17" t="s">
        <v>101</v>
      </c>
      <c r="BM189" s="147" t="s">
        <v>1388</v>
      </c>
    </row>
    <row r="190" spans="2:65" s="1" customFormat="1" ht="33" customHeight="1">
      <c r="B190" s="32"/>
      <c r="C190" s="136" t="s">
        <v>554</v>
      </c>
      <c r="D190" s="177" t="s">
        <v>270</v>
      </c>
      <c r="E190" s="137" t="s">
        <v>4826</v>
      </c>
      <c r="F190" s="138" t="s">
        <v>4767</v>
      </c>
      <c r="G190" s="139" t="s">
        <v>4747</v>
      </c>
      <c r="H190" s="140">
        <v>15</v>
      </c>
      <c r="I190" s="141"/>
      <c r="J190" s="142">
        <f t="shared" si="20"/>
        <v>0</v>
      </c>
      <c r="K190" s="138" t="s">
        <v>1</v>
      </c>
      <c r="L190" s="32"/>
      <c r="M190" s="143" t="s">
        <v>1</v>
      </c>
      <c r="N190" s="144" t="s">
        <v>43</v>
      </c>
      <c r="P190" s="145">
        <f t="shared" si="21"/>
        <v>0</v>
      </c>
      <c r="Q190" s="145">
        <v>0</v>
      </c>
      <c r="R190" s="145">
        <f t="shared" si="22"/>
        <v>0</v>
      </c>
      <c r="S190" s="145">
        <v>0</v>
      </c>
      <c r="T190" s="146">
        <f t="shared" si="23"/>
        <v>0</v>
      </c>
      <c r="AR190" s="147" t="s">
        <v>101</v>
      </c>
      <c r="AT190" s="147" t="s">
        <v>270</v>
      </c>
      <c r="AU190" s="147" t="s">
        <v>90</v>
      </c>
      <c r="AY190" s="17" t="s">
        <v>268</v>
      </c>
      <c r="BE190" s="148">
        <f t="shared" si="24"/>
        <v>0</v>
      </c>
      <c r="BF190" s="148">
        <f t="shared" si="25"/>
        <v>0</v>
      </c>
      <c r="BG190" s="148">
        <f t="shared" si="26"/>
        <v>0</v>
      </c>
      <c r="BH190" s="148">
        <f t="shared" si="27"/>
        <v>0</v>
      </c>
      <c r="BI190" s="148">
        <f t="shared" si="28"/>
        <v>0</v>
      </c>
      <c r="BJ190" s="17" t="s">
        <v>90</v>
      </c>
      <c r="BK190" s="148">
        <f t="shared" si="29"/>
        <v>0</v>
      </c>
      <c r="BL190" s="17" t="s">
        <v>101</v>
      </c>
      <c r="BM190" s="147" t="s">
        <v>1435</v>
      </c>
    </row>
    <row r="191" spans="2:65" s="1" customFormat="1" ht="33" customHeight="1">
      <c r="B191" s="32"/>
      <c r="C191" s="136" t="s">
        <v>558</v>
      </c>
      <c r="D191" s="136" t="s">
        <v>270</v>
      </c>
      <c r="E191" s="137" t="s">
        <v>4827</v>
      </c>
      <c r="F191" s="138" t="s">
        <v>4769</v>
      </c>
      <c r="G191" s="139" t="s">
        <v>4747</v>
      </c>
      <c r="H191" s="140">
        <v>16</v>
      </c>
      <c r="I191" s="141"/>
      <c r="J191" s="142">
        <f t="shared" si="20"/>
        <v>0</v>
      </c>
      <c r="K191" s="138" t="s">
        <v>1</v>
      </c>
      <c r="L191" s="32"/>
      <c r="M191" s="143" t="s">
        <v>1</v>
      </c>
      <c r="N191" s="144" t="s">
        <v>43</v>
      </c>
      <c r="P191" s="145">
        <f t="shared" si="21"/>
        <v>0</v>
      </c>
      <c r="Q191" s="145">
        <v>0</v>
      </c>
      <c r="R191" s="145">
        <f t="shared" si="22"/>
        <v>0</v>
      </c>
      <c r="S191" s="145">
        <v>0</v>
      </c>
      <c r="T191" s="146">
        <f t="shared" si="23"/>
        <v>0</v>
      </c>
      <c r="AR191" s="147" t="s">
        <v>101</v>
      </c>
      <c r="AT191" s="147" t="s">
        <v>270</v>
      </c>
      <c r="AU191" s="147" t="s">
        <v>90</v>
      </c>
      <c r="AY191" s="17" t="s">
        <v>268</v>
      </c>
      <c r="BE191" s="148">
        <f t="shared" si="24"/>
        <v>0</v>
      </c>
      <c r="BF191" s="148">
        <f t="shared" si="25"/>
        <v>0</v>
      </c>
      <c r="BG191" s="148">
        <f t="shared" si="26"/>
        <v>0</v>
      </c>
      <c r="BH191" s="148">
        <f t="shared" si="27"/>
        <v>0</v>
      </c>
      <c r="BI191" s="148">
        <f t="shared" si="28"/>
        <v>0</v>
      </c>
      <c r="BJ191" s="17" t="s">
        <v>90</v>
      </c>
      <c r="BK191" s="148">
        <f t="shared" si="29"/>
        <v>0</v>
      </c>
      <c r="BL191" s="17" t="s">
        <v>101</v>
      </c>
      <c r="BM191" s="147" t="s">
        <v>1445</v>
      </c>
    </row>
    <row r="192" spans="2:65" s="1" customFormat="1" ht="33" customHeight="1">
      <c r="B192" s="32"/>
      <c r="C192" s="136" t="s">
        <v>562</v>
      </c>
      <c r="D192" s="136" t="s">
        <v>270</v>
      </c>
      <c r="E192" s="137" t="s">
        <v>4828</v>
      </c>
      <c r="F192" s="138" t="s">
        <v>4805</v>
      </c>
      <c r="G192" s="139" t="s">
        <v>4747</v>
      </c>
      <c r="H192" s="140">
        <v>2</v>
      </c>
      <c r="I192" s="141"/>
      <c r="J192" s="142">
        <f t="shared" si="20"/>
        <v>0</v>
      </c>
      <c r="K192" s="138" t="s">
        <v>1</v>
      </c>
      <c r="L192" s="32"/>
      <c r="M192" s="143" t="s">
        <v>1</v>
      </c>
      <c r="N192" s="144" t="s">
        <v>43</v>
      </c>
      <c r="P192" s="145">
        <f t="shared" si="21"/>
        <v>0</v>
      </c>
      <c r="Q192" s="145">
        <v>0</v>
      </c>
      <c r="R192" s="145">
        <f t="shared" si="22"/>
        <v>0</v>
      </c>
      <c r="S192" s="145">
        <v>0</v>
      </c>
      <c r="T192" s="146">
        <f t="shared" si="23"/>
        <v>0</v>
      </c>
      <c r="AR192" s="147" t="s">
        <v>101</v>
      </c>
      <c r="AT192" s="147" t="s">
        <v>270</v>
      </c>
      <c r="AU192" s="147" t="s">
        <v>90</v>
      </c>
      <c r="AY192" s="17" t="s">
        <v>268</v>
      </c>
      <c r="BE192" s="148">
        <f t="shared" si="24"/>
        <v>0</v>
      </c>
      <c r="BF192" s="148">
        <f t="shared" si="25"/>
        <v>0</v>
      </c>
      <c r="BG192" s="148">
        <f t="shared" si="26"/>
        <v>0</v>
      </c>
      <c r="BH192" s="148">
        <f t="shared" si="27"/>
        <v>0</v>
      </c>
      <c r="BI192" s="148">
        <f t="shared" si="28"/>
        <v>0</v>
      </c>
      <c r="BJ192" s="17" t="s">
        <v>90</v>
      </c>
      <c r="BK192" s="148">
        <f t="shared" si="29"/>
        <v>0</v>
      </c>
      <c r="BL192" s="17" t="s">
        <v>101</v>
      </c>
      <c r="BM192" s="147" t="s">
        <v>1455</v>
      </c>
    </row>
    <row r="193" spans="2:65" s="1" customFormat="1" ht="33" customHeight="1">
      <c r="B193" s="32"/>
      <c r="C193" s="136" t="s">
        <v>566</v>
      </c>
      <c r="D193" s="136" t="s">
        <v>270</v>
      </c>
      <c r="E193" s="137" t="s">
        <v>4829</v>
      </c>
      <c r="F193" s="138" t="s">
        <v>4771</v>
      </c>
      <c r="G193" s="139" t="s">
        <v>4747</v>
      </c>
      <c r="H193" s="140">
        <v>6</v>
      </c>
      <c r="I193" s="141"/>
      <c r="J193" s="142">
        <f t="shared" si="20"/>
        <v>0</v>
      </c>
      <c r="K193" s="138" t="s">
        <v>1</v>
      </c>
      <c r="L193" s="32"/>
      <c r="M193" s="143" t="s">
        <v>1</v>
      </c>
      <c r="N193" s="144" t="s">
        <v>43</v>
      </c>
      <c r="P193" s="145">
        <f t="shared" si="21"/>
        <v>0</v>
      </c>
      <c r="Q193" s="145">
        <v>0</v>
      </c>
      <c r="R193" s="145">
        <f t="shared" si="22"/>
        <v>0</v>
      </c>
      <c r="S193" s="145">
        <v>0</v>
      </c>
      <c r="T193" s="146">
        <f t="shared" si="23"/>
        <v>0</v>
      </c>
      <c r="AR193" s="147" t="s">
        <v>101</v>
      </c>
      <c r="AT193" s="147" t="s">
        <v>270</v>
      </c>
      <c r="AU193" s="147" t="s">
        <v>90</v>
      </c>
      <c r="AY193" s="17" t="s">
        <v>268</v>
      </c>
      <c r="BE193" s="148">
        <f t="shared" si="24"/>
        <v>0</v>
      </c>
      <c r="BF193" s="148">
        <f t="shared" si="25"/>
        <v>0</v>
      </c>
      <c r="BG193" s="148">
        <f t="shared" si="26"/>
        <v>0</v>
      </c>
      <c r="BH193" s="148">
        <f t="shared" si="27"/>
        <v>0</v>
      </c>
      <c r="BI193" s="148">
        <f t="shared" si="28"/>
        <v>0</v>
      </c>
      <c r="BJ193" s="17" t="s">
        <v>90</v>
      </c>
      <c r="BK193" s="148">
        <f t="shared" si="29"/>
        <v>0</v>
      </c>
      <c r="BL193" s="17" t="s">
        <v>101</v>
      </c>
      <c r="BM193" s="147" t="s">
        <v>1465</v>
      </c>
    </row>
    <row r="194" spans="2:65" s="1" customFormat="1" ht="33" customHeight="1">
      <c r="B194" s="32"/>
      <c r="C194" s="136" t="s">
        <v>570</v>
      </c>
      <c r="D194" s="136" t="s">
        <v>270</v>
      </c>
      <c r="E194" s="137" t="s">
        <v>4830</v>
      </c>
      <c r="F194" s="138" t="s">
        <v>4773</v>
      </c>
      <c r="G194" s="139" t="s">
        <v>4747</v>
      </c>
      <c r="H194" s="140">
        <v>3</v>
      </c>
      <c r="I194" s="141"/>
      <c r="J194" s="142">
        <f t="shared" si="20"/>
        <v>0</v>
      </c>
      <c r="K194" s="138" t="s">
        <v>1</v>
      </c>
      <c r="L194" s="32"/>
      <c r="M194" s="143" t="s">
        <v>1</v>
      </c>
      <c r="N194" s="144" t="s">
        <v>43</v>
      </c>
      <c r="P194" s="145">
        <f t="shared" si="21"/>
        <v>0</v>
      </c>
      <c r="Q194" s="145">
        <v>0</v>
      </c>
      <c r="R194" s="145">
        <f t="shared" si="22"/>
        <v>0</v>
      </c>
      <c r="S194" s="145">
        <v>0</v>
      </c>
      <c r="T194" s="146">
        <f t="shared" si="23"/>
        <v>0</v>
      </c>
      <c r="AR194" s="147" t="s">
        <v>101</v>
      </c>
      <c r="AT194" s="147" t="s">
        <v>270</v>
      </c>
      <c r="AU194" s="147" t="s">
        <v>90</v>
      </c>
      <c r="AY194" s="17" t="s">
        <v>268</v>
      </c>
      <c r="BE194" s="148">
        <f t="shared" si="24"/>
        <v>0</v>
      </c>
      <c r="BF194" s="148">
        <f t="shared" si="25"/>
        <v>0</v>
      </c>
      <c r="BG194" s="148">
        <f t="shared" si="26"/>
        <v>0</v>
      </c>
      <c r="BH194" s="148">
        <f t="shared" si="27"/>
        <v>0</v>
      </c>
      <c r="BI194" s="148">
        <f t="shared" si="28"/>
        <v>0</v>
      </c>
      <c r="BJ194" s="17" t="s">
        <v>90</v>
      </c>
      <c r="BK194" s="148">
        <f t="shared" si="29"/>
        <v>0</v>
      </c>
      <c r="BL194" s="17" t="s">
        <v>101</v>
      </c>
      <c r="BM194" s="147" t="s">
        <v>1476</v>
      </c>
    </row>
    <row r="195" spans="2:65" s="1" customFormat="1" ht="33" customHeight="1">
      <c r="B195" s="32"/>
      <c r="C195" s="136" t="s">
        <v>575</v>
      </c>
      <c r="D195" s="136" t="s">
        <v>270</v>
      </c>
      <c r="E195" s="137" t="s">
        <v>4831</v>
      </c>
      <c r="F195" s="138" t="s">
        <v>4775</v>
      </c>
      <c r="G195" s="139" t="s">
        <v>4747</v>
      </c>
      <c r="H195" s="140">
        <v>10</v>
      </c>
      <c r="I195" s="141"/>
      <c r="J195" s="142">
        <f t="shared" si="20"/>
        <v>0</v>
      </c>
      <c r="K195" s="138" t="s">
        <v>1</v>
      </c>
      <c r="L195" s="32"/>
      <c r="M195" s="143" t="s">
        <v>1</v>
      </c>
      <c r="N195" s="144" t="s">
        <v>43</v>
      </c>
      <c r="P195" s="145">
        <f t="shared" si="21"/>
        <v>0</v>
      </c>
      <c r="Q195" s="145">
        <v>0</v>
      </c>
      <c r="R195" s="145">
        <f t="shared" si="22"/>
        <v>0</v>
      </c>
      <c r="S195" s="145">
        <v>0</v>
      </c>
      <c r="T195" s="146">
        <f t="shared" si="23"/>
        <v>0</v>
      </c>
      <c r="AR195" s="147" t="s">
        <v>101</v>
      </c>
      <c r="AT195" s="147" t="s">
        <v>270</v>
      </c>
      <c r="AU195" s="147" t="s">
        <v>90</v>
      </c>
      <c r="AY195" s="17" t="s">
        <v>268</v>
      </c>
      <c r="BE195" s="148">
        <f t="shared" si="24"/>
        <v>0</v>
      </c>
      <c r="BF195" s="148">
        <f t="shared" si="25"/>
        <v>0</v>
      </c>
      <c r="BG195" s="148">
        <f t="shared" si="26"/>
        <v>0</v>
      </c>
      <c r="BH195" s="148">
        <f t="shared" si="27"/>
        <v>0</v>
      </c>
      <c r="BI195" s="148">
        <f t="shared" si="28"/>
        <v>0</v>
      </c>
      <c r="BJ195" s="17" t="s">
        <v>90</v>
      </c>
      <c r="BK195" s="148">
        <f t="shared" si="29"/>
        <v>0</v>
      </c>
      <c r="BL195" s="17" t="s">
        <v>101</v>
      </c>
      <c r="BM195" s="147" t="s">
        <v>1486</v>
      </c>
    </row>
    <row r="196" spans="2:65" s="1" customFormat="1" ht="37.9" customHeight="1">
      <c r="B196" s="32"/>
      <c r="C196" s="136" t="s">
        <v>580</v>
      </c>
      <c r="D196" s="136" t="s">
        <v>270</v>
      </c>
      <c r="E196" s="137" t="s">
        <v>4832</v>
      </c>
      <c r="F196" s="138" t="s">
        <v>4777</v>
      </c>
      <c r="G196" s="139" t="s">
        <v>273</v>
      </c>
      <c r="H196" s="140">
        <v>6</v>
      </c>
      <c r="I196" s="141"/>
      <c r="J196" s="142">
        <f t="shared" si="20"/>
        <v>0</v>
      </c>
      <c r="K196" s="138" t="s">
        <v>1</v>
      </c>
      <c r="L196" s="32"/>
      <c r="M196" s="143" t="s">
        <v>1</v>
      </c>
      <c r="N196" s="144" t="s">
        <v>43</v>
      </c>
      <c r="P196" s="145">
        <f t="shared" si="21"/>
        <v>0</v>
      </c>
      <c r="Q196" s="145">
        <v>0</v>
      </c>
      <c r="R196" s="145">
        <f t="shared" si="22"/>
        <v>0</v>
      </c>
      <c r="S196" s="145">
        <v>0</v>
      </c>
      <c r="T196" s="146">
        <f t="shared" si="23"/>
        <v>0</v>
      </c>
      <c r="AR196" s="147" t="s">
        <v>101</v>
      </c>
      <c r="AT196" s="147" t="s">
        <v>270</v>
      </c>
      <c r="AU196" s="147" t="s">
        <v>90</v>
      </c>
      <c r="AY196" s="17" t="s">
        <v>268</v>
      </c>
      <c r="BE196" s="148">
        <f t="shared" si="24"/>
        <v>0</v>
      </c>
      <c r="BF196" s="148">
        <f t="shared" si="25"/>
        <v>0</v>
      </c>
      <c r="BG196" s="148">
        <f t="shared" si="26"/>
        <v>0</v>
      </c>
      <c r="BH196" s="148">
        <f t="shared" si="27"/>
        <v>0</v>
      </c>
      <c r="BI196" s="148">
        <f t="shared" si="28"/>
        <v>0</v>
      </c>
      <c r="BJ196" s="17" t="s">
        <v>90</v>
      </c>
      <c r="BK196" s="148">
        <f t="shared" si="29"/>
        <v>0</v>
      </c>
      <c r="BL196" s="17" t="s">
        <v>101</v>
      </c>
      <c r="BM196" s="147" t="s">
        <v>1498</v>
      </c>
    </row>
    <row r="197" spans="2:65" s="1" customFormat="1" ht="37.9" customHeight="1">
      <c r="B197" s="32"/>
      <c r="C197" s="136" t="s">
        <v>589</v>
      </c>
      <c r="D197" s="136" t="s">
        <v>270</v>
      </c>
      <c r="E197" s="137" t="s">
        <v>4833</v>
      </c>
      <c r="F197" s="138" t="s">
        <v>4779</v>
      </c>
      <c r="G197" s="139" t="s">
        <v>273</v>
      </c>
      <c r="H197" s="140">
        <v>6</v>
      </c>
      <c r="I197" s="141"/>
      <c r="J197" s="142">
        <f t="shared" si="20"/>
        <v>0</v>
      </c>
      <c r="K197" s="138" t="s">
        <v>1</v>
      </c>
      <c r="L197" s="32"/>
      <c r="M197" s="143" t="s">
        <v>1</v>
      </c>
      <c r="N197" s="144" t="s">
        <v>43</v>
      </c>
      <c r="P197" s="145">
        <f t="shared" si="21"/>
        <v>0</v>
      </c>
      <c r="Q197" s="145">
        <v>0</v>
      </c>
      <c r="R197" s="145">
        <f t="shared" si="22"/>
        <v>0</v>
      </c>
      <c r="S197" s="145">
        <v>0</v>
      </c>
      <c r="T197" s="146">
        <f t="shared" si="23"/>
        <v>0</v>
      </c>
      <c r="AR197" s="147" t="s">
        <v>101</v>
      </c>
      <c r="AT197" s="147" t="s">
        <v>270</v>
      </c>
      <c r="AU197" s="147" t="s">
        <v>90</v>
      </c>
      <c r="AY197" s="17" t="s">
        <v>268</v>
      </c>
      <c r="BE197" s="148">
        <f t="shared" si="24"/>
        <v>0</v>
      </c>
      <c r="BF197" s="148">
        <f t="shared" si="25"/>
        <v>0</v>
      </c>
      <c r="BG197" s="148">
        <f t="shared" si="26"/>
        <v>0</v>
      </c>
      <c r="BH197" s="148">
        <f t="shared" si="27"/>
        <v>0</v>
      </c>
      <c r="BI197" s="148">
        <f t="shared" si="28"/>
        <v>0</v>
      </c>
      <c r="BJ197" s="17" t="s">
        <v>90</v>
      </c>
      <c r="BK197" s="148">
        <f t="shared" si="29"/>
        <v>0</v>
      </c>
      <c r="BL197" s="17" t="s">
        <v>101</v>
      </c>
      <c r="BM197" s="147" t="s">
        <v>1507</v>
      </c>
    </row>
    <row r="198" spans="2:65" s="1" customFormat="1" ht="37.9" customHeight="1">
      <c r="B198" s="32"/>
      <c r="C198" s="136" t="s">
        <v>593</v>
      </c>
      <c r="D198" s="136" t="s">
        <v>270</v>
      </c>
      <c r="E198" s="137" t="s">
        <v>4834</v>
      </c>
      <c r="F198" s="138" t="s">
        <v>4781</v>
      </c>
      <c r="G198" s="139" t="s">
        <v>273</v>
      </c>
      <c r="H198" s="140">
        <v>1</v>
      </c>
      <c r="I198" s="141"/>
      <c r="J198" s="142">
        <f t="shared" si="20"/>
        <v>0</v>
      </c>
      <c r="K198" s="138" t="s">
        <v>1</v>
      </c>
      <c r="L198" s="32"/>
      <c r="M198" s="143" t="s">
        <v>1</v>
      </c>
      <c r="N198" s="144" t="s">
        <v>43</v>
      </c>
      <c r="P198" s="145">
        <f t="shared" si="21"/>
        <v>0</v>
      </c>
      <c r="Q198" s="145">
        <v>0</v>
      </c>
      <c r="R198" s="145">
        <f t="shared" si="22"/>
        <v>0</v>
      </c>
      <c r="S198" s="145">
        <v>0</v>
      </c>
      <c r="T198" s="146">
        <f t="shared" si="23"/>
        <v>0</v>
      </c>
      <c r="AR198" s="147" t="s">
        <v>101</v>
      </c>
      <c r="AT198" s="147" t="s">
        <v>270</v>
      </c>
      <c r="AU198" s="147" t="s">
        <v>90</v>
      </c>
      <c r="AY198" s="17" t="s">
        <v>268</v>
      </c>
      <c r="BE198" s="148">
        <f t="shared" si="24"/>
        <v>0</v>
      </c>
      <c r="BF198" s="148">
        <f t="shared" si="25"/>
        <v>0</v>
      </c>
      <c r="BG198" s="148">
        <f t="shared" si="26"/>
        <v>0</v>
      </c>
      <c r="BH198" s="148">
        <f t="shared" si="27"/>
        <v>0</v>
      </c>
      <c r="BI198" s="148">
        <f t="shared" si="28"/>
        <v>0</v>
      </c>
      <c r="BJ198" s="17" t="s">
        <v>90</v>
      </c>
      <c r="BK198" s="148">
        <f t="shared" si="29"/>
        <v>0</v>
      </c>
      <c r="BL198" s="17" t="s">
        <v>101</v>
      </c>
      <c r="BM198" s="147" t="s">
        <v>1521</v>
      </c>
    </row>
    <row r="199" spans="2:65" s="11" customFormat="1" ht="22.9" customHeight="1">
      <c r="B199" s="124"/>
      <c r="D199" s="125" t="s">
        <v>76</v>
      </c>
      <c r="E199" s="134" t="s">
        <v>4835</v>
      </c>
      <c r="F199" s="134" t="s">
        <v>4836</v>
      </c>
      <c r="I199" s="127"/>
      <c r="J199" s="135">
        <f>BK199</f>
        <v>0</v>
      </c>
      <c r="L199" s="124"/>
      <c r="M199" s="129"/>
      <c r="P199" s="130">
        <f>SUM(P200:P219)</f>
        <v>0</v>
      </c>
      <c r="R199" s="130">
        <f>SUM(R200:R219)</f>
        <v>0</v>
      </c>
      <c r="T199" s="131">
        <f>SUM(T200:T219)</f>
        <v>0</v>
      </c>
      <c r="AR199" s="125" t="s">
        <v>84</v>
      </c>
      <c r="AT199" s="132" t="s">
        <v>76</v>
      </c>
      <c r="AU199" s="132" t="s">
        <v>84</v>
      </c>
      <c r="AY199" s="125" t="s">
        <v>268</v>
      </c>
      <c r="BK199" s="133">
        <f>SUM(BK200:BK219)</f>
        <v>0</v>
      </c>
    </row>
    <row r="200" spans="2:65" s="1" customFormat="1" ht="49.15" customHeight="1">
      <c r="B200" s="32"/>
      <c r="C200" s="136" t="s">
        <v>597</v>
      </c>
      <c r="D200" s="136" t="s">
        <v>270</v>
      </c>
      <c r="E200" s="137" t="s">
        <v>4837</v>
      </c>
      <c r="F200" s="138" t="s">
        <v>4785</v>
      </c>
      <c r="G200" s="139" t="s">
        <v>440</v>
      </c>
      <c r="H200" s="140">
        <v>1</v>
      </c>
      <c r="I200" s="141"/>
      <c r="J200" s="142">
        <f>ROUND(I200*H200,2)</f>
        <v>0</v>
      </c>
      <c r="K200" s="138" t="s">
        <v>1</v>
      </c>
      <c r="L200" s="32"/>
      <c r="M200" s="143" t="s">
        <v>1</v>
      </c>
      <c r="N200" s="144" t="s">
        <v>43</v>
      </c>
      <c r="P200" s="145">
        <f>O200*H200</f>
        <v>0</v>
      </c>
      <c r="Q200" s="145">
        <v>0</v>
      </c>
      <c r="R200" s="145">
        <f>Q200*H200</f>
        <v>0</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1534</v>
      </c>
    </row>
    <row r="201" spans="2:65" s="1" customFormat="1" ht="117">
      <c r="B201" s="32"/>
      <c r="D201" s="150" t="s">
        <v>475</v>
      </c>
      <c r="F201" s="178" t="s">
        <v>4838</v>
      </c>
      <c r="I201" s="179"/>
      <c r="L201" s="32"/>
      <c r="M201" s="180"/>
      <c r="T201" s="56"/>
      <c r="AT201" s="17" t="s">
        <v>475</v>
      </c>
      <c r="AU201" s="17" t="s">
        <v>90</v>
      </c>
    </row>
    <row r="202" spans="2:65" s="1" customFormat="1" ht="16.5" customHeight="1">
      <c r="B202" s="32"/>
      <c r="C202" s="136" t="s">
        <v>601</v>
      </c>
      <c r="D202" s="136" t="s">
        <v>270</v>
      </c>
      <c r="E202" s="137" t="s">
        <v>4839</v>
      </c>
      <c r="F202" s="138" t="s">
        <v>4746</v>
      </c>
      <c r="G202" s="139" t="s">
        <v>4747</v>
      </c>
      <c r="H202" s="140">
        <v>8</v>
      </c>
      <c r="I202" s="141"/>
      <c r="J202" s="142">
        <f t="shared" ref="J202:J219" si="30">ROUND(I202*H202,2)</f>
        <v>0</v>
      </c>
      <c r="K202" s="138" t="s">
        <v>1</v>
      </c>
      <c r="L202" s="32"/>
      <c r="M202" s="143" t="s">
        <v>1</v>
      </c>
      <c r="N202" s="144" t="s">
        <v>43</v>
      </c>
      <c r="P202" s="145">
        <f t="shared" ref="P202:P219" si="31">O202*H202</f>
        <v>0</v>
      </c>
      <c r="Q202" s="145">
        <v>0</v>
      </c>
      <c r="R202" s="145">
        <f t="shared" ref="R202:R219" si="32">Q202*H202</f>
        <v>0</v>
      </c>
      <c r="S202" s="145">
        <v>0</v>
      </c>
      <c r="T202" s="146">
        <f t="shared" ref="T202:T219" si="33">S202*H202</f>
        <v>0</v>
      </c>
      <c r="AR202" s="147" t="s">
        <v>101</v>
      </c>
      <c r="AT202" s="147" t="s">
        <v>270</v>
      </c>
      <c r="AU202" s="147" t="s">
        <v>90</v>
      </c>
      <c r="AY202" s="17" t="s">
        <v>268</v>
      </c>
      <c r="BE202" s="148">
        <f t="shared" ref="BE202:BE219" si="34">IF(N202="základní",J202,0)</f>
        <v>0</v>
      </c>
      <c r="BF202" s="148">
        <f t="shared" ref="BF202:BF219" si="35">IF(N202="snížená",J202,0)</f>
        <v>0</v>
      </c>
      <c r="BG202" s="148">
        <f t="shared" ref="BG202:BG219" si="36">IF(N202="zákl. přenesená",J202,0)</f>
        <v>0</v>
      </c>
      <c r="BH202" s="148">
        <f t="shared" ref="BH202:BH219" si="37">IF(N202="sníž. přenesená",J202,0)</f>
        <v>0</v>
      </c>
      <c r="BI202" s="148">
        <f t="shared" ref="BI202:BI219" si="38">IF(N202="nulová",J202,0)</f>
        <v>0</v>
      </c>
      <c r="BJ202" s="17" t="s">
        <v>90</v>
      </c>
      <c r="BK202" s="148">
        <f t="shared" ref="BK202:BK219" si="39">ROUND(I202*H202,2)</f>
        <v>0</v>
      </c>
      <c r="BL202" s="17" t="s">
        <v>101</v>
      </c>
      <c r="BM202" s="147" t="s">
        <v>1549</v>
      </c>
    </row>
    <row r="203" spans="2:65" s="1" customFormat="1" ht="16.5" customHeight="1">
      <c r="B203" s="32"/>
      <c r="C203" s="136" t="s">
        <v>605</v>
      </c>
      <c r="D203" s="136" t="s">
        <v>270</v>
      </c>
      <c r="E203" s="137" t="s">
        <v>4840</v>
      </c>
      <c r="F203" s="138" t="s">
        <v>4749</v>
      </c>
      <c r="G203" s="139" t="s">
        <v>4747</v>
      </c>
      <c r="H203" s="140">
        <v>7</v>
      </c>
      <c r="I203" s="141"/>
      <c r="J203" s="142">
        <f t="shared" si="30"/>
        <v>0</v>
      </c>
      <c r="K203" s="138" t="s">
        <v>1</v>
      </c>
      <c r="L203" s="32"/>
      <c r="M203" s="143" t="s">
        <v>1</v>
      </c>
      <c r="N203" s="144" t="s">
        <v>43</v>
      </c>
      <c r="P203" s="145">
        <f t="shared" si="31"/>
        <v>0</v>
      </c>
      <c r="Q203" s="145">
        <v>0</v>
      </c>
      <c r="R203" s="145">
        <f t="shared" si="32"/>
        <v>0</v>
      </c>
      <c r="S203" s="145">
        <v>0</v>
      </c>
      <c r="T203" s="146">
        <f t="shared" si="33"/>
        <v>0</v>
      </c>
      <c r="AR203" s="147" t="s">
        <v>101</v>
      </c>
      <c r="AT203" s="147" t="s">
        <v>270</v>
      </c>
      <c r="AU203" s="147" t="s">
        <v>90</v>
      </c>
      <c r="AY203" s="17" t="s">
        <v>268</v>
      </c>
      <c r="BE203" s="148">
        <f t="shared" si="34"/>
        <v>0</v>
      </c>
      <c r="BF203" s="148">
        <f t="shared" si="35"/>
        <v>0</v>
      </c>
      <c r="BG203" s="148">
        <f t="shared" si="36"/>
        <v>0</v>
      </c>
      <c r="BH203" s="148">
        <f t="shared" si="37"/>
        <v>0</v>
      </c>
      <c r="BI203" s="148">
        <f t="shared" si="38"/>
        <v>0</v>
      </c>
      <c r="BJ203" s="17" t="s">
        <v>90</v>
      </c>
      <c r="BK203" s="148">
        <f t="shared" si="39"/>
        <v>0</v>
      </c>
      <c r="BL203" s="17" t="s">
        <v>101</v>
      </c>
      <c r="BM203" s="147" t="s">
        <v>1563</v>
      </c>
    </row>
    <row r="204" spans="2:65" s="1" customFormat="1" ht="16.5" customHeight="1">
      <c r="B204" s="32"/>
      <c r="C204" s="136" t="s">
        <v>611</v>
      </c>
      <c r="D204" s="136" t="s">
        <v>270</v>
      </c>
      <c r="E204" s="137" t="s">
        <v>4841</v>
      </c>
      <c r="F204" s="138" t="s">
        <v>4751</v>
      </c>
      <c r="G204" s="139" t="s">
        <v>4747</v>
      </c>
      <c r="H204" s="140">
        <v>7</v>
      </c>
      <c r="I204" s="141"/>
      <c r="J204" s="142">
        <f t="shared" si="30"/>
        <v>0</v>
      </c>
      <c r="K204" s="138" t="s">
        <v>1</v>
      </c>
      <c r="L204" s="32"/>
      <c r="M204" s="143" t="s">
        <v>1</v>
      </c>
      <c r="N204" s="144" t="s">
        <v>43</v>
      </c>
      <c r="P204" s="145">
        <f t="shared" si="31"/>
        <v>0</v>
      </c>
      <c r="Q204" s="145">
        <v>0</v>
      </c>
      <c r="R204" s="145">
        <f t="shared" si="32"/>
        <v>0</v>
      </c>
      <c r="S204" s="145">
        <v>0</v>
      </c>
      <c r="T204" s="146">
        <f t="shared" si="33"/>
        <v>0</v>
      </c>
      <c r="AR204" s="147" t="s">
        <v>101</v>
      </c>
      <c r="AT204" s="147" t="s">
        <v>270</v>
      </c>
      <c r="AU204" s="147" t="s">
        <v>90</v>
      </c>
      <c r="AY204" s="17" t="s">
        <v>268</v>
      </c>
      <c r="BE204" s="148">
        <f t="shared" si="34"/>
        <v>0</v>
      </c>
      <c r="BF204" s="148">
        <f t="shared" si="35"/>
        <v>0</v>
      </c>
      <c r="BG204" s="148">
        <f t="shared" si="36"/>
        <v>0</v>
      </c>
      <c r="BH204" s="148">
        <f t="shared" si="37"/>
        <v>0</v>
      </c>
      <c r="BI204" s="148">
        <f t="shared" si="38"/>
        <v>0</v>
      </c>
      <c r="BJ204" s="17" t="s">
        <v>90</v>
      </c>
      <c r="BK204" s="148">
        <f t="shared" si="39"/>
        <v>0</v>
      </c>
      <c r="BL204" s="17" t="s">
        <v>101</v>
      </c>
      <c r="BM204" s="147" t="s">
        <v>584</v>
      </c>
    </row>
    <row r="205" spans="2:65" s="1" customFormat="1" ht="37.9" customHeight="1">
      <c r="B205" s="32"/>
      <c r="C205" s="136" t="s">
        <v>615</v>
      </c>
      <c r="D205" s="136" t="s">
        <v>270</v>
      </c>
      <c r="E205" s="137" t="s">
        <v>4842</v>
      </c>
      <c r="F205" s="138" t="s">
        <v>4753</v>
      </c>
      <c r="G205" s="139" t="s">
        <v>440</v>
      </c>
      <c r="H205" s="140">
        <v>2</v>
      </c>
      <c r="I205" s="141"/>
      <c r="J205" s="142">
        <f t="shared" si="30"/>
        <v>0</v>
      </c>
      <c r="K205" s="138" t="s">
        <v>1</v>
      </c>
      <c r="L205" s="32"/>
      <c r="M205" s="143" t="s">
        <v>1</v>
      </c>
      <c r="N205" s="144" t="s">
        <v>43</v>
      </c>
      <c r="P205" s="145">
        <f t="shared" si="31"/>
        <v>0</v>
      </c>
      <c r="Q205" s="145">
        <v>0</v>
      </c>
      <c r="R205" s="145">
        <f t="shared" si="32"/>
        <v>0</v>
      </c>
      <c r="S205" s="145">
        <v>0</v>
      </c>
      <c r="T205" s="146">
        <f t="shared" si="33"/>
        <v>0</v>
      </c>
      <c r="AR205" s="147" t="s">
        <v>101</v>
      </c>
      <c r="AT205" s="147" t="s">
        <v>270</v>
      </c>
      <c r="AU205" s="147" t="s">
        <v>90</v>
      </c>
      <c r="AY205" s="17" t="s">
        <v>268</v>
      </c>
      <c r="BE205" s="148">
        <f t="shared" si="34"/>
        <v>0</v>
      </c>
      <c r="BF205" s="148">
        <f t="shared" si="35"/>
        <v>0</v>
      </c>
      <c r="BG205" s="148">
        <f t="shared" si="36"/>
        <v>0</v>
      </c>
      <c r="BH205" s="148">
        <f t="shared" si="37"/>
        <v>0</v>
      </c>
      <c r="BI205" s="148">
        <f t="shared" si="38"/>
        <v>0</v>
      </c>
      <c r="BJ205" s="17" t="s">
        <v>90</v>
      </c>
      <c r="BK205" s="148">
        <f t="shared" si="39"/>
        <v>0</v>
      </c>
      <c r="BL205" s="17" t="s">
        <v>101</v>
      </c>
      <c r="BM205" s="147" t="s">
        <v>1587</v>
      </c>
    </row>
    <row r="206" spans="2:65" s="1" customFormat="1" ht="24.2" customHeight="1">
      <c r="B206" s="32"/>
      <c r="C206" s="136" t="s">
        <v>619</v>
      </c>
      <c r="D206" s="136" t="s">
        <v>270</v>
      </c>
      <c r="E206" s="137" t="s">
        <v>4843</v>
      </c>
      <c r="F206" s="138" t="s">
        <v>4794</v>
      </c>
      <c r="G206" s="139" t="s">
        <v>440</v>
      </c>
      <c r="H206" s="140">
        <v>3</v>
      </c>
      <c r="I206" s="141"/>
      <c r="J206" s="142">
        <f t="shared" si="30"/>
        <v>0</v>
      </c>
      <c r="K206" s="138" t="s">
        <v>1</v>
      </c>
      <c r="L206" s="32"/>
      <c r="M206" s="143" t="s">
        <v>1</v>
      </c>
      <c r="N206" s="144" t="s">
        <v>43</v>
      </c>
      <c r="P206" s="145">
        <f t="shared" si="31"/>
        <v>0</v>
      </c>
      <c r="Q206" s="145">
        <v>0</v>
      </c>
      <c r="R206" s="145">
        <f t="shared" si="32"/>
        <v>0</v>
      </c>
      <c r="S206" s="145">
        <v>0</v>
      </c>
      <c r="T206" s="146">
        <f t="shared" si="33"/>
        <v>0</v>
      </c>
      <c r="AR206" s="147" t="s">
        <v>101</v>
      </c>
      <c r="AT206" s="147" t="s">
        <v>270</v>
      </c>
      <c r="AU206" s="147" t="s">
        <v>90</v>
      </c>
      <c r="AY206" s="17" t="s">
        <v>268</v>
      </c>
      <c r="BE206" s="148">
        <f t="shared" si="34"/>
        <v>0</v>
      </c>
      <c r="BF206" s="148">
        <f t="shared" si="35"/>
        <v>0</v>
      </c>
      <c r="BG206" s="148">
        <f t="shared" si="36"/>
        <v>0</v>
      </c>
      <c r="BH206" s="148">
        <f t="shared" si="37"/>
        <v>0</v>
      </c>
      <c r="BI206" s="148">
        <f t="shared" si="38"/>
        <v>0</v>
      </c>
      <c r="BJ206" s="17" t="s">
        <v>90</v>
      </c>
      <c r="BK206" s="148">
        <f t="shared" si="39"/>
        <v>0</v>
      </c>
      <c r="BL206" s="17" t="s">
        <v>101</v>
      </c>
      <c r="BM206" s="147" t="s">
        <v>1600</v>
      </c>
    </row>
    <row r="207" spans="2:65" s="1" customFormat="1" ht="33" customHeight="1">
      <c r="B207" s="32"/>
      <c r="C207" s="136" t="s">
        <v>623</v>
      </c>
      <c r="D207" s="136" t="s">
        <v>270</v>
      </c>
      <c r="E207" s="137" t="s">
        <v>4844</v>
      </c>
      <c r="F207" s="138" t="s">
        <v>4822</v>
      </c>
      <c r="G207" s="139" t="s">
        <v>440</v>
      </c>
      <c r="H207" s="140">
        <v>1</v>
      </c>
      <c r="I207" s="141"/>
      <c r="J207" s="142">
        <f t="shared" si="30"/>
        <v>0</v>
      </c>
      <c r="K207" s="138" t="s">
        <v>1</v>
      </c>
      <c r="L207" s="32"/>
      <c r="M207" s="143" t="s">
        <v>1</v>
      </c>
      <c r="N207" s="144" t="s">
        <v>43</v>
      </c>
      <c r="P207" s="145">
        <f t="shared" si="31"/>
        <v>0</v>
      </c>
      <c r="Q207" s="145">
        <v>0</v>
      </c>
      <c r="R207" s="145">
        <f t="shared" si="32"/>
        <v>0</v>
      </c>
      <c r="S207" s="145">
        <v>0</v>
      </c>
      <c r="T207" s="146">
        <f t="shared" si="33"/>
        <v>0</v>
      </c>
      <c r="AR207" s="147" t="s">
        <v>101</v>
      </c>
      <c r="AT207" s="147" t="s">
        <v>270</v>
      </c>
      <c r="AU207" s="147" t="s">
        <v>90</v>
      </c>
      <c r="AY207" s="17" t="s">
        <v>268</v>
      </c>
      <c r="BE207" s="148">
        <f t="shared" si="34"/>
        <v>0</v>
      </c>
      <c r="BF207" s="148">
        <f t="shared" si="35"/>
        <v>0</v>
      </c>
      <c r="BG207" s="148">
        <f t="shared" si="36"/>
        <v>0</v>
      </c>
      <c r="BH207" s="148">
        <f t="shared" si="37"/>
        <v>0</v>
      </c>
      <c r="BI207" s="148">
        <f t="shared" si="38"/>
        <v>0</v>
      </c>
      <c r="BJ207" s="17" t="s">
        <v>90</v>
      </c>
      <c r="BK207" s="148">
        <f t="shared" si="39"/>
        <v>0</v>
      </c>
      <c r="BL207" s="17" t="s">
        <v>101</v>
      </c>
      <c r="BM207" s="147" t="s">
        <v>1609</v>
      </c>
    </row>
    <row r="208" spans="2:65" s="1" customFormat="1" ht="33" customHeight="1">
      <c r="B208" s="32"/>
      <c r="C208" s="136" t="s">
        <v>632</v>
      </c>
      <c r="D208" s="136" t="s">
        <v>270</v>
      </c>
      <c r="E208" s="137" t="s">
        <v>4845</v>
      </c>
      <c r="F208" s="138" t="s">
        <v>4846</v>
      </c>
      <c r="G208" s="139" t="s">
        <v>440</v>
      </c>
      <c r="H208" s="140">
        <v>1</v>
      </c>
      <c r="I208" s="141"/>
      <c r="J208" s="142">
        <f t="shared" si="30"/>
        <v>0</v>
      </c>
      <c r="K208" s="138" t="s">
        <v>1</v>
      </c>
      <c r="L208" s="32"/>
      <c r="M208" s="143" t="s">
        <v>1</v>
      </c>
      <c r="N208" s="144" t="s">
        <v>43</v>
      </c>
      <c r="P208" s="145">
        <f t="shared" si="31"/>
        <v>0</v>
      </c>
      <c r="Q208" s="145">
        <v>0</v>
      </c>
      <c r="R208" s="145">
        <f t="shared" si="32"/>
        <v>0</v>
      </c>
      <c r="S208" s="145">
        <v>0</v>
      </c>
      <c r="T208" s="146">
        <f t="shared" si="33"/>
        <v>0</v>
      </c>
      <c r="AR208" s="147" t="s">
        <v>101</v>
      </c>
      <c r="AT208" s="147" t="s">
        <v>270</v>
      </c>
      <c r="AU208" s="147" t="s">
        <v>90</v>
      </c>
      <c r="AY208" s="17" t="s">
        <v>268</v>
      </c>
      <c r="BE208" s="148">
        <f t="shared" si="34"/>
        <v>0</v>
      </c>
      <c r="BF208" s="148">
        <f t="shared" si="35"/>
        <v>0</v>
      </c>
      <c r="BG208" s="148">
        <f t="shared" si="36"/>
        <v>0</v>
      </c>
      <c r="BH208" s="148">
        <f t="shared" si="37"/>
        <v>0</v>
      </c>
      <c r="BI208" s="148">
        <f t="shared" si="38"/>
        <v>0</v>
      </c>
      <c r="BJ208" s="17" t="s">
        <v>90</v>
      </c>
      <c r="BK208" s="148">
        <f t="shared" si="39"/>
        <v>0</v>
      </c>
      <c r="BL208" s="17" t="s">
        <v>101</v>
      </c>
      <c r="BM208" s="147" t="s">
        <v>1620</v>
      </c>
    </row>
    <row r="209" spans="2:65" s="1" customFormat="1" ht="33" customHeight="1">
      <c r="B209" s="32"/>
      <c r="C209" s="136" t="s">
        <v>638</v>
      </c>
      <c r="D209" s="136" t="s">
        <v>270</v>
      </c>
      <c r="E209" s="137" t="s">
        <v>4847</v>
      </c>
      <c r="F209" s="138" t="s">
        <v>4848</v>
      </c>
      <c r="G209" s="139" t="s">
        <v>440</v>
      </c>
      <c r="H209" s="140">
        <v>1</v>
      </c>
      <c r="I209" s="141"/>
      <c r="J209" s="142">
        <f t="shared" si="30"/>
        <v>0</v>
      </c>
      <c r="K209" s="138" t="s">
        <v>1</v>
      </c>
      <c r="L209" s="32"/>
      <c r="M209" s="143" t="s">
        <v>1</v>
      </c>
      <c r="N209" s="144" t="s">
        <v>43</v>
      </c>
      <c r="P209" s="145">
        <f t="shared" si="31"/>
        <v>0</v>
      </c>
      <c r="Q209" s="145">
        <v>0</v>
      </c>
      <c r="R209" s="145">
        <f t="shared" si="32"/>
        <v>0</v>
      </c>
      <c r="S209" s="145">
        <v>0</v>
      </c>
      <c r="T209" s="146">
        <f t="shared" si="33"/>
        <v>0</v>
      </c>
      <c r="AR209" s="147" t="s">
        <v>101</v>
      </c>
      <c r="AT209" s="147" t="s">
        <v>270</v>
      </c>
      <c r="AU209" s="147" t="s">
        <v>90</v>
      </c>
      <c r="AY209" s="17" t="s">
        <v>268</v>
      </c>
      <c r="BE209" s="148">
        <f t="shared" si="34"/>
        <v>0</v>
      </c>
      <c r="BF209" s="148">
        <f t="shared" si="35"/>
        <v>0</v>
      </c>
      <c r="BG209" s="148">
        <f t="shared" si="36"/>
        <v>0</v>
      </c>
      <c r="BH209" s="148">
        <f t="shared" si="37"/>
        <v>0</v>
      </c>
      <c r="BI209" s="148">
        <f t="shared" si="38"/>
        <v>0</v>
      </c>
      <c r="BJ209" s="17" t="s">
        <v>90</v>
      </c>
      <c r="BK209" s="148">
        <f t="shared" si="39"/>
        <v>0</v>
      </c>
      <c r="BL209" s="17" t="s">
        <v>101</v>
      </c>
      <c r="BM209" s="147" t="s">
        <v>1630</v>
      </c>
    </row>
    <row r="210" spans="2:65" s="1" customFormat="1" ht="24.2" customHeight="1">
      <c r="B210" s="32"/>
      <c r="C210" s="136" t="s">
        <v>642</v>
      </c>
      <c r="D210" s="136" t="s">
        <v>270</v>
      </c>
      <c r="E210" s="137" t="s">
        <v>4849</v>
      </c>
      <c r="F210" s="138" t="s">
        <v>4765</v>
      </c>
      <c r="G210" s="139" t="s">
        <v>440</v>
      </c>
      <c r="H210" s="140">
        <v>1</v>
      </c>
      <c r="I210" s="141"/>
      <c r="J210" s="142">
        <f t="shared" si="30"/>
        <v>0</v>
      </c>
      <c r="K210" s="138" t="s">
        <v>1</v>
      </c>
      <c r="L210" s="32"/>
      <c r="M210" s="143" t="s">
        <v>1</v>
      </c>
      <c r="N210" s="144" t="s">
        <v>43</v>
      </c>
      <c r="P210" s="145">
        <f t="shared" si="31"/>
        <v>0</v>
      </c>
      <c r="Q210" s="145">
        <v>0</v>
      </c>
      <c r="R210" s="145">
        <f t="shared" si="32"/>
        <v>0</v>
      </c>
      <c r="S210" s="145">
        <v>0</v>
      </c>
      <c r="T210" s="146">
        <f t="shared" si="33"/>
        <v>0</v>
      </c>
      <c r="AR210" s="147" t="s">
        <v>101</v>
      </c>
      <c r="AT210" s="147" t="s">
        <v>270</v>
      </c>
      <c r="AU210" s="147" t="s">
        <v>90</v>
      </c>
      <c r="AY210" s="17" t="s">
        <v>268</v>
      </c>
      <c r="BE210" s="148">
        <f t="shared" si="34"/>
        <v>0</v>
      </c>
      <c r="BF210" s="148">
        <f t="shared" si="35"/>
        <v>0</v>
      </c>
      <c r="BG210" s="148">
        <f t="shared" si="36"/>
        <v>0</v>
      </c>
      <c r="BH210" s="148">
        <f t="shared" si="37"/>
        <v>0</v>
      </c>
      <c r="BI210" s="148">
        <f t="shared" si="38"/>
        <v>0</v>
      </c>
      <c r="BJ210" s="17" t="s">
        <v>90</v>
      </c>
      <c r="BK210" s="148">
        <f t="shared" si="39"/>
        <v>0</v>
      </c>
      <c r="BL210" s="17" t="s">
        <v>101</v>
      </c>
      <c r="BM210" s="147" t="s">
        <v>1657</v>
      </c>
    </row>
    <row r="211" spans="2:65" s="1" customFormat="1" ht="33" customHeight="1">
      <c r="B211" s="32"/>
      <c r="C211" s="136" t="s">
        <v>649</v>
      </c>
      <c r="D211" s="136" t="s">
        <v>270</v>
      </c>
      <c r="E211" s="137" t="s">
        <v>4850</v>
      </c>
      <c r="F211" s="138" t="s">
        <v>4767</v>
      </c>
      <c r="G211" s="139" t="s">
        <v>4747</v>
      </c>
      <c r="H211" s="140">
        <v>5</v>
      </c>
      <c r="I211" s="141"/>
      <c r="J211" s="142">
        <f t="shared" si="30"/>
        <v>0</v>
      </c>
      <c r="K211" s="138" t="s">
        <v>1</v>
      </c>
      <c r="L211" s="32"/>
      <c r="M211" s="143" t="s">
        <v>1</v>
      </c>
      <c r="N211" s="144" t="s">
        <v>43</v>
      </c>
      <c r="P211" s="145">
        <f t="shared" si="31"/>
        <v>0</v>
      </c>
      <c r="Q211" s="145">
        <v>0</v>
      </c>
      <c r="R211" s="145">
        <f t="shared" si="32"/>
        <v>0</v>
      </c>
      <c r="S211" s="145">
        <v>0</v>
      </c>
      <c r="T211" s="146">
        <f t="shared" si="33"/>
        <v>0</v>
      </c>
      <c r="AR211" s="147" t="s">
        <v>101</v>
      </c>
      <c r="AT211" s="147" t="s">
        <v>270</v>
      </c>
      <c r="AU211" s="147" t="s">
        <v>90</v>
      </c>
      <c r="AY211" s="17" t="s">
        <v>268</v>
      </c>
      <c r="BE211" s="148">
        <f t="shared" si="34"/>
        <v>0</v>
      </c>
      <c r="BF211" s="148">
        <f t="shared" si="35"/>
        <v>0</v>
      </c>
      <c r="BG211" s="148">
        <f t="shared" si="36"/>
        <v>0</v>
      </c>
      <c r="BH211" s="148">
        <f t="shared" si="37"/>
        <v>0</v>
      </c>
      <c r="BI211" s="148">
        <f t="shared" si="38"/>
        <v>0</v>
      </c>
      <c r="BJ211" s="17" t="s">
        <v>90</v>
      </c>
      <c r="BK211" s="148">
        <f t="shared" si="39"/>
        <v>0</v>
      </c>
      <c r="BL211" s="17" t="s">
        <v>101</v>
      </c>
      <c r="BM211" s="147" t="s">
        <v>1714</v>
      </c>
    </row>
    <row r="212" spans="2:65" s="1" customFormat="1" ht="33" customHeight="1">
      <c r="B212" s="32"/>
      <c r="C212" s="136" t="s">
        <v>653</v>
      </c>
      <c r="D212" s="136" t="s">
        <v>270</v>
      </c>
      <c r="E212" s="137" t="s">
        <v>4851</v>
      </c>
      <c r="F212" s="138" t="s">
        <v>4769</v>
      </c>
      <c r="G212" s="139" t="s">
        <v>4747</v>
      </c>
      <c r="H212" s="140">
        <v>6</v>
      </c>
      <c r="I212" s="141"/>
      <c r="J212" s="142">
        <f t="shared" si="30"/>
        <v>0</v>
      </c>
      <c r="K212" s="138" t="s">
        <v>1</v>
      </c>
      <c r="L212" s="32"/>
      <c r="M212" s="143" t="s">
        <v>1</v>
      </c>
      <c r="N212" s="144" t="s">
        <v>43</v>
      </c>
      <c r="P212" s="145">
        <f t="shared" si="31"/>
        <v>0</v>
      </c>
      <c r="Q212" s="145">
        <v>0</v>
      </c>
      <c r="R212" s="145">
        <f t="shared" si="32"/>
        <v>0</v>
      </c>
      <c r="S212" s="145">
        <v>0</v>
      </c>
      <c r="T212" s="146">
        <f t="shared" si="33"/>
        <v>0</v>
      </c>
      <c r="AR212" s="147" t="s">
        <v>101</v>
      </c>
      <c r="AT212" s="147" t="s">
        <v>270</v>
      </c>
      <c r="AU212" s="147" t="s">
        <v>90</v>
      </c>
      <c r="AY212" s="17" t="s">
        <v>268</v>
      </c>
      <c r="BE212" s="148">
        <f t="shared" si="34"/>
        <v>0</v>
      </c>
      <c r="BF212" s="148">
        <f t="shared" si="35"/>
        <v>0</v>
      </c>
      <c r="BG212" s="148">
        <f t="shared" si="36"/>
        <v>0</v>
      </c>
      <c r="BH212" s="148">
        <f t="shared" si="37"/>
        <v>0</v>
      </c>
      <c r="BI212" s="148">
        <f t="shared" si="38"/>
        <v>0</v>
      </c>
      <c r="BJ212" s="17" t="s">
        <v>90</v>
      </c>
      <c r="BK212" s="148">
        <f t="shared" si="39"/>
        <v>0</v>
      </c>
      <c r="BL212" s="17" t="s">
        <v>101</v>
      </c>
      <c r="BM212" s="147" t="s">
        <v>1724</v>
      </c>
    </row>
    <row r="213" spans="2:65" s="1" customFormat="1" ht="33" customHeight="1">
      <c r="B213" s="32"/>
      <c r="C213" s="136" t="s">
        <v>658</v>
      </c>
      <c r="D213" s="136" t="s">
        <v>270</v>
      </c>
      <c r="E213" s="137" t="s">
        <v>4852</v>
      </c>
      <c r="F213" s="138" t="s">
        <v>4805</v>
      </c>
      <c r="G213" s="139" t="s">
        <v>4747</v>
      </c>
      <c r="H213" s="140">
        <v>2</v>
      </c>
      <c r="I213" s="141"/>
      <c r="J213" s="142">
        <f t="shared" si="30"/>
        <v>0</v>
      </c>
      <c r="K213" s="138" t="s">
        <v>1</v>
      </c>
      <c r="L213" s="32"/>
      <c r="M213" s="143" t="s">
        <v>1</v>
      </c>
      <c r="N213" s="144" t="s">
        <v>43</v>
      </c>
      <c r="P213" s="145">
        <f t="shared" si="31"/>
        <v>0</v>
      </c>
      <c r="Q213" s="145">
        <v>0</v>
      </c>
      <c r="R213" s="145">
        <f t="shared" si="32"/>
        <v>0</v>
      </c>
      <c r="S213" s="145">
        <v>0</v>
      </c>
      <c r="T213" s="146">
        <f t="shared" si="33"/>
        <v>0</v>
      </c>
      <c r="AR213" s="147" t="s">
        <v>101</v>
      </c>
      <c r="AT213" s="147" t="s">
        <v>270</v>
      </c>
      <c r="AU213" s="147" t="s">
        <v>90</v>
      </c>
      <c r="AY213" s="17" t="s">
        <v>268</v>
      </c>
      <c r="BE213" s="148">
        <f t="shared" si="34"/>
        <v>0</v>
      </c>
      <c r="BF213" s="148">
        <f t="shared" si="35"/>
        <v>0</v>
      </c>
      <c r="BG213" s="148">
        <f t="shared" si="36"/>
        <v>0</v>
      </c>
      <c r="BH213" s="148">
        <f t="shared" si="37"/>
        <v>0</v>
      </c>
      <c r="BI213" s="148">
        <f t="shared" si="38"/>
        <v>0</v>
      </c>
      <c r="BJ213" s="17" t="s">
        <v>90</v>
      </c>
      <c r="BK213" s="148">
        <f t="shared" si="39"/>
        <v>0</v>
      </c>
      <c r="BL213" s="17" t="s">
        <v>101</v>
      </c>
      <c r="BM213" s="147" t="s">
        <v>1735</v>
      </c>
    </row>
    <row r="214" spans="2:65" s="1" customFormat="1" ht="33" customHeight="1">
      <c r="B214" s="32"/>
      <c r="C214" s="136" t="s">
        <v>662</v>
      </c>
      <c r="D214" s="136" t="s">
        <v>270</v>
      </c>
      <c r="E214" s="137" t="s">
        <v>4853</v>
      </c>
      <c r="F214" s="138" t="s">
        <v>4771</v>
      </c>
      <c r="G214" s="139" t="s">
        <v>4747</v>
      </c>
      <c r="H214" s="140">
        <v>7</v>
      </c>
      <c r="I214" s="141"/>
      <c r="J214" s="142">
        <f t="shared" si="30"/>
        <v>0</v>
      </c>
      <c r="K214" s="138" t="s">
        <v>1</v>
      </c>
      <c r="L214" s="32"/>
      <c r="M214" s="143" t="s">
        <v>1</v>
      </c>
      <c r="N214" s="144" t="s">
        <v>43</v>
      </c>
      <c r="P214" s="145">
        <f t="shared" si="31"/>
        <v>0</v>
      </c>
      <c r="Q214" s="145">
        <v>0</v>
      </c>
      <c r="R214" s="145">
        <f t="shared" si="32"/>
        <v>0</v>
      </c>
      <c r="S214" s="145">
        <v>0</v>
      </c>
      <c r="T214" s="146">
        <f t="shared" si="33"/>
        <v>0</v>
      </c>
      <c r="AR214" s="147" t="s">
        <v>101</v>
      </c>
      <c r="AT214" s="147" t="s">
        <v>270</v>
      </c>
      <c r="AU214" s="147" t="s">
        <v>90</v>
      </c>
      <c r="AY214" s="17" t="s">
        <v>268</v>
      </c>
      <c r="BE214" s="148">
        <f t="shared" si="34"/>
        <v>0</v>
      </c>
      <c r="BF214" s="148">
        <f t="shared" si="35"/>
        <v>0</v>
      </c>
      <c r="BG214" s="148">
        <f t="shared" si="36"/>
        <v>0</v>
      </c>
      <c r="BH214" s="148">
        <f t="shared" si="37"/>
        <v>0</v>
      </c>
      <c r="BI214" s="148">
        <f t="shared" si="38"/>
        <v>0</v>
      </c>
      <c r="BJ214" s="17" t="s">
        <v>90</v>
      </c>
      <c r="BK214" s="148">
        <f t="shared" si="39"/>
        <v>0</v>
      </c>
      <c r="BL214" s="17" t="s">
        <v>101</v>
      </c>
      <c r="BM214" s="147" t="s">
        <v>1758</v>
      </c>
    </row>
    <row r="215" spans="2:65" s="1" customFormat="1" ht="33" customHeight="1">
      <c r="B215" s="32"/>
      <c r="C215" s="136" t="s">
        <v>667</v>
      </c>
      <c r="D215" s="136" t="s">
        <v>270</v>
      </c>
      <c r="E215" s="137" t="s">
        <v>4854</v>
      </c>
      <c r="F215" s="138" t="s">
        <v>4773</v>
      </c>
      <c r="G215" s="139" t="s">
        <v>4747</v>
      </c>
      <c r="H215" s="140">
        <v>5</v>
      </c>
      <c r="I215" s="141"/>
      <c r="J215" s="142">
        <f t="shared" si="30"/>
        <v>0</v>
      </c>
      <c r="K215" s="138" t="s">
        <v>1</v>
      </c>
      <c r="L215" s="32"/>
      <c r="M215" s="143" t="s">
        <v>1</v>
      </c>
      <c r="N215" s="144" t="s">
        <v>43</v>
      </c>
      <c r="P215" s="145">
        <f t="shared" si="31"/>
        <v>0</v>
      </c>
      <c r="Q215" s="145">
        <v>0</v>
      </c>
      <c r="R215" s="145">
        <f t="shared" si="32"/>
        <v>0</v>
      </c>
      <c r="S215" s="145">
        <v>0</v>
      </c>
      <c r="T215" s="146">
        <f t="shared" si="33"/>
        <v>0</v>
      </c>
      <c r="AR215" s="147" t="s">
        <v>101</v>
      </c>
      <c r="AT215" s="147" t="s">
        <v>270</v>
      </c>
      <c r="AU215" s="147" t="s">
        <v>90</v>
      </c>
      <c r="AY215" s="17" t="s">
        <v>268</v>
      </c>
      <c r="BE215" s="148">
        <f t="shared" si="34"/>
        <v>0</v>
      </c>
      <c r="BF215" s="148">
        <f t="shared" si="35"/>
        <v>0</v>
      </c>
      <c r="BG215" s="148">
        <f t="shared" si="36"/>
        <v>0</v>
      </c>
      <c r="BH215" s="148">
        <f t="shared" si="37"/>
        <v>0</v>
      </c>
      <c r="BI215" s="148">
        <f t="shared" si="38"/>
        <v>0</v>
      </c>
      <c r="BJ215" s="17" t="s">
        <v>90</v>
      </c>
      <c r="BK215" s="148">
        <f t="shared" si="39"/>
        <v>0</v>
      </c>
      <c r="BL215" s="17" t="s">
        <v>101</v>
      </c>
      <c r="BM215" s="147" t="s">
        <v>1775</v>
      </c>
    </row>
    <row r="216" spans="2:65" s="1" customFormat="1" ht="33" customHeight="1">
      <c r="B216" s="32"/>
      <c r="C216" s="136" t="s">
        <v>671</v>
      </c>
      <c r="D216" s="136" t="s">
        <v>270</v>
      </c>
      <c r="E216" s="137" t="s">
        <v>4855</v>
      </c>
      <c r="F216" s="138" t="s">
        <v>4775</v>
      </c>
      <c r="G216" s="139" t="s">
        <v>4747</v>
      </c>
      <c r="H216" s="140">
        <v>10</v>
      </c>
      <c r="I216" s="141"/>
      <c r="J216" s="142">
        <f t="shared" si="30"/>
        <v>0</v>
      </c>
      <c r="K216" s="138" t="s">
        <v>1</v>
      </c>
      <c r="L216" s="32"/>
      <c r="M216" s="143" t="s">
        <v>1</v>
      </c>
      <c r="N216" s="144" t="s">
        <v>43</v>
      </c>
      <c r="P216" s="145">
        <f t="shared" si="31"/>
        <v>0</v>
      </c>
      <c r="Q216" s="145">
        <v>0</v>
      </c>
      <c r="R216" s="145">
        <f t="shared" si="32"/>
        <v>0</v>
      </c>
      <c r="S216" s="145">
        <v>0</v>
      </c>
      <c r="T216" s="146">
        <f t="shared" si="33"/>
        <v>0</v>
      </c>
      <c r="AR216" s="147" t="s">
        <v>101</v>
      </c>
      <c r="AT216" s="147" t="s">
        <v>270</v>
      </c>
      <c r="AU216" s="147" t="s">
        <v>90</v>
      </c>
      <c r="AY216" s="17" t="s">
        <v>268</v>
      </c>
      <c r="BE216" s="148">
        <f t="shared" si="34"/>
        <v>0</v>
      </c>
      <c r="BF216" s="148">
        <f t="shared" si="35"/>
        <v>0</v>
      </c>
      <c r="BG216" s="148">
        <f t="shared" si="36"/>
        <v>0</v>
      </c>
      <c r="BH216" s="148">
        <f t="shared" si="37"/>
        <v>0</v>
      </c>
      <c r="BI216" s="148">
        <f t="shared" si="38"/>
        <v>0</v>
      </c>
      <c r="BJ216" s="17" t="s">
        <v>90</v>
      </c>
      <c r="BK216" s="148">
        <f t="shared" si="39"/>
        <v>0</v>
      </c>
      <c r="BL216" s="17" t="s">
        <v>101</v>
      </c>
      <c r="BM216" s="147" t="s">
        <v>1786</v>
      </c>
    </row>
    <row r="217" spans="2:65" s="1" customFormat="1" ht="37.9" customHeight="1">
      <c r="B217" s="32"/>
      <c r="C217" s="136" t="s">
        <v>675</v>
      </c>
      <c r="D217" s="136" t="s">
        <v>270</v>
      </c>
      <c r="E217" s="137" t="s">
        <v>4856</v>
      </c>
      <c r="F217" s="138" t="s">
        <v>4777</v>
      </c>
      <c r="G217" s="139" t="s">
        <v>273</v>
      </c>
      <c r="H217" s="140">
        <v>2</v>
      </c>
      <c r="I217" s="141"/>
      <c r="J217" s="142">
        <f t="shared" si="30"/>
        <v>0</v>
      </c>
      <c r="K217" s="138" t="s">
        <v>1</v>
      </c>
      <c r="L217" s="32"/>
      <c r="M217" s="143" t="s">
        <v>1</v>
      </c>
      <c r="N217" s="144" t="s">
        <v>43</v>
      </c>
      <c r="P217" s="145">
        <f t="shared" si="31"/>
        <v>0</v>
      </c>
      <c r="Q217" s="145">
        <v>0</v>
      </c>
      <c r="R217" s="145">
        <f t="shared" si="32"/>
        <v>0</v>
      </c>
      <c r="S217" s="145">
        <v>0</v>
      </c>
      <c r="T217" s="146">
        <f t="shared" si="33"/>
        <v>0</v>
      </c>
      <c r="AR217" s="147" t="s">
        <v>101</v>
      </c>
      <c r="AT217" s="147" t="s">
        <v>270</v>
      </c>
      <c r="AU217" s="147" t="s">
        <v>90</v>
      </c>
      <c r="AY217" s="17" t="s">
        <v>268</v>
      </c>
      <c r="BE217" s="148">
        <f t="shared" si="34"/>
        <v>0</v>
      </c>
      <c r="BF217" s="148">
        <f t="shared" si="35"/>
        <v>0</v>
      </c>
      <c r="BG217" s="148">
        <f t="shared" si="36"/>
        <v>0</v>
      </c>
      <c r="BH217" s="148">
        <f t="shared" si="37"/>
        <v>0</v>
      </c>
      <c r="BI217" s="148">
        <f t="shared" si="38"/>
        <v>0</v>
      </c>
      <c r="BJ217" s="17" t="s">
        <v>90</v>
      </c>
      <c r="BK217" s="148">
        <f t="shared" si="39"/>
        <v>0</v>
      </c>
      <c r="BL217" s="17" t="s">
        <v>101</v>
      </c>
      <c r="BM217" s="147" t="s">
        <v>1803</v>
      </c>
    </row>
    <row r="218" spans="2:65" s="1" customFormat="1" ht="37.9" customHeight="1">
      <c r="B218" s="32"/>
      <c r="C218" s="136" t="s">
        <v>679</v>
      </c>
      <c r="D218" s="136" t="s">
        <v>270</v>
      </c>
      <c r="E218" s="137" t="s">
        <v>4857</v>
      </c>
      <c r="F218" s="138" t="s">
        <v>4779</v>
      </c>
      <c r="G218" s="139" t="s">
        <v>273</v>
      </c>
      <c r="H218" s="140">
        <v>1</v>
      </c>
      <c r="I218" s="141"/>
      <c r="J218" s="142">
        <f t="shared" si="30"/>
        <v>0</v>
      </c>
      <c r="K218" s="138" t="s">
        <v>1</v>
      </c>
      <c r="L218" s="32"/>
      <c r="M218" s="143" t="s">
        <v>1</v>
      </c>
      <c r="N218" s="144" t="s">
        <v>43</v>
      </c>
      <c r="P218" s="145">
        <f t="shared" si="31"/>
        <v>0</v>
      </c>
      <c r="Q218" s="145">
        <v>0</v>
      </c>
      <c r="R218" s="145">
        <f t="shared" si="32"/>
        <v>0</v>
      </c>
      <c r="S218" s="145">
        <v>0</v>
      </c>
      <c r="T218" s="146">
        <f t="shared" si="33"/>
        <v>0</v>
      </c>
      <c r="AR218" s="147" t="s">
        <v>101</v>
      </c>
      <c r="AT218" s="147" t="s">
        <v>270</v>
      </c>
      <c r="AU218" s="147" t="s">
        <v>90</v>
      </c>
      <c r="AY218" s="17" t="s">
        <v>268</v>
      </c>
      <c r="BE218" s="148">
        <f t="shared" si="34"/>
        <v>0</v>
      </c>
      <c r="BF218" s="148">
        <f t="shared" si="35"/>
        <v>0</v>
      </c>
      <c r="BG218" s="148">
        <f t="shared" si="36"/>
        <v>0</v>
      </c>
      <c r="BH218" s="148">
        <f t="shared" si="37"/>
        <v>0</v>
      </c>
      <c r="BI218" s="148">
        <f t="shared" si="38"/>
        <v>0</v>
      </c>
      <c r="BJ218" s="17" t="s">
        <v>90</v>
      </c>
      <c r="BK218" s="148">
        <f t="shared" si="39"/>
        <v>0</v>
      </c>
      <c r="BL218" s="17" t="s">
        <v>101</v>
      </c>
      <c r="BM218" s="147" t="s">
        <v>1812</v>
      </c>
    </row>
    <row r="219" spans="2:65" s="1" customFormat="1" ht="37.9" customHeight="1">
      <c r="B219" s="32"/>
      <c r="C219" s="136" t="s">
        <v>683</v>
      </c>
      <c r="D219" s="136" t="s">
        <v>270</v>
      </c>
      <c r="E219" s="137" t="s">
        <v>4858</v>
      </c>
      <c r="F219" s="138" t="s">
        <v>4781</v>
      </c>
      <c r="G219" s="139" t="s">
        <v>273</v>
      </c>
      <c r="H219" s="140">
        <v>1</v>
      </c>
      <c r="I219" s="141"/>
      <c r="J219" s="142">
        <f t="shared" si="30"/>
        <v>0</v>
      </c>
      <c r="K219" s="138" t="s">
        <v>1</v>
      </c>
      <c r="L219" s="32"/>
      <c r="M219" s="143" t="s">
        <v>1</v>
      </c>
      <c r="N219" s="144" t="s">
        <v>43</v>
      </c>
      <c r="P219" s="145">
        <f t="shared" si="31"/>
        <v>0</v>
      </c>
      <c r="Q219" s="145">
        <v>0</v>
      </c>
      <c r="R219" s="145">
        <f t="shared" si="32"/>
        <v>0</v>
      </c>
      <c r="S219" s="145">
        <v>0</v>
      </c>
      <c r="T219" s="146">
        <f t="shared" si="33"/>
        <v>0</v>
      </c>
      <c r="AR219" s="147" t="s">
        <v>101</v>
      </c>
      <c r="AT219" s="147" t="s">
        <v>270</v>
      </c>
      <c r="AU219" s="147" t="s">
        <v>90</v>
      </c>
      <c r="AY219" s="17" t="s">
        <v>268</v>
      </c>
      <c r="BE219" s="148">
        <f t="shared" si="34"/>
        <v>0</v>
      </c>
      <c r="BF219" s="148">
        <f t="shared" si="35"/>
        <v>0</v>
      </c>
      <c r="BG219" s="148">
        <f t="shared" si="36"/>
        <v>0</v>
      </c>
      <c r="BH219" s="148">
        <f t="shared" si="37"/>
        <v>0</v>
      </c>
      <c r="BI219" s="148">
        <f t="shared" si="38"/>
        <v>0</v>
      </c>
      <c r="BJ219" s="17" t="s">
        <v>90</v>
      </c>
      <c r="BK219" s="148">
        <f t="shared" si="39"/>
        <v>0</v>
      </c>
      <c r="BL219" s="17" t="s">
        <v>101</v>
      </c>
      <c r="BM219" s="147" t="s">
        <v>1822</v>
      </c>
    </row>
    <row r="220" spans="2:65" s="11" customFormat="1" ht="22.9" customHeight="1">
      <c r="B220" s="124"/>
      <c r="D220" s="125" t="s">
        <v>76</v>
      </c>
      <c r="E220" s="134" t="s">
        <v>4859</v>
      </c>
      <c r="F220" s="134" t="s">
        <v>4860</v>
      </c>
      <c r="I220" s="127"/>
      <c r="J220" s="135">
        <f>BK220</f>
        <v>0</v>
      </c>
      <c r="L220" s="124"/>
      <c r="M220" s="129"/>
      <c r="P220" s="130">
        <f>SUM(P221:P225)</f>
        <v>0</v>
      </c>
      <c r="R220" s="130">
        <f>SUM(R221:R225)</f>
        <v>0</v>
      </c>
      <c r="T220" s="131">
        <f>SUM(T221:T225)</f>
        <v>0</v>
      </c>
      <c r="AR220" s="125" t="s">
        <v>84</v>
      </c>
      <c r="AT220" s="132" t="s">
        <v>76</v>
      </c>
      <c r="AU220" s="132" t="s">
        <v>84</v>
      </c>
      <c r="AY220" s="125" t="s">
        <v>268</v>
      </c>
      <c r="BK220" s="133">
        <f>SUM(BK221:BK225)</f>
        <v>0</v>
      </c>
    </row>
    <row r="221" spans="2:65" s="1" customFormat="1" ht="24.2" customHeight="1">
      <c r="B221" s="32"/>
      <c r="C221" s="136" t="s">
        <v>687</v>
      </c>
      <c r="D221" s="136" t="s">
        <v>270</v>
      </c>
      <c r="E221" s="137" t="s">
        <v>4861</v>
      </c>
      <c r="F221" s="138" t="s">
        <v>4862</v>
      </c>
      <c r="G221" s="139" t="s">
        <v>440</v>
      </c>
      <c r="H221" s="140">
        <v>1</v>
      </c>
      <c r="I221" s="141"/>
      <c r="J221" s="142">
        <f>ROUND(I221*H221,2)</f>
        <v>0</v>
      </c>
      <c r="K221" s="138" t="s">
        <v>1</v>
      </c>
      <c r="L221" s="32"/>
      <c r="M221" s="143" t="s">
        <v>1</v>
      </c>
      <c r="N221" s="144" t="s">
        <v>43</v>
      </c>
      <c r="P221" s="145">
        <f>O221*H221</f>
        <v>0</v>
      </c>
      <c r="Q221" s="145">
        <v>0</v>
      </c>
      <c r="R221" s="145">
        <f>Q221*H221</f>
        <v>0</v>
      </c>
      <c r="S221" s="145">
        <v>0</v>
      </c>
      <c r="T221" s="146">
        <f>S221*H221</f>
        <v>0</v>
      </c>
      <c r="AR221" s="147" t="s">
        <v>101</v>
      </c>
      <c r="AT221" s="147" t="s">
        <v>270</v>
      </c>
      <c r="AU221" s="147" t="s">
        <v>90</v>
      </c>
      <c r="AY221" s="17" t="s">
        <v>268</v>
      </c>
      <c r="BE221" s="148">
        <f>IF(N221="základní",J221,0)</f>
        <v>0</v>
      </c>
      <c r="BF221" s="148">
        <f>IF(N221="snížená",J221,0)</f>
        <v>0</v>
      </c>
      <c r="BG221" s="148">
        <f>IF(N221="zákl. přenesená",J221,0)</f>
        <v>0</v>
      </c>
      <c r="BH221" s="148">
        <f>IF(N221="sníž. přenesená",J221,0)</f>
        <v>0</v>
      </c>
      <c r="BI221" s="148">
        <f>IF(N221="nulová",J221,0)</f>
        <v>0</v>
      </c>
      <c r="BJ221" s="17" t="s">
        <v>90</v>
      </c>
      <c r="BK221" s="148">
        <f>ROUND(I221*H221,2)</f>
        <v>0</v>
      </c>
      <c r="BL221" s="17" t="s">
        <v>101</v>
      </c>
      <c r="BM221" s="147" t="s">
        <v>1830</v>
      </c>
    </row>
    <row r="222" spans="2:65" s="1" customFormat="1" ht="55.5" customHeight="1">
      <c r="B222" s="32"/>
      <c r="C222" s="136" t="s">
        <v>693</v>
      </c>
      <c r="D222" s="136" t="s">
        <v>270</v>
      </c>
      <c r="E222" s="137" t="s">
        <v>4863</v>
      </c>
      <c r="F222" s="138" t="s">
        <v>4864</v>
      </c>
      <c r="G222" s="139" t="s">
        <v>440</v>
      </c>
      <c r="H222" s="140">
        <v>1</v>
      </c>
      <c r="I222" s="141"/>
      <c r="J222" s="142">
        <f>ROUND(I222*H222,2)</f>
        <v>0</v>
      </c>
      <c r="K222" s="138" t="s">
        <v>1</v>
      </c>
      <c r="L222" s="32"/>
      <c r="M222" s="143" t="s">
        <v>1</v>
      </c>
      <c r="N222" s="144" t="s">
        <v>43</v>
      </c>
      <c r="P222" s="145">
        <f>O222*H222</f>
        <v>0</v>
      </c>
      <c r="Q222" s="145">
        <v>0</v>
      </c>
      <c r="R222" s="145">
        <f>Q222*H222</f>
        <v>0</v>
      </c>
      <c r="S222" s="145">
        <v>0</v>
      </c>
      <c r="T222" s="146">
        <f>S222*H222</f>
        <v>0</v>
      </c>
      <c r="AR222" s="147" t="s">
        <v>101</v>
      </c>
      <c r="AT222" s="147" t="s">
        <v>270</v>
      </c>
      <c r="AU222" s="147" t="s">
        <v>90</v>
      </c>
      <c r="AY222" s="17" t="s">
        <v>268</v>
      </c>
      <c r="BE222" s="148">
        <f>IF(N222="základní",J222,0)</f>
        <v>0</v>
      </c>
      <c r="BF222" s="148">
        <f>IF(N222="snížená",J222,0)</f>
        <v>0</v>
      </c>
      <c r="BG222" s="148">
        <f>IF(N222="zákl. přenesená",J222,0)</f>
        <v>0</v>
      </c>
      <c r="BH222" s="148">
        <f>IF(N222="sníž. přenesená",J222,0)</f>
        <v>0</v>
      </c>
      <c r="BI222" s="148">
        <f>IF(N222="nulová",J222,0)</f>
        <v>0</v>
      </c>
      <c r="BJ222" s="17" t="s">
        <v>90</v>
      </c>
      <c r="BK222" s="148">
        <f>ROUND(I222*H222,2)</f>
        <v>0</v>
      </c>
      <c r="BL222" s="17" t="s">
        <v>101</v>
      </c>
      <c r="BM222" s="147" t="s">
        <v>1855</v>
      </c>
    </row>
    <row r="223" spans="2:65" s="1" customFormat="1" ht="24.2" customHeight="1">
      <c r="B223" s="32"/>
      <c r="C223" s="136" t="s">
        <v>699</v>
      </c>
      <c r="D223" s="136" t="s">
        <v>270</v>
      </c>
      <c r="E223" s="137" t="s">
        <v>4865</v>
      </c>
      <c r="F223" s="138" t="s">
        <v>4866</v>
      </c>
      <c r="G223" s="139" t="s">
        <v>440</v>
      </c>
      <c r="H223" s="140">
        <v>1</v>
      </c>
      <c r="I223" s="141"/>
      <c r="J223" s="142">
        <f>ROUND(I223*H223,2)</f>
        <v>0</v>
      </c>
      <c r="K223" s="138" t="s">
        <v>1</v>
      </c>
      <c r="L223" s="32"/>
      <c r="M223" s="143" t="s">
        <v>1</v>
      </c>
      <c r="N223" s="144" t="s">
        <v>43</v>
      </c>
      <c r="P223" s="145">
        <f>O223*H223</f>
        <v>0</v>
      </c>
      <c r="Q223" s="145">
        <v>0</v>
      </c>
      <c r="R223" s="145">
        <f>Q223*H223</f>
        <v>0</v>
      </c>
      <c r="S223" s="145">
        <v>0</v>
      </c>
      <c r="T223" s="146">
        <f>S223*H223</f>
        <v>0</v>
      </c>
      <c r="AR223" s="147" t="s">
        <v>101</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101</v>
      </c>
      <c r="BM223" s="147" t="s">
        <v>1869</v>
      </c>
    </row>
    <row r="224" spans="2:65" s="1" customFormat="1" ht="33" customHeight="1">
      <c r="B224" s="32"/>
      <c r="C224" s="136" t="s">
        <v>703</v>
      </c>
      <c r="D224" s="136" t="s">
        <v>270</v>
      </c>
      <c r="E224" s="137" t="s">
        <v>4867</v>
      </c>
      <c r="F224" s="138" t="s">
        <v>4771</v>
      </c>
      <c r="G224" s="139" t="s">
        <v>4747</v>
      </c>
      <c r="H224" s="140">
        <v>8</v>
      </c>
      <c r="I224" s="141"/>
      <c r="J224" s="142">
        <f>ROUND(I224*H224,2)</f>
        <v>0</v>
      </c>
      <c r="K224" s="138" t="s">
        <v>1</v>
      </c>
      <c r="L224" s="32"/>
      <c r="M224" s="143" t="s">
        <v>1</v>
      </c>
      <c r="N224" s="144" t="s">
        <v>43</v>
      </c>
      <c r="P224" s="145">
        <f>O224*H224</f>
        <v>0</v>
      </c>
      <c r="Q224" s="145">
        <v>0</v>
      </c>
      <c r="R224" s="145">
        <f>Q224*H224</f>
        <v>0</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1890</v>
      </c>
    </row>
    <row r="225" spans="2:65" s="1" customFormat="1" ht="24.2" customHeight="1">
      <c r="B225" s="32"/>
      <c r="C225" s="136" t="s">
        <v>707</v>
      </c>
      <c r="D225" s="177" t="s">
        <v>270</v>
      </c>
      <c r="E225" s="137" t="s">
        <v>4868</v>
      </c>
      <c r="F225" s="138" t="s">
        <v>4869</v>
      </c>
      <c r="G225" s="139" t="s">
        <v>273</v>
      </c>
      <c r="H225" s="140">
        <v>4</v>
      </c>
      <c r="I225" s="141"/>
      <c r="J225" s="142">
        <f>ROUND(I225*H225,2)</f>
        <v>0</v>
      </c>
      <c r="K225" s="138" t="s">
        <v>1</v>
      </c>
      <c r="L225" s="32"/>
      <c r="M225" s="143" t="s">
        <v>1</v>
      </c>
      <c r="N225" s="144" t="s">
        <v>43</v>
      </c>
      <c r="P225" s="145">
        <f>O225*H225</f>
        <v>0</v>
      </c>
      <c r="Q225" s="145">
        <v>0</v>
      </c>
      <c r="R225" s="145">
        <f>Q225*H225</f>
        <v>0</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1902</v>
      </c>
    </row>
    <row r="226" spans="2:65" s="11" customFormat="1" ht="22.9" customHeight="1">
      <c r="B226" s="124"/>
      <c r="D226" s="125" t="s">
        <v>76</v>
      </c>
      <c r="E226" s="134" t="s">
        <v>4870</v>
      </c>
      <c r="F226" s="134" t="s">
        <v>4871</v>
      </c>
      <c r="I226" s="127"/>
      <c r="J226" s="135">
        <f>BK226</f>
        <v>0</v>
      </c>
      <c r="L226" s="124"/>
      <c r="M226" s="129"/>
      <c r="P226" s="130">
        <f>SUM(P227:P230)</f>
        <v>0</v>
      </c>
      <c r="R226" s="130">
        <f>SUM(R227:R230)</f>
        <v>0</v>
      </c>
      <c r="T226" s="131">
        <f>SUM(T227:T230)</f>
        <v>0</v>
      </c>
      <c r="AR226" s="125" t="s">
        <v>84</v>
      </c>
      <c r="AT226" s="132" t="s">
        <v>76</v>
      </c>
      <c r="AU226" s="132" t="s">
        <v>84</v>
      </c>
      <c r="AY226" s="125" t="s">
        <v>268</v>
      </c>
      <c r="BK226" s="133">
        <f>SUM(BK227:BK230)</f>
        <v>0</v>
      </c>
    </row>
    <row r="227" spans="2:65" s="1" customFormat="1" ht="33" customHeight="1">
      <c r="B227" s="32"/>
      <c r="C227" s="136" t="s">
        <v>711</v>
      </c>
      <c r="D227" s="136" t="s">
        <v>270</v>
      </c>
      <c r="E227" s="137" t="s">
        <v>4872</v>
      </c>
      <c r="F227" s="138" t="s">
        <v>4873</v>
      </c>
      <c r="G227" s="139" t="s">
        <v>440</v>
      </c>
      <c r="H227" s="140">
        <v>1</v>
      </c>
      <c r="I227" s="141"/>
      <c r="J227" s="142">
        <f>ROUND(I227*H227,2)</f>
        <v>0</v>
      </c>
      <c r="K227" s="138" t="s">
        <v>1</v>
      </c>
      <c r="L227" s="32"/>
      <c r="M227" s="143" t="s">
        <v>1</v>
      </c>
      <c r="N227" s="144" t="s">
        <v>43</v>
      </c>
      <c r="P227" s="145">
        <f>O227*H227</f>
        <v>0</v>
      </c>
      <c r="Q227" s="145">
        <v>0</v>
      </c>
      <c r="R227" s="145">
        <f>Q227*H227</f>
        <v>0</v>
      </c>
      <c r="S227" s="145">
        <v>0</v>
      </c>
      <c r="T227" s="146">
        <f>S227*H227</f>
        <v>0</v>
      </c>
      <c r="AR227" s="147" t="s">
        <v>101</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101</v>
      </c>
      <c r="BM227" s="147" t="s">
        <v>1926</v>
      </c>
    </row>
    <row r="228" spans="2:65" s="1" customFormat="1" ht="24.2" customHeight="1">
      <c r="B228" s="32"/>
      <c r="C228" s="136" t="s">
        <v>715</v>
      </c>
      <c r="D228" s="136" t="s">
        <v>270</v>
      </c>
      <c r="E228" s="137" t="s">
        <v>4874</v>
      </c>
      <c r="F228" s="138" t="s">
        <v>4866</v>
      </c>
      <c r="G228" s="139" t="s">
        <v>440</v>
      </c>
      <c r="H228" s="140">
        <v>1</v>
      </c>
      <c r="I228" s="141"/>
      <c r="J228" s="142">
        <f>ROUND(I228*H228,2)</f>
        <v>0</v>
      </c>
      <c r="K228" s="138" t="s">
        <v>1</v>
      </c>
      <c r="L228" s="32"/>
      <c r="M228" s="143" t="s">
        <v>1</v>
      </c>
      <c r="N228" s="144" t="s">
        <v>43</v>
      </c>
      <c r="P228" s="145">
        <f>O228*H228</f>
        <v>0</v>
      </c>
      <c r="Q228" s="145">
        <v>0</v>
      </c>
      <c r="R228" s="145">
        <f>Q228*H228</f>
        <v>0</v>
      </c>
      <c r="S228" s="145">
        <v>0</v>
      </c>
      <c r="T228" s="146">
        <f>S228*H228</f>
        <v>0</v>
      </c>
      <c r="AR228" s="147" t="s">
        <v>101</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1934</v>
      </c>
    </row>
    <row r="229" spans="2:65" s="1" customFormat="1" ht="33" customHeight="1">
      <c r="B229" s="32"/>
      <c r="C229" s="136" t="s">
        <v>719</v>
      </c>
      <c r="D229" s="136" t="s">
        <v>270</v>
      </c>
      <c r="E229" s="137" t="s">
        <v>4875</v>
      </c>
      <c r="F229" s="138" t="s">
        <v>4771</v>
      </c>
      <c r="G229" s="139" t="s">
        <v>4747</v>
      </c>
      <c r="H229" s="140">
        <v>6</v>
      </c>
      <c r="I229" s="141"/>
      <c r="J229" s="142">
        <f>ROUND(I229*H229,2)</f>
        <v>0</v>
      </c>
      <c r="K229" s="138" t="s">
        <v>1</v>
      </c>
      <c r="L229" s="32"/>
      <c r="M229" s="143" t="s">
        <v>1</v>
      </c>
      <c r="N229" s="144" t="s">
        <v>43</v>
      </c>
      <c r="P229" s="145">
        <f>O229*H229</f>
        <v>0</v>
      </c>
      <c r="Q229" s="145">
        <v>0</v>
      </c>
      <c r="R229" s="145">
        <f>Q229*H229</f>
        <v>0</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1954</v>
      </c>
    </row>
    <row r="230" spans="2:65" s="1" customFormat="1" ht="37.9" customHeight="1">
      <c r="B230" s="32"/>
      <c r="C230" s="136" t="s">
        <v>723</v>
      </c>
      <c r="D230" s="136" t="s">
        <v>270</v>
      </c>
      <c r="E230" s="137" t="s">
        <v>4876</v>
      </c>
      <c r="F230" s="138" t="s">
        <v>4781</v>
      </c>
      <c r="G230" s="139" t="s">
        <v>273</v>
      </c>
      <c r="H230" s="140">
        <v>1</v>
      </c>
      <c r="I230" s="141"/>
      <c r="J230" s="142">
        <f>ROUND(I230*H230,2)</f>
        <v>0</v>
      </c>
      <c r="K230" s="138" t="s">
        <v>1</v>
      </c>
      <c r="L230" s="32"/>
      <c r="M230" s="143" t="s">
        <v>1</v>
      </c>
      <c r="N230" s="144" t="s">
        <v>43</v>
      </c>
      <c r="P230" s="145">
        <f>O230*H230</f>
        <v>0</v>
      </c>
      <c r="Q230" s="145">
        <v>0</v>
      </c>
      <c r="R230" s="145">
        <f>Q230*H230</f>
        <v>0</v>
      </c>
      <c r="S230" s="145">
        <v>0</v>
      </c>
      <c r="T230" s="146">
        <f>S230*H230</f>
        <v>0</v>
      </c>
      <c r="AR230" s="147" t="s">
        <v>101</v>
      </c>
      <c r="AT230" s="147" t="s">
        <v>270</v>
      </c>
      <c r="AU230" s="147" t="s">
        <v>90</v>
      </c>
      <c r="AY230" s="17" t="s">
        <v>268</v>
      </c>
      <c r="BE230" s="148">
        <f>IF(N230="základní",J230,0)</f>
        <v>0</v>
      </c>
      <c r="BF230" s="148">
        <f>IF(N230="snížená",J230,0)</f>
        <v>0</v>
      </c>
      <c r="BG230" s="148">
        <f>IF(N230="zákl. přenesená",J230,0)</f>
        <v>0</v>
      </c>
      <c r="BH230" s="148">
        <f>IF(N230="sníž. přenesená",J230,0)</f>
        <v>0</v>
      </c>
      <c r="BI230" s="148">
        <f>IF(N230="nulová",J230,0)</f>
        <v>0</v>
      </c>
      <c r="BJ230" s="17" t="s">
        <v>90</v>
      </c>
      <c r="BK230" s="148">
        <f>ROUND(I230*H230,2)</f>
        <v>0</v>
      </c>
      <c r="BL230" s="17" t="s">
        <v>101</v>
      </c>
      <c r="BM230" s="147" t="s">
        <v>1962</v>
      </c>
    </row>
    <row r="231" spans="2:65" s="11" customFormat="1" ht="22.9" customHeight="1">
      <c r="B231" s="124"/>
      <c r="D231" s="125" t="s">
        <v>76</v>
      </c>
      <c r="E231" s="134" t="s">
        <v>4877</v>
      </c>
      <c r="F231" s="134" t="s">
        <v>4878</v>
      </c>
      <c r="I231" s="127"/>
      <c r="J231" s="135">
        <f>BK231</f>
        <v>0</v>
      </c>
      <c r="L231" s="124"/>
      <c r="M231" s="129"/>
      <c r="P231" s="130">
        <f>SUM(P232:P238)</f>
        <v>0</v>
      </c>
      <c r="R231" s="130">
        <f>SUM(R232:R238)</f>
        <v>0</v>
      </c>
      <c r="T231" s="131">
        <f>SUM(T232:T238)</f>
        <v>0</v>
      </c>
      <c r="AR231" s="125" t="s">
        <v>84</v>
      </c>
      <c r="AT231" s="132" t="s">
        <v>76</v>
      </c>
      <c r="AU231" s="132" t="s">
        <v>84</v>
      </c>
      <c r="AY231" s="125" t="s">
        <v>268</v>
      </c>
      <c r="BK231" s="133">
        <f>SUM(BK232:BK238)</f>
        <v>0</v>
      </c>
    </row>
    <row r="232" spans="2:65" s="1" customFormat="1" ht="16.5" customHeight="1">
      <c r="B232" s="32"/>
      <c r="C232" s="136" t="s">
        <v>727</v>
      </c>
      <c r="D232" s="177" t="s">
        <v>270</v>
      </c>
      <c r="E232" s="137" t="s">
        <v>4879</v>
      </c>
      <c r="F232" s="138" t="s">
        <v>4880</v>
      </c>
      <c r="G232" s="139" t="s">
        <v>4881</v>
      </c>
      <c r="H232" s="140">
        <v>6</v>
      </c>
      <c r="I232" s="141"/>
      <c r="J232" s="142">
        <f>ROUND(I232*H232,2)</f>
        <v>0</v>
      </c>
      <c r="K232" s="138" t="s">
        <v>1</v>
      </c>
      <c r="L232" s="32"/>
      <c r="M232" s="143" t="s">
        <v>1</v>
      </c>
      <c r="N232" s="144" t="s">
        <v>43</v>
      </c>
      <c r="P232" s="145">
        <f>O232*H232</f>
        <v>0</v>
      </c>
      <c r="Q232" s="145">
        <v>0</v>
      </c>
      <c r="R232" s="145">
        <f>Q232*H232</f>
        <v>0</v>
      </c>
      <c r="S232" s="145">
        <v>0</v>
      </c>
      <c r="T232" s="146">
        <f>S232*H232</f>
        <v>0</v>
      </c>
      <c r="AR232" s="147" t="s">
        <v>101</v>
      </c>
      <c r="AT232" s="147" t="s">
        <v>270</v>
      </c>
      <c r="AU232" s="147" t="s">
        <v>90</v>
      </c>
      <c r="AY232" s="17" t="s">
        <v>268</v>
      </c>
      <c r="BE232" s="148">
        <f>IF(N232="základní",J232,0)</f>
        <v>0</v>
      </c>
      <c r="BF232" s="148">
        <f>IF(N232="snížená",J232,0)</f>
        <v>0</v>
      </c>
      <c r="BG232" s="148">
        <f>IF(N232="zákl. přenesená",J232,0)</f>
        <v>0</v>
      </c>
      <c r="BH232" s="148">
        <f>IF(N232="sníž. přenesená",J232,0)</f>
        <v>0</v>
      </c>
      <c r="BI232" s="148">
        <f>IF(N232="nulová",J232,0)</f>
        <v>0</v>
      </c>
      <c r="BJ232" s="17" t="s">
        <v>90</v>
      </c>
      <c r="BK232" s="148">
        <f>ROUND(I232*H232,2)</f>
        <v>0</v>
      </c>
      <c r="BL232" s="17" t="s">
        <v>101</v>
      </c>
      <c r="BM232" s="147" t="s">
        <v>1972</v>
      </c>
    </row>
    <row r="233" spans="2:65" s="1" customFormat="1" ht="16.5" customHeight="1">
      <c r="B233" s="32"/>
      <c r="C233" s="136" t="s">
        <v>731</v>
      </c>
      <c r="D233" s="136" t="s">
        <v>270</v>
      </c>
      <c r="E233" s="137" t="s">
        <v>4882</v>
      </c>
      <c r="F233" s="138" t="s">
        <v>4883</v>
      </c>
      <c r="G233" s="139" t="s">
        <v>445</v>
      </c>
      <c r="H233" s="140">
        <v>1</v>
      </c>
      <c r="I233" s="141"/>
      <c r="J233" s="142">
        <f>ROUND(I233*H233,2)</f>
        <v>0</v>
      </c>
      <c r="K233" s="138" t="s">
        <v>1</v>
      </c>
      <c r="L233" s="32"/>
      <c r="M233" s="143" t="s">
        <v>1</v>
      </c>
      <c r="N233" s="144" t="s">
        <v>43</v>
      </c>
      <c r="P233" s="145">
        <f>O233*H233</f>
        <v>0</v>
      </c>
      <c r="Q233" s="145">
        <v>0</v>
      </c>
      <c r="R233" s="145">
        <f>Q233*H233</f>
        <v>0</v>
      </c>
      <c r="S233" s="145">
        <v>0</v>
      </c>
      <c r="T233" s="146">
        <f>S233*H233</f>
        <v>0</v>
      </c>
      <c r="AR233" s="147" t="s">
        <v>101</v>
      </c>
      <c r="AT233" s="147" t="s">
        <v>270</v>
      </c>
      <c r="AU233" s="147" t="s">
        <v>90</v>
      </c>
      <c r="AY233" s="17" t="s">
        <v>268</v>
      </c>
      <c r="BE233" s="148">
        <f>IF(N233="základní",J233,0)</f>
        <v>0</v>
      </c>
      <c r="BF233" s="148">
        <f>IF(N233="snížená",J233,0)</f>
        <v>0</v>
      </c>
      <c r="BG233" s="148">
        <f>IF(N233="zákl. přenesená",J233,0)</f>
        <v>0</v>
      </c>
      <c r="BH233" s="148">
        <f>IF(N233="sníž. přenesená",J233,0)</f>
        <v>0</v>
      </c>
      <c r="BI233" s="148">
        <f>IF(N233="nulová",J233,0)</f>
        <v>0</v>
      </c>
      <c r="BJ233" s="17" t="s">
        <v>90</v>
      </c>
      <c r="BK233" s="148">
        <f>ROUND(I233*H233,2)</f>
        <v>0</v>
      </c>
      <c r="BL233" s="17" t="s">
        <v>101</v>
      </c>
      <c r="BM233" s="147" t="s">
        <v>1985</v>
      </c>
    </row>
    <row r="234" spans="2:65" s="1" customFormat="1" ht="16.5" customHeight="1">
      <c r="B234" s="32"/>
      <c r="C234" s="136" t="s">
        <v>735</v>
      </c>
      <c r="D234" s="136" t="s">
        <v>270</v>
      </c>
      <c r="E234" s="137" t="s">
        <v>4884</v>
      </c>
      <c r="F234" s="138" t="s">
        <v>4885</v>
      </c>
      <c r="G234" s="139" t="s">
        <v>4881</v>
      </c>
      <c r="H234" s="140">
        <v>4</v>
      </c>
      <c r="I234" s="141"/>
      <c r="J234" s="142">
        <f>ROUND(I234*H234,2)</f>
        <v>0</v>
      </c>
      <c r="K234" s="138" t="s">
        <v>1</v>
      </c>
      <c r="L234" s="32"/>
      <c r="M234" s="143" t="s">
        <v>1</v>
      </c>
      <c r="N234" s="144" t="s">
        <v>43</v>
      </c>
      <c r="P234" s="145">
        <f>O234*H234</f>
        <v>0</v>
      </c>
      <c r="Q234" s="145">
        <v>0</v>
      </c>
      <c r="R234" s="145">
        <f>Q234*H234</f>
        <v>0</v>
      </c>
      <c r="S234" s="145">
        <v>0</v>
      </c>
      <c r="T234" s="146">
        <f>S234*H234</f>
        <v>0</v>
      </c>
      <c r="AR234" s="147" t="s">
        <v>101</v>
      </c>
      <c r="AT234" s="147" t="s">
        <v>270</v>
      </c>
      <c r="AU234" s="147" t="s">
        <v>90</v>
      </c>
      <c r="AY234" s="17" t="s">
        <v>268</v>
      </c>
      <c r="BE234" s="148">
        <f>IF(N234="základní",J234,0)</f>
        <v>0</v>
      </c>
      <c r="BF234" s="148">
        <f>IF(N234="snížená",J234,0)</f>
        <v>0</v>
      </c>
      <c r="BG234" s="148">
        <f>IF(N234="zákl. přenesená",J234,0)</f>
        <v>0</v>
      </c>
      <c r="BH234" s="148">
        <f>IF(N234="sníž. přenesená",J234,0)</f>
        <v>0</v>
      </c>
      <c r="BI234" s="148">
        <f>IF(N234="nulová",J234,0)</f>
        <v>0</v>
      </c>
      <c r="BJ234" s="17" t="s">
        <v>90</v>
      </c>
      <c r="BK234" s="148">
        <f>ROUND(I234*H234,2)</f>
        <v>0</v>
      </c>
      <c r="BL234" s="17" t="s">
        <v>101</v>
      </c>
      <c r="BM234" s="147" t="s">
        <v>1995</v>
      </c>
    </row>
    <row r="235" spans="2:65" s="1" customFormat="1" ht="16.5" customHeight="1">
      <c r="B235" s="32"/>
      <c r="C235" s="136" t="s">
        <v>739</v>
      </c>
      <c r="D235" s="136" t="s">
        <v>270</v>
      </c>
      <c r="E235" s="137" t="s">
        <v>4886</v>
      </c>
      <c r="F235" s="138" t="s">
        <v>4887</v>
      </c>
      <c r="G235" s="139" t="s">
        <v>445</v>
      </c>
      <c r="H235" s="140">
        <v>1</v>
      </c>
      <c r="I235" s="141"/>
      <c r="J235" s="142">
        <f>ROUND(I235*H235,2)</f>
        <v>0</v>
      </c>
      <c r="K235" s="138" t="s">
        <v>1</v>
      </c>
      <c r="L235" s="32"/>
      <c r="M235" s="143" t="s">
        <v>1</v>
      </c>
      <c r="N235" s="144" t="s">
        <v>43</v>
      </c>
      <c r="P235" s="145">
        <f>O235*H235</f>
        <v>0</v>
      </c>
      <c r="Q235" s="145">
        <v>0</v>
      </c>
      <c r="R235" s="145">
        <f>Q235*H235</f>
        <v>0</v>
      </c>
      <c r="S235" s="145">
        <v>0</v>
      </c>
      <c r="T235" s="146">
        <f>S235*H235</f>
        <v>0</v>
      </c>
      <c r="AR235" s="147" t="s">
        <v>101</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101</v>
      </c>
      <c r="BM235" s="147" t="s">
        <v>2010</v>
      </c>
    </row>
    <row r="236" spans="2:65" s="1" customFormat="1" ht="19.5">
      <c r="B236" s="32"/>
      <c r="D236" s="150" t="s">
        <v>475</v>
      </c>
      <c r="F236" s="178" t="s">
        <v>4888</v>
      </c>
      <c r="I236" s="179"/>
      <c r="L236" s="32"/>
      <c r="M236" s="180"/>
      <c r="T236" s="56"/>
      <c r="AT236" s="17" t="s">
        <v>475</v>
      </c>
      <c r="AU236" s="17" t="s">
        <v>90</v>
      </c>
    </row>
    <row r="237" spans="2:65" s="1" customFormat="1" ht="16.5" customHeight="1">
      <c r="B237" s="32"/>
      <c r="C237" s="136" t="s">
        <v>1237</v>
      </c>
      <c r="D237" s="177" t="s">
        <v>270</v>
      </c>
      <c r="E237" s="137" t="s">
        <v>4889</v>
      </c>
      <c r="F237" s="138" t="s">
        <v>4890</v>
      </c>
      <c r="G237" s="139" t="s">
        <v>445</v>
      </c>
      <c r="H237" s="140">
        <v>1</v>
      </c>
      <c r="I237" s="141"/>
      <c r="J237" s="142">
        <f>ROUND(I237*H237,2)</f>
        <v>0</v>
      </c>
      <c r="K237" s="138" t="s">
        <v>1</v>
      </c>
      <c r="L237" s="32"/>
      <c r="M237" s="143" t="s">
        <v>1</v>
      </c>
      <c r="N237" s="144" t="s">
        <v>43</v>
      </c>
      <c r="P237" s="145">
        <f>O237*H237</f>
        <v>0</v>
      </c>
      <c r="Q237" s="145">
        <v>0</v>
      </c>
      <c r="R237" s="145">
        <f>Q237*H237</f>
        <v>0</v>
      </c>
      <c r="S237" s="145">
        <v>0</v>
      </c>
      <c r="T237" s="146">
        <f>S237*H237</f>
        <v>0</v>
      </c>
      <c r="AR237" s="147" t="s">
        <v>101</v>
      </c>
      <c r="AT237" s="147" t="s">
        <v>270</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4891</v>
      </c>
    </row>
    <row r="238" spans="2:65" s="1" customFormat="1" ht="19.5">
      <c r="B238" s="32"/>
      <c r="D238" s="150" t="s">
        <v>475</v>
      </c>
      <c r="F238" s="178" t="s">
        <v>4888</v>
      </c>
      <c r="I238" s="179"/>
      <c r="L238" s="32"/>
      <c r="M238" s="198"/>
      <c r="N238" s="183"/>
      <c r="O238" s="183"/>
      <c r="P238" s="183"/>
      <c r="Q238" s="183"/>
      <c r="R238" s="183"/>
      <c r="S238" s="183"/>
      <c r="T238" s="199"/>
      <c r="AT238" s="17" t="s">
        <v>475</v>
      </c>
      <c r="AU238" s="17" t="s">
        <v>90</v>
      </c>
    </row>
    <row r="239" spans="2:65" s="1" customFormat="1" ht="6.95" customHeight="1">
      <c r="B239" s="44"/>
      <c r="C239" s="45"/>
      <c r="D239" s="45"/>
      <c r="E239" s="45"/>
      <c r="F239" s="45"/>
      <c r="G239" s="45"/>
      <c r="H239" s="45"/>
      <c r="I239" s="45"/>
      <c r="J239" s="45"/>
      <c r="K239" s="45"/>
      <c r="L239" s="32"/>
    </row>
  </sheetData>
  <sheetProtection algorithmName="SHA-512" hashValue="W8J33mGzOPobOVaQzIQH7CsWtHnU12rT/2zZmORMEoD5MdxAnd1WKv2f//CIZC+K9gYf7wHPbGxp8hompEdm8A==" saltValue="62fQs4WC5r44rslf2Bny1ymn5mV1XC0HsQr738qFzlxpTSwUx/GRf6rm2+b2af/BysPMHf/nW8efRf3wwbumPA==" spinCount="100000" sheet="1" objects="1" scenarios="1" formatColumns="0" formatRows="0" autoFilter="0"/>
  <autoFilter ref="C131:K238"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B2:BM17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134</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4264</v>
      </c>
      <c r="L12" s="32"/>
    </row>
    <row r="13" spans="2:46" s="1" customFormat="1" ht="16.5" customHeight="1">
      <c r="B13" s="32"/>
      <c r="E13" s="235" t="s">
        <v>4892</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ROUND((SUM(BE132:BE177)),  2)</f>
        <v>0</v>
      </c>
      <c r="I37" s="96">
        <v>0.21</v>
      </c>
      <c r="J37" s="85">
        <f>ROUND(((SUM(BE132:BE177))*I37),  2)</f>
        <v>0</v>
      </c>
      <c r="L37" s="32"/>
    </row>
    <row r="38" spans="2:12" s="1" customFormat="1" ht="14.45" customHeight="1">
      <c r="B38" s="32"/>
      <c r="E38" s="27" t="s">
        <v>43</v>
      </c>
      <c r="F38" s="85">
        <f>ROUND((SUM(BF132:BF177)),  2)</f>
        <v>0</v>
      </c>
      <c r="I38" s="96">
        <v>0.15</v>
      </c>
      <c r="J38" s="85">
        <f>ROUND(((SUM(BF132:BF177))*I38),  2)</f>
        <v>0</v>
      </c>
      <c r="L38" s="32"/>
    </row>
    <row r="39" spans="2:12" s="1" customFormat="1" ht="14.45" hidden="1" customHeight="1">
      <c r="B39" s="32"/>
      <c r="E39" s="27" t="s">
        <v>44</v>
      </c>
      <c r="F39" s="85">
        <f>ROUND((SUM(BG132:BG177)),  2)</f>
        <v>0</v>
      </c>
      <c r="I39" s="96">
        <v>0.21</v>
      </c>
      <c r="J39" s="85">
        <f>0</f>
        <v>0</v>
      </c>
      <c r="L39" s="32"/>
    </row>
    <row r="40" spans="2:12" s="1" customFormat="1" ht="14.45" hidden="1" customHeight="1">
      <c r="B40" s="32"/>
      <c r="E40" s="27" t="s">
        <v>45</v>
      </c>
      <c r="F40" s="85">
        <f>ROUND((SUM(BH132:BH177)),  2)</f>
        <v>0</v>
      </c>
      <c r="I40" s="96">
        <v>0.15</v>
      </c>
      <c r="J40" s="85">
        <f>0</f>
        <v>0</v>
      </c>
      <c r="L40" s="32"/>
    </row>
    <row r="41" spans="2:12" s="1" customFormat="1" ht="14.45" hidden="1" customHeight="1">
      <c r="B41" s="32"/>
      <c r="E41" s="27" t="s">
        <v>46</v>
      </c>
      <c r="F41" s="85">
        <f>ROUND((SUM(BI132:BI177)),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4264</v>
      </c>
      <c r="L90" s="32"/>
    </row>
    <row r="91" spans="2:12" s="1" customFormat="1" ht="16.5" customHeight="1">
      <c r="B91" s="32"/>
      <c r="E91" s="235" t="str">
        <f>E13</f>
        <v>D.1.4.4. - Vytápění a chlazení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J132</f>
        <v>0</v>
      </c>
      <c r="L100" s="32"/>
      <c r="AU100" s="17" t="s">
        <v>242</v>
      </c>
    </row>
    <row r="101" spans="2:47" s="8" customFormat="1" ht="24.95" customHeight="1">
      <c r="B101" s="108"/>
      <c r="D101" s="109" t="s">
        <v>248</v>
      </c>
      <c r="E101" s="110"/>
      <c r="F101" s="110"/>
      <c r="G101" s="110"/>
      <c r="H101" s="110"/>
      <c r="I101" s="110"/>
      <c r="J101" s="111">
        <f>J133</f>
        <v>0</v>
      </c>
      <c r="L101" s="108"/>
    </row>
    <row r="102" spans="2:47" s="9" customFormat="1" ht="19.899999999999999" customHeight="1">
      <c r="B102" s="112"/>
      <c r="D102" s="113" t="s">
        <v>761</v>
      </c>
      <c r="E102" s="114"/>
      <c r="F102" s="114"/>
      <c r="G102" s="114"/>
      <c r="H102" s="114"/>
      <c r="I102" s="114"/>
      <c r="J102" s="115">
        <f>J134</f>
        <v>0</v>
      </c>
      <c r="L102" s="112"/>
    </row>
    <row r="103" spans="2:47" s="9" customFormat="1" ht="19.899999999999999" customHeight="1">
      <c r="B103" s="112"/>
      <c r="D103" s="113" t="s">
        <v>4893</v>
      </c>
      <c r="E103" s="114"/>
      <c r="F103" s="114"/>
      <c r="G103" s="114"/>
      <c r="H103" s="114"/>
      <c r="I103" s="114"/>
      <c r="J103" s="115">
        <f>J138</f>
        <v>0</v>
      </c>
      <c r="L103" s="112"/>
    </row>
    <row r="104" spans="2:47" s="9" customFormat="1" ht="19.899999999999999" customHeight="1">
      <c r="B104" s="112"/>
      <c r="D104" s="113" t="s">
        <v>4894</v>
      </c>
      <c r="E104" s="114"/>
      <c r="F104" s="114"/>
      <c r="G104" s="114"/>
      <c r="H104" s="114"/>
      <c r="I104" s="114"/>
      <c r="J104" s="115">
        <f>J146</f>
        <v>0</v>
      </c>
      <c r="L104" s="112"/>
    </row>
    <row r="105" spans="2:47" s="9" customFormat="1" ht="19.899999999999999" customHeight="1">
      <c r="B105" s="112"/>
      <c r="D105" s="113" t="s">
        <v>763</v>
      </c>
      <c r="E105" s="114"/>
      <c r="F105" s="114"/>
      <c r="G105" s="114"/>
      <c r="H105" s="114"/>
      <c r="I105" s="114"/>
      <c r="J105" s="115">
        <f>J150</f>
        <v>0</v>
      </c>
      <c r="L105" s="112"/>
    </row>
    <row r="106" spans="2:47" s="9" customFormat="1" ht="19.899999999999999" customHeight="1">
      <c r="B106" s="112"/>
      <c r="D106" s="113" t="s">
        <v>764</v>
      </c>
      <c r="E106" s="114"/>
      <c r="F106" s="114"/>
      <c r="G106" s="114"/>
      <c r="H106" s="114"/>
      <c r="I106" s="114"/>
      <c r="J106" s="115">
        <f>J170</f>
        <v>0</v>
      </c>
      <c r="L106" s="112"/>
    </row>
    <row r="107" spans="2:47" s="8" customFormat="1" ht="24.95" customHeight="1">
      <c r="B107" s="108"/>
      <c r="D107" s="109" t="s">
        <v>4268</v>
      </c>
      <c r="E107" s="110"/>
      <c r="F107" s="110"/>
      <c r="G107" s="110"/>
      <c r="H107" s="110"/>
      <c r="I107" s="110"/>
      <c r="J107" s="111">
        <f>J174</f>
        <v>0</v>
      </c>
      <c r="L107" s="108"/>
    </row>
    <row r="108" spans="2:47" s="9" customFormat="1" ht="19.899999999999999" customHeight="1">
      <c r="B108" s="112"/>
      <c r="D108" s="113" t="s">
        <v>4895</v>
      </c>
      <c r="E108" s="114"/>
      <c r="F108" s="114"/>
      <c r="G108" s="114"/>
      <c r="H108" s="114"/>
      <c r="I108" s="114"/>
      <c r="J108" s="115">
        <f>J176</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8" t="str">
        <f>E7</f>
        <v>VÝSTAVBA CHRÁNĚNÉHO BYDLENÍ V NOVÉ PACE</v>
      </c>
      <c r="F118" s="259"/>
      <c r="G118" s="259"/>
      <c r="H118" s="259"/>
      <c r="L118" s="32"/>
    </row>
    <row r="119" spans="2:12" ht="12" customHeight="1">
      <c r="B119" s="20"/>
      <c r="C119" s="27" t="s">
        <v>228</v>
      </c>
      <c r="L119" s="20"/>
    </row>
    <row r="120" spans="2:12" ht="16.5" customHeight="1">
      <c r="B120" s="20"/>
      <c r="E120" s="258" t="s">
        <v>231</v>
      </c>
      <c r="F120" s="242"/>
      <c r="G120" s="242"/>
      <c r="H120" s="242"/>
      <c r="L120" s="20"/>
    </row>
    <row r="121" spans="2:12" ht="12" customHeight="1">
      <c r="B121" s="20"/>
      <c r="C121" s="27" t="s">
        <v>234</v>
      </c>
      <c r="L121" s="20"/>
    </row>
    <row r="122" spans="2:12" s="1" customFormat="1" ht="16.5" customHeight="1">
      <c r="B122" s="32"/>
      <c r="E122" s="222" t="s">
        <v>753</v>
      </c>
      <c r="F122" s="257"/>
      <c r="G122" s="257"/>
      <c r="H122" s="257"/>
      <c r="L122" s="32"/>
    </row>
    <row r="123" spans="2:12" s="1" customFormat="1" ht="12" customHeight="1">
      <c r="B123" s="32"/>
      <c r="C123" s="27" t="s">
        <v>4264</v>
      </c>
      <c r="L123" s="32"/>
    </row>
    <row r="124" spans="2:12" s="1" customFormat="1" ht="16.5" customHeight="1">
      <c r="B124" s="32"/>
      <c r="E124" s="235" t="str">
        <f>E13</f>
        <v>D.1.4.4. - Vytápění a chlazení</v>
      </c>
      <c r="F124" s="257"/>
      <c r="G124" s="257"/>
      <c r="H124" s="257"/>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6"/>
      <c r="C131" s="117" t="s">
        <v>254</v>
      </c>
      <c r="D131" s="118" t="s">
        <v>62</v>
      </c>
      <c r="E131" s="118" t="s">
        <v>58</v>
      </c>
      <c r="F131" s="118" t="s">
        <v>59</v>
      </c>
      <c r="G131" s="118" t="s">
        <v>255</v>
      </c>
      <c r="H131" s="118" t="s">
        <v>256</v>
      </c>
      <c r="I131" s="118" t="s">
        <v>257</v>
      </c>
      <c r="J131" s="118" t="s">
        <v>240</v>
      </c>
      <c r="K131" s="119" t="s">
        <v>258</v>
      </c>
      <c r="L131" s="116"/>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0">
        <f>BK132</f>
        <v>0</v>
      </c>
      <c r="L132" s="32"/>
      <c r="M132" s="62"/>
      <c r="N132" s="53"/>
      <c r="O132" s="53"/>
      <c r="P132" s="121">
        <f>P133+P174</f>
        <v>0</v>
      </c>
      <c r="Q132" s="53"/>
      <c r="R132" s="121">
        <f>R133+R174</f>
        <v>0.86557000000000017</v>
      </c>
      <c r="S132" s="53"/>
      <c r="T132" s="122">
        <f>T133+T174</f>
        <v>0</v>
      </c>
      <c r="AT132" s="17" t="s">
        <v>76</v>
      </c>
      <c r="AU132" s="17" t="s">
        <v>242</v>
      </c>
      <c r="BK132" s="123">
        <f>BK133+BK174</f>
        <v>0</v>
      </c>
    </row>
    <row r="133" spans="2:65" s="11" customFormat="1" ht="25.9" customHeight="1">
      <c r="B133" s="124"/>
      <c r="D133" s="125" t="s">
        <v>76</v>
      </c>
      <c r="E133" s="126" t="s">
        <v>585</v>
      </c>
      <c r="F133" s="126" t="s">
        <v>586</v>
      </c>
      <c r="I133" s="127"/>
      <c r="J133" s="128">
        <f>BK133</f>
        <v>0</v>
      </c>
      <c r="L133" s="124"/>
      <c r="M133" s="129"/>
      <c r="P133" s="130">
        <f>P134+P138+P146+P150+P170</f>
        <v>0</v>
      </c>
      <c r="R133" s="130">
        <f>R134+R138+R146+R150+R170</f>
        <v>0.86557000000000017</v>
      </c>
      <c r="T133" s="131">
        <f>T134+T138+T146+T150+T170</f>
        <v>0</v>
      </c>
      <c r="AR133" s="125" t="s">
        <v>90</v>
      </c>
      <c r="AT133" s="132" t="s">
        <v>76</v>
      </c>
      <c r="AU133" s="132" t="s">
        <v>77</v>
      </c>
      <c r="AY133" s="125" t="s">
        <v>268</v>
      </c>
      <c r="BK133" s="133">
        <f>BK134+BK138+BK146+BK150+BK170</f>
        <v>0</v>
      </c>
    </row>
    <row r="134" spans="2:65" s="11" customFormat="1" ht="22.9" customHeight="1">
      <c r="B134" s="124"/>
      <c r="D134" s="125" t="s">
        <v>76</v>
      </c>
      <c r="E134" s="134" t="s">
        <v>1581</v>
      </c>
      <c r="F134" s="134" t="s">
        <v>1582</v>
      </c>
      <c r="I134" s="127"/>
      <c r="J134" s="135">
        <f>BK134</f>
        <v>0</v>
      </c>
      <c r="L134" s="124"/>
      <c r="M134" s="129"/>
      <c r="P134" s="130">
        <f>SUM(P135:P137)</f>
        <v>0</v>
      </c>
      <c r="R134" s="130">
        <f>SUM(R135:R137)</f>
        <v>8.6400000000000001E-3</v>
      </c>
      <c r="T134" s="131">
        <f>SUM(T135:T137)</f>
        <v>0</v>
      </c>
      <c r="AR134" s="125" t="s">
        <v>90</v>
      </c>
      <c r="AT134" s="132" t="s">
        <v>76</v>
      </c>
      <c r="AU134" s="132" t="s">
        <v>84</v>
      </c>
      <c r="AY134" s="125" t="s">
        <v>268</v>
      </c>
      <c r="BK134" s="133">
        <f>SUM(BK135:BK137)</f>
        <v>0</v>
      </c>
    </row>
    <row r="135" spans="2:65" s="1" customFormat="1" ht="33" customHeight="1">
      <c r="B135" s="32"/>
      <c r="C135" s="136" t="s">
        <v>84</v>
      </c>
      <c r="D135" s="136" t="s">
        <v>270</v>
      </c>
      <c r="E135" s="137" t="s">
        <v>4546</v>
      </c>
      <c r="F135" s="138" t="s">
        <v>4547</v>
      </c>
      <c r="G135" s="139" t="s">
        <v>318</v>
      </c>
      <c r="H135" s="140">
        <v>18</v>
      </c>
      <c r="I135" s="141"/>
      <c r="J135" s="142">
        <f>ROUND(I135*H135,2)</f>
        <v>0</v>
      </c>
      <c r="K135" s="138" t="s">
        <v>274</v>
      </c>
      <c r="L135" s="32"/>
      <c r="M135" s="143" t="s">
        <v>1</v>
      </c>
      <c r="N135" s="144" t="s">
        <v>43</v>
      </c>
      <c r="P135" s="145">
        <f>O135*H135</f>
        <v>0</v>
      </c>
      <c r="Q135" s="145">
        <v>1.9000000000000001E-4</v>
      </c>
      <c r="R135" s="145">
        <f>Q135*H135</f>
        <v>3.4200000000000003E-3</v>
      </c>
      <c r="S135" s="145">
        <v>0</v>
      </c>
      <c r="T135" s="146">
        <f>S135*H135</f>
        <v>0</v>
      </c>
      <c r="AR135" s="147" t="s">
        <v>370</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370</v>
      </c>
      <c r="BM135" s="147" t="s">
        <v>4896</v>
      </c>
    </row>
    <row r="136" spans="2:65" s="1" customFormat="1" ht="24.2" customHeight="1">
      <c r="B136" s="32"/>
      <c r="C136" s="186" t="s">
        <v>90</v>
      </c>
      <c r="D136" s="186" t="s">
        <v>982</v>
      </c>
      <c r="E136" s="187" t="s">
        <v>4552</v>
      </c>
      <c r="F136" s="188" t="s">
        <v>4553</v>
      </c>
      <c r="G136" s="189" t="s">
        <v>318</v>
      </c>
      <c r="H136" s="190">
        <v>18</v>
      </c>
      <c r="I136" s="191"/>
      <c r="J136" s="192">
        <f>ROUND(I136*H136,2)</f>
        <v>0</v>
      </c>
      <c r="K136" s="188" t="s">
        <v>274</v>
      </c>
      <c r="L136" s="193"/>
      <c r="M136" s="194" t="s">
        <v>1</v>
      </c>
      <c r="N136" s="195" t="s">
        <v>43</v>
      </c>
      <c r="P136" s="145">
        <f>O136*H136</f>
        <v>0</v>
      </c>
      <c r="Q136" s="145">
        <v>2.9E-4</v>
      </c>
      <c r="R136" s="145">
        <f>Q136*H136</f>
        <v>5.2199999999999998E-3</v>
      </c>
      <c r="S136" s="145">
        <v>0</v>
      </c>
      <c r="T136" s="146">
        <f>S136*H136</f>
        <v>0</v>
      </c>
      <c r="AR136" s="147" t="s">
        <v>448</v>
      </c>
      <c r="AT136" s="147" t="s">
        <v>982</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370</v>
      </c>
      <c r="BM136" s="147" t="s">
        <v>4897</v>
      </c>
    </row>
    <row r="137" spans="2:65" s="1" customFormat="1" ht="24.2" customHeight="1">
      <c r="B137" s="32"/>
      <c r="C137" s="136" t="s">
        <v>97</v>
      </c>
      <c r="D137" s="136" t="s">
        <v>270</v>
      </c>
      <c r="E137" s="137" t="s">
        <v>1665</v>
      </c>
      <c r="F137" s="138" t="s">
        <v>1666</v>
      </c>
      <c r="G137" s="139" t="s">
        <v>1472</v>
      </c>
      <c r="H137" s="197"/>
      <c r="I137" s="141"/>
      <c r="J137" s="142">
        <f>ROUND(I137*H137,2)</f>
        <v>0</v>
      </c>
      <c r="K137" s="138" t="s">
        <v>274</v>
      </c>
      <c r="L137" s="32"/>
      <c r="M137" s="143" t="s">
        <v>1</v>
      </c>
      <c r="N137" s="144" t="s">
        <v>43</v>
      </c>
      <c r="P137" s="145">
        <f>O137*H137</f>
        <v>0</v>
      </c>
      <c r="Q137" s="145">
        <v>0</v>
      </c>
      <c r="R137" s="145">
        <f>Q137*H137</f>
        <v>0</v>
      </c>
      <c r="S137" s="145">
        <v>0</v>
      </c>
      <c r="T137" s="146">
        <f>S137*H137</f>
        <v>0</v>
      </c>
      <c r="AR137" s="147" t="s">
        <v>370</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370</v>
      </c>
      <c r="BM137" s="147" t="s">
        <v>4898</v>
      </c>
    </row>
    <row r="138" spans="2:65" s="11" customFormat="1" ht="22.9" customHeight="1">
      <c r="B138" s="124"/>
      <c r="D138" s="125" t="s">
        <v>76</v>
      </c>
      <c r="E138" s="134" t="s">
        <v>4899</v>
      </c>
      <c r="F138" s="134" t="s">
        <v>4900</v>
      </c>
      <c r="I138" s="127"/>
      <c r="J138" s="135">
        <f>BK138</f>
        <v>0</v>
      </c>
      <c r="L138" s="124"/>
      <c r="M138" s="129"/>
      <c r="P138" s="130">
        <f>SUM(P139:P145)</f>
        <v>0</v>
      </c>
      <c r="R138" s="130">
        <f>SUM(R139:R145)</f>
        <v>5.382E-2</v>
      </c>
      <c r="T138" s="131">
        <f>SUM(T139:T145)</f>
        <v>0</v>
      </c>
      <c r="AR138" s="125" t="s">
        <v>90</v>
      </c>
      <c r="AT138" s="132" t="s">
        <v>76</v>
      </c>
      <c r="AU138" s="132" t="s">
        <v>84</v>
      </c>
      <c r="AY138" s="125" t="s">
        <v>268</v>
      </c>
      <c r="BK138" s="133">
        <f>SUM(BK139:BK145)</f>
        <v>0</v>
      </c>
    </row>
    <row r="139" spans="2:65" s="1" customFormat="1" ht="24.2" customHeight="1">
      <c r="B139" s="32"/>
      <c r="C139" s="136" t="s">
        <v>101</v>
      </c>
      <c r="D139" s="136" t="s">
        <v>270</v>
      </c>
      <c r="E139" s="137" t="s">
        <v>4901</v>
      </c>
      <c r="F139" s="138" t="s">
        <v>4902</v>
      </c>
      <c r="G139" s="139" t="s">
        <v>318</v>
      </c>
      <c r="H139" s="140">
        <v>18</v>
      </c>
      <c r="I139" s="141"/>
      <c r="J139" s="142">
        <f>ROUND(I139*H139,2)</f>
        <v>0</v>
      </c>
      <c r="K139" s="138" t="s">
        <v>274</v>
      </c>
      <c r="L139" s="32"/>
      <c r="M139" s="143" t="s">
        <v>1</v>
      </c>
      <c r="N139" s="144" t="s">
        <v>43</v>
      </c>
      <c r="P139" s="145">
        <f>O139*H139</f>
        <v>0</v>
      </c>
      <c r="Q139" s="145">
        <v>1.2899999999999999E-3</v>
      </c>
      <c r="R139" s="145">
        <f>Q139*H139</f>
        <v>2.3219999999999998E-2</v>
      </c>
      <c r="S139" s="145">
        <v>0</v>
      </c>
      <c r="T139" s="146">
        <f>S139*H139</f>
        <v>0</v>
      </c>
      <c r="AR139" s="147" t="s">
        <v>370</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370</v>
      </c>
      <c r="BM139" s="147" t="s">
        <v>4903</v>
      </c>
    </row>
    <row r="140" spans="2:65" s="1" customFormat="1" ht="16.5" customHeight="1">
      <c r="B140" s="32"/>
      <c r="C140" s="136" t="s">
        <v>289</v>
      </c>
      <c r="D140" s="136" t="s">
        <v>270</v>
      </c>
      <c r="E140" s="137" t="s">
        <v>4904</v>
      </c>
      <c r="F140" s="138" t="s">
        <v>4905</v>
      </c>
      <c r="G140" s="139" t="s">
        <v>318</v>
      </c>
      <c r="H140" s="140">
        <v>18</v>
      </c>
      <c r="I140" s="141"/>
      <c r="J140" s="142">
        <f>ROUND(I140*H140,2)</f>
        <v>0</v>
      </c>
      <c r="K140" s="138" t="s">
        <v>274</v>
      </c>
      <c r="L140" s="32"/>
      <c r="M140" s="143" t="s">
        <v>1</v>
      </c>
      <c r="N140" s="144" t="s">
        <v>43</v>
      </c>
      <c r="P140" s="145">
        <f>O140*H140</f>
        <v>0</v>
      </c>
      <c r="Q140" s="145">
        <v>0</v>
      </c>
      <c r="R140" s="145">
        <f>Q140*H140</f>
        <v>0</v>
      </c>
      <c r="S140" s="145">
        <v>0</v>
      </c>
      <c r="T140" s="146">
        <f>S140*H140</f>
        <v>0</v>
      </c>
      <c r="AR140" s="147" t="s">
        <v>370</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370</v>
      </c>
      <c r="BM140" s="147" t="s">
        <v>4906</v>
      </c>
    </row>
    <row r="141" spans="2:65" s="1" customFormat="1" ht="49.15" customHeight="1">
      <c r="B141" s="32"/>
      <c r="C141" s="136" t="s">
        <v>293</v>
      </c>
      <c r="D141" s="177" t="s">
        <v>270</v>
      </c>
      <c r="E141" s="137" t="s">
        <v>4907</v>
      </c>
      <c r="F141" s="138" t="s">
        <v>4908</v>
      </c>
      <c r="G141" s="139" t="s">
        <v>318</v>
      </c>
      <c r="H141" s="140">
        <v>147</v>
      </c>
      <c r="I141" s="141"/>
      <c r="J141" s="142">
        <f>ROUND(I141*H141,2)</f>
        <v>0</v>
      </c>
      <c r="K141" s="138" t="s">
        <v>1</v>
      </c>
      <c r="L141" s="32"/>
      <c r="M141" s="143" t="s">
        <v>1</v>
      </c>
      <c r="N141" s="144" t="s">
        <v>43</v>
      </c>
      <c r="P141" s="145">
        <f>O141*H141</f>
        <v>0</v>
      </c>
      <c r="Q141" s="145">
        <v>2.0000000000000001E-4</v>
      </c>
      <c r="R141" s="145">
        <f>Q141*H141</f>
        <v>2.9400000000000003E-2</v>
      </c>
      <c r="S141" s="145">
        <v>0</v>
      </c>
      <c r="T141" s="146">
        <f>S141*H141</f>
        <v>0</v>
      </c>
      <c r="AR141" s="147" t="s">
        <v>370</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370</v>
      </c>
      <c r="BM141" s="147" t="s">
        <v>4909</v>
      </c>
    </row>
    <row r="142" spans="2:65" s="1" customFormat="1" ht="39">
      <c r="B142" s="32"/>
      <c r="D142" s="150" t="s">
        <v>475</v>
      </c>
      <c r="F142" s="178" t="s">
        <v>4910</v>
      </c>
      <c r="I142" s="179"/>
      <c r="L142" s="32"/>
      <c r="M142" s="180"/>
      <c r="T142" s="56"/>
      <c r="AT142" s="17" t="s">
        <v>475</v>
      </c>
      <c r="AU142" s="17" t="s">
        <v>90</v>
      </c>
    </row>
    <row r="143" spans="2:65" s="1" customFormat="1" ht="16.5" customHeight="1">
      <c r="B143" s="32"/>
      <c r="C143" s="136" t="s">
        <v>299</v>
      </c>
      <c r="D143" s="136" t="s">
        <v>270</v>
      </c>
      <c r="E143" s="137" t="s">
        <v>4911</v>
      </c>
      <c r="F143" s="138" t="s">
        <v>4912</v>
      </c>
      <c r="G143" s="139" t="s">
        <v>281</v>
      </c>
      <c r="H143" s="140">
        <v>6</v>
      </c>
      <c r="I143" s="141"/>
      <c r="J143" s="142">
        <f>ROUND(I143*H143,2)</f>
        <v>0</v>
      </c>
      <c r="K143" s="138" t="s">
        <v>1</v>
      </c>
      <c r="L143" s="32"/>
      <c r="M143" s="143" t="s">
        <v>1</v>
      </c>
      <c r="N143" s="144" t="s">
        <v>43</v>
      </c>
      <c r="P143" s="145">
        <f>O143*H143</f>
        <v>0</v>
      </c>
      <c r="Q143" s="145">
        <v>2.0000000000000001E-4</v>
      </c>
      <c r="R143" s="145">
        <f>Q143*H143</f>
        <v>1.2000000000000001E-3</v>
      </c>
      <c r="S143" s="145">
        <v>0</v>
      </c>
      <c r="T143" s="146">
        <f>S143*H143</f>
        <v>0</v>
      </c>
      <c r="AR143" s="147" t="s">
        <v>370</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370</v>
      </c>
      <c r="BM143" s="147" t="s">
        <v>4913</v>
      </c>
    </row>
    <row r="144" spans="2:65" s="1" customFormat="1" ht="16.5" customHeight="1">
      <c r="B144" s="32"/>
      <c r="C144" s="136" t="s">
        <v>309</v>
      </c>
      <c r="D144" s="136" t="s">
        <v>270</v>
      </c>
      <c r="E144" s="137" t="s">
        <v>4914</v>
      </c>
      <c r="F144" s="138" t="s">
        <v>4915</v>
      </c>
      <c r="G144" s="139" t="s">
        <v>318</v>
      </c>
      <c r="H144" s="140">
        <v>147</v>
      </c>
      <c r="I144" s="141"/>
      <c r="J144" s="142">
        <f>ROUND(I144*H144,2)</f>
        <v>0</v>
      </c>
      <c r="K144" s="138" t="s">
        <v>274</v>
      </c>
      <c r="L144" s="32"/>
      <c r="M144" s="143" t="s">
        <v>1</v>
      </c>
      <c r="N144" s="144" t="s">
        <v>43</v>
      </c>
      <c r="P144" s="145">
        <f>O144*H144</f>
        <v>0</v>
      </c>
      <c r="Q144" s="145">
        <v>0</v>
      </c>
      <c r="R144" s="145">
        <f>Q144*H144</f>
        <v>0</v>
      </c>
      <c r="S144" s="145">
        <v>0</v>
      </c>
      <c r="T144" s="146">
        <f>S144*H144</f>
        <v>0</v>
      </c>
      <c r="AR144" s="147" t="s">
        <v>370</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370</v>
      </c>
      <c r="BM144" s="147" t="s">
        <v>4916</v>
      </c>
    </row>
    <row r="145" spans="2:65" s="1" customFormat="1" ht="24.2" customHeight="1">
      <c r="B145" s="32"/>
      <c r="C145" s="136" t="s">
        <v>315</v>
      </c>
      <c r="D145" s="136" t="s">
        <v>270</v>
      </c>
      <c r="E145" s="137" t="s">
        <v>4917</v>
      </c>
      <c r="F145" s="138" t="s">
        <v>4918</v>
      </c>
      <c r="G145" s="139" t="s">
        <v>1472</v>
      </c>
      <c r="H145" s="197"/>
      <c r="I145" s="141"/>
      <c r="J145" s="142">
        <f>ROUND(I145*H145,2)</f>
        <v>0</v>
      </c>
      <c r="K145" s="138" t="s">
        <v>274</v>
      </c>
      <c r="L145" s="32"/>
      <c r="M145" s="143" t="s">
        <v>1</v>
      </c>
      <c r="N145" s="144" t="s">
        <v>43</v>
      </c>
      <c r="P145" s="145">
        <f>O145*H145</f>
        <v>0</v>
      </c>
      <c r="Q145" s="145">
        <v>0</v>
      </c>
      <c r="R145" s="145">
        <f>Q145*H145</f>
        <v>0</v>
      </c>
      <c r="S145" s="145">
        <v>0</v>
      </c>
      <c r="T145" s="146">
        <f>S145*H145</f>
        <v>0</v>
      </c>
      <c r="AR145" s="147" t="s">
        <v>370</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370</v>
      </c>
      <c r="BM145" s="147" t="s">
        <v>4919</v>
      </c>
    </row>
    <row r="146" spans="2:65" s="11" customFormat="1" ht="22.9" customHeight="1">
      <c r="B146" s="124"/>
      <c r="D146" s="125" t="s">
        <v>76</v>
      </c>
      <c r="E146" s="134" t="s">
        <v>4920</v>
      </c>
      <c r="F146" s="134" t="s">
        <v>4921</v>
      </c>
      <c r="I146" s="127"/>
      <c r="J146" s="135">
        <f>BK146</f>
        <v>0</v>
      </c>
      <c r="L146" s="124"/>
      <c r="M146" s="129"/>
      <c r="P146" s="130">
        <f>SUM(P147:P149)</f>
        <v>0</v>
      </c>
      <c r="R146" s="130">
        <f>SUM(R147:R149)</f>
        <v>2.7200000000000002E-3</v>
      </c>
      <c r="T146" s="131">
        <f>SUM(T147:T149)</f>
        <v>0</v>
      </c>
      <c r="AR146" s="125" t="s">
        <v>90</v>
      </c>
      <c r="AT146" s="132" t="s">
        <v>76</v>
      </c>
      <c r="AU146" s="132" t="s">
        <v>84</v>
      </c>
      <c r="AY146" s="125" t="s">
        <v>268</v>
      </c>
      <c r="BK146" s="133">
        <f>SUM(BK147:BK149)</f>
        <v>0</v>
      </c>
    </row>
    <row r="147" spans="2:65" s="1" customFormat="1" ht="37.9" customHeight="1">
      <c r="B147" s="32"/>
      <c r="C147" s="136" t="s">
        <v>321</v>
      </c>
      <c r="D147" s="136" t="s">
        <v>270</v>
      </c>
      <c r="E147" s="137" t="s">
        <v>4922</v>
      </c>
      <c r="F147" s="138" t="s">
        <v>4923</v>
      </c>
      <c r="G147" s="139" t="s">
        <v>281</v>
      </c>
      <c r="H147" s="140">
        <v>4</v>
      </c>
      <c r="I147" s="141"/>
      <c r="J147" s="142">
        <f>ROUND(I147*H147,2)</f>
        <v>0</v>
      </c>
      <c r="K147" s="138" t="s">
        <v>1</v>
      </c>
      <c r="L147" s="32"/>
      <c r="M147" s="143" t="s">
        <v>1</v>
      </c>
      <c r="N147" s="144" t="s">
        <v>43</v>
      </c>
      <c r="P147" s="145">
        <f>O147*H147</f>
        <v>0</v>
      </c>
      <c r="Q147" s="145">
        <v>1.3999999999999999E-4</v>
      </c>
      <c r="R147" s="145">
        <f>Q147*H147</f>
        <v>5.5999999999999995E-4</v>
      </c>
      <c r="S147" s="145">
        <v>0</v>
      </c>
      <c r="T147" s="146">
        <f>S147*H147</f>
        <v>0</v>
      </c>
      <c r="AR147" s="147" t="s">
        <v>370</v>
      </c>
      <c r="AT147" s="147" t="s">
        <v>270</v>
      </c>
      <c r="AU147" s="147" t="s">
        <v>90</v>
      </c>
      <c r="AY147" s="17" t="s">
        <v>268</v>
      </c>
      <c r="BE147" s="148">
        <f>IF(N147="základní",J147,0)</f>
        <v>0</v>
      </c>
      <c r="BF147" s="148">
        <f>IF(N147="snížená",J147,0)</f>
        <v>0</v>
      </c>
      <c r="BG147" s="148">
        <f>IF(N147="zákl. přenesená",J147,0)</f>
        <v>0</v>
      </c>
      <c r="BH147" s="148">
        <f>IF(N147="sníž. přenesená",J147,0)</f>
        <v>0</v>
      </c>
      <c r="BI147" s="148">
        <f>IF(N147="nulová",J147,0)</f>
        <v>0</v>
      </c>
      <c r="BJ147" s="17" t="s">
        <v>90</v>
      </c>
      <c r="BK147" s="148">
        <f>ROUND(I147*H147,2)</f>
        <v>0</v>
      </c>
      <c r="BL147" s="17" t="s">
        <v>370</v>
      </c>
      <c r="BM147" s="147" t="s">
        <v>4924</v>
      </c>
    </row>
    <row r="148" spans="2:65" s="1" customFormat="1" ht="24.2" customHeight="1">
      <c r="B148" s="32"/>
      <c r="C148" s="136" t="s">
        <v>326</v>
      </c>
      <c r="D148" s="136" t="s">
        <v>270</v>
      </c>
      <c r="E148" s="137" t="s">
        <v>4925</v>
      </c>
      <c r="F148" s="138" t="s">
        <v>4926</v>
      </c>
      <c r="G148" s="139" t="s">
        <v>281</v>
      </c>
      <c r="H148" s="140">
        <v>8</v>
      </c>
      <c r="I148" s="141"/>
      <c r="J148" s="142">
        <f>ROUND(I148*H148,2)</f>
        <v>0</v>
      </c>
      <c r="K148" s="138" t="s">
        <v>274</v>
      </c>
      <c r="L148" s="32"/>
      <c r="M148" s="143" t="s">
        <v>1</v>
      </c>
      <c r="N148" s="144" t="s">
        <v>43</v>
      </c>
      <c r="P148" s="145">
        <f>O148*H148</f>
        <v>0</v>
      </c>
      <c r="Q148" s="145">
        <v>2.7E-4</v>
      </c>
      <c r="R148" s="145">
        <f>Q148*H148</f>
        <v>2.16E-3</v>
      </c>
      <c r="S148" s="145">
        <v>0</v>
      </c>
      <c r="T148" s="146">
        <f>S148*H148</f>
        <v>0</v>
      </c>
      <c r="AR148" s="147" t="s">
        <v>370</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370</v>
      </c>
      <c r="BM148" s="147" t="s">
        <v>4927</v>
      </c>
    </row>
    <row r="149" spans="2:65" s="1" customFormat="1" ht="24.2" customHeight="1">
      <c r="B149" s="32"/>
      <c r="C149" s="136" t="s">
        <v>346</v>
      </c>
      <c r="D149" s="136" t="s">
        <v>270</v>
      </c>
      <c r="E149" s="137" t="s">
        <v>4928</v>
      </c>
      <c r="F149" s="138" t="s">
        <v>4929</v>
      </c>
      <c r="G149" s="139" t="s">
        <v>1472</v>
      </c>
      <c r="H149" s="197"/>
      <c r="I149" s="141"/>
      <c r="J149" s="142">
        <f>ROUND(I149*H149,2)</f>
        <v>0</v>
      </c>
      <c r="K149" s="138" t="s">
        <v>274</v>
      </c>
      <c r="L149" s="32"/>
      <c r="M149" s="143" t="s">
        <v>1</v>
      </c>
      <c r="N149" s="144" t="s">
        <v>43</v>
      </c>
      <c r="P149" s="145">
        <f>O149*H149</f>
        <v>0</v>
      </c>
      <c r="Q149" s="145">
        <v>0</v>
      </c>
      <c r="R149" s="145">
        <f>Q149*H149</f>
        <v>0</v>
      </c>
      <c r="S149" s="145">
        <v>0</v>
      </c>
      <c r="T149" s="146">
        <f>S149*H149</f>
        <v>0</v>
      </c>
      <c r="AR149" s="147" t="s">
        <v>370</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370</v>
      </c>
      <c r="BM149" s="147" t="s">
        <v>4930</v>
      </c>
    </row>
    <row r="150" spans="2:65" s="11" customFormat="1" ht="22.9" customHeight="1">
      <c r="B150" s="124"/>
      <c r="D150" s="125" t="s">
        <v>76</v>
      </c>
      <c r="E150" s="134" t="s">
        <v>1698</v>
      </c>
      <c r="F150" s="134" t="s">
        <v>1699</v>
      </c>
      <c r="I150" s="127"/>
      <c r="J150" s="135">
        <f>BK150</f>
        <v>0</v>
      </c>
      <c r="L150" s="124"/>
      <c r="M150" s="129"/>
      <c r="P150" s="130">
        <f>SUM(P151:P169)</f>
        <v>0</v>
      </c>
      <c r="R150" s="130">
        <f>SUM(R151:R169)</f>
        <v>0.80032000000000014</v>
      </c>
      <c r="T150" s="131">
        <f>SUM(T151:T169)</f>
        <v>0</v>
      </c>
      <c r="AR150" s="125" t="s">
        <v>90</v>
      </c>
      <c r="AT150" s="132" t="s">
        <v>76</v>
      </c>
      <c r="AU150" s="132" t="s">
        <v>84</v>
      </c>
      <c r="AY150" s="125" t="s">
        <v>268</v>
      </c>
      <c r="BK150" s="133">
        <f>SUM(BK151:BK169)</f>
        <v>0</v>
      </c>
    </row>
    <row r="151" spans="2:65" s="1" customFormat="1" ht="55.5" customHeight="1">
      <c r="B151" s="32"/>
      <c r="C151" s="136" t="s">
        <v>356</v>
      </c>
      <c r="D151" s="136" t="s">
        <v>270</v>
      </c>
      <c r="E151" s="137" t="s">
        <v>4931</v>
      </c>
      <c r="F151" s="138" t="s">
        <v>4932</v>
      </c>
      <c r="G151" s="139" t="s">
        <v>281</v>
      </c>
      <c r="H151" s="140">
        <v>4</v>
      </c>
      <c r="I151" s="141"/>
      <c r="J151" s="142">
        <f t="shared" ref="J151:J169" si="0">ROUND(I151*H151,2)</f>
        <v>0</v>
      </c>
      <c r="K151" s="138" t="s">
        <v>1</v>
      </c>
      <c r="L151" s="32"/>
      <c r="M151" s="143" t="s">
        <v>1</v>
      </c>
      <c r="N151" s="144" t="s">
        <v>43</v>
      </c>
      <c r="P151" s="145">
        <f t="shared" ref="P151:P169" si="1">O151*H151</f>
        <v>0</v>
      </c>
      <c r="Q151" s="145">
        <v>3.09E-2</v>
      </c>
      <c r="R151" s="145">
        <f t="shared" ref="R151:R169" si="2">Q151*H151</f>
        <v>0.1236</v>
      </c>
      <c r="S151" s="145">
        <v>0</v>
      </c>
      <c r="T151" s="146">
        <f t="shared" ref="T151:T169" si="3">S151*H151</f>
        <v>0</v>
      </c>
      <c r="AR151" s="147" t="s">
        <v>370</v>
      </c>
      <c r="AT151" s="147" t="s">
        <v>270</v>
      </c>
      <c r="AU151" s="147" t="s">
        <v>90</v>
      </c>
      <c r="AY151" s="17" t="s">
        <v>268</v>
      </c>
      <c r="BE151" s="148">
        <f t="shared" ref="BE151:BE169" si="4">IF(N151="základní",J151,0)</f>
        <v>0</v>
      </c>
      <c r="BF151" s="148">
        <f t="shared" ref="BF151:BF169" si="5">IF(N151="snížená",J151,0)</f>
        <v>0</v>
      </c>
      <c r="BG151" s="148">
        <f t="shared" ref="BG151:BG169" si="6">IF(N151="zákl. přenesená",J151,0)</f>
        <v>0</v>
      </c>
      <c r="BH151" s="148">
        <f t="shared" ref="BH151:BH169" si="7">IF(N151="sníž. přenesená",J151,0)</f>
        <v>0</v>
      </c>
      <c r="BI151" s="148">
        <f t="shared" ref="BI151:BI169" si="8">IF(N151="nulová",J151,0)</f>
        <v>0</v>
      </c>
      <c r="BJ151" s="17" t="s">
        <v>90</v>
      </c>
      <c r="BK151" s="148">
        <f t="shared" ref="BK151:BK169" si="9">ROUND(I151*H151,2)</f>
        <v>0</v>
      </c>
      <c r="BL151" s="17" t="s">
        <v>370</v>
      </c>
      <c r="BM151" s="147" t="s">
        <v>4933</v>
      </c>
    </row>
    <row r="152" spans="2:65" s="1" customFormat="1" ht="24.2" customHeight="1">
      <c r="B152" s="32"/>
      <c r="C152" s="136" t="s">
        <v>361</v>
      </c>
      <c r="D152" s="136" t="s">
        <v>270</v>
      </c>
      <c r="E152" s="137" t="s">
        <v>4934</v>
      </c>
      <c r="F152" s="138" t="s">
        <v>4935</v>
      </c>
      <c r="G152" s="139" t="s">
        <v>281</v>
      </c>
      <c r="H152" s="140">
        <v>4</v>
      </c>
      <c r="I152" s="141"/>
      <c r="J152" s="142">
        <f t="shared" si="0"/>
        <v>0</v>
      </c>
      <c r="K152" s="138" t="s">
        <v>1</v>
      </c>
      <c r="L152" s="32"/>
      <c r="M152" s="143" t="s">
        <v>1</v>
      </c>
      <c r="N152" s="144" t="s">
        <v>43</v>
      </c>
      <c r="P152" s="145">
        <f t="shared" si="1"/>
        <v>0</v>
      </c>
      <c r="Q152" s="145">
        <v>3.09E-2</v>
      </c>
      <c r="R152" s="145">
        <f t="shared" si="2"/>
        <v>0.1236</v>
      </c>
      <c r="S152" s="145">
        <v>0</v>
      </c>
      <c r="T152" s="146">
        <f t="shared" si="3"/>
        <v>0</v>
      </c>
      <c r="AR152" s="147" t="s">
        <v>370</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370</v>
      </c>
      <c r="BM152" s="147" t="s">
        <v>4936</v>
      </c>
    </row>
    <row r="153" spans="2:65" s="1" customFormat="1" ht="33" customHeight="1">
      <c r="B153" s="32"/>
      <c r="C153" s="136" t="s">
        <v>8</v>
      </c>
      <c r="D153" s="136" t="s">
        <v>270</v>
      </c>
      <c r="E153" s="137" t="s">
        <v>4937</v>
      </c>
      <c r="F153" s="138" t="s">
        <v>4938</v>
      </c>
      <c r="G153" s="139" t="s">
        <v>318</v>
      </c>
      <c r="H153" s="140">
        <v>2739</v>
      </c>
      <c r="I153" s="141"/>
      <c r="J153" s="142">
        <f t="shared" si="0"/>
        <v>0</v>
      </c>
      <c r="K153" s="138" t="s">
        <v>274</v>
      </c>
      <c r="L153" s="32"/>
      <c r="M153" s="143" t="s">
        <v>1</v>
      </c>
      <c r="N153" s="144" t="s">
        <v>43</v>
      </c>
      <c r="P153" s="145">
        <f t="shared" si="1"/>
        <v>0</v>
      </c>
      <c r="Q153" s="145">
        <v>1.1E-4</v>
      </c>
      <c r="R153" s="145">
        <f t="shared" si="2"/>
        <v>0.30129</v>
      </c>
      <c r="S153" s="145">
        <v>0</v>
      </c>
      <c r="T153" s="146">
        <f t="shared" si="3"/>
        <v>0</v>
      </c>
      <c r="AR153" s="147" t="s">
        <v>370</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370</v>
      </c>
      <c r="BM153" s="147" t="s">
        <v>4939</v>
      </c>
    </row>
    <row r="154" spans="2:65" s="1" customFormat="1" ht="24.2" customHeight="1">
      <c r="B154" s="32"/>
      <c r="C154" s="136" t="s">
        <v>374</v>
      </c>
      <c r="D154" s="136" t="s">
        <v>270</v>
      </c>
      <c r="E154" s="137" t="s">
        <v>4940</v>
      </c>
      <c r="F154" s="138" t="s">
        <v>4941</v>
      </c>
      <c r="G154" s="139" t="s">
        <v>318</v>
      </c>
      <c r="H154" s="140">
        <v>407</v>
      </c>
      <c r="I154" s="141"/>
      <c r="J154" s="142">
        <f t="shared" si="0"/>
        <v>0</v>
      </c>
      <c r="K154" s="138" t="s">
        <v>274</v>
      </c>
      <c r="L154" s="32"/>
      <c r="M154" s="143" t="s">
        <v>1</v>
      </c>
      <c r="N154" s="144" t="s">
        <v>43</v>
      </c>
      <c r="P154" s="145">
        <f t="shared" si="1"/>
        <v>0</v>
      </c>
      <c r="Q154" s="145">
        <v>6.0000000000000002E-5</v>
      </c>
      <c r="R154" s="145">
        <f t="shared" si="2"/>
        <v>2.4420000000000001E-2</v>
      </c>
      <c r="S154" s="145">
        <v>0</v>
      </c>
      <c r="T154" s="146">
        <f t="shared" si="3"/>
        <v>0</v>
      </c>
      <c r="AR154" s="147" t="s">
        <v>370</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370</v>
      </c>
      <c r="BM154" s="147" t="s">
        <v>4942</v>
      </c>
    </row>
    <row r="155" spans="2:65" s="1" customFormat="1" ht="24.2" customHeight="1">
      <c r="B155" s="32"/>
      <c r="C155" s="136" t="s">
        <v>378</v>
      </c>
      <c r="D155" s="136" t="s">
        <v>270</v>
      </c>
      <c r="E155" s="137" t="s">
        <v>4943</v>
      </c>
      <c r="F155" s="138" t="s">
        <v>4944</v>
      </c>
      <c r="G155" s="139" t="s">
        <v>318</v>
      </c>
      <c r="H155" s="140">
        <v>138</v>
      </c>
      <c r="I155" s="141"/>
      <c r="J155" s="142">
        <f t="shared" si="0"/>
        <v>0</v>
      </c>
      <c r="K155" s="138" t="s">
        <v>274</v>
      </c>
      <c r="L155" s="32"/>
      <c r="M155" s="143" t="s">
        <v>1</v>
      </c>
      <c r="N155" s="144" t="s">
        <v>43</v>
      </c>
      <c r="P155" s="145">
        <f t="shared" si="1"/>
        <v>0</v>
      </c>
      <c r="Q155" s="145">
        <v>1E-4</v>
      </c>
      <c r="R155" s="145">
        <f t="shared" si="2"/>
        <v>1.3800000000000002E-2</v>
      </c>
      <c r="S155" s="145">
        <v>0</v>
      </c>
      <c r="T155" s="146">
        <f t="shared" si="3"/>
        <v>0</v>
      </c>
      <c r="AR155" s="147" t="s">
        <v>370</v>
      </c>
      <c r="AT155" s="147" t="s">
        <v>270</v>
      </c>
      <c r="AU155" s="147" t="s">
        <v>90</v>
      </c>
      <c r="AY155" s="17" t="s">
        <v>268</v>
      </c>
      <c r="BE155" s="148">
        <f t="shared" si="4"/>
        <v>0</v>
      </c>
      <c r="BF155" s="148">
        <f t="shared" si="5"/>
        <v>0</v>
      </c>
      <c r="BG155" s="148">
        <f t="shared" si="6"/>
        <v>0</v>
      </c>
      <c r="BH155" s="148">
        <f t="shared" si="7"/>
        <v>0</v>
      </c>
      <c r="BI155" s="148">
        <f t="shared" si="8"/>
        <v>0</v>
      </c>
      <c r="BJ155" s="17" t="s">
        <v>90</v>
      </c>
      <c r="BK155" s="148">
        <f t="shared" si="9"/>
        <v>0</v>
      </c>
      <c r="BL155" s="17" t="s">
        <v>370</v>
      </c>
      <c r="BM155" s="147" t="s">
        <v>4945</v>
      </c>
    </row>
    <row r="156" spans="2:65" s="1" customFormat="1" ht="24.2" customHeight="1">
      <c r="B156" s="32"/>
      <c r="C156" s="136" t="s">
        <v>382</v>
      </c>
      <c r="D156" s="136" t="s">
        <v>270</v>
      </c>
      <c r="E156" s="137" t="s">
        <v>4946</v>
      </c>
      <c r="F156" s="138" t="s">
        <v>4947</v>
      </c>
      <c r="G156" s="139" t="s">
        <v>281</v>
      </c>
      <c r="H156" s="140">
        <v>1</v>
      </c>
      <c r="I156" s="141"/>
      <c r="J156" s="142">
        <f t="shared" si="0"/>
        <v>0</v>
      </c>
      <c r="K156" s="138" t="s">
        <v>274</v>
      </c>
      <c r="L156" s="32"/>
      <c r="M156" s="143" t="s">
        <v>1</v>
      </c>
      <c r="N156" s="144" t="s">
        <v>43</v>
      </c>
      <c r="P156" s="145">
        <f t="shared" si="1"/>
        <v>0</v>
      </c>
      <c r="Q156" s="145">
        <v>6.1000000000000004E-3</v>
      </c>
      <c r="R156" s="145">
        <f t="shared" si="2"/>
        <v>6.1000000000000004E-3</v>
      </c>
      <c r="S156" s="145">
        <v>0</v>
      </c>
      <c r="T156" s="146">
        <f t="shared" si="3"/>
        <v>0</v>
      </c>
      <c r="AR156" s="147" t="s">
        <v>370</v>
      </c>
      <c r="AT156" s="147" t="s">
        <v>270</v>
      </c>
      <c r="AU156" s="147" t="s">
        <v>90</v>
      </c>
      <c r="AY156" s="17" t="s">
        <v>268</v>
      </c>
      <c r="BE156" s="148">
        <f t="shared" si="4"/>
        <v>0</v>
      </c>
      <c r="BF156" s="148">
        <f t="shared" si="5"/>
        <v>0</v>
      </c>
      <c r="BG156" s="148">
        <f t="shared" si="6"/>
        <v>0</v>
      </c>
      <c r="BH156" s="148">
        <f t="shared" si="7"/>
        <v>0</v>
      </c>
      <c r="BI156" s="148">
        <f t="shared" si="8"/>
        <v>0</v>
      </c>
      <c r="BJ156" s="17" t="s">
        <v>90</v>
      </c>
      <c r="BK156" s="148">
        <f t="shared" si="9"/>
        <v>0</v>
      </c>
      <c r="BL156" s="17" t="s">
        <v>370</v>
      </c>
      <c r="BM156" s="147" t="s">
        <v>4948</v>
      </c>
    </row>
    <row r="157" spans="2:65" s="1" customFormat="1" ht="24.2" customHeight="1">
      <c r="B157" s="32"/>
      <c r="C157" s="136" t="s">
        <v>387</v>
      </c>
      <c r="D157" s="136" t="s">
        <v>270</v>
      </c>
      <c r="E157" s="137" t="s">
        <v>4949</v>
      </c>
      <c r="F157" s="138" t="s">
        <v>4950</v>
      </c>
      <c r="G157" s="139" t="s">
        <v>281</v>
      </c>
      <c r="H157" s="140">
        <v>3</v>
      </c>
      <c r="I157" s="141"/>
      <c r="J157" s="142">
        <f t="shared" si="0"/>
        <v>0</v>
      </c>
      <c r="K157" s="138" t="s">
        <v>274</v>
      </c>
      <c r="L157" s="32"/>
      <c r="M157" s="143" t="s">
        <v>1</v>
      </c>
      <c r="N157" s="144" t="s">
        <v>43</v>
      </c>
      <c r="P157" s="145">
        <f t="shared" si="1"/>
        <v>0</v>
      </c>
      <c r="Q157" s="145">
        <v>5.6299999999999996E-3</v>
      </c>
      <c r="R157" s="145">
        <f t="shared" si="2"/>
        <v>1.6889999999999999E-2</v>
      </c>
      <c r="S157" s="145">
        <v>0</v>
      </c>
      <c r="T157" s="146">
        <f t="shared" si="3"/>
        <v>0</v>
      </c>
      <c r="AR157" s="147" t="s">
        <v>370</v>
      </c>
      <c r="AT157" s="147" t="s">
        <v>270</v>
      </c>
      <c r="AU157" s="147" t="s">
        <v>90</v>
      </c>
      <c r="AY157" s="17" t="s">
        <v>268</v>
      </c>
      <c r="BE157" s="148">
        <f t="shared" si="4"/>
        <v>0</v>
      </c>
      <c r="BF157" s="148">
        <f t="shared" si="5"/>
        <v>0</v>
      </c>
      <c r="BG157" s="148">
        <f t="shared" si="6"/>
        <v>0</v>
      </c>
      <c r="BH157" s="148">
        <f t="shared" si="7"/>
        <v>0</v>
      </c>
      <c r="BI157" s="148">
        <f t="shared" si="8"/>
        <v>0</v>
      </c>
      <c r="BJ157" s="17" t="s">
        <v>90</v>
      </c>
      <c r="BK157" s="148">
        <f t="shared" si="9"/>
        <v>0</v>
      </c>
      <c r="BL157" s="17" t="s">
        <v>370</v>
      </c>
      <c r="BM157" s="147" t="s">
        <v>4951</v>
      </c>
    </row>
    <row r="158" spans="2:65" s="1" customFormat="1" ht="24.2" customHeight="1">
      <c r="B158" s="32"/>
      <c r="C158" s="136" t="s">
        <v>7</v>
      </c>
      <c r="D158" s="136" t="s">
        <v>270</v>
      </c>
      <c r="E158" s="137" t="s">
        <v>4952</v>
      </c>
      <c r="F158" s="138" t="s">
        <v>4953</v>
      </c>
      <c r="G158" s="139" t="s">
        <v>281</v>
      </c>
      <c r="H158" s="140">
        <v>4</v>
      </c>
      <c r="I158" s="141"/>
      <c r="J158" s="142">
        <f t="shared" si="0"/>
        <v>0</v>
      </c>
      <c r="K158" s="138" t="s">
        <v>274</v>
      </c>
      <c r="L158" s="32"/>
      <c r="M158" s="143" t="s">
        <v>1</v>
      </c>
      <c r="N158" s="144" t="s">
        <v>43</v>
      </c>
      <c r="P158" s="145">
        <f t="shared" si="1"/>
        <v>0</v>
      </c>
      <c r="Q158" s="145">
        <v>1.41E-2</v>
      </c>
      <c r="R158" s="145">
        <f t="shared" si="2"/>
        <v>5.6399999999999999E-2</v>
      </c>
      <c r="S158" s="145">
        <v>0</v>
      </c>
      <c r="T158" s="146">
        <f t="shared" si="3"/>
        <v>0</v>
      </c>
      <c r="AR158" s="147" t="s">
        <v>370</v>
      </c>
      <c r="AT158" s="147" t="s">
        <v>270</v>
      </c>
      <c r="AU158" s="147" t="s">
        <v>90</v>
      </c>
      <c r="AY158" s="17" t="s">
        <v>268</v>
      </c>
      <c r="BE158" s="148">
        <f t="shared" si="4"/>
        <v>0</v>
      </c>
      <c r="BF158" s="148">
        <f t="shared" si="5"/>
        <v>0</v>
      </c>
      <c r="BG158" s="148">
        <f t="shared" si="6"/>
        <v>0</v>
      </c>
      <c r="BH158" s="148">
        <f t="shared" si="7"/>
        <v>0</v>
      </c>
      <c r="BI158" s="148">
        <f t="shared" si="8"/>
        <v>0</v>
      </c>
      <c r="BJ158" s="17" t="s">
        <v>90</v>
      </c>
      <c r="BK158" s="148">
        <f t="shared" si="9"/>
        <v>0</v>
      </c>
      <c r="BL158" s="17" t="s">
        <v>370</v>
      </c>
      <c r="BM158" s="147" t="s">
        <v>4954</v>
      </c>
    </row>
    <row r="159" spans="2:65" s="1" customFormat="1" ht="33" customHeight="1">
      <c r="B159" s="32"/>
      <c r="C159" s="136" t="s">
        <v>396</v>
      </c>
      <c r="D159" s="136" t="s">
        <v>270</v>
      </c>
      <c r="E159" s="137" t="s">
        <v>4955</v>
      </c>
      <c r="F159" s="138" t="s">
        <v>4956</v>
      </c>
      <c r="G159" s="139" t="s">
        <v>281</v>
      </c>
      <c r="H159" s="140">
        <v>38</v>
      </c>
      <c r="I159" s="141"/>
      <c r="J159" s="142">
        <f t="shared" si="0"/>
        <v>0</v>
      </c>
      <c r="K159" s="138" t="s">
        <v>274</v>
      </c>
      <c r="L159" s="32"/>
      <c r="M159" s="143" t="s">
        <v>1</v>
      </c>
      <c r="N159" s="144" t="s">
        <v>43</v>
      </c>
      <c r="P159" s="145">
        <f t="shared" si="1"/>
        <v>0</v>
      </c>
      <c r="Q159" s="145">
        <v>6.9999999999999994E-5</v>
      </c>
      <c r="R159" s="145">
        <f t="shared" si="2"/>
        <v>2.6599999999999996E-3</v>
      </c>
      <c r="S159" s="145">
        <v>0</v>
      </c>
      <c r="T159" s="146">
        <f t="shared" si="3"/>
        <v>0</v>
      </c>
      <c r="AR159" s="147" t="s">
        <v>370</v>
      </c>
      <c r="AT159" s="147" t="s">
        <v>270</v>
      </c>
      <c r="AU159" s="147" t="s">
        <v>90</v>
      </c>
      <c r="AY159" s="17" t="s">
        <v>268</v>
      </c>
      <c r="BE159" s="148">
        <f t="shared" si="4"/>
        <v>0</v>
      </c>
      <c r="BF159" s="148">
        <f t="shared" si="5"/>
        <v>0</v>
      </c>
      <c r="BG159" s="148">
        <f t="shared" si="6"/>
        <v>0</v>
      </c>
      <c r="BH159" s="148">
        <f t="shared" si="7"/>
        <v>0</v>
      </c>
      <c r="BI159" s="148">
        <f t="shared" si="8"/>
        <v>0</v>
      </c>
      <c r="BJ159" s="17" t="s">
        <v>90</v>
      </c>
      <c r="BK159" s="148">
        <f t="shared" si="9"/>
        <v>0</v>
      </c>
      <c r="BL159" s="17" t="s">
        <v>370</v>
      </c>
      <c r="BM159" s="147" t="s">
        <v>4957</v>
      </c>
    </row>
    <row r="160" spans="2:65" s="1" customFormat="1" ht="16.5" customHeight="1">
      <c r="B160" s="32"/>
      <c r="C160" s="136" t="s">
        <v>401</v>
      </c>
      <c r="D160" s="136" t="s">
        <v>270</v>
      </c>
      <c r="E160" s="137" t="s">
        <v>4958</v>
      </c>
      <c r="F160" s="138" t="s">
        <v>4959</v>
      </c>
      <c r="G160" s="139" t="s">
        <v>281</v>
      </c>
      <c r="H160" s="140">
        <v>27</v>
      </c>
      <c r="I160" s="141"/>
      <c r="J160" s="142">
        <f t="shared" si="0"/>
        <v>0</v>
      </c>
      <c r="K160" s="138" t="s">
        <v>274</v>
      </c>
      <c r="L160" s="32"/>
      <c r="M160" s="143" t="s">
        <v>1</v>
      </c>
      <c r="N160" s="144" t="s">
        <v>43</v>
      </c>
      <c r="P160" s="145">
        <f t="shared" si="1"/>
        <v>0</v>
      </c>
      <c r="Q160" s="145">
        <v>1E-4</v>
      </c>
      <c r="R160" s="145">
        <f t="shared" si="2"/>
        <v>2.7000000000000001E-3</v>
      </c>
      <c r="S160" s="145">
        <v>0</v>
      </c>
      <c r="T160" s="146">
        <f t="shared" si="3"/>
        <v>0</v>
      </c>
      <c r="AR160" s="147" t="s">
        <v>370</v>
      </c>
      <c r="AT160" s="147" t="s">
        <v>270</v>
      </c>
      <c r="AU160" s="147" t="s">
        <v>90</v>
      </c>
      <c r="AY160" s="17" t="s">
        <v>268</v>
      </c>
      <c r="BE160" s="148">
        <f t="shared" si="4"/>
        <v>0</v>
      </c>
      <c r="BF160" s="148">
        <f t="shared" si="5"/>
        <v>0</v>
      </c>
      <c r="BG160" s="148">
        <f t="shared" si="6"/>
        <v>0</v>
      </c>
      <c r="BH160" s="148">
        <f t="shared" si="7"/>
        <v>0</v>
      </c>
      <c r="BI160" s="148">
        <f t="shared" si="8"/>
        <v>0</v>
      </c>
      <c r="BJ160" s="17" t="s">
        <v>90</v>
      </c>
      <c r="BK160" s="148">
        <f t="shared" si="9"/>
        <v>0</v>
      </c>
      <c r="BL160" s="17" t="s">
        <v>370</v>
      </c>
      <c r="BM160" s="147" t="s">
        <v>4960</v>
      </c>
    </row>
    <row r="161" spans="2:65" s="1" customFormat="1" ht="24.2" customHeight="1">
      <c r="B161" s="32"/>
      <c r="C161" s="136" t="s">
        <v>406</v>
      </c>
      <c r="D161" s="136" t="s">
        <v>270</v>
      </c>
      <c r="E161" s="137" t="s">
        <v>4961</v>
      </c>
      <c r="F161" s="138" t="s">
        <v>4962</v>
      </c>
      <c r="G161" s="139" t="s">
        <v>281</v>
      </c>
      <c r="H161" s="140">
        <v>35</v>
      </c>
      <c r="I161" s="141"/>
      <c r="J161" s="142">
        <f t="shared" si="0"/>
        <v>0</v>
      </c>
      <c r="K161" s="138" t="s">
        <v>274</v>
      </c>
      <c r="L161" s="32"/>
      <c r="M161" s="143" t="s">
        <v>1</v>
      </c>
      <c r="N161" s="144" t="s">
        <v>43</v>
      </c>
      <c r="P161" s="145">
        <f t="shared" si="1"/>
        <v>0</v>
      </c>
      <c r="Q161" s="145">
        <v>1.2E-4</v>
      </c>
      <c r="R161" s="145">
        <f t="shared" si="2"/>
        <v>4.1999999999999997E-3</v>
      </c>
      <c r="S161" s="145">
        <v>0</v>
      </c>
      <c r="T161" s="146">
        <f t="shared" si="3"/>
        <v>0</v>
      </c>
      <c r="AR161" s="147" t="s">
        <v>370</v>
      </c>
      <c r="AT161" s="147" t="s">
        <v>270</v>
      </c>
      <c r="AU161" s="147" t="s">
        <v>90</v>
      </c>
      <c r="AY161" s="17" t="s">
        <v>268</v>
      </c>
      <c r="BE161" s="148">
        <f t="shared" si="4"/>
        <v>0</v>
      </c>
      <c r="BF161" s="148">
        <f t="shared" si="5"/>
        <v>0</v>
      </c>
      <c r="BG161" s="148">
        <f t="shared" si="6"/>
        <v>0</v>
      </c>
      <c r="BH161" s="148">
        <f t="shared" si="7"/>
        <v>0</v>
      </c>
      <c r="BI161" s="148">
        <f t="shared" si="8"/>
        <v>0</v>
      </c>
      <c r="BJ161" s="17" t="s">
        <v>90</v>
      </c>
      <c r="BK161" s="148">
        <f t="shared" si="9"/>
        <v>0</v>
      </c>
      <c r="BL161" s="17" t="s">
        <v>370</v>
      </c>
      <c r="BM161" s="147" t="s">
        <v>4963</v>
      </c>
    </row>
    <row r="162" spans="2:65" s="1" customFormat="1" ht="24.2" customHeight="1">
      <c r="B162" s="32"/>
      <c r="C162" s="136" t="s">
        <v>410</v>
      </c>
      <c r="D162" s="136" t="s">
        <v>270</v>
      </c>
      <c r="E162" s="137" t="s">
        <v>4964</v>
      </c>
      <c r="F162" s="138" t="s">
        <v>4965</v>
      </c>
      <c r="G162" s="139" t="s">
        <v>281</v>
      </c>
      <c r="H162" s="140">
        <v>4</v>
      </c>
      <c r="I162" s="141"/>
      <c r="J162" s="142">
        <f t="shared" si="0"/>
        <v>0</v>
      </c>
      <c r="K162" s="138" t="s">
        <v>274</v>
      </c>
      <c r="L162" s="32"/>
      <c r="M162" s="143" t="s">
        <v>1</v>
      </c>
      <c r="N162" s="144" t="s">
        <v>43</v>
      </c>
      <c r="P162" s="145">
        <f t="shared" si="1"/>
        <v>0</v>
      </c>
      <c r="Q162" s="145">
        <v>4.0000000000000002E-4</v>
      </c>
      <c r="R162" s="145">
        <f t="shared" si="2"/>
        <v>1.6000000000000001E-3</v>
      </c>
      <c r="S162" s="145">
        <v>0</v>
      </c>
      <c r="T162" s="146">
        <f t="shared" si="3"/>
        <v>0</v>
      </c>
      <c r="AR162" s="147" t="s">
        <v>370</v>
      </c>
      <c r="AT162" s="147" t="s">
        <v>270</v>
      </c>
      <c r="AU162" s="147" t="s">
        <v>90</v>
      </c>
      <c r="AY162" s="17" t="s">
        <v>268</v>
      </c>
      <c r="BE162" s="148">
        <f t="shared" si="4"/>
        <v>0</v>
      </c>
      <c r="BF162" s="148">
        <f t="shared" si="5"/>
        <v>0</v>
      </c>
      <c r="BG162" s="148">
        <f t="shared" si="6"/>
        <v>0</v>
      </c>
      <c r="BH162" s="148">
        <f t="shared" si="7"/>
        <v>0</v>
      </c>
      <c r="BI162" s="148">
        <f t="shared" si="8"/>
        <v>0</v>
      </c>
      <c r="BJ162" s="17" t="s">
        <v>90</v>
      </c>
      <c r="BK162" s="148">
        <f t="shared" si="9"/>
        <v>0</v>
      </c>
      <c r="BL162" s="17" t="s">
        <v>370</v>
      </c>
      <c r="BM162" s="147" t="s">
        <v>4966</v>
      </c>
    </row>
    <row r="163" spans="2:65" s="1" customFormat="1" ht="16.5" customHeight="1">
      <c r="B163" s="32"/>
      <c r="C163" s="136" t="s">
        <v>416</v>
      </c>
      <c r="D163" s="136" t="s">
        <v>270</v>
      </c>
      <c r="E163" s="137" t="s">
        <v>4967</v>
      </c>
      <c r="F163" s="138" t="s">
        <v>4968</v>
      </c>
      <c r="G163" s="139" t="s">
        <v>281</v>
      </c>
      <c r="H163" s="140">
        <v>4</v>
      </c>
      <c r="I163" s="141"/>
      <c r="J163" s="142">
        <f t="shared" si="0"/>
        <v>0</v>
      </c>
      <c r="K163" s="138" t="s">
        <v>1</v>
      </c>
      <c r="L163" s="32"/>
      <c r="M163" s="143" t="s">
        <v>1</v>
      </c>
      <c r="N163" s="144" t="s">
        <v>43</v>
      </c>
      <c r="P163" s="145">
        <f t="shared" si="1"/>
        <v>0</v>
      </c>
      <c r="Q163" s="145">
        <v>4.0000000000000002E-4</v>
      </c>
      <c r="R163" s="145">
        <f t="shared" si="2"/>
        <v>1.6000000000000001E-3</v>
      </c>
      <c r="S163" s="145">
        <v>0</v>
      </c>
      <c r="T163" s="146">
        <f t="shared" si="3"/>
        <v>0</v>
      </c>
      <c r="AR163" s="147" t="s">
        <v>370</v>
      </c>
      <c r="AT163" s="147" t="s">
        <v>270</v>
      </c>
      <c r="AU163" s="147" t="s">
        <v>90</v>
      </c>
      <c r="AY163" s="17" t="s">
        <v>268</v>
      </c>
      <c r="BE163" s="148">
        <f t="shared" si="4"/>
        <v>0</v>
      </c>
      <c r="BF163" s="148">
        <f t="shared" si="5"/>
        <v>0</v>
      </c>
      <c r="BG163" s="148">
        <f t="shared" si="6"/>
        <v>0</v>
      </c>
      <c r="BH163" s="148">
        <f t="shared" si="7"/>
        <v>0</v>
      </c>
      <c r="BI163" s="148">
        <f t="shared" si="8"/>
        <v>0</v>
      </c>
      <c r="BJ163" s="17" t="s">
        <v>90</v>
      </c>
      <c r="BK163" s="148">
        <f t="shared" si="9"/>
        <v>0</v>
      </c>
      <c r="BL163" s="17" t="s">
        <v>370</v>
      </c>
      <c r="BM163" s="147" t="s">
        <v>4969</v>
      </c>
    </row>
    <row r="164" spans="2:65" s="1" customFormat="1" ht="24.2" customHeight="1">
      <c r="B164" s="32"/>
      <c r="C164" s="136" t="s">
        <v>298</v>
      </c>
      <c r="D164" s="136" t="s">
        <v>270</v>
      </c>
      <c r="E164" s="137" t="s">
        <v>4970</v>
      </c>
      <c r="F164" s="138" t="s">
        <v>4971</v>
      </c>
      <c r="G164" s="139" t="s">
        <v>281</v>
      </c>
      <c r="H164" s="140">
        <v>47</v>
      </c>
      <c r="I164" s="141"/>
      <c r="J164" s="142">
        <f t="shared" si="0"/>
        <v>0</v>
      </c>
      <c r="K164" s="138" t="s">
        <v>1</v>
      </c>
      <c r="L164" s="32"/>
      <c r="M164" s="143" t="s">
        <v>1</v>
      </c>
      <c r="N164" s="144" t="s">
        <v>43</v>
      </c>
      <c r="P164" s="145">
        <f t="shared" si="1"/>
        <v>0</v>
      </c>
      <c r="Q164" s="145">
        <v>6.9999999999999994E-5</v>
      </c>
      <c r="R164" s="145">
        <f t="shared" si="2"/>
        <v>3.2899999999999995E-3</v>
      </c>
      <c r="S164" s="145">
        <v>0</v>
      </c>
      <c r="T164" s="146">
        <f t="shared" si="3"/>
        <v>0</v>
      </c>
      <c r="AR164" s="147" t="s">
        <v>370</v>
      </c>
      <c r="AT164" s="147" t="s">
        <v>270</v>
      </c>
      <c r="AU164" s="147" t="s">
        <v>90</v>
      </c>
      <c r="AY164" s="17" t="s">
        <v>268</v>
      </c>
      <c r="BE164" s="148">
        <f t="shared" si="4"/>
        <v>0</v>
      </c>
      <c r="BF164" s="148">
        <f t="shared" si="5"/>
        <v>0</v>
      </c>
      <c r="BG164" s="148">
        <f t="shared" si="6"/>
        <v>0</v>
      </c>
      <c r="BH164" s="148">
        <f t="shared" si="7"/>
        <v>0</v>
      </c>
      <c r="BI164" s="148">
        <f t="shared" si="8"/>
        <v>0</v>
      </c>
      <c r="BJ164" s="17" t="s">
        <v>90</v>
      </c>
      <c r="BK164" s="148">
        <f t="shared" si="9"/>
        <v>0</v>
      </c>
      <c r="BL164" s="17" t="s">
        <v>370</v>
      </c>
      <c r="BM164" s="147" t="s">
        <v>4972</v>
      </c>
    </row>
    <row r="165" spans="2:65" s="1" customFormat="1" ht="24.2" customHeight="1">
      <c r="B165" s="32"/>
      <c r="C165" s="136" t="s">
        <v>308</v>
      </c>
      <c r="D165" s="136" t="s">
        <v>270</v>
      </c>
      <c r="E165" s="137" t="s">
        <v>4973</v>
      </c>
      <c r="F165" s="138" t="s">
        <v>4974</v>
      </c>
      <c r="G165" s="139" t="s">
        <v>281</v>
      </c>
      <c r="H165" s="140">
        <v>92</v>
      </c>
      <c r="I165" s="141"/>
      <c r="J165" s="142">
        <f t="shared" si="0"/>
        <v>0</v>
      </c>
      <c r="K165" s="138" t="s">
        <v>1</v>
      </c>
      <c r="L165" s="32"/>
      <c r="M165" s="143" t="s">
        <v>1</v>
      </c>
      <c r="N165" s="144" t="s">
        <v>43</v>
      </c>
      <c r="P165" s="145">
        <f t="shared" si="1"/>
        <v>0</v>
      </c>
      <c r="Q165" s="145">
        <v>6.9999999999999994E-5</v>
      </c>
      <c r="R165" s="145">
        <f t="shared" si="2"/>
        <v>6.4399999999999995E-3</v>
      </c>
      <c r="S165" s="145">
        <v>0</v>
      </c>
      <c r="T165" s="146">
        <f t="shared" si="3"/>
        <v>0</v>
      </c>
      <c r="AR165" s="147" t="s">
        <v>370</v>
      </c>
      <c r="AT165" s="147" t="s">
        <v>270</v>
      </c>
      <c r="AU165" s="147" t="s">
        <v>90</v>
      </c>
      <c r="AY165" s="17" t="s">
        <v>268</v>
      </c>
      <c r="BE165" s="148">
        <f t="shared" si="4"/>
        <v>0</v>
      </c>
      <c r="BF165" s="148">
        <f t="shared" si="5"/>
        <v>0</v>
      </c>
      <c r="BG165" s="148">
        <f t="shared" si="6"/>
        <v>0</v>
      </c>
      <c r="BH165" s="148">
        <f t="shared" si="7"/>
        <v>0</v>
      </c>
      <c r="BI165" s="148">
        <f t="shared" si="8"/>
        <v>0</v>
      </c>
      <c r="BJ165" s="17" t="s">
        <v>90</v>
      </c>
      <c r="BK165" s="148">
        <f t="shared" si="9"/>
        <v>0</v>
      </c>
      <c r="BL165" s="17" t="s">
        <v>370</v>
      </c>
      <c r="BM165" s="147" t="s">
        <v>4975</v>
      </c>
    </row>
    <row r="166" spans="2:65" s="1" customFormat="1" ht="16.5" customHeight="1">
      <c r="B166" s="32"/>
      <c r="C166" s="136" t="s">
        <v>431</v>
      </c>
      <c r="D166" s="136" t="s">
        <v>270</v>
      </c>
      <c r="E166" s="137" t="s">
        <v>4976</v>
      </c>
      <c r="F166" s="138" t="s">
        <v>4977</v>
      </c>
      <c r="G166" s="139" t="s">
        <v>281</v>
      </c>
      <c r="H166" s="140">
        <v>139</v>
      </c>
      <c r="I166" s="141"/>
      <c r="J166" s="142">
        <f t="shared" si="0"/>
        <v>0</v>
      </c>
      <c r="K166" s="138" t="s">
        <v>1</v>
      </c>
      <c r="L166" s="32"/>
      <c r="M166" s="143" t="s">
        <v>1</v>
      </c>
      <c r="N166" s="144" t="s">
        <v>43</v>
      </c>
      <c r="P166" s="145">
        <f t="shared" si="1"/>
        <v>0</v>
      </c>
      <c r="Q166" s="145">
        <v>6.9999999999999994E-5</v>
      </c>
      <c r="R166" s="145">
        <f t="shared" si="2"/>
        <v>9.7299999999999991E-3</v>
      </c>
      <c r="S166" s="145">
        <v>0</v>
      </c>
      <c r="T166" s="146">
        <f t="shared" si="3"/>
        <v>0</v>
      </c>
      <c r="AR166" s="147" t="s">
        <v>370</v>
      </c>
      <c r="AT166" s="147" t="s">
        <v>270</v>
      </c>
      <c r="AU166" s="147" t="s">
        <v>90</v>
      </c>
      <c r="AY166" s="17" t="s">
        <v>268</v>
      </c>
      <c r="BE166" s="148">
        <f t="shared" si="4"/>
        <v>0</v>
      </c>
      <c r="BF166" s="148">
        <f t="shared" si="5"/>
        <v>0</v>
      </c>
      <c r="BG166" s="148">
        <f t="shared" si="6"/>
        <v>0</v>
      </c>
      <c r="BH166" s="148">
        <f t="shared" si="7"/>
        <v>0</v>
      </c>
      <c r="BI166" s="148">
        <f t="shared" si="8"/>
        <v>0</v>
      </c>
      <c r="BJ166" s="17" t="s">
        <v>90</v>
      </c>
      <c r="BK166" s="148">
        <f t="shared" si="9"/>
        <v>0</v>
      </c>
      <c r="BL166" s="17" t="s">
        <v>370</v>
      </c>
      <c r="BM166" s="147" t="s">
        <v>4978</v>
      </c>
    </row>
    <row r="167" spans="2:65" s="1" customFormat="1" ht="16.5" customHeight="1">
      <c r="B167" s="32"/>
      <c r="C167" s="186" t="s">
        <v>437</v>
      </c>
      <c r="D167" s="186" t="s">
        <v>982</v>
      </c>
      <c r="E167" s="187" t="s">
        <v>4979</v>
      </c>
      <c r="F167" s="188" t="s">
        <v>4980</v>
      </c>
      <c r="G167" s="189" t="s">
        <v>1395</v>
      </c>
      <c r="H167" s="190">
        <v>102</v>
      </c>
      <c r="I167" s="191"/>
      <c r="J167" s="192">
        <f t="shared" si="0"/>
        <v>0</v>
      </c>
      <c r="K167" s="188" t="s">
        <v>274</v>
      </c>
      <c r="L167" s="193"/>
      <c r="M167" s="194" t="s">
        <v>1</v>
      </c>
      <c r="N167" s="195" t="s">
        <v>43</v>
      </c>
      <c r="P167" s="145">
        <f t="shared" si="1"/>
        <v>0</v>
      </c>
      <c r="Q167" s="145">
        <v>1E-3</v>
      </c>
      <c r="R167" s="145">
        <f t="shared" si="2"/>
        <v>0.10200000000000001</v>
      </c>
      <c r="S167" s="145">
        <v>0</v>
      </c>
      <c r="T167" s="146">
        <f t="shared" si="3"/>
        <v>0</v>
      </c>
      <c r="AR167" s="147" t="s">
        <v>448</v>
      </c>
      <c r="AT167" s="147" t="s">
        <v>982</v>
      </c>
      <c r="AU167" s="147" t="s">
        <v>90</v>
      </c>
      <c r="AY167" s="17" t="s">
        <v>268</v>
      </c>
      <c r="BE167" s="148">
        <f t="shared" si="4"/>
        <v>0</v>
      </c>
      <c r="BF167" s="148">
        <f t="shared" si="5"/>
        <v>0</v>
      </c>
      <c r="BG167" s="148">
        <f t="shared" si="6"/>
        <v>0</v>
      </c>
      <c r="BH167" s="148">
        <f t="shared" si="7"/>
        <v>0</v>
      </c>
      <c r="BI167" s="148">
        <f t="shared" si="8"/>
        <v>0</v>
      </c>
      <c r="BJ167" s="17" t="s">
        <v>90</v>
      </c>
      <c r="BK167" s="148">
        <f t="shared" si="9"/>
        <v>0</v>
      </c>
      <c r="BL167" s="17" t="s">
        <v>370</v>
      </c>
      <c r="BM167" s="147" t="s">
        <v>4981</v>
      </c>
    </row>
    <row r="168" spans="2:65" s="1" customFormat="1" ht="16.5" customHeight="1">
      <c r="B168" s="32"/>
      <c r="C168" s="136" t="s">
        <v>442</v>
      </c>
      <c r="D168" s="136" t="s">
        <v>270</v>
      </c>
      <c r="E168" s="137" t="s">
        <v>4914</v>
      </c>
      <c r="F168" s="138" t="s">
        <v>4915</v>
      </c>
      <c r="G168" s="139" t="s">
        <v>318</v>
      </c>
      <c r="H168" s="140">
        <v>2739</v>
      </c>
      <c r="I168" s="141"/>
      <c r="J168" s="142">
        <f t="shared" si="0"/>
        <v>0</v>
      </c>
      <c r="K168" s="138" t="s">
        <v>274</v>
      </c>
      <c r="L168" s="32"/>
      <c r="M168" s="143" t="s">
        <v>1</v>
      </c>
      <c r="N168" s="144" t="s">
        <v>43</v>
      </c>
      <c r="P168" s="145">
        <f t="shared" si="1"/>
        <v>0</v>
      </c>
      <c r="Q168" s="145">
        <v>0</v>
      </c>
      <c r="R168" s="145">
        <f t="shared" si="2"/>
        <v>0</v>
      </c>
      <c r="S168" s="145">
        <v>0</v>
      </c>
      <c r="T168" s="146">
        <f t="shared" si="3"/>
        <v>0</v>
      </c>
      <c r="AR168" s="147" t="s">
        <v>370</v>
      </c>
      <c r="AT168" s="147" t="s">
        <v>270</v>
      </c>
      <c r="AU168" s="147" t="s">
        <v>90</v>
      </c>
      <c r="AY168" s="17" t="s">
        <v>268</v>
      </c>
      <c r="BE168" s="148">
        <f t="shared" si="4"/>
        <v>0</v>
      </c>
      <c r="BF168" s="148">
        <f t="shared" si="5"/>
        <v>0</v>
      </c>
      <c r="BG168" s="148">
        <f t="shared" si="6"/>
        <v>0</v>
      </c>
      <c r="BH168" s="148">
        <f t="shared" si="7"/>
        <v>0</v>
      </c>
      <c r="BI168" s="148">
        <f t="shared" si="8"/>
        <v>0</v>
      </c>
      <c r="BJ168" s="17" t="s">
        <v>90</v>
      </c>
      <c r="BK168" s="148">
        <f t="shared" si="9"/>
        <v>0</v>
      </c>
      <c r="BL168" s="17" t="s">
        <v>370</v>
      </c>
      <c r="BM168" s="147" t="s">
        <v>4982</v>
      </c>
    </row>
    <row r="169" spans="2:65" s="1" customFormat="1" ht="24.2" customHeight="1">
      <c r="B169" s="32"/>
      <c r="C169" s="136" t="s">
        <v>448</v>
      </c>
      <c r="D169" s="136" t="s">
        <v>270</v>
      </c>
      <c r="E169" s="137" t="s">
        <v>1706</v>
      </c>
      <c r="F169" s="138" t="s">
        <v>1707</v>
      </c>
      <c r="G169" s="139" t="s">
        <v>1472</v>
      </c>
      <c r="H169" s="197"/>
      <c r="I169" s="141"/>
      <c r="J169" s="142">
        <f t="shared" si="0"/>
        <v>0</v>
      </c>
      <c r="K169" s="138" t="s">
        <v>274</v>
      </c>
      <c r="L169" s="32"/>
      <c r="M169" s="143" t="s">
        <v>1</v>
      </c>
      <c r="N169" s="144" t="s">
        <v>43</v>
      </c>
      <c r="P169" s="145">
        <f t="shared" si="1"/>
        <v>0</v>
      </c>
      <c r="Q169" s="145">
        <v>0</v>
      </c>
      <c r="R169" s="145">
        <f t="shared" si="2"/>
        <v>0</v>
      </c>
      <c r="S169" s="145">
        <v>0</v>
      </c>
      <c r="T169" s="146">
        <f t="shared" si="3"/>
        <v>0</v>
      </c>
      <c r="AR169" s="147" t="s">
        <v>370</v>
      </c>
      <c r="AT169" s="147" t="s">
        <v>270</v>
      </c>
      <c r="AU169" s="147" t="s">
        <v>90</v>
      </c>
      <c r="AY169" s="17" t="s">
        <v>268</v>
      </c>
      <c r="BE169" s="148">
        <f t="shared" si="4"/>
        <v>0</v>
      </c>
      <c r="BF169" s="148">
        <f t="shared" si="5"/>
        <v>0</v>
      </c>
      <c r="BG169" s="148">
        <f t="shared" si="6"/>
        <v>0</v>
      </c>
      <c r="BH169" s="148">
        <f t="shared" si="7"/>
        <v>0</v>
      </c>
      <c r="BI169" s="148">
        <f t="shared" si="8"/>
        <v>0</v>
      </c>
      <c r="BJ169" s="17" t="s">
        <v>90</v>
      </c>
      <c r="BK169" s="148">
        <f t="shared" si="9"/>
        <v>0</v>
      </c>
      <c r="BL169" s="17" t="s">
        <v>370</v>
      </c>
      <c r="BM169" s="147" t="s">
        <v>4983</v>
      </c>
    </row>
    <row r="170" spans="2:65" s="11" customFormat="1" ht="22.9" customHeight="1">
      <c r="B170" s="124"/>
      <c r="D170" s="125" t="s">
        <v>76</v>
      </c>
      <c r="E170" s="134" t="s">
        <v>1709</v>
      </c>
      <c r="F170" s="134" t="s">
        <v>130</v>
      </c>
      <c r="I170" s="127"/>
      <c r="J170" s="135">
        <f>BK170</f>
        <v>0</v>
      </c>
      <c r="L170" s="124"/>
      <c r="M170" s="129"/>
      <c r="P170" s="130">
        <f>SUM(P171:P173)</f>
        <v>0</v>
      </c>
      <c r="R170" s="130">
        <f>SUM(R171:R173)</f>
        <v>6.9999999999999994E-5</v>
      </c>
      <c r="T170" s="131">
        <f>SUM(T171:T173)</f>
        <v>0</v>
      </c>
      <c r="AR170" s="125" t="s">
        <v>90</v>
      </c>
      <c r="AT170" s="132" t="s">
        <v>76</v>
      </c>
      <c r="AU170" s="132" t="s">
        <v>84</v>
      </c>
      <c r="AY170" s="125" t="s">
        <v>268</v>
      </c>
      <c r="BK170" s="133">
        <f>SUM(BK171:BK173)</f>
        <v>0</v>
      </c>
    </row>
    <row r="171" spans="2:65" s="1" customFormat="1" ht="76.349999999999994" customHeight="1">
      <c r="B171" s="32"/>
      <c r="C171" s="136" t="s">
        <v>471</v>
      </c>
      <c r="D171" s="136" t="s">
        <v>270</v>
      </c>
      <c r="E171" s="137" t="s">
        <v>4984</v>
      </c>
      <c r="F171" s="138" t="s">
        <v>4985</v>
      </c>
      <c r="G171" s="139" t="s">
        <v>665</v>
      </c>
      <c r="H171" s="140">
        <v>1</v>
      </c>
      <c r="I171" s="141"/>
      <c r="J171" s="142">
        <f>ROUND(I171*H171,2)</f>
        <v>0</v>
      </c>
      <c r="K171" s="138" t="s">
        <v>1</v>
      </c>
      <c r="L171" s="32"/>
      <c r="M171" s="143" t="s">
        <v>1</v>
      </c>
      <c r="N171" s="144" t="s">
        <v>43</v>
      </c>
      <c r="P171" s="145">
        <f>O171*H171</f>
        <v>0</v>
      </c>
      <c r="Q171" s="145">
        <v>6.9999999999999994E-5</v>
      </c>
      <c r="R171" s="145">
        <f>Q171*H171</f>
        <v>6.9999999999999994E-5</v>
      </c>
      <c r="S171" s="145">
        <v>0</v>
      </c>
      <c r="T171" s="146">
        <f>S171*H171</f>
        <v>0</v>
      </c>
      <c r="AR171" s="147" t="s">
        <v>370</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370</v>
      </c>
      <c r="BM171" s="147" t="s">
        <v>4986</v>
      </c>
    </row>
    <row r="172" spans="2:65" s="1" customFormat="1" ht="19.5">
      <c r="B172" s="32"/>
      <c r="D172" s="150" t="s">
        <v>475</v>
      </c>
      <c r="F172" s="178" t="s">
        <v>4987</v>
      </c>
      <c r="I172" s="179"/>
      <c r="L172" s="32"/>
      <c r="M172" s="180"/>
      <c r="T172" s="56"/>
      <c r="AT172" s="17" t="s">
        <v>475</v>
      </c>
      <c r="AU172" s="17" t="s">
        <v>90</v>
      </c>
    </row>
    <row r="173" spans="2:65" s="1" customFormat="1" ht="24.2" customHeight="1">
      <c r="B173" s="32"/>
      <c r="C173" s="136" t="s">
        <v>477</v>
      </c>
      <c r="D173" s="136" t="s">
        <v>270</v>
      </c>
      <c r="E173" s="137" t="s">
        <v>1730</v>
      </c>
      <c r="F173" s="138" t="s">
        <v>1731</v>
      </c>
      <c r="G173" s="139" t="s">
        <v>1472</v>
      </c>
      <c r="H173" s="197"/>
      <c r="I173" s="141"/>
      <c r="J173" s="142">
        <f>ROUND(I173*H173,2)</f>
        <v>0</v>
      </c>
      <c r="K173" s="138" t="s">
        <v>274</v>
      </c>
      <c r="L173" s="32"/>
      <c r="M173" s="143" t="s">
        <v>1</v>
      </c>
      <c r="N173" s="144" t="s">
        <v>43</v>
      </c>
      <c r="P173" s="145">
        <f>O173*H173</f>
        <v>0</v>
      </c>
      <c r="Q173" s="145">
        <v>0</v>
      </c>
      <c r="R173" s="145">
        <f>Q173*H173</f>
        <v>0</v>
      </c>
      <c r="S173" s="145">
        <v>0</v>
      </c>
      <c r="T173" s="146">
        <f>S173*H173</f>
        <v>0</v>
      </c>
      <c r="AR173" s="147" t="s">
        <v>370</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370</v>
      </c>
      <c r="BM173" s="147" t="s">
        <v>4988</v>
      </c>
    </row>
    <row r="174" spans="2:65" s="11" customFormat="1" ht="25.9" customHeight="1">
      <c r="B174" s="124"/>
      <c r="D174" s="125" t="s">
        <v>76</v>
      </c>
      <c r="E174" s="126" t="s">
        <v>4473</v>
      </c>
      <c r="F174" s="126" t="s">
        <v>4474</v>
      </c>
      <c r="I174" s="127"/>
      <c r="J174" s="128">
        <f>BK174</f>
        <v>0</v>
      </c>
      <c r="L174" s="124"/>
      <c r="M174" s="129"/>
      <c r="P174" s="130">
        <f>P175+P176</f>
        <v>0</v>
      </c>
      <c r="R174" s="130">
        <f>R175+R176</f>
        <v>0</v>
      </c>
      <c r="T174" s="131">
        <f>T175+T176</f>
        <v>0</v>
      </c>
      <c r="AR174" s="125" t="s">
        <v>101</v>
      </c>
      <c r="AT174" s="132" t="s">
        <v>76</v>
      </c>
      <c r="AU174" s="132" t="s">
        <v>77</v>
      </c>
      <c r="AY174" s="125" t="s">
        <v>268</v>
      </c>
      <c r="BK174" s="133">
        <f>BK175+BK176</f>
        <v>0</v>
      </c>
    </row>
    <row r="175" spans="2:65" s="1" customFormat="1" ht="21.75" customHeight="1">
      <c r="B175" s="32"/>
      <c r="C175" s="136" t="s">
        <v>314</v>
      </c>
      <c r="D175" s="136" t="s">
        <v>270</v>
      </c>
      <c r="E175" s="137" t="s">
        <v>4475</v>
      </c>
      <c r="F175" s="138" t="s">
        <v>4476</v>
      </c>
      <c r="G175" s="139" t="s">
        <v>4477</v>
      </c>
      <c r="H175" s="140">
        <v>100</v>
      </c>
      <c r="I175" s="141"/>
      <c r="J175" s="142">
        <f>ROUND(I175*H175,2)</f>
        <v>0</v>
      </c>
      <c r="K175" s="138" t="s">
        <v>274</v>
      </c>
      <c r="L175" s="32"/>
      <c r="M175" s="143" t="s">
        <v>1</v>
      </c>
      <c r="N175" s="144" t="s">
        <v>43</v>
      </c>
      <c r="P175" s="145">
        <f>O175*H175</f>
        <v>0</v>
      </c>
      <c r="Q175" s="145">
        <v>0</v>
      </c>
      <c r="R175" s="145">
        <f>Q175*H175</f>
        <v>0</v>
      </c>
      <c r="S175" s="145">
        <v>0</v>
      </c>
      <c r="T175" s="146">
        <f>S175*H175</f>
        <v>0</v>
      </c>
      <c r="AR175" s="147" t="s">
        <v>4478</v>
      </c>
      <c r="AT175" s="147" t="s">
        <v>270</v>
      </c>
      <c r="AU175" s="147" t="s">
        <v>84</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4478</v>
      </c>
      <c r="BM175" s="147" t="s">
        <v>4989</v>
      </c>
    </row>
    <row r="176" spans="2:65" s="11" customFormat="1" ht="22.9" customHeight="1">
      <c r="B176" s="124"/>
      <c r="D176" s="125" t="s">
        <v>76</v>
      </c>
      <c r="E176" s="134" t="s">
        <v>4990</v>
      </c>
      <c r="F176" s="134" t="s">
        <v>4991</v>
      </c>
      <c r="I176" s="127"/>
      <c r="J176" s="135">
        <f>BK176</f>
        <v>0</v>
      </c>
      <c r="L176" s="124"/>
      <c r="M176" s="129"/>
      <c r="P176" s="130">
        <f>P177</f>
        <v>0</v>
      </c>
      <c r="R176" s="130">
        <f>R177</f>
        <v>0</v>
      </c>
      <c r="T176" s="131">
        <f>T177</f>
        <v>0</v>
      </c>
      <c r="AR176" s="125" t="s">
        <v>289</v>
      </c>
      <c r="AT176" s="132" t="s">
        <v>76</v>
      </c>
      <c r="AU176" s="132" t="s">
        <v>84</v>
      </c>
      <c r="AY176" s="125" t="s">
        <v>268</v>
      </c>
      <c r="BK176" s="133">
        <f>BK177</f>
        <v>0</v>
      </c>
    </row>
    <row r="177" spans="2:65" s="1" customFormat="1" ht="16.5" customHeight="1">
      <c r="B177" s="32"/>
      <c r="C177" s="136" t="s">
        <v>484</v>
      </c>
      <c r="D177" s="136" t="s">
        <v>270</v>
      </c>
      <c r="E177" s="137" t="s">
        <v>4992</v>
      </c>
      <c r="F177" s="138" t="s">
        <v>4993</v>
      </c>
      <c r="G177" s="139" t="s">
        <v>665</v>
      </c>
      <c r="H177" s="140">
        <v>1</v>
      </c>
      <c r="I177" s="141"/>
      <c r="J177" s="142">
        <f>ROUND(I177*H177,2)</f>
        <v>0</v>
      </c>
      <c r="K177" s="138" t="s">
        <v>1</v>
      </c>
      <c r="L177" s="32"/>
      <c r="M177" s="181" t="s">
        <v>1</v>
      </c>
      <c r="N177" s="182" t="s">
        <v>43</v>
      </c>
      <c r="O177" s="183"/>
      <c r="P177" s="184">
        <f>O177*H177</f>
        <v>0</v>
      </c>
      <c r="Q177" s="184">
        <v>0</v>
      </c>
      <c r="R177" s="184">
        <f>Q177*H177</f>
        <v>0</v>
      </c>
      <c r="S177" s="184">
        <v>0</v>
      </c>
      <c r="T177" s="185">
        <f>S177*H177</f>
        <v>0</v>
      </c>
      <c r="AR177" s="147" t="s">
        <v>4994</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4994</v>
      </c>
      <c r="BM177" s="147" t="s">
        <v>4995</v>
      </c>
    </row>
    <row r="178" spans="2:65" s="1" customFormat="1" ht="6.95" customHeight="1">
      <c r="B178" s="44"/>
      <c r="C178" s="45"/>
      <c r="D178" s="45"/>
      <c r="E178" s="45"/>
      <c r="F178" s="45"/>
      <c r="G178" s="45"/>
      <c r="H178" s="45"/>
      <c r="I178" s="45"/>
      <c r="J178" s="45"/>
      <c r="K178" s="45"/>
      <c r="L178" s="32"/>
    </row>
  </sheetData>
  <sheetProtection algorithmName="SHA-512" hashValue="ihpFgbiuAqtixVFJqytbYs1GTtM+qDdURZABMXz0T48fQKKQ5x8X++HkRoApEseA+fO/kGqFcme2Cb/OvuI4SA==" saltValue="3bksNZs+13NAhz+NiWNPmFmRDSXuemExLUF0j68qkZgbDk7bReshFvrbq2WP+AxPdVn67Tx0UFRoxsdLLySEYg==" spinCount="100000" sheet="1" objects="1" scenarios="1" formatColumns="0" formatRows="0" autoFilter="0"/>
  <autoFilter ref="C131:K177" xr:uid="{00000000-0009-0000-0000-00000D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BM2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140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30" customHeight="1">
      <c r="B13" s="32"/>
      <c r="E13" s="235" t="s">
        <v>4996</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ROUND((SUM(BE134:BE262)),  2)</f>
        <v>0</v>
      </c>
      <c r="I37" s="96">
        <v>0.21</v>
      </c>
      <c r="J37" s="85">
        <f>ROUND(((SUM(BE134:BE262))*I37),  2)</f>
        <v>0</v>
      </c>
      <c r="L37" s="32"/>
    </row>
    <row r="38" spans="2:12" s="1" customFormat="1" ht="14.45" customHeight="1">
      <c r="B38" s="32"/>
      <c r="E38" s="27" t="s">
        <v>43</v>
      </c>
      <c r="F38" s="85">
        <f>ROUND((SUM(BF134:BF262)),  2)</f>
        <v>0</v>
      </c>
      <c r="I38" s="96">
        <v>0.15</v>
      </c>
      <c r="J38" s="85">
        <f>ROUND(((SUM(BF134:BF262))*I38),  2)</f>
        <v>0</v>
      </c>
      <c r="L38" s="32"/>
    </row>
    <row r="39" spans="2:12" s="1" customFormat="1" ht="14.45" hidden="1" customHeight="1">
      <c r="B39" s="32"/>
      <c r="E39" s="27" t="s">
        <v>44</v>
      </c>
      <c r="F39" s="85">
        <f>ROUND((SUM(BG134:BG262)),  2)</f>
        <v>0</v>
      </c>
      <c r="I39" s="96">
        <v>0.21</v>
      </c>
      <c r="J39" s="85">
        <f>0</f>
        <v>0</v>
      </c>
      <c r="L39" s="32"/>
    </row>
    <row r="40" spans="2:12" s="1" customFormat="1" ht="14.45" hidden="1" customHeight="1">
      <c r="B40" s="32"/>
      <c r="E40" s="27" t="s">
        <v>45</v>
      </c>
      <c r="F40" s="85">
        <f>ROUND((SUM(BH134:BH262)),  2)</f>
        <v>0</v>
      </c>
      <c r="I40" s="96">
        <v>0.15</v>
      </c>
      <c r="J40" s="85">
        <f>0</f>
        <v>0</v>
      </c>
      <c r="L40" s="32"/>
    </row>
    <row r="41" spans="2:12" s="1" customFormat="1" ht="14.45" hidden="1" customHeight="1">
      <c r="B41" s="32"/>
      <c r="E41" s="27" t="s">
        <v>46</v>
      </c>
      <c r="F41" s="85">
        <f>ROUND((SUM(BI134:BI262)),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30" customHeight="1">
      <c r="B91" s="32"/>
      <c r="E91" s="235" t="str">
        <f>E13</f>
        <v>D.1.4.5.1 - Silnoproud (přípojky NN areálu, hromosvod a uzemnění)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J134</f>
        <v>0</v>
      </c>
      <c r="L100" s="32"/>
      <c r="AU100" s="17" t="s">
        <v>242</v>
      </c>
    </row>
    <row r="101" spans="2:47" s="8" customFormat="1" ht="24.95" customHeight="1">
      <c r="B101" s="108"/>
      <c r="D101" s="109" t="s">
        <v>4996</v>
      </c>
      <c r="E101" s="110"/>
      <c r="F101" s="110"/>
      <c r="G101" s="110"/>
      <c r="H101" s="110"/>
      <c r="I101" s="110"/>
      <c r="J101" s="111">
        <f>J135</f>
        <v>0</v>
      </c>
      <c r="L101" s="108"/>
    </row>
    <row r="102" spans="2:47" s="9" customFormat="1" ht="19.899999999999999" customHeight="1">
      <c r="B102" s="112"/>
      <c r="D102" s="113" t="s">
        <v>4997</v>
      </c>
      <c r="E102" s="114"/>
      <c r="F102" s="114"/>
      <c r="G102" s="114"/>
      <c r="H102" s="114"/>
      <c r="I102" s="114"/>
      <c r="J102" s="115">
        <f>J136</f>
        <v>0</v>
      </c>
      <c r="L102" s="112"/>
    </row>
    <row r="103" spans="2:47" s="9" customFormat="1" ht="19.899999999999999" customHeight="1">
      <c r="B103" s="112"/>
      <c r="D103" s="113" t="s">
        <v>4998</v>
      </c>
      <c r="E103" s="114"/>
      <c r="F103" s="114"/>
      <c r="G103" s="114"/>
      <c r="H103" s="114"/>
      <c r="I103" s="114"/>
      <c r="J103" s="115">
        <f>J149</f>
        <v>0</v>
      </c>
      <c r="L103" s="112"/>
    </row>
    <row r="104" spans="2:47" s="9" customFormat="1" ht="19.899999999999999" customHeight="1">
      <c r="B104" s="112"/>
      <c r="D104" s="113" t="s">
        <v>4999</v>
      </c>
      <c r="E104" s="114"/>
      <c r="F104" s="114"/>
      <c r="G104" s="114"/>
      <c r="H104" s="114"/>
      <c r="I104" s="114"/>
      <c r="J104" s="115">
        <f>J171</f>
        <v>0</v>
      </c>
      <c r="L104" s="112"/>
    </row>
    <row r="105" spans="2:47" s="9" customFormat="1" ht="19.899999999999999" customHeight="1">
      <c r="B105" s="112"/>
      <c r="D105" s="113" t="s">
        <v>5000</v>
      </c>
      <c r="E105" s="114"/>
      <c r="F105" s="114"/>
      <c r="G105" s="114"/>
      <c r="H105" s="114"/>
      <c r="I105" s="114"/>
      <c r="J105" s="115">
        <f>J183</f>
        <v>0</v>
      </c>
      <c r="L105" s="112"/>
    </row>
    <row r="106" spans="2:47" s="9" customFormat="1" ht="19.899999999999999" customHeight="1">
      <c r="B106" s="112"/>
      <c r="D106" s="113" t="s">
        <v>5001</v>
      </c>
      <c r="E106" s="114"/>
      <c r="F106" s="114"/>
      <c r="G106" s="114"/>
      <c r="H106" s="114"/>
      <c r="I106" s="114"/>
      <c r="J106" s="115">
        <f>J196</f>
        <v>0</v>
      </c>
      <c r="L106" s="112"/>
    </row>
    <row r="107" spans="2:47" s="9" customFormat="1" ht="19.899999999999999" customHeight="1">
      <c r="B107" s="112"/>
      <c r="D107" s="113" t="s">
        <v>5002</v>
      </c>
      <c r="E107" s="114"/>
      <c r="F107" s="114"/>
      <c r="G107" s="114"/>
      <c r="H107" s="114"/>
      <c r="I107" s="114"/>
      <c r="J107" s="115">
        <f>J210</f>
        <v>0</v>
      </c>
      <c r="L107" s="112"/>
    </row>
    <row r="108" spans="2:47" s="9" customFormat="1" ht="19.899999999999999" customHeight="1">
      <c r="B108" s="112"/>
      <c r="D108" s="113" t="s">
        <v>5003</v>
      </c>
      <c r="E108" s="114"/>
      <c r="F108" s="114"/>
      <c r="G108" s="114"/>
      <c r="H108" s="114"/>
      <c r="I108" s="114"/>
      <c r="J108" s="115">
        <f>J222</f>
        <v>0</v>
      </c>
      <c r="L108" s="112"/>
    </row>
    <row r="109" spans="2:47" s="9" customFormat="1" ht="19.899999999999999" customHeight="1">
      <c r="B109" s="112"/>
      <c r="D109" s="113" t="s">
        <v>5004</v>
      </c>
      <c r="E109" s="114"/>
      <c r="F109" s="114"/>
      <c r="G109" s="114"/>
      <c r="H109" s="114"/>
      <c r="I109" s="114"/>
      <c r="J109" s="115">
        <f>J231</f>
        <v>0</v>
      </c>
      <c r="L109" s="112"/>
    </row>
    <row r="110" spans="2:47" s="9" customFormat="1" ht="19.899999999999999" customHeight="1">
      <c r="B110" s="112"/>
      <c r="D110" s="113" t="s">
        <v>5005</v>
      </c>
      <c r="E110" s="114"/>
      <c r="F110" s="114"/>
      <c r="G110" s="114"/>
      <c r="H110" s="114"/>
      <c r="I110" s="114"/>
      <c r="J110" s="115">
        <f>J250</f>
        <v>0</v>
      </c>
      <c r="L110" s="112"/>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253</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8" t="str">
        <f>E7</f>
        <v>VÝSTAVBA CHRÁNĚNÉHO BYDLENÍ V NOVÉ PACE</v>
      </c>
      <c r="F120" s="259"/>
      <c r="G120" s="259"/>
      <c r="H120" s="259"/>
      <c r="L120" s="32"/>
    </row>
    <row r="121" spans="2:12" ht="12" customHeight="1">
      <c r="B121" s="20"/>
      <c r="C121" s="27" t="s">
        <v>228</v>
      </c>
      <c r="L121" s="20"/>
    </row>
    <row r="122" spans="2:12" ht="16.5" customHeight="1">
      <c r="B122" s="20"/>
      <c r="E122" s="258" t="s">
        <v>231</v>
      </c>
      <c r="F122" s="242"/>
      <c r="G122" s="242"/>
      <c r="H122" s="242"/>
      <c r="L122" s="20"/>
    </row>
    <row r="123" spans="2:12" ht="12" customHeight="1">
      <c r="B123" s="20"/>
      <c r="C123" s="27" t="s">
        <v>234</v>
      </c>
      <c r="L123" s="20"/>
    </row>
    <row r="124" spans="2:12" s="1" customFormat="1" ht="16.5" customHeight="1">
      <c r="B124" s="32"/>
      <c r="E124" s="222" t="s">
        <v>753</v>
      </c>
      <c r="F124" s="257"/>
      <c r="G124" s="257"/>
      <c r="H124" s="257"/>
      <c r="L124" s="32"/>
    </row>
    <row r="125" spans="2:12" s="1" customFormat="1" ht="12" customHeight="1">
      <c r="B125" s="32"/>
      <c r="C125" s="27" t="s">
        <v>754</v>
      </c>
      <c r="L125" s="32"/>
    </row>
    <row r="126" spans="2:12" s="1" customFormat="1" ht="30" customHeight="1">
      <c r="B126" s="32"/>
      <c r="E126" s="235" t="str">
        <f>E13</f>
        <v>D.1.4.5.1 - Silnoproud (přípojky NN areálu, hromosvod a uzemnění)</v>
      </c>
      <c r="F126" s="257"/>
      <c r="G126" s="257"/>
      <c r="H126" s="257"/>
      <c r="L126" s="32"/>
    </row>
    <row r="127" spans="2:12" s="1" customFormat="1" ht="6.95" customHeight="1">
      <c r="B127" s="32"/>
      <c r="L127" s="32"/>
    </row>
    <row r="128" spans="2:12" s="1" customFormat="1" ht="12" customHeight="1">
      <c r="B128" s="32"/>
      <c r="C128" s="27" t="s">
        <v>20</v>
      </c>
      <c r="F128" s="25" t="str">
        <f>F16</f>
        <v xml:space="preserve">Na Vyšehradě 1205, 509 01 Nová Paka </v>
      </c>
      <c r="I128" s="27" t="s">
        <v>22</v>
      </c>
      <c r="J128" s="52" t="str">
        <f>IF(J16="","",J16)</f>
        <v>14. 12. 2023</v>
      </c>
      <c r="L128" s="32"/>
    </row>
    <row r="129" spans="2:65" s="1" customFormat="1" ht="6.95" customHeight="1">
      <c r="B129" s="32"/>
      <c r="L129" s="32"/>
    </row>
    <row r="130" spans="2:65" s="1" customFormat="1" ht="25.7" customHeight="1">
      <c r="B130" s="32"/>
      <c r="C130" s="27" t="s">
        <v>24</v>
      </c>
      <c r="F130" s="25" t="str">
        <f>E19</f>
        <v>Královehradecký kraj</v>
      </c>
      <c r="I130" s="27" t="s">
        <v>30</v>
      </c>
      <c r="J130" s="30" t="str">
        <f>E25</f>
        <v>Růžička a partneři, s.r.o.</v>
      </c>
      <c r="L130" s="32"/>
    </row>
    <row r="131" spans="2:65" s="1" customFormat="1" ht="15.2" customHeight="1">
      <c r="B131" s="32"/>
      <c r="C131" s="27" t="s">
        <v>28</v>
      </c>
      <c r="F131" s="25" t="str">
        <f>IF(E22="","",E22)</f>
        <v>Vyplň údaj</v>
      </c>
      <c r="I131" s="27" t="s">
        <v>33</v>
      </c>
      <c r="J131" s="30" t="str">
        <f>E28</f>
        <v>QSB, s.r.o.</v>
      </c>
      <c r="L131" s="32"/>
    </row>
    <row r="132" spans="2:65" s="1" customFormat="1" ht="10.35" customHeight="1">
      <c r="B132" s="32"/>
      <c r="L132" s="32"/>
    </row>
    <row r="133" spans="2:65" s="10" customFormat="1" ht="29.25" customHeight="1">
      <c r="B133" s="116"/>
      <c r="C133" s="117" t="s">
        <v>254</v>
      </c>
      <c r="D133" s="118" t="s">
        <v>62</v>
      </c>
      <c r="E133" s="118" t="s">
        <v>58</v>
      </c>
      <c r="F133" s="118" t="s">
        <v>59</v>
      </c>
      <c r="G133" s="118" t="s">
        <v>255</v>
      </c>
      <c r="H133" s="118" t="s">
        <v>256</v>
      </c>
      <c r="I133" s="118" t="s">
        <v>257</v>
      </c>
      <c r="J133" s="118" t="s">
        <v>240</v>
      </c>
      <c r="K133" s="119" t="s">
        <v>258</v>
      </c>
      <c r="L133" s="116"/>
      <c r="M133" s="59" t="s">
        <v>1</v>
      </c>
      <c r="N133" s="60" t="s">
        <v>41</v>
      </c>
      <c r="O133" s="60" t="s">
        <v>259</v>
      </c>
      <c r="P133" s="60" t="s">
        <v>260</v>
      </c>
      <c r="Q133" s="60" t="s">
        <v>261</v>
      </c>
      <c r="R133" s="60" t="s">
        <v>262</v>
      </c>
      <c r="S133" s="60" t="s">
        <v>263</v>
      </c>
      <c r="T133" s="61" t="s">
        <v>264</v>
      </c>
    </row>
    <row r="134" spans="2:65" s="1" customFormat="1" ht="22.9" customHeight="1">
      <c r="B134" s="32"/>
      <c r="C134" s="64" t="s">
        <v>265</v>
      </c>
      <c r="J134" s="120">
        <f>BK134</f>
        <v>0</v>
      </c>
      <c r="L134" s="32"/>
      <c r="M134" s="62"/>
      <c r="N134" s="53"/>
      <c r="O134" s="53"/>
      <c r="P134" s="121">
        <f>P135</f>
        <v>0</v>
      </c>
      <c r="Q134" s="53"/>
      <c r="R134" s="121">
        <f>R135</f>
        <v>0</v>
      </c>
      <c r="S134" s="53"/>
      <c r="T134" s="122">
        <f>T135</f>
        <v>0</v>
      </c>
      <c r="AT134" s="17" t="s">
        <v>76</v>
      </c>
      <c r="AU134" s="17" t="s">
        <v>242</v>
      </c>
      <c r="BK134" s="123">
        <f>BK135</f>
        <v>0</v>
      </c>
    </row>
    <row r="135" spans="2:65" s="11" customFormat="1" ht="25.9" customHeight="1">
      <c r="B135" s="124"/>
      <c r="D135" s="125" t="s">
        <v>76</v>
      </c>
      <c r="E135" s="126" t="s">
        <v>138</v>
      </c>
      <c r="F135" s="126" t="s">
        <v>139</v>
      </c>
      <c r="I135" s="127"/>
      <c r="J135" s="128">
        <f>BK135</f>
        <v>0</v>
      </c>
      <c r="L135" s="124"/>
      <c r="M135" s="129"/>
      <c r="P135" s="130">
        <f>P136+P149+P171+P183+P196+P210+P222+P231+P250</f>
        <v>0</v>
      </c>
      <c r="R135" s="130">
        <f>R136+R149+R171+R183+R196+R210+R222+R231+R250</f>
        <v>0</v>
      </c>
      <c r="T135" s="131">
        <f>T136+T149+T171+T183+T196+T210+T222+T231+T250</f>
        <v>0</v>
      </c>
      <c r="AR135" s="125" t="s">
        <v>84</v>
      </c>
      <c r="AT135" s="132" t="s">
        <v>76</v>
      </c>
      <c r="AU135" s="132" t="s">
        <v>77</v>
      </c>
      <c r="AY135" s="125" t="s">
        <v>268</v>
      </c>
      <c r="BK135" s="133">
        <f>BK136+BK149+BK171+BK183+BK196+BK210+BK222+BK231+BK250</f>
        <v>0</v>
      </c>
    </row>
    <row r="136" spans="2:65" s="11" customFormat="1" ht="22.9" customHeight="1">
      <c r="B136" s="124"/>
      <c r="D136" s="125" t="s">
        <v>76</v>
      </c>
      <c r="E136" s="134" t="s">
        <v>5006</v>
      </c>
      <c r="F136" s="134" t="s">
        <v>5007</v>
      </c>
      <c r="I136" s="127"/>
      <c r="J136" s="135">
        <f>BK136</f>
        <v>0</v>
      </c>
      <c r="L136" s="124"/>
      <c r="M136" s="129"/>
      <c r="P136" s="130">
        <f>SUM(P137:P148)</f>
        <v>0</v>
      </c>
      <c r="R136" s="130">
        <f>SUM(R137:R148)</f>
        <v>0</v>
      </c>
      <c r="T136" s="131">
        <f>SUM(T137:T148)</f>
        <v>0</v>
      </c>
      <c r="AR136" s="125" t="s">
        <v>84</v>
      </c>
      <c r="AT136" s="132" t="s">
        <v>76</v>
      </c>
      <c r="AU136" s="132" t="s">
        <v>84</v>
      </c>
      <c r="AY136" s="125" t="s">
        <v>268</v>
      </c>
      <c r="BK136" s="133">
        <f>SUM(BK137:BK148)</f>
        <v>0</v>
      </c>
    </row>
    <row r="137" spans="2:65" s="1" customFormat="1" ht="37.9" customHeight="1">
      <c r="B137" s="32"/>
      <c r="C137" s="136" t="s">
        <v>84</v>
      </c>
      <c r="D137" s="136" t="s">
        <v>270</v>
      </c>
      <c r="E137" s="137" t="s">
        <v>5008</v>
      </c>
      <c r="F137" s="138" t="s">
        <v>5009</v>
      </c>
      <c r="G137" s="139" t="s">
        <v>440</v>
      </c>
      <c r="H137" s="140">
        <v>13</v>
      </c>
      <c r="I137" s="141"/>
      <c r="J137" s="142">
        <f t="shared" ref="J137:J148" si="0">ROUND(I137*H137,2)</f>
        <v>0</v>
      </c>
      <c r="K137" s="138" t="s">
        <v>1</v>
      </c>
      <c r="L137" s="32"/>
      <c r="M137" s="143" t="s">
        <v>1</v>
      </c>
      <c r="N137" s="144" t="s">
        <v>43</v>
      </c>
      <c r="P137" s="145">
        <f t="shared" ref="P137:P148" si="1">O137*H137</f>
        <v>0</v>
      </c>
      <c r="Q137" s="145">
        <v>0</v>
      </c>
      <c r="R137" s="145">
        <f t="shared" ref="R137:R148" si="2">Q137*H137</f>
        <v>0</v>
      </c>
      <c r="S137" s="145">
        <v>0</v>
      </c>
      <c r="T137" s="146">
        <f t="shared" ref="T137:T148" si="3">S137*H137</f>
        <v>0</v>
      </c>
      <c r="AR137" s="147" t="s">
        <v>101</v>
      </c>
      <c r="AT137" s="147" t="s">
        <v>270</v>
      </c>
      <c r="AU137" s="147" t="s">
        <v>90</v>
      </c>
      <c r="AY137" s="17" t="s">
        <v>268</v>
      </c>
      <c r="BE137" s="148">
        <f t="shared" ref="BE137:BE148" si="4">IF(N137="základní",J137,0)</f>
        <v>0</v>
      </c>
      <c r="BF137" s="148">
        <f t="shared" ref="BF137:BF148" si="5">IF(N137="snížená",J137,0)</f>
        <v>0</v>
      </c>
      <c r="BG137" s="148">
        <f t="shared" ref="BG137:BG148" si="6">IF(N137="zákl. přenesená",J137,0)</f>
        <v>0</v>
      </c>
      <c r="BH137" s="148">
        <f t="shared" ref="BH137:BH148" si="7">IF(N137="sníž. přenesená",J137,0)</f>
        <v>0</v>
      </c>
      <c r="BI137" s="148">
        <f t="shared" ref="BI137:BI148" si="8">IF(N137="nulová",J137,0)</f>
        <v>0</v>
      </c>
      <c r="BJ137" s="17" t="s">
        <v>90</v>
      </c>
      <c r="BK137" s="148">
        <f t="shared" ref="BK137:BK148" si="9">ROUND(I137*H137,2)</f>
        <v>0</v>
      </c>
      <c r="BL137" s="17" t="s">
        <v>101</v>
      </c>
      <c r="BM137" s="147" t="s">
        <v>90</v>
      </c>
    </row>
    <row r="138" spans="2:65" s="1" customFormat="1" ht="24.2" customHeight="1">
      <c r="B138" s="32"/>
      <c r="C138" s="136" t="s">
        <v>90</v>
      </c>
      <c r="D138" s="136" t="s">
        <v>270</v>
      </c>
      <c r="E138" s="137" t="s">
        <v>5010</v>
      </c>
      <c r="F138" s="138" t="s">
        <v>5011</v>
      </c>
      <c r="G138" s="139" t="s">
        <v>440</v>
      </c>
      <c r="H138" s="140">
        <v>13</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101</v>
      </c>
    </row>
    <row r="139" spans="2:65" s="1" customFormat="1" ht="24.2" customHeight="1">
      <c r="B139" s="32"/>
      <c r="C139" s="136" t="s">
        <v>97</v>
      </c>
      <c r="D139" s="136" t="s">
        <v>270</v>
      </c>
      <c r="E139" s="137" t="s">
        <v>5012</v>
      </c>
      <c r="F139" s="138" t="s">
        <v>5013</v>
      </c>
      <c r="G139" s="139" t="s">
        <v>440</v>
      </c>
      <c r="H139" s="140">
        <v>11</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293</v>
      </c>
    </row>
    <row r="140" spans="2:65" s="1" customFormat="1" ht="33" customHeight="1">
      <c r="B140" s="32"/>
      <c r="C140" s="136" t="s">
        <v>101</v>
      </c>
      <c r="D140" s="136" t="s">
        <v>270</v>
      </c>
      <c r="E140" s="137" t="s">
        <v>5014</v>
      </c>
      <c r="F140" s="138" t="s">
        <v>5015</v>
      </c>
      <c r="G140" s="139" t="s">
        <v>440</v>
      </c>
      <c r="H140" s="140">
        <v>16</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321</v>
      </c>
    </row>
    <row r="141" spans="2:65" s="1" customFormat="1" ht="37.9" customHeight="1">
      <c r="B141" s="32"/>
      <c r="C141" s="136" t="s">
        <v>289</v>
      </c>
      <c r="D141" s="136" t="s">
        <v>270</v>
      </c>
      <c r="E141" s="137" t="s">
        <v>5016</v>
      </c>
      <c r="F141" s="138" t="s">
        <v>5017</v>
      </c>
      <c r="G141" s="139" t="s">
        <v>440</v>
      </c>
      <c r="H141" s="140">
        <v>58</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346</v>
      </c>
    </row>
    <row r="142" spans="2:65" s="1" customFormat="1" ht="37.9" customHeight="1">
      <c r="B142" s="32"/>
      <c r="C142" s="136" t="s">
        <v>293</v>
      </c>
      <c r="D142" s="136" t="s">
        <v>270</v>
      </c>
      <c r="E142" s="137" t="s">
        <v>5018</v>
      </c>
      <c r="F142" s="138" t="s">
        <v>5019</v>
      </c>
      <c r="G142" s="139" t="s">
        <v>440</v>
      </c>
      <c r="H142" s="140">
        <v>4</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361</v>
      </c>
    </row>
    <row r="143" spans="2:65" s="1" customFormat="1" ht="33" customHeight="1">
      <c r="B143" s="32"/>
      <c r="C143" s="136" t="s">
        <v>299</v>
      </c>
      <c r="D143" s="136" t="s">
        <v>270</v>
      </c>
      <c r="E143" s="137" t="s">
        <v>5020</v>
      </c>
      <c r="F143" s="138" t="s">
        <v>5021</v>
      </c>
      <c r="G143" s="139" t="s">
        <v>440</v>
      </c>
      <c r="H143" s="140">
        <v>12</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378</v>
      </c>
    </row>
    <row r="144" spans="2:65" s="1" customFormat="1" ht="37.9" customHeight="1">
      <c r="B144" s="32"/>
      <c r="C144" s="136" t="s">
        <v>309</v>
      </c>
      <c r="D144" s="136" t="s">
        <v>270</v>
      </c>
      <c r="E144" s="137" t="s">
        <v>5022</v>
      </c>
      <c r="F144" s="138" t="s">
        <v>5023</v>
      </c>
      <c r="G144" s="139" t="s">
        <v>440</v>
      </c>
      <c r="H144" s="140">
        <v>4</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5024</v>
      </c>
    </row>
    <row r="145" spans="2:65" s="1" customFormat="1" ht="37.9" customHeight="1">
      <c r="B145" s="32"/>
      <c r="C145" s="136" t="s">
        <v>315</v>
      </c>
      <c r="D145" s="136" t="s">
        <v>270</v>
      </c>
      <c r="E145" s="137" t="s">
        <v>5025</v>
      </c>
      <c r="F145" s="138" t="s">
        <v>5026</v>
      </c>
      <c r="G145" s="139" t="s">
        <v>440</v>
      </c>
      <c r="H145" s="140">
        <v>4</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5027</v>
      </c>
    </row>
    <row r="146" spans="2:65" s="1" customFormat="1" ht="37.9" customHeight="1">
      <c r="B146" s="32"/>
      <c r="C146" s="136" t="s">
        <v>321</v>
      </c>
      <c r="D146" s="136" t="s">
        <v>270</v>
      </c>
      <c r="E146" s="137" t="s">
        <v>5028</v>
      </c>
      <c r="F146" s="138" t="s">
        <v>5029</v>
      </c>
      <c r="G146" s="139" t="s">
        <v>440</v>
      </c>
      <c r="H146" s="140">
        <v>4</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5030</v>
      </c>
    </row>
    <row r="147" spans="2:65" s="1" customFormat="1" ht="37.9" customHeight="1">
      <c r="B147" s="32"/>
      <c r="C147" s="136" t="s">
        <v>326</v>
      </c>
      <c r="D147" s="136" t="s">
        <v>270</v>
      </c>
      <c r="E147" s="137" t="s">
        <v>5031</v>
      </c>
      <c r="F147" s="138" t="s">
        <v>5032</v>
      </c>
      <c r="G147" s="139" t="s">
        <v>440</v>
      </c>
      <c r="H147" s="140">
        <v>4</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5033</v>
      </c>
    </row>
    <row r="148" spans="2:65" s="1" customFormat="1" ht="37.9" customHeight="1">
      <c r="B148" s="32"/>
      <c r="C148" s="136" t="s">
        <v>346</v>
      </c>
      <c r="D148" s="136" t="s">
        <v>270</v>
      </c>
      <c r="E148" s="137" t="s">
        <v>5034</v>
      </c>
      <c r="F148" s="138" t="s">
        <v>5035</v>
      </c>
      <c r="G148" s="139" t="s">
        <v>440</v>
      </c>
      <c r="H148" s="140">
        <v>2</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5036</v>
      </c>
    </row>
    <row r="149" spans="2:65" s="11" customFormat="1" ht="22.9" customHeight="1">
      <c r="B149" s="124"/>
      <c r="D149" s="125" t="s">
        <v>76</v>
      </c>
      <c r="E149" s="134" t="s">
        <v>5037</v>
      </c>
      <c r="F149" s="134" t="s">
        <v>5038</v>
      </c>
      <c r="I149" s="127"/>
      <c r="J149" s="135">
        <f>BK149</f>
        <v>0</v>
      </c>
      <c r="L149" s="124"/>
      <c r="M149" s="129"/>
      <c r="P149" s="130">
        <f>SUM(P150:P170)</f>
        <v>0</v>
      </c>
      <c r="R149" s="130">
        <f>SUM(R150:R170)</f>
        <v>0</v>
      </c>
      <c r="T149" s="131">
        <f>SUM(T150:T170)</f>
        <v>0</v>
      </c>
      <c r="AR149" s="125" t="s">
        <v>84</v>
      </c>
      <c r="AT149" s="132" t="s">
        <v>76</v>
      </c>
      <c r="AU149" s="132" t="s">
        <v>84</v>
      </c>
      <c r="AY149" s="125" t="s">
        <v>268</v>
      </c>
      <c r="BK149" s="133">
        <f>SUM(BK150:BK170)</f>
        <v>0</v>
      </c>
    </row>
    <row r="150" spans="2:65" s="1" customFormat="1" ht="24.2" customHeight="1">
      <c r="B150" s="32"/>
      <c r="C150" s="136" t="s">
        <v>356</v>
      </c>
      <c r="D150" s="136" t="s">
        <v>270</v>
      </c>
      <c r="E150" s="137" t="s">
        <v>5039</v>
      </c>
      <c r="F150" s="138" t="s">
        <v>5040</v>
      </c>
      <c r="G150" s="139" t="s">
        <v>440</v>
      </c>
      <c r="H150" s="140">
        <v>4</v>
      </c>
      <c r="I150" s="141"/>
      <c r="J150" s="142">
        <f t="shared" ref="J150:J170" si="10">ROUND(I150*H150,2)</f>
        <v>0</v>
      </c>
      <c r="K150" s="138" t="s">
        <v>1</v>
      </c>
      <c r="L150" s="32"/>
      <c r="M150" s="143" t="s">
        <v>1</v>
      </c>
      <c r="N150" s="144" t="s">
        <v>43</v>
      </c>
      <c r="P150" s="145">
        <f t="shared" ref="P150:P170" si="11">O150*H150</f>
        <v>0</v>
      </c>
      <c r="Q150" s="145">
        <v>0</v>
      </c>
      <c r="R150" s="145">
        <f t="shared" ref="R150:R170" si="12">Q150*H150</f>
        <v>0</v>
      </c>
      <c r="S150" s="145">
        <v>0</v>
      </c>
      <c r="T150" s="146">
        <f t="shared" ref="T150:T170" si="13">S150*H150</f>
        <v>0</v>
      </c>
      <c r="AR150" s="147" t="s">
        <v>101</v>
      </c>
      <c r="AT150" s="147" t="s">
        <v>270</v>
      </c>
      <c r="AU150" s="147" t="s">
        <v>90</v>
      </c>
      <c r="AY150" s="17" t="s">
        <v>268</v>
      </c>
      <c r="BE150" s="148">
        <f t="shared" ref="BE150:BE170" si="14">IF(N150="základní",J150,0)</f>
        <v>0</v>
      </c>
      <c r="BF150" s="148">
        <f t="shared" ref="BF150:BF170" si="15">IF(N150="snížená",J150,0)</f>
        <v>0</v>
      </c>
      <c r="BG150" s="148">
        <f t="shared" ref="BG150:BG170" si="16">IF(N150="zákl. přenesená",J150,0)</f>
        <v>0</v>
      </c>
      <c r="BH150" s="148">
        <f t="shared" ref="BH150:BH170" si="17">IF(N150="sníž. přenesená",J150,0)</f>
        <v>0</v>
      </c>
      <c r="BI150" s="148">
        <f t="shared" ref="BI150:BI170" si="18">IF(N150="nulová",J150,0)</f>
        <v>0</v>
      </c>
      <c r="BJ150" s="17" t="s">
        <v>90</v>
      </c>
      <c r="BK150" s="148">
        <f t="shared" ref="BK150:BK170" si="19">ROUND(I150*H150,2)</f>
        <v>0</v>
      </c>
      <c r="BL150" s="17" t="s">
        <v>101</v>
      </c>
      <c r="BM150" s="147" t="s">
        <v>387</v>
      </c>
    </row>
    <row r="151" spans="2:65" s="1" customFormat="1" ht="37.9" customHeight="1">
      <c r="B151" s="32"/>
      <c r="C151" s="136" t="s">
        <v>361</v>
      </c>
      <c r="D151" s="136" t="s">
        <v>270</v>
      </c>
      <c r="E151" s="137" t="s">
        <v>5041</v>
      </c>
      <c r="F151" s="138" t="s">
        <v>5042</v>
      </c>
      <c r="G151" s="139" t="s">
        <v>440</v>
      </c>
      <c r="H151" s="140">
        <v>8</v>
      </c>
      <c r="I151" s="141"/>
      <c r="J151" s="142">
        <f t="shared" si="10"/>
        <v>0</v>
      </c>
      <c r="K151" s="138" t="s">
        <v>1</v>
      </c>
      <c r="L151" s="32"/>
      <c r="M151" s="143" t="s">
        <v>1</v>
      </c>
      <c r="N151" s="144" t="s">
        <v>43</v>
      </c>
      <c r="P151" s="145">
        <f t="shared" si="11"/>
        <v>0</v>
      </c>
      <c r="Q151" s="145">
        <v>0</v>
      </c>
      <c r="R151" s="145">
        <f t="shared" si="12"/>
        <v>0</v>
      </c>
      <c r="S151" s="145">
        <v>0</v>
      </c>
      <c r="T151" s="146">
        <f t="shared" si="13"/>
        <v>0</v>
      </c>
      <c r="AR151" s="147" t="s">
        <v>101</v>
      </c>
      <c r="AT151" s="147" t="s">
        <v>270</v>
      </c>
      <c r="AU151" s="147" t="s">
        <v>90</v>
      </c>
      <c r="AY151" s="17" t="s">
        <v>268</v>
      </c>
      <c r="BE151" s="148">
        <f t="shared" si="14"/>
        <v>0</v>
      </c>
      <c r="BF151" s="148">
        <f t="shared" si="15"/>
        <v>0</v>
      </c>
      <c r="BG151" s="148">
        <f t="shared" si="16"/>
        <v>0</v>
      </c>
      <c r="BH151" s="148">
        <f t="shared" si="17"/>
        <v>0</v>
      </c>
      <c r="BI151" s="148">
        <f t="shared" si="18"/>
        <v>0</v>
      </c>
      <c r="BJ151" s="17" t="s">
        <v>90</v>
      </c>
      <c r="BK151" s="148">
        <f t="shared" si="19"/>
        <v>0</v>
      </c>
      <c r="BL151" s="17" t="s">
        <v>101</v>
      </c>
      <c r="BM151" s="147" t="s">
        <v>396</v>
      </c>
    </row>
    <row r="152" spans="2:65" s="1" customFormat="1" ht="24.2" customHeight="1">
      <c r="B152" s="32"/>
      <c r="C152" s="136" t="s">
        <v>8</v>
      </c>
      <c r="D152" s="136" t="s">
        <v>270</v>
      </c>
      <c r="E152" s="137" t="s">
        <v>5043</v>
      </c>
      <c r="F152" s="138" t="s">
        <v>5044</v>
      </c>
      <c r="G152" s="139" t="s">
        <v>440</v>
      </c>
      <c r="H152" s="140">
        <v>28</v>
      </c>
      <c r="I152" s="141"/>
      <c r="J152" s="142">
        <f t="shared" si="10"/>
        <v>0</v>
      </c>
      <c r="K152" s="138" t="s">
        <v>1</v>
      </c>
      <c r="L152" s="32"/>
      <c r="M152" s="143" t="s">
        <v>1</v>
      </c>
      <c r="N152" s="144" t="s">
        <v>43</v>
      </c>
      <c r="P152" s="145">
        <f t="shared" si="11"/>
        <v>0</v>
      </c>
      <c r="Q152" s="145">
        <v>0</v>
      </c>
      <c r="R152" s="145">
        <f t="shared" si="12"/>
        <v>0</v>
      </c>
      <c r="S152" s="145">
        <v>0</v>
      </c>
      <c r="T152" s="146">
        <f t="shared" si="13"/>
        <v>0</v>
      </c>
      <c r="AR152" s="147" t="s">
        <v>101</v>
      </c>
      <c r="AT152" s="147" t="s">
        <v>270</v>
      </c>
      <c r="AU152" s="147" t="s">
        <v>90</v>
      </c>
      <c r="AY152" s="17" t="s">
        <v>268</v>
      </c>
      <c r="BE152" s="148">
        <f t="shared" si="14"/>
        <v>0</v>
      </c>
      <c r="BF152" s="148">
        <f t="shared" si="15"/>
        <v>0</v>
      </c>
      <c r="BG152" s="148">
        <f t="shared" si="16"/>
        <v>0</v>
      </c>
      <c r="BH152" s="148">
        <f t="shared" si="17"/>
        <v>0</v>
      </c>
      <c r="BI152" s="148">
        <f t="shared" si="18"/>
        <v>0</v>
      </c>
      <c r="BJ152" s="17" t="s">
        <v>90</v>
      </c>
      <c r="BK152" s="148">
        <f t="shared" si="19"/>
        <v>0</v>
      </c>
      <c r="BL152" s="17" t="s">
        <v>101</v>
      </c>
      <c r="BM152" s="147" t="s">
        <v>406</v>
      </c>
    </row>
    <row r="153" spans="2:65" s="1" customFormat="1" ht="24.2" customHeight="1">
      <c r="B153" s="32"/>
      <c r="C153" s="136" t="s">
        <v>370</v>
      </c>
      <c r="D153" s="136" t="s">
        <v>270</v>
      </c>
      <c r="E153" s="137" t="s">
        <v>5045</v>
      </c>
      <c r="F153" s="138" t="s">
        <v>5046</v>
      </c>
      <c r="G153" s="139" t="s">
        <v>440</v>
      </c>
      <c r="H153" s="140">
        <v>62</v>
      </c>
      <c r="I153" s="141"/>
      <c r="J153" s="142">
        <f t="shared" si="10"/>
        <v>0</v>
      </c>
      <c r="K153" s="138" t="s">
        <v>1</v>
      </c>
      <c r="L153" s="32"/>
      <c r="M153" s="143" t="s">
        <v>1</v>
      </c>
      <c r="N153" s="144" t="s">
        <v>43</v>
      </c>
      <c r="P153" s="145">
        <f t="shared" si="11"/>
        <v>0</v>
      </c>
      <c r="Q153" s="145">
        <v>0</v>
      </c>
      <c r="R153" s="145">
        <f t="shared" si="12"/>
        <v>0</v>
      </c>
      <c r="S153" s="145">
        <v>0</v>
      </c>
      <c r="T153" s="146">
        <f t="shared" si="13"/>
        <v>0</v>
      </c>
      <c r="AR153" s="147" t="s">
        <v>101</v>
      </c>
      <c r="AT153" s="147" t="s">
        <v>270</v>
      </c>
      <c r="AU153" s="147" t="s">
        <v>90</v>
      </c>
      <c r="AY153" s="17" t="s">
        <v>268</v>
      </c>
      <c r="BE153" s="148">
        <f t="shared" si="14"/>
        <v>0</v>
      </c>
      <c r="BF153" s="148">
        <f t="shared" si="15"/>
        <v>0</v>
      </c>
      <c r="BG153" s="148">
        <f t="shared" si="16"/>
        <v>0</v>
      </c>
      <c r="BH153" s="148">
        <f t="shared" si="17"/>
        <v>0</v>
      </c>
      <c r="BI153" s="148">
        <f t="shared" si="18"/>
        <v>0</v>
      </c>
      <c r="BJ153" s="17" t="s">
        <v>90</v>
      </c>
      <c r="BK153" s="148">
        <f t="shared" si="19"/>
        <v>0</v>
      </c>
      <c r="BL153" s="17" t="s">
        <v>101</v>
      </c>
      <c r="BM153" s="147" t="s">
        <v>416</v>
      </c>
    </row>
    <row r="154" spans="2:65" s="1" customFormat="1" ht="24.2" customHeight="1">
      <c r="B154" s="32"/>
      <c r="C154" s="136" t="s">
        <v>374</v>
      </c>
      <c r="D154" s="136" t="s">
        <v>270</v>
      </c>
      <c r="E154" s="137" t="s">
        <v>5047</v>
      </c>
      <c r="F154" s="138" t="s">
        <v>5048</v>
      </c>
      <c r="G154" s="139" t="s">
        <v>440</v>
      </c>
      <c r="H154" s="140">
        <v>32</v>
      </c>
      <c r="I154" s="141"/>
      <c r="J154" s="142">
        <f t="shared" si="10"/>
        <v>0</v>
      </c>
      <c r="K154" s="138" t="s">
        <v>1</v>
      </c>
      <c r="L154" s="32"/>
      <c r="M154" s="143" t="s">
        <v>1</v>
      </c>
      <c r="N154" s="144" t="s">
        <v>43</v>
      </c>
      <c r="P154" s="145">
        <f t="shared" si="11"/>
        <v>0</v>
      </c>
      <c r="Q154" s="145">
        <v>0</v>
      </c>
      <c r="R154" s="145">
        <f t="shared" si="12"/>
        <v>0</v>
      </c>
      <c r="S154" s="145">
        <v>0</v>
      </c>
      <c r="T154" s="146">
        <f t="shared" si="13"/>
        <v>0</v>
      </c>
      <c r="AR154" s="147" t="s">
        <v>101</v>
      </c>
      <c r="AT154" s="147" t="s">
        <v>270</v>
      </c>
      <c r="AU154" s="147" t="s">
        <v>90</v>
      </c>
      <c r="AY154" s="17" t="s">
        <v>268</v>
      </c>
      <c r="BE154" s="148">
        <f t="shared" si="14"/>
        <v>0</v>
      </c>
      <c r="BF154" s="148">
        <f t="shared" si="15"/>
        <v>0</v>
      </c>
      <c r="BG154" s="148">
        <f t="shared" si="16"/>
        <v>0</v>
      </c>
      <c r="BH154" s="148">
        <f t="shared" si="17"/>
        <v>0</v>
      </c>
      <c r="BI154" s="148">
        <f t="shared" si="18"/>
        <v>0</v>
      </c>
      <c r="BJ154" s="17" t="s">
        <v>90</v>
      </c>
      <c r="BK154" s="148">
        <f t="shared" si="19"/>
        <v>0</v>
      </c>
      <c r="BL154" s="17" t="s">
        <v>101</v>
      </c>
      <c r="BM154" s="147" t="s">
        <v>308</v>
      </c>
    </row>
    <row r="155" spans="2:65" s="1" customFormat="1" ht="16.5" customHeight="1">
      <c r="B155" s="32"/>
      <c r="C155" s="136" t="s">
        <v>378</v>
      </c>
      <c r="D155" s="136" t="s">
        <v>270</v>
      </c>
      <c r="E155" s="137" t="s">
        <v>5049</v>
      </c>
      <c r="F155" s="138" t="s">
        <v>5050</v>
      </c>
      <c r="G155" s="139" t="s">
        <v>440</v>
      </c>
      <c r="H155" s="140">
        <v>187</v>
      </c>
      <c r="I155" s="141"/>
      <c r="J155" s="142">
        <f t="shared" si="10"/>
        <v>0</v>
      </c>
      <c r="K155" s="138" t="s">
        <v>1</v>
      </c>
      <c r="L155" s="32"/>
      <c r="M155" s="143" t="s">
        <v>1</v>
      </c>
      <c r="N155" s="144" t="s">
        <v>43</v>
      </c>
      <c r="P155" s="145">
        <f t="shared" si="11"/>
        <v>0</v>
      </c>
      <c r="Q155" s="145">
        <v>0</v>
      </c>
      <c r="R155" s="145">
        <f t="shared" si="12"/>
        <v>0</v>
      </c>
      <c r="S155" s="145">
        <v>0</v>
      </c>
      <c r="T155" s="146">
        <f t="shared" si="13"/>
        <v>0</v>
      </c>
      <c r="AR155" s="147" t="s">
        <v>101</v>
      </c>
      <c r="AT155" s="147" t="s">
        <v>270</v>
      </c>
      <c r="AU155" s="147" t="s">
        <v>90</v>
      </c>
      <c r="AY155" s="17" t="s">
        <v>268</v>
      </c>
      <c r="BE155" s="148">
        <f t="shared" si="14"/>
        <v>0</v>
      </c>
      <c r="BF155" s="148">
        <f t="shared" si="15"/>
        <v>0</v>
      </c>
      <c r="BG155" s="148">
        <f t="shared" si="16"/>
        <v>0</v>
      </c>
      <c r="BH155" s="148">
        <f t="shared" si="17"/>
        <v>0</v>
      </c>
      <c r="BI155" s="148">
        <f t="shared" si="18"/>
        <v>0</v>
      </c>
      <c r="BJ155" s="17" t="s">
        <v>90</v>
      </c>
      <c r="BK155" s="148">
        <f t="shared" si="19"/>
        <v>0</v>
      </c>
      <c r="BL155" s="17" t="s">
        <v>101</v>
      </c>
      <c r="BM155" s="147" t="s">
        <v>437</v>
      </c>
    </row>
    <row r="156" spans="2:65" s="1" customFormat="1" ht="16.5" customHeight="1">
      <c r="B156" s="32"/>
      <c r="C156" s="136" t="s">
        <v>382</v>
      </c>
      <c r="D156" s="136" t="s">
        <v>270</v>
      </c>
      <c r="E156" s="137" t="s">
        <v>5051</v>
      </c>
      <c r="F156" s="138" t="s">
        <v>5052</v>
      </c>
      <c r="G156" s="139" t="s">
        <v>440</v>
      </c>
      <c r="H156" s="140">
        <v>40</v>
      </c>
      <c r="I156" s="141"/>
      <c r="J156" s="142">
        <f t="shared" si="10"/>
        <v>0</v>
      </c>
      <c r="K156" s="138" t="s">
        <v>1</v>
      </c>
      <c r="L156" s="32"/>
      <c r="M156" s="143" t="s">
        <v>1</v>
      </c>
      <c r="N156" s="144" t="s">
        <v>43</v>
      </c>
      <c r="P156" s="145">
        <f t="shared" si="11"/>
        <v>0</v>
      </c>
      <c r="Q156" s="145">
        <v>0</v>
      </c>
      <c r="R156" s="145">
        <f t="shared" si="12"/>
        <v>0</v>
      </c>
      <c r="S156" s="145">
        <v>0</v>
      </c>
      <c r="T156" s="146">
        <f t="shared" si="13"/>
        <v>0</v>
      </c>
      <c r="AR156" s="147" t="s">
        <v>101</v>
      </c>
      <c r="AT156" s="147" t="s">
        <v>270</v>
      </c>
      <c r="AU156" s="147" t="s">
        <v>90</v>
      </c>
      <c r="AY156" s="17" t="s">
        <v>268</v>
      </c>
      <c r="BE156" s="148">
        <f t="shared" si="14"/>
        <v>0</v>
      </c>
      <c r="BF156" s="148">
        <f t="shared" si="15"/>
        <v>0</v>
      </c>
      <c r="BG156" s="148">
        <f t="shared" si="16"/>
        <v>0</v>
      </c>
      <c r="BH156" s="148">
        <f t="shared" si="17"/>
        <v>0</v>
      </c>
      <c r="BI156" s="148">
        <f t="shared" si="18"/>
        <v>0</v>
      </c>
      <c r="BJ156" s="17" t="s">
        <v>90</v>
      </c>
      <c r="BK156" s="148">
        <f t="shared" si="19"/>
        <v>0</v>
      </c>
      <c r="BL156" s="17" t="s">
        <v>101</v>
      </c>
      <c r="BM156" s="147" t="s">
        <v>448</v>
      </c>
    </row>
    <row r="157" spans="2:65" s="1" customFormat="1" ht="16.5" customHeight="1">
      <c r="B157" s="32"/>
      <c r="C157" s="136" t="s">
        <v>387</v>
      </c>
      <c r="D157" s="136" t="s">
        <v>270</v>
      </c>
      <c r="E157" s="137" t="s">
        <v>5053</v>
      </c>
      <c r="F157" s="138" t="s">
        <v>5054</v>
      </c>
      <c r="G157" s="139" t="s">
        <v>440</v>
      </c>
      <c r="H157" s="140">
        <v>13</v>
      </c>
      <c r="I157" s="141"/>
      <c r="J157" s="142">
        <f t="shared" si="10"/>
        <v>0</v>
      </c>
      <c r="K157" s="138" t="s">
        <v>1</v>
      </c>
      <c r="L157" s="32"/>
      <c r="M157" s="143" t="s">
        <v>1</v>
      </c>
      <c r="N157" s="144" t="s">
        <v>43</v>
      </c>
      <c r="P157" s="145">
        <f t="shared" si="11"/>
        <v>0</v>
      </c>
      <c r="Q157" s="145">
        <v>0</v>
      </c>
      <c r="R157" s="145">
        <f t="shared" si="12"/>
        <v>0</v>
      </c>
      <c r="S157" s="145">
        <v>0</v>
      </c>
      <c r="T157" s="146">
        <f t="shared" si="13"/>
        <v>0</v>
      </c>
      <c r="AR157" s="147" t="s">
        <v>101</v>
      </c>
      <c r="AT157" s="147" t="s">
        <v>270</v>
      </c>
      <c r="AU157" s="147" t="s">
        <v>90</v>
      </c>
      <c r="AY157" s="17" t="s">
        <v>268</v>
      </c>
      <c r="BE157" s="148">
        <f t="shared" si="14"/>
        <v>0</v>
      </c>
      <c r="BF157" s="148">
        <f t="shared" si="15"/>
        <v>0</v>
      </c>
      <c r="BG157" s="148">
        <f t="shared" si="16"/>
        <v>0</v>
      </c>
      <c r="BH157" s="148">
        <f t="shared" si="17"/>
        <v>0</v>
      </c>
      <c r="BI157" s="148">
        <f t="shared" si="18"/>
        <v>0</v>
      </c>
      <c r="BJ157" s="17" t="s">
        <v>90</v>
      </c>
      <c r="BK157" s="148">
        <f t="shared" si="19"/>
        <v>0</v>
      </c>
      <c r="BL157" s="17" t="s">
        <v>101</v>
      </c>
      <c r="BM157" s="147" t="s">
        <v>477</v>
      </c>
    </row>
    <row r="158" spans="2:65" s="1" customFormat="1" ht="16.5" customHeight="1">
      <c r="B158" s="32"/>
      <c r="C158" s="136" t="s">
        <v>7</v>
      </c>
      <c r="D158" s="136" t="s">
        <v>270</v>
      </c>
      <c r="E158" s="137" t="s">
        <v>5055</v>
      </c>
      <c r="F158" s="138" t="s">
        <v>5056</v>
      </c>
      <c r="G158" s="139" t="s">
        <v>440</v>
      </c>
      <c r="H158" s="140">
        <v>9</v>
      </c>
      <c r="I158" s="141"/>
      <c r="J158" s="142">
        <f t="shared" si="10"/>
        <v>0</v>
      </c>
      <c r="K158" s="138" t="s">
        <v>1</v>
      </c>
      <c r="L158" s="32"/>
      <c r="M158" s="143" t="s">
        <v>1</v>
      </c>
      <c r="N158" s="144" t="s">
        <v>43</v>
      </c>
      <c r="P158" s="145">
        <f t="shared" si="11"/>
        <v>0</v>
      </c>
      <c r="Q158" s="145">
        <v>0</v>
      </c>
      <c r="R158" s="145">
        <f t="shared" si="12"/>
        <v>0</v>
      </c>
      <c r="S158" s="145">
        <v>0</v>
      </c>
      <c r="T158" s="146">
        <f t="shared" si="13"/>
        <v>0</v>
      </c>
      <c r="AR158" s="147" t="s">
        <v>101</v>
      </c>
      <c r="AT158" s="147" t="s">
        <v>270</v>
      </c>
      <c r="AU158" s="147" t="s">
        <v>90</v>
      </c>
      <c r="AY158" s="17" t="s">
        <v>268</v>
      </c>
      <c r="BE158" s="148">
        <f t="shared" si="14"/>
        <v>0</v>
      </c>
      <c r="BF158" s="148">
        <f t="shared" si="15"/>
        <v>0</v>
      </c>
      <c r="BG158" s="148">
        <f t="shared" si="16"/>
        <v>0</v>
      </c>
      <c r="BH158" s="148">
        <f t="shared" si="17"/>
        <v>0</v>
      </c>
      <c r="BI158" s="148">
        <f t="shared" si="18"/>
        <v>0</v>
      </c>
      <c r="BJ158" s="17" t="s">
        <v>90</v>
      </c>
      <c r="BK158" s="148">
        <f t="shared" si="19"/>
        <v>0</v>
      </c>
      <c r="BL158" s="17" t="s">
        <v>101</v>
      </c>
      <c r="BM158" s="147" t="s">
        <v>484</v>
      </c>
    </row>
    <row r="159" spans="2:65" s="1" customFormat="1" ht="16.5" customHeight="1">
      <c r="B159" s="32"/>
      <c r="C159" s="136" t="s">
        <v>396</v>
      </c>
      <c r="D159" s="136" t="s">
        <v>270</v>
      </c>
      <c r="E159" s="137" t="s">
        <v>5057</v>
      </c>
      <c r="F159" s="138" t="s">
        <v>5058</v>
      </c>
      <c r="G159" s="139" t="s">
        <v>440</v>
      </c>
      <c r="H159" s="140">
        <v>19</v>
      </c>
      <c r="I159" s="141"/>
      <c r="J159" s="142">
        <f t="shared" si="10"/>
        <v>0</v>
      </c>
      <c r="K159" s="138" t="s">
        <v>1</v>
      </c>
      <c r="L159" s="32"/>
      <c r="M159" s="143" t="s">
        <v>1</v>
      </c>
      <c r="N159" s="144" t="s">
        <v>43</v>
      </c>
      <c r="P159" s="145">
        <f t="shared" si="11"/>
        <v>0</v>
      </c>
      <c r="Q159" s="145">
        <v>0</v>
      </c>
      <c r="R159" s="145">
        <f t="shared" si="12"/>
        <v>0</v>
      </c>
      <c r="S159" s="145">
        <v>0</v>
      </c>
      <c r="T159" s="146">
        <f t="shared" si="13"/>
        <v>0</v>
      </c>
      <c r="AR159" s="147" t="s">
        <v>101</v>
      </c>
      <c r="AT159" s="147" t="s">
        <v>270</v>
      </c>
      <c r="AU159" s="147" t="s">
        <v>90</v>
      </c>
      <c r="AY159" s="17" t="s">
        <v>268</v>
      </c>
      <c r="BE159" s="148">
        <f t="shared" si="14"/>
        <v>0</v>
      </c>
      <c r="BF159" s="148">
        <f t="shared" si="15"/>
        <v>0</v>
      </c>
      <c r="BG159" s="148">
        <f t="shared" si="16"/>
        <v>0</v>
      </c>
      <c r="BH159" s="148">
        <f t="shared" si="17"/>
        <v>0</v>
      </c>
      <c r="BI159" s="148">
        <f t="shared" si="18"/>
        <v>0</v>
      </c>
      <c r="BJ159" s="17" t="s">
        <v>90</v>
      </c>
      <c r="BK159" s="148">
        <f t="shared" si="19"/>
        <v>0</v>
      </c>
      <c r="BL159" s="17" t="s">
        <v>101</v>
      </c>
      <c r="BM159" s="147" t="s">
        <v>492</v>
      </c>
    </row>
    <row r="160" spans="2:65" s="1" customFormat="1" ht="24.2" customHeight="1">
      <c r="B160" s="32"/>
      <c r="C160" s="136" t="s">
        <v>401</v>
      </c>
      <c r="D160" s="136" t="s">
        <v>270</v>
      </c>
      <c r="E160" s="137" t="s">
        <v>5059</v>
      </c>
      <c r="F160" s="138" t="s">
        <v>5060</v>
      </c>
      <c r="G160" s="139" t="s">
        <v>440</v>
      </c>
      <c r="H160" s="140">
        <v>85</v>
      </c>
      <c r="I160" s="141"/>
      <c r="J160" s="142">
        <f t="shared" si="10"/>
        <v>0</v>
      </c>
      <c r="K160" s="138" t="s">
        <v>1</v>
      </c>
      <c r="L160" s="32"/>
      <c r="M160" s="143" t="s">
        <v>1</v>
      </c>
      <c r="N160" s="144" t="s">
        <v>43</v>
      </c>
      <c r="P160" s="145">
        <f t="shared" si="11"/>
        <v>0</v>
      </c>
      <c r="Q160" s="145">
        <v>0</v>
      </c>
      <c r="R160" s="145">
        <f t="shared" si="12"/>
        <v>0</v>
      </c>
      <c r="S160" s="145">
        <v>0</v>
      </c>
      <c r="T160" s="146">
        <f t="shared" si="13"/>
        <v>0</v>
      </c>
      <c r="AR160" s="147" t="s">
        <v>101</v>
      </c>
      <c r="AT160" s="147" t="s">
        <v>270</v>
      </c>
      <c r="AU160" s="147" t="s">
        <v>90</v>
      </c>
      <c r="AY160" s="17" t="s">
        <v>268</v>
      </c>
      <c r="BE160" s="148">
        <f t="shared" si="14"/>
        <v>0</v>
      </c>
      <c r="BF160" s="148">
        <f t="shared" si="15"/>
        <v>0</v>
      </c>
      <c r="BG160" s="148">
        <f t="shared" si="16"/>
        <v>0</v>
      </c>
      <c r="BH160" s="148">
        <f t="shared" si="17"/>
        <v>0</v>
      </c>
      <c r="BI160" s="148">
        <f t="shared" si="18"/>
        <v>0</v>
      </c>
      <c r="BJ160" s="17" t="s">
        <v>90</v>
      </c>
      <c r="BK160" s="148">
        <f t="shared" si="19"/>
        <v>0</v>
      </c>
      <c r="BL160" s="17" t="s">
        <v>101</v>
      </c>
      <c r="BM160" s="147" t="s">
        <v>502</v>
      </c>
    </row>
    <row r="161" spans="2:65" s="1" customFormat="1" ht="16.5" customHeight="1">
      <c r="B161" s="32"/>
      <c r="C161" s="136" t="s">
        <v>406</v>
      </c>
      <c r="D161" s="136" t="s">
        <v>270</v>
      </c>
      <c r="E161" s="137" t="s">
        <v>5061</v>
      </c>
      <c r="F161" s="138" t="s">
        <v>5062</v>
      </c>
      <c r="G161" s="139" t="s">
        <v>440</v>
      </c>
      <c r="H161" s="140">
        <v>55</v>
      </c>
      <c r="I161" s="141"/>
      <c r="J161" s="142">
        <f t="shared" si="10"/>
        <v>0</v>
      </c>
      <c r="K161" s="138" t="s">
        <v>1</v>
      </c>
      <c r="L161" s="32"/>
      <c r="M161" s="143" t="s">
        <v>1</v>
      </c>
      <c r="N161" s="144" t="s">
        <v>43</v>
      </c>
      <c r="P161" s="145">
        <f t="shared" si="11"/>
        <v>0</v>
      </c>
      <c r="Q161" s="145">
        <v>0</v>
      </c>
      <c r="R161" s="145">
        <f t="shared" si="12"/>
        <v>0</v>
      </c>
      <c r="S161" s="145">
        <v>0</v>
      </c>
      <c r="T161" s="146">
        <f t="shared" si="13"/>
        <v>0</v>
      </c>
      <c r="AR161" s="147" t="s">
        <v>101</v>
      </c>
      <c r="AT161" s="147" t="s">
        <v>270</v>
      </c>
      <c r="AU161" s="147" t="s">
        <v>90</v>
      </c>
      <c r="AY161" s="17" t="s">
        <v>268</v>
      </c>
      <c r="BE161" s="148">
        <f t="shared" si="14"/>
        <v>0</v>
      </c>
      <c r="BF161" s="148">
        <f t="shared" si="15"/>
        <v>0</v>
      </c>
      <c r="BG161" s="148">
        <f t="shared" si="16"/>
        <v>0</v>
      </c>
      <c r="BH161" s="148">
        <f t="shared" si="17"/>
        <v>0</v>
      </c>
      <c r="BI161" s="148">
        <f t="shared" si="18"/>
        <v>0</v>
      </c>
      <c r="BJ161" s="17" t="s">
        <v>90</v>
      </c>
      <c r="BK161" s="148">
        <f t="shared" si="19"/>
        <v>0</v>
      </c>
      <c r="BL161" s="17" t="s">
        <v>101</v>
      </c>
      <c r="BM161" s="147" t="s">
        <v>513</v>
      </c>
    </row>
    <row r="162" spans="2:65" s="1" customFormat="1" ht="24.2" customHeight="1">
      <c r="B162" s="32"/>
      <c r="C162" s="136" t="s">
        <v>410</v>
      </c>
      <c r="D162" s="136" t="s">
        <v>270</v>
      </c>
      <c r="E162" s="137" t="s">
        <v>5063</v>
      </c>
      <c r="F162" s="138" t="s">
        <v>5064</v>
      </c>
      <c r="G162" s="139" t="s">
        <v>440</v>
      </c>
      <c r="H162" s="140">
        <v>244</v>
      </c>
      <c r="I162" s="141"/>
      <c r="J162" s="142">
        <f t="shared" si="10"/>
        <v>0</v>
      </c>
      <c r="K162" s="138" t="s">
        <v>1</v>
      </c>
      <c r="L162" s="32"/>
      <c r="M162" s="143" t="s">
        <v>1</v>
      </c>
      <c r="N162" s="144" t="s">
        <v>43</v>
      </c>
      <c r="P162" s="145">
        <f t="shared" si="11"/>
        <v>0</v>
      </c>
      <c r="Q162" s="145">
        <v>0</v>
      </c>
      <c r="R162" s="145">
        <f t="shared" si="12"/>
        <v>0</v>
      </c>
      <c r="S162" s="145">
        <v>0</v>
      </c>
      <c r="T162" s="146">
        <f t="shared" si="13"/>
        <v>0</v>
      </c>
      <c r="AR162" s="147" t="s">
        <v>101</v>
      </c>
      <c r="AT162" s="147" t="s">
        <v>270</v>
      </c>
      <c r="AU162" s="147" t="s">
        <v>90</v>
      </c>
      <c r="AY162" s="17" t="s">
        <v>268</v>
      </c>
      <c r="BE162" s="148">
        <f t="shared" si="14"/>
        <v>0</v>
      </c>
      <c r="BF162" s="148">
        <f t="shared" si="15"/>
        <v>0</v>
      </c>
      <c r="BG162" s="148">
        <f t="shared" si="16"/>
        <v>0</v>
      </c>
      <c r="BH162" s="148">
        <f t="shared" si="17"/>
        <v>0</v>
      </c>
      <c r="BI162" s="148">
        <f t="shared" si="18"/>
        <v>0</v>
      </c>
      <c r="BJ162" s="17" t="s">
        <v>90</v>
      </c>
      <c r="BK162" s="148">
        <f t="shared" si="19"/>
        <v>0</v>
      </c>
      <c r="BL162" s="17" t="s">
        <v>101</v>
      </c>
      <c r="BM162" s="147" t="s">
        <v>523</v>
      </c>
    </row>
    <row r="163" spans="2:65" s="1" customFormat="1" ht="24.2" customHeight="1">
      <c r="B163" s="32"/>
      <c r="C163" s="136" t="s">
        <v>416</v>
      </c>
      <c r="D163" s="136" t="s">
        <v>270</v>
      </c>
      <c r="E163" s="137" t="s">
        <v>5065</v>
      </c>
      <c r="F163" s="138" t="s">
        <v>5066</v>
      </c>
      <c r="G163" s="139" t="s">
        <v>440</v>
      </c>
      <c r="H163" s="140">
        <v>12</v>
      </c>
      <c r="I163" s="141"/>
      <c r="J163" s="142">
        <f t="shared" si="10"/>
        <v>0</v>
      </c>
      <c r="K163" s="138" t="s">
        <v>1</v>
      </c>
      <c r="L163" s="32"/>
      <c r="M163" s="143" t="s">
        <v>1</v>
      </c>
      <c r="N163" s="144" t="s">
        <v>43</v>
      </c>
      <c r="P163" s="145">
        <f t="shared" si="11"/>
        <v>0</v>
      </c>
      <c r="Q163" s="145">
        <v>0</v>
      </c>
      <c r="R163" s="145">
        <f t="shared" si="12"/>
        <v>0</v>
      </c>
      <c r="S163" s="145">
        <v>0</v>
      </c>
      <c r="T163" s="146">
        <f t="shared" si="13"/>
        <v>0</v>
      </c>
      <c r="AR163" s="147" t="s">
        <v>101</v>
      </c>
      <c r="AT163" s="147" t="s">
        <v>270</v>
      </c>
      <c r="AU163" s="147" t="s">
        <v>90</v>
      </c>
      <c r="AY163" s="17" t="s">
        <v>268</v>
      </c>
      <c r="BE163" s="148">
        <f t="shared" si="14"/>
        <v>0</v>
      </c>
      <c r="BF163" s="148">
        <f t="shared" si="15"/>
        <v>0</v>
      </c>
      <c r="BG163" s="148">
        <f t="shared" si="16"/>
        <v>0</v>
      </c>
      <c r="BH163" s="148">
        <f t="shared" si="17"/>
        <v>0</v>
      </c>
      <c r="BI163" s="148">
        <f t="shared" si="18"/>
        <v>0</v>
      </c>
      <c r="BJ163" s="17" t="s">
        <v>90</v>
      </c>
      <c r="BK163" s="148">
        <f t="shared" si="19"/>
        <v>0</v>
      </c>
      <c r="BL163" s="17" t="s">
        <v>101</v>
      </c>
      <c r="BM163" s="147" t="s">
        <v>534</v>
      </c>
    </row>
    <row r="164" spans="2:65" s="1" customFormat="1" ht="24.2" customHeight="1">
      <c r="B164" s="32"/>
      <c r="C164" s="136" t="s">
        <v>298</v>
      </c>
      <c r="D164" s="136" t="s">
        <v>270</v>
      </c>
      <c r="E164" s="137" t="s">
        <v>5067</v>
      </c>
      <c r="F164" s="138" t="s">
        <v>5068</v>
      </c>
      <c r="G164" s="139" t="s">
        <v>440</v>
      </c>
      <c r="H164" s="140">
        <v>1</v>
      </c>
      <c r="I164" s="141"/>
      <c r="J164" s="142">
        <f t="shared" si="10"/>
        <v>0</v>
      </c>
      <c r="K164" s="138" t="s">
        <v>1</v>
      </c>
      <c r="L164" s="32"/>
      <c r="M164" s="143" t="s">
        <v>1</v>
      </c>
      <c r="N164" s="144" t="s">
        <v>43</v>
      </c>
      <c r="P164" s="145">
        <f t="shared" si="11"/>
        <v>0</v>
      </c>
      <c r="Q164" s="145">
        <v>0</v>
      </c>
      <c r="R164" s="145">
        <f t="shared" si="12"/>
        <v>0</v>
      </c>
      <c r="S164" s="145">
        <v>0</v>
      </c>
      <c r="T164" s="146">
        <f t="shared" si="13"/>
        <v>0</v>
      </c>
      <c r="AR164" s="147" t="s">
        <v>101</v>
      </c>
      <c r="AT164" s="147" t="s">
        <v>270</v>
      </c>
      <c r="AU164" s="147" t="s">
        <v>90</v>
      </c>
      <c r="AY164" s="17" t="s">
        <v>268</v>
      </c>
      <c r="BE164" s="148">
        <f t="shared" si="14"/>
        <v>0</v>
      </c>
      <c r="BF164" s="148">
        <f t="shared" si="15"/>
        <v>0</v>
      </c>
      <c r="BG164" s="148">
        <f t="shared" si="16"/>
        <v>0</v>
      </c>
      <c r="BH164" s="148">
        <f t="shared" si="17"/>
        <v>0</v>
      </c>
      <c r="BI164" s="148">
        <f t="shared" si="18"/>
        <v>0</v>
      </c>
      <c r="BJ164" s="17" t="s">
        <v>90</v>
      </c>
      <c r="BK164" s="148">
        <f t="shared" si="19"/>
        <v>0</v>
      </c>
      <c r="BL164" s="17" t="s">
        <v>101</v>
      </c>
      <c r="BM164" s="147" t="s">
        <v>543</v>
      </c>
    </row>
    <row r="165" spans="2:65" s="1" customFormat="1" ht="16.5" customHeight="1">
      <c r="B165" s="32"/>
      <c r="C165" s="136" t="s">
        <v>308</v>
      </c>
      <c r="D165" s="136" t="s">
        <v>270</v>
      </c>
      <c r="E165" s="137" t="s">
        <v>5069</v>
      </c>
      <c r="F165" s="138" t="s">
        <v>5070</v>
      </c>
      <c r="G165" s="139" t="s">
        <v>440</v>
      </c>
      <c r="H165" s="140">
        <v>414</v>
      </c>
      <c r="I165" s="141"/>
      <c r="J165" s="142">
        <f t="shared" si="10"/>
        <v>0</v>
      </c>
      <c r="K165" s="138" t="s">
        <v>1</v>
      </c>
      <c r="L165" s="32"/>
      <c r="M165" s="143" t="s">
        <v>1</v>
      </c>
      <c r="N165" s="144" t="s">
        <v>43</v>
      </c>
      <c r="P165" s="145">
        <f t="shared" si="11"/>
        <v>0</v>
      </c>
      <c r="Q165" s="145">
        <v>0</v>
      </c>
      <c r="R165" s="145">
        <f t="shared" si="12"/>
        <v>0</v>
      </c>
      <c r="S165" s="145">
        <v>0</v>
      </c>
      <c r="T165" s="146">
        <f t="shared" si="13"/>
        <v>0</v>
      </c>
      <c r="AR165" s="147" t="s">
        <v>101</v>
      </c>
      <c r="AT165" s="147" t="s">
        <v>270</v>
      </c>
      <c r="AU165" s="147" t="s">
        <v>90</v>
      </c>
      <c r="AY165" s="17" t="s">
        <v>268</v>
      </c>
      <c r="BE165" s="148">
        <f t="shared" si="14"/>
        <v>0</v>
      </c>
      <c r="BF165" s="148">
        <f t="shared" si="15"/>
        <v>0</v>
      </c>
      <c r="BG165" s="148">
        <f t="shared" si="16"/>
        <v>0</v>
      </c>
      <c r="BH165" s="148">
        <f t="shared" si="17"/>
        <v>0</v>
      </c>
      <c r="BI165" s="148">
        <f t="shared" si="18"/>
        <v>0</v>
      </c>
      <c r="BJ165" s="17" t="s">
        <v>90</v>
      </c>
      <c r="BK165" s="148">
        <f t="shared" si="19"/>
        <v>0</v>
      </c>
      <c r="BL165" s="17" t="s">
        <v>101</v>
      </c>
      <c r="BM165" s="147" t="s">
        <v>550</v>
      </c>
    </row>
    <row r="166" spans="2:65" s="1" customFormat="1" ht="24.2" customHeight="1">
      <c r="B166" s="32"/>
      <c r="C166" s="136" t="s">
        <v>431</v>
      </c>
      <c r="D166" s="136" t="s">
        <v>270</v>
      </c>
      <c r="E166" s="137" t="s">
        <v>5071</v>
      </c>
      <c r="F166" s="138" t="s">
        <v>5072</v>
      </c>
      <c r="G166" s="139" t="s">
        <v>440</v>
      </c>
      <c r="H166" s="140">
        <v>24</v>
      </c>
      <c r="I166" s="141"/>
      <c r="J166" s="142">
        <f t="shared" si="10"/>
        <v>0</v>
      </c>
      <c r="K166" s="138" t="s">
        <v>1</v>
      </c>
      <c r="L166" s="32"/>
      <c r="M166" s="143" t="s">
        <v>1</v>
      </c>
      <c r="N166" s="144" t="s">
        <v>43</v>
      </c>
      <c r="P166" s="145">
        <f t="shared" si="11"/>
        <v>0</v>
      </c>
      <c r="Q166" s="145">
        <v>0</v>
      </c>
      <c r="R166" s="145">
        <f t="shared" si="12"/>
        <v>0</v>
      </c>
      <c r="S166" s="145">
        <v>0</v>
      </c>
      <c r="T166" s="146">
        <f t="shared" si="13"/>
        <v>0</v>
      </c>
      <c r="AR166" s="147" t="s">
        <v>101</v>
      </c>
      <c r="AT166" s="147" t="s">
        <v>270</v>
      </c>
      <c r="AU166" s="147" t="s">
        <v>90</v>
      </c>
      <c r="AY166" s="17" t="s">
        <v>268</v>
      </c>
      <c r="BE166" s="148">
        <f t="shared" si="14"/>
        <v>0</v>
      </c>
      <c r="BF166" s="148">
        <f t="shared" si="15"/>
        <v>0</v>
      </c>
      <c r="BG166" s="148">
        <f t="shared" si="16"/>
        <v>0</v>
      </c>
      <c r="BH166" s="148">
        <f t="shared" si="17"/>
        <v>0</v>
      </c>
      <c r="BI166" s="148">
        <f t="shared" si="18"/>
        <v>0</v>
      </c>
      <c r="BJ166" s="17" t="s">
        <v>90</v>
      </c>
      <c r="BK166" s="148">
        <f t="shared" si="19"/>
        <v>0</v>
      </c>
      <c r="BL166" s="17" t="s">
        <v>101</v>
      </c>
      <c r="BM166" s="147" t="s">
        <v>558</v>
      </c>
    </row>
    <row r="167" spans="2:65" s="1" customFormat="1" ht="16.5" customHeight="1">
      <c r="B167" s="32"/>
      <c r="C167" s="136" t="s">
        <v>437</v>
      </c>
      <c r="D167" s="136" t="s">
        <v>270</v>
      </c>
      <c r="E167" s="137" t="s">
        <v>5073</v>
      </c>
      <c r="F167" s="138" t="s">
        <v>5074</v>
      </c>
      <c r="G167" s="139" t="s">
        <v>440</v>
      </c>
      <c r="H167" s="140">
        <v>24</v>
      </c>
      <c r="I167" s="141"/>
      <c r="J167" s="142">
        <f t="shared" si="10"/>
        <v>0</v>
      </c>
      <c r="K167" s="138" t="s">
        <v>1</v>
      </c>
      <c r="L167" s="32"/>
      <c r="M167" s="143" t="s">
        <v>1</v>
      </c>
      <c r="N167" s="144" t="s">
        <v>43</v>
      </c>
      <c r="P167" s="145">
        <f t="shared" si="11"/>
        <v>0</v>
      </c>
      <c r="Q167" s="145">
        <v>0</v>
      </c>
      <c r="R167" s="145">
        <f t="shared" si="12"/>
        <v>0</v>
      </c>
      <c r="S167" s="145">
        <v>0</v>
      </c>
      <c r="T167" s="146">
        <f t="shared" si="13"/>
        <v>0</v>
      </c>
      <c r="AR167" s="147" t="s">
        <v>101</v>
      </c>
      <c r="AT167" s="147" t="s">
        <v>270</v>
      </c>
      <c r="AU167" s="147" t="s">
        <v>90</v>
      </c>
      <c r="AY167" s="17" t="s">
        <v>268</v>
      </c>
      <c r="BE167" s="148">
        <f t="shared" si="14"/>
        <v>0</v>
      </c>
      <c r="BF167" s="148">
        <f t="shared" si="15"/>
        <v>0</v>
      </c>
      <c r="BG167" s="148">
        <f t="shared" si="16"/>
        <v>0</v>
      </c>
      <c r="BH167" s="148">
        <f t="shared" si="17"/>
        <v>0</v>
      </c>
      <c r="BI167" s="148">
        <f t="shared" si="18"/>
        <v>0</v>
      </c>
      <c r="BJ167" s="17" t="s">
        <v>90</v>
      </c>
      <c r="BK167" s="148">
        <f t="shared" si="19"/>
        <v>0</v>
      </c>
      <c r="BL167" s="17" t="s">
        <v>101</v>
      </c>
      <c r="BM167" s="147" t="s">
        <v>566</v>
      </c>
    </row>
    <row r="168" spans="2:65" s="1" customFormat="1" ht="16.5" customHeight="1">
      <c r="B168" s="32"/>
      <c r="C168" s="136" t="s">
        <v>442</v>
      </c>
      <c r="D168" s="136" t="s">
        <v>270</v>
      </c>
      <c r="E168" s="137" t="s">
        <v>5075</v>
      </c>
      <c r="F168" s="138" t="s">
        <v>5076</v>
      </c>
      <c r="G168" s="139" t="s">
        <v>440</v>
      </c>
      <c r="H168" s="140">
        <v>24</v>
      </c>
      <c r="I168" s="141"/>
      <c r="J168" s="142">
        <f t="shared" si="10"/>
        <v>0</v>
      </c>
      <c r="K168" s="138" t="s">
        <v>1</v>
      </c>
      <c r="L168" s="32"/>
      <c r="M168" s="143" t="s">
        <v>1</v>
      </c>
      <c r="N168" s="144" t="s">
        <v>43</v>
      </c>
      <c r="P168" s="145">
        <f t="shared" si="11"/>
        <v>0</v>
      </c>
      <c r="Q168" s="145">
        <v>0</v>
      </c>
      <c r="R168" s="145">
        <f t="shared" si="12"/>
        <v>0</v>
      </c>
      <c r="S168" s="145">
        <v>0</v>
      </c>
      <c r="T168" s="146">
        <f t="shared" si="13"/>
        <v>0</v>
      </c>
      <c r="AR168" s="147" t="s">
        <v>101</v>
      </c>
      <c r="AT168" s="147" t="s">
        <v>270</v>
      </c>
      <c r="AU168" s="147" t="s">
        <v>90</v>
      </c>
      <c r="AY168" s="17" t="s">
        <v>268</v>
      </c>
      <c r="BE168" s="148">
        <f t="shared" si="14"/>
        <v>0</v>
      </c>
      <c r="BF168" s="148">
        <f t="shared" si="15"/>
        <v>0</v>
      </c>
      <c r="BG168" s="148">
        <f t="shared" si="16"/>
        <v>0</v>
      </c>
      <c r="BH168" s="148">
        <f t="shared" si="17"/>
        <v>0</v>
      </c>
      <c r="BI168" s="148">
        <f t="shared" si="18"/>
        <v>0</v>
      </c>
      <c r="BJ168" s="17" t="s">
        <v>90</v>
      </c>
      <c r="BK168" s="148">
        <f t="shared" si="19"/>
        <v>0</v>
      </c>
      <c r="BL168" s="17" t="s">
        <v>101</v>
      </c>
      <c r="BM168" s="147" t="s">
        <v>575</v>
      </c>
    </row>
    <row r="169" spans="2:65" s="1" customFormat="1" ht="24.2" customHeight="1">
      <c r="B169" s="32"/>
      <c r="C169" s="136" t="s">
        <v>448</v>
      </c>
      <c r="D169" s="136" t="s">
        <v>270</v>
      </c>
      <c r="E169" s="137" t="s">
        <v>5077</v>
      </c>
      <c r="F169" s="138" t="s">
        <v>5078</v>
      </c>
      <c r="G169" s="139" t="s">
        <v>440</v>
      </c>
      <c r="H169" s="140">
        <v>12</v>
      </c>
      <c r="I169" s="141"/>
      <c r="J169" s="142">
        <f t="shared" si="10"/>
        <v>0</v>
      </c>
      <c r="K169" s="138" t="s">
        <v>1</v>
      </c>
      <c r="L169" s="32"/>
      <c r="M169" s="143" t="s">
        <v>1</v>
      </c>
      <c r="N169" s="144" t="s">
        <v>43</v>
      </c>
      <c r="P169" s="145">
        <f t="shared" si="11"/>
        <v>0</v>
      </c>
      <c r="Q169" s="145">
        <v>0</v>
      </c>
      <c r="R169" s="145">
        <f t="shared" si="12"/>
        <v>0</v>
      </c>
      <c r="S169" s="145">
        <v>0</v>
      </c>
      <c r="T169" s="146">
        <f t="shared" si="13"/>
        <v>0</v>
      </c>
      <c r="AR169" s="147" t="s">
        <v>101</v>
      </c>
      <c r="AT169" s="147" t="s">
        <v>270</v>
      </c>
      <c r="AU169" s="147" t="s">
        <v>90</v>
      </c>
      <c r="AY169" s="17" t="s">
        <v>268</v>
      </c>
      <c r="BE169" s="148">
        <f t="shared" si="14"/>
        <v>0</v>
      </c>
      <c r="BF169" s="148">
        <f t="shared" si="15"/>
        <v>0</v>
      </c>
      <c r="BG169" s="148">
        <f t="shared" si="16"/>
        <v>0</v>
      </c>
      <c r="BH169" s="148">
        <f t="shared" si="17"/>
        <v>0</v>
      </c>
      <c r="BI169" s="148">
        <f t="shared" si="18"/>
        <v>0</v>
      </c>
      <c r="BJ169" s="17" t="s">
        <v>90</v>
      </c>
      <c r="BK169" s="148">
        <f t="shared" si="19"/>
        <v>0</v>
      </c>
      <c r="BL169" s="17" t="s">
        <v>101</v>
      </c>
      <c r="BM169" s="147" t="s">
        <v>589</v>
      </c>
    </row>
    <row r="170" spans="2:65" s="1" customFormat="1" ht="37.9" customHeight="1">
      <c r="B170" s="32"/>
      <c r="C170" s="136" t="s">
        <v>471</v>
      </c>
      <c r="D170" s="177" t="s">
        <v>270</v>
      </c>
      <c r="E170" s="137" t="s">
        <v>5079</v>
      </c>
      <c r="F170" s="138" t="s">
        <v>5080</v>
      </c>
      <c r="G170" s="139" t="s">
        <v>440</v>
      </c>
      <c r="H170" s="140">
        <v>0</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597</v>
      </c>
    </row>
    <row r="171" spans="2:65" s="11" customFormat="1" ht="22.9" customHeight="1">
      <c r="B171" s="124"/>
      <c r="D171" s="125" t="s">
        <v>76</v>
      </c>
      <c r="E171" s="134" t="s">
        <v>5081</v>
      </c>
      <c r="F171" s="134" t="s">
        <v>5082</v>
      </c>
      <c r="I171" s="127"/>
      <c r="J171" s="135">
        <f>BK171</f>
        <v>0</v>
      </c>
      <c r="L171" s="124"/>
      <c r="M171" s="129"/>
      <c r="P171" s="130">
        <f>SUM(P172:P182)</f>
        <v>0</v>
      </c>
      <c r="R171" s="130">
        <f>SUM(R172:R182)</f>
        <v>0</v>
      </c>
      <c r="T171" s="131">
        <f>SUM(T172:T182)</f>
        <v>0</v>
      </c>
      <c r="AR171" s="125" t="s">
        <v>84</v>
      </c>
      <c r="AT171" s="132" t="s">
        <v>76</v>
      </c>
      <c r="AU171" s="132" t="s">
        <v>84</v>
      </c>
      <c r="AY171" s="125" t="s">
        <v>268</v>
      </c>
      <c r="BK171" s="133">
        <f>SUM(BK172:BK182)</f>
        <v>0</v>
      </c>
    </row>
    <row r="172" spans="2:65" s="1" customFormat="1" ht="33" customHeight="1">
      <c r="B172" s="32"/>
      <c r="C172" s="136" t="s">
        <v>477</v>
      </c>
      <c r="D172" s="136" t="s">
        <v>270</v>
      </c>
      <c r="E172" s="137" t="s">
        <v>5083</v>
      </c>
      <c r="F172" s="138" t="s">
        <v>5084</v>
      </c>
      <c r="G172" s="139" t="s">
        <v>440</v>
      </c>
      <c r="H172" s="140">
        <v>49</v>
      </c>
      <c r="I172" s="141"/>
      <c r="J172" s="142">
        <f t="shared" ref="J172:J182" si="20">ROUND(I172*H172,2)</f>
        <v>0</v>
      </c>
      <c r="K172" s="138" t="s">
        <v>1</v>
      </c>
      <c r="L172" s="32"/>
      <c r="M172" s="143" t="s">
        <v>1</v>
      </c>
      <c r="N172" s="144" t="s">
        <v>43</v>
      </c>
      <c r="P172" s="145">
        <f t="shared" ref="P172:P182" si="21">O172*H172</f>
        <v>0</v>
      </c>
      <c r="Q172" s="145">
        <v>0</v>
      </c>
      <c r="R172" s="145">
        <f t="shared" ref="R172:R182" si="22">Q172*H172</f>
        <v>0</v>
      </c>
      <c r="S172" s="145">
        <v>0</v>
      </c>
      <c r="T172" s="146">
        <f t="shared" ref="T172:T182" si="23">S172*H172</f>
        <v>0</v>
      </c>
      <c r="AR172" s="147" t="s">
        <v>101</v>
      </c>
      <c r="AT172" s="147" t="s">
        <v>270</v>
      </c>
      <c r="AU172" s="147" t="s">
        <v>90</v>
      </c>
      <c r="AY172" s="17" t="s">
        <v>268</v>
      </c>
      <c r="BE172" s="148">
        <f t="shared" ref="BE172:BE182" si="24">IF(N172="základní",J172,0)</f>
        <v>0</v>
      </c>
      <c r="BF172" s="148">
        <f t="shared" ref="BF172:BF182" si="25">IF(N172="snížená",J172,0)</f>
        <v>0</v>
      </c>
      <c r="BG172" s="148">
        <f t="shared" ref="BG172:BG182" si="26">IF(N172="zákl. přenesená",J172,0)</f>
        <v>0</v>
      </c>
      <c r="BH172" s="148">
        <f t="shared" ref="BH172:BH182" si="27">IF(N172="sníž. přenesená",J172,0)</f>
        <v>0</v>
      </c>
      <c r="BI172" s="148">
        <f t="shared" ref="BI172:BI182" si="28">IF(N172="nulová",J172,0)</f>
        <v>0</v>
      </c>
      <c r="BJ172" s="17" t="s">
        <v>90</v>
      </c>
      <c r="BK172" s="148">
        <f t="shared" ref="BK172:BK182" si="29">ROUND(I172*H172,2)</f>
        <v>0</v>
      </c>
      <c r="BL172" s="17" t="s">
        <v>101</v>
      </c>
      <c r="BM172" s="147" t="s">
        <v>605</v>
      </c>
    </row>
    <row r="173" spans="2:65" s="1" customFormat="1" ht="16.5" customHeight="1">
      <c r="B173" s="32"/>
      <c r="C173" s="136" t="s">
        <v>314</v>
      </c>
      <c r="D173" s="177" t="s">
        <v>270</v>
      </c>
      <c r="E173" s="137" t="s">
        <v>5085</v>
      </c>
      <c r="F173" s="138" t="s">
        <v>5086</v>
      </c>
      <c r="G173" s="139" t="s">
        <v>318</v>
      </c>
      <c r="H173" s="140">
        <v>2470</v>
      </c>
      <c r="I173" s="141"/>
      <c r="J173" s="142">
        <f t="shared" si="20"/>
        <v>0</v>
      </c>
      <c r="K173" s="138" t="s">
        <v>1</v>
      </c>
      <c r="L173" s="32"/>
      <c r="M173" s="143" t="s">
        <v>1</v>
      </c>
      <c r="N173" s="144" t="s">
        <v>43</v>
      </c>
      <c r="P173" s="145">
        <f t="shared" si="21"/>
        <v>0</v>
      </c>
      <c r="Q173" s="145">
        <v>0</v>
      </c>
      <c r="R173" s="145">
        <f t="shared" si="22"/>
        <v>0</v>
      </c>
      <c r="S173" s="145">
        <v>0</v>
      </c>
      <c r="T173" s="146">
        <f t="shared" si="23"/>
        <v>0</v>
      </c>
      <c r="AR173" s="147" t="s">
        <v>101</v>
      </c>
      <c r="AT173" s="147" t="s">
        <v>270</v>
      </c>
      <c r="AU173" s="147" t="s">
        <v>90</v>
      </c>
      <c r="AY173" s="17" t="s">
        <v>268</v>
      </c>
      <c r="BE173" s="148">
        <f t="shared" si="24"/>
        <v>0</v>
      </c>
      <c r="BF173" s="148">
        <f t="shared" si="25"/>
        <v>0</v>
      </c>
      <c r="BG173" s="148">
        <f t="shared" si="26"/>
        <v>0</v>
      </c>
      <c r="BH173" s="148">
        <f t="shared" si="27"/>
        <v>0</v>
      </c>
      <c r="BI173" s="148">
        <f t="shared" si="28"/>
        <v>0</v>
      </c>
      <c r="BJ173" s="17" t="s">
        <v>90</v>
      </c>
      <c r="BK173" s="148">
        <f t="shared" si="29"/>
        <v>0</v>
      </c>
      <c r="BL173" s="17" t="s">
        <v>101</v>
      </c>
      <c r="BM173" s="147" t="s">
        <v>615</v>
      </c>
    </row>
    <row r="174" spans="2:65" s="1" customFormat="1" ht="16.5" customHeight="1">
      <c r="B174" s="32"/>
      <c r="C174" s="136" t="s">
        <v>484</v>
      </c>
      <c r="D174" s="136" t="s">
        <v>270</v>
      </c>
      <c r="E174" s="137" t="s">
        <v>5087</v>
      </c>
      <c r="F174" s="138" t="s">
        <v>5088</v>
      </c>
      <c r="G174" s="139" t="s">
        <v>318</v>
      </c>
      <c r="H174" s="140">
        <v>2370</v>
      </c>
      <c r="I174" s="141"/>
      <c r="J174" s="142">
        <f t="shared" si="20"/>
        <v>0</v>
      </c>
      <c r="K174" s="138" t="s">
        <v>1</v>
      </c>
      <c r="L174" s="32"/>
      <c r="M174" s="143" t="s">
        <v>1</v>
      </c>
      <c r="N174" s="144" t="s">
        <v>43</v>
      </c>
      <c r="P174" s="145">
        <f t="shared" si="21"/>
        <v>0</v>
      </c>
      <c r="Q174" s="145">
        <v>0</v>
      </c>
      <c r="R174" s="145">
        <f t="shared" si="22"/>
        <v>0</v>
      </c>
      <c r="S174" s="145">
        <v>0</v>
      </c>
      <c r="T174" s="146">
        <f t="shared" si="23"/>
        <v>0</v>
      </c>
      <c r="AR174" s="147" t="s">
        <v>101</v>
      </c>
      <c r="AT174" s="147" t="s">
        <v>270</v>
      </c>
      <c r="AU174" s="147" t="s">
        <v>90</v>
      </c>
      <c r="AY174" s="17" t="s">
        <v>268</v>
      </c>
      <c r="BE174" s="148">
        <f t="shared" si="24"/>
        <v>0</v>
      </c>
      <c r="BF174" s="148">
        <f t="shared" si="25"/>
        <v>0</v>
      </c>
      <c r="BG174" s="148">
        <f t="shared" si="26"/>
        <v>0</v>
      </c>
      <c r="BH174" s="148">
        <f t="shared" si="27"/>
        <v>0</v>
      </c>
      <c r="BI174" s="148">
        <f t="shared" si="28"/>
        <v>0</v>
      </c>
      <c r="BJ174" s="17" t="s">
        <v>90</v>
      </c>
      <c r="BK174" s="148">
        <f t="shared" si="29"/>
        <v>0</v>
      </c>
      <c r="BL174" s="17" t="s">
        <v>101</v>
      </c>
      <c r="BM174" s="147" t="s">
        <v>623</v>
      </c>
    </row>
    <row r="175" spans="2:65" s="1" customFormat="1" ht="44.25" customHeight="1">
      <c r="B175" s="32"/>
      <c r="C175" s="136" t="s">
        <v>488</v>
      </c>
      <c r="D175" s="136" t="s">
        <v>270</v>
      </c>
      <c r="E175" s="137" t="s">
        <v>5089</v>
      </c>
      <c r="F175" s="138" t="s">
        <v>5090</v>
      </c>
      <c r="G175" s="139" t="s">
        <v>440</v>
      </c>
      <c r="H175" s="140">
        <v>14</v>
      </c>
      <c r="I175" s="141"/>
      <c r="J175" s="142">
        <f t="shared" si="20"/>
        <v>0</v>
      </c>
      <c r="K175" s="138" t="s">
        <v>1</v>
      </c>
      <c r="L175" s="32"/>
      <c r="M175" s="143" t="s">
        <v>1</v>
      </c>
      <c r="N175" s="144" t="s">
        <v>43</v>
      </c>
      <c r="P175" s="145">
        <f t="shared" si="21"/>
        <v>0</v>
      </c>
      <c r="Q175" s="145">
        <v>0</v>
      </c>
      <c r="R175" s="145">
        <f t="shared" si="22"/>
        <v>0</v>
      </c>
      <c r="S175" s="145">
        <v>0</v>
      </c>
      <c r="T175" s="146">
        <f t="shared" si="23"/>
        <v>0</v>
      </c>
      <c r="AR175" s="147" t="s">
        <v>101</v>
      </c>
      <c r="AT175" s="147" t="s">
        <v>270</v>
      </c>
      <c r="AU175" s="147" t="s">
        <v>90</v>
      </c>
      <c r="AY175" s="17" t="s">
        <v>268</v>
      </c>
      <c r="BE175" s="148">
        <f t="shared" si="24"/>
        <v>0</v>
      </c>
      <c r="BF175" s="148">
        <f t="shared" si="25"/>
        <v>0</v>
      </c>
      <c r="BG175" s="148">
        <f t="shared" si="26"/>
        <v>0</v>
      </c>
      <c r="BH175" s="148">
        <f t="shared" si="27"/>
        <v>0</v>
      </c>
      <c r="BI175" s="148">
        <f t="shared" si="28"/>
        <v>0</v>
      </c>
      <c r="BJ175" s="17" t="s">
        <v>90</v>
      </c>
      <c r="BK175" s="148">
        <f t="shared" si="29"/>
        <v>0</v>
      </c>
      <c r="BL175" s="17" t="s">
        <v>101</v>
      </c>
      <c r="BM175" s="147" t="s">
        <v>638</v>
      </c>
    </row>
    <row r="176" spans="2:65" s="1" customFormat="1" ht="37.9" customHeight="1">
      <c r="B176" s="32"/>
      <c r="C176" s="136" t="s">
        <v>492</v>
      </c>
      <c r="D176" s="136" t="s">
        <v>270</v>
      </c>
      <c r="E176" s="137" t="s">
        <v>5091</v>
      </c>
      <c r="F176" s="138" t="s">
        <v>5092</v>
      </c>
      <c r="G176" s="139" t="s">
        <v>440</v>
      </c>
      <c r="H176" s="140">
        <v>4</v>
      </c>
      <c r="I176" s="141"/>
      <c r="J176" s="142">
        <f t="shared" si="20"/>
        <v>0</v>
      </c>
      <c r="K176" s="138" t="s">
        <v>1</v>
      </c>
      <c r="L176" s="32"/>
      <c r="M176" s="143" t="s">
        <v>1</v>
      </c>
      <c r="N176" s="144" t="s">
        <v>43</v>
      </c>
      <c r="P176" s="145">
        <f t="shared" si="21"/>
        <v>0</v>
      </c>
      <c r="Q176" s="145">
        <v>0</v>
      </c>
      <c r="R176" s="145">
        <f t="shared" si="22"/>
        <v>0</v>
      </c>
      <c r="S176" s="145">
        <v>0</v>
      </c>
      <c r="T176" s="146">
        <f t="shared" si="23"/>
        <v>0</v>
      </c>
      <c r="AR176" s="147" t="s">
        <v>101</v>
      </c>
      <c r="AT176" s="147" t="s">
        <v>270</v>
      </c>
      <c r="AU176" s="147" t="s">
        <v>90</v>
      </c>
      <c r="AY176" s="17" t="s">
        <v>268</v>
      </c>
      <c r="BE176" s="148">
        <f t="shared" si="24"/>
        <v>0</v>
      </c>
      <c r="BF176" s="148">
        <f t="shared" si="25"/>
        <v>0</v>
      </c>
      <c r="BG176" s="148">
        <f t="shared" si="26"/>
        <v>0</v>
      </c>
      <c r="BH176" s="148">
        <f t="shared" si="27"/>
        <v>0</v>
      </c>
      <c r="BI176" s="148">
        <f t="shared" si="28"/>
        <v>0</v>
      </c>
      <c r="BJ176" s="17" t="s">
        <v>90</v>
      </c>
      <c r="BK176" s="148">
        <f t="shared" si="29"/>
        <v>0</v>
      </c>
      <c r="BL176" s="17" t="s">
        <v>101</v>
      </c>
      <c r="BM176" s="147" t="s">
        <v>649</v>
      </c>
    </row>
    <row r="177" spans="2:65" s="1" customFormat="1" ht="24.2" customHeight="1">
      <c r="B177" s="32"/>
      <c r="C177" s="136" t="s">
        <v>496</v>
      </c>
      <c r="D177" s="136" t="s">
        <v>270</v>
      </c>
      <c r="E177" s="137" t="s">
        <v>5093</v>
      </c>
      <c r="F177" s="138" t="s">
        <v>5094</v>
      </c>
      <c r="G177" s="139" t="s">
        <v>440</v>
      </c>
      <c r="H177" s="140">
        <v>4</v>
      </c>
      <c r="I177" s="141"/>
      <c r="J177" s="142">
        <f t="shared" si="20"/>
        <v>0</v>
      </c>
      <c r="K177" s="138" t="s">
        <v>1</v>
      </c>
      <c r="L177" s="32"/>
      <c r="M177" s="143" t="s">
        <v>1</v>
      </c>
      <c r="N177" s="144" t="s">
        <v>43</v>
      </c>
      <c r="P177" s="145">
        <f t="shared" si="21"/>
        <v>0</v>
      </c>
      <c r="Q177" s="145">
        <v>0</v>
      </c>
      <c r="R177" s="145">
        <f t="shared" si="22"/>
        <v>0</v>
      </c>
      <c r="S177" s="145">
        <v>0</v>
      </c>
      <c r="T177" s="146">
        <f t="shared" si="23"/>
        <v>0</v>
      </c>
      <c r="AR177" s="147" t="s">
        <v>101</v>
      </c>
      <c r="AT177" s="147" t="s">
        <v>270</v>
      </c>
      <c r="AU177" s="147" t="s">
        <v>90</v>
      </c>
      <c r="AY177" s="17" t="s">
        <v>268</v>
      </c>
      <c r="BE177" s="148">
        <f t="shared" si="24"/>
        <v>0</v>
      </c>
      <c r="BF177" s="148">
        <f t="shared" si="25"/>
        <v>0</v>
      </c>
      <c r="BG177" s="148">
        <f t="shared" si="26"/>
        <v>0</v>
      </c>
      <c r="BH177" s="148">
        <f t="shared" si="27"/>
        <v>0</v>
      </c>
      <c r="BI177" s="148">
        <f t="shared" si="28"/>
        <v>0</v>
      </c>
      <c r="BJ177" s="17" t="s">
        <v>90</v>
      </c>
      <c r="BK177" s="148">
        <f t="shared" si="29"/>
        <v>0</v>
      </c>
      <c r="BL177" s="17" t="s">
        <v>101</v>
      </c>
      <c r="BM177" s="147" t="s">
        <v>658</v>
      </c>
    </row>
    <row r="178" spans="2:65" s="1" customFormat="1" ht="49.15" customHeight="1">
      <c r="B178" s="32"/>
      <c r="C178" s="136" t="s">
        <v>502</v>
      </c>
      <c r="D178" s="136" t="s">
        <v>270</v>
      </c>
      <c r="E178" s="137" t="s">
        <v>5095</v>
      </c>
      <c r="F178" s="138" t="s">
        <v>5096</v>
      </c>
      <c r="G178" s="139" t="s">
        <v>440</v>
      </c>
      <c r="H178" s="140">
        <v>4</v>
      </c>
      <c r="I178" s="141"/>
      <c r="J178" s="142">
        <f t="shared" si="20"/>
        <v>0</v>
      </c>
      <c r="K178" s="138" t="s">
        <v>1</v>
      </c>
      <c r="L178" s="32"/>
      <c r="M178" s="143" t="s">
        <v>1</v>
      </c>
      <c r="N178" s="144" t="s">
        <v>43</v>
      </c>
      <c r="P178" s="145">
        <f t="shared" si="21"/>
        <v>0</v>
      </c>
      <c r="Q178" s="145">
        <v>0</v>
      </c>
      <c r="R178" s="145">
        <f t="shared" si="22"/>
        <v>0</v>
      </c>
      <c r="S178" s="145">
        <v>0</v>
      </c>
      <c r="T178" s="146">
        <f t="shared" si="23"/>
        <v>0</v>
      </c>
      <c r="AR178" s="147" t="s">
        <v>101</v>
      </c>
      <c r="AT178" s="147" t="s">
        <v>270</v>
      </c>
      <c r="AU178" s="147" t="s">
        <v>90</v>
      </c>
      <c r="AY178" s="17" t="s">
        <v>268</v>
      </c>
      <c r="BE178" s="148">
        <f t="shared" si="24"/>
        <v>0</v>
      </c>
      <c r="BF178" s="148">
        <f t="shared" si="25"/>
        <v>0</v>
      </c>
      <c r="BG178" s="148">
        <f t="shared" si="26"/>
        <v>0</v>
      </c>
      <c r="BH178" s="148">
        <f t="shared" si="27"/>
        <v>0</v>
      </c>
      <c r="BI178" s="148">
        <f t="shared" si="28"/>
        <v>0</v>
      </c>
      <c r="BJ178" s="17" t="s">
        <v>90</v>
      </c>
      <c r="BK178" s="148">
        <f t="shared" si="29"/>
        <v>0</v>
      </c>
      <c r="BL178" s="17" t="s">
        <v>101</v>
      </c>
      <c r="BM178" s="147" t="s">
        <v>5097</v>
      </c>
    </row>
    <row r="179" spans="2:65" s="1" customFormat="1" ht="44.25" customHeight="1">
      <c r="B179" s="32"/>
      <c r="C179" s="136" t="s">
        <v>508</v>
      </c>
      <c r="D179" s="136" t="s">
        <v>270</v>
      </c>
      <c r="E179" s="137" t="s">
        <v>5098</v>
      </c>
      <c r="F179" s="138" t="s">
        <v>5099</v>
      </c>
      <c r="G179" s="139" t="s">
        <v>440</v>
      </c>
      <c r="H179" s="140">
        <v>49</v>
      </c>
      <c r="I179" s="141"/>
      <c r="J179" s="142">
        <f t="shared" si="20"/>
        <v>0</v>
      </c>
      <c r="K179" s="138" t="s">
        <v>1</v>
      </c>
      <c r="L179" s="32"/>
      <c r="M179" s="143" t="s">
        <v>1</v>
      </c>
      <c r="N179" s="144" t="s">
        <v>43</v>
      </c>
      <c r="P179" s="145">
        <f t="shared" si="21"/>
        <v>0</v>
      </c>
      <c r="Q179" s="145">
        <v>0</v>
      </c>
      <c r="R179" s="145">
        <f t="shared" si="22"/>
        <v>0</v>
      </c>
      <c r="S179" s="145">
        <v>0</v>
      </c>
      <c r="T179" s="146">
        <f t="shared" si="23"/>
        <v>0</v>
      </c>
      <c r="AR179" s="147" t="s">
        <v>101</v>
      </c>
      <c r="AT179" s="147" t="s">
        <v>270</v>
      </c>
      <c r="AU179" s="147" t="s">
        <v>90</v>
      </c>
      <c r="AY179" s="17" t="s">
        <v>268</v>
      </c>
      <c r="BE179" s="148">
        <f t="shared" si="24"/>
        <v>0</v>
      </c>
      <c r="BF179" s="148">
        <f t="shared" si="25"/>
        <v>0</v>
      </c>
      <c r="BG179" s="148">
        <f t="shared" si="26"/>
        <v>0</v>
      </c>
      <c r="BH179" s="148">
        <f t="shared" si="27"/>
        <v>0</v>
      </c>
      <c r="BI179" s="148">
        <f t="shared" si="28"/>
        <v>0</v>
      </c>
      <c r="BJ179" s="17" t="s">
        <v>90</v>
      </c>
      <c r="BK179" s="148">
        <f t="shared" si="29"/>
        <v>0</v>
      </c>
      <c r="BL179" s="17" t="s">
        <v>101</v>
      </c>
      <c r="BM179" s="147" t="s">
        <v>5100</v>
      </c>
    </row>
    <row r="180" spans="2:65" s="1" customFormat="1" ht="44.25" customHeight="1">
      <c r="B180" s="32"/>
      <c r="C180" s="136" t="s">
        <v>513</v>
      </c>
      <c r="D180" s="136" t="s">
        <v>270</v>
      </c>
      <c r="E180" s="137" t="s">
        <v>5101</v>
      </c>
      <c r="F180" s="138" t="s">
        <v>5102</v>
      </c>
      <c r="G180" s="139" t="s">
        <v>440</v>
      </c>
      <c r="H180" s="140">
        <v>4</v>
      </c>
      <c r="I180" s="141"/>
      <c r="J180" s="142">
        <f t="shared" si="20"/>
        <v>0</v>
      </c>
      <c r="K180" s="138" t="s">
        <v>1</v>
      </c>
      <c r="L180" s="32"/>
      <c r="M180" s="143" t="s">
        <v>1</v>
      </c>
      <c r="N180" s="144" t="s">
        <v>43</v>
      </c>
      <c r="P180" s="145">
        <f t="shared" si="21"/>
        <v>0</v>
      </c>
      <c r="Q180" s="145">
        <v>0</v>
      </c>
      <c r="R180" s="145">
        <f t="shared" si="22"/>
        <v>0</v>
      </c>
      <c r="S180" s="145">
        <v>0</v>
      </c>
      <c r="T180" s="146">
        <f t="shared" si="23"/>
        <v>0</v>
      </c>
      <c r="AR180" s="147" t="s">
        <v>101</v>
      </c>
      <c r="AT180" s="147" t="s">
        <v>270</v>
      </c>
      <c r="AU180" s="147" t="s">
        <v>90</v>
      </c>
      <c r="AY180" s="17" t="s">
        <v>268</v>
      </c>
      <c r="BE180" s="148">
        <f t="shared" si="24"/>
        <v>0</v>
      </c>
      <c r="BF180" s="148">
        <f t="shared" si="25"/>
        <v>0</v>
      </c>
      <c r="BG180" s="148">
        <f t="shared" si="26"/>
        <v>0</v>
      </c>
      <c r="BH180" s="148">
        <f t="shared" si="27"/>
        <v>0</v>
      </c>
      <c r="BI180" s="148">
        <f t="shared" si="28"/>
        <v>0</v>
      </c>
      <c r="BJ180" s="17" t="s">
        <v>90</v>
      </c>
      <c r="BK180" s="148">
        <f t="shared" si="29"/>
        <v>0</v>
      </c>
      <c r="BL180" s="17" t="s">
        <v>101</v>
      </c>
      <c r="BM180" s="147" t="s">
        <v>5103</v>
      </c>
    </row>
    <row r="181" spans="2:65" s="1" customFormat="1" ht="24.2" customHeight="1">
      <c r="B181" s="32"/>
      <c r="C181" s="136" t="s">
        <v>518</v>
      </c>
      <c r="D181" s="136" t="s">
        <v>270</v>
      </c>
      <c r="E181" s="137" t="s">
        <v>5104</v>
      </c>
      <c r="F181" s="138" t="s">
        <v>5105</v>
      </c>
      <c r="G181" s="139" t="s">
        <v>440</v>
      </c>
      <c r="H181" s="140">
        <v>4</v>
      </c>
      <c r="I181" s="141"/>
      <c r="J181" s="142">
        <f t="shared" si="20"/>
        <v>0</v>
      </c>
      <c r="K181" s="138" t="s">
        <v>1</v>
      </c>
      <c r="L181" s="32"/>
      <c r="M181" s="143" t="s">
        <v>1</v>
      </c>
      <c r="N181" s="144" t="s">
        <v>43</v>
      </c>
      <c r="P181" s="145">
        <f t="shared" si="21"/>
        <v>0</v>
      </c>
      <c r="Q181" s="145">
        <v>0</v>
      </c>
      <c r="R181" s="145">
        <f t="shared" si="22"/>
        <v>0</v>
      </c>
      <c r="S181" s="145">
        <v>0</v>
      </c>
      <c r="T181" s="146">
        <f t="shared" si="23"/>
        <v>0</v>
      </c>
      <c r="AR181" s="147" t="s">
        <v>101</v>
      </c>
      <c r="AT181" s="147" t="s">
        <v>270</v>
      </c>
      <c r="AU181" s="147" t="s">
        <v>90</v>
      </c>
      <c r="AY181" s="17" t="s">
        <v>268</v>
      </c>
      <c r="BE181" s="148">
        <f t="shared" si="24"/>
        <v>0</v>
      </c>
      <c r="BF181" s="148">
        <f t="shared" si="25"/>
        <v>0</v>
      </c>
      <c r="BG181" s="148">
        <f t="shared" si="26"/>
        <v>0</v>
      </c>
      <c r="BH181" s="148">
        <f t="shared" si="27"/>
        <v>0</v>
      </c>
      <c r="BI181" s="148">
        <f t="shared" si="28"/>
        <v>0</v>
      </c>
      <c r="BJ181" s="17" t="s">
        <v>90</v>
      </c>
      <c r="BK181" s="148">
        <f t="shared" si="29"/>
        <v>0</v>
      </c>
      <c r="BL181" s="17" t="s">
        <v>101</v>
      </c>
      <c r="BM181" s="147" t="s">
        <v>5106</v>
      </c>
    </row>
    <row r="182" spans="2:65" s="1" customFormat="1" ht="37.9" customHeight="1">
      <c r="B182" s="32"/>
      <c r="C182" s="136" t="s">
        <v>1382</v>
      </c>
      <c r="D182" s="177" t="s">
        <v>270</v>
      </c>
      <c r="E182" s="137" t="s">
        <v>5107</v>
      </c>
      <c r="F182" s="138" t="s">
        <v>5108</v>
      </c>
      <c r="G182" s="139" t="s">
        <v>440</v>
      </c>
      <c r="H182" s="140">
        <v>4</v>
      </c>
      <c r="I182" s="141"/>
      <c r="J182" s="142">
        <f t="shared" si="20"/>
        <v>0</v>
      </c>
      <c r="K182" s="138" t="s">
        <v>1</v>
      </c>
      <c r="L182" s="32"/>
      <c r="M182" s="143" t="s">
        <v>1</v>
      </c>
      <c r="N182" s="144" t="s">
        <v>43</v>
      </c>
      <c r="P182" s="145">
        <f t="shared" si="21"/>
        <v>0</v>
      </c>
      <c r="Q182" s="145">
        <v>0</v>
      </c>
      <c r="R182" s="145">
        <f t="shared" si="22"/>
        <v>0</v>
      </c>
      <c r="S182" s="145">
        <v>0</v>
      </c>
      <c r="T182" s="146">
        <f t="shared" si="23"/>
        <v>0</v>
      </c>
      <c r="AR182" s="147" t="s">
        <v>101</v>
      </c>
      <c r="AT182" s="147" t="s">
        <v>270</v>
      </c>
      <c r="AU182" s="147" t="s">
        <v>90</v>
      </c>
      <c r="AY182" s="17" t="s">
        <v>268</v>
      </c>
      <c r="BE182" s="148">
        <f t="shared" si="24"/>
        <v>0</v>
      </c>
      <c r="BF182" s="148">
        <f t="shared" si="25"/>
        <v>0</v>
      </c>
      <c r="BG182" s="148">
        <f t="shared" si="26"/>
        <v>0</v>
      </c>
      <c r="BH182" s="148">
        <f t="shared" si="27"/>
        <v>0</v>
      </c>
      <c r="BI182" s="148">
        <f t="shared" si="28"/>
        <v>0</v>
      </c>
      <c r="BJ182" s="17" t="s">
        <v>90</v>
      </c>
      <c r="BK182" s="148">
        <f t="shared" si="29"/>
        <v>0</v>
      </c>
      <c r="BL182" s="17" t="s">
        <v>101</v>
      </c>
      <c r="BM182" s="147" t="s">
        <v>5109</v>
      </c>
    </row>
    <row r="183" spans="2:65" s="11" customFormat="1" ht="22.9" customHeight="1">
      <c r="B183" s="124"/>
      <c r="D183" s="125" t="s">
        <v>76</v>
      </c>
      <c r="E183" s="134" t="s">
        <v>5110</v>
      </c>
      <c r="F183" s="134" t="s">
        <v>5111</v>
      </c>
      <c r="I183" s="127"/>
      <c r="J183" s="135">
        <f>BK183</f>
        <v>0</v>
      </c>
      <c r="L183" s="124"/>
      <c r="M183" s="129"/>
      <c r="P183" s="130">
        <f>SUM(P184:P195)</f>
        <v>0</v>
      </c>
      <c r="R183" s="130">
        <f>SUM(R184:R195)</f>
        <v>0</v>
      </c>
      <c r="T183" s="131">
        <f>SUM(T184:T195)</f>
        <v>0</v>
      </c>
      <c r="AR183" s="125" t="s">
        <v>84</v>
      </c>
      <c r="AT183" s="132" t="s">
        <v>76</v>
      </c>
      <c r="AU183" s="132" t="s">
        <v>84</v>
      </c>
      <c r="AY183" s="125" t="s">
        <v>268</v>
      </c>
      <c r="BK183" s="133">
        <f>SUM(BK184:BK195)</f>
        <v>0</v>
      </c>
    </row>
    <row r="184" spans="2:65" s="1" customFormat="1" ht="24.2" customHeight="1">
      <c r="B184" s="32"/>
      <c r="C184" s="136" t="s">
        <v>523</v>
      </c>
      <c r="D184" s="177" t="s">
        <v>270</v>
      </c>
      <c r="E184" s="137" t="s">
        <v>5112</v>
      </c>
      <c r="F184" s="138" t="s">
        <v>5113</v>
      </c>
      <c r="G184" s="139" t="s">
        <v>318</v>
      </c>
      <c r="H184" s="140">
        <v>2748</v>
      </c>
      <c r="I184" s="141"/>
      <c r="J184" s="142">
        <f t="shared" ref="J184:J195" si="30">ROUND(I184*H184,2)</f>
        <v>0</v>
      </c>
      <c r="K184" s="138" t="s">
        <v>1</v>
      </c>
      <c r="L184" s="32"/>
      <c r="M184" s="143" t="s">
        <v>1</v>
      </c>
      <c r="N184" s="144" t="s">
        <v>43</v>
      </c>
      <c r="P184" s="145">
        <f t="shared" ref="P184:P195" si="31">O184*H184</f>
        <v>0</v>
      </c>
      <c r="Q184" s="145">
        <v>0</v>
      </c>
      <c r="R184" s="145">
        <f t="shared" ref="R184:R195" si="32">Q184*H184</f>
        <v>0</v>
      </c>
      <c r="S184" s="145">
        <v>0</v>
      </c>
      <c r="T184" s="146">
        <f t="shared" ref="T184:T195" si="33">S184*H184</f>
        <v>0</v>
      </c>
      <c r="AR184" s="147" t="s">
        <v>101</v>
      </c>
      <c r="AT184" s="147" t="s">
        <v>270</v>
      </c>
      <c r="AU184" s="147" t="s">
        <v>90</v>
      </c>
      <c r="AY184" s="17" t="s">
        <v>268</v>
      </c>
      <c r="BE184" s="148">
        <f t="shared" ref="BE184:BE195" si="34">IF(N184="základní",J184,0)</f>
        <v>0</v>
      </c>
      <c r="BF184" s="148">
        <f t="shared" ref="BF184:BF195" si="35">IF(N184="snížená",J184,0)</f>
        <v>0</v>
      </c>
      <c r="BG184" s="148">
        <f t="shared" ref="BG184:BG195" si="36">IF(N184="zákl. přenesená",J184,0)</f>
        <v>0</v>
      </c>
      <c r="BH184" s="148">
        <f t="shared" ref="BH184:BH195" si="37">IF(N184="sníž. přenesená",J184,0)</f>
        <v>0</v>
      </c>
      <c r="BI184" s="148">
        <f t="shared" ref="BI184:BI195" si="38">IF(N184="nulová",J184,0)</f>
        <v>0</v>
      </c>
      <c r="BJ184" s="17" t="s">
        <v>90</v>
      </c>
      <c r="BK184" s="148">
        <f t="shared" ref="BK184:BK195" si="39">ROUND(I184*H184,2)</f>
        <v>0</v>
      </c>
      <c r="BL184" s="17" t="s">
        <v>101</v>
      </c>
      <c r="BM184" s="147" t="s">
        <v>667</v>
      </c>
    </row>
    <row r="185" spans="2:65" s="1" customFormat="1" ht="24.2" customHeight="1">
      <c r="B185" s="32"/>
      <c r="C185" s="136" t="s">
        <v>529</v>
      </c>
      <c r="D185" s="177" t="s">
        <v>270</v>
      </c>
      <c r="E185" s="137" t="s">
        <v>5114</v>
      </c>
      <c r="F185" s="138" t="s">
        <v>5115</v>
      </c>
      <c r="G185" s="139" t="s">
        <v>318</v>
      </c>
      <c r="H185" s="140">
        <v>320</v>
      </c>
      <c r="I185" s="141"/>
      <c r="J185" s="142">
        <f t="shared" si="30"/>
        <v>0</v>
      </c>
      <c r="K185" s="138" t="s">
        <v>1</v>
      </c>
      <c r="L185" s="32"/>
      <c r="M185" s="143" t="s">
        <v>1</v>
      </c>
      <c r="N185" s="144" t="s">
        <v>43</v>
      </c>
      <c r="P185" s="145">
        <f t="shared" si="31"/>
        <v>0</v>
      </c>
      <c r="Q185" s="145">
        <v>0</v>
      </c>
      <c r="R185" s="145">
        <f t="shared" si="32"/>
        <v>0</v>
      </c>
      <c r="S185" s="145">
        <v>0</v>
      </c>
      <c r="T185" s="146">
        <f t="shared" si="33"/>
        <v>0</v>
      </c>
      <c r="AR185" s="147" t="s">
        <v>101</v>
      </c>
      <c r="AT185" s="147" t="s">
        <v>270</v>
      </c>
      <c r="AU185" s="147" t="s">
        <v>90</v>
      </c>
      <c r="AY185" s="17" t="s">
        <v>268</v>
      </c>
      <c r="BE185" s="148">
        <f t="shared" si="34"/>
        <v>0</v>
      </c>
      <c r="BF185" s="148">
        <f t="shared" si="35"/>
        <v>0</v>
      </c>
      <c r="BG185" s="148">
        <f t="shared" si="36"/>
        <v>0</v>
      </c>
      <c r="BH185" s="148">
        <f t="shared" si="37"/>
        <v>0</v>
      </c>
      <c r="BI185" s="148">
        <f t="shared" si="38"/>
        <v>0</v>
      </c>
      <c r="BJ185" s="17" t="s">
        <v>90</v>
      </c>
      <c r="BK185" s="148">
        <f t="shared" si="39"/>
        <v>0</v>
      </c>
      <c r="BL185" s="17" t="s">
        <v>101</v>
      </c>
      <c r="BM185" s="147" t="s">
        <v>675</v>
      </c>
    </row>
    <row r="186" spans="2:65" s="1" customFormat="1" ht="24.2" customHeight="1">
      <c r="B186" s="32"/>
      <c r="C186" s="136" t="s">
        <v>534</v>
      </c>
      <c r="D186" s="177" t="s">
        <v>270</v>
      </c>
      <c r="E186" s="137" t="s">
        <v>5116</v>
      </c>
      <c r="F186" s="138" t="s">
        <v>5117</v>
      </c>
      <c r="G186" s="139" t="s">
        <v>318</v>
      </c>
      <c r="H186" s="140">
        <v>1728</v>
      </c>
      <c r="I186" s="141"/>
      <c r="J186" s="142">
        <f t="shared" si="30"/>
        <v>0</v>
      </c>
      <c r="K186" s="138" t="s">
        <v>1</v>
      </c>
      <c r="L186" s="32"/>
      <c r="M186" s="143" t="s">
        <v>1</v>
      </c>
      <c r="N186" s="144" t="s">
        <v>43</v>
      </c>
      <c r="P186" s="145">
        <f t="shared" si="31"/>
        <v>0</v>
      </c>
      <c r="Q186" s="145">
        <v>0</v>
      </c>
      <c r="R186" s="145">
        <f t="shared" si="32"/>
        <v>0</v>
      </c>
      <c r="S186" s="145">
        <v>0</v>
      </c>
      <c r="T186" s="146">
        <f t="shared" si="33"/>
        <v>0</v>
      </c>
      <c r="AR186" s="147" t="s">
        <v>101</v>
      </c>
      <c r="AT186" s="147" t="s">
        <v>270</v>
      </c>
      <c r="AU186" s="147" t="s">
        <v>90</v>
      </c>
      <c r="AY186" s="17" t="s">
        <v>268</v>
      </c>
      <c r="BE186" s="148">
        <f t="shared" si="34"/>
        <v>0</v>
      </c>
      <c r="BF186" s="148">
        <f t="shared" si="35"/>
        <v>0</v>
      </c>
      <c r="BG186" s="148">
        <f t="shared" si="36"/>
        <v>0</v>
      </c>
      <c r="BH186" s="148">
        <f t="shared" si="37"/>
        <v>0</v>
      </c>
      <c r="BI186" s="148">
        <f t="shared" si="38"/>
        <v>0</v>
      </c>
      <c r="BJ186" s="17" t="s">
        <v>90</v>
      </c>
      <c r="BK186" s="148">
        <f t="shared" si="39"/>
        <v>0</v>
      </c>
      <c r="BL186" s="17" t="s">
        <v>101</v>
      </c>
      <c r="BM186" s="147" t="s">
        <v>683</v>
      </c>
    </row>
    <row r="187" spans="2:65" s="1" customFormat="1" ht="24.2" customHeight="1">
      <c r="B187" s="32"/>
      <c r="C187" s="136" t="s">
        <v>539</v>
      </c>
      <c r="D187" s="177" t="s">
        <v>270</v>
      </c>
      <c r="E187" s="137" t="s">
        <v>5118</v>
      </c>
      <c r="F187" s="138" t="s">
        <v>5119</v>
      </c>
      <c r="G187" s="139" t="s">
        <v>318</v>
      </c>
      <c r="H187" s="140">
        <v>7960</v>
      </c>
      <c r="I187" s="141"/>
      <c r="J187" s="142">
        <f t="shared" si="30"/>
        <v>0</v>
      </c>
      <c r="K187" s="138" t="s">
        <v>1</v>
      </c>
      <c r="L187" s="32"/>
      <c r="M187" s="143" t="s">
        <v>1</v>
      </c>
      <c r="N187" s="144" t="s">
        <v>43</v>
      </c>
      <c r="P187" s="145">
        <f t="shared" si="31"/>
        <v>0</v>
      </c>
      <c r="Q187" s="145">
        <v>0</v>
      </c>
      <c r="R187" s="145">
        <f t="shared" si="32"/>
        <v>0</v>
      </c>
      <c r="S187" s="145">
        <v>0</v>
      </c>
      <c r="T187" s="146">
        <f t="shared" si="33"/>
        <v>0</v>
      </c>
      <c r="AR187" s="147" t="s">
        <v>101</v>
      </c>
      <c r="AT187" s="147" t="s">
        <v>270</v>
      </c>
      <c r="AU187" s="147" t="s">
        <v>90</v>
      </c>
      <c r="AY187" s="17" t="s">
        <v>268</v>
      </c>
      <c r="BE187" s="148">
        <f t="shared" si="34"/>
        <v>0</v>
      </c>
      <c r="BF187" s="148">
        <f t="shared" si="35"/>
        <v>0</v>
      </c>
      <c r="BG187" s="148">
        <f t="shared" si="36"/>
        <v>0</v>
      </c>
      <c r="BH187" s="148">
        <f t="shared" si="37"/>
        <v>0</v>
      </c>
      <c r="BI187" s="148">
        <f t="shared" si="38"/>
        <v>0</v>
      </c>
      <c r="BJ187" s="17" t="s">
        <v>90</v>
      </c>
      <c r="BK187" s="148">
        <f t="shared" si="39"/>
        <v>0</v>
      </c>
      <c r="BL187" s="17" t="s">
        <v>101</v>
      </c>
      <c r="BM187" s="147" t="s">
        <v>693</v>
      </c>
    </row>
    <row r="188" spans="2:65" s="1" customFormat="1" ht="24.2" customHeight="1">
      <c r="B188" s="32"/>
      <c r="C188" s="136" t="s">
        <v>543</v>
      </c>
      <c r="D188" s="177" t="s">
        <v>270</v>
      </c>
      <c r="E188" s="137" t="s">
        <v>5120</v>
      </c>
      <c r="F188" s="138" t="s">
        <v>5121</v>
      </c>
      <c r="G188" s="139" t="s">
        <v>318</v>
      </c>
      <c r="H188" s="140">
        <v>360</v>
      </c>
      <c r="I188" s="141"/>
      <c r="J188" s="142">
        <f t="shared" si="30"/>
        <v>0</v>
      </c>
      <c r="K188" s="138" t="s">
        <v>1</v>
      </c>
      <c r="L188" s="32"/>
      <c r="M188" s="143" t="s">
        <v>1</v>
      </c>
      <c r="N188" s="144" t="s">
        <v>43</v>
      </c>
      <c r="P188" s="145">
        <f t="shared" si="31"/>
        <v>0</v>
      </c>
      <c r="Q188" s="145">
        <v>0</v>
      </c>
      <c r="R188" s="145">
        <f t="shared" si="32"/>
        <v>0</v>
      </c>
      <c r="S188" s="145">
        <v>0</v>
      </c>
      <c r="T188" s="146">
        <f t="shared" si="33"/>
        <v>0</v>
      </c>
      <c r="AR188" s="147" t="s">
        <v>101</v>
      </c>
      <c r="AT188" s="147" t="s">
        <v>270</v>
      </c>
      <c r="AU188" s="147" t="s">
        <v>90</v>
      </c>
      <c r="AY188" s="17" t="s">
        <v>268</v>
      </c>
      <c r="BE188" s="148">
        <f t="shared" si="34"/>
        <v>0</v>
      </c>
      <c r="BF188" s="148">
        <f t="shared" si="35"/>
        <v>0</v>
      </c>
      <c r="BG188" s="148">
        <f t="shared" si="36"/>
        <v>0</v>
      </c>
      <c r="BH188" s="148">
        <f t="shared" si="37"/>
        <v>0</v>
      </c>
      <c r="BI188" s="148">
        <f t="shared" si="38"/>
        <v>0</v>
      </c>
      <c r="BJ188" s="17" t="s">
        <v>90</v>
      </c>
      <c r="BK188" s="148">
        <f t="shared" si="39"/>
        <v>0</v>
      </c>
      <c r="BL188" s="17" t="s">
        <v>101</v>
      </c>
      <c r="BM188" s="147" t="s">
        <v>703</v>
      </c>
    </row>
    <row r="189" spans="2:65" s="1" customFormat="1" ht="24.2" customHeight="1">
      <c r="B189" s="32"/>
      <c r="C189" s="136" t="s">
        <v>304</v>
      </c>
      <c r="D189" s="177" t="s">
        <v>270</v>
      </c>
      <c r="E189" s="137" t="s">
        <v>5122</v>
      </c>
      <c r="F189" s="138" t="s">
        <v>5123</v>
      </c>
      <c r="G189" s="139" t="s">
        <v>318</v>
      </c>
      <c r="H189" s="140">
        <v>320</v>
      </c>
      <c r="I189" s="141"/>
      <c r="J189" s="142">
        <f t="shared" si="30"/>
        <v>0</v>
      </c>
      <c r="K189" s="138" t="s">
        <v>1</v>
      </c>
      <c r="L189" s="32"/>
      <c r="M189" s="143" t="s">
        <v>1</v>
      </c>
      <c r="N189" s="144" t="s">
        <v>43</v>
      </c>
      <c r="P189" s="145">
        <f t="shared" si="31"/>
        <v>0</v>
      </c>
      <c r="Q189" s="145">
        <v>0</v>
      </c>
      <c r="R189" s="145">
        <f t="shared" si="32"/>
        <v>0</v>
      </c>
      <c r="S189" s="145">
        <v>0</v>
      </c>
      <c r="T189" s="146">
        <f t="shared" si="33"/>
        <v>0</v>
      </c>
      <c r="AR189" s="147" t="s">
        <v>101</v>
      </c>
      <c r="AT189" s="147" t="s">
        <v>270</v>
      </c>
      <c r="AU189" s="147" t="s">
        <v>90</v>
      </c>
      <c r="AY189" s="17" t="s">
        <v>268</v>
      </c>
      <c r="BE189" s="148">
        <f t="shared" si="34"/>
        <v>0</v>
      </c>
      <c r="BF189" s="148">
        <f t="shared" si="35"/>
        <v>0</v>
      </c>
      <c r="BG189" s="148">
        <f t="shared" si="36"/>
        <v>0</v>
      </c>
      <c r="BH189" s="148">
        <f t="shared" si="37"/>
        <v>0</v>
      </c>
      <c r="BI189" s="148">
        <f t="shared" si="38"/>
        <v>0</v>
      </c>
      <c r="BJ189" s="17" t="s">
        <v>90</v>
      </c>
      <c r="BK189" s="148">
        <f t="shared" si="39"/>
        <v>0</v>
      </c>
      <c r="BL189" s="17" t="s">
        <v>101</v>
      </c>
      <c r="BM189" s="147" t="s">
        <v>711</v>
      </c>
    </row>
    <row r="190" spans="2:65" s="1" customFormat="1" ht="24.2" customHeight="1">
      <c r="B190" s="32"/>
      <c r="C190" s="136" t="s">
        <v>550</v>
      </c>
      <c r="D190" s="177" t="s">
        <v>270</v>
      </c>
      <c r="E190" s="137" t="s">
        <v>5124</v>
      </c>
      <c r="F190" s="138" t="s">
        <v>5125</v>
      </c>
      <c r="G190" s="139" t="s">
        <v>318</v>
      </c>
      <c r="H190" s="140">
        <v>120</v>
      </c>
      <c r="I190" s="141"/>
      <c r="J190" s="142">
        <f t="shared" si="30"/>
        <v>0</v>
      </c>
      <c r="K190" s="138" t="s">
        <v>1</v>
      </c>
      <c r="L190" s="32"/>
      <c r="M190" s="143" t="s">
        <v>1</v>
      </c>
      <c r="N190" s="144" t="s">
        <v>43</v>
      </c>
      <c r="P190" s="145">
        <f t="shared" si="31"/>
        <v>0</v>
      </c>
      <c r="Q190" s="145">
        <v>0</v>
      </c>
      <c r="R190" s="145">
        <f t="shared" si="32"/>
        <v>0</v>
      </c>
      <c r="S190" s="145">
        <v>0</v>
      </c>
      <c r="T190" s="146">
        <f t="shared" si="33"/>
        <v>0</v>
      </c>
      <c r="AR190" s="147" t="s">
        <v>101</v>
      </c>
      <c r="AT190" s="147" t="s">
        <v>270</v>
      </c>
      <c r="AU190" s="147" t="s">
        <v>90</v>
      </c>
      <c r="AY190" s="17" t="s">
        <v>268</v>
      </c>
      <c r="BE190" s="148">
        <f t="shared" si="34"/>
        <v>0</v>
      </c>
      <c r="BF190" s="148">
        <f t="shared" si="35"/>
        <v>0</v>
      </c>
      <c r="BG190" s="148">
        <f t="shared" si="36"/>
        <v>0</v>
      </c>
      <c r="BH190" s="148">
        <f t="shared" si="37"/>
        <v>0</v>
      </c>
      <c r="BI190" s="148">
        <f t="shared" si="38"/>
        <v>0</v>
      </c>
      <c r="BJ190" s="17" t="s">
        <v>90</v>
      </c>
      <c r="BK190" s="148">
        <f t="shared" si="39"/>
        <v>0</v>
      </c>
      <c r="BL190" s="17" t="s">
        <v>101</v>
      </c>
      <c r="BM190" s="147" t="s">
        <v>719</v>
      </c>
    </row>
    <row r="191" spans="2:65" s="1" customFormat="1" ht="24.2" customHeight="1">
      <c r="B191" s="32"/>
      <c r="C191" s="136" t="s">
        <v>554</v>
      </c>
      <c r="D191" s="177" t="s">
        <v>270</v>
      </c>
      <c r="E191" s="137" t="s">
        <v>5126</v>
      </c>
      <c r="F191" s="138" t="s">
        <v>5127</v>
      </c>
      <c r="G191" s="139" t="s">
        <v>318</v>
      </c>
      <c r="H191" s="140">
        <v>480</v>
      </c>
      <c r="I191" s="141"/>
      <c r="J191" s="142">
        <f t="shared" si="30"/>
        <v>0</v>
      </c>
      <c r="K191" s="138" t="s">
        <v>1</v>
      </c>
      <c r="L191" s="32"/>
      <c r="M191" s="143" t="s">
        <v>1</v>
      </c>
      <c r="N191" s="144" t="s">
        <v>43</v>
      </c>
      <c r="P191" s="145">
        <f t="shared" si="31"/>
        <v>0</v>
      </c>
      <c r="Q191" s="145">
        <v>0</v>
      </c>
      <c r="R191" s="145">
        <f t="shared" si="32"/>
        <v>0</v>
      </c>
      <c r="S191" s="145">
        <v>0</v>
      </c>
      <c r="T191" s="146">
        <f t="shared" si="33"/>
        <v>0</v>
      </c>
      <c r="AR191" s="147" t="s">
        <v>101</v>
      </c>
      <c r="AT191" s="147" t="s">
        <v>270</v>
      </c>
      <c r="AU191" s="147" t="s">
        <v>90</v>
      </c>
      <c r="AY191" s="17" t="s">
        <v>268</v>
      </c>
      <c r="BE191" s="148">
        <f t="shared" si="34"/>
        <v>0</v>
      </c>
      <c r="BF191" s="148">
        <f t="shared" si="35"/>
        <v>0</v>
      </c>
      <c r="BG191" s="148">
        <f t="shared" si="36"/>
        <v>0</v>
      </c>
      <c r="BH191" s="148">
        <f t="shared" si="37"/>
        <v>0</v>
      </c>
      <c r="BI191" s="148">
        <f t="shared" si="38"/>
        <v>0</v>
      </c>
      <c r="BJ191" s="17" t="s">
        <v>90</v>
      </c>
      <c r="BK191" s="148">
        <f t="shared" si="39"/>
        <v>0</v>
      </c>
      <c r="BL191" s="17" t="s">
        <v>101</v>
      </c>
      <c r="BM191" s="147" t="s">
        <v>727</v>
      </c>
    </row>
    <row r="192" spans="2:65" s="1" customFormat="1" ht="24.2" customHeight="1">
      <c r="B192" s="32"/>
      <c r="C192" s="136" t="s">
        <v>558</v>
      </c>
      <c r="D192" s="177" t="s">
        <v>270</v>
      </c>
      <c r="E192" s="137" t="s">
        <v>5128</v>
      </c>
      <c r="F192" s="138" t="s">
        <v>5129</v>
      </c>
      <c r="G192" s="139" t="s">
        <v>318</v>
      </c>
      <c r="H192" s="140">
        <v>240</v>
      </c>
      <c r="I192" s="141"/>
      <c r="J192" s="142">
        <f t="shared" si="30"/>
        <v>0</v>
      </c>
      <c r="K192" s="138" t="s">
        <v>1</v>
      </c>
      <c r="L192" s="32"/>
      <c r="M192" s="143" t="s">
        <v>1</v>
      </c>
      <c r="N192" s="144" t="s">
        <v>43</v>
      </c>
      <c r="P192" s="145">
        <f t="shared" si="31"/>
        <v>0</v>
      </c>
      <c r="Q192" s="145">
        <v>0</v>
      </c>
      <c r="R192" s="145">
        <f t="shared" si="32"/>
        <v>0</v>
      </c>
      <c r="S192" s="145">
        <v>0</v>
      </c>
      <c r="T192" s="146">
        <f t="shared" si="33"/>
        <v>0</v>
      </c>
      <c r="AR192" s="147" t="s">
        <v>101</v>
      </c>
      <c r="AT192" s="147" t="s">
        <v>270</v>
      </c>
      <c r="AU192" s="147" t="s">
        <v>90</v>
      </c>
      <c r="AY192" s="17" t="s">
        <v>268</v>
      </c>
      <c r="BE192" s="148">
        <f t="shared" si="34"/>
        <v>0</v>
      </c>
      <c r="BF192" s="148">
        <f t="shared" si="35"/>
        <v>0</v>
      </c>
      <c r="BG192" s="148">
        <f t="shared" si="36"/>
        <v>0</v>
      </c>
      <c r="BH192" s="148">
        <f t="shared" si="37"/>
        <v>0</v>
      </c>
      <c r="BI192" s="148">
        <f t="shared" si="38"/>
        <v>0</v>
      </c>
      <c r="BJ192" s="17" t="s">
        <v>90</v>
      </c>
      <c r="BK192" s="148">
        <f t="shared" si="39"/>
        <v>0</v>
      </c>
      <c r="BL192" s="17" t="s">
        <v>101</v>
      </c>
      <c r="BM192" s="147" t="s">
        <v>735</v>
      </c>
    </row>
    <row r="193" spans="2:65" s="1" customFormat="1" ht="24.2" customHeight="1">
      <c r="B193" s="32"/>
      <c r="C193" s="136" t="s">
        <v>562</v>
      </c>
      <c r="D193" s="177" t="s">
        <v>270</v>
      </c>
      <c r="E193" s="137" t="s">
        <v>5130</v>
      </c>
      <c r="F193" s="138" t="s">
        <v>5131</v>
      </c>
      <c r="G193" s="139" t="s">
        <v>318</v>
      </c>
      <c r="H193" s="140">
        <v>720</v>
      </c>
      <c r="I193" s="141"/>
      <c r="J193" s="142">
        <f t="shared" si="30"/>
        <v>0</v>
      </c>
      <c r="K193" s="138" t="s">
        <v>1</v>
      </c>
      <c r="L193" s="32"/>
      <c r="M193" s="143" t="s">
        <v>1</v>
      </c>
      <c r="N193" s="144" t="s">
        <v>43</v>
      </c>
      <c r="P193" s="145">
        <f t="shared" si="31"/>
        <v>0</v>
      </c>
      <c r="Q193" s="145">
        <v>0</v>
      </c>
      <c r="R193" s="145">
        <f t="shared" si="32"/>
        <v>0</v>
      </c>
      <c r="S193" s="145">
        <v>0</v>
      </c>
      <c r="T193" s="146">
        <f t="shared" si="33"/>
        <v>0</v>
      </c>
      <c r="AR193" s="147" t="s">
        <v>101</v>
      </c>
      <c r="AT193" s="147" t="s">
        <v>270</v>
      </c>
      <c r="AU193" s="147" t="s">
        <v>90</v>
      </c>
      <c r="AY193" s="17" t="s">
        <v>268</v>
      </c>
      <c r="BE193" s="148">
        <f t="shared" si="34"/>
        <v>0</v>
      </c>
      <c r="BF193" s="148">
        <f t="shared" si="35"/>
        <v>0</v>
      </c>
      <c r="BG193" s="148">
        <f t="shared" si="36"/>
        <v>0</v>
      </c>
      <c r="BH193" s="148">
        <f t="shared" si="37"/>
        <v>0</v>
      </c>
      <c r="BI193" s="148">
        <f t="shared" si="38"/>
        <v>0</v>
      </c>
      <c r="BJ193" s="17" t="s">
        <v>90</v>
      </c>
      <c r="BK193" s="148">
        <f t="shared" si="39"/>
        <v>0</v>
      </c>
      <c r="BL193" s="17" t="s">
        <v>101</v>
      </c>
      <c r="BM193" s="147" t="s">
        <v>1237</v>
      </c>
    </row>
    <row r="194" spans="2:65" s="1" customFormat="1" ht="44.25" customHeight="1">
      <c r="B194" s="32"/>
      <c r="C194" s="136" t="s">
        <v>566</v>
      </c>
      <c r="D194" s="177" t="s">
        <v>270</v>
      </c>
      <c r="E194" s="137" t="s">
        <v>5132</v>
      </c>
      <c r="F194" s="138" t="s">
        <v>5133</v>
      </c>
      <c r="G194" s="139" t="s">
        <v>318</v>
      </c>
      <c r="H194" s="140">
        <v>624</v>
      </c>
      <c r="I194" s="141"/>
      <c r="J194" s="142">
        <f t="shared" si="30"/>
        <v>0</v>
      </c>
      <c r="K194" s="138" t="s">
        <v>1</v>
      </c>
      <c r="L194" s="32"/>
      <c r="M194" s="143" t="s">
        <v>1</v>
      </c>
      <c r="N194" s="144" t="s">
        <v>43</v>
      </c>
      <c r="P194" s="145">
        <f t="shared" si="31"/>
        <v>0</v>
      </c>
      <c r="Q194" s="145">
        <v>0</v>
      </c>
      <c r="R194" s="145">
        <f t="shared" si="32"/>
        <v>0</v>
      </c>
      <c r="S194" s="145">
        <v>0</v>
      </c>
      <c r="T194" s="146">
        <f t="shared" si="33"/>
        <v>0</v>
      </c>
      <c r="AR194" s="147" t="s">
        <v>101</v>
      </c>
      <c r="AT194" s="147" t="s">
        <v>270</v>
      </c>
      <c r="AU194" s="147" t="s">
        <v>90</v>
      </c>
      <c r="AY194" s="17" t="s">
        <v>268</v>
      </c>
      <c r="BE194" s="148">
        <f t="shared" si="34"/>
        <v>0</v>
      </c>
      <c r="BF194" s="148">
        <f t="shared" si="35"/>
        <v>0</v>
      </c>
      <c r="BG194" s="148">
        <f t="shared" si="36"/>
        <v>0</v>
      </c>
      <c r="BH194" s="148">
        <f t="shared" si="37"/>
        <v>0</v>
      </c>
      <c r="BI194" s="148">
        <f t="shared" si="38"/>
        <v>0</v>
      </c>
      <c r="BJ194" s="17" t="s">
        <v>90</v>
      </c>
      <c r="BK194" s="148">
        <f t="shared" si="39"/>
        <v>0</v>
      </c>
      <c r="BL194" s="17" t="s">
        <v>101</v>
      </c>
      <c r="BM194" s="147" t="s">
        <v>5134</v>
      </c>
    </row>
    <row r="195" spans="2:65" s="1" customFormat="1" ht="49.15" customHeight="1">
      <c r="B195" s="32"/>
      <c r="C195" s="136" t="s">
        <v>1388</v>
      </c>
      <c r="D195" s="177" t="s">
        <v>270</v>
      </c>
      <c r="E195" s="137" t="s">
        <v>5135</v>
      </c>
      <c r="F195" s="138" t="s">
        <v>5136</v>
      </c>
      <c r="G195" s="139" t="s">
        <v>318</v>
      </c>
      <c r="H195" s="140">
        <v>180</v>
      </c>
      <c r="I195" s="141"/>
      <c r="J195" s="142">
        <f t="shared" si="30"/>
        <v>0</v>
      </c>
      <c r="K195" s="138" t="s">
        <v>1</v>
      </c>
      <c r="L195" s="32"/>
      <c r="M195" s="143" t="s">
        <v>1</v>
      </c>
      <c r="N195" s="144" t="s">
        <v>43</v>
      </c>
      <c r="P195" s="145">
        <f t="shared" si="31"/>
        <v>0</v>
      </c>
      <c r="Q195" s="145">
        <v>0</v>
      </c>
      <c r="R195" s="145">
        <f t="shared" si="32"/>
        <v>0</v>
      </c>
      <c r="S195" s="145">
        <v>0</v>
      </c>
      <c r="T195" s="146">
        <f t="shared" si="33"/>
        <v>0</v>
      </c>
      <c r="AR195" s="147" t="s">
        <v>101</v>
      </c>
      <c r="AT195" s="147" t="s">
        <v>270</v>
      </c>
      <c r="AU195" s="147" t="s">
        <v>90</v>
      </c>
      <c r="AY195" s="17" t="s">
        <v>268</v>
      </c>
      <c r="BE195" s="148">
        <f t="shared" si="34"/>
        <v>0</v>
      </c>
      <c r="BF195" s="148">
        <f t="shared" si="35"/>
        <v>0</v>
      </c>
      <c r="BG195" s="148">
        <f t="shared" si="36"/>
        <v>0</v>
      </c>
      <c r="BH195" s="148">
        <f t="shared" si="37"/>
        <v>0</v>
      </c>
      <c r="BI195" s="148">
        <f t="shared" si="38"/>
        <v>0</v>
      </c>
      <c r="BJ195" s="17" t="s">
        <v>90</v>
      </c>
      <c r="BK195" s="148">
        <f t="shared" si="39"/>
        <v>0</v>
      </c>
      <c r="BL195" s="17" t="s">
        <v>101</v>
      </c>
      <c r="BM195" s="147" t="s">
        <v>5137</v>
      </c>
    </row>
    <row r="196" spans="2:65" s="11" customFormat="1" ht="22.9" customHeight="1">
      <c r="B196" s="124"/>
      <c r="D196" s="125" t="s">
        <v>76</v>
      </c>
      <c r="E196" s="134" t="s">
        <v>5138</v>
      </c>
      <c r="F196" s="134" t="s">
        <v>5139</v>
      </c>
      <c r="I196" s="127"/>
      <c r="J196" s="135">
        <f>BK196</f>
        <v>0</v>
      </c>
      <c r="L196" s="124"/>
      <c r="M196" s="129"/>
      <c r="P196" s="130">
        <f>SUM(P197:P209)</f>
        <v>0</v>
      </c>
      <c r="R196" s="130">
        <f>SUM(R197:R209)</f>
        <v>0</v>
      </c>
      <c r="T196" s="131">
        <f>SUM(T197:T209)</f>
        <v>0</v>
      </c>
      <c r="AR196" s="125" t="s">
        <v>84</v>
      </c>
      <c r="AT196" s="132" t="s">
        <v>76</v>
      </c>
      <c r="AU196" s="132" t="s">
        <v>84</v>
      </c>
      <c r="AY196" s="125" t="s">
        <v>268</v>
      </c>
      <c r="BK196" s="133">
        <f>SUM(BK197:BK209)</f>
        <v>0</v>
      </c>
    </row>
    <row r="197" spans="2:65" s="1" customFormat="1" ht="33" customHeight="1">
      <c r="B197" s="32"/>
      <c r="C197" s="136" t="s">
        <v>570</v>
      </c>
      <c r="D197" s="136" t="s">
        <v>270</v>
      </c>
      <c r="E197" s="137" t="s">
        <v>5140</v>
      </c>
      <c r="F197" s="138" t="s">
        <v>5141</v>
      </c>
      <c r="G197" s="139" t="s">
        <v>318</v>
      </c>
      <c r="H197" s="140">
        <v>134</v>
      </c>
      <c r="I197" s="141"/>
      <c r="J197" s="142">
        <f t="shared" ref="J197:J209" si="40">ROUND(I197*H197,2)</f>
        <v>0</v>
      </c>
      <c r="K197" s="138" t="s">
        <v>1</v>
      </c>
      <c r="L197" s="32"/>
      <c r="M197" s="143" t="s">
        <v>1</v>
      </c>
      <c r="N197" s="144" t="s">
        <v>43</v>
      </c>
      <c r="P197" s="145">
        <f t="shared" ref="P197:P209" si="41">O197*H197</f>
        <v>0</v>
      </c>
      <c r="Q197" s="145">
        <v>0</v>
      </c>
      <c r="R197" s="145">
        <f t="shared" ref="R197:R209" si="42">Q197*H197</f>
        <v>0</v>
      </c>
      <c r="S197" s="145">
        <v>0</v>
      </c>
      <c r="T197" s="146">
        <f t="shared" ref="T197:T209" si="43">S197*H197</f>
        <v>0</v>
      </c>
      <c r="AR197" s="147" t="s">
        <v>101</v>
      </c>
      <c r="AT197" s="147" t="s">
        <v>270</v>
      </c>
      <c r="AU197" s="147" t="s">
        <v>90</v>
      </c>
      <c r="AY197" s="17" t="s">
        <v>268</v>
      </c>
      <c r="BE197" s="148">
        <f t="shared" ref="BE197:BE209" si="44">IF(N197="základní",J197,0)</f>
        <v>0</v>
      </c>
      <c r="BF197" s="148">
        <f t="shared" ref="BF197:BF209" si="45">IF(N197="snížená",J197,0)</f>
        <v>0</v>
      </c>
      <c r="BG197" s="148">
        <f t="shared" ref="BG197:BG209" si="46">IF(N197="zákl. přenesená",J197,0)</f>
        <v>0</v>
      </c>
      <c r="BH197" s="148">
        <f t="shared" ref="BH197:BH209" si="47">IF(N197="sníž. přenesená",J197,0)</f>
        <v>0</v>
      </c>
      <c r="BI197" s="148">
        <f t="shared" ref="BI197:BI209" si="48">IF(N197="nulová",J197,0)</f>
        <v>0</v>
      </c>
      <c r="BJ197" s="17" t="s">
        <v>90</v>
      </c>
      <c r="BK197" s="148">
        <f t="shared" ref="BK197:BK209" si="49">ROUND(I197*H197,2)</f>
        <v>0</v>
      </c>
      <c r="BL197" s="17" t="s">
        <v>101</v>
      </c>
      <c r="BM197" s="147" t="s">
        <v>1252</v>
      </c>
    </row>
    <row r="198" spans="2:65" s="1" customFormat="1" ht="24.2" customHeight="1">
      <c r="B198" s="32"/>
      <c r="C198" s="136" t="s">
        <v>575</v>
      </c>
      <c r="D198" s="136" t="s">
        <v>270</v>
      </c>
      <c r="E198" s="137" t="s">
        <v>5142</v>
      </c>
      <c r="F198" s="138" t="s">
        <v>5143</v>
      </c>
      <c r="G198" s="139" t="s">
        <v>318</v>
      </c>
      <c r="H198" s="140">
        <v>36</v>
      </c>
      <c r="I198" s="141"/>
      <c r="J198" s="142">
        <f t="shared" si="40"/>
        <v>0</v>
      </c>
      <c r="K198" s="138" t="s">
        <v>1</v>
      </c>
      <c r="L198" s="32"/>
      <c r="M198" s="143" t="s">
        <v>1</v>
      </c>
      <c r="N198" s="144" t="s">
        <v>43</v>
      </c>
      <c r="P198" s="145">
        <f t="shared" si="41"/>
        <v>0</v>
      </c>
      <c r="Q198" s="145">
        <v>0</v>
      </c>
      <c r="R198" s="145">
        <f t="shared" si="42"/>
        <v>0</v>
      </c>
      <c r="S198" s="145">
        <v>0</v>
      </c>
      <c r="T198" s="146">
        <f t="shared" si="43"/>
        <v>0</v>
      </c>
      <c r="AR198" s="147" t="s">
        <v>101</v>
      </c>
      <c r="AT198" s="147" t="s">
        <v>270</v>
      </c>
      <c r="AU198" s="147" t="s">
        <v>90</v>
      </c>
      <c r="AY198" s="17" t="s">
        <v>268</v>
      </c>
      <c r="BE198" s="148">
        <f t="shared" si="44"/>
        <v>0</v>
      </c>
      <c r="BF198" s="148">
        <f t="shared" si="45"/>
        <v>0</v>
      </c>
      <c r="BG198" s="148">
        <f t="shared" si="46"/>
        <v>0</v>
      </c>
      <c r="BH198" s="148">
        <f t="shared" si="47"/>
        <v>0</v>
      </c>
      <c r="BI198" s="148">
        <f t="shared" si="48"/>
        <v>0</v>
      </c>
      <c r="BJ198" s="17" t="s">
        <v>90</v>
      </c>
      <c r="BK198" s="148">
        <f t="shared" si="49"/>
        <v>0</v>
      </c>
      <c r="BL198" s="17" t="s">
        <v>101</v>
      </c>
      <c r="BM198" s="147" t="s">
        <v>1263</v>
      </c>
    </row>
    <row r="199" spans="2:65" s="1" customFormat="1" ht="24.2" customHeight="1">
      <c r="B199" s="32"/>
      <c r="C199" s="136" t="s">
        <v>580</v>
      </c>
      <c r="D199" s="136" t="s">
        <v>270</v>
      </c>
      <c r="E199" s="137" t="s">
        <v>5144</v>
      </c>
      <c r="F199" s="138" t="s">
        <v>5145</v>
      </c>
      <c r="G199" s="139" t="s">
        <v>318</v>
      </c>
      <c r="H199" s="140">
        <v>50</v>
      </c>
      <c r="I199" s="141"/>
      <c r="J199" s="142">
        <f t="shared" si="40"/>
        <v>0</v>
      </c>
      <c r="K199" s="138" t="s">
        <v>1</v>
      </c>
      <c r="L199" s="32"/>
      <c r="M199" s="143" t="s">
        <v>1</v>
      </c>
      <c r="N199" s="144" t="s">
        <v>43</v>
      </c>
      <c r="P199" s="145">
        <f t="shared" si="41"/>
        <v>0</v>
      </c>
      <c r="Q199" s="145">
        <v>0</v>
      </c>
      <c r="R199" s="145">
        <f t="shared" si="42"/>
        <v>0</v>
      </c>
      <c r="S199" s="145">
        <v>0</v>
      </c>
      <c r="T199" s="146">
        <f t="shared" si="43"/>
        <v>0</v>
      </c>
      <c r="AR199" s="147" t="s">
        <v>101</v>
      </c>
      <c r="AT199" s="147" t="s">
        <v>270</v>
      </c>
      <c r="AU199" s="147" t="s">
        <v>90</v>
      </c>
      <c r="AY199" s="17" t="s">
        <v>268</v>
      </c>
      <c r="BE199" s="148">
        <f t="shared" si="44"/>
        <v>0</v>
      </c>
      <c r="BF199" s="148">
        <f t="shared" si="45"/>
        <v>0</v>
      </c>
      <c r="BG199" s="148">
        <f t="shared" si="46"/>
        <v>0</v>
      </c>
      <c r="BH199" s="148">
        <f t="shared" si="47"/>
        <v>0</v>
      </c>
      <c r="BI199" s="148">
        <f t="shared" si="48"/>
        <v>0</v>
      </c>
      <c r="BJ199" s="17" t="s">
        <v>90</v>
      </c>
      <c r="BK199" s="148">
        <f t="shared" si="49"/>
        <v>0</v>
      </c>
      <c r="BL199" s="17" t="s">
        <v>101</v>
      </c>
      <c r="BM199" s="147" t="s">
        <v>1276</v>
      </c>
    </row>
    <row r="200" spans="2:65" s="1" customFormat="1" ht="24.2" customHeight="1">
      <c r="B200" s="32"/>
      <c r="C200" s="136" t="s">
        <v>589</v>
      </c>
      <c r="D200" s="136" t="s">
        <v>270</v>
      </c>
      <c r="E200" s="137" t="s">
        <v>5146</v>
      </c>
      <c r="F200" s="138" t="s">
        <v>5147</v>
      </c>
      <c r="G200" s="139" t="s">
        <v>318</v>
      </c>
      <c r="H200" s="140">
        <v>342</v>
      </c>
      <c r="I200" s="141"/>
      <c r="J200" s="142">
        <f t="shared" si="40"/>
        <v>0</v>
      </c>
      <c r="K200" s="138" t="s">
        <v>1</v>
      </c>
      <c r="L200" s="32"/>
      <c r="M200" s="143" t="s">
        <v>1</v>
      </c>
      <c r="N200" s="144" t="s">
        <v>43</v>
      </c>
      <c r="P200" s="145">
        <f t="shared" si="41"/>
        <v>0</v>
      </c>
      <c r="Q200" s="145">
        <v>0</v>
      </c>
      <c r="R200" s="145">
        <f t="shared" si="42"/>
        <v>0</v>
      </c>
      <c r="S200" s="145">
        <v>0</v>
      </c>
      <c r="T200" s="146">
        <f t="shared" si="43"/>
        <v>0</v>
      </c>
      <c r="AR200" s="147" t="s">
        <v>101</v>
      </c>
      <c r="AT200" s="147" t="s">
        <v>270</v>
      </c>
      <c r="AU200" s="147" t="s">
        <v>90</v>
      </c>
      <c r="AY200" s="17" t="s">
        <v>268</v>
      </c>
      <c r="BE200" s="148">
        <f t="shared" si="44"/>
        <v>0</v>
      </c>
      <c r="BF200" s="148">
        <f t="shared" si="45"/>
        <v>0</v>
      </c>
      <c r="BG200" s="148">
        <f t="shared" si="46"/>
        <v>0</v>
      </c>
      <c r="BH200" s="148">
        <f t="shared" si="47"/>
        <v>0</v>
      </c>
      <c r="BI200" s="148">
        <f t="shared" si="48"/>
        <v>0</v>
      </c>
      <c r="BJ200" s="17" t="s">
        <v>90</v>
      </c>
      <c r="BK200" s="148">
        <f t="shared" si="49"/>
        <v>0</v>
      </c>
      <c r="BL200" s="17" t="s">
        <v>101</v>
      </c>
      <c r="BM200" s="147" t="s">
        <v>1287</v>
      </c>
    </row>
    <row r="201" spans="2:65" s="1" customFormat="1" ht="37.9" customHeight="1">
      <c r="B201" s="32"/>
      <c r="C201" s="136" t="s">
        <v>593</v>
      </c>
      <c r="D201" s="136" t="s">
        <v>270</v>
      </c>
      <c r="E201" s="137" t="s">
        <v>5148</v>
      </c>
      <c r="F201" s="138" t="s">
        <v>5149</v>
      </c>
      <c r="G201" s="139" t="s">
        <v>318</v>
      </c>
      <c r="H201" s="140">
        <v>96</v>
      </c>
      <c r="I201" s="141"/>
      <c r="J201" s="142">
        <f t="shared" si="40"/>
        <v>0</v>
      </c>
      <c r="K201" s="138" t="s">
        <v>1</v>
      </c>
      <c r="L201" s="32"/>
      <c r="M201" s="143" t="s">
        <v>1</v>
      </c>
      <c r="N201" s="144" t="s">
        <v>43</v>
      </c>
      <c r="P201" s="145">
        <f t="shared" si="41"/>
        <v>0</v>
      </c>
      <c r="Q201" s="145">
        <v>0</v>
      </c>
      <c r="R201" s="145">
        <f t="shared" si="42"/>
        <v>0</v>
      </c>
      <c r="S201" s="145">
        <v>0</v>
      </c>
      <c r="T201" s="146">
        <f t="shared" si="43"/>
        <v>0</v>
      </c>
      <c r="AR201" s="147" t="s">
        <v>101</v>
      </c>
      <c r="AT201" s="147" t="s">
        <v>270</v>
      </c>
      <c r="AU201" s="147" t="s">
        <v>90</v>
      </c>
      <c r="AY201" s="17" t="s">
        <v>268</v>
      </c>
      <c r="BE201" s="148">
        <f t="shared" si="44"/>
        <v>0</v>
      </c>
      <c r="BF201" s="148">
        <f t="shared" si="45"/>
        <v>0</v>
      </c>
      <c r="BG201" s="148">
        <f t="shared" si="46"/>
        <v>0</v>
      </c>
      <c r="BH201" s="148">
        <f t="shared" si="47"/>
        <v>0</v>
      </c>
      <c r="BI201" s="148">
        <f t="shared" si="48"/>
        <v>0</v>
      </c>
      <c r="BJ201" s="17" t="s">
        <v>90</v>
      </c>
      <c r="BK201" s="148">
        <f t="shared" si="49"/>
        <v>0</v>
      </c>
      <c r="BL201" s="17" t="s">
        <v>101</v>
      </c>
      <c r="BM201" s="147" t="s">
        <v>1315</v>
      </c>
    </row>
    <row r="202" spans="2:65" s="1" customFormat="1" ht="16.5" customHeight="1">
      <c r="B202" s="32"/>
      <c r="C202" s="136" t="s">
        <v>597</v>
      </c>
      <c r="D202" s="136" t="s">
        <v>270</v>
      </c>
      <c r="E202" s="137" t="s">
        <v>5150</v>
      </c>
      <c r="F202" s="138" t="s">
        <v>5151</v>
      </c>
      <c r="G202" s="139" t="s">
        <v>318</v>
      </c>
      <c r="H202" s="140">
        <v>36</v>
      </c>
      <c r="I202" s="141"/>
      <c r="J202" s="142">
        <f t="shared" si="40"/>
        <v>0</v>
      </c>
      <c r="K202" s="138" t="s">
        <v>1</v>
      </c>
      <c r="L202" s="32"/>
      <c r="M202" s="143" t="s">
        <v>1</v>
      </c>
      <c r="N202" s="144" t="s">
        <v>43</v>
      </c>
      <c r="P202" s="145">
        <f t="shared" si="41"/>
        <v>0</v>
      </c>
      <c r="Q202" s="145">
        <v>0</v>
      </c>
      <c r="R202" s="145">
        <f t="shared" si="42"/>
        <v>0</v>
      </c>
      <c r="S202" s="145">
        <v>0</v>
      </c>
      <c r="T202" s="146">
        <f t="shared" si="43"/>
        <v>0</v>
      </c>
      <c r="AR202" s="147" t="s">
        <v>101</v>
      </c>
      <c r="AT202" s="147" t="s">
        <v>270</v>
      </c>
      <c r="AU202" s="147" t="s">
        <v>90</v>
      </c>
      <c r="AY202" s="17" t="s">
        <v>268</v>
      </c>
      <c r="BE202" s="148">
        <f t="shared" si="44"/>
        <v>0</v>
      </c>
      <c r="BF202" s="148">
        <f t="shared" si="45"/>
        <v>0</v>
      </c>
      <c r="BG202" s="148">
        <f t="shared" si="46"/>
        <v>0</v>
      </c>
      <c r="BH202" s="148">
        <f t="shared" si="47"/>
        <v>0</v>
      </c>
      <c r="BI202" s="148">
        <f t="shared" si="48"/>
        <v>0</v>
      </c>
      <c r="BJ202" s="17" t="s">
        <v>90</v>
      </c>
      <c r="BK202" s="148">
        <f t="shared" si="49"/>
        <v>0</v>
      </c>
      <c r="BL202" s="17" t="s">
        <v>101</v>
      </c>
      <c r="BM202" s="147" t="s">
        <v>1323</v>
      </c>
    </row>
    <row r="203" spans="2:65" s="1" customFormat="1" ht="24.2" customHeight="1">
      <c r="B203" s="32"/>
      <c r="C203" s="136" t="s">
        <v>601</v>
      </c>
      <c r="D203" s="136" t="s">
        <v>270</v>
      </c>
      <c r="E203" s="137" t="s">
        <v>5152</v>
      </c>
      <c r="F203" s="138" t="s">
        <v>5153</v>
      </c>
      <c r="G203" s="139" t="s">
        <v>318</v>
      </c>
      <c r="H203" s="140">
        <v>36</v>
      </c>
      <c r="I203" s="141"/>
      <c r="J203" s="142">
        <f t="shared" si="40"/>
        <v>0</v>
      </c>
      <c r="K203" s="138" t="s">
        <v>1</v>
      </c>
      <c r="L203" s="32"/>
      <c r="M203" s="143" t="s">
        <v>1</v>
      </c>
      <c r="N203" s="144" t="s">
        <v>43</v>
      </c>
      <c r="P203" s="145">
        <f t="shared" si="41"/>
        <v>0</v>
      </c>
      <c r="Q203" s="145">
        <v>0</v>
      </c>
      <c r="R203" s="145">
        <f t="shared" si="42"/>
        <v>0</v>
      </c>
      <c r="S203" s="145">
        <v>0</v>
      </c>
      <c r="T203" s="146">
        <f t="shared" si="43"/>
        <v>0</v>
      </c>
      <c r="AR203" s="147" t="s">
        <v>101</v>
      </c>
      <c r="AT203" s="147" t="s">
        <v>270</v>
      </c>
      <c r="AU203" s="147" t="s">
        <v>90</v>
      </c>
      <c r="AY203" s="17" t="s">
        <v>268</v>
      </c>
      <c r="BE203" s="148">
        <f t="shared" si="44"/>
        <v>0</v>
      </c>
      <c r="BF203" s="148">
        <f t="shared" si="45"/>
        <v>0</v>
      </c>
      <c r="BG203" s="148">
        <f t="shared" si="46"/>
        <v>0</v>
      </c>
      <c r="BH203" s="148">
        <f t="shared" si="47"/>
        <v>0</v>
      </c>
      <c r="BI203" s="148">
        <f t="shared" si="48"/>
        <v>0</v>
      </c>
      <c r="BJ203" s="17" t="s">
        <v>90</v>
      </c>
      <c r="BK203" s="148">
        <f t="shared" si="49"/>
        <v>0</v>
      </c>
      <c r="BL203" s="17" t="s">
        <v>101</v>
      </c>
      <c r="BM203" s="147" t="s">
        <v>1331</v>
      </c>
    </row>
    <row r="204" spans="2:65" s="1" customFormat="1" ht="24.2" customHeight="1">
      <c r="B204" s="32"/>
      <c r="C204" s="136" t="s">
        <v>605</v>
      </c>
      <c r="D204" s="136" t="s">
        <v>270</v>
      </c>
      <c r="E204" s="137" t="s">
        <v>5154</v>
      </c>
      <c r="F204" s="138" t="s">
        <v>5155</v>
      </c>
      <c r="G204" s="139" t="s">
        <v>318</v>
      </c>
      <c r="H204" s="140">
        <v>297</v>
      </c>
      <c r="I204" s="141"/>
      <c r="J204" s="142">
        <f t="shared" si="40"/>
        <v>0</v>
      </c>
      <c r="K204" s="138" t="s">
        <v>1</v>
      </c>
      <c r="L204" s="32"/>
      <c r="M204" s="143" t="s">
        <v>1</v>
      </c>
      <c r="N204" s="144" t="s">
        <v>43</v>
      </c>
      <c r="P204" s="145">
        <f t="shared" si="41"/>
        <v>0</v>
      </c>
      <c r="Q204" s="145">
        <v>0</v>
      </c>
      <c r="R204" s="145">
        <f t="shared" si="42"/>
        <v>0</v>
      </c>
      <c r="S204" s="145">
        <v>0</v>
      </c>
      <c r="T204" s="146">
        <f t="shared" si="43"/>
        <v>0</v>
      </c>
      <c r="AR204" s="147" t="s">
        <v>101</v>
      </c>
      <c r="AT204" s="147" t="s">
        <v>270</v>
      </c>
      <c r="AU204" s="147" t="s">
        <v>90</v>
      </c>
      <c r="AY204" s="17" t="s">
        <v>268</v>
      </c>
      <c r="BE204" s="148">
        <f t="shared" si="44"/>
        <v>0</v>
      </c>
      <c r="BF204" s="148">
        <f t="shared" si="45"/>
        <v>0</v>
      </c>
      <c r="BG204" s="148">
        <f t="shared" si="46"/>
        <v>0</v>
      </c>
      <c r="BH204" s="148">
        <f t="shared" si="47"/>
        <v>0</v>
      </c>
      <c r="BI204" s="148">
        <f t="shared" si="48"/>
        <v>0</v>
      </c>
      <c r="BJ204" s="17" t="s">
        <v>90</v>
      </c>
      <c r="BK204" s="148">
        <f t="shared" si="49"/>
        <v>0</v>
      </c>
      <c r="BL204" s="17" t="s">
        <v>101</v>
      </c>
      <c r="BM204" s="147" t="s">
        <v>1339</v>
      </c>
    </row>
    <row r="205" spans="2:65" s="1" customFormat="1" ht="33" customHeight="1">
      <c r="B205" s="32"/>
      <c r="C205" s="136" t="s">
        <v>611</v>
      </c>
      <c r="D205" s="136" t="s">
        <v>270</v>
      </c>
      <c r="E205" s="137" t="s">
        <v>5156</v>
      </c>
      <c r="F205" s="138" t="s">
        <v>5157</v>
      </c>
      <c r="G205" s="139" t="s">
        <v>318</v>
      </c>
      <c r="H205" s="140">
        <v>220</v>
      </c>
      <c r="I205" s="141"/>
      <c r="J205" s="142">
        <f t="shared" si="40"/>
        <v>0</v>
      </c>
      <c r="K205" s="138" t="s">
        <v>1</v>
      </c>
      <c r="L205" s="32"/>
      <c r="M205" s="143" t="s">
        <v>1</v>
      </c>
      <c r="N205" s="144" t="s">
        <v>43</v>
      </c>
      <c r="P205" s="145">
        <f t="shared" si="41"/>
        <v>0</v>
      </c>
      <c r="Q205" s="145">
        <v>0</v>
      </c>
      <c r="R205" s="145">
        <f t="shared" si="42"/>
        <v>0</v>
      </c>
      <c r="S205" s="145">
        <v>0</v>
      </c>
      <c r="T205" s="146">
        <f t="shared" si="43"/>
        <v>0</v>
      </c>
      <c r="AR205" s="147" t="s">
        <v>101</v>
      </c>
      <c r="AT205" s="147" t="s">
        <v>270</v>
      </c>
      <c r="AU205" s="147" t="s">
        <v>90</v>
      </c>
      <c r="AY205" s="17" t="s">
        <v>268</v>
      </c>
      <c r="BE205" s="148">
        <f t="shared" si="44"/>
        <v>0</v>
      </c>
      <c r="BF205" s="148">
        <f t="shared" si="45"/>
        <v>0</v>
      </c>
      <c r="BG205" s="148">
        <f t="shared" si="46"/>
        <v>0</v>
      </c>
      <c r="BH205" s="148">
        <f t="shared" si="47"/>
        <v>0</v>
      </c>
      <c r="BI205" s="148">
        <f t="shared" si="48"/>
        <v>0</v>
      </c>
      <c r="BJ205" s="17" t="s">
        <v>90</v>
      </c>
      <c r="BK205" s="148">
        <f t="shared" si="49"/>
        <v>0</v>
      </c>
      <c r="BL205" s="17" t="s">
        <v>101</v>
      </c>
      <c r="BM205" s="147" t="s">
        <v>1347</v>
      </c>
    </row>
    <row r="206" spans="2:65" s="1" customFormat="1" ht="24.2" customHeight="1">
      <c r="B206" s="32"/>
      <c r="C206" s="136" t="s">
        <v>615</v>
      </c>
      <c r="D206" s="136" t="s">
        <v>270</v>
      </c>
      <c r="E206" s="137" t="s">
        <v>5158</v>
      </c>
      <c r="F206" s="138" t="s">
        <v>5159</v>
      </c>
      <c r="G206" s="139" t="s">
        <v>215</v>
      </c>
      <c r="H206" s="140">
        <v>85</v>
      </c>
      <c r="I206" s="141"/>
      <c r="J206" s="142">
        <f t="shared" si="40"/>
        <v>0</v>
      </c>
      <c r="K206" s="138" t="s">
        <v>1</v>
      </c>
      <c r="L206" s="32"/>
      <c r="M206" s="143" t="s">
        <v>1</v>
      </c>
      <c r="N206" s="144" t="s">
        <v>43</v>
      </c>
      <c r="P206" s="145">
        <f t="shared" si="41"/>
        <v>0</v>
      </c>
      <c r="Q206" s="145">
        <v>0</v>
      </c>
      <c r="R206" s="145">
        <f t="shared" si="42"/>
        <v>0</v>
      </c>
      <c r="S206" s="145">
        <v>0</v>
      </c>
      <c r="T206" s="146">
        <f t="shared" si="43"/>
        <v>0</v>
      </c>
      <c r="AR206" s="147" t="s">
        <v>101</v>
      </c>
      <c r="AT206" s="147" t="s">
        <v>270</v>
      </c>
      <c r="AU206" s="147" t="s">
        <v>90</v>
      </c>
      <c r="AY206" s="17" t="s">
        <v>268</v>
      </c>
      <c r="BE206" s="148">
        <f t="shared" si="44"/>
        <v>0</v>
      </c>
      <c r="BF206" s="148">
        <f t="shared" si="45"/>
        <v>0</v>
      </c>
      <c r="BG206" s="148">
        <f t="shared" si="46"/>
        <v>0</v>
      </c>
      <c r="BH206" s="148">
        <f t="shared" si="47"/>
        <v>0</v>
      </c>
      <c r="BI206" s="148">
        <f t="shared" si="48"/>
        <v>0</v>
      </c>
      <c r="BJ206" s="17" t="s">
        <v>90</v>
      </c>
      <c r="BK206" s="148">
        <f t="shared" si="49"/>
        <v>0</v>
      </c>
      <c r="BL206" s="17" t="s">
        <v>101</v>
      </c>
      <c r="BM206" s="147" t="s">
        <v>1355</v>
      </c>
    </row>
    <row r="207" spans="2:65" s="1" customFormat="1" ht="21.75" customHeight="1">
      <c r="B207" s="32"/>
      <c r="C207" s="136" t="s">
        <v>619</v>
      </c>
      <c r="D207" s="136" t="s">
        <v>270</v>
      </c>
      <c r="E207" s="137" t="s">
        <v>5160</v>
      </c>
      <c r="F207" s="138" t="s">
        <v>5161</v>
      </c>
      <c r="G207" s="139" t="s">
        <v>215</v>
      </c>
      <c r="H207" s="140">
        <v>22</v>
      </c>
      <c r="I207" s="141"/>
      <c r="J207" s="142">
        <f t="shared" si="40"/>
        <v>0</v>
      </c>
      <c r="K207" s="138" t="s">
        <v>1</v>
      </c>
      <c r="L207" s="32"/>
      <c r="M207" s="143" t="s">
        <v>1</v>
      </c>
      <c r="N207" s="144" t="s">
        <v>43</v>
      </c>
      <c r="P207" s="145">
        <f t="shared" si="41"/>
        <v>0</v>
      </c>
      <c r="Q207" s="145">
        <v>0</v>
      </c>
      <c r="R207" s="145">
        <f t="shared" si="42"/>
        <v>0</v>
      </c>
      <c r="S207" s="145">
        <v>0</v>
      </c>
      <c r="T207" s="146">
        <f t="shared" si="43"/>
        <v>0</v>
      </c>
      <c r="AR207" s="147" t="s">
        <v>101</v>
      </c>
      <c r="AT207" s="147" t="s">
        <v>270</v>
      </c>
      <c r="AU207" s="147" t="s">
        <v>90</v>
      </c>
      <c r="AY207" s="17" t="s">
        <v>268</v>
      </c>
      <c r="BE207" s="148">
        <f t="shared" si="44"/>
        <v>0</v>
      </c>
      <c r="BF207" s="148">
        <f t="shared" si="45"/>
        <v>0</v>
      </c>
      <c r="BG207" s="148">
        <f t="shared" si="46"/>
        <v>0</v>
      </c>
      <c r="BH207" s="148">
        <f t="shared" si="47"/>
        <v>0</v>
      </c>
      <c r="BI207" s="148">
        <f t="shared" si="48"/>
        <v>0</v>
      </c>
      <c r="BJ207" s="17" t="s">
        <v>90</v>
      </c>
      <c r="BK207" s="148">
        <f t="shared" si="49"/>
        <v>0</v>
      </c>
      <c r="BL207" s="17" t="s">
        <v>101</v>
      </c>
      <c r="BM207" s="147" t="s">
        <v>1363</v>
      </c>
    </row>
    <row r="208" spans="2:65" s="1" customFormat="1" ht="21.75" customHeight="1">
      <c r="B208" s="32"/>
      <c r="C208" s="136" t="s">
        <v>623</v>
      </c>
      <c r="D208" s="136" t="s">
        <v>270</v>
      </c>
      <c r="E208" s="137" t="s">
        <v>5162</v>
      </c>
      <c r="F208" s="138" t="s">
        <v>5163</v>
      </c>
      <c r="G208" s="139" t="s">
        <v>318</v>
      </c>
      <c r="H208" s="140">
        <v>220</v>
      </c>
      <c r="I208" s="141"/>
      <c r="J208" s="142">
        <f t="shared" si="40"/>
        <v>0</v>
      </c>
      <c r="K208" s="138" t="s">
        <v>1</v>
      </c>
      <c r="L208" s="32"/>
      <c r="M208" s="143" t="s">
        <v>1</v>
      </c>
      <c r="N208" s="144" t="s">
        <v>43</v>
      </c>
      <c r="P208" s="145">
        <f t="shared" si="41"/>
        <v>0</v>
      </c>
      <c r="Q208" s="145">
        <v>0</v>
      </c>
      <c r="R208" s="145">
        <f t="shared" si="42"/>
        <v>0</v>
      </c>
      <c r="S208" s="145">
        <v>0</v>
      </c>
      <c r="T208" s="146">
        <f t="shared" si="43"/>
        <v>0</v>
      </c>
      <c r="AR208" s="147" t="s">
        <v>101</v>
      </c>
      <c r="AT208" s="147" t="s">
        <v>270</v>
      </c>
      <c r="AU208" s="147" t="s">
        <v>90</v>
      </c>
      <c r="AY208" s="17" t="s">
        <v>268</v>
      </c>
      <c r="BE208" s="148">
        <f t="shared" si="44"/>
        <v>0</v>
      </c>
      <c r="BF208" s="148">
        <f t="shared" si="45"/>
        <v>0</v>
      </c>
      <c r="BG208" s="148">
        <f t="shared" si="46"/>
        <v>0</v>
      </c>
      <c r="BH208" s="148">
        <f t="shared" si="47"/>
        <v>0</v>
      </c>
      <c r="BI208" s="148">
        <f t="shared" si="48"/>
        <v>0</v>
      </c>
      <c r="BJ208" s="17" t="s">
        <v>90</v>
      </c>
      <c r="BK208" s="148">
        <f t="shared" si="49"/>
        <v>0</v>
      </c>
      <c r="BL208" s="17" t="s">
        <v>101</v>
      </c>
      <c r="BM208" s="147" t="s">
        <v>1376</v>
      </c>
    </row>
    <row r="209" spans="2:65" s="1" customFormat="1" ht="24.2" customHeight="1">
      <c r="B209" s="32"/>
      <c r="C209" s="136" t="s">
        <v>632</v>
      </c>
      <c r="D209" s="136" t="s">
        <v>270</v>
      </c>
      <c r="E209" s="137" t="s">
        <v>5164</v>
      </c>
      <c r="F209" s="138" t="s">
        <v>5165</v>
      </c>
      <c r="G209" s="139" t="s">
        <v>440</v>
      </c>
      <c r="H209" s="140">
        <v>440</v>
      </c>
      <c r="I209" s="141"/>
      <c r="J209" s="142">
        <f t="shared" si="40"/>
        <v>0</v>
      </c>
      <c r="K209" s="138" t="s">
        <v>1</v>
      </c>
      <c r="L209" s="32"/>
      <c r="M209" s="143" t="s">
        <v>1</v>
      </c>
      <c r="N209" s="144" t="s">
        <v>43</v>
      </c>
      <c r="P209" s="145">
        <f t="shared" si="41"/>
        <v>0</v>
      </c>
      <c r="Q209" s="145">
        <v>0</v>
      </c>
      <c r="R209" s="145">
        <f t="shared" si="42"/>
        <v>0</v>
      </c>
      <c r="S209" s="145">
        <v>0</v>
      </c>
      <c r="T209" s="146">
        <f t="shared" si="43"/>
        <v>0</v>
      </c>
      <c r="AR209" s="147" t="s">
        <v>101</v>
      </c>
      <c r="AT209" s="147" t="s">
        <v>270</v>
      </c>
      <c r="AU209" s="147" t="s">
        <v>90</v>
      </c>
      <c r="AY209" s="17" t="s">
        <v>268</v>
      </c>
      <c r="BE209" s="148">
        <f t="shared" si="44"/>
        <v>0</v>
      </c>
      <c r="BF209" s="148">
        <f t="shared" si="45"/>
        <v>0</v>
      </c>
      <c r="BG209" s="148">
        <f t="shared" si="46"/>
        <v>0</v>
      </c>
      <c r="BH209" s="148">
        <f t="shared" si="47"/>
        <v>0</v>
      </c>
      <c r="BI209" s="148">
        <f t="shared" si="48"/>
        <v>0</v>
      </c>
      <c r="BJ209" s="17" t="s">
        <v>90</v>
      </c>
      <c r="BK209" s="148">
        <f t="shared" si="49"/>
        <v>0</v>
      </c>
      <c r="BL209" s="17" t="s">
        <v>101</v>
      </c>
      <c r="BM209" s="147" t="s">
        <v>1388</v>
      </c>
    </row>
    <row r="210" spans="2:65" s="11" customFormat="1" ht="22.9" customHeight="1">
      <c r="B210" s="124"/>
      <c r="D210" s="125" t="s">
        <v>76</v>
      </c>
      <c r="E210" s="134" t="s">
        <v>5166</v>
      </c>
      <c r="F210" s="134" t="s">
        <v>5167</v>
      </c>
      <c r="I210" s="127"/>
      <c r="J210" s="135">
        <f>BK210</f>
        <v>0</v>
      </c>
      <c r="L210" s="124"/>
      <c r="M210" s="129"/>
      <c r="P210" s="130">
        <f>SUM(P211:P221)</f>
        <v>0</v>
      </c>
      <c r="R210" s="130">
        <f>SUM(R211:R221)</f>
        <v>0</v>
      </c>
      <c r="T210" s="131">
        <f>SUM(T211:T221)</f>
        <v>0</v>
      </c>
      <c r="AR210" s="125" t="s">
        <v>84</v>
      </c>
      <c r="AT210" s="132" t="s">
        <v>76</v>
      </c>
      <c r="AU210" s="132" t="s">
        <v>84</v>
      </c>
      <c r="AY210" s="125" t="s">
        <v>268</v>
      </c>
      <c r="BK210" s="133">
        <f>SUM(BK211:BK221)</f>
        <v>0</v>
      </c>
    </row>
    <row r="211" spans="2:65" s="1" customFormat="1" ht="16.5" customHeight="1">
      <c r="B211" s="32"/>
      <c r="C211" s="136" t="s">
        <v>638</v>
      </c>
      <c r="D211" s="136" t="s">
        <v>270</v>
      </c>
      <c r="E211" s="137" t="s">
        <v>5168</v>
      </c>
      <c r="F211" s="138" t="s">
        <v>5169</v>
      </c>
      <c r="G211" s="139" t="s">
        <v>318</v>
      </c>
      <c r="H211" s="140">
        <v>440</v>
      </c>
      <c r="I211" s="141"/>
      <c r="J211" s="142">
        <f t="shared" ref="J211:J221" si="50">ROUND(I211*H211,2)</f>
        <v>0</v>
      </c>
      <c r="K211" s="138" t="s">
        <v>1</v>
      </c>
      <c r="L211" s="32"/>
      <c r="M211" s="143" t="s">
        <v>1</v>
      </c>
      <c r="N211" s="144" t="s">
        <v>43</v>
      </c>
      <c r="P211" s="145">
        <f t="shared" ref="P211:P221" si="51">O211*H211</f>
        <v>0</v>
      </c>
      <c r="Q211" s="145">
        <v>0</v>
      </c>
      <c r="R211" s="145">
        <f t="shared" ref="R211:R221" si="52">Q211*H211</f>
        <v>0</v>
      </c>
      <c r="S211" s="145">
        <v>0</v>
      </c>
      <c r="T211" s="146">
        <f t="shared" ref="T211:T221" si="53">S211*H211</f>
        <v>0</v>
      </c>
      <c r="AR211" s="147" t="s">
        <v>101</v>
      </c>
      <c r="AT211" s="147" t="s">
        <v>270</v>
      </c>
      <c r="AU211" s="147" t="s">
        <v>90</v>
      </c>
      <c r="AY211" s="17" t="s">
        <v>268</v>
      </c>
      <c r="BE211" s="148">
        <f t="shared" ref="BE211:BE221" si="54">IF(N211="základní",J211,0)</f>
        <v>0</v>
      </c>
      <c r="BF211" s="148">
        <f t="shared" ref="BF211:BF221" si="55">IF(N211="snížená",J211,0)</f>
        <v>0</v>
      </c>
      <c r="BG211" s="148">
        <f t="shared" ref="BG211:BG221" si="56">IF(N211="zákl. přenesená",J211,0)</f>
        <v>0</v>
      </c>
      <c r="BH211" s="148">
        <f t="shared" ref="BH211:BH221" si="57">IF(N211="sníž. přenesená",J211,0)</f>
        <v>0</v>
      </c>
      <c r="BI211" s="148">
        <f t="shared" ref="BI211:BI221" si="58">IF(N211="nulová",J211,0)</f>
        <v>0</v>
      </c>
      <c r="BJ211" s="17" t="s">
        <v>90</v>
      </c>
      <c r="BK211" s="148">
        <f t="shared" ref="BK211:BK221" si="59">ROUND(I211*H211,2)</f>
        <v>0</v>
      </c>
      <c r="BL211" s="17" t="s">
        <v>101</v>
      </c>
      <c r="BM211" s="147" t="s">
        <v>1400</v>
      </c>
    </row>
    <row r="212" spans="2:65" s="1" customFormat="1" ht="16.5" customHeight="1">
      <c r="B212" s="32"/>
      <c r="C212" s="136" t="s">
        <v>642</v>
      </c>
      <c r="D212" s="136" t="s">
        <v>270</v>
      </c>
      <c r="E212" s="137" t="s">
        <v>5170</v>
      </c>
      <c r="F212" s="138" t="s">
        <v>5171</v>
      </c>
      <c r="G212" s="139" t="s">
        <v>318</v>
      </c>
      <c r="H212" s="140">
        <v>880</v>
      </c>
      <c r="I212" s="141"/>
      <c r="J212" s="142">
        <f t="shared" si="50"/>
        <v>0</v>
      </c>
      <c r="K212" s="138" t="s">
        <v>1</v>
      </c>
      <c r="L212" s="32"/>
      <c r="M212" s="143" t="s">
        <v>1</v>
      </c>
      <c r="N212" s="144" t="s">
        <v>43</v>
      </c>
      <c r="P212" s="145">
        <f t="shared" si="51"/>
        <v>0</v>
      </c>
      <c r="Q212" s="145">
        <v>0</v>
      </c>
      <c r="R212" s="145">
        <f t="shared" si="52"/>
        <v>0</v>
      </c>
      <c r="S212" s="145">
        <v>0</v>
      </c>
      <c r="T212" s="146">
        <f t="shared" si="53"/>
        <v>0</v>
      </c>
      <c r="AR212" s="147" t="s">
        <v>101</v>
      </c>
      <c r="AT212" s="147" t="s">
        <v>270</v>
      </c>
      <c r="AU212" s="147" t="s">
        <v>90</v>
      </c>
      <c r="AY212" s="17" t="s">
        <v>268</v>
      </c>
      <c r="BE212" s="148">
        <f t="shared" si="54"/>
        <v>0</v>
      </c>
      <c r="BF212" s="148">
        <f t="shared" si="55"/>
        <v>0</v>
      </c>
      <c r="BG212" s="148">
        <f t="shared" si="56"/>
        <v>0</v>
      </c>
      <c r="BH212" s="148">
        <f t="shared" si="57"/>
        <v>0</v>
      </c>
      <c r="BI212" s="148">
        <f t="shared" si="58"/>
        <v>0</v>
      </c>
      <c r="BJ212" s="17" t="s">
        <v>90</v>
      </c>
      <c r="BK212" s="148">
        <f t="shared" si="59"/>
        <v>0</v>
      </c>
      <c r="BL212" s="17" t="s">
        <v>101</v>
      </c>
      <c r="BM212" s="147" t="s">
        <v>1412</v>
      </c>
    </row>
    <row r="213" spans="2:65" s="1" customFormat="1" ht="24.2" customHeight="1">
      <c r="B213" s="32"/>
      <c r="C213" s="136" t="s">
        <v>649</v>
      </c>
      <c r="D213" s="136" t="s">
        <v>270</v>
      </c>
      <c r="E213" s="137" t="s">
        <v>5172</v>
      </c>
      <c r="F213" s="138" t="s">
        <v>5173</v>
      </c>
      <c r="G213" s="139" t="s">
        <v>318</v>
      </c>
      <c r="H213" s="140">
        <v>320</v>
      </c>
      <c r="I213" s="141"/>
      <c r="J213" s="142">
        <f t="shared" si="50"/>
        <v>0</v>
      </c>
      <c r="K213" s="138" t="s">
        <v>1</v>
      </c>
      <c r="L213" s="32"/>
      <c r="M213" s="143" t="s">
        <v>1</v>
      </c>
      <c r="N213" s="144" t="s">
        <v>43</v>
      </c>
      <c r="P213" s="145">
        <f t="shared" si="51"/>
        <v>0</v>
      </c>
      <c r="Q213" s="145">
        <v>0</v>
      </c>
      <c r="R213" s="145">
        <f t="shared" si="52"/>
        <v>0</v>
      </c>
      <c r="S213" s="145">
        <v>0</v>
      </c>
      <c r="T213" s="146">
        <f t="shared" si="53"/>
        <v>0</v>
      </c>
      <c r="AR213" s="147" t="s">
        <v>101</v>
      </c>
      <c r="AT213" s="147" t="s">
        <v>270</v>
      </c>
      <c r="AU213" s="147" t="s">
        <v>90</v>
      </c>
      <c r="AY213" s="17" t="s">
        <v>268</v>
      </c>
      <c r="BE213" s="148">
        <f t="shared" si="54"/>
        <v>0</v>
      </c>
      <c r="BF213" s="148">
        <f t="shared" si="55"/>
        <v>0</v>
      </c>
      <c r="BG213" s="148">
        <f t="shared" si="56"/>
        <v>0</v>
      </c>
      <c r="BH213" s="148">
        <f t="shared" si="57"/>
        <v>0</v>
      </c>
      <c r="BI213" s="148">
        <f t="shared" si="58"/>
        <v>0</v>
      </c>
      <c r="BJ213" s="17" t="s">
        <v>90</v>
      </c>
      <c r="BK213" s="148">
        <f t="shared" si="59"/>
        <v>0</v>
      </c>
      <c r="BL213" s="17" t="s">
        <v>101</v>
      </c>
      <c r="BM213" s="147" t="s">
        <v>1424</v>
      </c>
    </row>
    <row r="214" spans="2:65" s="1" customFormat="1" ht="24.2" customHeight="1">
      <c r="B214" s="32"/>
      <c r="C214" s="136" t="s">
        <v>653</v>
      </c>
      <c r="D214" s="136" t="s">
        <v>270</v>
      </c>
      <c r="E214" s="137" t="s">
        <v>5174</v>
      </c>
      <c r="F214" s="138" t="s">
        <v>5175</v>
      </c>
      <c r="G214" s="139" t="s">
        <v>318</v>
      </c>
      <c r="H214" s="140">
        <v>280</v>
      </c>
      <c r="I214" s="141"/>
      <c r="J214" s="142">
        <f t="shared" si="50"/>
        <v>0</v>
      </c>
      <c r="K214" s="138" t="s">
        <v>1</v>
      </c>
      <c r="L214" s="32"/>
      <c r="M214" s="143" t="s">
        <v>1</v>
      </c>
      <c r="N214" s="144" t="s">
        <v>43</v>
      </c>
      <c r="P214" s="145">
        <f t="shared" si="51"/>
        <v>0</v>
      </c>
      <c r="Q214" s="145">
        <v>0</v>
      </c>
      <c r="R214" s="145">
        <f t="shared" si="52"/>
        <v>0</v>
      </c>
      <c r="S214" s="145">
        <v>0</v>
      </c>
      <c r="T214" s="146">
        <f t="shared" si="53"/>
        <v>0</v>
      </c>
      <c r="AR214" s="147" t="s">
        <v>101</v>
      </c>
      <c r="AT214" s="147" t="s">
        <v>270</v>
      </c>
      <c r="AU214" s="147" t="s">
        <v>90</v>
      </c>
      <c r="AY214" s="17" t="s">
        <v>268</v>
      </c>
      <c r="BE214" s="148">
        <f t="shared" si="54"/>
        <v>0</v>
      </c>
      <c r="BF214" s="148">
        <f t="shared" si="55"/>
        <v>0</v>
      </c>
      <c r="BG214" s="148">
        <f t="shared" si="56"/>
        <v>0</v>
      </c>
      <c r="BH214" s="148">
        <f t="shared" si="57"/>
        <v>0</v>
      </c>
      <c r="BI214" s="148">
        <f t="shared" si="58"/>
        <v>0</v>
      </c>
      <c r="BJ214" s="17" t="s">
        <v>90</v>
      </c>
      <c r="BK214" s="148">
        <f t="shared" si="59"/>
        <v>0</v>
      </c>
      <c r="BL214" s="17" t="s">
        <v>101</v>
      </c>
      <c r="BM214" s="147" t="s">
        <v>1435</v>
      </c>
    </row>
    <row r="215" spans="2:65" s="1" customFormat="1" ht="24.2" customHeight="1">
      <c r="B215" s="32"/>
      <c r="C215" s="136" t="s">
        <v>658</v>
      </c>
      <c r="D215" s="136" t="s">
        <v>270</v>
      </c>
      <c r="E215" s="137" t="s">
        <v>5176</v>
      </c>
      <c r="F215" s="138" t="s">
        <v>5177</v>
      </c>
      <c r="G215" s="139" t="s">
        <v>318</v>
      </c>
      <c r="H215" s="140">
        <v>100</v>
      </c>
      <c r="I215" s="141"/>
      <c r="J215" s="142">
        <f t="shared" si="50"/>
        <v>0</v>
      </c>
      <c r="K215" s="138" t="s">
        <v>1</v>
      </c>
      <c r="L215" s="32"/>
      <c r="M215" s="143" t="s">
        <v>1</v>
      </c>
      <c r="N215" s="144" t="s">
        <v>43</v>
      </c>
      <c r="P215" s="145">
        <f t="shared" si="51"/>
        <v>0</v>
      </c>
      <c r="Q215" s="145">
        <v>0</v>
      </c>
      <c r="R215" s="145">
        <f t="shared" si="52"/>
        <v>0</v>
      </c>
      <c r="S215" s="145">
        <v>0</v>
      </c>
      <c r="T215" s="146">
        <f t="shared" si="53"/>
        <v>0</v>
      </c>
      <c r="AR215" s="147" t="s">
        <v>101</v>
      </c>
      <c r="AT215" s="147" t="s">
        <v>270</v>
      </c>
      <c r="AU215" s="147" t="s">
        <v>90</v>
      </c>
      <c r="AY215" s="17" t="s">
        <v>268</v>
      </c>
      <c r="BE215" s="148">
        <f t="shared" si="54"/>
        <v>0</v>
      </c>
      <c r="BF215" s="148">
        <f t="shared" si="55"/>
        <v>0</v>
      </c>
      <c r="BG215" s="148">
        <f t="shared" si="56"/>
        <v>0</v>
      </c>
      <c r="BH215" s="148">
        <f t="shared" si="57"/>
        <v>0</v>
      </c>
      <c r="BI215" s="148">
        <f t="shared" si="58"/>
        <v>0</v>
      </c>
      <c r="BJ215" s="17" t="s">
        <v>90</v>
      </c>
      <c r="BK215" s="148">
        <f t="shared" si="59"/>
        <v>0</v>
      </c>
      <c r="BL215" s="17" t="s">
        <v>101</v>
      </c>
      <c r="BM215" s="147" t="s">
        <v>1445</v>
      </c>
    </row>
    <row r="216" spans="2:65" s="1" customFormat="1" ht="24.2" customHeight="1">
      <c r="B216" s="32"/>
      <c r="C216" s="136" t="s">
        <v>662</v>
      </c>
      <c r="D216" s="136" t="s">
        <v>270</v>
      </c>
      <c r="E216" s="137" t="s">
        <v>5178</v>
      </c>
      <c r="F216" s="138" t="s">
        <v>5179</v>
      </c>
      <c r="G216" s="139" t="s">
        <v>318</v>
      </c>
      <c r="H216" s="140">
        <v>180</v>
      </c>
      <c r="I216" s="141"/>
      <c r="J216" s="142">
        <f t="shared" si="50"/>
        <v>0</v>
      </c>
      <c r="K216" s="138" t="s">
        <v>1</v>
      </c>
      <c r="L216" s="32"/>
      <c r="M216" s="143" t="s">
        <v>1</v>
      </c>
      <c r="N216" s="144" t="s">
        <v>43</v>
      </c>
      <c r="P216" s="145">
        <f t="shared" si="51"/>
        <v>0</v>
      </c>
      <c r="Q216" s="145">
        <v>0</v>
      </c>
      <c r="R216" s="145">
        <f t="shared" si="52"/>
        <v>0</v>
      </c>
      <c r="S216" s="145">
        <v>0</v>
      </c>
      <c r="T216" s="146">
        <f t="shared" si="53"/>
        <v>0</v>
      </c>
      <c r="AR216" s="147" t="s">
        <v>101</v>
      </c>
      <c r="AT216" s="147" t="s">
        <v>270</v>
      </c>
      <c r="AU216" s="147" t="s">
        <v>90</v>
      </c>
      <c r="AY216" s="17" t="s">
        <v>268</v>
      </c>
      <c r="BE216" s="148">
        <f t="shared" si="54"/>
        <v>0</v>
      </c>
      <c r="BF216" s="148">
        <f t="shared" si="55"/>
        <v>0</v>
      </c>
      <c r="BG216" s="148">
        <f t="shared" si="56"/>
        <v>0</v>
      </c>
      <c r="BH216" s="148">
        <f t="shared" si="57"/>
        <v>0</v>
      </c>
      <c r="BI216" s="148">
        <f t="shared" si="58"/>
        <v>0</v>
      </c>
      <c r="BJ216" s="17" t="s">
        <v>90</v>
      </c>
      <c r="BK216" s="148">
        <f t="shared" si="59"/>
        <v>0</v>
      </c>
      <c r="BL216" s="17" t="s">
        <v>101</v>
      </c>
      <c r="BM216" s="147" t="s">
        <v>1455</v>
      </c>
    </row>
    <row r="217" spans="2:65" s="1" customFormat="1" ht="24.2" customHeight="1">
      <c r="B217" s="32"/>
      <c r="C217" s="136" t="s">
        <v>667</v>
      </c>
      <c r="D217" s="136" t="s">
        <v>270</v>
      </c>
      <c r="E217" s="137" t="s">
        <v>5180</v>
      </c>
      <c r="F217" s="138" t="s">
        <v>5181</v>
      </c>
      <c r="G217" s="139" t="s">
        <v>440</v>
      </c>
      <c r="H217" s="140">
        <v>1600</v>
      </c>
      <c r="I217" s="141"/>
      <c r="J217" s="142">
        <f t="shared" si="50"/>
        <v>0</v>
      </c>
      <c r="K217" s="138" t="s">
        <v>1</v>
      </c>
      <c r="L217" s="32"/>
      <c r="M217" s="143" t="s">
        <v>1</v>
      </c>
      <c r="N217" s="144" t="s">
        <v>43</v>
      </c>
      <c r="P217" s="145">
        <f t="shared" si="51"/>
        <v>0</v>
      </c>
      <c r="Q217" s="145">
        <v>0</v>
      </c>
      <c r="R217" s="145">
        <f t="shared" si="52"/>
        <v>0</v>
      </c>
      <c r="S217" s="145">
        <v>0</v>
      </c>
      <c r="T217" s="146">
        <f t="shared" si="53"/>
        <v>0</v>
      </c>
      <c r="AR217" s="147" t="s">
        <v>101</v>
      </c>
      <c r="AT217" s="147" t="s">
        <v>270</v>
      </c>
      <c r="AU217" s="147" t="s">
        <v>90</v>
      </c>
      <c r="AY217" s="17" t="s">
        <v>268</v>
      </c>
      <c r="BE217" s="148">
        <f t="shared" si="54"/>
        <v>0</v>
      </c>
      <c r="BF217" s="148">
        <f t="shared" si="55"/>
        <v>0</v>
      </c>
      <c r="BG217" s="148">
        <f t="shared" si="56"/>
        <v>0</v>
      </c>
      <c r="BH217" s="148">
        <f t="shared" si="57"/>
        <v>0</v>
      </c>
      <c r="BI217" s="148">
        <f t="shared" si="58"/>
        <v>0</v>
      </c>
      <c r="BJ217" s="17" t="s">
        <v>90</v>
      </c>
      <c r="BK217" s="148">
        <f t="shared" si="59"/>
        <v>0</v>
      </c>
      <c r="BL217" s="17" t="s">
        <v>101</v>
      </c>
      <c r="BM217" s="147" t="s">
        <v>1465</v>
      </c>
    </row>
    <row r="218" spans="2:65" s="1" customFormat="1" ht="24.2" customHeight="1">
      <c r="B218" s="32"/>
      <c r="C218" s="136" t="s">
        <v>671</v>
      </c>
      <c r="D218" s="136" t="s">
        <v>270</v>
      </c>
      <c r="E218" s="137" t="s">
        <v>5182</v>
      </c>
      <c r="F218" s="138" t="s">
        <v>5183</v>
      </c>
      <c r="G218" s="139" t="s">
        <v>440</v>
      </c>
      <c r="H218" s="140">
        <v>800</v>
      </c>
      <c r="I218" s="141"/>
      <c r="J218" s="142">
        <f t="shared" si="50"/>
        <v>0</v>
      </c>
      <c r="K218" s="138" t="s">
        <v>1</v>
      </c>
      <c r="L218" s="32"/>
      <c r="M218" s="143" t="s">
        <v>1</v>
      </c>
      <c r="N218" s="144" t="s">
        <v>43</v>
      </c>
      <c r="P218" s="145">
        <f t="shared" si="51"/>
        <v>0</v>
      </c>
      <c r="Q218" s="145">
        <v>0</v>
      </c>
      <c r="R218" s="145">
        <f t="shared" si="52"/>
        <v>0</v>
      </c>
      <c r="S218" s="145">
        <v>0</v>
      </c>
      <c r="T218" s="146">
        <f t="shared" si="53"/>
        <v>0</v>
      </c>
      <c r="AR218" s="147" t="s">
        <v>101</v>
      </c>
      <c r="AT218" s="147" t="s">
        <v>270</v>
      </c>
      <c r="AU218" s="147" t="s">
        <v>90</v>
      </c>
      <c r="AY218" s="17" t="s">
        <v>268</v>
      </c>
      <c r="BE218" s="148">
        <f t="shared" si="54"/>
        <v>0</v>
      </c>
      <c r="BF218" s="148">
        <f t="shared" si="55"/>
        <v>0</v>
      </c>
      <c r="BG218" s="148">
        <f t="shared" si="56"/>
        <v>0</v>
      </c>
      <c r="BH218" s="148">
        <f t="shared" si="57"/>
        <v>0</v>
      </c>
      <c r="BI218" s="148">
        <f t="shared" si="58"/>
        <v>0</v>
      </c>
      <c r="BJ218" s="17" t="s">
        <v>90</v>
      </c>
      <c r="BK218" s="148">
        <f t="shared" si="59"/>
        <v>0</v>
      </c>
      <c r="BL218" s="17" t="s">
        <v>101</v>
      </c>
      <c r="BM218" s="147" t="s">
        <v>1476</v>
      </c>
    </row>
    <row r="219" spans="2:65" s="1" customFormat="1" ht="16.5" customHeight="1">
      <c r="B219" s="32"/>
      <c r="C219" s="136" t="s">
        <v>675</v>
      </c>
      <c r="D219" s="136" t="s">
        <v>270</v>
      </c>
      <c r="E219" s="137" t="s">
        <v>5184</v>
      </c>
      <c r="F219" s="138" t="s">
        <v>5185</v>
      </c>
      <c r="G219" s="139" t="s">
        <v>318</v>
      </c>
      <c r="H219" s="140">
        <v>80</v>
      </c>
      <c r="I219" s="141"/>
      <c r="J219" s="142">
        <f t="shared" si="50"/>
        <v>0</v>
      </c>
      <c r="K219" s="138" t="s">
        <v>1</v>
      </c>
      <c r="L219" s="32"/>
      <c r="M219" s="143" t="s">
        <v>1</v>
      </c>
      <c r="N219" s="144" t="s">
        <v>43</v>
      </c>
      <c r="P219" s="145">
        <f t="shared" si="51"/>
        <v>0</v>
      </c>
      <c r="Q219" s="145">
        <v>0</v>
      </c>
      <c r="R219" s="145">
        <f t="shared" si="52"/>
        <v>0</v>
      </c>
      <c r="S219" s="145">
        <v>0</v>
      </c>
      <c r="T219" s="146">
        <f t="shared" si="53"/>
        <v>0</v>
      </c>
      <c r="AR219" s="147" t="s">
        <v>101</v>
      </c>
      <c r="AT219" s="147" t="s">
        <v>270</v>
      </c>
      <c r="AU219" s="147" t="s">
        <v>90</v>
      </c>
      <c r="AY219" s="17" t="s">
        <v>268</v>
      </c>
      <c r="BE219" s="148">
        <f t="shared" si="54"/>
        <v>0</v>
      </c>
      <c r="BF219" s="148">
        <f t="shared" si="55"/>
        <v>0</v>
      </c>
      <c r="BG219" s="148">
        <f t="shared" si="56"/>
        <v>0</v>
      </c>
      <c r="BH219" s="148">
        <f t="shared" si="57"/>
        <v>0</v>
      </c>
      <c r="BI219" s="148">
        <f t="shared" si="58"/>
        <v>0</v>
      </c>
      <c r="BJ219" s="17" t="s">
        <v>90</v>
      </c>
      <c r="BK219" s="148">
        <f t="shared" si="59"/>
        <v>0</v>
      </c>
      <c r="BL219" s="17" t="s">
        <v>101</v>
      </c>
      <c r="BM219" s="147" t="s">
        <v>1486</v>
      </c>
    </row>
    <row r="220" spans="2:65" s="1" customFormat="1" ht="16.5" customHeight="1">
      <c r="B220" s="32"/>
      <c r="C220" s="136" t="s">
        <v>679</v>
      </c>
      <c r="D220" s="136" t="s">
        <v>270</v>
      </c>
      <c r="E220" s="137" t="s">
        <v>5186</v>
      </c>
      <c r="F220" s="138" t="s">
        <v>5187</v>
      </c>
      <c r="G220" s="139" t="s">
        <v>318</v>
      </c>
      <c r="H220" s="140">
        <v>160</v>
      </c>
      <c r="I220" s="141"/>
      <c r="J220" s="142">
        <f t="shared" si="50"/>
        <v>0</v>
      </c>
      <c r="K220" s="138" t="s">
        <v>1</v>
      </c>
      <c r="L220" s="32"/>
      <c r="M220" s="143" t="s">
        <v>1</v>
      </c>
      <c r="N220" s="144" t="s">
        <v>43</v>
      </c>
      <c r="P220" s="145">
        <f t="shared" si="51"/>
        <v>0</v>
      </c>
      <c r="Q220" s="145">
        <v>0</v>
      </c>
      <c r="R220" s="145">
        <f t="shared" si="52"/>
        <v>0</v>
      </c>
      <c r="S220" s="145">
        <v>0</v>
      </c>
      <c r="T220" s="146">
        <f t="shared" si="53"/>
        <v>0</v>
      </c>
      <c r="AR220" s="147" t="s">
        <v>101</v>
      </c>
      <c r="AT220" s="147" t="s">
        <v>270</v>
      </c>
      <c r="AU220" s="147" t="s">
        <v>90</v>
      </c>
      <c r="AY220" s="17" t="s">
        <v>268</v>
      </c>
      <c r="BE220" s="148">
        <f t="shared" si="54"/>
        <v>0</v>
      </c>
      <c r="BF220" s="148">
        <f t="shared" si="55"/>
        <v>0</v>
      </c>
      <c r="BG220" s="148">
        <f t="shared" si="56"/>
        <v>0</v>
      </c>
      <c r="BH220" s="148">
        <f t="shared" si="57"/>
        <v>0</v>
      </c>
      <c r="BI220" s="148">
        <f t="shared" si="58"/>
        <v>0</v>
      </c>
      <c r="BJ220" s="17" t="s">
        <v>90</v>
      </c>
      <c r="BK220" s="148">
        <f t="shared" si="59"/>
        <v>0</v>
      </c>
      <c r="BL220" s="17" t="s">
        <v>101</v>
      </c>
      <c r="BM220" s="147" t="s">
        <v>1498</v>
      </c>
    </row>
    <row r="221" spans="2:65" s="1" customFormat="1" ht="21.75" customHeight="1">
      <c r="B221" s="32"/>
      <c r="C221" s="136" t="s">
        <v>683</v>
      </c>
      <c r="D221" s="136" t="s">
        <v>270</v>
      </c>
      <c r="E221" s="137" t="s">
        <v>5188</v>
      </c>
      <c r="F221" s="138" t="s">
        <v>5189</v>
      </c>
      <c r="G221" s="139" t="s">
        <v>440</v>
      </c>
      <c r="H221" s="140">
        <v>40</v>
      </c>
      <c r="I221" s="141"/>
      <c r="J221" s="142">
        <f t="shared" si="50"/>
        <v>0</v>
      </c>
      <c r="K221" s="138" t="s">
        <v>1</v>
      </c>
      <c r="L221" s="32"/>
      <c r="M221" s="143" t="s">
        <v>1</v>
      </c>
      <c r="N221" s="144" t="s">
        <v>43</v>
      </c>
      <c r="P221" s="145">
        <f t="shared" si="51"/>
        <v>0</v>
      </c>
      <c r="Q221" s="145">
        <v>0</v>
      </c>
      <c r="R221" s="145">
        <f t="shared" si="52"/>
        <v>0</v>
      </c>
      <c r="S221" s="145">
        <v>0</v>
      </c>
      <c r="T221" s="146">
        <f t="shared" si="53"/>
        <v>0</v>
      </c>
      <c r="AR221" s="147" t="s">
        <v>101</v>
      </c>
      <c r="AT221" s="147" t="s">
        <v>270</v>
      </c>
      <c r="AU221" s="147" t="s">
        <v>90</v>
      </c>
      <c r="AY221" s="17" t="s">
        <v>268</v>
      </c>
      <c r="BE221" s="148">
        <f t="shared" si="54"/>
        <v>0</v>
      </c>
      <c r="BF221" s="148">
        <f t="shared" si="55"/>
        <v>0</v>
      </c>
      <c r="BG221" s="148">
        <f t="shared" si="56"/>
        <v>0</v>
      </c>
      <c r="BH221" s="148">
        <f t="shared" si="57"/>
        <v>0</v>
      </c>
      <c r="BI221" s="148">
        <f t="shared" si="58"/>
        <v>0</v>
      </c>
      <c r="BJ221" s="17" t="s">
        <v>90</v>
      </c>
      <c r="BK221" s="148">
        <f t="shared" si="59"/>
        <v>0</v>
      </c>
      <c r="BL221" s="17" t="s">
        <v>101</v>
      </c>
      <c r="BM221" s="147" t="s">
        <v>1507</v>
      </c>
    </row>
    <row r="222" spans="2:65" s="11" customFormat="1" ht="22.9" customHeight="1">
      <c r="B222" s="124"/>
      <c r="D222" s="125" t="s">
        <v>76</v>
      </c>
      <c r="E222" s="134" t="s">
        <v>5190</v>
      </c>
      <c r="F222" s="134" t="s">
        <v>5191</v>
      </c>
      <c r="I222" s="127"/>
      <c r="J222" s="135">
        <f>BK222</f>
        <v>0</v>
      </c>
      <c r="L222" s="124"/>
      <c r="M222" s="129"/>
      <c r="P222" s="130">
        <f>SUM(P223:P230)</f>
        <v>0</v>
      </c>
      <c r="R222" s="130">
        <f>SUM(R223:R230)</f>
        <v>0</v>
      </c>
      <c r="T222" s="131">
        <f>SUM(T223:T230)</f>
        <v>0</v>
      </c>
      <c r="AR222" s="125" t="s">
        <v>84</v>
      </c>
      <c r="AT222" s="132" t="s">
        <v>76</v>
      </c>
      <c r="AU222" s="132" t="s">
        <v>84</v>
      </c>
      <c r="AY222" s="125" t="s">
        <v>268</v>
      </c>
      <c r="BK222" s="133">
        <f>SUM(BK223:BK230)</f>
        <v>0</v>
      </c>
    </row>
    <row r="223" spans="2:65" s="1" customFormat="1" ht="37.9" customHeight="1">
      <c r="B223" s="32"/>
      <c r="C223" s="136" t="s">
        <v>687</v>
      </c>
      <c r="D223" s="136" t="s">
        <v>270</v>
      </c>
      <c r="E223" s="137" t="s">
        <v>5192</v>
      </c>
      <c r="F223" s="138" t="s">
        <v>5193</v>
      </c>
      <c r="G223" s="139" t="s">
        <v>440</v>
      </c>
      <c r="H223" s="140">
        <v>1</v>
      </c>
      <c r="I223" s="141"/>
      <c r="J223" s="142">
        <f t="shared" ref="J223:J230" si="60">ROUND(I223*H223,2)</f>
        <v>0</v>
      </c>
      <c r="K223" s="138" t="s">
        <v>1</v>
      </c>
      <c r="L223" s="32"/>
      <c r="M223" s="143" t="s">
        <v>1</v>
      </c>
      <c r="N223" s="144" t="s">
        <v>43</v>
      </c>
      <c r="P223" s="145">
        <f t="shared" ref="P223:P230" si="61">O223*H223</f>
        <v>0</v>
      </c>
      <c r="Q223" s="145">
        <v>0</v>
      </c>
      <c r="R223" s="145">
        <f t="shared" ref="R223:R230" si="62">Q223*H223</f>
        <v>0</v>
      </c>
      <c r="S223" s="145">
        <v>0</v>
      </c>
      <c r="T223" s="146">
        <f t="shared" ref="T223:T230" si="63">S223*H223</f>
        <v>0</v>
      </c>
      <c r="AR223" s="147" t="s">
        <v>101</v>
      </c>
      <c r="AT223" s="147" t="s">
        <v>270</v>
      </c>
      <c r="AU223" s="147" t="s">
        <v>90</v>
      </c>
      <c r="AY223" s="17" t="s">
        <v>268</v>
      </c>
      <c r="BE223" s="148">
        <f t="shared" ref="BE223:BE230" si="64">IF(N223="základní",J223,0)</f>
        <v>0</v>
      </c>
      <c r="BF223" s="148">
        <f t="shared" ref="BF223:BF230" si="65">IF(N223="snížená",J223,0)</f>
        <v>0</v>
      </c>
      <c r="BG223" s="148">
        <f t="shared" ref="BG223:BG230" si="66">IF(N223="zákl. přenesená",J223,0)</f>
        <v>0</v>
      </c>
      <c r="BH223" s="148">
        <f t="shared" ref="BH223:BH230" si="67">IF(N223="sníž. přenesená",J223,0)</f>
        <v>0</v>
      </c>
      <c r="BI223" s="148">
        <f t="shared" ref="BI223:BI230" si="68">IF(N223="nulová",J223,0)</f>
        <v>0</v>
      </c>
      <c r="BJ223" s="17" t="s">
        <v>90</v>
      </c>
      <c r="BK223" s="148">
        <f t="shared" ref="BK223:BK230" si="69">ROUND(I223*H223,2)</f>
        <v>0</v>
      </c>
      <c r="BL223" s="17" t="s">
        <v>101</v>
      </c>
      <c r="BM223" s="147" t="s">
        <v>1521</v>
      </c>
    </row>
    <row r="224" spans="2:65" s="1" customFormat="1" ht="33" customHeight="1">
      <c r="B224" s="32"/>
      <c r="C224" s="136" t="s">
        <v>693</v>
      </c>
      <c r="D224" s="136" t="s">
        <v>270</v>
      </c>
      <c r="E224" s="137" t="s">
        <v>5194</v>
      </c>
      <c r="F224" s="138" t="s">
        <v>5195</v>
      </c>
      <c r="G224" s="139" t="s">
        <v>440</v>
      </c>
      <c r="H224" s="140">
        <v>1</v>
      </c>
      <c r="I224" s="141"/>
      <c r="J224" s="142">
        <f t="shared" si="60"/>
        <v>0</v>
      </c>
      <c r="K224" s="138" t="s">
        <v>1</v>
      </c>
      <c r="L224" s="32"/>
      <c r="M224" s="143" t="s">
        <v>1</v>
      </c>
      <c r="N224" s="144" t="s">
        <v>43</v>
      </c>
      <c r="P224" s="145">
        <f t="shared" si="61"/>
        <v>0</v>
      </c>
      <c r="Q224" s="145">
        <v>0</v>
      </c>
      <c r="R224" s="145">
        <f t="shared" si="62"/>
        <v>0</v>
      </c>
      <c r="S224" s="145">
        <v>0</v>
      </c>
      <c r="T224" s="146">
        <f t="shared" si="63"/>
        <v>0</v>
      </c>
      <c r="AR224" s="147" t="s">
        <v>101</v>
      </c>
      <c r="AT224" s="147" t="s">
        <v>270</v>
      </c>
      <c r="AU224" s="147" t="s">
        <v>90</v>
      </c>
      <c r="AY224" s="17" t="s">
        <v>268</v>
      </c>
      <c r="BE224" s="148">
        <f t="shared" si="64"/>
        <v>0</v>
      </c>
      <c r="BF224" s="148">
        <f t="shared" si="65"/>
        <v>0</v>
      </c>
      <c r="BG224" s="148">
        <f t="shared" si="66"/>
        <v>0</v>
      </c>
      <c r="BH224" s="148">
        <f t="shared" si="67"/>
        <v>0</v>
      </c>
      <c r="BI224" s="148">
        <f t="shared" si="68"/>
        <v>0</v>
      </c>
      <c r="BJ224" s="17" t="s">
        <v>90</v>
      </c>
      <c r="BK224" s="148">
        <f t="shared" si="69"/>
        <v>0</v>
      </c>
      <c r="BL224" s="17" t="s">
        <v>101</v>
      </c>
      <c r="BM224" s="147" t="s">
        <v>1534</v>
      </c>
    </row>
    <row r="225" spans="2:65" s="1" customFormat="1" ht="24.2" customHeight="1">
      <c r="B225" s="32"/>
      <c r="C225" s="136" t="s">
        <v>699</v>
      </c>
      <c r="D225" s="136" t="s">
        <v>270</v>
      </c>
      <c r="E225" s="137" t="s">
        <v>5196</v>
      </c>
      <c r="F225" s="138" t="s">
        <v>5197</v>
      </c>
      <c r="G225" s="139" t="s">
        <v>440</v>
      </c>
      <c r="H225" s="140">
        <v>1</v>
      </c>
      <c r="I225" s="141"/>
      <c r="J225" s="142">
        <f t="shared" si="60"/>
        <v>0</v>
      </c>
      <c r="K225" s="138" t="s">
        <v>1</v>
      </c>
      <c r="L225" s="32"/>
      <c r="M225" s="143" t="s">
        <v>1</v>
      </c>
      <c r="N225" s="144" t="s">
        <v>43</v>
      </c>
      <c r="P225" s="145">
        <f t="shared" si="61"/>
        <v>0</v>
      </c>
      <c r="Q225" s="145">
        <v>0</v>
      </c>
      <c r="R225" s="145">
        <f t="shared" si="62"/>
        <v>0</v>
      </c>
      <c r="S225" s="145">
        <v>0</v>
      </c>
      <c r="T225" s="146">
        <f t="shared" si="63"/>
        <v>0</v>
      </c>
      <c r="AR225" s="147" t="s">
        <v>101</v>
      </c>
      <c r="AT225" s="147" t="s">
        <v>270</v>
      </c>
      <c r="AU225" s="147" t="s">
        <v>90</v>
      </c>
      <c r="AY225" s="17" t="s">
        <v>268</v>
      </c>
      <c r="BE225" s="148">
        <f t="shared" si="64"/>
        <v>0</v>
      </c>
      <c r="BF225" s="148">
        <f t="shared" si="65"/>
        <v>0</v>
      </c>
      <c r="BG225" s="148">
        <f t="shared" si="66"/>
        <v>0</v>
      </c>
      <c r="BH225" s="148">
        <f t="shared" si="67"/>
        <v>0</v>
      </c>
      <c r="BI225" s="148">
        <f t="shared" si="68"/>
        <v>0</v>
      </c>
      <c r="BJ225" s="17" t="s">
        <v>90</v>
      </c>
      <c r="BK225" s="148">
        <f t="shared" si="69"/>
        <v>0</v>
      </c>
      <c r="BL225" s="17" t="s">
        <v>101</v>
      </c>
      <c r="BM225" s="147" t="s">
        <v>1549</v>
      </c>
    </row>
    <row r="226" spans="2:65" s="1" customFormat="1" ht="76.349999999999994" customHeight="1">
      <c r="B226" s="32"/>
      <c r="C226" s="136" t="s">
        <v>703</v>
      </c>
      <c r="D226" s="136" t="s">
        <v>270</v>
      </c>
      <c r="E226" s="137" t="s">
        <v>5198</v>
      </c>
      <c r="F226" s="138" t="s">
        <v>5199</v>
      </c>
      <c r="G226" s="139" t="s">
        <v>440</v>
      </c>
      <c r="H226" s="140">
        <v>1</v>
      </c>
      <c r="I226" s="141"/>
      <c r="J226" s="142">
        <f t="shared" si="60"/>
        <v>0</v>
      </c>
      <c r="K226" s="138" t="s">
        <v>1</v>
      </c>
      <c r="L226" s="32"/>
      <c r="M226" s="143" t="s">
        <v>1</v>
      </c>
      <c r="N226" s="144" t="s">
        <v>43</v>
      </c>
      <c r="P226" s="145">
        <f t="shared" si="61"/>
        <v>0</v>
      </c>
      <c r="Q226" s="145">
        <v>0</v>
      </c>
      <c r="R226" s="145">
        <f t="shared" si="62"/>
        <v>0</v>
      </c>
      <c r="S226" s="145">
        <v>0</v>
      </c>
      <c r="T226" s="146">
        <f t="shared" si="63"/>
        <v>0</v>
      </c>
      <c r="AR226" s="147" t="s">
        <v>101</v>
      </c>
      <c r="AT226" s="147" t="s">
        <v>270</v>
      </c>
      <c r="AU226" s="147" t="s">
        <v>90</v>
      </c>
      <c r="AY226" s="17" t="s">
        <v>268</v>
      </c>
      <c r="BE226" s="148">
        <f t="shared" si="64"/>
        <v>0</v>
      </c>
      <c r="BF226" s="148">
        <f t="shared" si="65"/>
        <v>0</v>
      </c>
      <c r="BG226" s="148">
        <f t="shared" si="66"/>
        <v>0</v>
      </c>
      <c r="BH226" s="148">
        <f t="shared" si="67"/>
        <v>0</v>
      </c>
      <c r="BI226" s="148">
        <f t="shared" si="68"/>
        <v>0</v>
      </c>
      <c r="BJ226" s="17" t="s">
        <v>90</v>
      </c>
      <c r="BK226" s="148">
        <f t="shared" si="69"/>
        <v>0</v>
      </c>
      <c r="BL226" s="17" t="s">
        <v>101</v>
      </c>
      <c r="BM226" s="147" t="s">
        <v>1563</v>
      </c>
    </row>
    <row r="227" spans="2:65" s="1" customFormat="1" ht="37.9" customHeight="1">
      <c r="B227" s="32"/>
      <c r="C227" s="136" t="s">
        <v>707</v>
      </c>
      <c r="D227" s="136" t="s">
        <v>270</v>
      </c>
      <c r="E227" s="137" t="s">
        <v>5200</v>
      </c>
      <c r="F227" s="138" t="s">
        <v>5201</v>
      </c>
      <c r="G227" s="139" t="s">
        <v>440</v>
      </c>
      <c r="H227" s="140">
        <v>1</v>
      </c>
      <c r="I227" s="141"/>
      <c r="J227" s="142">
        <f t="shared" si="60"/>
        <v>0</v>
      </c>
      <c r="K227" s="138" t="s">
        <v>1</v>
      </c>
      <c r="L227" s="32"/>
      <c r="M227" s="143" t="s">
        <v>1</v>
      </c>
      <c r="N227" s="144" t="s">
        <v>43</v>
      </c>
      <c r="P227" s="145">
        <f t="shared" si="61"/>
        <v>0</v>
      </c>
      <c r="Q227" s="145">
        <v>0</v>
      </c>
      <c r="R227" s="145">
        <f t="shared" si="62"/>
        <v>0</v>
      </c>
      <c r="S227" s="145">
        <v>0</v>
      </c>
      <c r="T227" s="146">
        <f t="shared" si="63"/>
        <v>0</v>
      </c>
      <c r="AR227" s="147" t="s">
        <v>101</v>
      </c>
      <c r="AT227" s="147" t="s">
        <v>270</v>
      </c>
      <c r="AU227" s="147" t="s">
        <v>90</v>
      </c>
      <c r="AY227" s="17" t="s">
        <v>268</v>
      </c>
      <c r="BE227" s="148">
        <f t="shared" si="64"/>
        <v>0</v>
      </c>
      <c r="BF227" s="148">
        <f t="shared" si="65"/>
        <v>0</v>
      </c>
      <c r="BG227" s="148">
        <f t="shared" si="66"/>
        <v>0</v>
      </c>
      <c r="BH227" s="148">
        <f t="shared" si="67"/>
        <v>0</v>
      </c>
      <c r="BI227" s="148">
        <f t="shared" si="68"/>
        <v>0</v>
      </c>
      <c r="BJ227" s="17" t="s">
        <v>90</v>
      </c>
      <c r="BK227" s="148">
        <f t="shared" si="69"/>
        <v>0</v>
      </c>
      <c r="BL227" s="17" t="s">
        <v>101</v>
      </c>
      <c r="BM227" s="147" t="s">
        <v>584</v>
      </c>
    </row>
    <row r="228" spans="2:65" s="1" customFormat="1" ht="44.25" customHeight="1">
      <c r="B228" s="32"/>
      <c r="C228" s="136" t="s">
        <v>711</v>
      </c>
      <c r="D228" s="136" t="s">
        <v>270</v>
      </c>
      <c r="E228" s="137" t="s">
        <v>5202</v>
      </c>
      <c r="F228" s="138" t="s">
        <v>5203</v>
      </c>
      <c r="G228" s="139" t="s">
        <v>440</v>
      </c>
      <c r="H228" s="140">
        <v>1</v>
      </c>
      <c r="I228" s="141"/>
      <c r="J228" s="142">
        <f t="shared" si="60"/>
        <v>0</v>
      </c>
      <c r="K228" s="138" t="s">
        <v>1</v>
      </c>
      <c r="L228" s="32"/>
      <c r="M228" s="143" t="s">
        <v>1</v>
      </c>
      <c r="N228" s="144" t="s">
        <v>43</v>
      </c>
      <c r="P228" s="145">
        <f t="shared" si="61"/>
        <v>0</v>
      </c>
      <c r="Q228" s="145">
        <v>0</v>
      </c>
      <c r="R228" s="145">
        <f t="shared" si="62"/>
        <v>0</v>
      </c>
      <c r="S228" s="145">
        <v>0</v>
      </c>
      <c r="T228" s="146">
        <f t="shared" si="63"/>
        <v>0</v>
      </c>
      <c r="AR228" s="147" t="s">
        <v>101</v>
      </c>
      <c r="AT228" s="147" t="s">
        <v>270</v>
      </c>
      <c r="AU228" s="147" t="s">
        <v>90</v>
      </c>
      <c r="AY228" s="17" t="s">
        <v>268</v>
      </c>
      <c r="BE228" s="148">
        <f t="shared" si="64"/>
        <v>0</v>
      </c>
      <c r="BF228" s="148">
        <f t="shared" si="65"/>
        <v>0</v>
      </c>
      <c r="BG228" s="148">
        <f t="shared" si="66"/>
        <v>0</v>
      </c>
      <c r="BH228" s="148">
        <f t="shared" si="67"/>
        <v>0</v>
      </c>
      <c r="BI228" s="148">
        <f t="shared" si="68"/>
        <v>0</v>
      </c>
      <c r="BJ228" s="17" t="s">
        <v>90</v>
      </c>
      <c r="BK228" s="148">
        <f t="shared" si="69"/>
        <v>0</v>
      </c>
      <c r="BL228" s="17" t="s">
        <v>101</v>
      </c>
      <c r="BM228" s="147" t="s">
        <v>1583</v>
      </c>
    </row>
    <row r="229" spans="2:65" s="1" customFormat="1" ht="44.25" customHeight="1">
      <c r="B229" s="32"/>
      <c r="C229" s="136" t="s">
        <v>715</v>
      </c>
      <c r="D229" s="136" t="s">
        <v>270</v>
      </c>
      <c r="E229" s="137" t="s">
        <v>5204</v>
      </c>
      <c r="F229" s="138" t="s">
        <v>5205</v>
      </c>
      <c r="G229" s="139" t="s">
        <v>440</v>
      </c>
      <c r="H229" s="140">
        <v>1</v>
      </c>
      <c r="I229" s="141"/>
      <c r="J229" s="142">
        <f t="shared" si="60"/>
        <v>0</v>
      </c>
      <c r="K229" s="138" t="s">
        <v>1</v>
      </c>
      <c r="L229" s="32"/>
      <c r="M229" s="143" t="s">
        <v>1</v>
      </c>
      <c r="N229" s="144" t="s">
        <v>43</v>
      </c>
      <c r="P229" s="145">
        <f t="shared" si="61"/>
        <v>0</v>
      </c>
      <c r="Q229" s="145">
        <v>0</v>
      </c>
      <c r="R229" s="145">
        <f t="shared" si="62"/>
        <v>0</v>
      </c>
      <c r="S229" s="145">
        <v>0</v>
      </c>
      <c r="T229" s="146">
        <f t="shared" si="63"/>
        <v>0</v>
      </c>
      <c r="AR229" s="147" t="s">
        <v>101</v>
      </c>
      <c r="AT229" s="147" t="s">
        <v>270</v>
      </c>
      <c r="AU229" s="147" t="s">
        <v>90</v>
      </c>
      <c r="AY229" s="17" t="s">
        <v>268</v>
      </c>
      <c r="BE229" s="148">
        <f t="shared" si="64"/>
        <v>0</v>
      </c>
      <c r="BF229" s="148">
        <f t="shared" si="65"/>
        <v>0</v>
      </c>
      <c r="BG229" s="148">
        <f t="shared" si="66"/>
        <v>0</v>
      </c>
      <c r="BH229" s="148">
        <f t="shared" si="67"/>
        <v>0</v>
      </c>
      <c r="BI229" s="148">
        <f t="shared" si="68"/>
        <v>0</v>
      </c>
      <c r="BJ229" s="17" t="s">
        <v>90</v>
      </c>
      <c r="BK229" s="148">
        <f t="shared" si="69"/>
        <v>0</v>
      </c>
      <c r="BL229" s="17" t="s">
        <v>101</v>
      </c>
      <c r="BM229" s="147" t="s">
        <v>1587</v>
      </c>
    </row>
    <row r="230" spans="2:65" s="1" customFormat="1" ht="37.9" customHeight="1">
      <c r="B230" s="32"/>
      <c r="C230" s="136" t="s">
        <v>719</v>
      </c>
      <c r="D230" s="136" t="s">
        <v>270</v>
      </c>
      <c r="E230" s="137" t="s">
        <v>5206</v>
      </c>
      <c r="F230" s="138" t="s">
        <v>5207</v>
      </c>
      <c r="G230" s="139" t="s">
        <v>440</v>
      </c>
      <c r="H230" s="140">
        <v>1</v>
      </c>
      <c r="I230" s="141"/>
      <c r="J230" s="142">
        <f t="shared" si="60"/>
        <v>0</v>
      </c>
      <c r="K230" s="138" t="s">
        <v>1</v>
      </c>
      <c r="L230" s="32"/>
      <c r="M230" s="143" t="s">
        <v>1</v>
      </c>
      <c r="N230" s="144" t="s">
        <v>43</v>
      </c>
      <c r="P230" s="145">
        <f t="shared" si="61"/>
        <v>0</v>
      </c>
      <c r="Q230" s="145">
        <v>0</v>
      </c>
      <c r="R230" s="145">
        <f t="shared" si="62"/>
        <v>0</v>
      </c>
      <c r="S230" s="145">
        <v>0</v>
      </c>
      <c r="T230" s="146">
        <f t="shared" si="63"/>
        <v>0</v>
      </c>
      <c r="AR230" s="147" t="s">
        <v>101</v>
      </c>
      <c r="AT230" s="147" t="s">
        <v>270</v>
      </c>
      <c r="AU230" s="147" t="s">
        <v>90</v>
      </c>
      <c r="AY230" s="17" t="s">
        <v>268</v>
      </c>
      <c r="BE230" s="148">
        <f t="shared" si="64"/>
        <v>0</v>
      </c>
      <c r="BF230" s="148">
        <f t="shared" si="65"/>
        <v>0</v>
      </c>
      <c r="BG230" s="148">
        <f t="shared" si="66"/>
        <v>0</v>
      </c>
      <c r="BH230" s="148">
        <f t="shared" si="67"/>
        <v>0</v>
      </c>
      <c r="BI230" s="148">
        <f t="shared" si="68"/>
        <v>0</v>
      </c>
      <c r="BJ230" s="17" t="s">
        <v>90</v>
      </c>
      <c r="BK230" s="148">
        <f t="shared" si="69"/>
        <v>0</v>
      </c>
      <c r="BL230" s="17" t="s">
        <v>101</v>
      </c>
      <c r="BM230" s="147" t="s">
        <v>1600</v>
      </c>
    </row>
    <row r="231" spans="2:65" s="11" customFormat="1" ht="22.9" customHeight="1">
      <c r="B231" s="124"/>
      <c r="D231" s="125" t="s">
        <v>76</v>
      </c>
      <c r="E231" s="134" t="s">
        <v>5208</v>
      </c>
      <c r="F231" s="134" t="s">
        <v>5209</v>
      </c>
      <c r="I231" s="127"/>
      <c r="J231" s="135">
        <f>BK231</f>
        <v>0</v>
      </c>
      <c r="L231" s="124"/>
      <c r="M231" s="129"/>
      <c r="P231" s="130">
        <f>SUM(P232:P249)</f>
        <v>0</v>
      </c>
      <c r="R231" s="130">
        <f>SUM(R232:R249)</f>
        <v>0</v>
      </c>
      <c r="T231" s="131">
        <f>SUM(T232:T249)</f>
        <v>0</v>
      </c>
      <c r="AR231" s="125" t="s">
        <v>84</v>
      </c>
      <c r="AT231" s="132" t="s">
        <v>76</v>
      </c>
      <c r="AU231" s="132" t="s">
        <v>84</v>
      </c>
      <c r="AY231" s="125" t="s">
        <v>268</v>
      </c>
      <c r="BK231" s="133">
        <f>SUM(BK232:BK249)</f>
        <v>0</v>
      </c>
    </row>
    <row r="232" spans="2:65" s="1" customFormat="1" ht="16.5" customHeight="1">
      <c r="B232" s="32"/>
      <c r="C232" s="136" t="s">
        <v>723</v>
      </c>
      <c r="D232" s="136" t="s">
        <v>270</v>
      </c>
      <c r="E232" s="137" t="s">
        <v>5210</v>
      </c>
      <c r="F232" s="138" t="s">
        <v>5211</v>
      </c>
      <c r="G232" s="139" t="s">
        <v>318</v>
      </c>
      <c r="H232" s="140">
        <v>384</v>
      </c>
      <c r="I232" s="141"/>
      <c r="J232" s="142">
        <f t="shared" ref="J232:J249" si="70">ROUND(I232*H232,2)</f>
        <v>0</v>
      </c>
      <c r="K232" s="138" t="s">
        <v>1</v>
      </c>
      <c r="L232" s="32"/>
      <c r="M232" s="143" t="s">
        <v>1</v>
      </c>
      <c r="N232" s="144" t="s">
        <v>43</v>
      </c>
      <c r="P232" s="145">
        <f t="shared" ref="P232:P249" si="71">O232*H232</f>
        <v>0</v>
      </c>
      <c r="Q232" s="145">
        <v>0</v>
      </c>
      <c r="R232" s="145">
        <f t="shared" ref="R232:R249" si="72">Q232*H232</f>
        <v>0</v>
      </c>
      <c r="S232" s="145">
        <v>0</v>
      </c>
      <c r="T232" s="146">
        <f t="shared" ref="T232:T249" si="73">S232*H232</f>
        <v>0</v>
      </c>
      <c r="AR232" s="147" t="s">
        <v>101</v>
      </c>
      <c r="AT232" s="147" t="s">
        <v>270</v>
      </c>
      <c r="AU232" s="147" t="s">
        <v>90</v>
      </c>
      <c r="AY232" s="17" t="s">
        <v>268</v>
      </c>
      <c r="BE232" s="148">
        <f t="shared" ref="BE232:BE249" si="74">IF(N232="základní",J232,0)</f>
        <v>0</v>
      </c>
      <c r="BF232" s="148">
        <f t="shared" ref="BF232:BF249" si="75">IF(N232="snížená",J232,0)</f>
        <v>0</v>
      </c>
      <c r="BG232" s="148">
        <f t="shared" ref="BG232:BG249" si="76">IF(N232="zákl. přenesená",J232,0)</f>
        <v>0</v>
      </c>
      <c r="BH232" s="148">
        <f t="shared" ref="BH232:BH249" si="77">IF(N232="sníž. přenesená",J232,0)</f>
        <v>0</v>
      </c>
      <c r="BI232" s="148">
        <f t="shared" ref="BI232:BI249" si="78">IF(N232="nulová",J232,0)</f>
        <v>0</v>
      </c>
      <c r="BJ232" s="17" t="s">
        <v>90</v>
      </c>
      <c r="BK232" s="148">
        <f t="shared" ref="BK232:BK249" si="79">ROUND(I232*H232,2)</f>
        <v>0</v>
      </c>
      <c r="BL232" s="17" t="s">
        <v>101</v>
      </c>
      <c r="BM232" s="147" t="s">
        <v>1609</v>
      </c>
    </row>
    <row r="233" spans="2:65" s="1" customFormat="1" ht="16.5" customHeight="1">
      <c r="B233" s="32"/>
      <c r="C233" s="136" t="s">
        <v>727</v>
      </c>
      <c r="D233" s="136" t="s">
        <v>270</v>
      </c>
      <c r="E233" s="137" t="s">
        <v>5212</v>
      </c>
      <c r="F233" s="138" t="s">
        <v>5213</v>
      </c>
      <c r="G233" s="139" t="s">
        <v>440</v>
      </c>
      <c r="H233" s="140">
        <v>80</v>
      </c>
      <c r="I233" s="141"/>
      <c r="J233" s="142">
        <f t="shared" si="70"/>
        <v>0</v>
      </c>
      <c r="K233" s="138" t="s">
        <v>1</v>
      </c>
      <c r="L233" s="32"/>
      <c r="M233" s="143" t="s">
        <v>1</v>
      </c>
      <c r="N233" s="144" t="s">
        <v>43</v>
      </c>
      <c r="P233" s="145">
        <f t="shared" si="71"/>
        <v>0</v>
      </c>
      <c r="Q233" s="145">
        <v>0</v>
      </c>
      <c r="R233" s="145">
        <f t="shared" si="72"/>
        <v>0</v>
      </c>
      <c r="S233" s="145">
        <v>0</v>
      </c>
      <c r="T233" s="146">
        <f t="shared" si="73"/>
        <v>0</v>
      </c>
      <c r="AR233" s="147" t="s">
        <v>101</v>
      </c>
      <c r="AT233" s="147" t="s">
        <v>270</v>
      </c>
      <c r="AU233" s="147" t="s">
        <v>90</v>
      </c>
      <c r="AY233" s="17" t="s">
        <v>268</v>
      </c>
      <c r="BE233" s="148">
        <f t="shared" si="74"/>
        <v>0</v>
      </c>
      <c r="BF233" s="148">
        <f t="shared" si="75"/>
        <v>0</v>
      </c>
      <c r="BG233" s="148">
        <f t="shared" si="76"/>
        <v>0</v>
      </c>
      <c r="BH233" s="148">
        <f t="shared" si="77"/>
        <v>0</v>
      </c>
      <c r="BI233" s="148">
        <f t="shared" si="78"/>
        <v>0</v>
      </c>
      <c r="BJ233" s="17" t="s">
        <v>90</v>
      </c>
      <c r="BK233" s="148">
        <f t="shared" si="79"/>
        <v>0</v>
      </c>
      <c r="BL233" s="17" t="s">
        <v>101</v>
      </c>
      <c r="BM233" s="147" t="s">
        <v>1620</v>
      </c>
    </row>
    <row r="234" spans="2:65" s="1" customFormat="1" ht="16.5" customHeight="1">
      <c r="B234" s="32"/>
      <c r="C234" s="136" t="s">
        <v>731</v>
      </c>
      <c r="D234" s="136" t="s">
        <v>270</v>
      </c>
      <c r="E234" s="137" t="s">
        <v>5214</v>
      </c>
      <c r="F234" s="138" t="s">
        <v>5215</v>
      </c>
      <c r="G234" s="139" t="s">
        <v>440</v>
      </c>
      <c r="H234" s="140">
        <v>160</v>
      </c>
      <c r="I234" s="141"/>
      <c r="J234" s="142">
        <f t="shared" si="70"/>
        <v>0</v>
      </c>
      <c r="K234" s="138" t="s">
        <v>1</v>
      </c>
      <c r="L234" s="32"/>
      <c r="M234" s="143" t="s">
        <v>1</v>
      </c>
      <c r="N234" s="144" t="s">
        <v>43</v>
      </c>
      <c r="P234" s="145">
        <f t="shared" si="71"/>
        <v>0</v>
      </c>
      <c r="Q234" s="145">
        <v>0</v>
      </c>
      <c r="R234" s="145">
        <f t="shared" si="72"/>
        <v>0</v>
      </c>
      <c r="S234" s="145">
        <v>0</v>
      </c>
      <c r="T234" s="146">
        <f t="shared" si="73"/>
        <v>0</v>
      </c>
      <c r="AR234" s="147" t="s">
        <v>101</v>
      </c>
      <c r="AT234" s="147" t="s">
        <v>270</v>
      </c>
      <c r="AU234" s="147" t="s">
        <v>90</v>
      </c>
      <c r="AY234" s="17" t="s">
        <v>268</v>
      </c>
      <c r="BE234" s="148">
        <f t="shared" si="74"/>
        <v>0</v>
      </c>
      <c r="BF234" s="148">
        <f t="shared" si="75"/>
        <v>0</v>
      </c>
      <c r="BG234" s="148">
        <f t="shared" si="76"/>
        <v>0</v>
      </c>
      <c r="BH234" s="148">
        <f t="shared" si="77"/>
        <v>0</v>
      </c>
      <c r="BI234" s="148">
        <f t="shared" si="78"/>
        <v>0</v>
      </c>
      <c r="BJ234" s="17" t="s">
        <v>90</v>
      </c>
      <c r="BK234" s="148">
        <f t="shared" si="79"/>
        <v>0</v>
      </c>
      <c r="BL234" s="17" t="s">
        <v>101</v>
      </c>
      <c r="BM234" s="147" t="s">
        <v>1630</v>
      </c>
    </row>
    <row r="235" spans="2:65" s="1" customFormat="1" ht="16.5" customHeight="1">
      <c r="B235" s="32"/>
      <c r="C235" s="136" t="s">
        <v>735</v>
      </c>
      <c r="D235" s="136" t="s">
        <v>270</v>
      </c>
      <c r="E235" s="137" t="s">
        <v>5216</v>
      </c>
      <c r="F235" s="138" t="s">
        <v>5217</v>
      </c>
      <c r="G235" s="139" t="s">
        <v>440</v>
      </c>
      <c r="H235" s="140">
        <v>80</v>
      </c>
      <c r="I235" s="141"/>
      <c r="J235" s="142">
        <f t="shared" si="70"/>
        <v>0</v>
      </c>
      <c r="K235" s="138" t="s">
        <v>1</v>
      </c>
      <c r="L235" s="32"/>
      <c r="M235" s="143" t="s">
        <v>1</v>
      </c>
      <c r="N235" s="144" t="s">
        <v>43</v>
      </c>
      <c r="P235" s="145">
        <f t="shared" si="71"/>
        <v>0</v>
      </c>
      <c r="Q235" s="145">
        <v>0</v>
      </c>
      <c r="R235" s="145">
        <f t="shared" si="72"/>
        <v>0</v>
      </c>
      <c r="S235" s="145">
        <v>0</v>
      </c>
      <c r="T235" s="146">
        <f t="shared" si="73"/>
        <v>0</v>
      </c>
      <c r="AR235" s="147" t="s">
        <v>101</v>
      </c>
      <c r="AT235" s="147" t="s">
        <v>270</v>
      </c>
      <c r="AU235" s="147" t="s">
        <v>90</v>
      </c>
      <c r="AY235" s="17" t="s">
        <v>268</v>
      </c>
      <c r="BE235" s="148">
        <f t="shared" si="74"/>
        <v>0</v>
      </c>
      <c r="BF235" s="148">
        <f t="shared" si="75"/>
        <v>0</v>
      </c>
      <c r="BG235" s="148">
        <f t="shared" si="76"/>
        <v>0</v>
      </c>
      <c r="BH235" s="148">
        <f t="shared" si="77"/>
        <v>0</v>
      </c>
      <c r="BI235" s="148">
        <f t="shared" si="78"/>
        <v>0</v>
      </c>
      <c r="BJ235" s="17" t="s">
        <v>90</v>
      </c>
      <c r="BK235" s="148">
        <f t="shared" si="79"/>
        <v>0</v>
      </c>
      <c r="BL235" s="17" t="s">
        <v>101</v>
      </c>
      <c r="BM235" s="147" t="s">
        <v>1657</v>
      </c>
    </row>
    <row r="236" spans="2:65" s="1" customFormat="1" ht="37.9" customHeight="1">
      <c r="B236" s="32"/>
      <c r="C236" s="136" t="s">
        <v>739</v>
      </c>
      <c r="D236" s="136" t="s">
        <v>270</v>
      </c>
      <c r="E236" s="137" t="s">
        <v>5218</v>
      </c>
      <c r="F236" s="138" t="s">
        <v>5219</v>
      </c>
      <c r="G236" s="139" t="s">
        <v>440</v>
      </c>
      <c r="H236" s="140">
        <v>80</v>
      </c>
      <c r="I236" s="141"/>
      <c r="J236" s="142">
        <f t="shared" si="70"/>
        <v>0</v>
      </c>
      <c r="K236" s="138" t="s">
        <v>1</v>
      </c>
      <c r="L236" s="32"/>
      <c r="M236" s="143" t="s">
        <v>1</v>
      </c>
      <c r="N236" s="144" t="s">
        <v>43</v>
      </c>
      <c r="P236" s="145">
        <f t="shared" si="71"/>
        <v>0</v>
      </c>
      <c r="Q236" s="145">
        <v>0</v>
      </c>
      <c r="R236" s="145">
        <f t="shared" si="72"/>
        <v>0</v>
      </c>
      <c r="S236" s="145">
        <v>0</v>
      </c>
      <c r="T236" s="146">
        <f t="shared" si="73"/>
        <v>0</v>
      </c>
      <c r="AR236" s="147" t="s">
        <v>101</v>
      </c>
      <c r="AT236" s="147" t="s">
        <v>270</v>
      </c>
      <c r="AU236" s="147" t="s">
        <v>90</v>
      </c>
      <c r="AY236" s="17" t="s">
        <v>268</v>
      </c>
      <c r="BE236" s="148">
        <f t="shared" si="74"/>
        <v>0</v>
      </c>
      <c r="BF236" s="148">
        <f t="shared" si="75"/>
        <v>0</v>
      </c>
      <c r="BG236" s="148">
        <f t="shared" si="76"/>
        <v>0</v>
      </c>
      <c r="BH236" s="148">
        <f t="shared" si="77"/>
        <v>0</v>
      </c>
      <c r="BI236" s="148">
        <f t="shared" si="78"/>
        <v>0</v>
      </c>
      <c r="BJ236" s="17" t="s">
        <v>90</v>
      </c>
      <c r="BK236" s="148">
        <f t="shared" si="79"/>
        <v>0</v>
      </c>
      <c r="BL236" s="17" t="s">
        <v>101</v>
      </c>
      <c r="BM236" s="147" t="s">
        <v>1670</v>
      </c>
    </row>
    <row r="237" spans="2:65" s="1" customFormat="1" ht="16.5" customHeight="1">
      <c r="B237" s="32"/>
      <c r="C237" s="136" t="s">
        <v>1237</v>
      </c>
      <c r="D237" s="136" t="s">
        <v>270</v>
      </c>
      <c r="E237" s="137" t="s">
        <v>5220</v>
      </c>
      <c r="F237" s="138" t="s">
        <v>5221</v>
      </c>
      <c r="G237" s="139" t="s">
        <v>440</v>
      </c>
      <c r="H237" s="140">
        <v>48</v>
      </c>
      <c r="I237" s="141"/>
      <c r="J237" s="142">
        <f t="shared" si="70"/>
        <v>0</v>
      </c>
      <c r="K237" s="138" t="s">
        <v>1</v>
      </c>
      <c r="L237" s="32"/>
      <c r="M237" s="143" t="s">
        <v>1</v>
      </c>
      <c r="N237" s="144" t="s">
        <v>43</v>
      </c>
      <c r="P237" s="145">
        <f t="shared" si="71"/>
        <v>0</v>
      </c>
      <c r="Q237" s="145">
        <v>0</v>
      </c>
      <c r="R237" s="145">
        <f t="shared" si="72"/>
        <v>0</v>
      </c>
      <c r="S237" s="145">
        <v>0</v>
      </c>
      <c r="T237" s="146">
        <f t="shared" si="73"/>
        <v>0</v>
      </c>
      <c r="AR237" s="147" t="s">
        <v>101</v>
      </c>
      <c r="AT237" s="147" t="s">
        <v>270</v>
      </c>
      <c r="AU237" s="147" t="s">
        <v>90</v>
      </c>
      <c r="AY237" s="17" t="s">
        <v>268</v>
      </c>
      <c r="BE237" s="148">
        <f t="shared" si="74"/>
        <v>0</v>
      </c>
      <c r="BF237" s="148">
        <f t="shared" si="75"/>
        <v>0</v>
      </c>
      <c r="BG237" s="148">
        <f t="shared" si="76"/>
        <v>0</v>
      </c>
      <c r="BH237" s="148">
        <f t="shared" si="77"/>
        <v>0</v>
      </c>
      <c r="BI237" s="148">
        <f t="shared" si="78"/>
        <v>0</v>
      </c>
      <c r="BJ237" s="17" t="s">
        <v>90</v>
      </c>
      <c r="BK237" s="148">
        <f t="shared" si="79"/>
        <v>0</v>
      </c>
      <c r="BL237" s="17" t="s">
        <v>101</v>
      </c>
      <c r="BM237" s="147" t="s">
        <v>1682</v>
      </c>
    </row>
    <row r="238" spans="2:65" s="1" customFormat="1" ht="16.5" customHeight="1">
      <c r="B238" s="32"/>
      <c r="C238" s="136" t="s">
        <v>1244</v>
      </c>
      <c r="D238" s="136" t="s">
        <v>270</v>
      </c>
      <c r="E238" s="137" t="s">
        <v>5222</v>
      </c>
      <c r="F238" s="138" t="s">
        <v>5223</v>
      </c>
      <c r="G238" s="139" t="s">
        <v>440</v>
      </c>
      <c r="H238" s="140">
        <v>16</v>
      </c>
      <c r="I238" s="141"/>
      <c r="J238" s="142">
        <f t="shared" si="70"/>
        <v>0</v>
      </c>
      <c r="K238" s="138" t="s">
        <v>1</v>
      </c>
      <c r="L238" s="32"/>
      <c r="M238" s="143" t="s">
        <v>1</v>
      </c>
      <c r="N238" s="144" t="s">
        <v>43</v>
      </c>
      <c r="P238" s="145">
        <f t="shared" si="71"/>
        <v>0</v>
      </c>
      <c r="Q238" s="145">
        <v>0</v>
      </c>
      <c r="R238" s="145">
        <f t="shared" si="72"/>
        <v>0</v>
      </c>
      <c r="S238" s="145">
        <v>0</v>
      </c>
      <c r="T238" s="146">
        <f t="shared" si="73"/>
        <v>0</v>
      </c>
      <c r="AR238" s="147" t="s">
        <v>101</v>
      </c>
      <c r="AT238" s="147" t="s">
        <v>270</v>
      </c>
      <c r="AU238" s="147" t="s">
        <v>90</v>
      </c>
      <c r="AY238" s="17" t="s">
        <v>268</v>
      </c>
      <c r="BE238" s="148">
        <f t="shared" si="74"/>
        <v>0</v>
      </c>
      <c r="BF238" s="148">
        <f t="shared" si="75"/>
        <v>0</v>
      </c>
      <c r="BG238" s="148">
        <f t="shared" si="76"/>
        <v>0</v>
      </c>
      <c r="BH238" s="148">
        <f t="shared" si="77"/>
        <v>0</v>
      </c>
      <c r="BI238" s="148">
        <f t="shared" si="78"/>
        <v>0</v>
      </c>
      <c r="BJ238" s="17" t="s">
        <v>90</v>
      </c>
      <c r="BK238" s="148">
        <f t="shared" si="79"/>
        <v>0</v>
      </c>
      <c r="BL238" s="17" t="s">
        <v>101</v>
      </c>
      <c r="BM238" s="147" t="s">
        <v>1694</v>
      </c>
    </row>
    <row r="239" spans="2:65" s="1" customFormat="1" ht="16.5" customHeight="1">
      <c r="B239" s="32"/>
      <c r="C239" s="136" t="s">
        <v>1252</v>
      </c>
      <c r="D239" s="136" t="s">
        <v>270</v>
      </c>
      <c r="E239" s="137" t="s">
        <v>5224</v>
      </c>
      <c r="F239" s="138" t="s">
        <v>5225</v>
      </c>
      <c r="G239" s="139" t="s">
        <v>440</v>
      </c>
      <c r="H239" s="140">
        <v>28</v>
      </c>
      <c r="I239" s="141"/>
      <c r="J239" s="142">
        <f t="shared" si="70"/>
        <v>0</v>
      </c>
      <c r="K239" s="138" t="s">
        <v>1</v>
      </c>
      <c r="L239" s="32"/>
      <c r="M239" s="143" t="s">
        <v>1</v>
      </c>
      <c r="N239" s="144" t="s">
        <v>43</v>
      </c>
      <c r="P239" s="145">
        <f t="shared" si="71"/>
        <v>0</v>
      </c>
      <c r="Q239" s="145">
        <v>0</v>
      </c>
      <c r="R239" s="145">
        <f t="shared" si="72"/>
        <v>0</v>
      </c>
      <c r="S239" s="145">
        <v>0</v>
      </c>
      <c r="T239" s="146">
        <f t="shared" si="73"/>
        <v>0</v>
      </c>
      <c r="AR239" s="147" t="s">
        <v>101</v>
      </c>
      <c r="AT239" s="147" t="s">
        <v>270</v>
      </c>
      <c r="AU239" s="147" t="s">
        <v>90</v>
      </c>
      <c r="AY239" s="17" t="s">
        <v>268</v>
      </c>
      <c r="BE239" s="148">
        <f t="shared" si="74"/>
        <v>0</v>
      </c>
      <c r="BF239" s="148">
        <f t="shared" si="75"/>
        <v>0</v>
      </c>
      <c r="BG239" s="148">
        <f t="shared" si="76"/>
        <v>0</v>
      </c>
      <c r="BH239" s="148">
        <f t="shared" si="77"/>
        <v>0</v>
      </c>
      <c r="BI239" s="148">
        <f t="shared" si="78"/>
        <v>0</v>
      </c>
      <c r="BJ239" s="17" t="s">
        <v>90</v>
      </c>
      <c r="BK239" s="148">
        <f t="shared" si="79"/>
        <v>0</v>
      </c>
      <c r="BL239" s="17" t="s">
        <v>101</v>
      </c>
      <c r="BM239" s="147" t="s">
        <v>1714</v>
      </c>
    </row>
    <row r="240" spans="2:65" s="1" customFormat="1" ht="16.5" customHeight="1">
      <c r="B240" s="32"/>
      <c r="C240" s="136" t="s">
        <v>1256</v>
      </c>
      <c r="D240" s="136" t="s">
        <v>270</v>
      </c>
      <c r="E240" s="137" t="s">
        <v>5226</v>
      </c>
      <c r="F240" s="138" t="s">
        <v>5227</v>
      </c>
      <c r="G240" s="139" t="s">
        <v>440</v>
      </c>
      <c r="H240" s="140">
        <v>16</v>
      </c>
      <c r="I240" s="141"/>
      <c r="J240" s="142">
        <f t="shared" si="70"/>
        <v>0</v>
      </c>
      <c r="K240" s="138" t="s">
        <v>1</v>
      </c>
      <c r="L240" s="32"/>
      <c r="M240" s="143" t="s">
        <v>1</v>
      </c>
      <c r="N240" s="144" t="s">
        <v>43</v>
      </c>
      <c r="P240" s="145">
        <f t="shared" si="71"/>
        <v>0</v>
      </c>
      <c r="Q240" s="145">
        <v>0</v>
      </c>
      <c r="R240" s="145">
        <f t="shared" si="72"/>
        <v>0</v>
      </c>
      <c r="S240" s="145">
        <v>0</v>
      </c>
      <c r="T240" s="146">
        <f t="shared" si="73"/>
        <v>0</v>
      </c>
      <c r="AR240" s="147" t="s">
        <v>101</v>
      </c>
      <c r="AT240" s="147" t="s">
        <v>270</v>
      </c>
      <c r="AU240" s="147" t="s">
        <v>90</v>
      </c>
      <c r="AY240" s="17" t="s">
        <v>268</v>
      </c>
      <c r="BE240" s="148">
        <f t="shared" si="74"/>
        <v>0</v>
      </c>
      <c r="BF240" s="148">
        <f t="shared" si="75"/>
        <v>0</v>
      </c>
      <c r="BG240" s="148">
        <f t="shared" si="76"/>
        <v>0</v>
      </c>
      <c r="BH240" s="148">
        <f t="shared" si="77"/>
        <v>0</v>
      </c>
      <c r="BI240" s="148">
        <f t="shared" si="78"/>
        <v>0</v>
      </c>
      <c r="BJ240" s="17" t="s">
        <v>90</v>
      </c>
      <c r="BK240" s="148">
        <f t="shared" si="79"/>
        <v>0</v>
      </c>
      <c r="BL240" s="17" t="s">
        <v>101</v>
      </c>
      <c r="BM240" s="147" t="s">
        <v>1724</v>
      </c>
    </row>
    <row r="241" spans="2:65" s="1" customFormat="1" ht="16.5" customHeight="1">
      <c r="B241" s="32"/>
      <c r="C241" s="136" t="s">
        <v>1263</v>
      </c>
      <c r="D241" s="136" t="s">
        <v>270</v>
      </c>
      <c r="E241" s="137" t="s">
        <v>5228</v>
      </c>
      <c r="F241" s="138" t="s">
        <v>5229</v>
      </c>
      <c r="G241" s="139" t="s">
        <v>440</v>
      </c>
      <c r="H241" s="140">
        <v>12</v>
      </c>
      <c r="I241" s="141"/>
      <c r="J241" s="142">
        <f t="shared" si="70"/>
        <v>0</v>
      </c>
      <c r="K241" s="138" t="s">
        <v>1</v>
      </c>
      <c r="L241" s="32"/>
      <c r="M241" s="143" t="s">
        <v>1</v>
      </c>
      <c r="N241" s="144" t="s">
        <v>43</v>
      </c>
      <c r="P241" s="145">
        <f t="shared" si="71"/>
        <v>0</v>
      </c>
      <c r="Q241" s="145">
        <v>0</v>
      </c>
      <c r="R241" s="145">
        <f t="shared" si="72"/>
        <v>0</v>
      </c>
      <c r="S241" s="145">
        <v>0</v>
      </c>
      <c r="T241" s="146">
        <f t="shared" si="73"/>
        <v>0</v>
      </c>
      <c r="AR241" s="147" t="s">
        <v>101</v>
      </c>
      <c r="AT241" s="147" t="s">
        <v>270</v>
      </c>
      <c r="AU241" s="147" t="s">
        <v>90</v>
      </c>
      <c r="AY241" s="17" t="s">
        <v>268</v>
      </c>
      <c r="BE241" s="148">
        <f t="shared" si="74"/>
        <v>0</v>
      </c>
      <c r="BF241" s="148">
        <f t="shared" si="75"/>
        <v>0</v>
      </c>
      <c r="BG241" s="148">
        <f t="shared" si="76"/>
        <v>0</v>
      </c>
      <c r="BH241" s="148">
        <f t="shared" si="77"/>
        <v>0</v>
      </c>
      <c r="BI241" s="148">
        <f t="shared" si="78"/>
        <v>0</v>
      </c>
      <c r="BJ241" s="17" t="s">
        <v>90</v>
      </c>
      <c r="BK241" s="148">
        <f t="shared" si="79"/>
        <v>0</v>
      </c>
      <c r="BL241" s="17" t="s">
        <v>101</v>
      </c>
      <c r="BM241" s="147" t="s">
        <v>1735</v>
      </c>
    </row>
    <row r="242" spans="2:65" s="1" customFormat="1" ht="24.2" customHeight="1">
      <c r="B242" s="32"/>
      <c r="C242" s="136" t="s">
        <v>1271</v>
      </c>
      <c r="D242" s="136" t="s">
        <v>270</v>
      </c>
      <c r="E242" s="137" t="s">
        <v>5230</v>
      </c>
      <c r="F242" s="138" t="s">
        <v>5231</v>
      </c>
      <c r="G242" s="139" t="s">
        <v>440</v>
      </c>
      <c r="H242" s="140">
        <v>8</v>
      </c>
      <c r="I242" s="141"/>
      <c r="J242" s="142">
        <f t="shared" si="70"/>
        <v>0</v>
      </c>
      <c r="K242" s="138" t="s">
        <v>1</v>
      </c>
      <c r="L242" s="32"/>
      <c r="M242" s="143" t="s">
        <v>1</v>
      </c>
      <c r="N242" s="144" t="s">
        <v>43</v>
      </c>
      <c r="P242" s="145">
        <f t="shared" si="71"/>
        <v>0</v>
      </c>
      <c r="Q242" s="145">
        <v>0</v>
      </c>
      <c r="R242" s="145">
        <f t="shared" si="72"/>
        <v>0</v>
      </c>
      <c r="S242" s="145">
        <v>0</v>
      </c>
      <c r="T242" s="146">
        <f t="shared" si="73"/>
        <v>0</v>
      </c>
      <c r="AR242" s="147" t="s">
        <v>101</v>
      </c>
      <c r="AT242" s="147" t="s">
        <v>270</v>
      </c>
      <c r="AU242" s="147" t="s">
        <v>90</v>
      </c>
      <c r="AY242" s="17" t="s">
        <v>268</v>
      </c>
      <c r="BE242" s="148">
        <f t="shared" si="74"/>
        <v>0</v>
      </c>
      <c r="BF242" s="148">
        <f t="shared" si="75"/>
        <v>0</v>
      </c>
      <c r="BG242" s="148">
        <f t="shared" si="76"/>
        <v>0</v>
      </c>
      <c r="BH242" s="148">
        <f t="shared" si="77"/>
        <v>0</v>
      </c>
      <c r="BI242" s="148">
        <f t="shared" si="78"/>
        <v>0</v>
      </c>
      <c r="BJ242" s="17" t="s">
        <v>90</v>
      </c>
      <c r="BK242" s="148">
        <f t="shared" si="79"/>
        <v>0</v>
      </c>
      <c r="BL242" s="17" t="s">
        <v>101</v>
      </c>
      <c r="BM242" s="147" t="s">
        <v>1758</v>
      </c>
    </row>
    <row r="243" spans="2:65" s="1" customFormat="1" ht="16.5" customHeight="1">
      <c r="B243" s="32"/>
      <c r="C243" s="136" t="s">
        <v>1276</v>
      </c>
      <c r="D243" s="136" t="s">
        <v>270</v>
      </c>
      <c r="E243" s="137" t="s">
        <v>5232</v>
      </c>
      <c r="F243" s="138" t="s">
        <v>5233</v>
      </c>
      <c r="G243" s="139" t="s">
        <v>318</v>
      </c>
      <c r="H243" s="140">
        <v>490</v>
      </c>
      <c r="I243" s="141"/>
      <c r="J243" s="142">
        <f t="shared" si="70"/>
        <v>0</v>
      </c>
      <c r="K243" s="138" t="s">
        <v>1</v>
      </c>
      <c r="L243" s="32"/>
      <c r="M243" s="143" t="s">
        <v>1</v>
      </c>
      <c r="N243" s="144" t="s">
        <v>43</v>
      </c>
      <c r="P243" s="145">
        <f t="shared" si="71"/>
        <v>0</v>
      </c>
      <c r="Q243" s="145">
        <v>0</v>
      </c>
      <c r="R243" s="145">
        <f t="shared" si="72"/>
        <v>0</v>
      </c>
      <c r="S243" s="145">
        <v>0</v>
      </c>
      <c r="T243" s="146">
        <f t="shared" si="73"/>
        <v>0</v>
      </c>
      <c r="AR243" s="147" t="s">
        <v>101</v>
      </c>
      <c r="AT243" s="147" t="s">
        <v>270</v>
      </c>
      <c r="AU243" s="147" t="s">
        <v>90</v>
      </c>
      <c r="AY243" s="17" t="s">
        <v>268</v>
      </c>
      <c r="BE243" s="148">
        <f t="shared" si="74"/>
        <v>0</v>
      </c>
      <c r="BF243" s="148">
        <f t="shared" si="75"/>
        <v>0</v>
      </c>
      <c r="BG243" s="148">
        <f t="shared" si="76"/>
        <v>0</v>
      </c>
      <c r="BH243" s="148">
        <f t="shared" si="77"/>
        <v>0</v>
      </c>
      <c r="BI243" s="148">
        <f t="shared" si="78"/>
        <v>0</v>
      </c>
      <c r="BJ243" s="17" t="s">
        <v>90</v>
      </c>
      <c r="BK243" s="148">
        <f t="shared" si="79"/>
        <v>0</v>
      </c>
      <c r="BL243" s="17" t="s">
        <v>101</v>
      </c>
      <c r="BM243" s="147" t="s">
        <v>1775</v>
      </c>
    </row>
    <row r="244" spans="2:65" s="1" customFormat="1" ht="16.5" customHeight="1">
      <c r="B244" s="32"/>
      <c r="C244" s="136" t="s">
        <v>1283</v>
      </c>
      <c r="D244" s="136" t="s">
        <v>270</v>
      </c>
      <c r="E244" s="137" t="s">
        <v>5234</v>
      </c>
      <c r="F244" s="138" t="s">
        <v>5235</v>
      </c>
      <c r="G244" s="139" t="s">
        <v>440</v>
      </c>
      <c r="H244" s="140">
        <v>72</v>
      </c>
      <c r="I244" s="141"/>
      <c r="J244" s="142">
        <f t="shared" si="70"/>
        <v>0</v>
      </c>
      <c r="K244" s="138" t="s">
        <v>1</v>
      </c>
      <c r="L244" s="32"/>
      <c r="M244" s="143" t="s">
        <v>1</v>
      </c>
      <c r="N244" s="144" t="s">
        <v>43</v>
      </c>
      <c r="P244" s="145">
        <f t="shared" si="71"/>
        <v>0</v>
      </c>
      <c r="Q244" s="145">
        <v>0</v>
      </c>
      <c r="R244" s="145">
        <f t="shared" si="72"/>
        <v>0</v>
      </c>
      <c r="S244" s="145">
        <v>0</v>
      </c>
      <c r="T244" s="146">
        <f t="shared" si="73"/>
        <v>0</v>
      </c>
      <c r="AR244" s="147" t="s">
        <v>101</v>
      </c>
      <c r="AT244" s="147" t="s">
        <v>270</v>
      </c>
      <c r="AU244" s="147" t="s">
        <v>90</v>
      </c>
      <c r="AY244" s="17" t="s">
        <v>268</v>
      </c>
      <c r="BE244" s="148">
        <f t="shared" si="74"/>
        <v>0</v>
      </c>
      <c r="BF244" s="148">
        <f t="shared" si="75"/>
        <v>0</v>
      </c>
      <c r="BG244" s="148">
        <f t="shared" si="76"/>
        <v>0</v>
      </c>
      <c r="BH244" s="148">
        <f t="shared" si="77"/>
        <v>0</v>
      </c>
      <c r="BI244" s="148">
        <f t="shared" si="78"/>
        <v>0</v>
      </c>
      <c r="BJ244" s="17" t="s">
        <v>90</v>
      </c>
      <c r="BK244" s="148">
        <f t="shared" si="79"/>
        <v>0</v>
      </c>
      <c r="BL244" s="17" t="s">
        <v>101</v>
      </c>
      <c r="BM244" s="147" t="s">
        <v>1786</v>
      </c>
    </row>
    <row r="245" spans="2:65" s="1" customFormat="1" ht="16.5" customHeight="1">
      <c r="B245" s="32"/>
      <c r="C245" s="136" t="s">
        <v>1287</v>
      </c>
      <c r="D245" s="136" t="s">
        <v>270</v>
      </c>
      <c r="E245" s="137" t="s">
        <v>5236</v>
      </c>
      <c r="F245" s="138" t="s">
        <v>5237</v>
      </c>
      <c r="G245" s="139" t="s">
        <v>440</v>
      </c>
      <c r="H245" s="140">
        <v>40</v>
      </c>
      <c r="I245" s="141"/>
      <c r="J245" s="142">
        <f t="shared" si="70"/>
        <v>0</v>
      </c>
      <c r="K245" s="138" t="s">
        <v>1</v>
      </c>
      <c r="L245" s="32"/>
      <c r="M245" s="143" t="s">
        <v>1</v>
      </c>
      <c r="N245" s="144" t="s">
        <v>43</v>
      </c>
      <c r="P245" s="145">
        <f t="shared" si="71"/>
        <v>0</v>
      </c>
      <c r="Q245" s="145">
        <v>0</v>
      </c>
      <c r="R245" s="145">
        <f t="shared" si="72"/>
        <v>0</v>
      </c>
      <c r="S245" s="145">
        <v>0</v>
      </c>
      <c r="T245" s="146">
        <f t="shared" si="73"/>
        <v>0</v>
      </c>
      <c r="AR245" s="147" t="s">
        <v>101</v>
      </c>
      <c r="AT245" s="147" t="s">
        <v>270</v>
      </c>
      <c r="AU245" s="147" t="s">
        <v>90</v>
      </c>
      <c r="AY245" s="17" t="s">
        <v>268</v>
      </c>
      <c r="BE245" s="148">
        <f t="shared" si="74"/>
        <v>0</v>
      </c>
      <c r="BF245" s="148">
        <f t="shared" si="75"/>
        <v>0</v>
      </c>
      <c r="BG245" s="148">
        <f t="shared" si="76"/>
        <v>0</v>
      </c>
      <c r="BH245" s="148">
        <f t="shared" si="77"/>
        <v>0</v>
      </c>
      <c r="BI245" s="148">
        <f t="shared" si="78"/>
        <v>0</v>
      </c>
      <c r="BJ245" s="17" t="s">
        <v>90</v>
      </c>
      <c r="BK245" s="148">
        <f t="shared" si="79"/>
        <v>0</v>
      </c>
      <c r="BL245" s="17" t="s">
        <v>101</v>
      </c>
      <c r="BM245" s="147" t="s">
        <v>1803</v>
      </c>
    </row>
    <row r="246" spans="2:65" s="1" customFormat="1" ht="24.2" customHeight="1">
      <c r="B246" s="32"/>
      <c r="C246" s="136" t="s">
        <v>1311</v>
      </c>
      <c r="D246" s="136" t="s">
        <v>270</v>
      </c>
      <c r="E246" s="137" t="s">
        <v>5238</v>
      </c>
      <c r="F246" s="138" t="s">
        <v>5239</v>
      </c>
      <c r="G246" s="139" t="s">
        <v>318</v>
      </c>
      <c r="H246" s="140">
        <v>60</v>
      </c>
      <c r="I246" s="141"/>
      <c r="J246" s="142">
        <f t="shared" si="70"/>
        <v>0</v>
      </c>
      <c r="K246" s="138" t="s">
        <v>1</v>
      </c>
      <c r="L246" s="32"/>
      <c r="M246" s="143" t="s">
        <v>1</v>
      </c>
      <c r="N246" s="144" t="s">
        <v>43</v>
      </c>
      <c r="P246" s="145">
        <f t="shared" si="71"/>
        <v>0</v>
      </c>
      <c r="Q246" s="145">
        <v>0</v>
      </c>
      <c r="R246" s="145">
        <f t="shared" si="72"/>
        <v>0</v>
      </c>
      <c r="S246" s="145">
        <v>0</v>
      </c>
      <c r="T246" s="146">
        <f t="shared" si="73"/>
        <v>0</v>
      </c>
      <c r="AR246" s="147" t="s">
        <v>101</v>
      </c>
      <c r="AT246" s="147" t="s">
        <v>270</v>
      </c>
      <c r="AU246" s="147" t="s">
        <v>90</v>
      </c>
      <c r="AY246" s="17" t="s">
        <v>268</v>
      </c>
      <c r="BE246" s="148">
        <f t="shared" si="74"/>
        <v>0</v>
      </c>
      <c r="BF246" s="148">
        <f t="shared" si="75"/>
        <v>0</v>
      </c>
      <c r="BG246" s="148">
        <f t="shared" si="76"/>
        <v>0</v>
      </c>
      <c r="BH246" s="148">
        <f t="shared" si="77"/>
        <v>0</v>
      </c>
      <c r="BI246" s="148">
        <f t="shared" si="78"/>
        <v>0</v>
      </c>
      <c r="BJ246" s="17" t="s">
        <v>90</v>
      </c>
      <c r="BK246" s="148">
        <f t="shared" si="79"/>
        <v>0</v>
      </c>
      <c r="BL246" s="17" t="s">
        <v>101</v>
      </c>
      <c r="BM246" s="147" t="s">
        <v>1812</v>
      </c>
    </row>
    <row r="247" spans="2:65" s="1" customFormat="1" ht="16.5" customHeight="1">
      <c r="B247" s="32"/>
      <c r="C247" s="136" t="s">
        <v>1315</v>
      </c>
      <c r="D247" s="136" t="s">
        <v>270</v>
      </c>
      <c r="E247" s="137" t="s">
        <v>5240</v>
      </c>
      <c r="F247" s="138" t="s">
        <v>5241</v>
      </c>
      <c r="G247" s="139" t="s">
        <v>440</v>
      </c>
      <c r="H247" s="140">
        <v>16</v>
      </c>
      <c r="I247" s="141"/>
      <c r="J247" s="142">
        <f t="shared" si="70"/>
        <v>0</v>
      </c>
      <c r="K247" s="138" t="s">
        <v>1</v>
      </c>
      <c r="L247" s="32"/>
      <c r="M247" s="143" t="s">
        <v>1</v>
      </c>
      <c r="N247" s="144" t="s">
        <v>43</v>
      </c>
      <c r="P247" s="145">
        <f t="shared" si="71"/>
        <v>0</v>
      </c>
      <c r="Q247" s="145">
        <v>0</v>
      </c>
      <c r="R247" s="145">
        <f t="shared" si="72"/>
        <v>0</v>
      </c>
      <c r="S247" s="145">
        <v>0</v>
      </c>
      <c r="T247" s="146">
        <f t="shared" si="73"/>
        <v>0</v>
      </c>
      <c r="AR247" s="147" t="s">
        <v>101</v>
      </c>
      <c r="AT247" s="147" t="s">
        <v>270</v>
      </c>
      <c r="AU247" s="147" t="s">
        <v>90</v>
      </c>
      <c r="AY247" s="17" t="s">
        <v>268</v>
      </c>
      <c r="BE247" s="148">
        <f t="shared" si="74"/>
        <v>0</v>
      </c>
      <c r="BF247" s="148">
        <f t="shared" si="75"/>
        <v>0</v>
      </c>
      <c r="BG247" s="148">
        <f t="shared" si="76"/>
        <v>0</v>
      </c>
      <c r="BH247" s="148">
        <f t="shared" si="77"/>
        <v>0</v>
      </c>
      <c r="BI247" s="148">
        <f t="shared" si="78"/>
        <v>0</v>
      </c>
      <c r="BJ247" s="17" t="s">
        <v>90</v>
      </c>
      <c r="BK247" s="148">
        <f t="shared" si="79"/>
        <v>0</v>
      </c>
      <c r="BL247" s="17" t="s">
        <v>101</v>
      </c>
      <c r="BM247" s="147" t="s">
        <v>1830</v>
      </c>
    </row>
    <row r="248" spans="2:65" s="1" customFormat="1" ht="16.5" customHeight="1">
      <c r="B248" s="32"/>
      <c r="C248" s="136" t="s">
        <v>1319</v>
      </c>
      <c r="D248" s="136" t="s">
        <v>270</v>
      </c>
      <c r="E248" s="137" t="s">
        <v>5242</v>
      </c>
      <c r="F248" s="138" t="s">
        <v>5243</v>
      </c>
      <c r="G248" s="139" t="s">
        <v>440</v>
      </c>
      <c r="H248" s="140">
        <v>16</v>
      </c>
      <c r="I248" s="141"/>
      <c r="J248" s="142">
        <f t="shared" si="70"/>
        <v>0</v>
      </c>
      <c r="K248" s="138" t="s">
        <v>1</v>
      </c>
      <c r="L248" s="32"/>
      <c r="M248" s="143" t="s">
        <v>1</v>
      </c>
      <c r="N248" s="144" t="s">
        <v>43</v>
      </c>
      <c r="P248" s="145">
        <f t="shared" si="71"/>
        <v>0</v>
      </c>
      <c r="Q248" s="145">
        <v>0</v>
      </c>
      <c r="R248" s="145">
        <f t="shared" si="72"/>
        <v>0</v>
      </c>
      <c r="S248" s="145">
        <v>0</v>
      </c>
      <c r="T248" s="146">
        <f t="shared" si="73"/>
        <v>0</v>
      </c>
      <c r="AR248" s="147" t="s">
        <v>101</v>
      </c>
      <c r="AT248" s="147" t="s">
        <v>270</v>
      </c>
      <c r="AU248" s="147" t="s">
        <v>90</v>
      </c>
      <c r="AY248" s="17" t="s">
        <v>268</v>
      </c>
      <c r="BE248" s="148">
        <f t="shared" si="74"/>
        <v>0</v>
      </c>
      <c r="BF248" s="148">
        <f t="shared" si="75"/>
        <v>0</v>
      </c>
      <c r="BG248" s="148">
        <f t="shared" si="76"/>
        <v>0</v>
      </c>
      <c r="BH248" s="148">
        <f t="shared" si="77"/>
        <v>0</v>
      </c>
      <c r="BI248" s="148">
        <f t="shared" si="78"/>
        <v>0</v>
      </c>
      <c r="BJ248" s="17" t="s">
        <v>90</v>
      </c>
      <c r="BK248" s="148">
        <f t="shared" si="79"/>
        <v>0</v>
      </c>
      <c r="BL248" s="17" t="s">
        <v>101</v>
      </c>
      <c r="BM248" s="147" t="s">
        <v>1839</v>
      </c>
    </row>
    <row r="249" spans="2:65" s="1" customFormat="1" ht="24.2" customHeight="1">
      <c r="B249" s="32"/>
      <c r="C249" s="136" t="s">
        <v>1323</v>
      </c>
      <c r="D249" s="136" t="s">
        <v>270</v>
      </c>
      <c r="E249" s="137" t="s">
        <v>5244</v>
      </c>
      <c r="F249" s="138" t="s">
        <v>5245</v>
      </c>
      <c r="G249" s="139" t="s">
        <v>318</v>
      </c>
      <c r="H249" s="140">
        <v>96</v>
      </c>
      <c r="I249" s="141"/>
      <c r="J249" s="142">
        <f t="shared" si="70"/>
        <v>0</v>
      </c>
      <c r="K249" s="138" t="s">
        <v>1</v>
      </c>
      <c r="L249" s="32"/>
      <c r="M249" s="143" t="s">
        <v>1</v>
      </c>
      <c r="N249" s="144" t="s">
        <v>43</v>
      </c>
      <c r="P249" s="145">
        <f t="shared" si="71"/>
        <v>0</v>
      </c>
      <c r="Q249" s="145">
        <v>0</v>
      </c>
      <c r="R249" s="145">
        <f t="shared" si="72"/>
        <v>0</v>
      </c>
      <c r="S249" s="145">
        <v>0</v>
      </c>
      <c r="T249" s="146">
        <f t="shared" si="73"/>
        <v>0</v>
      </c>
      <c r="AR249" s="147" t="s">
        <v>101</v>
      </c>
      <c r="AT249" s="147" t="s">
        <v>270</v>
      </c>
      <c r="AU249" s="147" t="s">
        <v>90</v>
      </c>
      <c r="AY249" s="17" t="s">
        <v>268</v>
      </c>
      <c r="BE249" s="148">
        <f t="shared" si="74"/>
        <v>0</v>
      </c>
      <c r="BF249" s="148">
        <f t="shared" si="75"/>
        <v>0</v>
      </c>
      <c r="BG249" s="148">
        <f t="shared" si="76"/>
        <v>0</v>
      </c>
      <c r="BH249" s="148">
        <f t="shared" si="77"/>
        <v>0</v>
      </c>
      <c r="BI249" s="148">
        <f t="shared" si="78"/>
        <v>0</v>
      </c>
      <c r="BJ249" s="17" t="s">
        <v>90</v>
      </c>
      <c r="BK249" s="148">
        <f t="shared" si="79"/>
        <v>0</v>
      </c>
      <c r="BL249" s="17" t="s">
        <v>101</v>
      </c>
      <c r="BM249" s="147" t="s">
        <v>5246</v>
      </c>
    </row>
    <row r="250" spans="2:65" s="11" customFormat="1" ht="22.9" customHeight="1">
      <c r="B250" s="124"/>
      <c r="D250" s="125" t="s">
        <v>76</v>
      </c>
      <c r="E250" s="134" t="s">
        <v>5247</v>
      </c>
      <c r="F250" s="134" t="s">
        <v>5248</v>
      </c>
      <c r="I250" s="127"/>
      <c r="J250" s="135">
        <f>BK250</f>
        <v>0</v>
      </c>
      <c r="L250" s="124"/>
      <c r="M250" s="129"/>
      <c r="P250" s="130">
        <f>SUM(P251:P262)</f>
        <v>0</v>
      </c>
      <c r="R250" s="130">
        <f>SUM(R251:R262)</f>
        <v>0</v>
      </c>
      <c r="T250" s="131">
        <f>SUM(T251:T262)</f>
        <v>0</v>
      </c>
      <c r="AR250" s="125" t="s">
        <v>84</v>
      </c>
      <c r="AT250" s="132" t="s">
        <v>76</v>
      </c>
      <c r="AU250" s="132" t="s">
        <v>84</v>
      </c>
      <c r="AY250" s="125" t="s">
        <v>268</v>
      </c>
      <c r="BK250" s="133">
        <f>SUM(BK251:BK262)</f>
        <v>0</v>
      </c>
    </row>
    <row r="251" spans="2:65" s="1" customFormat="1" ht="24.2" customHeight="1">
      <c r="B251" s="32"/>
      <c r="C251" s="136" t="s">
        <v>1327</v>
      </c>
      <c r="D251" s="136" t="s">
        <v>270</v>
      </c>
      <c r="E251" s="137" t="s">
        <v>5249</v>
      </c>
      <c r="F251" s="138" t="s">
        <v>5250</v>
      </c>
      <c r="G251" s="139" t="s">
        <v>445</v>
      </c>
      <c r="H251" s="140">
        <v>1</v>
      </c>
      <c r="I251" s="141"/>
      <c r="J251" s="142">
        <f t="shared" ref="J251:J262" si="80">ROUND(I251*H251,2)</f>
        <v>0</v>
      </c>
      <c r="K251" s="138" t="s">
        <v>1</v>
      </c>
      <c r="L251" s="32"/>
      <c r="M251" s="143" t="s">
        <v>1</v>
      </c>
      <c r="N251" s="144" t="s">
        <v>43</v>
      </c>
      <c r="P251" s="145">
        <f t="shared" ref="P251:P262" si="81">O251*H251</f>
        <v>0</v>
      </c>
      <c r="Q251" s="145">
        <v>0</v>
      </c>
      <c r="R251" s="145">
        <f t="shared" ref="R251:R262" si="82">Q251*H251</f>
        <v>0</v>
      </c>
      <c r="S251" s="145">
        <v>0</v>
      </c>
      <c r="T251" s="146">
        <f t="shared" ref="T251:T262" si="83">S251*H251</f>
        <v>0</v>
      </c>
      <c r="AR251" s="147" t="s">
        <v>101</v>
      </c>
      <c r="AT251" s="147" t="s">
        <v>270</v>
      </c>
      <c r="AU251" s="147" t="s">
        <v>90</v>
      </c>
      <c r="AY251" s="17" t="s">
        <v>268</v>
      </c>
      <c r="BE251" s="148">
        <f t="shared" ref="BE251:BE262" si="84">IF(N251="základní",J251,0)</f>
        <v>0</v>
      </c>
      <c r="BF251" s="148">
        <f t="shared" ref="BF251:BF262" si="85">IF(N251="snížená",J251,0)</f>
        <v>0</v>
      </c>
      <c r="BG251" s="148">
        <f t="shared" ref="BG251:BG262" si="86">IF(N251="zákl. přenesená",J251,0)</f>
        <v>0</v>
      </c>
      <c r="BH251" s="148">
        <f t="shared" ref="BH251:BH262" si="87">IF(N251="sníž. přenesená",J251,0)</f>
        <v>0</v>
      </c>
      <c r="BI251" s="148">
        <f t="shared" ref="BI251:BI262" si="88">IF(N251="nulová",J251,0)</f>
        <v>0</v>
      </c>
      <c r="BJ251" s="17" t="s">
        <v>90</v>
      </c>
      <c r="BK251" s="148">
        <f t="shared" ref="BK251:BK262" si="89">ROUND(I251*H251,2)</f>
        <v>0</v>
      </c>
      <c r="BL251" s="17" t="s">
        <v>101</v>
      </c>
      <c r="BM251" s="147" t="s">
        <v>1855</v>
      </c>
    </row>
    <row r="252" spans="2:65" s="1" customFormat="1" ht="24.2" customHeight="1">
      <c r="B252" s="32"/>
      <c r="C252" s="136" t="s">
        <v>1331</v>
      </c>
      <c r="D252" s="136" t="s">
        <v>270</v>
      </c>
      <c r="E252" s="137" t="s">
        <v>5251</v>
      </c>
      <c r="F252" s="138" t="s">
        <v>5252</v>
      </c>
      <c r="G252" s="139" t="s">
        <v>445</v>
      </c>
      <c r="H252" s="140">
        <v>1</v>
      </c>
      <c r="I252" s="141"/>
      <c r="J252" s="142">
        <f t="shared" si="80"/>
        <v>0</v>
      </c>
      <c r="K252" s="138" t="s">
        <v>1</v>
      </c>
      <c r="L252" s="32"/>
      <c r="M252" s="143" t="s">
        <v>1</v>
      </c>
      <c r="N252" s="144" t="s">
        <v>43</v>
      </c>
      <c r="P252" s="145">
        <f t="shared" si="81"/>
        <v>0</v>
      </c>
      <c r="Q252" s="145">
        <v>0</v>
      </c>
      <c r="R252" s="145">
        <f t="shared" si="82"/>
        <v>0</v>
      </c>
      <c r="S252" s="145">
        <v>0</v>
      </c>
      <c r="T252" s="146">
        <f t="shared" si="83"/>
        <v>0</v>
      </c>
      <c r="AR252" s="147" t="s">
        <v>101</v>
      </c>
      <c r="AT252" s="147" t="s">
        <v>270</v>
      </c>
      <c r="AU252" s="147" t="s">
        <v>90</v>
      </c>
      <c r="AY252" s="17" t="s">
        <v>268</v>
      </c>
      <c r="BE252" s="148">
        <f t="shared" si="84"/>
        <v>0</v>
      </c>
      <c r="BF252" s="148">
        <f t="shared" si="85"/>
        <v>0</v>
      </c>
      <c r="BG252" s="148">
        <f t="shared" si="86"/>
        <v>0</v>
      </c>
      <c r="BH252" s="148">
        <f t="shared" si="87"/>
        <v>0</v>
      </c>
      <c r="BI252" s="148">
        <f t="shared" si="88"/>
        <v>0</v>
      </c>
      <c r="BJ252" s="17" t="s">
        <v>90</v>
      </c>
      <c r="BK252" s="148">
        <f t="shared" si="89"/>
        <v>0</v>
      </c>
      <c r="BL252" s="17" t="s">
        <v>101</v>
      </c>
      <c r="BM252" s="147" t="s">
        <v>1869</v>
      </c>
    </row>
    <row r="253" spans="2:65" s="1" customFormat="1" ht="16.5" customHeight="1">
      <c r="B253" s="32"/>
      <c r="C253" s="136" t="s">
        <v>1335</v>
      </c>
      <c r="D253" s="136" t="s">
        <v>270</v>
      </c>
      <c r="E253" s="137" t="s">
        <v>5253</v>
      </c>
      <c r="F253" s="138" t="s">
        <v>5254</v>
      </c>
      <c r="G253" s="139" t="s">
        <v>445</v>
      </c>
      <c r="H253" s="140">
        <v>1</v>
      </c>
      <c r="I253" s="141"/>
      <c r="J253" s="142">
        <f t="shared" si="80"/>
        <v>0</v>
      </c>
      <c r="K253" s="138" t="s">
        <v>1</v>
      </c>
      <c r="L253" s="32"/>
      <c r="M253" s="143" t="s">
        <v>1</v>
      </c>
      <c r="N253" s="144" t="s">
        <v>43</v>
      </c>
      <c r="P253" s="145">
        <f t="shared" si="81"/>
        <v>0</v>
      </c>
      <c r="Q253" s="145">
        <v>0</v>
      </c>
      <c r="R253" s="145">
        <f t="shared" si="82"/>
        <v>0</v>
      </c>
      <c r="S253" s="145">
        <v>0</v>
      </c>
      <c r="T253" s="146">
        <f t="shared" si="83"/>
        <v>0</v>
      </c>
      <c r="AR253" s="147" t="s">
        <v>101</v>
      </c>
      <c r="AT253" s="147" t="s">
        <v>270</v>
      </c>
      <c r="AU253" s="147" t="s">
        <v>90</v>
      </c>
      <c r="AY253" s="17" t="s">
        <v>268</v>
      </c>
      <c r="BE253" s="148">
        <f t="shared" si="84"/>
        <v>0</v>
      </c>
      <c r="BF253" s="148">
        <f t="shared" si="85"/>
        <v>0</v>
      </c>
      <c r="BG253" s="148">
        <f t="shared" si="86"/>
        <v>0</v>
      </c>
      <c r="BH253" s="148">
        <f t="shared" si="87"/>
        <v>0</v>
      </c>
      <c r="BI253" s="148">
        <f t="shared" si="88"/>
        <v>0</v>
      </c>
      <c r="BJ253" s="17" t="s">
        <v>90</v>
      </c>
      <c r="BK253" s="148">
        <f t="shared" si="89"/>
        <v>0</v>
      </c>
      <c r="BL253" s="17" t="s">
        <v>101</v>
      </c>
      <c r="BM253" s="147" t="s">
        <v>1879</v>
      </c>
    </row>
    <row r="254" spans="2:65" s="1" customFormat="1" ht="16.5" customHeight="1">
      <c r="B254" s="32"/>
      <c r="C254" s="136" t="s">
        <v>1339</v>
      </c>
      <c r="D254" s="136" t="s">
        <v>270</v>
      </c>
      <c r="E254" s="137" t="s">
        <v>5255</v>
      </c>
      <c r="F254" s="138" t="s">
        <v>5256</v>
      </c>
      <c r="G254" s="139" t="s">
        <v>445</v>
      </c>
      <c r="H254" s="140">
        <v>1</v>
      </c>
      <c r="I254" s="141"/>
      <c r="J254" s="142">
        <f t="shared" si="80"/>
        <v>0</v>
      </c>
      <c r="K254" s="138" t="s">
        <v>1</v>
      </c>
      <c r="L254" s="32"/>
      <c r="M254" s="143" t="s">
        <v>1</v>
      </c>
      <c r="N254" s="144" t="s">
        <v>43</v>
      </c>
      <c r="P254" s="145">
        <f t="shared" si="81"/>
        <v>0</v>
      </c>
      <c r="Q254" s="145">
        <v>0</v>
      </c>
      <c r="R254" s="145">
        <f t="shared" si="82"/>
        <v>0</v>
      </c>
      <c r="S254" s="145">
        <v>0</v>
      </c>
      <c r="T254" s="146">
        <f t="shared" si="83"/>
        <v>0</v>
      </c>
      <c r="AR254" s="147" t="s">
        <v>101</v>
      </c>
      <c r="AT254" s="147" t="s">
        <v>270</v>
      </c>
      <c r="AU254" s="147" t="s">
        <v>90</v>
      </c>
      <c r="AY254" s="17" t="s">
        <v>268</v>
      </c>
      <c r="BE254" s="148">
        <f t="shared" si="84"/>
        <v>0</v>
      </c>
      <c r="BF254" s="148">
        <f t="shared" si="85"/>
        <v>0</v>
      </c>
      <c r="BG254" s="148">
        <f t="shared" si="86"/>
        <v>0</v>
      </c>
      <c r="BH254" s="148">
        <f t="shared" si="87"/>
        <v>0</v>
      </c>
      <c r="BI254" s="148">
        <f t="shared" si="88"/>
        <v>0</v>
      </c>
      <c r="BJ254" s="17" t="s">
        <v>90</v>
      </c>
      <c r="BK254" s="148">
        <f t="shared" si="89"/>
        <v>0</v>
      </c>
      <c r="BL254" s="17" t="s">
        <v>101</v>
      </c>
      <c r="BM254" s="147" t="s">
        <v>1890</v>
      </c>
    </row>
    <row r="255" spans="2:65" s="1" customFormat="1" ht="16.5" customHeight="1">
      <c r="B255" s="32"/>
      <c r="C255" s="136" t="s">
        <v>1343</v>
      </c>
      <c r="D255" s="136" t="s">
        <v>270</v>
      </c>
      <c r="E255" s="137" t="s">
        <v>5257</v>
      </c>
      <c r="F255" s="138" t="s">
        <v>4883</v>
      </c>
      <c r="G255" s="139" t="s">
        <v>445</v>
      </c>
      <c r="H255" s="140">
        <v>1</v>
      </c>
      <c r="I255" s="141"/>
      <c r="J255" s="142">
        <f t="shared" si="80"/>
        <v>0</v>
      </c>
      <c r="K255" s="138" t="s">
        <v>1</v>
      </c>
      <c r="L255" s="32"/>
      <c r="M255" s="143" t="s">
        <v>1</v>
      </c>
      <c r="N255" s="144" t="s">
        <v>43</v>
      </c>
      <c r="P255" s="145">
        <f t="shared" si="81"/>
        <v>0</v>
      </c>
      <c r="Q255" s="145">
        <v>0</v>
      </c>
      <c r="R255" s="145">
        <f t="shared" si="82"/>
        <v>0</v>
      </c>
      <c r="S255" s="145">
        <v>0</v>
      </c>
      <c r="T255" s="146">
        <f t="shared" si="83"/>
        <v>0</v>
      </c>
      <c r="AR255" s="147" t="s">
        <v>101</v>
      </c>
      <c r="AT255" s="147" t="s">
        <v>270</v>
      </c>
      <c r="AU255" s="147" t="s">
        <v>90</v>
      </c>
      <c r="AY255" s="17" t="s">
        <v>268</v>
      </c>
      <c r="BE255" s="148">
        <f t="shared" si="84"/>
        <v>0</v>
      </c>
      <c r="BF255" s="148">
        <f t="shared" si="85"/>
        <v>0</v>
      </c>
      <c r="BG255" s="148">
        <f t="shared" si="86"/>
        <v>0</v>
      </c>
      <c r="BH255" s="148">
        <f t="shared" si="87"/>
        <v>0</v>
      </c>
      <c r="BI255" s="148">
        <f t="shared" si="88"/>
        <v>0</v>
      </c>
      <c r="BJ255" s="17" t="s">
        <v>90</v>
      </c>
      <c r="BK255" s="148">
        <f t="shared" si="89"/>
        <v>0</v>
      </c>
      <c r="BL255" s="17" t="s">
        <v>101</v>
      </c>
      <c r="BM255" s="147" t="s">
        <v>5258</v>
      </c>
    </row>
    <row r="256" spans="2:65" s="1" customFormat="1" ht="16.5" customHeight="1">
      <c r="B256" s="32"/>
      <c r="C256" s="136" t="s">
        <v>1347</v>
      </c>
      <c r="D256" s="136" t="s">
        <v>270</v>
      </c>
      <c r="E256" s="137" t="s">
        <v>5259</v>
      </c>
      <c r="F256" s="138" t="s">
        <v>5260</v>
      </c>
      <c r="G256" s="139" t="s">
        <v>445</v>
      </c>
      <c r="H256" s="140">
        <v>1</v>
      </c>
      <c r="I256" s="141"/>
      <c r="J256" s="142">
        <f t="shared" si="80"/>
        <v>0</v>
      </c>
      <c r="K256" s="138" t="s">
        <v>1</v>
      </c>
      <c r="L256" s="32"/>
      <c r="M256" s="143" t="s">
        <v>1</v>
      </c>
      <c r="N256" s="144" t="s">
        <v>43</v>
      </c>
      <c r="P256" s="145">
        <f t="shared" si="81"/>
        <v>0</v>
      </c>
      <c r="Q256" s="145">
        <v>0</v>
      </c>
      <c r="R256" s="145">
        <f t="shared" si="82"/>
        <v>0</v>
      </c>
      <c r="S256" s="145">
        <v>0</v>
      </c>
      <c r="T256" s="146">
        <f t="shared" si="83"/>
        <v>0</v>
      </c>
      <c r="AR256" s="147" t="s">
        <v>101</v>
      </c>
      <c r="AT256" s="147" t="s">
        <v>270</v>
      </c>
      <c r="AU256" s="147" t="s">
        <v>90</v>
      </c>
      <c r="AY256" s="17" t="s">
        <v>268</v>
      </c>
      <c r="BE256" s="148">
        <f t="shared" si="84"/>
        <v>0</v>
      </c>
      <c r="BF256" s="148">
        <f t="shared" si="85"/>
        <v>0</v>
      </c>
      <c r="BG256" s="148">
        <f t="shared" si="86"/>
        <v>0</v>
      </c>
      <c r="BH256" s="148">
        <f t="shared" si="87"/>
        <v>0</v>
      </c>
      <c r="BI256" s="148">
        <f t="shared" si="88"/>
        <v>0</v>
      </c>
      <c r="BJ256" s="17" t="s">
        <v>90</v>
      </c>
      <c r="BK256" s="148">
        <f t="shared" si="89"/>
        <v>0</v>
      </c>
      <c r="BL256" s="17" t="s">
        <v>101</v>
      </c>
      <c r="BM256" s="147" t="s">
        <v>1917</v>
      </c>
    </row>
    <row r="257" spans="2:65" s="1" customFormat="1" ht="16.5" customHeight="1">
      <c r="B257" s="32"/>
      <c r="C257" s="136" t="s">
        <v>1351</v>
      </c>
      <c r="D257" s="136" t="s">
        <v>270</v>
      </c>
      <c r="E257" s="137" t="s">
        <v>5261</v>
      </c>
      <c r="F257" s="138" t="s">
        <v>5262</v>
      </c>
      <c r="G257" s="139" t="s">
        <v>445</v>
      </c>
      <c r="H257" s="140">
        <v>1</v>
      </c>
      <c r="I257" s="141"/>
      <c r="J257" s="142">
        <f t="shared" si="80"/>
        <v>0</v>
      </c>
      <c r="K257" s="138" t="s">
        <v>1</v>
      </c>
      <c r="L257" s="32"/>
      <c r="M257" s="143" t="s">
        <v>1</v>
      </c>
      <c r="N257" s="144" t="s">
        <v>43</v>
      </c>
      <c r="P257" s="145">
        <f t="shared" si="81"/>
        <v>0</v>
      </c>
      <c r="Q257" s="145">
        <v>0</v>
      </c>
      <c r="R257" s="145">
        <f t="shared" si="82"/>
        <v>0</v>
      </c>
      <c r="S257" s="145">
        <v>0</v>
      </c>
      <c r="T257" s="146">
        <f t="shared" si="83"/>
        <v>0</v>
      </c>
      <c r="AR257" s="147" t="s">
        <v>101</v>
      </c>
      <c r="AT257" s="147" t="s">
        <v>270</v>
      </c>
      <c r="AU257" s="147" t="s">
        <v>90</v>
      </c>
      <c r="AY257" s="17" t="s">
        <v>268</v>
      </c>
      <c r="BE257" s="148">
        <f t="shared" si="84"/>
        <v>0</v>
      </c>
      <c r="BF257" s="148">
        <f t="shared" si="85"/>
        <v>0</v>
      </c>
      <c r="BG257" s="148">
        <f t="shared" si="86"/>
        <v>0</v>
      </c>
      <c r="BH257" s="148">
        <f t="shared" si="87"/>
        <v>0</v>
      </c>
      <c r="BI257" s="148">
        <f t="shared" si="88"/>
        <v>0</v>
      </c>
      <c r="BJ257" s="17" t="s">
        <v>90</v>
      </c>
      <c r="BK257" s="148">
        <f t="shared" si="89"/>
        <v>0</v>
      </c>
      <c r="BL257" s="17" t="s">
        <v>101</v>
      </c>
      <c r="BM257" s="147" t="s">
        <v>1926</v>
      </c>
    </row>
    <row r="258" spans="2:65" s="1" customFormat="1" ht="33" customHeight="1">
      <c r="B258" s="32"/>
      <c r="C258" s="136" t="s">
        <v>1355</v>
      </c>
      <c r="D258" s="136" t="s">
        <v>270</v>
      </c>
      <c r="E258" s="137" t="s">
        <v>5263</v>
      </c>
      <c r="F258" s="138" t="s">
        <v>5264</v>
      </c>
      <c r="G258" s="139" t="s">
        <v>445</v>
      </c>
      <c r="H258" s="140">
        <v>1</v>
      </c>
      <c r="I258" s="141"/>
      <c r="J258" s="142">
        <f t="shared" si="80"/>
        <v>0</v>
      </c>
      <c r="K258" s="138" t="s">
        <v>1</v>
      </c>
      <c r="L258" s="32"/>
      <c r="M258" s="143" t="s">
        <v>1</v>
      </c>
      <c r="N258" s="144" t="s">
        <v>43</v>
      </c>
      <c r="P258" s="145">
        <f t="shared" si="81"/>
        <v>0</v>
      </c>
      <c r="Q258" s="145">
        <v>0</v>
      </c>
      <c r="R258" s="145">
        <f t="shared" si="82"/>
        <v>0</v>
      </c>
      <c r="S258" s="145">
        <v>0</v>
      </c>
      <c r="T258" s="146">
        <f t="shared" si="83"/>
        <v>0</v>
      </c>
      <c r="AR258" s="147" t="s">
        <v>101</v>
      </c>
      <c r="AT258" s="147" t="s">
        <v>270</v>
      </c>
      <c r="AU258" s="147" t="s">
        <v>90</v>
      </c>
      <c r="AY258" s="17" t="s">
        <v>268</v>
      </c>
      <c r="BE258" s="148">
        <f t="shared" si="84"/>
        <v>0</v>
      </c>
      <c r="BF258" s="148">
        <f t="shared" si="85"/>
        <v>0</v>
      </c>
      <c r="BG258" s="148">
        <f t="shared" si="86"/>
        <v>0</v>
      </c>
      <c r="BH258" s="148">
        <f t="shared" si="87"/>
        <v>0</v>
      </c>
      <c r="BI258" s="148">
        <f t="shared" si="88"/>
        <v>0</v>
      </c>
      <c r="BJ258" s="17" t="s">
        <v>90</v>
      </c>
      <c r="BK258" s="148">
        <f t="shared" si="89"/>
        <v>0</v>
      </c>
      <c r="BL258" s="17" t="s">
        <v>101</v>
      </c>
      <c r="BM258" s="147" t="s">
        <v>1934</v>
      </c>
    </row>
    <row r="259" spans="2:65" s="1" customFormat="1" ht="16.5" customHeight="1">
      <c r="B259" s="32"/>
      <c r="C259" s="136" t="s">
        <v>1359</v>
      </c>
      <c r="D259" s="136" t="s">
        <v>270</v>
      </c>
      <c r="E259" s="137" t="s">
        <v>5265</v>
      </c>
      <c r="F259" s="138" t="s">
        <v>5266</v>
      </c>
      <c r="G259" s="139" t="s">
        <v>445</v>
      </c>
      <c r="H259" s="140">
        <v>1</v>
      </c>
      <c r="I259" s="141"/>
      <c r="J259" s="142">
        <f t="shared" si="80"/>
        <v>0</v>
      </c>
      <c r="K259" s="138" t="s">
        <v>1</v>
      </c>
      <c r="L259" s="32"/>
      <c r="M259" s="143" t="s">
        <v>1</v>
      </c>
      <c r="N259" s="144" t="s">
        <v>43</v>
      </c>
      <c r="P259" s="145">
        <f t="shared" si="81"/>
        <v>0</v>
      </c>
      <c r="Q259" s="145">
        <v>0</v>
      </c>
      <c r="R259" s="145">
        <f t="shared" si="82"/>
        <v>0</v>
      </c>
      <c r="S259" s="145">
        <v>0</v>
      </c>
      <c r="T259" s="146">
        <f t="shared" si="83"/>
        <v>0</v>
      </c>
      <c r="AR259" s="147" t="s">
        <v>101</v>
      </c>
      <c r="AT259" s="147" t="s">
        <v>270</v>
      </c>
      <c r="AU259" s="147" t="s">
        <v>90</v>
      </c>
      <c r="AY259" s="17" t="s">
        <v>268</v>
      </c>
      <c r="BE259" s="148">
        <f t="shared" si="84"/>
        <v>0</v>
      </c>
      <c r="BF259" s="148">
        <f t="shared" si="85"/>
        <v>0</v>
      </c>
      <c r="BG259" s="148">
        <f t="shared" si="86"/>
        <v>0</v>
      </c>
      <c r="BH259" s="148">
        <f t="shared" si="87"/>
        <v>0</v>
      </c>
      <c r="BI259" s="148">
        <f t="shared" si="88"/>
        <v>0</v>
      </c>
      <c r="BJ259" s="17" t="s">
        <v>90</v>
      </c>
      <c r="BK259" s="148">
        <f t="shared" si="89"/>
        <v>0</v>
      </c>
      <c r="BL259" s="17" t="s">
        <v>101</v>
      </c>
      <c r="BM259" s="147" t="s">
        <v>1985</v>
      </c>
    </row>
    <row r="260" spans="2:65" s="1" customFormat="1" ht="16.5" customHeight="1">
      <c r="B260" s="32"/>
      <c r="C260" s="136" t="s">
        <v>1363</v>
      </c>
      <c r="D260" s="136" t="s">
        <v>270</v>
      </c>
      <c r="E260" s="137" t="s">
        <v>5267</v>
      </c>
      <c r="F260" s="138" t="s">
        <v>5268</v>
      </c>
      <c r="G260" s="139" t="s">
        <v>445</v>
      </c>
      <c r="H260" s="140">
        <v>1</v>
      </c>
      <c r="I260" s="141"/>
      <c r="J260" s="142">
        <f t="shared" si="80"/>
        <v>0</v>
      </c>
      <c r="K260" s="138" t="s">
        <v>1</v>
      </c>
      <c r="L260" s="32"/>
      <c r="M260" s="143" t="s">
        <v>1</v>
      </c>
      <c r="N260" s="144" t="s">
        <v>43</v>
      </c>
      <c r="P260" s="145">
        <f t="shared" si="81"/>
        <v>0</v>
      </c>
      <c r="Q260" s="145">
        <v>0</v>
      </c>
      <c r="R260" s="145">
        <f t="shared" si="82"/>
        <v>0</v>
      </c>
      <c r="S260" s="145">
        <v>0</v>
      </c>
      <c r="T260" s="146">
        <f t="shared" si="83"/>
        <v>0</v>
      </c>
      <c r="AR260" s="147" t="s">
        <v>101</v>
      </c>
      <c r="AT260" s="147" t="s">
        <v>270</v>
      </c>
      <c r="AU260" s="147" t="s">
        <v>90</v>
      </c>
      <c r="AY260" s="17" t="s">
        <v>268</v>
      </c>
      <c r="BE260" s="148">
        <f t="shared" si="84"/>
        <v>0</v>
      </c>
      <c r="BF260" s="148">
        <f t="shared" si="85"/>
        <v>0</v>
      </c>
      <c r="BG260" s="148">
        <f t="shared" si="86"/>
        <v>0</v>
      </c>
      <c r="BH260" s="148">
        <f t="shared" si="87"/>
        <v>0</v>
      </c>
      <c r="BI260" s="148">
        <f t="shared" si="88"/>
        <v>0</v>
      </c>
      <c r="BJ260" s="17" t="s">
        <v>90</v>
      </c>
      <c r="BK260" s="148">
        <f t="shared" si="89"/>
        <v>0</v>
      </c>
      <c r="BL260" s="17" t="s">
        <v>101</v>
      </c>
      <c r="BM260" s="147" t="s">
        <v>5269</v>
      </c>
    </row>
    <row r="261" spans="2:65" s="1" customFormat="1" ht="24.2" customHeight="1">
      <c r="B261" s="32"/>
      <c r="C261" s="136" t="s">
        <v>1367</v>
      </c>
      <c r="D261" s="136" t="s">
        <v>270</v>
      </c>
      <c r="E261" s="137" t="s">
        <v>5270</v>
      </c>
      <c r="F261" s="138" t="s">
        <v>5271</v>
      </c>
      <c r="G261" s="139" t="s">
        <v>440</v>
      </c>
      <c r="H261" s="140">
        <v>1</v>
      </c>
      <c r="I261" s="141"/>
      <c r="J261" s="142">
        <f t="shared" si="80"/>
        <v>0</v>
      </c>
      <c r="K261" s="138" t="s">
        <v>1</v>
      </c>
      <c r="L261" s="32"/>
      <c r="M261" s="143" t="s">
        <v>1</v>
      </c>
      <c r="N261" s="144" t="s">
        <v>43</v>
      </c>
      <c r="P261" s="145">
        <f t="shared" si="81"/>
        <v>0</v>
      </c>
      <c r="Q261" s="145">
        <v>0</v>
      </c>
      <c r="R261" s="145">
        <f t="shared" si="82"/>
        <v>0</v>
      </c>
      <c r="S261" s="145">
        <v>0</v>
      </c>
      <c r="T261" s="146">
        <f t="shared" si="83"/>
        <v>0</v>
      </c>
      <c r="AR261" s="147" t="s">
        <v>101</v>
      </c>
      <c r="AT261" s="147" t="s">
        <v>270</v>
      </c>
      <c r="AU261" s="147" t="s">
        <v>90</v>
      </c>
      <c r="AY261" s="17" t="s">
        <v>268</v>
      </c>
      <c r="BE261" s="148">
        <f t="shared" si="84"/>
        <v>0</v>
      </c>
      <c r="BF261" s="148">
        <f t="shared" si="85"/>
        <v>0</v>
      </c>
      <c r="BG261" s="148">
        <f t="shared" si="86"/>
        <v>0</v>
      </c>
      <c r="BH261" s="148">
        <f t="shared" si="87"/>
        <v>0</v>
      </c>
      <c r="BI261" s="148">
        <f t="shared" si="88"/>
        <v>0</v>
      </c>
      <c r="BJ261" s="17" t="s">
        <v>90</v>
      </c>
      <c r="BK261" s="148">
        <f t="shared" si="89"/>
        <v>0</v>
      </c>
      <c r="BL261" s="17" t="s">
        <v>101</v>
      </c>
      <c r="BM261" s="147" t="s">
        <v>2010</v>
      </c>
    </row>
    <row r="262" spans="2:65" s="1" customFormat="1" ht="21.75" customHeight="1">
      <c r="B262" s="32"/>
      <c r="C262" s="136" t="s">
        <v>1376</v>
      </c>
      <c r="D262" s="136" t="s">
        <v>270</v>
      </c>
      <c r="E262" s="137" t="s">
        <v>5272</v>
      </c>
      <c r="F262" s="138" t="s">
        <v>5273</v>
      </c>
      <c r="G262" s="139" t="s">
        <v>413</v>
      </c>
      <c r="H262" s="140">
        <v>3</v>
      </c>
      <c r="I262" s="141"/>
      <c r="J262" s="142">
        <f t="shared" si="80"/>
        <v>0</v>
      </c>
      <c r="K262" s="138" t="s">
        <v>1</v>
      </c>
      <c r="L262" s="32"/>
      <c r="M262" s="181" t="s">
        <v>1</v>
      </c>
      <c r="N262" s="182" t="s">
        <v>43</v>
      </c>
      <c r="O262" s="183"/>
      <c r="P262" s="184">
        <f t="shared" si="81"/>
        <v>0</v>
      </c>
      <c r="Q262" s="184">
        <v>0</v>
      </c>
      <c r="R262" s="184">
        <f t="shared" si="82"/>
        <v>0</v>
      </c>
      <c r="S262" s="184">
        <v>0</v>
      </c>
      <c r="T262" s="185">
        <f t="shared" si="83"/>
        <v>0</v>
      </c>
      <c r="AR262" s="147" t="s">
        <v>101</v>
      </c>
      <c r="AT262" s="147" t="s">
        <v>270</v>
      </c>
      <c r="AU262" s="147" t="s">
        <v>90</v>
      </c>
      <c r="AY262" s="17" t="s">
        <v>268</v>
      </c>
      <c r="BE262" s="148">
        <f t="shared" si="84"/>
        <v>0</v>
      </c>
      <c r="BF262" s="148">
        <f t="shared" si="85"/>
        <v>0</v>
      </c>
      <c r="BG262" s="148">
        <f t="shared" si="86"/>
        <v>0</v>
      </c>
      <c r="BH262" s="148">
        <f t="shared" si="87"/>
        <v>0</v>
      </c>
      <c r="BI262" s="148">
        <f t="shared" si="88"/>
        <v>0</v>
      </c>
      <c r="BJ262" s="17" t="s">
        <v>90</v>
      </c>
      <c r="BK262" s="148">
        <f t="shared" si="89"/>
        <v>0</v>
      </c>
      <c r="BL262" s="17" t="s">
        <v>101</v>
      </c>
      <c r="BM262" s="147" t="s">
        <v>2022</v>
      </c>
    </row>
    <row r="263" spans="2:65" s="1" customFormat="1" ht="6.95" customHeight="1">
      <c r="B263" s="44"/>
      <c r="C263" s="45"/>
      <c r="D263" s="45"/>
      <c r="E263" s="45"/>
      <c r="F263" s="45"/>
      <c r="G263" s="45"/>
      <c r="H263" s="45"/>
      <c r="I263" s="45"/>
      <c r="J263" s="45"/>
      <c r="K263" s="45"/>
      <c r="L263" s="32"/>
    </row>
  </sheetData>
  <sheetProtection algorithmName="SHA-512" hashValue="RP119NTOJri3isUDNcByp4DaDqgGQ3HH+GksXHvwUiNEpfDXtn2f8a3x0jt6H/FJmuuvufV8GU0GONwsyY5ajA==" saltValue="h+IaaH7tT8f1IylXn0J7IUtiS5ANNyrpbIB4n/bgEXt7+w1c3rU9Zfkuhe0OqjQ3z7MwyS3JgqpyJdtK2IZ3uQ==" spinCount="100000" sheet="1" objects="1" scenarios="1" formatColumns="0" formatRows="0" autoFilter="0"/>
  <autoFilter ref="C133:K262" xr:uid="{00000000-0009-0000-0000-00000E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143</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5274</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ROUND((SUM(BE129:BE195)),  2)</f>
        <v>0</v>
      </c>
      <c r="I37" s="96">
        <v>0.21</v>
      </c>
      <c r="J37" s="85">
        <f>ROUND(((SUM(BE129:BE195))*I37),  2)</f>
        <v>0</v>
      </c>
      <c r="L37" s="32"/>
    </row>
    <row r="38" spans="2:12" s="1" customFormat="1" ht="14.45" customHeight="1">
      <c r="B38" s="32"/>
      <c r="E38" s="27" t="s">
        <v>43</v>
      </c>
      <c r="F38" s="85">
        <f>ROUND((SUM(BF129:BF195)),  2)</f>
        <v>0</v>
      </c>
      <c r="I38" s="96">
        <v>0.15</v>
      </c>
      <c r="J38" s="85">
        <f>ROUND(((SUM(BF129:BF195))*I38),  2)</f>
        <v>0</v>
      </c>
      <c r="L38" s="32"/>
    </row>
    <row r="39" spans="2:12" s="1" customFormat="1" ht="14.45" hidden="1" customHeight="1">
      <c r="B39" s="32"/>
      <c r="E39" s="27" t="s">
        <v>44</v>
      </c>
      <c r="F39" s="85">
        <f>ROUND((SUM(BG129:BG195)),  2)</f>
        <v>0</v>
      </c>
      <c r="I39" s="96">
        <v>0.21</v>
      </c>
      <c r="J39" s="85">
        <f>0</f>
        <v>0</v>
      </c>
      <c r="L39" s="32"/>
    </row>
    <row r="40" spans="2:12" s="1" customFormat="1" ht="14.45" hidden="1" customHeight="1">
      <c r="B40" s="32"/>
      <c r="E40" s="27" t="s">
        <v>45</v>
      </c>
      <c r="F40" s="85">
        <f>ROUND((SUM(BH129:BH195)),  2)</f>
        <v>0</v>
      </c>
      <c r="I40" s="96">
        <v>0.15</v>
      </c>
      <c r="J40" s="85">
        <f>0</f>
        <v>0</v>
      </c>
      <c r="L40" s="32"/>
    </row>
    <row r="41" spans="2:12" s="1" customFormat="1" ht="14.45" hidden="1" customHeight="1">
      <c r="B41" s="32"/>
      <c r="E41" s="27" t="s">
        <v>46</v>
      </c>
      <c r="F41" s="85">
        <f>ROUND((SUM(BI129:BI195)),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D.1.4.5.2 - Slaboproud (systém strukturované kabeláže)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5274</v>
      </c>
      <c r="E101" s="110"/>
      <c r="F101" s="110"/>
      <c r="G101" s="110"/>
      <c r="H101" s="110"/>
      <c r="I101" s="110"/>
      <c r="J101" s="111">
        <f>J130</f>
        <v>0</v>
      </c>
      <c r="L101" s="108"/>
    </row>
    <row r="102" spans="2:47" s="9" customFormat="1" ht="19.899999999999999" customHeight="1">
      <c r="B102" s="112"/>
      <c r="D102" s="113" t="s">
        <v>5275</v>
      </c>
      <c r="E102" s="114"/>
      <c r="F102" s="114"/>
      <c r="G102" s="114"/>
      <c r="H102" s="114"/>
      <c r="I102" s="114"/>
      <c r="J102" s="115">
        <f>J131</f>
        <v>0</v>
      </c>
      <c r="L102" s="112"/>
    </row>
    <row r="103" spans="2:47" s="9" customFormat="1" ht="19.899999999999999" customHeight="1">
      <c r="B103" s="112"/>
      <c r="D103" s="113" t="s">
        <v>5276</v>
      </c>
      <c r="E103" s="114"/>
      <c r="F103" s="114"/>
      <c r="G103" s="114"/>
      <c r="H103" s="114"/>
      <c r="I103" s="114"/>
      <c r="J103" s="115">
        <f>J166</f>
        <v>0</v>
      </c>
      <c r="L103" s="112"/>
    </row>
    <row r="104" spans="2:47" s="9" customFormat="1" ht="19.899999999999999" customHeight="1">
      <c r="B104" s="112"/>
      <c r="D104" s="113" t="s">
        <v>5277</v>
      </c>
      <c r="E104" s="114"/>
      <c r="F104" s="114"/>
      <c r="G104" s="114"/>
      <c r="H104" s="114"/>
      <c r="I104" s="114"/>
      <c r="J104" s="115">
        <f>J176</f>
        <v>0</v>
      </c>
      <c r="L104" s="112"/>
    </row>
    <row r="105" spans="2:47" s="9" customFormat="1" ht="19.899999999999999" customHeight="1">
      <c r="B105" s="112"/>
      <c r="D105" s="113" t="s">
        <v>5278</v>
      </c>
      <c r="E105" s="114"/>
      <c r="F105" s="114"/>
      <c r="G105" s="114"/>
      <c r="H105" s="114"/>
      <c r="I105" s="114"/>
      <c r="J105" s="115">
        <f>J188</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753</v>
      </c>
      <c r="F119" s="257"/>
      <c r="G119" s="257"/>
      <c r="H119" s="257"/>
      <c r="L119" s="32"/>
    </row>
    <row r="120" spans="2:20" s="1" customFormat="1" ht="12" customHeight="1">
      <c r="B120" s="32"/>
      <c r="C120" s="27" t="s">
        <v>754</v>
      </c>
      <c r="L120" s="32"/>
    </row>
    <row r="121" spans="2:20" s="1" customFormat="1" ht="16.5" customHeight="1">
      <c r="B121" s="32"/>
      <c r="E121" s="235" t="str">
        <f>E13</f>
        <v>D.1.4.5.2 - Slaboproud (systém strukturované kabeláže)</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0</v>
      </c>
      <c r="S129" s="53"/>
      <c r="T129" s="122">
        <f>T130</f>
        <v>0</v>
      </c>
      <c r="AT129" s="17" t="s">
        <v>76</v>
      </c>
      <c r="AU129" s="17" t="s">
        <v>242</v>
      </c>
      <c r="BK129" s="123">
        <f>BK130</f>
        <v>0</v>
      </c>
    </row>
    <row r="130" spans="2:65" s="11" customFormat="1" ht="25.9" customHeight="1">
      <c r="B130" s="124"/>
      <c r="D130" s="125" t="s">
        <v>76</v>
      </c>
      <c r="E130" s="126" t="s">
        <v>141</v>
      </c>
      <c r="F130" s="126" t="s">
        <v>142</v>
      </c>
      <c r="I130" s="127"/>
      <c r="J130" s="128">
        <f>BK130</f>
        <v>0</v>
      </c>
      <c r="L130" s="124"/>
      <c r="M130" s="129"/>
      <c r="P130" s="130">
        <f>P131+P166+P176+P188</f>
        <v>0</v>
      </c>
      <c r="R130" s="130">
        <f>R131+R166+R176+R188</f>
        <v>0</v>
      </c>
      <c r="T130" s="131">
        <f>T131+T166+T176+T188</f>
        <v>0</v>
      </c>
      <c r="AR130" s="125" t="s">
        <v>84</v>
      </c>
      <c r="AT130" s="132" t="s">
        <v>76</v>
      </c>
      <c r="AU130" s="132" t="s">
        <v>77</v>
      </c>
      <c r="AY130" s="125" t="s">
        <v>268</v>
      </c>
      <c r="BK130" s="133">
        <f>BK131+BK166+BK176+BK188</f>
        <v>0</v>
      </c>
    </row>
    <row r="131" spans="2:65" s="11" customFormat="1" ht="22.9" customHeight="1">
      <c r="B131" s="124"/>
      <c r="D131" s="125" t="s">
        <v>76</v>
      </c>
      <c r="E131" s="134" t="s">
        <v>5279</v>
      </c>
      <c r="F131" s="134" t="s">
        <v>5280</v>
      </c>
      <c r="I131" s="127"/>
      <c r="J131" s="135">
        <f>BK131</f>
        <v>0</v>
      </c>
      <c r="L131" s="124"/>
      <c r="M131" s="129"/>
      <c r="P131" s="130">
        <f>SUM(P132:P165)</f>
        <v>0</v>
      </c>
      <c r="R131" s="130">
        <f>SUM(R132:R165)</f>
        <v>0</v>
      </c>
      <c r="T131" s="131">
        <f>SUM(T132:T165)</f>
        <v>0</v>
      </c>
      <c r="AR131" s="125" t="s">
        <v>84</v>
      </c>
      <c r="AT131" s="132" t="s">
        <v>76</v>
      </c>
      <c r="AU131" s="132" t="s">
        <v>84</v>
      </c>
      <c r="AY131" s="125" t="s">
        <v>268</v>
      </c>
      <c r="BK131" s="133">
        <f>SUM(BK132:BK165)</f>
        <v>0</v>
      </c>
    </row>
    <row r="132" spans="2:65" s="1" customFormat="1" ht="76.349999999999994" customHeight="1">
      <c r="B132" s="32"/>
      <c r="C132" s="136" t="s">
        <v>84</v>
      </c>
      <c r="D132" s="136" t="s">
        <v>270</v>
      </c>
      <c r="E132" s="137" t="s">
        <v>5281</v>
      </c>
      <c r="F132" s="138" t="s">
        <v>5282</v>
      </c>
      <c r="G132" s="139" t="s">
        <v>440</v>
      </c>
      <c r="H132" s="140">
        <v>1</v>
      </c>
      <c r="I132" s="141"/>
      <c r="J132" s="142">
        <f t="shared" ref="J132:J165" si="0">ROUND(I132*H132,2)</f>
        <v>0</v>
      </c>
      <c r="K132" s="138" t="s">
        <v>1</v>
      </c>
      <c r="L132" s="32"/>
      <c r="M132" s="143" t="s">
        <v>1</v>
      </c>
      <c r="N132" s="144" t="s">
        <v>43</v>
      </c>
      <c r="P132" s="145">
        <f t="shared" ref="P132:P165" si="1">O132*H132</f>
        <v>0</v>
      </c>
      <c r="Q132" s="145">
        <v>0</v>
      </c>
      <c r="R132" s="145">
        <f t="shared" ref="R132:R165" si="2">Q132*H132</f>
        <v>0</v>
      </c>
      <c r="S132" s="145">
        <v>0</v>
      </c>
      <c r="T132" s="146">
        <f t="shared" ref="T132:T165" si="3">S132*H132</f>
        <v>0</v>
      </c>
      <c r="AR132" s="147" t="s">
        <v>101</v>
      </c>
      <c r="AT132" s="147" t="s">
        <v>270</v>
      </c>
      <c r="AU132" s="147" t="s">
        <v>90</v>
      </c>
      <c r="AY132" s="17" t="s">
        <v>268</v>
      </c>
      <c r="BE132" s="148">
        <f t="shared" ref="BE132:BE165" si="4">IF(N132="základní",J132,0)</f>
        <v>0</v>
      </c>
      <c r="BF132" s="148">
        <f t="shared" ref="BF132:BF165" si="5">IF(N132="snížená",J132,0)</f>
        <v>0</v>
      </c>
      <c r="BG132" s="148">
        <f t="shared" ref="BG132:BG165" si="6">IF(N132="zákl. přenesená",J132,0)</f>
        <v>0</v>
      </c>
      <c r="BH132" s="148">
        <f t="shared" ref="BH132:BH165" si="7">IF(N132="sníž. přenesená",J132,0)</f>
        <v>0</v>
      </c>
      <c r="BI132" s="148">
        <f t="shared" ref="BI132:BI165" si="8">IF(N132="nulová",J132,0)</f>
        <v>0</v>
      </c>
      <c r="BJ132" s="17" t="s">
        <v>90</v>
      </c>
      <c r="BK132" s="148">
        <f t="shared" ref="BK132:BK165" si="9">ROUND(I132*H132,2)</f>
        <v>0</v>
      </c>
      <c r="BL132" s="17" t="s">
        <v>101</v>
      </c>
      <c r="BM132" s="147" t="s">
        <v>90</v>
      </c>
    </row>
    <row r="133" spans="2:65" s="1" customFormat="1" ht="76.349999999999994" customHeight="1">
      <c r="B133" s="32"/>
      <c r="C133" s="136" t="s">
        <v>90</v>
      </c>
      <c r="D133" s="136" t="s">
        <v>270</v>
      </c>
      <c r="E133" s="137" t="s">
        <v>5283</v>
      </c>
      <c r="F133" s="138" t="s">
        <v>5284</v>
      </c>
      <c r="G133" s="139" t="s">
        <v>440</v>
      </c>
      <c r="H133" s="140">
        <v>3</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101</v>
      </c>
    </row>
    <row r="134" spans="2:65" s="1" customFormat="1" ht="24.2" customHeight="1">
      <c r="B134" s="32"/>
      <c r="C134" s="136" t="s">
        <v>97</v>
      </c>
      <c r="D134" s="136" t="s">
        <v>270</v>
      </c>
      <c r="E134" s="137" t="s">
        <v>5285</v>
      </c>
      <c r="F134" s="138" t="s">
        <v>5286</v>
      </c>
      <c r="G134" s="139" t="s">
        <v>440</v>
      </c>
      <c r="H134" s="140">
        <v>1</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293</v>
      </c>
    </row>
    <row r="135" spans="2:65" s="1" customFormat="1" ht="24.2" customHeight="1">
      <c r="B135" s="32"/>
      <c r="C135" s="136" t="s">
        <v>101</v>
      </c>
      <c r="D135" s="136" t="s">
        <v>270</v>
      </c>
      <c r="E135" s="137" t="s">
        <v>5287</v>
      </c>
      <c r="F135" s="138" t="s">
        <v>5288</v>
      </c>
      <c r="G135" s="139" t="s">
        <v>440</v>
      </c>
      <c r="H135" s="140">
        <v>8</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309</v>
      </c>
    </row>
    <row r="136" spans="2:65" s="1" customFormat="1" ht="24.2" customHeight="1">
      <c r="B136" s="32"/>
      <c r="C136" s="136" t="s">
        <v>289</v>
      </c>
      <c r="D136" s="136" t="s">
        <v>270</v>
      </c>
      <c r="E136" s="137" t="s">
        <v>5289</v>
      </c>
      <c r="F136" s="138" t="s">
        <v>5290</v>
      </c>
      <c r="G136" s="139" t="s">
        <v>440</v>
      </c>
      <c r="H136" s="140">
        <v>4</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321</v>
      </c>
    </row>
    <row r="137" spans="2:65" s="1" customFormat="1" ht="24.2" customHeight="1">
      <c r="B137" s="32"/>
      <c r="C137" s="136" t="s">
        <v>293</v>
      </c>
      <c r="D137" s="136" t="s">
        <v>270</v>
      </c>
      <c r="E137" s="137" t="s">
        <v>5291</v>
      </c>
      <c r="F137" s="138" t="s">
        <v>5292</v>
      </c>
      <c r="G137" s="139" t="s">
        <v>440</v>
      </c>
      <c r="H137" s="140">
        <v>3</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101</v>
      </c>
      <c r="AT137" s="147" t="s">
        <v>270</v>
      </c>
      <c r="AU137" s="147" t="s">
        <v>90</v>
      </c>
      <c r="AY137" s="17" t="s">
        <v>268</v>
      </c>
      <c r="BE137" s="148">
        <f t="shared" si="4"/>
        <v>0</v>
      </c>
      <c r="BF137" s="148">
        <f t="shared" si="5"/>
        <v>0</v>
      </c>
      <c r="BG137" s="148">
        <f t="shared" si="6"/>
        <v>0</v>
      </c>
      <c r="BH137" s="148">
        <f t="shared" si="7"/>
        <v>0</v>
      </c>
      <c r="BI137" s="148">
        <f t="shared" si="8"/>
        <v>0</v>
      </c>
      <c r="BJ137" s="17" t="s">
        <v>90</v>
      </c>
      <c r="BK137" s="148">
        <f t="shared" si="9"/>
        <v>0</v>
      </c>
      <c r="BL137" s="17" t="s">
        <v>101</v>
      </c>
      <c r="BM137" s="147" t="s">
        <v>346</v>
      </c>
    </row>
    <row r="138" spans="2:65" s="1" customFormat="1" ht="24.2" customHeight="1">
      <c r="B138" s="32"/>
      <c r="C138" s="136" t="s">
        <v>299</v>
      </c>
      <c r="D138" s="136" t="s">
        <v>270</v>
      </c>
      <c r="E138" s="137" t="s">
        <v>5293</v>
      </c>
      <c r="F138" s="138" t="s">
        <v>5294</v>
      </c>
      <c r="G138" s="139" t="s">
        <v>440</v>
      </c>
      <c r="H138" s="140">
        <v>1</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361</v>
      </c>
    </row>
    <row r="139" spans="2:65" s="1" customFormat="1" ht="24.2" customHeight="1">
      <c r="B139" s="32"/>
      <c r="C139" s="136" t="s">
        <v>309</v>
      </c>
      <c r="D139" s="136" t="s">
        <v>270</v>
      </c>
      <c r="E139" s="137" t="s">
        <v>5295</v>
      </c>
      <c r="F139" s="138" t="s">
        <v>5296</v>
      </c>
      <c r="G139" s="139" t="s">
        <v>440</v>
      </c>
      <c r="H139" s="140">
        <v>4</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370</v>
      </c>
    </row>
    <row r="140" spans="2:65" s="1" customFormat="1" ht="24.2" customHeight="1">
      <c r="B140" s="32"/>
      <c r="C140" s="136" t="s">
        <v>315</v>
      </c>
      <c r="D140" s="136" t="s">
        <v>270</v>
      </c>
      <c r="E140" s="137" t="s">
        <v>5297</v>
      </c>
      <c r="F140" s="138" t="s">
        <v>5298</v>
      </c>
      <c r="G140" s="139" t="s">
        <v>440</v>
      </c>
      <c r="H140" s="140">
        <v>48</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378</v>
      </c>
    </row>
    <row r="141" spans="2:65" s="1" customFormat="1" ht="16.5" customHeight="1">
      <c r="B141" s="32"/>
      <c r="C141" s="136" t="s">
        <v>321</v>
      </c>
      <c r="D141" s="136" t="s">
        <v>270</v>
      </c>
      <c r="E141" s="137" t="s">
        <v>5299</v>
      </c>
      <c r="F141" s="138" t="s">
        <v>5300</v>
      </c>
      <c r="G141" s="139" t="s">
        <v>440</v>
      </c>
      <c r="H141" s="140">
        <v>48</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387</v>
      </c>
    </row>
    <row r="142" spans="2:65" s="1" customFormat="1" ht="16.5" customHeight="1">
      <c r="B142" s="32"/>
      <c r="C142" s="136" t="s">
        <v>326</v>
      </c>
      <c r="D142" s="136" t="s">
        <v>270</v>
      </c>
      <c r="E142" s="137" t="s">
        <v>5301</v>
      </c>
      <c r="F142" s="138" t="s">
        <v>5302</v>
      </c>
      <c r="G142" s="139" t="s">
        <v>440</v>
      </c>
      <c r="H142" s="140">
        <v>5</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396</v>
      </c>
    </row>
    <row r="143" spans="2:65" s="1" customFormat="1" ht="16.5" customHeight="1">
      <c r="B143" s="32"/>
      <c r="C143" s="136" t="s">
        <v>346</v>
      </c>
      <c r="D143" s="136" t="s">
        <v>270</v>
      </c>
      <c r="E143" s="137" t="s">
        <v>5303</v>
      </c>
      <c r="F143" s="138" t="s">
        <v>5304</v>
      </c>
      <c r="G143" s="139" t="s">
        <v>440</v>
      </c>
      <c r="H143" s="140">
        <v>5</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406</v>
      </c>
    </row>
    <row r="144" spans="2:65" s="1" customFormat="1" ht="49.15" customHeight="1">
      <c r="B144" s="32"/>
      <c r="C144" s="136" t="s">
        <v>356</v>
      </c>
      <c r="D144" s="136" t="s">
        <v>270</v>
      </c>
      <c r="E144" s="137" t="s">
        <v>5305</v>
      </c>
      <c r="F144" s="138" t="s">
        <v>5306</v>
      </c>
      <c r="G144" s="139" t="s">
        <v>440</v>
      </c>
      <c r="H144" s="140">
        <v>26</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416</v>
      </c>
    </row>
    <row r="145" spans="2:65" s="1" customFormat="1" ht="21.75" customHeight="1">
      <c r="B145" s="32"/>
      <c r="C145" s="136" t="s">
        <v>361</v>
      </c>
      <c r="D145" s="136" t="s">
        <v>270</v>
      </c>
      <c r="E145" s="137" t="s">
        <v>5307</v>
      </c>
      <c r="F145" s="138" t="s">
        <v>5308</v>
      </c>
      <c r="G145" s="139" t="s">
        <v>440</v>
      </c>
      <c r="H145" s="140">
        <v>4</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308</v>
      </c>
    </row>
    <row r="146" spans="2:65" s="1" customFormat="1" ht="24.2" customHeight="1">
      <c r="B146" s="32"/>
      <c r="C146" s="136" t="s">
        <v>8</v>
      </c>
      <c r="D146" s="136" t="s">
        <v>270</v>
      </c>
      <c r="E146" s="137" t="s">
        <v>5309</v>
      </c>
      <c r="F146" s="138" t="s">
        <v>5310</v>
      </c>
      <c r="G146" s="139" t="s">
        <v>440</v>
      </c>
      <c r="H146" s="140">
        <v>20</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437</v>
      </c>
    </row>
    <row r="147" spans="2:65" s="1" customFormat="1" ht="24.2" customHeight="1">
      <c r="B147" s="32"/>
      <c r="C147" s="136" t="s">
        <v>370</v>
      </c>
      <c r="D147" s="136" t="s">
        <v>270</v>
      </c>
      <c r="E147" s="137" t="s">
        <v>5311</v>
      </c>
      <c r="F147" s="138" t="s">
        <v>5312</v>
      </c>
      <c r="G147" s="139" t="s">
        <v>440</v>
      </c>
      <c r="H147" s="140">
        <v>6</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448</v>
      </c>
    </row>
    <row r="148" spans="2:65" s="1" customFormat="1" ht="21.75" customHeight="1">
      <c r="B148" s="32"/>
      <c r="C148" s="136" t="s">
        <v>374</v>
      </c>
      <c r="D148" s="136" t="s">
        <v>270</v>
      </c>
      <c r="E148" s="137" t="s">
        <v>5313</v>
      </c>
      <c r="F148" s="138" t="s">
        <v>5314</v>
      </c>
      <c r="G148" s="139" t="s">
        <v>440</v>
      </c>
      <c r="H148" s="140">
        <v>30</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477</v>
      </c>
    </row>
    <row r="149" spans="2:65" s="1" customFormat="1" ht="66.75" customHeight="1">
      <c r="B149" s="32"/>
      <c r="C149" s="136" t="s">
        <v>378</v>
      </c>
      <c r="D149" s="136" t="s">
        <v>270</v>
      </c>
      <c r="E149" s="137" t="s">
        <v>5315</v>
      </c>
      <c r="F149" s="138" t="s">
        <v>5316</v>
      </c>
      <c r="G149" s="139" t="s">
        <v>440</v>
      </c>
      <c r="H149" s="140">
        <v>1</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484</v>
      </c>
    </row>
    <row r="150" spans="2:65" s="1" customFormat="1" ht="66.75" customHeight="1">
      <c r="B150" s="32"/>
      <c r="C150" s="136" t="s">
        <v>382</v>
      </c>
      <c r="D150" s="136" t="s">
        <v>270</v>
      </c>
      <c r="E150" s="137" t="s">
        <v>5317</v>
      </c>
      <c r="F150" s="138" t="s">
        <v>5318</v>
      </c>
      <c r="G150" s="139" t="s">
        <v>440</v>
      </c>
      <c r="H150" s="140">
        <v>3</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492</v>
      </c>
    </row>
    <row r="151" spans="2:65" s="1" customFormat="1" ht="37.9" customHeight="1">
      <c r="B151" s="32"/>
      <c r="C151" s="136" t="s">
        <v>387</v>
      </c>
      <c r="D151" s="136" t="s">
        <v>270</v>
      </c>
      <c r="E151" s="137" t="s">
        <v>5319</v>
      </c>
      <c r="F151" s="138" t="s">
        <v>5320</v>
      </c>
      <c r="G151" s="139" t="s">
        <v>440</v>
      </c>
      <c r="H151" s="140">
        <v>6</v>
      </c>
      <c r="I151" s="141"/>
      <c r="J151" s="142">
        <f t="shared" si="0"/>
        <v>0</v>
      </c>
      <c r="K151" s="138" t="s">
        <v>1</v>
      </c>
      <c r="L151" s="32"/>
      <c r="M151" s="143" t="s">
        <v>1</v>
      </c>
      <c r="N151" s="144" t="s">
        <v>43</v>
      </c>
      <c r="P151" s="145">
        <f t="shared" si="1"/>
        <v>0</v>
      </c>
      <c r="Q151" s="145">
        <v>0</v>
      </c>
      <c r="R151" s="145">
        <f t="shared" si="2"/>
        <v>0</v>
      </c>
      <c r="S151" s="145">
        <v>0</v>
      </c>
      <c r="T151" s="146">
        <f t="shared" si="3"/>
        <v>0</v>
      </c>
      <c r="AR151" s="147" t="s">
        <v>101</v>
      </c>
      <c r="AT151" s="147" t="s">
        <v>270</v>
      </c>
      <c r="AU151" s="147" t="s">
        <v>90</v>
      </c>
      <c r="AY151" s="17" t="s">
        <v>268</v>
      </c>
      <c r="BE151" s="148">
        <f t="shared" si="4"/>
        <v>0</v>
      </c>
      <c r="BF151" s="148">
        <f t="shared" si="5"/>
        <v>0</v>
      </c>
      <c r="BG151" s="148">
        <f t="shared" si="6"/>
        <v>0</v>
      </c>
      <c r="BH151" s="148">
        <f t="shared" si="7"/>
        <v>0</v>
      </c>
      <c r="BI151" s="148">
        <f t="shared" si="8"/>
        <v>0</v>
      </c>
      <c r="BJ151" s="17" t="s">
        <v>90</v>
      </c>
      <c r="BK151" s="148">
        <f t="shared" si="9"/>
        <v>0</v>
      </c>
      <c r="BL151" s="17" t="s">
        <v>101</v>
      </c>
      <c r="BM151" s="147" t="s">
        <v>502</v>
      </c>
    </row>
    <row r="152" spans="2:65" s="1" customFormat="1" ht="76.349999999999994" customHeight="1">
      <c r="B152" s="32"/>
      <c r="C152" s="136" t="s">
        <v>7</v>
      </c>
      <c r="D152" s="136" t="s">
        <v>270</v>
      </c>
      <c r="E152" s="137" t="s">
        <v>5321</v>
      </c>
      <c r="F152" s="138" t="s">
        <v>5322</v>
      </c>
      <c r="G152" s="139" t="s">
        <v>440</v>
      </c>
      <c r="H152" s="140">
        <v>4</v>
      </c>
      <c r="I152" s="141"/>
      <c r="J152" s="142">
        <f t="shared" si="0"/>
        <v>0</v>
      </c>
      <c r="K152" s="138" t="s">
        <v>1</v>
      </c>
      <c r="L152" s="32"/>
      <c r="M152" s="143" t="s">
        <v>1</v>
      </c>
      <c r="N152" s="144" t="s">
        <v>43</v>
      </c>
      <c r="P152" s="145">
        <f t="shared" si="1"/>
        <v>0</v>
      </c>
      <c r="Q152" s="145">
        <v>0</v>
      </c>
      <c r="R152" s="145">
        <f t="shared" si="2"/>
        <v>0</v>
      </c>
      <c r="S152" s="145">
        <v>0</v>
      </c>
      <c r="T152" s="146">
        <f t="shared" si="3"/>
        <v>0</v>
      </c>
      <c r="AR152" s="147" t="s">
        <v>101</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101</v>
      </c>
      <c r="BM152" s="147" t="s">
        <v>513</v>
      </c>
    </row>
    <row r="153" spans="2:65" s="1" customFormat="1" ht="66.75" customHeight="1">
      <c r="B153" s="32"/>
      <c r="C153" s="136" t="s">
        <v>396</v>
      </c>
      <c r="D153" s="136" t="s">
        <v>270</v>
      </c>
      <c r="E153" s="137" t="s">
        <v>5323</v>
      </c>
      <c r="F153" s="138" t="s">
        <v>5324</v>
      </c>
      <c r="G153" s="139" t="s">
        <v>440</v>
      </c>
      <c r="H153" s="140">
        <v>1</v>
      </c>
      <c r="I153" s="141"/>
      <c r="J153" s="142">
        <f t="shared" si="0"/>
        <v>0</v>
      </c>
      <c r="K153" s="138" t="s">
        <v>1</v>
      </c>
      <c r="L153" s="32"/>
      <c r="M153" s="143" t="s">
        <v>1</v>
      </c>
      <c r="N153" s="144" t="s">
        <v>43</v>
      </c>
      <c r="P153" s="145">
        <f t="shared" si="1"/>
        <v>0</v>
      </c>
      <c r="Q153" s="145">
        <v>0</v>
      </c>
      <c r="R153" s="145">
        <f t="shared" si="2"/>
        <v>0</v>
      </c>
      <c r="S153" s="145">
        <v>0</v>
      </c>
      <c r="T153" s="146">
        <f t="shared" si="3"/>
        <v>0</v>
      </c>
      <c r="AR153" s="147" t="s">
        <v>101</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101</v>
      </c>
      <c r="BM153" s="147" t="s">
        <v>523</v>
      </c>
    </row>
    <row r="154" spans="2:65" s="1" customFormat="1" ht="49.15" customHeight="1">
      <c r="B154" s="32"/>
      <c r="C154" s="136" t="s">
        <v>401</v>
      </c>
      <c r="D154" s="136" t="s">
        <v>270</v>
      </c>
      <c r="E154" s="137" t="s">
        <v>5325</v>
      </c>
      <c r="F154" s="138" t="s">
        <v>5326</v>
      </c>
      <c r="G154" s="139" t="s">
        <v>440</v>
      </c>
      <c r="H154" s="140">
        <v>1</v>
      </c>
      <c r="I154" s="141"/>
      <c r="J154" s="142">
        <f t="shared" si="0"/>
        <v>0</v>
      </c>
      <c r="K154" s="138" t="s">
        <v>1</v>
      </c>
      <c r="L154" s="32"/>
      <c r="M154" s="143" t="s">
        <v>1</v>
      </c>
      <c r="N154" s="144" t="s">
        <v>43</v>
      </c>
      <c r="P154" s="145">
        <f t="shared" si="1"/>
        <v>0</v>
      </c>
      <c r="Q154" s="145">
        <v>0</v>
      </c>
      <c r="R154" s="145">
        <f t="shared" si="2"/>
        <v>0</v>
      </c>
      <c r="S154" s="145">
        <v>0</v>
      </c>
      <c r="T154" s="146">
        <f t="shared" si="3"/>
        <v>0</v>
      </c>
      <c r="AR154" s="147" t="s">
        <v>101</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101</v>
      </c>
      <c r="BM154" s="147" t="s">
        <v>534</v>
      </c>
    </row>
    <row r="155" spans="2:65" s="1" customFormat="1" ht="66.75" customHeight="1">
      <c r="B155" s="32"/>
      <c r="C155" s="136" t="s">
        <v>406</v>
      </c>
      <c r="D155" s="136" t="s">
        <v>270</v>
      </c>
      <c r="E155" s="137" t="s">
        <v>5327</v>
      </c>
      <c r="F155" s="138" t="s">
        <v>5328</v>
      </c>
      <c r="G155" s="139" t="s">
        <v>440</v>
      </c>
      <c r="H155" s="140">
        <v>2</v>
      </c>
      <c r="I155" s="141"/>
      <c r="J155" s="142">
        <f t="shared" si="0"/>
        <v>0</v>
      </c>
      <c r="K155" s="138" t="s">
        <v>1</v>
      </c>
      <c r="L155" s="32"/>
      <c r="M155" s="143" t="s">
        <v>1</v>
      </c>
      <c r="N155" s="144" t="s">
        <v>43</v>
      </c>
      <c r="P155" s="145">
        <f t="shared" si="1"/>
        <v>0</v>
      </c>
      <c r="Q155" s="145">
        <v>0</v>
      </c>
      <c r="R155" s="145">
        <f t="shared" si="2"/>
        <v>0</v>
      </c>
      <c r="S155" s="145">
        <v>0</v>
      </c>
      <c r="T155" s="146">
        <f t="shared" si="3"/>
        <v>0</v>
      </c>
      <c r="AR155" s="147" t="s">
        <v>101</v>
      </c>
      <c r="AT155" s="147" t="s">
        <v>270</v>
      </c>
      <c r="AU155" s="147" t="s">
        <v>90</v>
      </c>
      <c r="AY155" s="17" t="s">
        <v>268</v>
      </c>
      <c r="BE155" s="148">
        <f t="shared" si="4"/>
        <v>0</v>
      </c>
      <c r="BF155" s="148">
        <f t="shared" si="5"/>
        <v>0</v>
      </c>
      <c r="BG155" s="148">
        <f t="shared" si="6"/>
        <v>0</v>
      </c>
      <c r="BH155" s="148">
        <f t="shared" si="7"/>
        <v>0</v>
      </c>
      <c r="BI155" s="148">
        <f t="shared" si="8"/>
        <v>0</v>
      </c>
      <c r="BJ155" s="17" t="s">
        <v>90</v>
      </c>
      <c r="BK155" s="148">
        <f t="shared" si="9"/>
        <v>0</v>
      </c>
      <c r="BL155" s="17" t="s">
        <v>101</v>
      </c>
      <c r="BM155" s="147" t="s">
        <v>543</v>
      </c>
    </row>
    <row r="156" spans="2:65" s="1" customFormat="1" ht="49.15" customHeight="1">
      <c r="B156" s="32"/>
      <c r="C156" s="136" t="s">
        <v>410</v>
      </c>
      <c r="D156" s="136" t="s">
        <v>270</v>
      </c>
      <c r="E156" s="137" t="s">
        <v>5329</v>
      </c>
      <c r="F156" s="138" t="s">
        <v>5330</v>
      </c>
      <c r="G156" s="139" t="s">
        <v>440</v>
      </c>
      <c r="H156" s="140">
        <v>4</v>
      </c>
      <c r="I156" s="141"/>
      <c r="J156" s="142">
        <f t="shared" si="0"/>
        <v>0</v>
      </c>
      <c r="K156" s="138" t="s">
        <v>1</v>
      </c>
      <c r="L156" s="32"/>
      <c r="M156" s="143" t="s">
        <v>1</v>
      </c>
      <c r="N156" s="144" t="s">
        <v>43</v>
      </c>
      <c r="P156" s="145">
        <f t="shared" si="1"/>
        <v>0</v>
      </c>
      <c r="Q156" s="145">
        <v>0</v>
      </c>
      <c r="R156" s="145">
        <f t="shared" si="2"/>
        <v>0</v>
      </c>
      <c r="S156" s="145">
        <v>0</v>
      </c>
      <c r="T156" s="146">
        <f t="shared" si="3"/>
        <v>0</v>
      </c>
      <c r="AR156" s="147" t="s">
        <v>101</v>
      </c>
      <c r="AT156" s="147" t="s">
        <v>270</v>
      </c>
      <c r="AU156" s="147" t="s">
        <v>90</v>
      </c>
      <c r="AY156" s="17" t="s">
        <v>268</v>
      </c>
      <c r="BE156" s="148">
        <f t="shared" si="4"/>
        <v>0</v>
      </c>
      <c r="BF156" s="148">
        <f t="shared" si="5"/>
        <v>0</v>
      </c>
      <c r="BG156" s="148">
        <f t="shared" si="6"/>
        <v>0</v>
      </c>
      <c r="BH156" s="148">
        <f t="shared" si="7"/>
        <v>0</v>
      </c>
      <c r="BI156" s="148">
        <f t="shared" si="8"/>
        <v>0</v>
      </c>
      <c r="BJ156" s="17" t="s">
        <v>90</v>
      </c>
      <c r="BK156" s="148">
        <f t="shared" si="9"/>
        <v>0</v>
      </c>
      <c r="BL156" s="17" t="s">
        <v>101</v>
      </c>
      <c r="BM156" s="147" t="s">
        <v>550</v>
      </c>
    </row>
    <row r="157" spans="2:65" s="1" customFormat="1" ht="66.75" customHeight="1">
      <c r="B157" s="32"/>
      <c r="C157" s="136" t="s">
        <v>416</v>
      </c>
      <c r="D157" s="136" t="s">
        <v>270</v>
      </c>
      <c r="E157" s="137" t="s">
        <v>5331</v>
      </c>
      <c r="F157" s="138" t="s">
        <v>5332</v>
      </c>
      <c r="G157" s="139" t="s">
        <v>440</v>
      </c>
      <c r="H157" s="140">
        <v>1</v>
      </c>
      <c r="I157" s="141"/>
      <c r="J157" s="142">
        <f t="shared" si="0"/>
        <v>0</v>
      </c>
      <c r="K157" s="138" t="s">
        <v>1</v>
      </c>
      <c r="L157" s="32"/>
      <c r="M157" s="143" t="s">
        <v>1</v>
      </c>
      <c r="N157" s="144" t="s">
        <v>43</v>
      </c>
      <c r="P157" s="145">
        <f t="shared" si="1"/>
        <v>0</v>
      </c>
      <c r="Q157" s="145">
        <v>0</v>
      </c>
      <c r="R157" s="145">
        <f t="shared" si="2"/>
        <v>0</v>
      </c>
      <c r="S157" s="145">
        <v>0</v>
      </c>
      <c r="T157" s="146">
        <f t="shared" si="3"/>
        <v>0</v>
      </c>
      <c r="AR157" s="147" t="s">
        <v>101</v>
      </c>
      <c r="AT157" s="147" t="s">
        <v>270</v>
      </c>
      <c r="AU157" s="147" t="s">
        <v>90</v>
      </c>
      <c r="AY157" s="17" t="s">
        <v>268</v>
      </c>
      <c r="BE157" s="148">
        <f t="shared" si="4"/>
        <v>0</v>
      </c>
      <c r="BF157" s="148">
        <f t="shared" si="5"/>
        <v>0</v>
      </c>
      <c r="BG157" s="148">
        <f t="shared" si="6"/>
        <v>0</v>
      </c>
      <c r="BH157" s="148">
        <f t="shared" si="7"/>
        <v>0</v>
      </c>
      <c r="BI157" s="148">
        <f t="shared" si="8"/>
        <v>0</v>
      </c>
      <c r="BJ157" s="17" t="s">
        <v>90</v>
      </c>
      <c r="BK157" s="148">
        <f t="shared" si="9"/>
        <v>0</v>
      </c>
      <c r="BL157" s="17" t="s">
        <v>101</v>
      </c>
      <c r="BM157" s="147" t="s">
        <v>558</v>
      </c>
    </row>
    <row r="158" spans="2:65" s="1" customFormat="1" ht="16.5" customHeight="1">
      <c r="B158" s="32"/>
      <c r="C158" s="136" t="s">
        <v>298</v>
      </c>
      <c r="D158" s="136" t="s">
        <v>270</v>
      </c>
      <c r="E158" s="137" t="s">
        <v>5333</v>
      </c>
      <c r="F158" s="138" t="s">
        <v>5334</v>
      </c>
      <c r="G158" s="139" t="s">
        <v>440</v>
      </c>
      <c r="H158" s="140">
        <v>1</v>
      </c>
      <c r="I158" s="141"/>
      <c r="J158" s="142">
        <f t="shared" si="0"/>
        <v>0</v>
      </c>
      <c r="K158" s="138" t="s">
        <v>1</v>
      </c>
      <c r="L158" s="32"/>
      <c r="M158" s="143" t="s">
        <v>1</v>
      </c>
      <c r="N158" s="144" t="s">
        <v>43</v>
      </c>
      <c r="P158" s="145">
        <f t="shared" si="1"/>
        <v>0</v>
      </c>
      <c r="Q158" s="145">
        <v>0</v>
      </c>
      <c r="R158" s="145">
        <f t="shared" si="2"/>
        <v>0</v>
      </c>
      <c r="S158" s="145">
        <v>0</v>
      </c>
      <c r="T158" s="146">
        <f t="shared" si="3"/>
        <v>0</v>
      </c>
      <c r="AR158" s="147" t="s">
        <v>101</v>
      </c>
      <c r="AT158" s="147" t="s">
        <v>270</v>
      </c>
      <c r="AU158" s="147" t="s">
        <v>90</v>
      </c>
      <c r="AY158" s="17" t="s">
        <v>268</v>
      </c>
      <c r="BE158" s="148">
        <f t="shared" si="4"/>
        <v>0</v>
      </c>
      <c r="BF158" s="148">
        <f t="shared" si="5"/>
        <v>0</v>
      </c>
      <c r="BG158" s="148">
        <f t="shared" si="6"/>
        <v>0</v>
      </c>
      <c r="BH158" s="148">
        <f t="shared" si="7"/>
        <v>0</v>
      </c>
      <c r="BI158" s="148">
        <f t="shared" si="8"/>
        <v>0</v>
      </c>
      <c r="BJ158" s="17" t="s">
        <v>90</v>
      </c>
      <c r="BK158" s="148">
        <f t="shared" si="9"/>
        <v>0</v>
      </c>
      <c r="BL158" s="17" t="s">
        <v>101</v>
      </c>
      <c r="BM158" s="147" t="s">
        <v>566</v>
      </c>
    </row>
    <row r="159" spans="2:65" s="1" customFormat="1" ht="76.349999999999994" customHeight="1">
      <c r="B159" s="32"/>
      <c r="C159" s="136" t="s">
        <v>308</v>
      </c>
      <c r="D159" s="136" t="s">
        <v>270</v>
      </c>
      <c r="E159" s="137" t="s">
        <v>5335</v>
      </c>
      <c r="F159" s="138" t="s">
        <v>5336</v>
      </c>
      <c r="G159" s="139" t="s">
        <v>440</v>
      </c>
      <c r="H159" s="140">
        <v>1</v>
      </c>
      <c r="I159" s="141"/>
      <c r="J159" s="142">
        <f t="shared" si="0"/>
        <v>0</v>
      </c>
      <c r="K159" s="138" t="s">
        <v>1</v>
      </c>
      <c r="L159" s="32"/>
      <c r="M159" s="143" t="s">
        <v>1</v>
      </c>
      <c r="N159" s="144" t="s">
        <v>43</v>
      </c>
      <c r="P159" s="145">
        <f t="shared" si="1"/>
        <v>0</v>
      </c>
      <c r="Q159" s="145">
        <v>0</v>
      </c>
      <c r="R159" s="145">
        <f t="shared" si="2"/>
        <v>0</v>
      </c>
      <c r="S159" s="145">
        <v>0</v>
      </c>
      <c r="T159" s="146">
        <f t="shared" si="3"/>
        <v>0</v>
      </c>
      <c r="AR159" s="147" t="s">
        <v>101</v>
      </c>
      <c r="AT159" s="147" t="s">
        <v>270</v>
      </c>
      <c r="AU159" s="147" t="s">
        <v>90</v>
      </c>
      <c r="AY159" s="17" t="s">
        <v>268</v>
      </c>
      <c r="BE159" s="148">
        <f t="shared" si="4"/>
        <v>0</v>
      </c>
      <c r="BF159" s="148">
        <f t="shared" si="5"/>
        <v>0</v>
      </c>
      <c r="BG159" s="148">
        <f t="shared" si="6"/>
        <v>0</v>
      </c>
      <c r="BH159" s="148">
        <f t="shared" si="7"/>
        <v>0</v>
      </c>
      <c r="BI159" s="148">
        <f t="shared" si="8"/>
        <v>0</v>
      </c>
      <c r="BJ159" s="17" t="s">
        <v>90</v>
      </c>
      <c r="BK159" s="148">
        <f t="shared" si="9"/>
        <v>0</v>
      </c>
      <c r="BL159" s="17" t="s">
        <v>101</v>
      </c>
      <c r="BM159" s="147" t="s">
        <v>575</v>
      </c>
    </row>
    <row r="160" spans="2:65" s="1" customFormat="1" ht="76.349999999999994" customHeight="1">
      <c r="B160" s="32"/>
      <c r="C160" s="136" t="s">
        <v>431</v>
      </c>
      <c r="D160" s="136" t="s">
        <v>270</v>
      </c>
      <c r="E160" s="137" t="s">
        <v>5337</v>
      </c>
      <c r="F160" s="138" t="s">
        <v>5338</v>
      </c>
      <c r="G160" s="139" t="s">
        <v>440</v>
      </c>
      <c r="H160" s="140">
        <v>1</v>
      </c>
      <c r="I160" s="141"/>
      <c r="J160" s="142">
        <f t="shared" si="0"/>
        <v>0</v>
      </c>
      <c r="K160" s="138" t="s">
        <v>1</v>
      </c>
      <c r="L160" s="32"/>
      <c r="M160" s="143" t="s">
        <v>1</v>
      </c>
      <c r="N160" s="144" t="s">
        <v>43</v>
      </c>
      <c r="P160" s="145">
        <f t="shared" si="1"/>
        <v>0</v>
      </c>
      <c r="Q160" s="145">
        <v>0</v>
      </c>
      <c r="R160" s="145">
        <f t="shared" si="2"/>
        <v>0</v>
      </c>
      <c r="S160" s="145">
        <v>0</v>
      </c>
      <c r="T160" s="146">
        <f t="shared" si="3"/>
        <v>0</v>
      </c>
      <c r="AR160" s="147" t="s">
        <v>101</v>
      </c>
      <c r="AT160" s="147" t="s">
        <v>270</v>
      </c>
      <c r="AU160" s="147" t="s">
        <v>90</v>
      </c>
      <c r="AY160" s="17" t="s">
        <v>268</v>
      </c>
      <c r="BE160" s="148">
        <f t="shared" si="4"/>
        <v>0</v>
      </c>
      <c r="BF160" s="148">
        <f t="shared" si="5"/>
        <v>0</v>
      </c>
      <c r="BG160" s="148">
        <f t="shared" si="6"/>
        <v>0</v>
      </c>
      <c r="BH160" s="148">
        <f t="shared" si="7"/>
        <v>0</v>
      </c>
      <c r="BI160" s="148">
        <f t="shared" si="8"/>
        <v>0</v>
      </c>
      <c r="BJ160" s="17" t="s">
        <v>90</v>
      </c>
      <c r="BK160" s="148">
        <f t="shared" si="9"/>
        <v>0</v>
      </c>
      <c r="BL160" s="17" t="s">
        <v>101</v>
      </c>
      <c r="BM160" s="147" t="s">
        <v>589</v>
      </c>
    </row>
    <row r="161" spans="2:65" s="1" customFormat="1" ht="16.5" customHeight="1">
      <c r="B161" s="32"/>
      <c r="C161" s="136" t="s">
        <v>437</v>
      </c>
      <c r="D161" s="136" t="s">
        <v>270</v>
      </c>
      <c r="E161" s="137" t="s">
        <v>5339</v>
      </c>
      <c r="F161" s="138" t="s">
        <v>5340</v>
      </c>
      <c r="G161" s="139" t="s">
        <v>440</v>
      </c>
      <c r="H161" s="140">
        <v>1</v>
      </c>
      <c r="I161" s="141"/>
      <c r="J161" s="142">
        <f t="shared" si="0"/>
        <v>0</v>
      </c>
      <c r="K161" s="138" t="s">
        <v>1</v>
      </c>
      <c r="L161" s="32"/>
      <c r="M161" s="143" t="s">
        <v>1</v>
      </c>
      <c r="N161" s="144" t="s">
        <v>43</v>
      </c>
      <c r="P161" s="145">
        <f t="shared" si="1"/>
        <v>0</v>
      </c>
      <c r="Q161" s="145">
        <v>0</v>
      </c>
      <c r="R161" s="145">
        <f t="shared" si="2"/>
        <v>0</v>
      </c>
      <c r="S161" s="145">
        <v>0</v>
      </c>
      <c r="T161" s="146">
        <f t="shared" si="3"/>
        <v>0</v>
      </c>
      <c r="AR161" s="147" t="s">
        <v>101</v>
      </c>
      <c r="AT161" s="147" t="s">
        <v>270</v>
      </c>
      <c r="AU161" s="147" t="s">
        <v>90</v>
      </c>
      <c r="AY161" s="17" t="s">
        <v>268</v>
      </c>
      <c r="BE161" s="148">
        <f t="shared" si="4"/>
        <v>0</v>
      </c>
      <c r="BF161" s="148">
        <f t="shared" si="5"/>
        <v>0</v>
      </c>
      <c r="BG161" s="148">
        <f t="shared" si="6"/>
        <v>0</v>
      </c>
      <c r="BH161" s="148">
        <f t="shared" si="7"/>
        <v>0</v>
      </c>
      <c r="BI161" s="148">
        <f t="shared" si="8"/>
        <v>0</v>
      </c>
      <c r="BJ161" s="17" t="s">
        <v>90</v>
      </c>
      <c r="BK161" s="148">
        <f t="shared" si="9"/>
        <v>0</v>
      </c>
      <c r="BL161" s="17" t="s">
        <v>101</v>
      </c>
      <c r="BM161" s="147" t="s">
        <v>597</v>
      </c>
    </row>
    <row r="162" spans="2:65" s="1" customFormat="1" ht="33" customHeight="1">
      <c r="B162" s="32"/>
      <c r="C162" s="136" t="s">
        <v>442</v>
      </c>
      <c r="D162" s="136" t="s">
        <v>270</v>
      </c>
      <c r="E162" s="137" t="s">
        <v>5341</v>
      </c>
      <c r="F162" s="138" t="s">
        <v>5342</v>
      </c>
      <c r="G162" s="139" t="s">
        <v>440</v>
      </c>
      <c r="H162" s="140">
        <v>1</v>
      </c>
      <c r="I162" s="141"/>
      <c r="J162" s="142">
        <f t="shared" si="0"/>
        <v>0</v>
      </c>
      <c r="K162" s="138" t="s">
        <v>1</v>
      </c>
      <c r="L162" s="32"/>
      <c r="M162" s="143" t="s">
        <v>1</v>
      </c>
      <c r="N162" s="144" t="s">
        <v>43</v>
      </c>
      <c r="P162" s="145">
        <f t="shared" si="1"/>
        <v>0</v>
      </c>
      <c r="Q162" s="145">
        <v>0</v>
      </c>
      <c r="R162" s="145">
        <f t="shared" si="2"/>
        <v>0</v>
      </c>
      <c r="S162" s="145">
        <v>0</v>
      </c>
      <c r="T162" s="146">
        <f t="shared" si="3"/>
        <v>0</v>
      </c>
      <c r="AR162" s="147" t="s">
        <v>101</v>
      </c>
      <c r="AT162" s="147" t="s">
        <v>270</v>
      </c>
      <c r="AU162" s="147" t="s">
        <v>90</v>
      </c>
      <c r="AY162" s="17" t="s">
        <v>268</v>
      </c>
      <c r="BE162" s="148">
        <f t="shared" si="4"/>
        <v>0</v>
      </c>
      <c r="BF162" s="148">
        <f t="shared" si="5"/>
        <v>0</v>
      </c>
      <c r="BG162" s="148">
        <f t="shared" si="6"/>
        <v>0</v>
      </c>
      <c r="BH162" s="148">
        <f t="shared" si="7"/>
        <v>0</v>
      </c>
      <c r="BI162" s="148">
        <f t="shared" si="8"/>
        <v>0</v>
      </c>
      <c r="BJ162" s="17" t="s">
        <v>90</v>
      </c>
      <c r="BK162" s="148">
        <f t="shared" si="9"/>
        <v>0</v>
      </c>
      <c r="BL162" s="17" t="s">
        <v>101</v>
      </c>
      <c r="BM162" s="147" t="s">
        <v>605</v>
      </c>
    </row>
    <row r="163" spans="2:65" s="1" customFormat="1" ht="37.9" customHeight="1">
      <c r="B163" s="32"/>
      <c r="C163" s="136" t="s">
        <v>448</v>
      </c>
      <c r="D163" s="136" t="s">
        <v>270</v>
      </c>
      <c r="E163" s="137" t="s">
        <v>5343</v>
      </c>
      <c r="F163" s="138" t="s">
        <v>5344</v>
      </c>
      <c r="G163" s="139" t="s">
        <v>440</v>
      </c>
      <c r="H163" s="140">
        <v>1</v>
      </c>
      <c r="I163" s="141"/>
      <c r="J163" s="142">
        <f t="shared" si="0"/>
        <v>0</v>
      </c>
      <c r="K163" s="138" t="s">
        <v>1</v>
      </c>
      <c r="L163" s="32"/>
      <c r="M163" s="143" t="s">
        <v>1</v>
      </c>
      <c r="N163" s="144" t="s">
        <v>43</v>
      </c>
      <c r="P163" s="145">
        <f t="shared" si="1"/>
        <v>0</v>
      </c>
      <c r="Q163" s="145">
        <v>0</v>
      </c>
      <c r="R163" s="145">
        <f t="shared" si="2"/>
        <v>0</v>
      </c>
      <c r="S163" s="145">
        <v>0</v>
      </c>
      <c r="T163" s="146">
        <f t="shared" si="3"/>
        <v>0</v>
      </c>
      <c r="AR163" s="147" t="s">
        <v>101</v>
      </c>
      <c r="AT163" s="147" t="s">
        <v>270</v>
      </c>
      <c r="AU163" s="147" t="s">
        <v>90</v>
      </c>
      <c r="AY163" s="17" t="s">
        <v>268</v>
      </c>
      <c r="BE163" s="148">
        <f t="shared" si="4"/>
        <v>0</v>
      </c>
      <c r="BF163" s="148">
        <f t="shared" si="5"/>
        <v>0</v>
      </c>
      <c r="BG163" s="148">
        <f t="shared" si="6"/>
        <v>0</v>
      </c>
      <c r="BH163" s="148">
        <f t="shared" si="7"/>
        <v>0</v>
      </c>
      <c r="BI163" s="148">
        <f t="shared" si="8"/>
        <v>0</v>
      </c>
      <c r="BJ163" s="17" t="s">
        <v>90</v>
      </c>
      <c r="BK163" s="148">
        <f t="shared" si="9"/>
        <v>0</v>
      </c>
      <c r="BL163" s="17" t="s">
        <v>101</v>
      </c>
      <c r="BM163" s="147" t="s">
        <v>615</v>
      </c>
    </row>
    <row r="164" spans="2:65" s="1" customFormat="1" ht="16.5" customHeight="1">
      <c r="B164" s="32"/>
      <c r="C164" s="136" t="s">
        <v>471</v>
      </c>
      <c r="D164" s="136" t="s">
        <v>270</v>
      </c>
      <c r="E164" s="137" t="s">
        <v>5345</v>
      </c>
      <c r="F164" s="138" t="s">
        <v>5346</v>
      </c>
      <c r="G164" s="139" t="s">
        <v>440</v>
      </c>
      <c r="H164" s="140">
        <v>1</v>
      </c>
      <c r="I164" s="141"/>
      <c r="J164" s="142">
        <f t="shared" si="0"/>
        <v>0</v>
      </c>
      <c r="K164" s="138" t="s">
        <v>1</v>
      </c>
      <c r="L164" s="32"/>
      <c r="M164" s="143" t="s">
        <v>1</v>
      </c>
      <c r="N164" s="144" t="s">
        <v>43</v>
      </c>
      <c r="P164" s="145">
        <f t="shared" si="1"/>
        <v>0</v>
      </c>
      <c r="Q164" s="145">
        <v>0</v>
      </c>
      <c r="R164" s="145">
        <f t="shared" si="2"/>
        <v>0</v>
      </c>
      <c r="S164" s="145">
        <v>0</v>
      </c>
      <c r="T164" s="146">
        <f t="shared" si="3"/>
        <v>0</v>
      </c>
      <c r="AR164" s="147" t="s">
        <v>101</v>
      </c>
      <c r="AT164" s="147" t="s">
        <v>270</v>
      </c>
      <c r="AU164" s="147" t="s">
        <v>90</v>
      </c>
      <c r="AY164" s="17" t="s">
        <v>268</v>
      </c>
      <c r="BE164" s="148">
        <f t="shared" si="4"/>
        <v>0</v>
      </c>
      <c r="BF164" s="148">
        <f t="shared" si="5"/>
        <v>0</v>
      </c>
      <c r="BG164" s="148">
        <f t="shared" si="6"/>
        <v>0</v>
      </c>
      <c r="BH164" s="148">
        <f t="shared" si="7"/>
        <v>0</v>
      </c>
      <c r="BI164" s="148">
        <f t="shared" si="8"/>
        <v>0</v>
      </c>
      <c r="BJ164" s="17" t="s">
        <v>90</v>
      </c>
      <c r="BK164" s="148">
        <f t="shared" si="9"/>
        <v>0</v>
      </c>
      <c r="BL164" s="17" t="s">
        <v>101</v>
      </c>
      <c r="BM164" s="147" t="s">
        <v>623</v>
      </c>
    </row>
    <row r="165" spans="2:65" s="1" customFormat="1" ht="16.5" customHeight="1">
      <c r="B165" s="32"/>
      <c r="C165" s="136" t="s">
        <v>477</v>
      </c>
      <c r="D165" s="136" t="s">
        <v>270</v>
      </c>
      <c r="E165" s="137" t="s">
        <v>5347</v>
      </c>
      <c r="F165" s="138" t="s">
        <v>5348</v>
      </c>
      <c r="G165" s="139" t="s">
        <v>440</v>
      </c>
      <c r="H165" s="140">
        <v>1</v>
      </c>
      <c r="I165" s="141"/>
      <c r="J165" s="142">
        <f t="shared" si="0"/>
        <v>0</v>
      </c>
      <c r="K165" s="138" t="s">
        <v>1</v>
      </c>
      <c r="L165" s="32"/>
      <c r="M165" s="143" t="s">
        <v>1</v>
      </c>
      <c r="N165" s="144" t="s">
        <v>43</v>
      </c>
      <c r="P165" s="145">
        <f t="shared" si="1"/>
        <v>0</v>
      </c>
      <c r="Q165" s="145">
        <v>0</v>
      </c>
      <c r="R165" s="145">
        <f t="shared" si="2"/>
        <v>0</v>
      </c>
      <c r="S165" s="145">
        <v>0</v>
      </c>
      <c r="T165" s="146">
        <f t="shared" si="3"/>
        <v>0</v>
      </c>
      <c r="AR165" s="147" t="s">
        <v>101</v>
      </c>
      <c r="AT165" s="147" t="s">
        <v>270</v>
      </c>
      <c r="AU165" s="147" t="s">
        <v>90</v>
      </c>
      <c r="AY165" s="17" t="s">
        <v>268</v>
      </c>
      <c r="BE165" s="148">
        <f t="shared" si="4"/>
        <v>0</v>
      </c>
      <c r="BF165" s="148">
        <f t="shared" si="5"/>
        <v>0</v>
      </c>
      <c r="BG165" s="148">
        <f t="shared" si="6"/>
        <v>0</v>
      </c>
      <c r="BH165" s="148">
        <f t="shared" si="7"/>
        <v>0</v>
      </c>
      <c r="BI165" s="148">
        <f t="shared" si="8"/>
        <v>0</v>
      </c>
      <c r="BJ165" s="17" t="s">
        <v>90</v>
      </c>
      <c r="BK165" s="148">
        <f t="shared" si="9"/>
        <v>0</v>
      </c>
      <c r="BL165" s="17" t="s">
        <v>101</v>
      </c>
      <c r="BM165" s="147" t="s">
        <v>638</v>
      </c>
    </row>
    <row r="166" spans="2:65" s="11" customFormat="1" ht="22.9" customHeight="1">
      <c r="B166" s="124"/>
      <c r="D166" s="125" t="s">
        <v>76</v>
      </c>
      <c r="E166" s="134" t="s">
        <v>5349</v>
      </c>
      <c r="F166" s="134" t="s">
        <v>5350</v>
      </c>
      <c r="I166" s="127"/>
      <c r="J166" s="135">
        <f>BK166</f>
        <v>0</v>
      </c>
      <c r="L166" s="124"/>
      <c r="M166" s="129"/>
      <c r="P166" s="130">
        <f>SUM(P167:P175)</f>
        <v>0</v>
      </c>
      <c r="R166" s="130">
        <f>SUM(R167:R175)</f>
        <v>0</v>
      </c>
      <c r="T166" s="131">
        <f>SUM(T167:T175)</f>
        <v>0</v>
      </c>
      <c r="AR166" s="125" t="s">
        <v>84</v>
      </c>
      <c r="AT166" s="132" t="s">
        <v>76</v>
      </c>
      <c r="AU166" s="132" t="s">
        <v>84</v>
      </c>
      <c r="AY166" s="125" t="s">
        <v>268</v>
      </c>
      <c r="BK166" s="133">
        <f>SUM(BK167:BK175)</f>
        <v>0</v>
      </c>
    </row>
    <row r="167" spans="2:65" s="1" customFormat="1" ht="24.2" customHeight="1">
      <c r="B167" s="32"/>
      <c r="C167" s="136" t="s">
        <v>314</v>
      </c>
      <c r="D167" s="136" t="s">
        <v>270</v>
      </c>
      <c r="E167" s="137" t="s">
        <v>5351</v>
      </c>
      <c r="F167" s="138" t="s">
        <v>5352</v>
      </c>
      <c r="G167" s="139" t="s">
        <v>318</v>
      </c>
      <c r="H167" s="140">
        <v>50</v>
      </c>
      <c r="I167" s="141"/>
      <c r="J167" s="142">
        <f t="shared" ref="J167:J175" si="10">ROUND(I167*H167,2)</f>
        <v>0</v>
      </c>
      <c r="K167" s="138" t="s">
        <v>1</v>
      </c>
      <c r="L167" s="32"/>
      <c r="M167" s="143" t="s">
        <v>1</v>
      </c>
      <c r="N167" s="144" t="s">
        <v>43</v>
      </c>
      <c r="P167" s="145">
        <f t="shared" ref="P167:P175" si="11">O167*H167</f>
        <v>0</v>
      </c>
      <c r="Q167" s="145">
        <v>0</v>
      </c>
      <c r="R167" s="145">
        <f t="shared" ref="R167:R175" si="12">Q167*H167</f>
        <v>0</v>
      </c>
      <c r="S167" s="145">
        <v>0</v>
      </c>
      <c r="T167" s="146">
        <f t="shared" ref="T167:T175" si="13">S167*H167</f>
        <v>0</v>
      </c>
      <c r="AR167" s="147" t="s">
        <v>101</v>
      </c>
      <c r="AT167" s="147" t="s">
        <v>270</v>
      </c>
      <c r="AU167" s="147" t="s">
        <v>90</v>
      </c>
      <c r="AY167" s="17" t="s">
        <v>268</v>
      </c>
      <c r="BE167" s="148">
        <f t="shared" ref="BE167:BE175" si="14">IF(N167="základní",J167,0)</f>
        <v>0</v>
      </c>
      <c r="BF167" s="148">
        <f t="shared" ref="BF167:BF175" si="15">IF(N167="snížená",J167,0)</f>
        <v>0</v>
      </c>
      <c r="BG167" s="148">
        <f t="shared" ref="BG167:BG175" si="16">IF(N167="zákl. přenesená",J167,0)</f>
        <v>0</v>
      </c>
      <c r="BH167" s="148">
        <f t="shared" ref="BH167:BH175" si="17">IF(N167="sníž. přenesená",J167,0)</f>
        <v>0</v>
      </c>
      <c r="BI167" s="148">
        <f t="shared" ref="BI167:BI175" si="18">IF(N167="nulová",J167,0)</f>
        <v>0</v>
      </c>
      <c r="BJ167" s="17" t="s">
        <v>90</v>
      </c>
      <c r="BK167" s="148">
        <f t="shared" ref="BK167:BK175" si="19">ROUND(I167*H167,2)</f>
        <v>0</v>
      </c>
      <c r="BL167" s="17" t="s">
        <v>101</v>
      </c>
      <c r="BM167" s="147" t="s">
        <v>649</v>
      </c>
    </row>
    <row r="168" spans="2:65" s="1" customFormat="1" ht="16.5" customHeight="1">
      <c r="B168" s="32"/>
      <c r="C168" s="136" t="s">
        <v>484</v>
      </c>
      <c r="D168" s="136" t="s">
        <v>270</v>
      </c>
      <c r="E168" s="137" t="s">
        <v>5353</v>
      </c>
      <c r="F168" s="138" t="s">
        <v>5354</v>
      </c>
      <c r="G168" s="139" t="s">
        <v>318</v>
      </c>
      <c r="H168" s="140">
        <v>600</v>
      </c>
      <c r="I168" s="141"/>
      <c r="J168" s="142">
        <f t="shared" si="10"/>
        <v>0</v>
      </c>
      <c r="K168" s="138" t="s">
        <v>1</v>
      </c>
      <c r="L168" s="32"/>
      <c r="M168" s="143" t="s">
        <v>1</v>
      </c>
      <c r="N168" s="144" t="s">
        <v>43</v>
      </c>
      <c r="P168" s="145">
        <f t="shared" si="11"/>
        <v>0</v>
      </c>
      <c r="Q168" s="145">
        <v>0</v>
      </c>
      <c r="R168" s="145">
        <f t="shared" si="12"/>
        <v>0</v>
      </c>
      <c r="S168" s="145">
        <v>0</v>
      </c>
      <c r="T168" s="146">
        <f t="shared" si="13"/>
        <v>0</v>
      </c>
      <c r="AR168" s="147" t="s">
        <v>101</v>
      </c>
      <c r="AT168" s="147" t="s">
        <v>270</v>
      </c>
      <c r="AU168" s="147" t="s">
        <v>90</v>
      </c>
      <c r="AY168" s="17" t="s">
        <v>268</v>
      </c>
      <c r="BE168" s="148">
        <f t="shared" si="14"/>
        <v>0</v>
      </c>
      <c r="BF168" s="148">
        <f t="shared" si="15"/>
        <v>0</v>
      </c>
      <c r="BG168" s="148">
        <f t="shared" si="16"/>
        <v>0</v>
      </c>
      <c r="BH168" s="148">
        <f t="shared" si="17"/>
        <v>0</v>
      </c>
      <c r="BI168" s="148">
        <f t="shared" si="18"/>
        <v>0</v>
      </c>
      <c r="BJ168" s="17" t="s">
        <v>90</v>
      </c>
      <c r="BK168" s="148">
        <f t="shared" si="19"/>
        <v>0</v>
      </c>
      <c r="BL168" s="17" t="s">
        <v>101</v>
      </c>
      <c r="BM168" s="147" t="s">
        <v>658</v>
      </c>
    </row>
    <row r="169" spans="2:65" s="1" customFormat="1" ht="24.2" customHeight="1">
      <c r="B169" s="32"/>
      <c r="C169" s="136" t="s">
        <v>488</v>
      </c>
      <c r="D169" s="136" t="s">
        <v>270</v>
      </c>
      <c r="E169" s="137" t="s">
        <v>5355</v>
      </c>
      <c r="F169" s="138" t="s">
        <v>5356</v>
      </c>
      <c r="G169" s="139" t="s">
        <v>440</v>
      </c>
      <c r="H169" s="140">
        <v>45</v>
      </c>
      <c r="I169" s="141"/>
      <c r="J169" s="142">
        <f t="shared" si="10"/>
        <v>0</v>
      </c>
      <c r="K169" s="138" t="s">
        <v>1</v>
      </c>
      <c r="L169" s="32"/>
      <c r="M169" s="143" t="s">
        <v>1</v>
      </c>
      <c r="N169" s="144" t="s">
        <v>43</v>
      </c>
      <c r="P169" s="145">
        <f t="shared" si="11"/>
        <v>0</v>
      </c>
      <c r="Q169" s="145">
        <v>0</v>
      </c>
      <c r="R169" s="145">
        <f t="shared" si="12"/>
        <v>0</v>
      </c>
      <c r="S169" s="145">
        <v>0</v>
      </c>
      <c r="T169" s="146">
        <f t="shared" si="13"/>
        <v>0</v>
      </c>
      <c r="AR169" s="147" t="s">
        <v>101</v>
      </c>
      <c r="AT169" s="147" t="s">
        <v>270</v>
      </c>
      <c r="AU169" s="147" t="s">
        <v>90</v>
      </c>
      <c r="AY169" s="17" t="s">
        <v>268</v>
      </c>
      <c r="BE169" s="148">
        <f t="shared" si="14"/>
        <v>0</v>
      </c>
      <c r="BF169" s="148">
        <f t="shared" si="15"/>
        <v>0</v>
      </c>
      <c r="BG169" s="148">
        <f t="shared" si="16"/>
        <v>0</v>
      </c>
      <c r="BH169" s="148">
        <f t="shared" si="17"/>
        <v>0</v>
      </c>
      <c r="BI169" s="148">
        <f t="shared" si="18"/>
        <v>0</v>
      </c>
      <c r="BJ169" s="17" t="s">
        <v>90</v>
      </c>
      <c r="BK169" s="148">
        <f t="shared" si="19"/>
        <v>0</v>
      </c>
      <c r="BL169" s="17" t="s">
        <v>101</v>
      </c>
      <c r="BM169" s="147" t="s">
        <v>667</v>
      </c>
    </row>
    <row r="170" spans="2:65" s="1" customFormat="1" ht="24.2" customHeight="1">
      <c r="B170" s="32"/>
      <c r="C170" s="136" t="s">
        <v>492</v>
      </c>
      <c r="D170" s="136" t="s">
        <v>270</v>
      </c>
      <c r="E170" s="137" t="s">
        <v>5357</v>
      </c>
      <c r="F170" s="138" t="s">
        <v>5358</v>
      </c>
      <c r="G170" s="139" t="s">
        <v>318</v>
      </c>
      <c r="H170" s="140">
        <v>200</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675</v>
      </c>
    </row>
    <row r="171" spans="2:65" s="1" customFormat="1" ht="24.2" customHeight="1">
      <c r="B171" s="32"/>
      <c r="C171" s="136" t="s">
        <v>496</v>
      </c>
      <c r="D171" s="136" t="s">
        <v>270</v>
      </c>
      <c r="E171" s="137" t="s">
        <v>5359</v>
      </c>
      <c r="F171" s="138" t="s">
        <v>5360</v>
      </c>
      <c r="G171" s="139" t="s">
        <v>440</v>
      </c>
      <c r="H171" s="140">
        <v>6</v>
      </c>
      <c r="I171" s="141"/>
      <c r="J171" s="142">
        <f t="shared" si="10"/>
        <v>0</v>
      </c>
      <c r="K171" s="138" t="s">
        <v>1</v>
      </c>
      <c r="L171" s="32"/>
      <c r="M171" s="143" t="s">
        <v>1</v>
      </c>
      <c r="N171" s="144" t="s">
        <v>43</v>
      </c>
      <c r="P171" s="145">
        <f t="shared" si="11"/>
        <v>0</v>
      </c>
      <c r="Q171" s="145">
        <v>0</v>
      </c>
      <c r="R171" s="145">
        <f t="shared" si="12"/>
        <v>0</v>
      </c>
      <c r="S171" s="145">
        <v>0</v>
      </c>
      <c r="T171" s="146">
        <f t="shared" si="13"/>
        <v>0</v>
      </c>
      <c r="AR171" s="147" t="s">
        <v>101</v>
      </c>
      <c r="AT171" s="147" t="s">
        <v>270</v>
      </c>
      <c r="AU171" s="147" t="s">
        <v>90</v>
      </c>
      <c r="AY171" s="17" t="s">
        <v>268</v>
      </c>
      <c r="BE171" s="148">
        <f t="shared" si="14"/>
        <v>0</v>
      </c>
      <c r="BF171" s="148">
        <f t="shared" si="15"/>
        <v>0</v>
      </c>
      <c r="BG171" s="148">
        <f t="shared" si="16"/>
        <v>0</v>
      </c>
      <c r="BH171" s="148">
        <f t="shared" si="17"/>
        <v>0</v>
      </c>
      <c r="BI171" s="148">
        <f t="shared" si="18"/>
        <v>0</v>
      </c>
      <c r="BJ171" s="17" t="s">
        <v>90</v>
      </c>
      <c r="BK171" s="148">
        <f t="shared" si="19"/>
        <v>0</v>
      </c>
      <c r="BL171" s="17" t="s">
        <v>101</v>
      </c>
      <c r="BM171" s="147" t="s">
        <v>683</v>
      </c>
    </row>
    <row r="172" spans="2:65" s="1" customFormat="1" ht="16.5" customHeight="1">
      <c r="B172" s="32"/>
      <c r="C172" s="136" t="s">
        <v>502</v>
      </c>
      <c r="D172" s="136" t="s">
        <v>270</v>
      </c>
      <c r="E172" s="137" t="s">
        <v>5361</v>
      </c>
      <c r="F172" s="138" t="s">
        <v>5362</v>
      </c>
      <c r="G172" s="139" t="s">
        <v>318</v>
      </c>
      <c r="H172" s="140">
        <v>20</v>
      </c>
      <c r="I172" s="141"/>
      <c r="J172" s="142">
        <f t="shared" si="10"/>
        <v>0</v>
      </c>
      <c r="K172" s="138" t="s">
        <v>1</v>
      </c>
      <c r="L172" s="32"/>
      <c r="M172" s="143" t="s">
        <v>1</v>
      </c>
      <c r="N172" s="144" t="s">
        <v>43</v>
      </c>
      <c r="P172" s="145">
        <f t="shared" si="11"/>
        <v>0</v>
      </c>
      <c r="Q172" s="145">
        <v>0</v>
      </c>
      <c r="R172" s="145">
        <f t="shared" si="12"/>
        <v>0</v>
      </c>
      <c r="S172" s="145">
        <v>0</v>
      </c>
      <c r="T172" s="146">
        <f t="shared" si="13"/>
        <v>0</v>
      </c>
      <c r="AR172" s="147" t="s">
        <v>101</v>
      </c>
      <c r="AT172" s="147" t="s">
        <v>270</v>
      </c>
      <c r="AU172" s="147" t="s">
        <v>90</v>
      </c>
      <c r="AY172" s="17" t="s">
        <v>268</v>
      </c>
      <c r="BE172" s="148">
        <f t="shared" si="14"/>
        <v>0</v>
      </c>
      <c r="BF172" s="148">
        <f t="shared" si="15"/>
        <v>0</v>
      </c>
      <c r="BG172" s="148">
        <f t="shared" si="16"/>
        <v>0</v>
      </c>
      <c r="BH172" s="148">
        <f t="shared" si="17"/>
        <v>0</v>
      </c>
      <c r="BI172" s="148">
        <f t="shared" si="18"/>
        <v>0</v>
      </c>
      <c r="BJ172" s="17" t="s">
        <v>90</v>
      </c>
      <c r="BK172" s="148">
        <f t="shared" si="19"/>
        <v>0</v>
      </c>
      <c r="BL172" s="17" t="s">
        <v>101</v>
      </c>
      <c r="BM172" s="147" t="s">
        <v>693</v>
      </c>
    </row>
    <row r="173" spans="2:65" s="1" customFormat="1" ht="16.5" customHeight="1">
      <c r="B173" s="32"/>
      <c r="C173" s="136" t="s">
        <v>508</v>
      </c>
      <c r="D173" s="136" t="s">
        <v>270</v>
      </c>
      <c r="E173" s="137" t="s">
        <v>5363</v>
      </c>
      <c r="F173" s="138" t="s">
        <v>5364</v>
      </c>
      <c r="G173" s="139" t="s">
        <v>318</v>
      </c>
      <c r="H173" s="140">
        <v>80</v>
      </c>
      <c r="I173" s="141"/>
      <c r="J173" s="142">
        <f t="shared" si="10"/>
        <v>0</v>
      </c>
      <c r="K173" s="138" t="s">
        <v>1</v>
      </c>
      <c r="L173" s="32"/>
      <c r="M173" s="143" t="s">
        <v>1</v>
      </c>
      <c r="N173" s="144" t="s">
        <v>43</v>
      </c>
      <c r="P173" s="145">
        <f t="shared" si="11"/>
        <v>0</v>
      </c>
      <c r="Q173" s="145">
        <v>0</v>
      </c>
      <c r="R173" s="145">
        <f t="shared" si="12"/>
        <v>0</v>
      </c>
      <c r="S173" s="145">
        <v>0</v>
      </c>
      <c r="T173" s="146">
        <f t="shared" si="13"/>
        <v>0</v>
      </c>
      <c r="AR173" s="147" t="s">
        <v>101</v>
      </c>
      <c r="AT173" s="147" t="s">
        <v>270</v>
      </c>
      <c r="AU173" s="147" t="s">
        <v>90</v>
      </c>
      <c r="AY173" s="17" t="s">
        <v>268</v>
      </c>
      <c r="BE173" s="148">
        <f t="shared" si="14"/>
        <v>0</v>
      </c>
      <c r="BF173" s="148">
        <f t="shared" si="15"/>
        <v>0</v>
      </c>
      <c r="BG173" s="148">
        <f t="shared" si="16"/>
        <v>0</v>
      </c>
      <c r="BH173" s="148">
        <f t="shared" si="17"/>
        <v>0</v>
      </c>
      <c r="BI173" s="148">
        <f t="shared" si="18"/>
        <v>0</v>
      </c>
      <c r="BJ173" s="17" t="s">
        <v>90</v>
      </c>
      <c r="BK173" s="148">
        <f t="shared" si="19"/>
        <v>0</v>
      </c>
      <c r="BL173" s="17" t="s">
        <v>101</v>
      </c>
      <c r="BM173" s="147" t="s">
        <v>703</v>
      </c>
    </row>
    <row r="174" spans="2:65" s="1" customFormat="1" ht="33" customHeight="1">
      <c r="B174" s="32"/>
      <c r="C174" s="136" t="s">
        <v>513</v>
      </c>
      <c r="D174" s="136" t="s">
        <v>270</v>
      </c>
      <c r="E174" s="137" t="s">
        <v>5365</v>
      </c>
      <c r="F174" s="138" t="s">
        <v>5366</v>
      </c>
      <c r="G174" s="139" t="s">
        <v>440</v>
      </c>
      <c r="H174" s="140">
        <v>1</v>
      </c>
      <c r="I174" s="141"/>
      <c r="J174" s="142">
        <f t="shared" si="10"/>
        <v>0</v>
      </c>
      <c r="K174" s="138" t="s">
        <v>1</v>
      </c>
      <c r="L174" s="32"/>
      <c r="M174" s="143" t="s">
        <v>1</v>
      </c>
      <c r="N174" s="144" t="s">
        <v>43</v>
      </c>
      <c r="P174" s="145">
        <f t="shared" si="11"/>
        <v>0</v>
      </c>
      <c r="Q174" s="145">
        <v>0</v>
      </c>
      <c r="R174" s="145">
        <f t="shared" si="12"/>
        <v>0</v>
      </c>
      <c r="S174" s="145">
        <v>0</v>
      </c>
      <c r="T174" s="146">
        <f t="shared" si="13"/>
        <v>0</v>
      </c>
      <c r="AR174" s="147" t="s">
        <v>101</v>
      </c>
      <c r="AT174" s="147" t="s">
        <v>270</v>
      </c>
      <c r="AU174" s="147" t="s">
        <v>90</v>
      </c>
      <c r="AY174" s="17" t="s">
        <v>268</v>
      </c>
      <c r="BE174" s="148">
        <f t="shared" si="14"/>
        <v>0</v>
      </c>
      <c r="BF174" s="148">
        <f t="shared" si="15"/>
        <v>0</v>
      </c>
      <c r="BG174" s="148">
        <f t="shared" si="16"/>
        <v>0</v>
      </c>
      <c r="BH174" s="148">
        <f t="shared" si="17"/>
        <v>0</v>
      </c>
      <c r="BI174" s="148">
        <f t="shared" si="18"/>
        <v>0</v>
      </c>
      <c r="BJ174" s="17" t="s">
        <v>90</v>
      </c>
      <c r="BK174" s="148">
        <f t="shared" si="19"/>
        <v>0</v>
      </c>
      <c r="BL174" s="17" t="s">
        <v>101</v>
      </c>
      <c r="BM174" s="147" t="s">
        <v>711</v>
      </c>
    </row>
    <row r="175" spans="2:65" s="1" customFormat="1" ht="24.2" customHeight="1">
      <c r="B175" s="32"/>
      <c r="C175" s="136" t="s">
        <v>518</v>
      </c>
      <c r="D175" s="136" t="s">
        <v>270</v>
      </c>
      <c r="E175" s="137" t="s">
        <v>5367</v>
      </c>
      <c r="F175" s="138" t="s">
        <v>5368</v>
      </c>
      <c r="G175" s="139" t="s">
        <v>318</v>
      </c>
      <c r="H175" s="140">
        <v>150</v>
      </c>
      <c r="I175" s="141"/>
      <c r="J175" s="142">
        <f t="shared" si="10"/>
        <v>0</v>
      </c>
      <c r="K175" s="138" t="s">
        <v>1</v>
      </c>
      <c r="L175" s="32"/>
      <c r="M175" s="143" t="s">
        <v>1</v>
      </c>
      <c r="N175" s="144" t="s">
        <v>43</v>
      </c>
      <c r="P175" s="145">
        <f t="shared" si="11"/>
        <v>0</v>
      </c>
      <c r="Q175" s="145">
        <v>0</v>
      </c>
      <c r="R175" s="145">
        <f t="shared" si="12"/>
        <v>0</v>
      </c>
      <c r="S175" s="145">
        <v>0</v>
      </c>
      <c r="T175" s="146">
        <f t="shared" si="13"/>
        <v>0</v>
      </c>
      <c r="AR175" s="147" t="s">
        <v>101</v>
      </c>
      <c r="AT175" s="147" t="s">
        <v>270</v>
      </c>
      <c r="AU175" s="147" t="s">
        <v>90</v>
      </c>
      <c r="AY175" s="17" t="s">
        <v>268</v>
      </c>
      <c r="BE175" s="148">
        <f t="shared" si="14"/>
        <v>0</v>
      </c>
      <c r="BF175" s="148">
        <f t="shared" si="15"/>
        <v>0</v>
      </c>
      <c r="BG175" s="148">
        <f t="shared" si="16"/>
        <v>0</v>
      </c>
      <c r="BH175" s="148">
        <f t="shared" si="17"/>
        <v>0</v>
      </c>
      <c r="BI175" s="148">
        <f t="shared" si="18"/>
        <v>0</v>
      </c>
      <c r="BJ175" s="17" t="s">
        <v>90</v>
      </c>
      <c r="BK175" s="148">
        <f t="shared" si="19"/>
        <v>0</v>
      </c>
      <c r="BL175" s="17" t="s">
        <v>101</v>
      </c>
      <c r="BM175" s="147" t="s">
        <v>719</v>
      </c>
    </row>
    <row r="176" spans="2:65" s="11" customFormat="1" ht="22.9" customHeight="1">
      <c r="B176" s="124"/>
      <c r="D176" s="125" t="s">
        <v>76</v>
      </c>
      <c r="E176" s="134" t="s">
        <v>5369</v>
      </c>
      <c r="F176" s="134" t="s">
        <v>5370</v>
      </c>
      <c r="I176" s="127"/>
      <c r="J176" s="135">
        <f>BK176</f>
        <v>0</v>
      </c>
      <c r="L176" s="124"/>
      <c r="M176" s="129"/>
      <c r="P176" s="130">
        <f>SUM(P177:P187)</f>
        <v>0</v>
      </c>
      <c r="R176" s="130">
        <f>SUM(R177:R187)</f>
        <v>0</v>
      </c>
      <c r="T176" s="131">
        <f>SUM(T177:T187)</f>
        <v>0</v>
      </c>
      <c r="AR176" s="125" t="s">
        <v>84</v>
      </c>
      <c r="AT176" s="132" t="s">
        <v>76</v>
      </c>
      <c r="AU176" s="132" t="s">
        <v>84</v>
      </c>
      <c r="AY176" s="125" t="s">
        <v>268</v>
      </c>
      <c r="BK176" s="133">
        <f>SUM(BK177:BK187)</f>
        <v>0</v>
      </c>
    </row>
    <row r="177" spans="2:65" s="1" customFormat="1" ht="24.2" customHeight="1">
      <c r="B177" s="32"/>
      <c r="C177" s="136" t="s">
        <v>523</v>
      </c>
      <c r="D177" s="136" t="s">
        <v>270</v>
      </c>
      <c r="E177" s="137" t="s">
        <v>5371</v>
      </c>
      <c r="F177" s="138" t="s">
        <v>5372</v>
      </c>
      <c r="G177" s="139" t="s">
        <v>318</v>
      </c>
      <c r="H177" s="140">
        <v>250</v>
      </c>
      <c r="I177" s="141"/>
      <c r="J177" s="142">
        <f t="shared" ref="J177:J187" si="20">ROUND(I177*H177,2)</f>
        <v>0</v>
      </c>
      <c r="K177" s="138" t="s">
        <v>1</v>
      </c>
      <c r="L177" s="32"/>
      <c r="M177" s="143" t="s">
        <v>1</v>
      </c>
      <c r="N177" s="144" t="s">
        <v>43</v>
      </c>
      <c r="P177" s="145">
        <f t="shared" ref="P177:P187" si="21">O177*H177</f>
        <v>0</v>
      </c>
      <c r="Q177" s="145">
        <v>0</v>
      </c>
      <c r="R177" s="145">
        <f t="shared" ref="R177:R187" si="22">Q177*H177</f>
        <v>0</v>
      </c>
      <c r="S177" s="145">
        <v>0</v>
      </c>
      <c r="T177" s="146">
        <f t="shared" ref="T177:T187" si="23">S177*H177</f>
        <v>0</v>
      </c>
      <c r="AR177" s="147" t="s">
        <v>101</v>
      </c>
      <c r="AT177" s="147" t="s">
        <v>270</v>
      </c>
      <c r="AU177" s="147" t="s">
        <v>90</v>
      </c>
      <c r="AY177" s="17" t="s">
        <v>268</v>
      </c>
      <c r="BE177" s="148">
        <f t="shared" ref="BE177:BE187" si="24">IF(N177="základní",J177,0)</f>
        <v>0</v>
      </c>
      <c r="BF177" s="148">
        <f t="shared" ref="BF177:BF187" si="25">IF(N177="snížená",J177,0)</f>
        <v>0</v>
      </c>
      <c r="BG177" s="148">
        <f t="shared" ref="BG177:BG187" si="26">IF(N177="zákl. přenesená",J177,0)</f>
        <v>0</v>
      </c>
      <c r="BH177" s="148">
        <f t="shared" ref="BH177:BH187" si="27">IF(N177="sníž. přenesená",J177,0)</f>
        <v>0</v>
      </c>
      <c r="BI177" s="148">
        <f t="shared" ref="BI177:BI187" si="28">IF(N177="nulová",J177,0)</f>
        <v>0</v>
      </c>
      <c r="BJ177" s="17" t="s">
        <v>90</v>
      </c>
      <c r="BK177" s="148">
        <f t="shared" ref="BK177:BK187" si="29">ROUND(I177*H177,2)</f>
        <v>0</v>
      </c>
      <c r="BL177" s="17" t="s">
        <v>101</v>
      </c>
      <c r="BM177" s="147" t="s">
        <v>727</v>
      </c>
    </row>
    <row r="178" spans="2:65" s="1" customFormat="1" ht="24.2" customHeight="1">
      <c r="B178" s="32"/>
      <c r="C178" s="136" t="s">
        <v>529</v>
      </c>
      <c r="D178" s="136" t="s">
        <v>270</v>
      </c>
      <c r="E178" s="137" t="s">
        <v>5373</v>
      </c>
      <c r="F178" s="138" t="s">
        <v>5374</v>
      </c>
      <c r="G178" s="139" t="s">
        <v>318</v>
      </c>
      <c r="H178" s="140">
        <v>50</v>
      </c>
      <c r="I178" s="141"/>
      <c r="J178" s="142">
        <f t="shared" si="20"/>
        <v>0</v>
      </c>
      <c r="K178" s="138" t="s">
        <v>1</v>
      </c>
      <c r="L178" s="32"/>
      <c r="M178" s="143" t="s">
        <v>1</v>
      </c>
      <c r="N178" s="144" t="s">
        <v>43</v>
      </c>
      <c r="P178" s="145">
        <f t="shared" si="21"/>
        <v>0</v>
      </c>
      <c r="Q178" s="145">
        <v>0</v>
      </c>
      <c r="R178" s="145">
        <f t="shared" si="22"/>
        <v>0</v>
      </c>
      <c r="S178" s="145">
        <v>0</v>
      </c>
      <c r="T178" s="146">
        <f t="shared" si="23"/>
        <v>0</v>
      </c>
      <c r="AR178" s="147" t="s">
        <v>101</v>
      </c>
      <c r="AT178" s="147" t="s">
        <v>270</v>
      </c>
      <c r="AU178" s="147" t="s">
        <v>90</v>
      </c>
      <c r="AY178" s="17" t="s">
        <v>268</v>
      </c>
      <c r="BE178" s="148">
        <f t="shared" si="24"/>
        <v>0</v>
      </c>
      <c r="BF178" s="148">
        <f t="shared" si="25"/>
        <v>0</v>
      </c>
      <c r="BG178" s="148">
        <f t="shared" si="26"/>
        <v>0</v>
      </c>
      <c r="BH178" s="148">
        <f t="shared" si="27"/>
        <v>0</v>
      </c>
      <c r="BI178" s="148">
        <f t="shared" si="28"/>
        <v>0</v>
      </c>
      <c r="BJ178" s="17" t="s">
        <v>90</v>
      </c>
      <c r="BK178" s="148">
        <f t="shared" si="29"/>
        <v>0</v>
      </c>
      <c r="BL178" s="17" t="s">
        <v>101</v>
      </c>
      <c r="BM178" s="147" t="s">
        <v>735</v>
      </c>
    </row>
    <row r="179" spans="2:65" s="1" customFormat="1" ht="24.2" customHeight="1">
      <c r="B179" s="32"/>
      <c r="C179" s="136" t="s">
        <v>534</v>
      </c>
      <c r="D179" s="136" t="s">
        <v>270</v>
      </c>
      <c r="E179" s="137" t="s">
        <v>5375</v>
      </c>
      <c r="F179" s="138" t="s">
        <v>5376</v>
      </c>
      <c r="G179" s="139" t="s">
        <v>318</v>
      </c>
      <c r="H179" s="140">
        <v>40</v>
      </c>
      <c r="I179" s="141"/>
      <c r="J179" s="142">
        <f t="shared" si="20"/>
        <v>0</v>
      </c>
      <c r="K179" s="138" t="s">
        <v>1</v>
      </c>
      <c r="L179" s="32"/>
      <c r="M179" s="143" t="s">
        <v>1</v>
      </c>
      <c r="N179" s="144" t="s">
        <v>43</v>
      </c>
      <c r="P179" s="145">
        <f t="shared" si="21"/>
        <v>0</v>
      </c>
      <c r="Q179" s="145">
        <v>0</v>
      </c>
      <c r="R179" s="145">
        <f t="shared" si="22"/>
        <v>0</v>
      </c>
      <c r="S179" s="145">
        <v>0</v>
      </c>
      <c r="T179" s="146">
        <f t="shared" si="23"/>
        <v>0</v>
      </c>
      <c r="AR179" s="147" t="s">
        <v>101</v>
      </c>
      <c r="AT179" s="147" t="s">
        <v>270</v>
      </c>
      <c r="AU179" s="147" t="s">
        <v>90</v>
      </c>
      <c r="AY179" s="17" t="s">
        <v>268</v>
      </c>
      <c r="BE179" s="148">
        <f t="shared" si="24"/>
        <v>0</v>
      </c>
      <c r="BF179" s="148">
        <f t="shared" si="25"/>
        <v>0</v>
      </c>
      <c r="BG179" s="148">
        <f t="shared" si="26"/>
        <v>0</v>
      </c>
      <c r="BH179" s="148">
        <f t="shared" si="27"/>
        <v>0</v>
      </c>
      <c r="BI179" s="148">
        <f t="shared" si="28"/>
        <v>0</v>
      </c>
      <c r="BJ179" s="17" t="s">
        <v>90</v>
      </c>
      <c r="BK179" s="148">
        <f t="shared" si="29"/>
        <v>0</v>
      </c>
      <c r="BL179" s="17" t="s">
        <v>101</v>
      </c>
      <c r="BM179" s="147" t="s">
        <v>1237</v>
      </c>
    </row>
    <row r="180" spans="2:65" s="1" customFormat="1" ht="16.5" customHeight="1">
      <c r="B180" s="32"/>
      <c r="C180" s="136" t="s">
        <v>539</v>
      </c>
      <c r="D180" s="136" t="s">
        <v>270</v>
      </c>
      <c r="E180" s="137" t="s">
        <v>5377</v>
      </c>
      <c r="F180" s="138" t="s">
        <v>5378</v>
      </c>
      <c r="G180" s="139" t="s">
        <v>318</v>
      </c>
      <c r="H180" s="140">
        <v>80</v>
      </c>
      <c r="I180" s="141"/>
      <c r="J180" s="142">
        <f t="shared" si="20"/>
        <v>0</v>
      </c>
      <c r="K180" s="138" t="s">
        <v>1</v>
      </c>
      <c r="L180" s="32"/>
      <c r="M180" s="143" t="s">
        <v>1</v>
      </c>
      <c r="N180" s="144" t="s">
        <v>43</v>
      </c>
      <c r="P180" s="145">
        <f t="shared" si="21"/>
        <v>0</v>
      </c>
      <c r="Q180" s="145">
        <v>0</v>
      </c>
      <c r="R180" s="145">
        <f t="shared" si="22"/>
        <v>0</v>
      </c>
      <c r="S180" s="145">
        <v>0</v>
      </c>
      <c r="T180" s="146">
        <f t="shared" si="23"/>
        <v>0</v>
      </c>
      <c r="AR180" s="147" t="s">
        <v>101</v>
      </c>
      <c r="AT180" s="147" t="s">
        <v>270</v>
      </c>
      <c r="AU180" s="147" t="s">
        <v>90</v>
      </c>
      <c r="AY180" s="17" t="s">
        <v>268</v>
      </c>
      <c r="BE180" s="148">
        <f t="shared" si="24"/>
        <v>0</v>
      </c>
      <c r="BF180" s="148">
        <f t="shared" si="25"/>
        <v>0</v>
      </c>
      <c r="BG180" s="148">
        <f t="shared" si="26"/>
        <v>0</v>
      </c>
      <c r="BH180" s="148">
        <f t="shared" si="27"/>
        <v>0</v>
      </c>
      <c r="BI180" s="148">
        <f t="shared" si="28"/>
        <v>0</v>
      </c>
      <c r="BJ180" s="17" t="s">
        <v>90</v>
      </c>
      <c r="BK180" s="148">
        <f t="shared" si="29"/>
        <v>0</v>
      </c>
      <c r="BL180" s="17" t="s">
        <v>101</v>
      </c>
      <c r="BM180" s="147" t="s">
        <v>1252</v>
      </c>
    </row>
    <row r="181" spans="2:65" s="1" customFormat="1" ht="33" customHeight="1">
      <c r="B181" s="32"/>
      <c r="C181" s="136" t="s">
        <v>543</v>
      </c>
      <c r="D181" s="136" t="s">
        <v>270</v>
      </c>
      <c r="E181" s="137" t="s">
        <v>5379</v>
      </c>
      <c r="F181" s="138" t="s">
        <v>5380</v>
      </c>
      <c r="G181" s="139" t="s">
        <v>318</v>
      </c>
      <c r="H181" s="140">
        <v>210</v>
      </c>
      <c r="I181" s="141"/>
      <c r="J181" s="142">
        <f t="shared" si="20"/>
        <v>0</v>
      </c>
      <c r="K181" s="138" t="s">
        <v>1</v>
      </c>
      <c r="L181" s="32"/>
      <c r="M181" s="143" t="s">
        <v>1</v>
      </c>
      <c r="N181" s="144" t="s">
        <v>43</v>
      </c>
      <c r="P181" s="145">
        <f t="shared" si="21"/>
        <v>0</v>
      </c>
      <c r="Q181" s="145">
        <v>0</v>
      </c>
      <c r="R181" s="145">
        <f t="shared" si="22"/>
        <v>0</v>
      </c>
      <c r="S181" s="145">
        <v>0</v>
      </c>
      <c r="T181" s="146">
        <f t="shared" si="23"/>
        <v>0</v>
      </c>
      <c r="AR181" s="147" t="s">
        <v>101</v>
      </c>
      <c r="AT181" s="147" t="s">
        <v>270</v>
      </c>
      <c r="AU181" s="147" t="s">
        <v>90</v>
      </c>
      <c r="AY181" s="17" t="s">
        <v>268</v>
      </c>
      <c r="BE181" s="148">
        <f t="shared" si="24"/>
        <v>0</v>
      </c>
      <c r="BF181" s="148">
        <f t="shared" si="25"/>
        <v>0</v>
      </c>
      <c r="BG181" s="148">
        <f t="shared" si="26"/>
        <v>0</v>
      </c>
      <c r="BH181" s="148">
        <f t="shared" si="27"/>
        <v>0</v>
      </c>
      <c r="BI181" s="148">
        <f t="shared" si="28"/>
        <v>0</v>
      </c>
      <c r="BJ181" s="17" t="s">
        <v>90</v>
      </c>
      <c r="BK181" s="148">
        <f t="shared" si="29"/>
        <v>0</v>
      </c>
      <c r="BL181" s="17" t="s">
        <v>101</v>
      </c>
      <c r="BM181" s="147" t="s">
        <v>1263</v>
      </c>
    </row>
    <row r="182" spans="2:65" s="1" customFormat="1" ht="33" customHeight="1">
      <c r="B182" s="32"/>
      <c r="C182" s="136" t="s">
        <v>304</v>
      </c>
      <c r="D182" s="136" t="s">
        <v>270</v>
      </c>
      <c r="E182" s="137" t="s">
        <v>5381</v>
      </c>
      <c r="F182" s="138" t="s">
        <v>5382</v>
      </c>
      <c r="G182" s="139" t="s">
        <v>318</v>
      </c>
      <c r="H182" s="140">
        <v>70</v>
      </c>
      <c r="I182" s="141"/>
      <c r="J182" s="142">
        <f t="shared" si="20"/>
        <v>0</v>
      </c>
      <c r="K182" s="138" t="s">
        <v>1</v>
      </c>
      <c r="L182" s="32"/>
      <c r="M182" s="143" t="s">
        <v>1</v>
      </c>
      <c r="N182" s="144" t="s">
        <v>43</v>
      </c>
      <c r="P182" s="145">
        <f t="shared" si="21"/>
        <v>0</v>
      </c>
      <c r="Q182" s="145">
        <v>0</v>
      </c>
      <c r="R182" s="145">
        <f t="shared" si="22"/>
        <v>0</v>
      </c>
      <c r="S182" s="145">
        <v>0</v>
      </c>
      <c r="T182" s="146">
        <f t="shared" si="23"/>
        <v>0</v>
      </c>
      <c r="AR182" s="147" t="s">
        <v>101</v>
      </c>
      <c r="AT182" s="147" t="s">
        <v>270</v>
      </c>
      <c r="AU182" s="147" t="s">
        <v>90</v>
      </c>
      <c r="AY182" s="17" t="s">
        <v>268</v>
      </c>
      <c r="BE182" s="148">
        <f t="shared" si="24"/>
        <v>0</v>
      </c>
      <c r="BF182" s="148">
        <f t="shared" si="25"/>
        <v>0</v>
      </c>
      <c r="BG182" s="148">
        <f t="shared" si="26"/>
        <v>0</v>
      </c>
      <c r="BH182" s="148">
        <f t="shared" si="27"/>
        <v>0</v>
      </c>
      <c r="BI182" s="148">
        <f t="shared" si="28"/>
        <v>0</v>
      </c>
      <c r="BJ182" s="17" t="s">
        <v>90</v>
      </c>
      <c r="BK182" s="148">
        <f t="shared" si="29"/>
        <v>0</v>
      </c>
      <c r="BL182" s="17" t="s">
        <v>101</v>
      </c>
      <c r="BM182" s="147" t="s">
        <v>1276</v>
      </c>
    </row>
    <row r="183" spans="2:65" s="1" customFormat="1" ht="21.75" customHeight="1">
      <c r="B183" s="32"/>
      <c r="C183" s="136" t="s">
        <v>550</v>
      </c>
      <c r="D183" s="136" t="s">
        <v>270</v>
      </c>
      <c r="E183" s="137" t="s">
        <v>5383</v>
      </c>
      <c r="F183" s="138" t="s">
        <v>5384</v>
      </c>
      <c r="G183" s="139" t="s">
        <v>440</v>
      </c>
      <c r="H183" s="140">
        <v>10</v>
      </c>
      <c r="I183" s="141"/>
      <c r="J183" s="142">
        <f t="shared" si="20"/>
        <v>0</v>
      </c>
      <c r="K183" s="138" t="s">
        <v>1</v>
      </c>
      <c r="L183" s="32"/>
      <c r="M183" s="143" t="s">
        <v>1</v>
      </c>
      <c r="N183" s="144" t="s">
        <v>43</v>
      </c>
      <c r="P183" s="145">
        <f t="shared" si="21"/>
        <v>0</v>
      </c>
      <c r="Q183" s="145">
        <v>0</v>
      </c>
      <c r="R183" s="145">
        <f t="shared" si="22"/>
        <v>0</v>
      </c>
      <c r="S183" s="145">
        <v>0</v>
      </c>
      <c r="T183" s="146">
        <f t="shared" si="23"/>
        <v>0</v>
      </c>
      <c r="AR183" s="147" t="s">
        <v>101</v>
      </c>
      <c r="AT183" s="147" t="s">
        <v>270</v>
      </c>
      <c r="AU183" s="147" t="s">
        <v>90</v>
      </c>
      <c r="AY183" s="17" t="s">
        <v>268</v>
      </c>
      <c r="BE183" s="148">
        <f t="shared" si="24"/>
        <v>0</v>
      </c>
      <c r="BF183" s="148">
        <f t="shared" si="25"/>
        <v>0</v>
      </c>
      <c r="BG183" s="148">
        <f t="shared" si="26"/>
        <v>0</v>
      </c>
      <c r="BH183" s="148">
        <f t="shared" si="27"/>
        <v>0</v>
      </c>
      <c r="BI183" s="148">
        <f t="shared" si="28"/>
        <v>0</v>
      </c>
      <c r="BJ183" s="17" t="s">
        <v>90</v>
      </c>
      <c r="BK183" s="148">
        <f t="shared" si="29"/>
        <v>0</v>
      </c>
      <c r="BL183" s="17" t="s">
        <v>101</v>
      </c>
      <c r="BM183" s="147" t="s">
        <v>1287</v>
      </c>
    </row>
    <row r="184" spans="2:65" s="1" customFormat="1" ht="16.5" customHeight="1">
      <c r="B184" s="32"/>
      <c r="C184" s="136" t="s">
        <v>554</v>
      </c>
      <c r="D184" s="136" t="s">
        <v>270</v>
      </c>
      <c r="E184" s="137" t="s">
        <v>5385</v>
      </c>
      <c r="F184" s="138" t="s">
        <v>5386</v>
      </c>
      <c r="G184" s="139" t="s">
        <v>440</v>
      </c>
      <c r="H184" s="140">
        <v>5</v>
      </c>
      <c r="I184" s="141"/>
      <c r="J184" s="142">
        <f t="shared" si="20"/>
        <v>0</v>
      </c>
      <c r="K184" s="138" t="s">
        <v>1</v>
      </c>
      <c r="L184" s="32"/>
      <c r="M184" s="143" t="s">
        <v>1</v>
      </c>
      <c r="N184" s="144" t="s">
        <v>43</v>
      </c>
      <c r="P184" s="145">
        <f t="shared" si="21"/>
        <v>0</v>
      </c>
      <c r="Q184" s="145">
        <v>0</v>
      </c>
      <c r="R184" s="145">
        <f t="shared" si="22"/>
        <v>0</v>
      </c>
      <c r="S184" s="145">
        <v>0</v>
      </c>
      <c r="T184" s="146">
        <f t="shared" si="23"/>
        <v>0</v>
      </c>
      <c r="AR184" s="147" t="s">
        <v>101</v>
      </c>
      <c r="AT184" s="147" t="s">
        <v>270</v>
      </c>
      <c r="AU184" s="147" t="s">
        <v>90</v>
      </c>
      <c r="AY184" s="17" t="s">
        <v>268</v>
      </c>
      <c r="BE184" s="148">
        <f t="shared" si="24"/>
        <v>0</v>
      </c>
      <c r="BF184" s="148">
        <f t="shared" si="25"/>
        <v>0</v>
      </c>
      <c r="BG184" s="148">
        <f t="shared" si="26"/>
        <v>0</v>
      </c>
      <c r="BH184" s="148">
        <f t="shared" si="27"/>
        <v>0</v>
      </c>
      <c r="BI184" s="148">
        <f t="shared" si="28"/>
        <v>0</v>
      </c>
      <c r="BJ184" s="17" t="s">
        <v>90</v>
      </c>
      <c r="BK184" s="148">
        <f t="shared" si="29"/>
        <v>0</v>
      </c>
      <c r="BL184" s="17" t="s">
        <v>101</v>
      </c>
      <c r="BM184" s="147" t="s">
        <v>1315</v>
      </c>
    </row>
    <row r="185" spans="2:65" s="1" customFormat="1" ht="24.2" customHeight="1">
      <c r="B185" s="32"/>
      <c r="C185" s="136" t="s">
        <v>558</v>
      </c>
      <c r="D185" s="136" t="s">
        <v>270</v>
      </c>
      <c r="E185" s="137" t="s">
        <v>5387</v>
      </c>
      <c r="F185" s="138" t="s">
        <v>5388</v>
      </c>
      <c r="G185" s="139" t="s">
        <v>318</v>
      </c>
      <c r="H185" s="140">
        <v>100</v>
      </c>
      <c r="I185" s="141"/>
      <c r="J185" s="142">
        <f t="shared" si="20"/>
        <v>0</v>
      </c>
      <c r="K185" s="138" t="s">
        <v>1</v>
      </c>
      <c r="L185" s="32"/>
      <c r="M185" s="143" t="s">
        <v>1</v>
      </c>
      <c r="N185" s="144" t="s">
        <v>43</v>
      </c>
      <c r="P185" s="145">
        <f t="shared" si="21"/>
        <v>0</v>
      </c>
      <c r="Q185" s="145">
        <v>0</v>
      </c>
      <c r="R185" s="145">
        <f t="shared" si="22"/>
        <v>0</v>
      </c>
      <c r="S185" s="145">
        <v>0</v>
      </c>
      <c r="T185" s="146">
        <f t="shared" si="23"/>
        <v>0</v>
      </c>
      <c r="AR185" s="147" t="s">
        <v>101</v>
      </c>
      <c r="AT185" s="147" t="s">
        <v>270</v>
      </c>
      <c r="AU185" s="147" t="s">
        <v>90</v>
      </c>
      <c r="AY185" s="17" t="s">
        <v>268</v>
      </c>
      <c r="BE185" s="148">
        <f t="shared" si="24"/>
        <v>0</v>
      </c>
      <c r="BF185" s="148">
        <f t="shared" si="25"/>
        <v>0</v>
      </c>
      <c r="BG185" s="148">
        <f t="shared" si="26"/>
        <v>0</v>
      </c>
      <c r="BH185" s="148">
        <f t="shared" si="27"/>
        <v>0</v>
      </c>
      <c r="BI185" s="148">
        <f t="shared" si="28"/>
        <v>0</v>
      </c>
      <c r="BJ185" s="17" t="s">
        <v>90</v>
      </c>
      <c r="BK185" s="148">
        <f t="shared" si="29"/>
        <v>0</v>
      </c>
      <c r="BL185" s="17" t="s">
        <v>101</v>
      </c>
      <c r="BM185" s="147" t="s">
        <v>1323</v>
      </c>
    </row>
    <row r="186" spans="2:65" s="1" customFormat="1" ht="24.2" customHeight="1">
      <c r="B186" s="32"/>
      <c r="C186" s="136" t="s">
        <v>562</v>
      </c>
      <c r="D186" s="136" t="s">
        <v>270</v>
      </c>
      <c r="E186" s="137" t="s">
        <v>5389</v>
      </c>
      <c r="F186" s="138" t="s">
        <v>5390</v>
      </c>
      <c r="G186" s="139" t="s">
        <v>318</v>
      </c>
      <c r="H186" s="140">
        <v>180</v>
      </c>
      <c r="I186" s="141"/>
      <c r="J186" s="142">
        <f t="shared" si="20"/>
        <v>0</v>
      </c>
      <c r="K186" s="138" t="s">
        <v>1</v>
      </c>
      <c r="L186" s="32"/>
      <c r="M186" s="143" t="s">
        <v>1</v>
      </c>
      <c r="N186" s="144" t="s">
        <v>43</v>
      </c>
      <c r="P186" s="145">
        <f t="shared" si="21"/>
        <v>0</v>
      </c>
      <c r="Q186" s="145">
        <v>0</v>
      </c>
      <c r="R186" s="145">
        <f t="shared" si="22"/>
        <v>0</v>
      </c>
      <c r="S186" s="145">
        <v>0</v>
      </c>
      <c r="T186" s="146">
        <f t="shared" si="23"/>
        <v>0</v>
      </c>
      <c r="AR186" s="147" t="s">
        <v>101</v>
      </c>
      <c r="AT186" s="147" t="s">
        <v>270</v>
      </c>
      <c r="AU186" s="147" t="s">
        <v>90</v>
      </c>
      <c r="AY186" s="17" t="s">
        <v>268</v>
      </c>
      <c r="BE186" s="148">
        <f t="shared" si="24"/>
        <v>0</v>
      </c>
      <c r="BF186" s="148">
        <f t="shared" si="25"/>
        <v>0</v>
      </c>
      <c r="BG186" s="148">
        <f t="shared" si="26"/>
        <v>0</v>
      </c>
      <c r="BH186" s="148">
        <f t="shared" si="27"/>
        <v>0</v>
      </c>
      <c r="BI186" s="148">
        <f t="shared" si="28"/>
        <v>0</v>
      </c>
      <c r="BJ186" s="17" t="s">
        <v>90</v>
      </c>
      <c r="BK186" s="148">
        <f t="shared" si="29"/>
        <v>0</v>
      </c>
      <c r="BL186" s="17" t="s">
        <v>101</v>
      </c>
      <c r="BM186" s="147" t="s">
        <v>1331</v>
      </c>
    </row>
    <row r="187" spans="2:65" s="1" customFormat="1" ht="49.15" customHeight="1">
      <c r="B187" s="32"/>
      <c r="C187" s="136" t="s">
        <v>566</v>
      </c>
      <c r="D187" s="136" t="s">
        <v>270</v>
      </c>
      <c r="E187" s="137" t="s">
        <v>5391</v>
      </c>
      <c r="F187" s="138" t="s">
        <v>5392</v>
      </c>
      <c r="G187" s="139" t="s">
        <v>440</v>
      </c>
      <c r="H187" s="140">
        <v>1</v>
      </c>
      <c r="I187" s="141"/>
      <c r="J187" s="142">
        <f t="shared" si="20"/>
        <v>0</v>
      </c>
      <c r="K187" s="138" t="s">
        <v>1</v>
      </c>
      <c r="L187" s="32"/>
      <c r="M187" s="143" t="s">
        <v>1</v>
      </c>
      <c r="N187" s="144" t="s">
        <v>43</v>
      </c>
      <c r="P187" s="145">
        <f t="shared" si="21"/>
        <v>0</v>
      </c>
      <c r="Q187" s="145">
        <v>0</v>
      </c>
      <c r="R187" s="145">
        <f t="shared" si="22"/>
        <v>0</v>
      </c>
      <c r="S187" s="145">
        <v>0</v>
      </c>
      <c r="T187" s="146">
        <f t="shared" si="23"/>
        <v>0</v>
      </c>
      <c r="AR187" s="147" t="s">
        <v>101</v>
      </c>
      <c r="AT187" s="147" t="s">
        <v>270</v>
      </c>
      <c r="AU187" s="147" t="s">
        <v>90</v>
      </c>
      <c r="AY187" s="17" t="s">
        <v>268</v>
      </c>
      <c r="BE187" s="148">
        <f t="shared" si="24"/>
        <v>0</v>
      </c>
      <c r="BF187" s="148">
        <f t="shared" si="25"/>
        <v>0</v>
      </c>
      <c r="BG187" s="148">
        <f t="shared" si="26"/>
        <v>0</v>
      </c>
      <c r="BH187" s="148">
        <f t="shared" si="27"/>
        <v>0</v>
      </c>
      <c r="BI187" s="148">
        <f t="shared" si="28"/>
        <v>0</v>
      </c>
      <c r="BJ187" s="17" t="s">
        <v>90</v>
      </c>
      <c r="BK187" s="148">
        <f t="shared" si="29"/>
        <v>0</v>
      </c>
      <c r="BL187" s="17" t="s">
        <v>101</v>
      </c>
      <c r="BM187" s="147" t="s">
        <v>1339</v>
      </c>
    </row>
    <row r="188" spans="2:65" s="11" customFormat="1" ht="22.9" customHeight="1">
      <c r="B188" s="124"/>
      <c r="D188" s="125" t="s">
        <v>76</v>
      </c>
      <c r="E188" s="134" t="s">
        <v>5393</v>
      </c>
      <c r="F188" s="134" t="s">
        <v>4878</v>
      </c>
      <c r="I188" s="127"/>
      <c r="J188" s="135">
        <f>BK188</f>
        <v>0</v>
      </c>
      <c r="L188" s="124"/>
      <c r="M188" s="129"/>
      <c r="P188" s="130">
        <f>SUM(P189:P195)</f>
        <v>0</v>
      </c>
      <c r="R188" s="130">
        <f>SUM(R189:R195)</f>
        <v>0</v>
      </c>
      <c r="T188" s="131">
        <f>SUM(T189:T195)</f>
        <v>0</v>
      </c>
      <c r="AR188" s="125" t="s">
        <v>84</v>
      </c>
      <c r="AT188" s="132" t="s">
        <v>76</v>
      </c>
      <c r="AU188" s="132" t="s">
        <v>84</v>
      </c>
      <c r="AY188" s="125" t="s">
        <v>268</v>
      </c>
      <c r="BK188" s="133">
        <f>SUM(BK189:BK195)</f>
        <v>0</v>
      </c>
    </row>
    <row r="189" spans="2:65" s="1" customFormat="1" ht="37.9" customHeight="1">
      <c r="B189" s="32"/>
      <c r="C189" s="136" t="s">
        <v>570</v>
      </c>
      <c r="D189" s="136" t="s">
        <v>270</v>
      </c>
      <c r="E189" s="137" t="s">
        <v>5394</v>
      </c>
      <c r="F189" s="138" t="s">
        <v>5395</v>
      </c>
      <c r="G189" s="139" t="s">
        <v>440</v>
      </c>
      <c r="H189" s="140">
        <v>39</v>
      </c>
      <c r="I189" s="141"/>
      <c r="J189" s="142">
        <f t="shared" ref="J189:J195" si="30">ROUND(I189*H189,2)</f>
        <v>0</v>
      </c>
      <c r="K189" s="138" t="s">
        <v>1</v>
      </c>
      <c r="L189" s="32"/>
      <c r="M189" s="143" t="s">
        <v>1</v>
      </c>
      <c r="N189" s="144" t="s">
        <v>43</v>
      </c>
      <c r="P189" s="145">
        <f t="shared" ref="P189:P195" si="31">O189*H189</f>
        <v>0</v>
      </c>
      <c r="Q189" s="145">
        <v>0</v>
      </c>
      <c r="R189" s="145">
        <f t="shared" ref="R189:R195" si="32">Q189*H189</f>
        <v>0</v>
      </c>
      <c r="S189" s="145">
        <v>0</v>
      </c>
      <c r="T189" s="146">
        <f t="shared" ref="T189:T195" si="33">S189*H189</f>
        <v>0</v>
      </c>
      <c r="AR189" s="147" t="s">
        <v>101</v>
      </c>
      <c r="AT189" s="147" t="s">
        <v>270</v>
      </c>
      <c r="AU189" s="147" t="s">
        <v>90</v>
      </c>
      <c r="AY189" s="17" t="s">
        <v>268</v>
      </c>
      <c r="BE189" s="148">
        <f t="shared" ref="BE189:BE195" si="34">IF(N189="základní",J189,0)</f>
        <v>0</v>
      </c>
      <c r="BF189" s="148">
        <f t="shared" ref="BF189:BF195" si="35">IF(N189="snížená",J189,0)</f>
        <v>0</v>
      </c>
      <c r="BG189" s="148">
        <f t="shared" ref="BG189:BG195" si="36">IF(N189="zákl. přenesená",J189,0)</f>
        <v>0</v>
      </c>
      <c r="BH189" s="148">
        <f t="shared" ref="BH189:BH195" si="37">IF(N189="sníž. přenesená",J189,0)</f>
        <v>0</v>
      </c>
      <c r="BI189" s="148">
        <f t="shared" ref="BI189:BI195" si="38">IF(N189="nulová",J189,0)</f>
        <v>0</v>
      </c>
      <c r="BJ189" s="17" t="s">
        <v>90</v>
      </c>
      <c r="BK189" s="148">
        <f t="shared" ref="BK189:BK195" si="39">ROUND(I189*H189,2)</f>
        <v>0</v>
      </c>
      <c r="BL189" s="17" t="s">
        <v>101</v>
      </c>
      <c r="BM189" s="147" t="s">
        <v>1347</v>
      </c>
    </row>
    <row r="190" spans="2:65" s="1" customFormat="1" ht="24.2" customHeight="1">
      <c r="B190" s="32"/>
      <c r="C190" s="136" t="s">
        <v>575</v>
      </c>
      <c r="D190" s="136" t="s">
        <v>270</v>
      </c>
      <c r="E190" s="137" t="s">
        <v>5396</v>
      </c>
      <c r="F190" s="138" t="s">
        <v>5397</v>
      </c>
      <c r="G190" s="139" t="s">
        <v>5398</v>
      </c>
      <c r="H190" s="140">
        <v>12</v>
      </c>
      <c r="I190" s="141"/>
      <c r="J190" s="142">
        <f t="shared" si="30"/>
        <v>0</v>
      </c>
      <c r="K190" s="138" t="s">
        <v>1</v>
      </c>
      <c r="L190" s="32"/>
      <c r="M190" s="143" t="s">
        <v>1</v>
      </c>
      <c r="N190" s="144" t="s">
        <v>43</v>
      </c>
      <c r="P190" s="145">
        <f t="shared" si="31"/>
        <v>0</v>
      </c>
      <c r="Q190" s="145">
        <v>0</v>
      </c>
      <c r="R190" s="145">
        <f t="shared" si="32"/>
        <v>0</v>
      </c>
      <c r="S190" s="145">
        <v>0</v>
      </c>
      <c r="T190" s="146">
        <f t="shared" si="33"/>
        <v>0</v>
      </c>
      <c r="AR190" s="147" t="s">
        <v>101</v>
      </c>
      <c r="AT190" s="147" t="s">
        <v>270</v>
      </c>
      <c r="AU190" s="147" t="s">
        <v>90</v>
      </c>
      <c r="AY190" s="17" t="s">
        <v>268</v>
      </c>
      <c r="BE190" s="148">
        <f t="shared" si="34"/>
        <v>0</v>
      </c>
      <c r="BF190" s="148">
        <f t="shared" si="35"/>
        <v>0</v>
      </c>
      <c r="BG190" s="148">
        <f t="shared" si="36"/>
        <v>0</v>
      </c>
      <c r="BH190" s="148">
        <f t="shared" si="37"/>
        <v>0</v>
      </c>
      <c r="BI190" s="148">
        <f t="shared" si="38"/>
        <v>0</v>
      </c>
      <c r="BJ190" s="17" t="s">
        <v>90</v>
      </c>
      <c r="BK190" s="148">
        <f t="shared" si="39"/>
        <v>0</v>
      </c>
      <c r="BL190" s="17" t="s">
        <v>101</v>
      </c>
      <c r="BM190" s="147" t="s">
        <v>1355</v>
      </c>
    </row>
    <row r="191" spans="2:65" s="1" customFormat="1" ht="24.2" customHeight="1">
      <c r="B191" s="32"/>
      <c r="C191" s="136" t="s">
        <v>580</v>
      </c>
      <c r="D191" s="136" t="s">
        <v>270</v>
      </c>
      <c r="E191" s="137" t="s">
        <v>5399</v>
      </c>
      <c r="F191" s="138" t="s">
        <v>5400</v>
      </c>
      <c r="G191" s="139" t="s">
        <v>440</v>
      </c>
      <c r="H191" s="140">
        <v>1</v>
      </c>
      <c r="I191" s="141"/>
      <c r="J191" s="142">
        <f t="shared" si="30"/>
        <v>0</v>
      </c>
      <c r="K191" s="138" t="s">
        <v>1</v>
      </c>
      <c r="L191" s="32"/>
      <c r="M191" s="143" t="s">
        <v>1</v>
      </c>
      <c r="N191" s="144" t="s">
        <v>43</v>
      </c>
      <c r="P191" s="145">
        <f t="shared" si="31"/>
        <v>0</v>
      </c>
      <c r="Q191" s="145">
        <v>0</v>
      </c>
      <c r="R191" s="145">
        <f t="shared" si="32"/>
        <v>0</v>
      </c>
      <c r="S191" s="145">
        <v>0</v>
      </c>
      <c r="T191" s="146">
        <f t="shared" si="33"/>
        <v>0</v>
      </c>
      <c r="AR191" s="147" t="s">
        <v>101</v>
      </c>
      <c r="AT191" s="147" t="s">
        <v>270</v>
      </c>
      <c r="AU191" s="147" t="s">
        <v>90</v>
      </c>
      <c r="AY191" s="17" t="s">
        <v>268</v>
      </c>
      <c r="BE191" s="148">
        <f t="shared" si="34"/>
        <v>0</v>
      </c>
      <c r="BF191" s="148">
        <f t="shared" si="35"/>
        <v>0</v>
      </c>
      <c r="BG191" s="148">
        <f t="shared" si="36"/>
        <v>0</v>
      </c>
      <c r="BH191" s="148">
        <f t="shared" si="37"/>
        <v>0</v>
      </c>
      <c r="BI191" s="148">
        <f t="shared" si="38"/>
        <v>0</v>
      </c>
      <c r="BJ191" s="17" t="s">
        <v>90</v>
      </c>
      <c r="BK191" s="148">
        <f t="shared" si="39"/>
        <v>0</v>
      </c>
      <c r="BL191" s="17" t="s">
        <v>101</v>
      </c>
      <c r="BM191" s="147" t="s">
        <v>1363</v>
      </c>
    </row>
    <row r="192" spans="2:65" s="1" customFormat="1" ht="21.75" customHeight="1">
      <c r="B192" s="32"/>
      <c r="C192" s="136" t="s">
        <v>589</v>
      </c>
      <c r="D192" s="136" t="s">
        <v>270</v>
      </c>
      <c r="E192" s="137" t="s">
        <v>5401</v>
      </c>
      <c r="F192" s="138" t="s">
        <v>5402</v>
      </c>
      <c r="G192" s="139" t="s">
        <v>440</v>
      </c>
      <c r="H192" s="140">
        <v>1</v>
      </c>
      <c r="I192" s="141"/>
      <c r="J192" s="142">
        <f t="shared" si="30"/>
        <v>0</v>
      </c>
      <c r="K192" s="138" t="s">
        <v>1</v>
      </c>
      <c r="L192" s="32"/>
      <c r="M192" s="143" t="s">
        <v>1</v>
      </c>
      <c r="N192" s="144" t="s">
        <v>43</v>
      </c>
      <c r="P192" s="145">
        <f t="shared" si="31"/>
        <v>0</v>
      </c>
      <c r="Q192" s="145">
        <v>0</v>
      </c>
      <c r="R192" s="145">
        <f t="shared" si="32"/>
        <v>0</v>
      </c>
      <c r="S192" s="145">
        <v>0</v>
      </c>
      <c r="T192" s="146">
        <f t="shared" si="33"/>
        <v>0</v>
      </c>
      <c r="AR192" s="147" t="s">
        <v>101</v>
      </c>
      <c r="AT192" s="147" t="s">
        <v>270</v>
      </c>
      <c r="AU192" s="147" t="s">
        <v>90</v>
      </c>
      <c r="AY192" s="17" t="s">
        <v>268</v>
      </c>
      <c r="BE192" s="148">
        <f t="shared" si="34"/>
        <v>0</v>
      </c>
      <c r="BF192" s="148">
        <f t="shared" si="35"/>
        <v>0</v>
      </c>
      <c r="BG192" s="148">
        <f t="shared" si="36"/>
        <v>0</v>
      </c>
      <c r="BH192" s="148">
        <f t="shared" si="37"/>
        <v>0</v>
      </c>
      <c r="BI192" s="148">
        <f t="shared" si="38"/>
        <v>0</v>
      </c>
      <c r="BJ192" s="17" t="s">
        <v>90</v>
      </c>
      <c r="BK192" s="148">
        <f t="shared" si="39"/>
        <v>0</v>
      </c>
      <c r="BL192" s="17" t="s">
        <v>101</v>
      </c>
      <c r="BM192" s="147" t="s">
        <v>1376</v>
      </c>
    </row>
    <row r="193" spans="2:65" s="1" customFormat="1" ht="16.5" customHeight="1">
      <c r="B193" s="32"/>
      <c r="C193" s="136" t="s">
        <v>593</v>
      </c>
      <c r="D193" s="136" t="s">
        <v>270</v>
      </c>
      <c r="E193" s="137" t="s">
        <v>5403</v>
      </c>
      <c r="F193" s="138" t="s">
        <v>5404</v>
      </c>
      <c r="G193" s="139" t="s">
        <v>440</v>
      </c>
      <c r="H193" s="140">
        <v>5</v>
      </c>
      <c r="I193" s="141"/>
      <c r="J193" s="142">
        <f t="shared" si="30"/>
        <v>0</v>
      </c>
      <c r="K193" s="138" t="s">
        <v>1</v>
      </c>
      <c r="L193" s="32"/>
      <c r="M193" s="143" t="s">
        <v>1</v>
      </c>
      <c r="N193" s="144" t="s">
        <v>43</v>
      </c>
      <c r="P193" s="145">
        <f t="shared" si="31"/>
        <v>0</v>
      </c>
      <c r="Q193" s="145">
        <v>0</v>
      </c>
      <c r="R193" s="145">
        <f t="shared" si="32"/>
        <v>0</v>
      </c>
      <c r="S193" s="145">
        <v>0</v>
      </c>
      <c r="T193" s="146">
        <f t="shared" si="33"/>
        <v>0</v>
      </c>
      <c r="AR193" s="147" t="s">
        <v>101</v>
      </c>
      <c r="AT193" s="147" t="s">
        <v>270</v>
      </c>
      <c r="AU193" s="147" t="s">
        <v>90</v>
      </c>
      <c r="AY193" s="17" t="s">
        <v>268</v>
      </c>
      <c r="BE193" s="148">
        <f t="shared" si="34"/>
        <v>0</v>
      </c>
      <c r="BF193" s="148">
        <f t="shared" si="35"/>
        <v>0</v>
      </c>
      <c r="BG193" s="148">
        <f t="shared" si="36"/>
        <v>0</v>
      </c>
      <c r="BH193" s="148">
        <f t="shared" si="37"/>
        <v>0</v>
      </c>
      <c r="BI193" s="148">
        <f t="shared" si="38"/>
        <v>0</v>
      </c>
      <c r="BJ193" s="17" t="s">
        <v>90</v>
      </c>
      <c r="BK193" s="148">
        <f t="shared" si="39"/>
        <v>0</v>
      </c>
      <c r="BL193" s="17" t="s">
        <v>101</v>
      </c>
      <c r="BM193" s="147" t="s">
        <v>5405</v>
      </c>
    </row>
    <row r="194" spans="2:65" s="1" customFormat="1" ht="16.5" customHeight="1">
      <c r="B194" s="32"/>
      <c r="C194" s="136" t="s">
        <v>597</v>
      </c>
      <c r="D194" s="136" t="s">
        <v>270</v>
      </c>
      <c r="E194" s="137" t="s">
        <v>5406</v>
      </c>
      <c r="F194" s="138" t="s">
        <v>5407</v>
      </c>
      <c r="G194" s="139" t="s">
        <v>440</v>
      </c>
      <c r="H194" s="140">
        <v>1</v>
      </c>
      <c r="I194" s="141"/>
      <c r="J194" s="142">
        <f t="shared" si="30"/>
        <v>0</v>
      </c>
      <c r="K194" s="138" t="s">
        <v>1</v>
      </c>
      <c r="L194" s="32"/>
      <c r="M194" s="143" t="s">
        <v>1</v>
      </c>
      <c r="N194" s="144" t="s">
        <v>43</v>
      </c>
      <c r="P194" s="145">
        <f t="shared" si="31"/>
        <v>0</v>
      </c>
      <c r="Q194" s="145">
        <v>0</v>
      </c>
      <c r="R194" s="145">
        <f t="shared" si="32"/>
        <v>0</v>
      </c>
      <c r="S194" s="145">
        <v>0</v>
      </c>
      <c r="T194" s="146">
        <f t="shared" si="33"/>
        <v>0</v>
      </c>
      <c r="AR194" s="147" t="s">
        <v>101</v>
      </c>
      <c r="AT194" s="147" t="s">
        <v>270</v>
      </c>
      <c r="AU194" s="147" t="s">
        <v>90</v>
      </c>
      <c r="AY194" s="17" t="s">
        <v>268</v>
      </c>
      <c r="BE194" s="148">
        <f t="shared" si="34"/>
        <v>0</v>
      </c>
      <c r="BF194" s="148">
        <f t="shared" si="35"/>
        <v>0</v>
      </c>
      <c r="BG194" s="148">
        <f t="shared" si="36"/>
        <v>0</v>
      </c>
      <c r="BH194" s="148">
        <f t="shared" si="37"/>
        <v>0</v>
      </c>
      <c r="BI194" s="148">
        <f t="shared" si="38"/>
        <v>0</v>
      </c>
      <c r="BJ194" s="17" t="s">
        <v>90</v>
      </c>
      <c r="BK194" s="148">
        <f t="shared" si="39"/>
        <v>0</v>
      </c>
      <c r="BL194" s="17" t="s">
        <v>101</v>
      </c>
      <c r="BM194" s="147" t="s">
        <v>1400</v>
      </c>
    </row>
    <row r="195" spans="2:65" s="1" customFormat="1" ht="16.5" customHeight="1">
      <c r="B195" s="32"/>
      <c r="C195" s="136" t="s">
        <v>601</v>
      </c>
      <c r="D195" s="136" t="s">
        <v>270</v>
      </c>
      <c r="E195" s="137" t="s">
        <v>5408</v>
      </c>
      <c r="F195" s="138" t="s">
        <v>5409</v>
      </c>
      <c r="G195" s="139" t="s">
        <v>440</v>
      </c>
      <c r="H195" s="140">
        <v>1</v>
      </c>
      <c r="I195" s="141"/>
      <c r="J195" s="142">
        <f t="shared" si="30"/>
        <v>0</v>
      </c>
      <c r="K195" s="138" t="s">
        <v>1</v>
      </c>
      <c r="L195" s="32"/>
      <c r="M195" s="181" t="s">
        <v>1</v>
      </c>
      <c r="N195" s="182" t="s">
        <v>43</v>
      </c>
      <c r="O195" s="183"/>
      <c r="P195" s="184">
        <f t="shared" si="31"/>
        <v>0</v>
      </c>
      <c r="Q195" s="184">
        <v>0</v>
      </c>
      <c r="R195" s="184">
        <f t="shared" si="32"/>
        <v>0</v>
      </c>
      <c r="S195" s="184">
        <v>0</v>
      </c>
      <c r="T195" s="185">
        <f t="shared" si="33"/>
        <v>0</v>
      </c>
      <c r="AR195" s="147" t="s">
        <v>101</v>
      </c>
      <c r="AT195" s="147" t="s">
        <v>270</v>
      </c>
      <c r="AU195" s="147" t="s">
        <v>90</v>
      </c>
      <c r="AY195" s="17" t="s">
        <v>268</v>
      </c>
      <c r="BE195" s="148">
        <f t="shared" si="34"/>
        <v>0</v>
      </c>
      <c r="BF195" s="148">
        <f t="shared" si="35"/>
        <v>0</v>
      </c>
      <c r="BG195" s="148">
        <f t="shared" si="36"/>
        <v>0</v>
      </c>
      <c r="BH195" s="148">
        <f t="shared" si="37"/>
        <v>0</v>
      </c>
      <c r="BI195" s="148">
        <f t="shared" si="38"/>
        <v>0</v>
      </c>
      <c r="BJ195" s="17" t="s">
        <v>90</v>
      </c>
      <c r="BK195" s="148">
        <f t="shared" si="39"/>
        <v>0</v>
      </c>
      <c r="BL195" s="17" t="s">
        <v>101</v>
      </c>
      <c r="BM195" s="147" t="s">
        <v>5410</v>
      </c>
    </row>
    <row r="196" spans="2:65" s="1" customFormat="1" ht="6.95" customHeight="1">
      <c r="B196" s="44"/>
      <c r="C196" s="45"/>
      <c r="D196" s="45"/>
      <c r="E196" s="45"/>
      <c r="F196" s="45"/>
      <c r="G196" s="45"/>
      <c r="H196" s="45"/>
      <c r="I196" s="45"/>
      <c r="J196" s="45"/>
      <c r="K196" s="45"/>
      <c r="L196" s="32"/>
    </row>
  </sheetData>
  <sheetProtection algorithmName="SHA-512" hashValue="nGqQdzLbPuA47yyddgYYpSXVzzJaKI1jTlybF5C0wqDRszVqnn1HwNzittyLylPk3VXiF1pzPjFHcGIPBs6xCw==" saltValue="U7UW8IJ8lKZWLEG62Ft11Tj7A8gQxOHS6ctCh3u3mG7QFUAVSQIYmFLUI6t4F2zOOI8mLfUjER+vpvsBRiF2Bw==" spinCount="100000" sheet="1" objects="1" scenarios="1" formatColumns="0" formatRows="0" autoFilter="0"/>
  <autoFilter ref="C128:K195" xr:uid="{00000000-0009-0000-0000-00000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146</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5411</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ROUND((SUM(BE129:BE166)),  2)</f>
        <v>0</v>
      </c>
      <c r="I37" s="96">
        <v>0.21</v>
      </c>
      <c r="J37" s="85">
        <f>ROUND(((SUM(BE129:BE166))*I37),  2)</f>
        <v>0</v>
      </c>
      <c r="L37" s="32"/>
    </row>
    <row r="38" spans="2:12" s="1" customFormat="1" ht="14.45" customHeight="1">
      <c r="B38" s="32"/>
      <c r="E38" s="27" t="s">
        <v>43</v>
      </c>
      <c r="F38" s="85">
        <f>ROUND((SUM(BF129:BF166)),  2)</f>
        <v>0</v>
      </c>
      <c r="I38" s="96">
        <v>0.15</v>
      </c>
      <c r="J38" s="85">
        <f>ROUND(((SUM(BF129:BF166))*I38),  2)</f>
        <v>0</v>
      </c>
      <c r="L38" s="32"/>
    </row>
    <row r="39" spans="2:12" s="1" customFormat="1" ht="14.45" hidden="1" customHeight="1">
      <c r="B39" s="32"/>
      <c r="E39" s="27" t="s">
        <v>44</v>
      </c>
      <c r="F39" s="85">
        <f>ROUND((SUM(BG129:BG166)),  2)</f>
        <v>0</v>
      </c>
      <c r="I39" s="96">
        <v>0.21</v>
      </c>
      <c r="J39" s="85">
        <f>0</f>
        <v>0</v>
      </c>
      <c r="L39" s="32"/>
    </row>
    <row r="40" spans="2:12" s="1" customFormat="1" ht="14.45" hidden="1" customHeight="1">
      <c r="B40" s="32"/>
      <c r="E40" s="27" t="s">
        <v>45</v>
      </c>
      <c r="F40" s="85">
        <f>ROUND((SUM(BH129:BH166)),  2)</f>
        <v>0</v>
      </c>
      <c r="I40" s="96">
        <v>0.15</v>
      </c>
      <c r="J40" s="85">
        <f>0</f>
        <v>0</v>
      </c>
      <c r="L40" s="32"/>
    </row>
    <row r="41" spans="2:12" s="1" customFormat="1" ht="14.45" hidden="1" customHeight="1">
      <c r="B41" s="32"/>
      <c r="E41" s="27" t="s">
        <v>46</v>
      </c>
      <c r="F41" s="85">
        <f>ROUND((SUM(BI129:BI166)),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D.1.4.5.3 - Slaboproud (společná televizní anténa)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5412</v>
      </c>
      <c r="E101" s="110"/>
      <c r="F101" s="110"/>
      <c r="G101" s="110"/>
      <c r="H101" s="110"/>
      <c r="I101" s="110"/>
      <c r="J101" s="111">
        <f>J130</f>
        <v>0</v>
      </c>
      <c r="L101" s="108"/>
    </row>
    <row r="102" spans="2:47" s="9" customFormat="1" ht="19.899999999999999" customHeight="1">
      <c r="B102" s="112"/>
      <c r="D102" s="113" t="s">
        <v>5413</v>
      </c>
      <c r="E102" s="114"/>
      <c r="F102" s="114"/>
      <c r="G102" s="114"/>
      <c r="H102" s="114"/>
      <c r="I102" s="114"/>
      <c r="J102" s="115">
        <f>J131</f>
        <v>0</v>
      </c>
      <c r="L102" s="112"/>
    </row>
    <row r="103" spans="2:47" s="9" customFormat="1" ht="19.899999999999999" customHeight="1">
      <c r="B103" s="112"/>
      <c r="D103" s="113" t="s">
        <v>5414</v>
      </c>
      <c r="E103" s="114"/>
      <c r="F103" s="114"/>
      <c r="G103" s="114"/>
      <c r="H103" s="114"/>
      <c r="I103" s="114"/>
      <c r="J103" s="115">
        <f>J150</f>
        <v>0</v>
      </c>
      <c r="L103" s="112"/>
    </row>
    <row r="104" spans="2:47" s="9" customFormat="1" ht="19.899999999999999" customHeight="1">
      <c r="B104" s="112"/>
      <c r="D104" s="113" t="s">
        <v>5415</v>
      </c>
      <c r="E104" s="114"/>
      <c r="F104" s="114"/>
      <c r="G104" s="114"/>
      <c r="H104" s="114"/>
      <c r="I104" s="114"/>
      <c r="J104" s="115">
        <f>J155</f>
        <v>0</v>
      </c>
      <c r="L104" s="112"/>
    </row>
    <row r="105" spans="2:47" s="9" customFormat="1" ht="19.899999999999999" customHeight="1">
      <c r="B105" s="112"/>
      <c r="D105" s="113" t="s">
        <v>5416</v>
      </c>
      <c r="E105" s="114"/>
      <c r="F105" s="114"/>
      <c r="G105" s="114"/>
      <c r="H105" s="114"/>
      <c r="I105" s="114"/>
      <c r="J105" s="115">
        <f>J161</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753</v>
      </c>
      <c r="F119" s="257"/>
      <c r="G119" s="257"/>
      <c r="H119" s="257"/>
      <c r="L119" s="32"/>
    </row>
    <row r="120" spans="2:20" s="1" customFormat="1" ht="12" customHeight="1">
      <c r="B120" s="32"/>
      <c r="C120" s="27" t="s">
        <v>754</v>
      </c>
      <c r="L120" s="32"/>
    </row>
    <row r="121" spans="2:20" s="1" customFormat="1" ht="16.5" customHeight="1">
      <c r="B121" s="32"/>
      <c r="E121" s="235" t="str">
        <f>E13</f>
        <v>D.1.4.5.3 - Slaboproud (společná televizní anténa)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0</v>
      </c>
      <c r="S129" s="53"/>
      <c r="T129" s="122">
        <f>T130</f>
        <v>0</v>
      </c>
      <c r="AT129" s="17" t="s">
        <v>76</v>
      </c>
      <c r="AU129" s="17" t="s">
        <v>242</v>
      </c>
      <c r="BK129" s="123">
        <f>BK130</f>
        <v>0</v>
      </c>
    </row>
    <row r="130" spans="2:65" s="11" customFormat="1" ht="25.9" customHeight="1">
      <c r="B130" s="124"/>
      <c r="D130" s="125" t="s">
        <v>76</v>
      </c>
      <c r="E130" s="126" t="s">
        <v>147</v>
      </c>
      <c r="F130" s="126" t="s">
        <v>145</v>
      </c>
      <c r="I130" s="127"/>
      <c r="J130" s="128">
        <f>BK130</f>
        <v>0</v>
      </c>
      <c r="L130" s="124"/>
      <c r="M130" s="129"/>
      <c r="P130" s="130">
        <f>P131+P150+P155+P161</f>
        <v>0</v>
      </c>
      <c r="R130" s="130">
        <f>R131+R150+R155+R161</f>
        <v>0</v>
      </c>
      <c r="T130" s="131">
        <f>T131+T150+T155+T161</f>
        <v>0</v>
      </c>
      <c r="AR130" s="125" t="s">
        <v>84</v>
      </c>
      <c r="AT130" s="132" t="s">
        <v>76</v>
      </c>
      <c r="AU130" s="132" t="s">
        <v>77</v>
      </c>
      <c r="AY130" s="125" t="s">
        <v>268</v>
      </c>
      <c r="BK130" s="133">
        <f>BK131+BK150+BK155+BK161</f>
        <v>0</v>
      </c>
    </row>
    <row r="131" spans="2:65" s="11" customFormat="1" ht="22.9" customHeight="1">
      <c r="B131" s="124"/>
      <c r="D131" s="125" t="s">
        <v>76</v>
      </c>
      <c r="E131" s="134" t="s">
        <v>5417</v>
      </c>
      <c r="F131" s="134" t="s">
        <v>5280</v>
      </c>
      <c r="I131" s="127"/>
      <c r="J131" s="135">
        <f>BK131</f>
        <v>0</v>
      </c>
      <c r="L131" s="124"/>
      <c r="M131" s="129"/>
      <c r="P131" s="130">
        <f>SUM(P132:P149)</f>
        <v>0</v>
      </c>
      <c r="R131" s="130">
        <f>SUM(R132:R149)</f>
        <v>0</v>
      </c>
      <c r="T131" s="131">
        <f>SUM(T132:T149)</f>
        <v>0</v>
      </c>
      <c r="AR131" s="125" t="s">
        <v>84</v>
      </c>
      <c r="AT131" s="132" t="s">
        <v>76</v>
      </c>
      <c r="AU131" s="132" t="s">
        <v>84</v>
      </c>
      <c r="AY131" s="125" t="s">
        <v>268</v>
      </c>
      <c r="BK131" s="133">
        <f>SUM(BK132:BK149)</f>
        <v>0</v>
      </c>
    </row>
    <row r="132" spans="2:65" s="1" customFormat="1" ht="49.15" customHeight="1">
      <c r="B132" s="32"/>
      <c r="C132" s="136" t="s">
        <v>84</v>
      </c>
      <c r="D132" s="136" t="s">
        <v>270</v>
      </c>
      <c r="E132" s="137" t="s">
        <v>5418</v>
      </c>
      <c r="F132" s="138" t="s">
        <v>5419</v>
      </c>
      <c r="G132" s="139" t="s">
        <v>440</v>
      </c>
      <c r="H132" s="140">
        <v>4</v>
      </c>
      <c r="I132" s="141"/>
      <c r="J132" s="142">
        <f t="shared" ref="J132:J149" si="0">ROUND(I132*H132,2)</f>
        <v>0</v>
      </c>
      <c r="K132" s="138" t="s">
        <v>1</v>
      </c>
      <c r="L132" s="32"/>
      <c r="M132" s="143" t="s">
        <v>1</v>
      </c>
      <c r="N132" s="144" t="s">
        <v>43</v>
      </c>
      <c r="P132" s="145">
        <f t="shared" ref="P132:P149" si="1">O132*H132</f>
        <v>0</v>
      </c>
      <c r="Q132" s="145">
        <v>0</v>
      </c>
      <c r="R132" s="145">
        <f t="shared" ref="R132:R149" si="2">Q132*H132</f>
        <v>0</v>
      </c>
      <c r="S132" s="145">
        <v>0</v>
      </c>
      <c r="T132" s="146">
        <f t="shared" ref="T132:T149" si="3">S132*H132</f>
        <v>0</v>
      </c>
      <c r="AR132" s="147" t="s">
        <v>101</v>
      </c>
      <c r="AT132" s="147" t="s">
        <v>270</v>
      </c>
      <c r="AU132" s="147" t="s">
        <v>90</v>
      </c>
      <c r="AY132" s="17" t="s">
        <v>268</v>
      </c>
      <c r="BE132" s="148">
        <f t="shared" ref="BE132:BE149" si="4">IF(N132="základní",J132,0)</f>
        <v>0</v>
      </c>
      <c r="BF132" s="148">
        <f t="shared" ref="BF132:BF149" si="5">IF(N132="snížená",J132,0)</f>
        <v>0</v>
      </c>
      <c r="BG132" s="148">
        <f t="shared" ref="BG132:BG149" si="6">IF(N132="zákl. přenesená",J132,0)</f>
        <v>0</v>
      </c>
      <c r="BH132" s="148">
        <f t="shared" ref="BH132:BH149" si="7">IF(N132="sníž. přenesená",J132,0)</f>
        <v>0</v>
      </c>
      <c r="BI132" s="148">
        <f t="shared" ref="BI132:BI149" si="8">IF(N132="nulová",J132,0)</f>
        <v>0</v>
      </c>
      <c r="BJ132" s="17" t="s">
        <v>90</v>
      </c>
      <c r="BK132" s="148">
        <f t="shared" ref="BK132:BK149" si="9">ROUND(I132*H132,2)</f>
        <v>0</v>
      </c>
      <c r="BL132" s="17" t="s">
        <v>101</v>
      </c>
      <c r="BM132" s="147" t="s">
        <v>90</v>
      </c>
    </row>
    <row r="133" spans="2:65" s="1" customFormat="1" ht="24.2" customHeight="1">
      <c r="B133" s="32"/>
      <c r="C133" s="136" t="s">
        <v>90</v>
      </c>
      <c r="D133" s="136" t="s">
        <v>270</v>
      </c>
      <c r="E133" s="137" t="s">
        <v>5420</v>
      </c>
      <c r="F133" s="138" t="s">
        <v>5421</v>
      </c>
      <c r="G133" s="139" t="s">
        <v>440</v>
      </c>
      <c r="H133" s="140">
        <v>4</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101</v>
      </c>
    </row>
    <row r="134" spans="2:65" s="1" customFormat="1" ht="49.15" customHeight="1">
      <c r="B134" s="32"/>
      <c r="C134" s="136" t="s">
        <v>97</v>
      </c>
      <c r="D134" s="136" t="s">
        <v>270</v>
      </c>
      <c r="E134" s="137" t="s">
        <v>5422</v>
      </c>
      <c r="F134" s="138" t="s">
        <v>5423</v>
      </c>
      <c r="G134" s="139" t="s">
        <v>440</v>
      </c>
      <c r="H134" s="140">
        <v>4</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293</v>
      </c>
    </row>
    <row r="135" spans="2:65" s="1" customFormat="1" ht="44.25" customHeight="1">
      <c r="B135" s="32"/>
      <c r="C135" s="136" t="s">
        <v>101</v>
      </c>
      <c r="D135" s="136" t="s">
        <v>270</v>
      </c>
      <c r="E135" s="137" t="s">
        <v>5424</v>
      </c>
      <c r="F135" s="138" t="s">
        <v>5425</v>
      </c>
      <c r="G135" s="139" t="s">
        <v>440</v>
      </c>
      <c r="H135" s="140">
        <v>4</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309</v>
      </c>
    </row>
    <row r="136" spans="2:65" s="1" customFormat="1" ht="16.5" customHeight="1">
      <c r="B136" s="32"/>
      <c r="C136" s="136" t="s">
        <v>289</v>
      </c>
      <c r="D136" s="136" t="s">
        <v>270</v>
      </c>
      <c r="E136" s="137" t="s">
        <v>5426</v>
      </c>
      <c r="F136" s="138" t="s">
        <v>5427</v>
      </c>
      <c r="G136" s="139" t="s">
        <v>440</v>
      </c>
      <c r="H136" s="140">
        <v>8</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321</v>
      </c>
    </row>
    <row r="137" spans="2:65" s="1" customFormat="1" ht="24.2" customHeight="1">
      <c r="B137" s="32"/>
      <c r="C137" s="136" t="s">
        <v>293</v>
      </c>
      <c r="D137" s="136" t="s">
        <v>270</v>
      </c>
      <c r="E137" s="137" t="s">
        <v>5428</v>
      </c>
      <c r="F137" s="138" t="s">
        <v>5429</v>
      </c>
      <c r="G137" s="139" t="s">
        <v>440</v>
      </c>
      <c r="H137" s="140">
        <v>4</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101</v>
      </c>
      <c r="AT137" s="147" t="s">
        <v>270</v>
      </c>
      <c r="AU137" s="147" t="s">
        <v>90</v>
      </c>
      <c r="AY137" s="17" t="s">
        <v>268</v>
      </c>
      <c r="BE137" s="148">
        <f t="shared" si="4"/>
        <v>0</v>
      </c>
      <c r="BF137" s="148">
        <f t="shared" si="5"/>
        <v>0</v>
      </c>
      <c r="BG137" s="148">
        <f t="shared" si="6"/>
        <v>0</v>
      </c>
      <c r="BH137" s="148">
        <f t="shared" si="7"/>
        <v>0</v>
      </c>
      <c r="BI137" s="148">
        <f t="shared" si="8"/>
        <v>0</v>
      </c>
      <c r="BJ137" s="17" t="s">
        <v>90</v>
      </c>
      <c r="BK137" s="148">
        <f t="shared" si="9"/>
        <v>0</v>
      </c>
      <c r="BL137" s="17" t="s">
        <v>101</v>
      </c>
      <c r="BM137" s="147" t="s">
        <v>346</v>
      </c>
    </row>
    <row r="138" spans="2:65" s="1" customFormat="1" ht="16.5" customHeight="1">
      <c r="B138" s="32"/>
      <c r="C138" s="136" t="s">
        <v>299</v>
      </c>
      <c r="D138" s="136" t="s">
        <v>270</v>
      </c>
      <c r="E138" s="137" t="s">
        <v>5430</v>
      </c>
      <c r="F138" s="138" t="s">
        <v>5431</v>
      </c>
      <c r="G138" s="139" t="s">
        <v>440</v>
      </c>
      <c r="H138" s="140">
        <v>4</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361</v>
      </c>
    </row>
    <row r="139" spans="2:65" s="1" customFormat="1" ht="16.5" customHeight="1">
      <c r="B139" s="32"/>
      <c r="C139" s="136" t="s">
        <v>309</v>
      </c>
      <c r="D139" s="136" t="s">
        <v>270</v>
      </c>
      <c r="E139" s="137" t="s">
        <v>5432</v>
      </c>
      <c r="F139" s="138" t="s">
        <v>5433</v>
      </c>
      <c r="G139" s="139" t="s">
        <v>440</v>
      </c>
      <c r="H139" s="140">
        <v>2</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370</v>
      </c>
    </row>
    <row r="140" spans="2:65" s="1" customFormat="1" ht="66.75" customHeight="1">
      <c r="B140" s="32"/>
      <c r="C140" s="136" t="s">
        <v>315</v>
      </c>
      <c r="D140" s="136" t="s">
        <v>270</v>
      </c>
      <c r="E140" s="137" t="s">
        <v>5434</v>
      </c>
      <c r="F140" s="138" t="s">
        <v>5435</v>
      </c>
      <c r="G140" s="139" t="s">
        <v>440</v>
      </c>
      <c r="H140" s="140">
        <v>8</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378</v>
      </c>
    </row>
    <row r="141" spans="2:65" s="1" customFormat="1" ht="55.5" customHeight="1">
      <c r="B141" s="32"/>
      <c r="C141" s="136" t="s">
        <v>321</v>
      </c>
      <c r="D141" s="136" t="s">
        <v>270</v>
      </c>
      <c r="E141" s="137" t="s">
        <v>5436</v>
      </c>
      <c r="F141" s="138" t="s">
        <v>5437</v>
      </c>
      <c r="G141" s="139" t="s">
        <v>440</v>
      </c>
      <c r="H141" s="140">
        <v>4</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387</v>
      </c>
    </row>
    <row r="142" spans="2:65" s="1" customFormat="1" ht="37.9" customHeight="1">
      <c r="B142" s="32"/>
      <c r="C142" s="136" t="s">
        <v>326</v>
      </c>
      <c r="D142" s="136" t="s">
        <v>270</v>
      </c>
      <c r="E142" s="137" t="s">
        <v>5438</v>
      </c>
      <c r="F142" s="138" t="s">
        <v>5439</v>
      </c>
      <c r="G142" s="139" t="s">
        <v>440</v>
      </c>
      <c r="H142" s="140">
        <v>2</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396</v>
      </c>
    </row>
    <row r="143" spans="2:65" s="1" customFormat="1" ht="37.9" customHeight="1">
      <c r="B143" s="32"/>
      <c r="C143" s="136" t="s">
        <v>346</v>
      </c>
      <c r="D143" s="136" t="s">
        <v>270</v>
      </c>
      <c r="E143" s="137" t="s">
        <v>5440</v>
      </c>
      <c r="F143" s="138" t="s">
        <v>5441</v>
      </c>
      <c r="G143" s="139" t="s">
        <v>440</v>
      </c>
      <c r="H143" s="140">
        <v>2</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406</v>
      </c>
    </row>
    <row r="144" spans="2:65" s="1" customFormat="1" ht="55.5" customHeight="1">
      <c r="B144" s="32"/>
      <c r="C144" s="136" t="s">
        <v>356</v>
      </c>
      <c r="D144" s="136" t="s">
        <v>270</v>
      </c>
      <c r="E144" s="137" t="s">
        <v>5442</v>
      </c>
      <c r="F144" s="138" t="s">
        <v>5443</v>
      </c>
      <c r="G144" s="139" t="s">
        <v>440</v>
      </c>
      <c r="H144" s="140">
        <v>18</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416</v>
      </c>
    </row>
    <row r="145" spans="2:65" s="1" customFormat="1" ht="16.5" customHeight="1">
      <c r="B145" s="32"/>
      <c r="C145" s="136" t="s">
        <v>361</v>
      </c>
      <c r="D145" s="136" t="s">
        <v>270</v>
      </c>
      <c r="E145" s="137" t="s">
        <v>5444</v>
      </c>
      <c r="F145" s="138" t="s">
        <v>5445</v>
      </c>
      <c r="G145" s="139" t="s">
        <v>440</v>
      </c>
      <c r="H145" s="140">
        <v>18</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308</v>
      </c>
    </row>
    <row r="146" spans="2:65" s="1" customFormat="1" ht="21.75" customHeight="1">
      <c r="B146" s="32"/>
      <c r="C146" s="136" t="s">
        <v>8</v>
      </c>
      <c r="D146" s="136" t="s">
        <v>270</v>
      </c>
      <c r="E146" s="137" t="s">
        <v>5446</v>
      </c>
      <c r="F146" s="138" t="s">
        <v>5314</v>
      </c>
      <c r="G146" s="139" t="s">
        <v>440</v>
      </c>
      <c r="H146" s="140">
        <v>18</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437</v>
      </c>
    </row>
    <row r="147" spans="2:65" s="1" customFormat="1" ht="16.5" customHeight="1">
      <c r="B147" s="32"/>
      <c r="C147" s="136" t="s">
        <v>370</v>
      </c>
      <c r="D147" s="136" t="s">
        <v>270</v>
      </c>
      <c r="E147" s="137" t="s">
        <v>5447</v>
      </c>
      <c r="F147" s="138" t="s">
        <v>5448</v>
      </c>
      <c r="G147" s="139" t="s">
        <v>440</v>
      </c>
      <c r="H147" s="140">
        <v>60</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448</v>
      </c>
    </row>
    <row r="148" spans="2:65" s="1" customFormat="1" ht="24.2" customHeight="1">
      <c r="B148" s="32"/>
      <c r="C148" s="136" t="s">
        <v>374</v>
      </c>
      <c r="D148" s="136" t="s">
        <v>270</v>
      </c>
      <c r="E148" s="137" t="s">
        <v>5449</v>
      </c>
      <c r="F148" s="138" t="s">
        <v>5450</v>
      </c>
      <c r="G148" s="139" t="s">
        <v>440</v>
      </c>
      <c r="H148" s="140">
        <v>4</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477</v>
      </c>
    </row>
    <row r="149" spans="2:65" s="1" customFormat="1" ht="16.5" customHeight="1">
      <c r="B149" s="32"/>
      <c r="C149" s="136" t="s">
        <v>378</v>
      </c>
      <c r="D149" s="136" t="s">
        <v>270</v>
      </c>
      <c r="E149" s="137" t="s">
        <v>5451</v>
      </c>
      <c r="F149" s="138" t="s">
        <v>5348</v>
      </c>
      <c r="G149" s="139" t="s">
        <v>440</v>
      </c>
      <c r="H149" s="140">
        <v>4</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484</v>
      </c>
    </row>
    <row r="150" spans="2:65" s="11" customFormat="1" ht="22.9" customHeight="1">
      <c r="B150" s="124"/>
      <c r="D150" s="125" t="s">
        <v>76</v>
      </c>
      <c r="E150" s="134" t="s">
        <v>5452</v>
      </c>
      <c r="F150" s="134" t="s">
        <v>5350</v>
      </c>
      <c r="I150" s="127"/>
      <c r="J150" s="135">
        <f>BK150</f>
        <v>0</v>
      </c>
      <c r="L150" s="124"/>
      <c r="M150" s="129"/>
      <c r="P150" s="130">
        <f>SUM(P151:P154)</f>
        <v>0</v>
      </c>
      <c r="R150" s="130">
        <f>SUM(R151:R154)</f>
        <v>0</v>
      </c>
      <c r="T150" s="131">
        <f>SUM(T151:T154)</f>
        <v>0</v>
      </c>
      <c r="AR150" s="125" t="s">
        <v>84</v>
      </c>
      <c r="AT150" s="132" t="s">
        <v>76</v>
      </c>
      <c r="AU150" s="132" t="s">
        <v>84</v>
      </c>
      <c r="AY150" s="125" t="s">
        <v>268</v>
      </c>
      <c r="BK150" s="133">
        <f>SUM(BK151:BK154)</f>
        <v>0</v>
      </c>
    </row>
    <row r="151" spans="2:65" s="1" customFormat="1" ht="24.2" customHeight="1">
      <c r="B151" s="32"/>
      <c r="C151" s="136" t="s">
        <v>382</v>
      </c>
      <c r="D151" s="136" t="s">
        <v>270</v>
      </c>
      <c r="E151" s="137" t="s">
        <v>5453</v>
      </c>
      <c r="F151" s="138" t="s">
        <v>5454</v>
      </c>
      <c r="G151" s="139" t="s">
        <v>318</v>
      </c>
      <c r="H151" s="140">
        <v>150</v>
      </c>
      <c r="I151" s="141"/>
      <c r="J151" s="142">
        <f>ROUND(I151*H151,2)</f>
        <v>0</v>
      </c>
      <c r="K151" s="138" t="s">
        <v>1</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492</v>
      </c>
    </row>
    <row r="152" spans="2:65" s="1" customFormat="1" ht="24.2" customHeight="1">
      <c r="B152" s="32"/>
      <c r="C152" s="136" t="s">
        <v>387</v>
      </c>
      <c r="D152" s="136" t="s">
        <v>270</v>
      </c>
      <c r="E152" s="137" t="s">
        <v>5455</v>
      </c>
      <c r="F152" s="138" t="s">
        <v>5456</v>
      </c>
      <c r="G152" s="139" t="s">
        <v>318</v>
      </c>
      <c r="H152" s="140">
        <v>350</v>
      </c>
      <c r="I152" s="141"/>
      <c r="J152" s="142">
        <f>ROUND(I152*H152,2)</f>
        <v>0</v>
      </c>
      <c r="K152" s="138" t="s">
        <v>1</v>
      </c>
      <c r="L152" s="32"/>
      <c r="M152" s="143" t="s">
        <v>1</v>
      </c>
      <c r="N152" s="144" t="s">
        <v>43</v>
      </c>
      <c r="P152" s="145">
        <f>O152*H152</f>
        <v>0</v>
      </c>
      <c r="Q152" s="145">
        <v>0</v>
      </c>
      <c r="R152" s="145">
        <f>Q152*H152</f>
        <v>0</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502</v>
      </c>
    </row>
    <row r="153" spans="2:65" s="1" customFormat="1" ht="24.2" customHeight="1">
      <c r="B153" s="32"/>
      <c r="C153" s="136" t="s">
        <v>7</v>
      </c>
      <c r="D153" s="136" t="s">
        <v>270</v>
      </c>
      <c r="E153" s="137" t="s">
        <v>5457</v>
      </c>
      <c r="F153" s="138" t="s">
        <v>5458</v>
      </c>
      <c r="G153" s="139" t="s">
        <v>440</v>
      </c>
      <c r="H153" s="140">
        <v>12</v>
      </c>
      <c r="I153" s="141"/>
      <c r="J153" s="142">
        <f>ROUND(I153*H153,2)</f>
        <v>0</v>
      </c>
      <c r="K153" s="138" t="s">
        <v>1</v>
      </c>
      <c r="L153" s="32"/>
      <c r="M153" s="143" t="s">
        <v>1</v>
      </c>
      <c r="N153" s="144" t="s">
        <v>43</v>
      </c>
      <c r="P153" s="145">
        <f>O153*H153</f>
        <v>0</v>
      </c>
      <c r="Q153" s="145">
        <v>0</v>
      </c>
      <c r="R153" s="145">
        <f>Q153*H153</f>
        <v>0</v>
      </c>
      <c r="S153" s="145">
        <v>0</v>
      </c>
      <c r="T153" s="146">
        <f>S153*H153</f>
        <v>0</v>
      </c>
      <c r="AR153" s="147" t="s">
        <v>101</v>
      </c>
      <c r="AT153" s="147" t="s">
        <v>270</v>
      </c>
      <c r="AU153" s="147" t="s">
        <v>90</v>
      </c>
      <c r="AY153" s="17" t="s">
        <v>268</v>
      </c>
      <c r="BE153" s="148">
        <f>IF(N153="základní",J153,0)</f>
        <v>0</v>
      </c>
      <c r="BF153" s="148">
        <f>IF(N153="snížená",J153,0)</f>
        <v>0</v>
      </c>
      <c r="BG153" s="148">
        <f>IF(N153="zákl. přenesená",J153,0)</f>
        <v>0</v>
      </c>
      <c r="BH153" s="148">
        <f>IF(N153="sníž. přenesená",J153,0)</f>
        <v>0</v>
      </c>
      <c r="BI153" s="148">
        <f>IF(N153="nulová",J153,0)</f>
        <v>0</v>
      </c>
      <c r="BJ153" s="17" t="s">
        <v>90</v>
      </c>
      <c r="BK153" s="148">
        <f>ROUND(I153*H153,2)</f>
        <v>0</v>
      </c>
      <c r="BL153" s="17" t="s">
        <v>101</v>
      </c>
      <c r="BM153" s="147" t="s">
        <v>513</v>
      </c>
    </row>
    <row r="154" spans="2:65" s="1" customFormat="1" ht="33" customHeight="1">
      <c r="B154" s="32"/>
      <c r="C154" s="136" t="s">
        <v>396</v>
      </c>
      <c r="D154" s="136" t="s">
        <v>270</v>
      </c>
      <c r="E154" s="137" t="s">
        <v>5459</v>
      </c>
      <c r="F154" s="138" t="s">
        <v>5460</v>
      </c>
      <c r="G154" s="139" t="s">
        <v>440</v>
      </c>
      <c r="H154" s="140">
        <v>4</v>
      </c>
      <c r="I154" s="141"/>
      <c r="J154" s="142">
        <f>ROUND(I154*H154,2)</f>
        <v>0</v>
      </c>
      <c r="K154" s="138" t="s">
        <v>1</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523</v>
      </c>
    </row>
    <row r="155" spans="2:65" s="11" customFormat="1" ht="22.9" customHeight="1">
      <c r="B155" s="124"/>
      <c r="D155" s="125" t="s">
        <v>76</v>
      </c>
      <c r="E155" s="134" t="s">
        <v>5461</v>
      </c>
      <c r="F155" s="134" t="s">
        <v>5370</v>
      </c>
      <c r="I155" s="127"/>
      <c r="J155" s="135">
        <f>BK155</f>
        <v>0</v>
      </c>
      <c r="L155" s="124"/>
      <c r="M155" s="129"/>
      <c r="P155" s="130">
        <f>SUM(P156:P160)</f>
        <v>0</v>
      </c>
      <c r="R155" s="130">
        <f>SUM(R156:R160)</f>
        <v>0</v>
      </c>
      <c r="T155" s="131">
        <f>SUM(T156:T160)</f>
        <v>0</v>
      </c>
      <c r="AR155" s="125" t="s">
        <v>84</v>
      </c>
      <c r="AT155" s="132" t="s">
        <v>76</v>
      </c>
      <c r="AU155" s="132" t="s">
        <v>84</v>
      </c>
      <c r="AY155" s="125" t="s">
        <v>268</v>
      </c>
      <c r="BK155" s="133">
        <f>SUM(BK156:BK160)</f>
        <v>0</v>
      </c>
    </row>
    <row r="156" spans="2:65" s="1" customFormat="1" ht="24.2" customHeight="1">
      <c r="B156" s="32"/>
      <c r="C156" s="136" t="s">
        <v>401</v>
      </c>
      <c r="D156" s="136" t="s">
        <v>270</v>
      </c>
      <c r="E156" s="137" t="s">
        <v>5462</v>
      </c>
      <c r="F156" s="138" t="s">
        <v>5463</v>
      </c>
      <c r="G156" s="139" t="s">
        <v>318</v>
      </c>
      <c r="H156" s="140">
        <v>250</v>
      </c>
      <c r="I156" s="141"/>
      <c r="J156" s="142">
        <f>ROUND(I156*H156,2)</f>
        <v>0</v>
      </c>
      <c r="K156" s="138" t="s">
        <v>1</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534</v>
      </c>
    </row>
    <row r="157" spans="2:65" s="1" customFormat="1" ht="24.2" customHeight="1">
      <c r="B157" s="32"/>
      <c r="C157" s="136" t="s">
        <v>406</v>
      </c>
      <c r="D157" s="136" t="s">
        <v>270</v>
      </c>
      <c r="E157" s="137" t="s">
        <v>5464</v>
      </c>
      <c r="F157" s="138" t="s">
        <v>5374</v>
      </c>
      <c r="G157" s="139" t="s">
        <v>318</v>
      </c>
      <c r="H157" s="140">
        <v>50</v>
      </c>
      <c r="I157" s="141"/>
      <c r="J157" s="142">
        <f>ROUND(I157*H157,2)</f>
        <v>0</v>
      </c>
      <c r="K157" s="138" t="s">
        <v>1</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543</v>
      </c>
    </row>
    <row r="158" spans="2:65" s="1" customFormat="1" ht="24.2" customHeight="1">
      <c r="B158" s="32"/>
      <c r="C158" s="136" t="s">
        <v>410</v>
      </c>
      <c r="D158" s="136" t="s">
        <v>270</v>
      </c>
      <c r="E158" s="137" t="s">
        <v>5465</v>
      </c>
      <c r="F158" s="138" t="s">
        <v>5376</v>
      </c>
      <c r="G158" s="139" t="s">
        <v>318</v>
      </c>
      <c r="H158" s="140">
        <v>25</v>
      </c>
      <c r="I158" s="141"/>
      <c r="J158" s="142">
        <f>ROUND(I158*H158,2)</f>
        <v>0</v>
      </c>
      <c r="K158" s="138" t="s">
        <v>1</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550</v>
      </c>
    </row>
    <row r="159" spans="2:65" s="1" customFormat="1" ht="16.5" customHeight="1">
      <c r="B159" s="32"/>
      <c r="C159" s="136" t="s">
        <v>416</v>
      </c>
      <c r="D159" s="136" t="s">
        <v>270</v>
      </c>
      <c r="E159" s="137" t="s">
        <v>5466</v>
      </c>
      <c r="F159" s="138" t="s">
        <v>5378</v>
      </c>
      <c r="G159" s="139" t="s">
        <v>318</v>
      </c>
      <c r="H159" s="140">
        <v>80</v>
      </c>
      <c r="I159" s="141"/>
      <c r="J159" s="142">
        <f>ROUND(I159*H159,2)</f>
        <v>0</v>
      </c>
      <c r="K159" s="138" t="s">
        <v>1</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558</v>
      </c>
    </row>
    <row r="160" spans="2:65" s="1" customFormat="1" ht="49.15" customHeight="1">
      <c r="B160" s="32"/>
      <c r="C160" s="136" t="s">
        <v>298</v>
      </c>
      <c r="D160" s="136" t="s">
        <v>270</v>
      </c>
      <c r="E160" s="137" t="s">
        <v>5467</v>
      </c>
      <c r="F160" s="138" t="s">
        <v>5392</v>
      </c>
      <c r="G160" s="139" t="s">
        <v>440</v>
      </c>
      <c r="H160" s="140">
        <v>4</v>
      </c>
      <c r="I160" s="141"/>
      <c r="J160" s="142">
        <f>ROUND(I160*H160,2)</f>
        <v>0</v>
      </c>
      <c r="K160" s="138" t="s">
        <v>1</v>
      </c>
      <c r="L160" s="32"/>
      <c r="M160" s="143" t="s">
        <v>1</v>
      </c>
      <c r="N160" s="144" t="s">
        <v>43</v>
      </c>
      <c r="P160" s="145">
        <f>O160*H160</f>
        <v>0</v>
      </c>
      <c r="Q160" s="145">
        <v>0</v>
      </c>
      <c r="R160" s="145">
        <f>Q160*H160</f>
        <v>0</v>
      </c>
      <c r="S160" s="145">
        <v>0</v>
      </c>
      <c r="T160" s="146">
        <f>S160*H160</f>
        <v>0</v>
      </c>
      <c r="AR160" s="147" t="s">
        <v>101</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90</v>
      </c>
      <c r="BK160" s="148">
        <f>ROUND(I160*H160,2)</f>
        <v>0</v>
      </c>
      <c r="BL160" s="17" t="s">
        <v>101</v>
      </c>
      <c r="BM160" s="147" t="s">
        <v>566</v>
      </c>
    </row>
    <row r="161" spans="2:65" s="11" customFormat="1" ht="22.9" customHeight="1">
      <c r="B161" s="124"/>
      <c r="D161" s="125" t="s">
        <v>76</v>
      </c>
      <c r="E161" s="134" t="s">
        <v>5468</v>
      </c>
      <c r="F161" s="134" t="s">
        <v>4878</v>
      </c>
      <c r="I161" s="127"/>
      <c r="J161" s="135">
        <f>BK161</f>
        <v>0</v>
      </c>
      <c r="L161" s="124"/>
      <c r="M161" s="129"/>
      <c r="P161" s="130">
        <f>SUM(P162:P166)</f>
        <v>0</v>
      </c>
      <c r="R161" s="130">
        <f>SUM(R162:R166)</f>
        <v>0</v>
      </c>
      <c r="T161" s="131">
        <f>SUM(T162:T166)</f>
        <v>0</v>
      </c>
      <c r="AR161" s="125" t="s">
        <v>84</v>
      </c>
      <c r="AT161" s="132" t="s">
        <v>76</v>
      </c>
      <c r="AU161" s="132" t="s">
        <v>84</v>
      </c>
      <c r="AY161" s="125" t="s">
        <v>268</v>
      </c>
      <c r="BK161" s="133">
        <f>SUM(BK162:BK166)</f>
        <v>0</v>
      </c>
    </row>
    <row r="162" spans="2:65" s="1" customFormat="1" ht="16.5" customHeight="1">
      <c r="B162" s="32"/>
      <c r="C162" s="136" t="s">
        <v>308</v>
      </c>
      <c r="D162" s="136" t="s">
        <v>270</v>
      </c>
      <c r="E162" s="137" t="s">
        <v>5469</v>
      </c>
      <c r="F162" s="138" t="s">
        <v>5470</v>
      </c>
      <c r="G162" s="139" t="s">
        <v>440</v>
      </c>
      <c r="H162" s="140">
        <v>4</v>
      </c>
      <c r="I162" s="141"/>
      <c r="J162" s="142">
        <f>ROUND(I162*H162,2)</f>
        <v>0</v>
      </c>
      <c r="K162" s="138" t="s">
        <v>1</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575</v>
      </c>
    </row>
    <row r="163" spans="2:65" s="1" customFormat="1" ht="16.5" customHeight="1">
      <c r="B163" s="32"/>
      <c r="C163" s="136" t="s">
        <v>431</v>
      </c>
      <c r="D163" s="136" t="s">
        <v>270</v>
      </c>
      <c r="E163" s="137" t="s">
        <v>5471</v>
      </c>
      <c r="F163" s="138" t="s">
        <v>5472</v>
      </c>
      <c r="G163" s="139" t="s">
        <v>440</v>
      </c>
      <c r="H163" s="140">
        <v>4</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589</v>
      </c>
    </row>
    <row r="164" spans="2:65" s="1" customFormat="1" ht="16.5" customHeight="1">
      <c r="B164" s="32"/>
      <c r="C164" s="136" t="s">
        <v>437</v>
      </c>
      <c r="D164" s="136" t="s">
        <v>270</v>
      </c>
      <c r="E164" s="137" t="s">
        <v>5473</v>
      </c>
      <c r="F164" s="138" t="s">
        <v>5474</v>
      </c>
      <c r="G164" s="139" t="s">
        <v>440</v>
      </c>
      <c r="H164" s="140">
        <v>4</v>
      </c>
      <c r="I164" s="141"/>
      <c r="J164" s="142">
        <f>ROUND(I164*H164,2)</f>
        <v>0</v>
      </c>
      <c r="K164" s="138" t="s">
        <v>1</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5475</v>
      </c>
    </row>
    <row r="165" spans="2:65" s="1" customFormat="1" ht="16.5" customHeight="1">
      <c r="B165" s="32"/>
      <c r="C165" s="136" t="s">
        <v>442</v>
      </c>
      <c r="D165" s="136" t="s">
        <v>270</v>
      </c>
      <c r="E165" s="137" t="s">
        <v>5476</v>
      </c>
      <c r="F165" s="138" t="s">
        <v>5407</v>
      </c>
      <c r="G165" s="139" t="s">
        <v>440</v>
      </c>
      <c r="H165" s="140">
        <v>4</v>
      </c>
      <c r="I165" s="141"/>
      <c r="J165" s="142">
        <f>ROUND(I165*H165,2)</f>
        <v>0</v>
      </c>
      <c r="K165" s="138" t="s">
        <v>1</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605</v>
      </c>
    </row>
    <row r="166" spans="2:65" s="1" customFormat="1" ht="16.5" customHeight="1">
      <c r="B166" s="32"/>
      <c r="C166" s="136" t="s">
        <v>448</v>
      </c>
      <c r="D166" s="136" t="s">
        <v>270</v>
      </c>
      <c r="E166" s="137" t="s">
        <v>5477</v>
      </c>
      <c r="F166" s="138" t="s">
        <v>5409</v>
      </c>
      <c r="G166" s="139" t="s">
        <v>440</v>
      </c>
      <c r="H166" s="140">
        <v>1</v>
      </c>
      <c r="I166" s="141"/>
      <c r="J166" s="142">
        <f>ROUND(I166*H166,2)</f>
        <v>0</v>
      </c>
      <c r="K166" s="138" t="s">
        <v>1</v>
      </c>
      <c r="L166" s="32"/>
      <c r="M166" s="181" t="s">
        <v>1</v>
      </c>
      <c r="N166" s="182" t="s">
        <v>43</v>
      </c>
      <c r="O166" s="183"/>
      <c r="P166" s="184">
        <f>O166*H166</f>
        <v>0</v>
      </c>
      <c r="Q166" s="184">
        <v>0</v>
      </c>
      <c r="R166" s="184">
        <f>Q166*H166</f>
        <v>0</v>
      </c>
      <c r="S166" s="184">
        <v>0</v>
      </c>
      <c r="T166" s="185">
        <f>S166*H166</f>
        <v>0</v>
      </c>
      <c r="AR166" s="147" t="s">
        <v>101</v>
      </c>
      <c r="AT166" s="147" t="s">
        <v>270</v>
      </c>
      <c r="AU166" s="147" t="s">
        <v>90</v>
      </c>
      <c r="AY166" s="17" t="s">
        <v>268</v>
      </c>
      <c r="BE166" s="148">
        <f>IF(N166="základní",J166,0)</f>
        <v>0</v>
      </c>
      <c r="BF166" s="148">
        <f>IF(N166="snížená",J166,0)</f>
        <v>0</v>
      </c>
      <c r="BG166" s="148">
        <f>IF(N166="zákl. přenesená",J166,0)</f>
        <v>0</v>
      </c>
      <c r="BH166" s="148">
        <f>IF(N166="sníž. přenesená",J166,0)</f>
        <v>0</v>
      </c>
      <c r="BI166" s="148">
        <f>IF(N166="nulová",J166,0)</f>
        <v>0</v>
      </c>
      <c r="BJ166" s="17" t="s">
        <v>90</v>
      </c>
      <c r="BK166" s="148">
        <f>ROUND(I166*H166,2)</f>
        <v>0</v>
      </c>
      <c r="BL166" s="17" t="s">
        <v>101</v>
      </c>
      <c r="BM166" s="147" t="s">
        <v>5478</v>
      </c>
    </row>
    <row r="167" spans="2:65" s="1" customFormat="1" ht="6.95" customHeight="1">
      <c r="B167" s="44"/>
      <c r="C167" s="45"/>
      <c r="D167" s="45"/>
      <c r="E167" s="45"/>
      <c r="F167" s="45"/>
      <c r="G167" s="45"/>
      <c r="H167" s="45"/>
      <c r="I167" s="45"/>
      <c r="J167" s="45"/>
      <c r="K167" s="45"/>
      <c r="L167" s="32"/>
    </row>
  </sheetData>
  <sheetProtection algorithmName="SHA-512" hashValue="YCmfzq/pP4w300qq8zGD8JgWqPdcyaxa7rKInh9aT5zPqncI/HGhHxb3jA09D1msq9liSV2qjuO0oshR67zeog==" saltValue="2jM0lFQQpmiPuDDDNTTG3KXSAtDZnQZb2UMlsC14WbJGQXdSQJNBkUYbiEmV3L4ivImQPvILqkJZt2x3pXx7zA==" spinCount="100000" sheet="1" objects="1" scenarios="1" formatColumns="0" formatRows="0" autoFilter="0"/>
  <autoFilter ref="C128:K166"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149</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5479</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ROUND((SUM(BE128:BE149)),  2)</f>
        <v>0</v>
      </c>
      <c r="I37" s="96">
        <v>0.21</v>
      </c>
      <c r="J37" s="85">
        <f>ROUND(((SUM(BE128:BE149))*I37),  2)</f>
        <v>0</v>
      </c>
      <c r="L37" s="32"/>
    </row>
    <row r="38" spans="2:12" s="1" customFormat="1" ht="14.45" customHeight="1">
      <c r="B38" s="32"/>
      <c r="E38" s="27" t="s">
        <v>43</v>
      </c>
      <c r="F38" s="85">
        <f>ROUND((SUM(BF128:BF149)),  2)</f>
        <v>0</v>
      </c>
      <c r="I38" s="96">
        <v>0.15</v>
      </c>
      <c r="J38" s="85">
        <f>ROUND(((SUM(BF128:BF149))*I38),  2)</f>
        <v>0</v>
      </c>
      <c r="L38" s="32"/>
    </row>
    <row r="39" spans="2:12" s="1" customFormat="1" ht="14.45" hidden="1" customHeight="1">
      <c r="B39" s="32"/>
      <c r="E39" s="27" t="s">
        <v>44</v>
      </c>
      <c r="F39" s="85">
        <f>ROUND((SUM(BG128:BG149)),  2)</f>
        <v>0</v>
      </c>
      <c r="I39" s="96">
        <v>0.21</v>
      </c>
      <c r="J39" s="85">
        <f>0</f>
        <v>0</v>
      </c>
      <c r="L39" s="32"/>
    </row>
    <row r="40" spans="2:12" s="1" customFormat="1" ht="14.45" hidden="1" customHeight="1">
      <c r="B40" s="32"/>
      <c r="E40" s="27" t="s">
        <v>45</v>
      </c>
      <c r="F40" s="85">
        <f>ROUND((SUM(BH128:BH149)),  2)</f>
        <v>0</v>
      </c>
      <c r="I40" s="96">
        <v>0.15</v>
      </c>
      <c r="J40" s="85">
        <f>0</f>
        <v>0</v>
      </c>
      <c r="L40" s="32"/>
    </row>
    <row r="41" spans="2:12" s="1" customFormat="1" ht="14.45" hidden="1" customHeight="1">
      <c r="B41" s="32"/>
      <c r="E41" s="27" t="s">
        <v>46</v>
      </c>
      <c r="F41" s="85">
        <f>ROUND((SUM(BI128:BI149)),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D.1.4.5.4 - Slaboproud (systém nouzového volání)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J128</f>
        <v>0</v>
      </c>
      <c r="L100" s="32"/>
      <c r="AU100" s="17" t="s">
        <v>242</v>
      </c>
    </row>
    <row r="101" spans="2:47" s="8" customFormat="1" ht="24.95" customHeight="1">
      <c r="B101" s="108"/>
      <c r="D101" s="109" t="s">
        <v>5479</v>
      </c>
      <c r="E101" s="110"/>
      <c r="F101" s="110"/>
      <c r="G101" s="110"/>
      <c r="H101" s="110"/>
      <c r="I101" s="110"/>
      <c r="J101" s="111">
        <f>J129</f>
        <v>0</v>
      </c>
      <c r="L101" s="108"/>
    </row>
    <row r="102" spans="2:47" s="9" customFormat="1" ht="19.899999999999999" customHeight="1">
      <c r="B102" s="112"/>
      <c r="D102" s="113" t="s">
        <v>5480</v>
      </c>
      <c r="E102" s="114"/>
      <c r="F102" s="114"/>
      <c r="G102" s="114"/>
      <c r="H102" s="114"/>
      <c r="I102" s="114"/>
      <c r="J102" s="115">
        <f>J130</f>
        <v>0</v>
      </c>
      <c r="L102" s="112"/>
    </row>
    <row r="103" spans="2:47" s="9" customFormat="1" ht="19.899999999999999" customHeight="1">
      <c r="B103" s="112"/>
      <c r="D103" s="113" t="s">
        <v>5481</v>
      </c>
      <c r="E103" s="114"/>
      <c r="F103" s="114"/>
      <c r="G103" s="114"/>
      <c r="H103" s="114"/>
      <c r="I103" s="114"/>
      <c r="J103" s="115">
        <f>J139</f>
        <v>0</v>
      </c>
      <c r="L103" s="112"/>
    </row>
    <row r="104" spans="2:47" s="9" customFormat="1" ht="19.899999999999999" customHeight="1">
      <c r="B104" s="112"/>
      <c r="D104" s="113" t="s">
        <v>5482</v>
      </c>
      <c r="E104" s="114"/>
      <c r="F104" s="114"/>
      <c r="G104" s="114"/>
      <c r="H104" s="114"/>
      <c r="I104" s="114"/>
      <c r="J104" s="115">
        <f>J145</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8" t="str">
        <f>E7</f>
        <v>VÝSTAVBA CHRÁNĚNÉHO BYDLENÍ V NOVÉ PACE</v>
      </c>
      <c r="F114" s="259"/>
      <c r="G114" s="259"/>
      <c r="H114" s="259"/>
      <c r="L114" s="32"/>
    </row>
    <row r="115" spans="2:63" ht="12" customHeight="1">
      <c r="B115" s="20"/>
      <c r="C115" s="27" t="s">
        <v>228</v>
      </c>
      <c r="L115" s="20"/>
    </row>
    <row r="116" spans="2:63" ht="16.5" customHeight="1">
      <c r="B116" s="20"/>
      <c r="E116" s="258" t="s">
        <v>231</v>
      </c>
      <c r="F116" s="242"/>
      <c r="G116" s="242"/>
      <c r="H116" s="242"/>
      <c r="L116" s="20"/>
    </row>
    <row r="117" spans="2:63" ht="12" customHeight="1">
      <c r="B117" s="20"/>
      <c r="C117" s="27" t="s">
        <v>234</v>
      </c>
      <c r="L117" s="20"/>
    </row>
    <row r="118" spans="2:63" s="1" customFormat="1" ht="16.5" customHeight="1">
      <c r="B118" s="32"/>
      <c r="E118" s="222" t="s">
        <v>753</v>
      </c>
      <c r="F118" s="257"/>
      <c r="G118" s="257"/>
      <c r="H118" s="257"/>
      <c r="L118" s="32"/>
    </row>
    <row r="119" spans="2:63" s="1" customFormat="1" ht="12" customHeight="1">
      <c r="B119" s="32"/>
      <c r="C119" s="27" t="s">
        <v>754</v>
      </c>
      <c r="L119" s="32"/>
    </row>
    <row r="120" spans="2:63" s="1" customFormat="1" ht="16.5" customHeight="1">
      <c r="B120" s="32"/>
      <c r="E120" s="235" t="str">
        <f>E13</f>
        <v>D.1.4.5.4 - Slaboproud (systém nouzového volání)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v>
      </c>
      <c r="S128" s="53"/>
      <c r="T128" s="122">
        <f>T129</f>
        <v>0</v>
      </c>
      <c r="AT128" s="17" t="s">
        <v>76</v>
      </c>
      <c r="AU128" s="17" t="s">
        <v>242</v>
      </c>
      <c r="BK128" s="123">
        <f>BK129</f>
        <v>0</v>
      </c>
    </row>
    <row r="129" spans="2:65" s="11" customFormat="1" ht="25.9" customHeight="1">
      <c r="B129" s="124"/>
      <c r="D129" s="125" t="s">
        <v>76</v>
      </c>
      <c r="E129" s="126" t="s">
        <v>147</v>
      </c>
      <c r="F129" s="126" t="s">
        <v>148</v>
      </c>
      <c r="I129" s="127"/>
      <c r="J129" s="128">
        <f>BK129</f>
        <v>0</v>
      </c>
      <c r="L129" s="124"/>
      <c r="M129" s="129"/>
      <c r="P129" s="130">
        <f>P130+P139+P145</f>
        <v>0</v>
      </c>
      <c r="R129" s="130">
        <f>R130+R139+R145</f>
        <v>0</v>
      </c>
      <c r="T129" s="131">
        <f>T130+T139+T145</f>
        <v>0</v>
      </c>
      <c r="AR129" s="125" t="s">
        <v>84</v>
      </c>
      <c r="AT129" s="132" t="s">
        <v>76</v>
      </c>
      <c r="AU129" s="132" t="s">
        <v>77</v>
      </c>
      <c r="AY129" s="125" t="s">
        <v>268</v>
      </c>
      <c r="BK129" s="133">
        <f>BK130+BK139+BK145</f>
        <v>0</v>
      </c>
    </row>
    <row r="130" spans="2:65" s="11" customFormat="1" ht="22.9" customHeight="1">
      <c r="B130" s="124"/>
      <c r="D130" s="125" t="s">
        <v>76</v>
      </c>
      <c r="E130" s="134" t="s">
        <v>5483</v>
      </c>
      <c r="F130" s="134" t="s">
        <v>5280</v>
      </c>
      <c r="I130" s="127"/>
      <c r="J130" s="135">
        <f>BK130</f>
        <v>0</v>
      </c>
      <c r="L130" s="124"/>
      <c r="M130" s="129"/>
      <c r="P130" s="130">
        <f>SUM(P131:P138)</f>
        <v>0</v>
      </c>
      <c r="R130" s="130">
        <f>SUM(R131:R138)</f>
        <v>0</v>
      </c>
      <c r="T130" s="131">
        <f>SUM(T131:T138)</f>
        <v>0</v>
      </c>
      <c r="AR130" s="125" t="s">
        <v>84</v>
      </c>
      <c r="AT130" s="132" t="s">
        <v>76</v>
      </c>
      <c r="AU130" s="132" t="s">
        <v>84</v>
      </c>
      <c r="AY130" s="125" t="s">
        <v>268</v>
      </c>
      <c r="BK130" s="133">
        <f>SUM(BK131:BK138)</f>
        <v>0</v>
      </c>
    </row>
    <row r="131" spans="2:65" s="1" customFormat="1" ht="76.349999999999994" customHeight="1">
      <c r="B131" s="32"/>
      <c r="C131" s="136" t="s">
        <v>84</v>
      </c>
      <c r="D131" s="136" t="s">
        <v>270</v>
      </c>
      <c r="E131" s="137" t="s">
        <v>5484</v>
      </c>
      <c r="F131" s="138" t="s">
        <v>5485</v>
      </c>
      <c r="G131" s="139" t="s">
        <v>440</v>
      </c>
      <c r="H131" s="140">
        <v>4</v>
      </c>
      <c r="I131" s="141"/>
      <c r="J131" s="142">
        <f t="shared" ref="J131:J138" si="0">ROUND(I131*H131,2)</f>
        <v>0</v>
      </c>
      <c r="K131" s="138" t="s">
        <v>1</v>
      </c>
      <c r="L131" s="32"/>
      <c r="M131" s="143" t="s">
        <v>1</v>
      </c>
      <c r="N131" s="144" t="s">
        <v>43</v>
      </c>
      <c r="P131" s="145">
        <f t="shared" ref="P131:P138" si="1">O131*H131</f>
        <v>0</v>
      </c>
      <c r="Q131" s="145">
        <v>0</v>
      </c>
      <c r="R131" s="145">
        <f t="shared" ref="R131:R138" si="2">Q131*H131</f>
        <v>0</v>
      </c>
      <c r="S131" s="145">
        <v>0</v>
      </c>
      <c r="T131" s="146">
        <f t="shared" ref="T131:T138" si="3">S131*H131</f>
        <v>0</v>
      </c>
      <c r="AR131" s="147" t="s">
        <v>101</v>
      </c>
      <c r="AT131" s="147" t="s">
        <v>270</v>
      </c>
      <c r="AU131" s="147" t="s">
        <v>90</v>
      </c>
      <c r="AY131" s="17" t="s">
        <v>268</v>
      </c>
      <c r="BE131" s="148">
        <f t="shared" ref="BE131:BE138" si="4">IF(N131="základní",J131,0)</f>
        <v>0</v>
      </c>
      <c r="BF131" s="148">
        <f t="shared" ref="BF131:BF138" si="5">IF(N131="snížená",J131,0)</f>
        <v>0</v>
      </c>
      <c r="BG131" s="148">
        <f t="shared" ref="BG131:BG138" si="6">IF(N131="zákl. přenesená",J131,0)</f>
        <v>0</v>
      </c>
      <c r="BH131" s="148">
        <f t="shared" ref="BH131:BH138" si="7">IF(N131="sníž. přenesená",J131,0)</f>
        <v>0</v>
      </c>
      <c r="BI131" s="148">
        <f t="shared" ref="BI131:BI138" si="8">IF(N131="nulová",J131,0)</f>
        <v>0</v>
      </c>
      <c r="BJ131" s="17" t="s">
        <v>90</v>
      </c>
      <c r="BK131" s="148">
        <f t="shared" ref="BK131:BK138" si="9">ROUND(I131*H131,2)</f>
        <v>0</v>
      </c>
      <c r="BL131" s="17" t="s">
        <v>101</v>
      </c>
      <c r="BM131" s="147" t="s">
        <v>90</v>
      </c>
    </row>
    <row r="132" spans="2:65" s="1" customFormat="1" ht="16.5" customHeight="1">
      <c r="B132" s="32"/>
      <c r="C132" s="136" t="s">
        <v>90</v>
      </c>
      <c r="D132" s="136" t="s">
        <v>270</v>
      </c>
      <c r="E132" s="137" t="s">
        <v>5486</v>
      </c>
      <c r="F132" s="138" t="s">
        <v>5487</v>
      </c>
      <c r="G132" s="139" t="s">
        <v>440</v>
      </c>
      <c r="H132" s="140">
        <v>4</v>
      </c>
      <c r="I132" s="141"/>
      <c r="J132" s="142">
        <f t="shared" si="0"/>
        <v>0</v>
      </c>
      <c r="K132" s="138" t="s">
        <v>1</v>
      </c>
      <c r="L132" s="32"/>
      <c r="M132" s="143" t="s">
        <v>1</v>
      </c>
      <c r="N132" s="144" t="s">
        <v>43</v>
      </c>
      <c r="P132" s="145">
        <f t="shared" si="1"/>
        <v>0</v>
      </c>
      <c r="Q132" s="145">
        <v>0</v>
      </c>
      <c r="R132" s="145">
        <f t="shared" si="2"/>
        <v>0</v>
      </c>
      <c r="S132" s="145">
        <v>0</v>
      </c>
      <c r="T132" s="146">
        <f t="shared" si="3"/>
        <v>0</v>
      </c>
      <c r="AR132" s="147" t="s">
        <v>101</v>
      </c>
      <c r="AT132" s="147" t="s">
        <v>270</v>
      </c>
      <c r="AU132" s="147" t="s">
        <v>90</v>
      </c>
      <c r="AY132" s="17" t="s">
        <v>268</v>
      </c>
      <c r="BE132" s="148">
        <f t="shared" si="4"/>
        <v>0</v>
      </c>
      <c r="BF132" s="148">
        <f t="shared" si="5"/>
        <v>0</v>
      </c>
      <c r="BG132" s="148">
        <f t="shared" si="6"/>
        <v>0</v>
      </c>
      <c r="BH132" s="148">
        <f t="shared" si="7"/>
        <v>0</v>
      </c>
      <c r="BI132" s="148">
        <f t="shared" si="8"/>
        <v>0</v>
      </c>
      <c r="BJ132" s="17" t="s">
        <v>90</v>
      </c>
      <c r="BK132" s="148">
        <f t="shared" si="9"/>
        <v>0</v>
      </c>
      <c r="BL132" s="17" t="s">
        <v>101</v>
      </c>
      <c r="BM132" s="147" t="s">
        <v>101</v>
      </c>
    </row>
    <row r="133" spans="2:65" s="1" customFormat="1" ht="24.2" customHeight="1">
      <c r="B133" s="32"/>
      <c r="C133" s="136" t="s">
        <v>97</v>
      </c>
      <c r="D133" s="136" t="s">
        <v>270</v>
      </c>
      <c r="E133" s="137" t="s">
        <v>5488</v>
      </c>
      <c r="F133" s="138" t="s">
        <v>5489</v>
      </c>
      <c r="G133" s="139" t="s">
        <v>440</v>
      </c>
      <c r="H133" s="140">
        <v>12</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293</v>
      </c>
    </row>
    <row r="134" spans="2:65" s="1" customFormat="1" ht="24.2" customHeight="1">
      <c r="B134" s="32"/>
      <c r="C134" s="136" t="s">
        <v>289</v>
      </c>
      <c r="D134" s="177" t="s">
        <v>270</v>
      </c>
      <c r="E134" s="137" t="s">
        <v>5490</v>
      </c>
      <c r="F134" s="138" t="s">
        <v>5491</v>
      </c>
      <c r="G134" s="139" t="s">
        <v>440</v>
      </c>
      <c r="H134" s="140">
        <v>24</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321</v>
      </c>
    </row>
    <row r="135" spans="2:65" s="1" customFormat="1" ht="37.9" customHeight="1">
      <c r="B135" s="32"/>
      <c r="C135" s="136" t="s">
        <v>293</v>
      </c>
      <c r="D135" s="136" t="s">
        <v>270</v>
      </c>
      <c r="E135" s="137" t="s">
        <v>5492</v>
      </c>
      <c r="F135" s="138" t="s">
        <v>5493</v>
      </c>
      <c r="G135" s="139" t="s">
        <v>440</v>
      </c>
      <c r="H135" s="140">
        <v>22</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346</v>
      </c>
    </row>
    <row r="136" spans="2:65" s="1" customFormat="1" ht="16.5" customHeight="1">
      <c r="B136" s="32"/>
      <c r="C136" s="136" t="s">
        <v>299</v>
      </c>
      <c r="D136" s="136" t="s">
        <v>270</v>
      </c>
      <c r="E136" s="137" t="s">
        <v>5494</v>
      </c>
      <c r="F136" s="138" t="s">
        <v>5495</v>
      </c>
      <c r="G136" s="139" t="s">
        <v>440</v>
      </c>
      <c r="H136" s="140">
        <v>12</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361</v>
      </c>
    </row>
    <row r="137" spans="2:65" s="1" customFormat="1" ht="33" customHeight="1">
      <c r="B137" s="32"/>
      <c r="C137" s="136" t="s">
        <v>309</v>
      </c>
      <c r="D137" s="136" t="s">
        <v>270</v>
      </c>
      <c r="E137" s="137" t="s">
        <v>5496</v>
      </c>
      <c r="F137" s="138" t="s">
        <v>5497</v>
      </c>
      <c r="G137" s="139" t="s">
        <v>440</v>
      </c>
      <c r="H137" s="140">
        <v>2</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101</v>
      </c>
      <c r="AT137" s="147" t="s">
        <v>270</v>
      </c>
      <c r="AU137" s="147" t="s">
        <v>90</v>
      </c>
      <c r="AY137" s="17" t="s">
        <v>268</v>
      </c>
      <c r="BE137" s="148">
        <f t="shared" si="4"/>
        <v>0</v>
      </c>
      <c r="BF137" s="148">
        <f t="shared" si="5"/>
        <v>0</v>
      </c>
      <c r="BG137" s="148">
        <f t="shared" si="6"/>
        <v>0</v>
      </c>
      <c r="BH137" s="148">
        <f t="shared" si="7"/>
        <v>0</v>
      </c>
      <c r="BI137" s="148">
        <f t="shared" si="8"/>
        <v>0</v>
      </c>
      <c r="BJ137" s="17" t="s">
        <v>90</v>
      </c>
      <c r="BK137" s="148">
        <f t="shared" si="9"/>
        <v>0</v>
      </c>
      <c r="BL137" s="17" t="s">
        <v>101</v>
      </c>
      <c r="BM137" s="147" t="s">
        <v>370</v>
      </c>
    </row>
    <row r="138" spans="2:65" s="1" customFormat="1" ht="37.9" customHeight="1">
      <c r="B138" s="32"/>
      <c r="C138" s="136" t="s">
        <v>315</v>
      </c>
      <c r="D138" s="136" t="s">
        <v>270</v>
      </c>
      <c r="E138" s="137" t="s">
        <v>5498</v>
      </c>
      <c r="F138" s="138" t="s">
        <v>5499</v>
      </c>
      <c r="G138" s="139" t="s">
        <v>440</v>
      </c>
      <c r="H138" s="140">
        <v>4</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5500</v>
      </c>
    </row>
    <row r="139" spans="2:65" s="11" customFormat="1" ht="22.9" customHeight="1">
      <c r="B139" s="124"/>
      <c r="D139" s="125" t="s">
        <v>76</v>
      </c>
      <c r="E139" s="134" t="s">
        <v>5501</v>
      </c>
      <c r="F139" s="134" t="s">
        <v>4878</v>
      </c>
      <c r="I139" s="127"/>
      <c r="J139" s="135">
        <f>BK139</f>
        <v>0</v>
      </c>
      <c r="L139" s="124"/>
      <c r="M139" s="129"/>
      <c r="P139" s="130">
        <f>SUM(P140:P144)</f>
        <v>0</v>
      </c>
      <c r="R139" s="130">
        <f>SUM(R140:R144)</f>
        <v>0</v>
      </c>
      <c r="T139" s="131">
        <f>SUM(T140:T144)</f>
        <v>0</v>
      </c>
      <c r="AR139" s="125" t="s">
        <v>84</v>
      </c>
      <c r="AT139" s="132" t="s">
        <v>76</v>
      </c>
      <c r="AU139" s="132" t="s">
        <v>84</v>
      </c>
      <c r="AY139" s="125" t="s">
        <v>268</v>
      </c>
      <c r="BK139" s="133">
        <f>SUM(BK140:BK144)</f>
        <v>0</v>
      </c>
    </row>
    <row r="140" spans="2:65" s="1" customFormat="1" ht="21.75" customHeight="1">
      <c r="B140" s="32"/>
      <c r="C140" s="136" t="s">
        <v>321</v>
      </c>
      <c r="D140" s="136" t="s">
        <v>270</v>
      </c>
      <c r="E140" s="137" t="s">
        <v>5502</v>
      </c>
      <c r="F140" s="138" t="s">
        <v>5503</v>
      </c>
      <c r="G140" s="139" t="s">
        <v>440</v>
      </c>
      <c r="H140" s="140">
        <v>1</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396</v>
      </c>
    </row>
    <row r="141" spans="2:65" s="1" customFormat="1" ht="24.2" customHeight="1">
      <c r="B141" s="32"/>
      <c r="C141" s="136" t="s">
        <v>326</v>
      </c>
      <c r="D141" s="136" t="s">
        <v>270</v>
      </c>
      <c r="E141" s="137" t="s">
        <v>5504</v>
      </c>
      <c r="F141" s="138" t="s">
        <v>5505</v>
      </c>
      <c r="G141" s="139" t="s">
        <v>440</v>
      </c>
      <c r="H141" s="140">
        <v>1</v>
      </c>
      <c r="I141" s="141"/>
      <c r="J141" s="142">
        <f>ROUND(I141*H141,2)</f>
        <v>0</v>
      </c>
      <c r="K141" s="138" t="s">
        <v>1</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406</v>
      </c>
    </row>
    <row r="142" spans="2:65" s="1" customFormat="1" ht="24.2" customHeight="1">
      <c r="B142" s="32"/>
      <c r="C142" s="136" t="s">
        <v>346</v>
      </c>
      <c r="D142" s="136" t="s">
        <v>270</v>
      </c>
      <c r="E142" s="137" t="s">
        <v>5506</v>
      </c>
      <c r="F142" s="138" t="s">
        <v>5507</v>
      </c>
      <c r="G142" s="139" t="s">
        <v>440</v>
      </c>
      <c r="H142" s="140">
        <v>1</v>
      </c>
      <c r="I142" s="141"/>
      <c r="J142" s="142">
        <f>ROUND(I142*H142,2)</f>
        <v>0</v>
      </c>
      <c r="K142" s="138" t="s">
        <v>1</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416</v>
      </c>
    </row>
    <row r="143" spans="2:65" s="1" customFormat="1" ht="16.5" customHeight="1">
      <c r="B143" s="32"/>
      <c r="C143" s="136" t="s">
        <v>356</v>
      </c>
      <c r="D143" s="136" t="s">
        <v>270</v>
      </c>
      <c r="E143" s="137" t="s">
        <v>5508</v>
      </c>
      <c r="F143" s="138" t="s">
        <v>5474</v>
      </c>
      <c r="G143" s="139" t="s">
        <v>440</v>
      </c>
      <c r="H143" s="140">
        <v>1</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5509</v>
      </c>
    </row>
    <row r="144" spans="2:65" s="1" customFormat="1" ht="16.5" customHeight="1">
      <c r="B144" s="32"/>
      <c r="C144" s="136" t="s">
        <v>361</v>
      </c>
      <c r="D144" s="136" t="s">
        <v>270</v>
      </c>
      <c r="E144" s="137" t="s">
        <v>5510</v>
      </c>
      <c r="F144" s="138" t="s">
        <v>5409</v>
      </c>
      <c r="G144" s="139" t="s">
        <v>440</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5511</v>
      </c>
    </row>
    <row r="145" spans="2:65" s="11" customFormat="1" ht="22.9" customHeight="1">
      <c r="B145" s="124"/>
      <c r="D145" s="125" t="s">
        <v>76</v>
      </c>
      <c r="E145" s="134" t="s">
        <v>5512</v>
      </c>
      <c r="F145" s="134" t="s">
        <v>5513</v>
      </c>
      <c r="I145" s="127"/>
      <c r="J145" s="135">
        <f>BK145</f>
        <v>0</v>
      </c>
      <c r="L145" s="124"/>
      <c r="M145" s="129"/>
      <c r="P145" s="130">
        <f>SUM(P146:P149)</f>
        <v>0</v>
      </c>
      <c r="R145" s="130">
        <f>SUM(R146:R149)</f>
        <v>0</v>
      </c>
      <c r="T145" s="131">
        <f>SUM(T146:T149)</f>
        <v>0</v>
      </c>
      <c r="AR145" s="125" t="s">
        <v>84</v>
      </c>
      <c r="AT145" s="132" t="s">
        <v>76</v>
      </c>
      <c r="AU145" s="132" t="s">
        <v>84</v>
      </c>
      <c r="AY145" s="125" t="s">
        <v>268</v>
      </c>
      <c r="BK145" s="133">
        <f>SUM(BK146:BK149)</f>
        <v>0</v>
      </c>
    </row>
    <row r="146" spans="2:65" s="1" customFormat="1" ht="37.9" customHeight="1">
      <c r="B146" s="32"/>
      <c r="C146" s="136" t="s">
        <v>8</v>
      </c>
      <c r="D146" s="136" t="s">
        <v>270</v>
      </c>
      <c r="E146" s="137" t="s">
        <v>5514</v>
      </c>
      <c r="F146" s="138" t="s">
        <v>5515</v>
      </c>
      <c r="G146" s="139" t="s">
        <v>440</v>
      </c>
      <c r="H146" s="140">
        <v>4</v>
      </c>
      <c r="I146" s="141"/>
      <c r="J146" s="142">
        <f>ROUND(I146*H146,2)</f>
        <v>0</v>
      </c>
      <c r="K146" s="138" t="s">
        <v>1</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477</v>
      </c>
    </row>
    <row r="147" spans="2:65" s="1" customFormat="1" ht="24.2" customHeight="1">
      <c r="B147" s="32"/>
      <c r="C147" s="136" t="s">
        <v>370</v>
      </c>
      <c r="D147" s="136" t="s">
        <v>270</v>
      </c>
      <c r="E147" s="137" t="s">
        <v>5516</v>
      </c>
      <c r="F147" s="138" t="s">
        <v>5517</v>
      </c>
      <c r="G147" s="139" t="s">
        <v>440</v>
      </c>
      <c r="H147" s="140">
        <v>1</v>
      </c>
      <c r="I147" s="141"/>
      <c r="J147" s="142">
        <f>ROUND(I147*H147,2)</f>
        <v>0</v>
      </c>
      <c r="K147" s="138" t="s">
        <v>1</v>
      </c>
      <c r="L147" s="32"/>
      <c r="M147" s="143" t="s">
        <v>1</v>
      </c>
      <c r="N147" s="144" t="s">
        <v>43</v>
      </c>
      <c r="P147" s="145">
        <f>O147*H147</f>
        <v>0</v>
      </c>
      <c r="Q147" s="145">
        <v>0</v>
      </c>
      <c r="R147" s="145">
        <f>Q147*H147</f>
        <v>0</v>
      </c>
      <c r="S147" s="145">
        <v>0</v>
      </c>
      <c r="T147" s="146">
        <f>S147*H147</f>
        <v>0</v>
      </c>
      <c r="AR147" s="147" t="s">
        <v>101</v>
      </c>
      <c r="AT147" s="147" t="s">
        <v>270</v>
      </c>
      <c r="AU147" s="147" t="s">
        <v>90</v>
      </c>
      <c r="AY147" s="17" t="s">
        <v>268</v>
      </c>
      <c r="BE147" s="148">
        <f>IF(N147="základní",J147,0)</f>
        <v>0</v>
      </c>
      <c r="BF147" s="148">
        <f>IF(N147="snížená",J147,0)</f>
        <v>0</v>
      </c>
      <c r="BG147" s="148">
        <f>IF(N147="zákl. přenesená",J147,0)</f>
        <v>0</v>
      </c>
      <c r="BH147" s="148">
        <f>IF(N147="sníž. přenesená",J147,0)</f>
        <v>0</v>
      </c>
      <c r="BI147" s="148">
        <f>IF(N147="nulová",J147,0)</f>
        <v>0</v>
      </c>
      <c r="BJ147" s="17" t="s">
        <v>90</v>
      </c>
      <c r="BK147" s="148">
        <f>ROUND(I147*H147,2)</f>
        <v>0</v>
      </c>
      <c r="BL147" s="17" t="s">
        <v>101</v>
      </c>
      <c r="BM147" s="147" t="s">
        <v>484</v>
      </c>
    </row>
    <row r="148" spans="2:65" s="1" customFormat="1" ht="33" customHeight="1">
      <c r="B148" s="32"/>
      <c r="C148" s="136" t="s">
        <v>374</v>
      </c>
      <c r="D148" s="136" t="s">
        <v>270</v>
      </c>
      <c r="E148" s="137" t="s">
        <v>5518</v>
      </c>
      <c r="F148" s="138" t="s">
        <v>5519</v>
      </c>
      <c r="G148" s="139" t="s">
        <v>440</v>
      </c>
      <c r="H148" s="140">
        <v>2</v>
      </c>
      <c r="I148" s="141"/>
      <c r="J148" s="142">
        <f>ROUND(I148*H148,2)</f>
        <v>0</v>
      </c>
      <c r="K148" s="138" t="s">
        <v>1</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492</v>
      </c>
    </row>
    <row r="149" spans="2:65" s="1" customFormat="1" ht="24.2" customHeight="1">
      <c r="B149" s="32"/>
      <c r="C149" s="136" t="s">
        <v>378</v>
      </c>
      <c r="D149" s="136" t="s">
        <v>270</v>
      </c>
      <c r="E149" s="137" t="s">
        <v>5520</v>
      </c>
      <c r="F149" s="138" t="s">
        <v>5521</v>
      </c>
      <c r="G149" s="139" t="s">
        <v>440</v>
      </c>
      <c r="H149" s="140">
        <v>3</v>
      </c>
      <c r="I149" s="141"/>
      <c r="J149" s="142">
        <f>ROUND(I149*H149,2)</f>
        <v>0</v>
      </c>
      <c r="K149" s="138" t="s">
        <v>1</v>
      </c>
      <c r="L149" s="32"/>
      <c r="M149" s="181" t="s">
        <v>1</v>
      </c>
      <c r="N149" s="182" t="s">
        <v>43</v>
      </c>
      <c r="O149" s="183"/>
      <c r="P149" s="184">
        <f>O149*H149</f>
        <v>0</v>
      </c>
      <c r="Q149" s="184">
        <v>0</v>
      </c>
      <c r="R149" s="184">
        <f>Q149*H149</f>
        <v>0</v>
      </c>
      <c r="S149" s="184">
        <v>0</v>
      </c>
      <c r="T149" s="185">
        <f>S149*H149</f>
        <v>0</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502</v>
      </c>
    </row>
    <row r="150" spans="2:65" s="1" customFormat="1" ht="6.95" customHeight="1">
      <c r="B150" s="44"/>
      <c r="C150" s="45"/>
      <c r="D150" s="45"/>
      <c r="E150" s="45"/>
      <c r="F150" s="45"/>
      <c r="G150" s="45"/>
      <c r="H150" s="45"/>
      <c r="I150" s="45"/>
      <c r="J150" s="45"/>
      <c r="K150" s="45"/>
      <c r="L150" s="32"/>
    </row>
  </sheetData>
  <sheetProtection algorithmName="SHA-512" hashValue="h+TTrfBdh6uGuYeONsdYN4/wA0oXQIIyo3kYJXIIUDe9/uKRhPjo/eZeJlMALXz9eMy+NC3axu85hYIeCePTPA==" saltValue="WHRfybkdgc9wEOLFi3+0p4QqmmA+kAfunek+033HLR76Vf0Y/tUimaCsBw+jtsd+Zms9Ajw39ESgUTJ/2Ytmeg==" spinCount="100000" sheet="1" objects="1" scenarios="1" formatColumns="0" formatRows="0" autoFilter="0"/>
  <autoFilter ref="C127:K149" xr:uid="{00000000-0009-0000-0000-00001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2:BM1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155</v>
      </c>
    </row>
    <row r="3" spans="2:46" ht="6.95" customHeight="1">
      <c r="B3" s="18"/>
      <c r="C3" s="19"/>
      <c r="D3" s="19"/>
      <c r="E3" s="19"/>
      <c r="F3" s="19"/>
      <c r="G3" s="19"/>
      <c r="H3" s="19"/>
      <c r="I3" s="19"/>
      <c r="J3" s="19"/>
      <c r="K3" s="19"/>
      <c r="L3" s="20"/>
      <c r="AT3" s="17" t="s">
        <v>90</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5522</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5523</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ROUND(J127,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ROUND((SUM(BE127:BE176)),  2)</f>
        <v>0</v>
      </c>
      <c r="I37" s="96">
        <v>0.21</v>
      </c>
      <c r="J37" s="85">
        <f>ROUND(((SUM(BE127:BE176))*I37),  2)</f>
        <v>0</v>
      </c>
      <c r="L37" s="32"/>
    </row>
    <row r="38" spans="2:12" s="1" customFormat="1" ht="14.45" customHeight="1">
      <c r="B38" s="32"/>
      <c r="E38" s="27" t="s">
        <v>43</v>
      </c>
      <c r="F38" s="85">
        <f>ROUND((SUM(BF127:BF176)),  2)</f>
        <v>0</v>
      </c>
      <c r="I38" s="96">
        <v>0.15</v>
      </c>
      <c r="J38" s="85">
        <f>ROUND(((SUM(BF127:BF176))*I38),  2)</f>
        <v>0</v>
      </c>
      <c r="L38" s="32"/>
    </row>
    <row r="39" spans="2:12" s="1" customFormat="1" ht="14.45" hidden="1" customHeight="1">
      <c r="B39" s="32"/>
      <c r="E39" s="27" t="s">
        <v>44</v>
      </c>
      <c r="F39" s="85">
        <f>ROUND((SUM(BG127:BG176)),  2)</f>
        <v>0</v>
      </c>
      <c r="I39" s="96">
        <v>0.21</v>
      </c>
      <c r="J39" s="85">
        <f>0</f>
        <v>0</v>
      </c>
      <c r="L39" s="32"/>
    </row>
    <row r="40" spans="2:12" s="1" customFormat="1" ht="14.45" hidden="1" customHeight="1">
      <c r="B40" s="32"/>
      <c r="E40" s="27" t="s">
        <v>45</v>
      </c>
      <c r="F40" s="85">
        <f>ROUND((SUM(BH127:BH176)),  2)</f>
        <v>0</v>
      </c>
      <c r="I40" s="96">
        <v>0.15</v>
      </c>
      <c r="J40" s="85">
        <f>0</f>
        <v>0</v>
      </c>
      <c r="L40" s="32"/>
    </row>
    <row r="41" spans="2:12" s="1" customFormat="1" ht="14.45" hidden="1" customHeight="1">
      <c r="B41" s="32"/>
      <c r="E41" s="27" t="s">
        <v>46</v>
      </c>
      <c r="F41" s="85">
        <f>ROUND((SUM(BI127:BI176)),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D.1.5.02 - Vestavný nábytek (+ prvky nábytku)</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J127</f>
        <v>0</v>
      </c>
      <c r="L100" s="32"/>
      <c r="AU100" s="17" t="s">
        <v>242</v>
      </c>
    </row>
    <row r="101" spans="2:47" s="8" customFormat="1" ht="24.95" customHeight="1">
      <c r="B101" s="108"/>
      <c r="D101" s="109" t="s">
        <v>5524</v>
      </c>
      <c r="E101" s="110"/>
      <c r="F101" s="110"/>
      <c r="G101" s="110"/>
      <c r="H101" s="110"/>
      <c r="I101" s="110"/>
      <c r="J101" s="111">
        <f>J128</f>
        <v>0</v>
      </c>
      <c r="L101" s="108"/>
    </row>
    <row r="102" spans="2:47" s="9" customFormat="1" ht="19.899999999999999" customHeight="1">
      <c r="B102" s="112"/>
      <c r="D102" s="113" t="s">
        <v>5525</v>
      </c>
      <c r="E102" s="114"/>
      <c r="F102" s="114"/>
      <c r="G102" s="114"/>
      <c r="H102" s="114"/>
      <c r="I102" s="114"/>
      <c r="J102" s="115">
        <f>J129</f>
        <v>0</v>
      </c>
      <c r="L102" s="112"/>
    </row>
    <row r="103" spans="2:47" s="9" customFormat="1" ht="19.899999999999999" customHeight="1">
      <c r="B103" s="112"/>
      <c r="D103" s="113" t="s">
        <v>5526</v>
      </c>
      <c r="E103" s="114"/>
      <c r="F103" s="114"/>
      <c r="G103" s="114"/>
      <c r="H103" s="114"/>
      <c r="I103" s="114"/>
      <c r="J103" s="115">
        <f>J174</f>
        <v>0</v>
      </c>
      <c r="L103" s="112"/>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253</v>
      </c>
      <c r="L110" s="32"/>
    </row>
    <row r="111" spans="2:47" s="1" customFormat="1" ht="6.95" customHeight="1">
      <c r="B111" s="32"/>
      <c r="L111" s="32"/>
    </row>
    <row r="112" spans="2:47" s="1" customFormat="1" ht="12" customHeight="1">
      <c r="B112" s="32"/>
      <c r="C112" s="27" t="s">
        <v>16</v>
      </c>
      <c r="L112" s="32"/>
    </row>
    <row r="113" spans="2:63" s="1" customFormat="1" ht="16.5" customHeight="1">
      <c r="B113" s="32"/>
      <c r="E113" s="258" t="str">
        <f>E7</f>
        <v>VÝSTAVBA CHRÁNĚNÉHO BYDLENÍ V NOVÉ PACE</v>
      </c>
      <c r="F113" s="259"/>
      <c r="G113" s="259"/>
      <c r="H113" s="259"/>
      <c r="L113" s="32"/>
    </row>
    <row r="114" spans="2:63" ht="12" customHeight="1">
      <c r="B114" s="20"/>
      <c r="C114" s="27" t="s">
        <v>228</v>
      </c>
      <c r="L114" s="20"/>
    </row>
    <row r="115" spans="2:63" ht="16.5" customHeight="1">
      <c r="B115" s="20"/>
      <c r="E115" s="258" t="s">
        <v>231</v>
      </c>
      <c r="F115" s="242"/>
      <c r="G115" s="242"/>
      <c r="H115" s="242"/>
      <c r="L115" s="20"/>
    </row>
    <row r="116" spans="2:63" ht="12" customHeight="1">
      <c r="B116" s="20"/>
      <c r="C116" s="27" t="s">
        <v>234</v>
      </c>
      <c r="L116" s="20"/>
    </row>
    <row r="117" spans="2:63" s="1" customFormat="1" ht="16.5" customHeight="1">
      <c r="B117" s="32"/>
      <c r="E117" s="222" t="s">
        <v>753</v>
      </c>
      <c r="F117" s="257"/>
      <c r="G117" s="257"/>
      <c r="H117" s="257"/>
      <c r="L117" s="32"/>
    </row>
    <row r="118" spans="2:63" s="1" customFormat="1" ht="12" customHeight="1">
      <c r="B118" s="32"/>
      <c r="C118" s="27" t="s">
        <v>754</v>
      </c>
      <c r="L118" s="32"/>
    </row>
    <row r="119" spans="2:63" s="1" customFormat="1" ht="16.5" customHeight="1">
      <c r="B119" s="32"/>
      <c r="E119" s="235" t="str">
        <f>E13</f>
        <v>D.1.5.02 - Vestavný nábytek (+ prvky nábytku)</v>
      </c>
      <c r="F119" s="257"/>
      <c r="G119" s="257"/>
      <c r="H119" s="257"/>
      <c r="L119" s="32"/>
    </row>
    <row r="120" spans="2:63" s="1" customFormat="1" ht="6.95" customHeight="1">
      <c r="B120" s="32"/>
      <c r="L120" s="32"/>
    </row>
    <row r="121" spans="2:63" s="1" customFormat="1" ht="12" customHeight="1">
      <c r="B121" s="32"/>
      <c r="C121" s="27" t="s">
        <v>20</v>
      </c>
      <c r="F121" s="25" t="str">
        <f>F16</f>
        <v xml:space="preserve">Na Vyšehradě 1205, 509 01 Nová Paka </v>
      </c>
      <c r="I121" s="27" t="s">
        <v>22</v>
      </c>
      <c r="J121" s="52" t="str">
        <f>IF(J16="","",J16)</f>
        <v>14. 12. 2023</v>
      </c>
      <c r="L121" s="32"/>
    </row>
    <row r="122" spans="2:63" s="1" customFormat="1" ht="6.95" customHeight="1">
      <c r="B122" s="32"/>
      <c r="L122" s="32"/>
    </row>
    <row r="123" spans="2:63" s="1" customFormat="1" ht="25.7" customHeight="1">
      <c r="B123" s="32"/>
      <c r="C123" s="27" t="s">
        <v>24</v>
      </c>
      <c r="F123" s="25" t="str">
        <f>E19</f>
        <v>Královehradecký kraj</v>
      </c>
      <c r="I123" s="27" t="s">
        <v>30</v>
      </c>
      <c r="J123" s="30" t="str">
        <f>E25</f>
        <v>Růžička a partneři, s.r.o.</v>
      </c>
      <c r="L123" s="32"/>
    </row>
    <row r="124" spans="2:63" s="1" customFormat="1" ht="15.2" customHeight="1">
      <c r="B124" s="32"/>
      <c r="C124" s="27" t="s">
        <v>28</v>
      </c>
      <c r="F124" s="25" t="str">
        <f>IF(E22="","",E22)</f>
        <v>Vyplň údaj</v>
      </c>
      <c r="I124" s="27" t="s">
        <v>33</v>
      </c>
      <c r="J124" s="30" t="str">
        <f>E28</f>
        <v>QSB, s.r.o.</v>
      </c>
      <c r="L124" s="32"/>
    </row>
    <row r="125" spans="2:63" s="1" customFormat="1" ht="10.35" customHeight="1">
      <c r="B125" s="32"/>
      <c r="L125" s="32"/>
    </row>
    <row r="126" spans="2:63" s="10" customFormat="1" ht="29.25" customHeight="1">
      <c r="B126" s="116"/>
      <c r="C126" s="117" t="s">
        <v>254</v>
      </c>
      <c r="D126" s="118" t="s">
        <v>62</v>
      </c>
      <c r="E126" s="118" t="s">
        <v>58</v>
      </c>
      <c r="F126" s="118" t="s">
        <v>59</v>
      </c>
      <c r="G126" s="118" t="s">
        <v>255</v>
      </c>
      <c r="H126" s="118" t="s">
        <v>256</v>
      </c>
      <c r="I126" s="118" t="s">
        <v>257</v>
      </c>
      <c r="J126" s="118" t="s">
        <v>240</v>
      </c>
      <c r="K126" s="119" t="s">
        <v>258</v>
      </c>
      <c r="L126" s="116"/>
      <c r="M126" s="59" t="s">
        <v>1</v>
      </c>
      <c r="N126" s="60" t="s">
        <v>41</v>
      </c>
      <c r="O126" s="60" t="s">
        <v>259</v>
      </c>
      <c r="P126" s="60" t="s">
        <v>260</v>
      </c>
      <c r="Q126" s="60" t="s">
        <v>261</v>
      </c>
      <c r="R126" s="60" t="s">
        <v>262</v>
      </c>
      <c r="S126" s="60" t="s">
        <v>263</v>
      </c>
      <c r="T126" s="61" t="s">
        <v>264</v>
      </c>
    </row>
    <row r="127" spans="2:63" s="1" customFormat="1" ht="22.9" customHeight="1">
      <c r="B127" s="32"/>
      <c r="C127" s="64" t="s">
        <v>265</v>
      </c>
      <c r="J127" s="120">
        <f>BK127</f>
        <v>0</v>
      </c>
      <c r="L127" s="32"/>
      <c r="M127" s="62"/>
      <c r="N127" s="53"/>
      <c r="O127" s="53"/>
      <c r="P127" s="121">
        <f>P128</f>
        <v>0</v>
      </c>
      <c r="Q127" s="53"/>
      <c r="R127" s="121">
        <f>R128</f>
        <v>0</v>
      </c>
      <c r="S127" s="53"/>
      <c r="T127" s="122">
        <f>T128</f>
        <v>0</v>
      </c>
      <c r="AT127" s="17" t="s">
        <v>76</v>
      </c>
      <c r="AU127" s="17" t="s">
        <v>242</v>
      </c>
      <c r="BK127" s="123">
        <f>BK128</f>
        <v>0</v>
      </c>
    </row>
    <row r="128" spans="2:63" s="11" customFormat="1" ht="25.9" customHeight="1">
      <c r="B128" s="124"/>
      <c r="D128" s="125" t="s">
        <v>76</v>
      </c>
      <c r="E128" s="126" t="s">
        <v>5527</v>
      </c>
      <c r="F128" s="126" t="s">
        <v>154</v>
      </c>
      <c r="I128" s="127"/>
      <c r="J128" s="128">
        <f>BK128</f>
        <v>0</v>
      </c>
      <c r="L128" s="124"/>
      <c r="M128" s="129"/>
      <c r="P128" s="130">
        <f>P129+P174</f>
        <v>0</v>
      </c>
      <c r="R128" s="130">
        <f>R129+R174</f>
        <v>0</v>
      </c>
      <c r="T128" s="131">
        <f>T129+T174</f>
        <v>0</v>
      </c>
      <c r="AR128" s="125" t="s">
        <v>84</v>
      </c>
      <c r="AT128" s="132" t="s">
        <v>76</v>
      </c>
      <c r="AU128" s="132" t="s">
        <v>77</v>
      </c>
      <c r="AY128" s="125" t="s">
        <v>268</v>
      </c>
      <c r="BK128" s="133">
        <f>BK129+BK174</f>
        <v>0</v>
      </c>
    </row>
    <row r="129" spans="2:65" s="11" customFormat="1" ht="22.9" customHeight="1">
      <c r="B129" s="124"/>
      <c r="D129" s="125" t="s">
        <v>76</v>
      </c>
      <c r="E129" s="134" t="s">
        <v>5528</v>
      </c>
      <c r="F129" s="134" t="s">
        <v>5529</v>
      </c>
      <c r="I129" s="127"/>
      <c r="J129" s="135">
        <f>BK129</f>
        <v>0</v>
      </c>
      <c r="L129" s="124"/>
      <c r="M129" s="129"/>
      <c r="P129" s="130">
        <f>SUM(P130:P173)</f>
        <v>0</v>
      </c>
      <c r="R129" s="130">
        <f>SUM(R130:R173)</f>
        <v>0</v>
      </c>
      <c r="T129" s="131">
        <f>SUM(T130:T173)</f>
        <v>0</v>
      </c>
      <c r="AR129" s="125" t="s">
        <v>84</v>
      </c>
      <c r="AT129" s="132" t="s">
        <v>76</v>
      </c>
      <c r="AU129" s="132" t="s">
        <v>84</v>
      </c>
      <c r="AY129" s="125" t="s">
        <v>268</v>
      </c>
      <c r="BK129" s="133">
        <f>SUM(BK130:BK173)</f>
        <v>0</v>
      </c>
    </row>
    <row r="130" spans="2:65" s="1" customFormat="1" ht="16.5" customHeight="1">
      <c r="B130" s="32"/>
      <c r="C130" s="136" t="s">
        <v>84</v>
      </c>
      <c r="D130" s="136" t="s">
        <v>270</v>
      </c>
      <c r="E130" s="137" t="s">
        <v>5530</v>
      </c>
      <c r="F130" s="138" t="s">
        <v>1</v>
      </c>
      <c r="G130" s="139" t="s">
        <v>440</v>
      </c>
      <c r="H130" s="140">
        <v>1</v>
      </c>
      <c r="I130" s="141"/>
      <c r="J130" s="142">
        <f>ROUND(I130*H130,2)</f>
        <v>0</v>
      </c>
      <c r="K130" s="138" t="s">
        <v>1</v>
      </c>
      <c r="L130" s="32"/>
      <c r="M130" s="143" t="s">
        <v>1</v>
      </c>
      <c r="N130" s="144" t="s">
        <v>42</v>
      </c>
      <c r="P130" s="145">
        <f>O130*H130</f>
        <v>0</v>
      </c>
      <c r="Q130" s="145">
        <v>0</v>
      </c>
      <c r="R130" s="145">
        <f>Q130*H130</f>
        <v>0</v>
      </c>
      <c r="S130" s="145">
        <v>0</v>
      </c>
      <c r="T130" s="146">
        <f>S130*H130</f>
        <v>0</v>
      </c>
      <c r="AR130" s="147" t="s">
        <v>615</v>
      </c>
      <c r="AT130" s="147" t="s">
        <v>270</v>
      </c>
      <c r="AU130" s="147" t="s">
        <v>90</v>
      </c>
      <c r="AY130" s="17" t="s">
        <v>268</v>
      </c>
      <c r="BE130" s="148">
        <f>IF(N130="základní",J130,0)</f>
        <v>0</v>
      </c>
      <c r="BF130" s="148">
        <f>IF(N130="snížená",J130,0)</f>
        <v>0</v>
      </c>
      <c r="BG130" s="148">
        <f>IF(N130="zákl. přenesená",J130,0)</f>
        <v>0</v>
      </c>
      <c r="BH130" s="148">
        <f>IF(N130="sníž. přenesená",J130,0)</f>
        <v>0</v>
      </c>
      <c r="BI130" s="148">
        <f>IF(N130="nulová",J130,0)</f>
        <v>0</v>
      </c>
      <c r="BJ130" s="17" t="s">
        <v>84</v>
      </c>
      <c r="BK130" s="148">
        <f>ROUND(I130*H130,2)</f>
        <v>0</v>
      </c>
      <c r="BL130" s="17" t="s">
        <v>615</v>
      </c>
      <c r="BM130" s="147" t="s">
        <v>5531</v>
      </c>
    </row>
    <row r="131" spans="2:65" s="1" customFormat="1" ht="312">
      <c r="B131" s="32"/>
      <c r="D131" s="150" t="s">
        <v>475</v>
      </c>
      <c r="F131" s="178" t="s">
        <v>5532</v>
      </c>
      <c r="I131" s="179"/>
      <c r="L131" s="32"/>
      <c r="M131" s="180"/>
      <c r="T131" s="56"/>
      <c r="AT131" s="17" t="s">
        <v>475</v>
      </c>
      <c r="AU131" s="17" t="s">
        <v>90</v>
      </c>
    </row>
    <row r="132" spans="2:65" s="1" customFormat="1" ht="16.5" customHeight="1">
      <c r="B132" s="32"/>
      <c r="C132" s="136" t="s">
        <v>90</v>
      </c>
      <c r="D132" s="136" t="s">
        <v>270</v>
      </c>
      <c r="E132" s="137" t="s">
        <v>5533</v>
      </c>
      <c r="F132" s="138" t="s">
        <v>5534</v>
      </c>
      <c r="G132" s="139" t="s">
        <v>440</v>
      </c>
      <c r="H132" s="140">
        <v>3</v>
      </c>
      <c r="I132" s="141"/>
      <c r="J132" s="142">
        <f>ROUND(I132*H132,2)</f>
        <v>0</v>
      </c>
      <c r="K132" s="138" t="s">
        <v>1</v>
      </c>
      <c r="L132" s="32"/>
      <c r="M132" s="143" t="s">
        <v>1</v>
      </c>
      <c r="N132" s="144" t="s">
        <v>42</v>
      </c>
      <c r="P132" s="145">
        <f>O132*H132</f>
        <v>0</v>
      </c>
      <c r="Q132" s="145">
        <v>0</v>
      </c>
      <c r="R132" s="145">
        <f>Q132*H132</f>
        <v>0</v>
      </c>
      <c r="S132" s="145">
        <v>0</v>
      </c>
      <c r="T132" s="146">
        <f>S132*H132</f>
        <v>0</v>
      </c>
      <c r="AR132" s="147" t="s">
        <v>615</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615</v>
      </c>
      <c r="BM132" s="147" t="s">
        <v>90</v>
      </c>
    </row>
    <row r="133" spans="2:65" s="1" customFormat="1" ht="146.25">
      <c r="B133" s="32"/>
      <c r="D133" s="150" t="s">
        <v>475</v>
      </c>
      <c r="F133" s="178" t="s">
        <v>5535</v>
      </c>
      <c r="I133" s="179"/>
      <c r="L133" s="32"/>
      <c r="M133" s="180"/>
      <c r="T133" s="56"/>
      <c r="AT133" s="17" t="s">
        <v>475</v>
      </c>
      <c r="AU133" s="17" t="s">
        <v>90</v>
      </c>
    </row>
    <row r="134" spans="2:65" s="1" customFormat="1" ht="16.5" customHeight="1">
      <c r="B134" s="32"/>
      <c r="C134" s="136" t="s">
        <v>97</v>
      </c>
      <c r="D134" s="136" t="s">
        <v>270</v>
      </c>
      <c r="E134" s="137" t="s">
        <v>5536</v>
      </c>
      <c r="F134" s="138" t="s">
        <v>5537</v>
      </c>
      <c r="G134" s="139" t="s">
        <v>440</v>
      </c>
      <c r="H134" s="140">
        <v>3</v>
      </c>
      <c r="I134" s="141"/>
      <c r="J134" s="142">
        <f>ROUND(I134*H134,2)</f>
        <v>0</v>
      </c>
      <c r="K134" s="138" t="s">
        <v>1</v>
      </c>
      <c r="L134" s="32"/>
      <c r="M134" s="143" t="s">
        <v>1</v>
      </c>
      <c r="N134" s="144" t="s">
        <v>42</v>
      </c>
      <c r="P134" s="145">
        <f>O134*H134</f>
        <v>0</v>
      </c>
      <c r="Q134" s="145">
        <v>0</v>
      </c>
      <c r="R134" s="145">
        <f>Q134*H134</f>
        <v>0</v>
      </c>
      <c r="S134" s="145">
        <v>0</v>
      </c>
      <c r="T134" s="146">
        <f>S134*H134</f>
        <v>0</v>
      </c>
      <c r="AR134" s="147" t="s">
        <v>615</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615</v>
      </c>
      <c r="BM134" s="147" t="s">
        <v>101</v>
      </c>
    </row>
    <row r="135" spans="2:65" s="1" customFormat="1" ht="107.25">
      <c r="B135" s="32"/>
      <c r="D135" s="150" t="s">
        <v>475</v>
      </c>
      <c r="F135" s="178" t="s">
        <v>5538</v>
      </c>
      <c r="I135" s="179"/>
      <c r="L135" s="32"/>
      <c r="M135" s="180"/>
      <c r="T135" s="56"/>
      <c r="AT135" s="17" t="s">
        <v>475</v>
      </c>
      <c r="AU135" s="17" t="s">
        <v>90</v>
      </c>
    </row>
    <row r="136" spans="2:65" s="1" customFormat="1" ht="16.5" customHeight="1">
      <c r="B136" s="32"/>
      <c r="C136" s="136" t="s">
        <v>101</v>
      </c>
      <c r="D136" s="136" t="s">
        <v>270</v>
      </c>
      <c r="E136" s="137" t="s">
        <v>5539</v>
      </c>
      <c r="F136" s="138" t="s">
        <v>5540</v>
      </c>
      <c r="G136" s="139" t="s">
        <v>440</v>
      </c>
      <c r="H136" s="140">
        <v>3</v>
      </c>
      <c r="I136" s="141"/>
      <c r="J136" s="142">
        <f>ROUND(I136*H136,2)</f>
        <v>0</v>
      </c>
      <c r="K136" s="138" t="s">
        <v>1</v>
      </c>
      <c r="L136" s="32"/>
      <c r="M136" s="143" t="s">
        <v>1</v>
      </c>
      <c r="N136" s="144" t="s">
        <v>42</v>
      </c>
      <c r="P136" s="145">
        <f>O136*H136</f>
        <v>0</v>
      </c>
      <c r="Q136" s="145">
        <v>0</v>
      </c>
      <c r="R136" s="145">
        <f>Q136*H136</f>
        <v>0</v>
      </c>
      <c r="S136" s="145">
        <v>0</v>
      </c>
      <c r="T136" s="146">
        <f>S136*H136</f>
        <v>0</v>
      </c>
      <c r="AR136" s="147" t="s">
        <v>615</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615</v>
      </c>
      <c r="BM136" s="147" t="s">
        <v>293</v>
      </c>
    </row>
    <row r="137" spans="2:65" s="1" customFormat="1" ht="107.25">
      <c r="B137" s="32"/>
      <c r="D137" s="150" t="s">
        <v>475</v>
      </c>
      <c r="F137" s="178" t="s">
        <v>5541</v>
      </c>
      <c r="I137" s="179"/>
      <c r="L137" s="32"/>
      <c r="M137" s="180"/>
      <c r="T137" s="56"/>
      <c r="AT137" s="17" t="s">
        <v>475</v>
      </c>
      <c r="AU137" s="17" t="s">
        <v>90</v>
      </c>
    </row>
    <row r="138" spans="2:65" s="1" customFormat="1" ht="16.5" customHeight="1">
      <c r="B138" s="32"/>
      <c r="C138" s="136" t="s">
        <v>289</v>
      </c>
      <c r="D138" s="136" t="s">
        <v>270</v>
      </c>
      <c r="E138" s="137" t="s">
        <v>5542</v>
      </c>
      <c r="F138" s="138" t="s">
        <v>5543</v>
      </c>
      <c r="G138" s="139" t="s">
        <v>440</v>
      </c>
      <c r="H138" s="140">
        <v>12</v>
      </c>
      <c r="I138" s="141"/>
      <c r="J138" s="142">
        <f>ROUND(I138*H138,2)</f>
        <v>0</v>
      </c>
      <c r="K138" s="138" t="s">
        <v>1</v>
      </c>
      <c r="L138" s="32"/>
      <c r="M138" s="143" t="s">
        <v>1</v>
      </c>
      <c r="N138" s="144" t="s">
        <v>42</v>
      </c>
      <c r="P138" s="145">
        <f>O138*H138</f>
        <v>0</v>
      </c>
      <c r="Q138" s="145">
        <v>0</v>
      </c>
      <c r="R138" s="145">
        <f>Q138*H138</f>
        <v>0</v>
      </c>
      <c r="S138" s="145">
        <v>0</v>
      </c>
      <c r="T138" s="146">
        <f>S138*H138</f>
        <v>0</v>
      </c>
      <c r="AR138" s="147" t="s">
        <v>615</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615</v>
      </c>
      <c r="BM138" s="147" t="s">
        <v>309</v>
      </c>
    </row>
    <row r="139" spans="2:65" s="1" customFormat="1" ht="126.75">
      <c r="B139" s="32"/>
      <c r="D139" s="150" t="s">
        <v>475</v>
      </c>
      <c r="F139" s="178" t="s">
        <v>5544</v>
      </c>
      <c r="I139" s="179"/>
      <c r="L139" s="32"/>
      <c r="M139" s="180"/>
      <c r="T139" s="56"/>
      <c r="AT139" s="17" t="s">
        <v>475</v>
      </c>
      <c r="AU139" s="17" t="s">
        <v>90</v>
      </c>
    </row>
    <row r="140" spans="2:65" s="1" customFormat="1" ht="16.5" customHeight="1">
      <c r="B140" s="32"/>
      <c r="C140" s="136" t="s">
        <v>293</v>
      </c>
      <c r="D140" s="136" t="s">
        <v>270</v>
      </c>
      <c r="E140" s="137" t="s">
        <v>5545</v>
      </c>
      <c r="F140" s="138" t="s">
        <v>5546</v>
      </c>
      <c r="G140" s="139" t="s">
        <v>440</v>
      </c>
      <c r="H140" s="140">
        <v>12</v>
      </c>
      <c r="I140" s="141"/>
      <c r="J140" s="142">
        <f>ROUND(I140*H140,2)</f>
        <v>0</v>
      </c>
      <c r="K140" s="138" t="s">
        <v>1</v>
      </c>
      <c r="L140" s="32"/>
      <c r="M140" s="143" t="s">
        <v>1</v>
      </c>
      <c r="N140" s="144" t="s">
        <v>42</v>
      </c>
      <c r="P140" s="145">
        <f>O140*H140</f>
        <v>0</v>
      </c>
      <c r="Q140" s="145">
        <v>0</v>
      </c>
      <c r="R140" s="145">
        <f>Q140*H140</f>
        <v>0</v>
      </c>
      <c r="S140" s="145">
        <v>0</v>
      </c>
      <c r="T140" s="146">
        <f>S140*H140</f>
        <v>0</v>
      </c>
      <c r="AR140" s="147" t="s">
        <v>615</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615</v>
      </c>
      <c r="BM140" s="147" t="s">
        <v>321</v>
      </c>
    </row>
    <row r="141" spans="2:65" s="1" customFormat="1" ht="58.5">
      <c r="B141" s="32"/>
      <c r="D141" s="150" t="s">
        <v>475</v>
      </c>
      <c r="F141" s="178" t="s">
        <v>5547</v>
      </c>
      <c r="I141" s="179"/>
      <c r="L141" s="32"/>
      <c r="M141" s="180"/>
      <c r="T141" s="56"/>
      <c r="AT141" s="17" t="s">
        <v>475</v>
      </c>
      <c r="AU141" s="17" t="s">
        <v>90</v>
      </c>
    </row>
    <row r="142" spans="2:65" s="1" customFormat="1" ht="16.5" customHeight="1">
      <c r="B142" s="32"/>
      <c r="C142" s="136" t="s">
        <v>299</v>
      </c>
      <c r="D142" s="136" t="s">
        <v>270</v>
      </c>
      <c r="E142" s="137" t="s">
        <v>5548</v>
      </c>
      <c r="F142" s="138" t="s">
        <v>5549</v>
      </c>
      <c r="G142" s="139" t="s">
        <v>440</v>
      </c>
      <c r="H142" s="140">
        <v>3</v>
      </c>
      <c r="I142" s="141"/>
      <c r="J142" s="142">
        <f>ROUND(I142*H142,2)</f>
        <v>0</v>
      </c>
      <c r="K142" s="138" t="s">
        <v>1</v>
      </c>
      <c r="L142" s="32"/>
      <c r="M142" s="143" t="s">
        <v>1</v>
      </c>
      <c r="N142" s="144" t="s">
        <v>42</v>
      </c>
      <c r="P142" s="145">
        <f>O142*H142</f>
        <v>0</v>
      </c>
      <c r="Q142" s="145">
        <v>0</v>
      </c>
      <c r="R142" s="145">
        <f>Q142*H142</f>
        <v>0</v>
      </c>
      <c r="S142" s="145">
        <v>0</v>
      </c>
      <c r="T142" s="146">
        <f>S142*H142</f>
        <v>0</v>
      </c>
      <c r="AR142" s="147" t="s">
        <v>615</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615</v>
      </c>
      <c r="BM142" s="147" t="s">
        <v>346</v>
      </c>
    </row>
    <row r="143" spans="2:65" s="1" customFormat="1" ht="68.25">
      <c r="B143" s="32"/>
      <c r="D143" s="150" t="s">
        <v>475</v>
      </c>
      <c r="F143" s="178" t="s">
        <v>5550</v>
      </c>
      <c r="I143" s="179"/>
      <c r="L143" s="32"/>
      <c r="M143" s="180"/>
      <c r="T143" s="56"/>
      <c r="AT143" s="17" t="s">
        <v>475</v>
      </c>
      <c r="AU143" s="17" t="s">
        <v>90</v>
      </c>
    </row>
    <row r="144" spans="2:65" s="1" customFormat="1" ht="16.5" customHeight="1">
      <c r="B144" s="32"/>
      <c r="C144" s="136" t="s">
        <v>309</v>
      </c>
      <c r="D144" s="136" t="s">
        <v>270</v>
      </c>
      <c r="E144" s="137" t="s">
        <v>5551</v>
      </c>
      <c r="F144" s="138" t="s">
        <v>5552</v>
      </c>
      <c r="G144" s="139" t="s">
        <v>440</v>
      </c>
      <c r="H144" s="140">
        <v>1</v>
      </c>
      <c r="I144" s="141"/>
      <c r="J144" s="142">
        <f>ROUND(I144*H144,2)</f>
        <v>0</v>
      </c>
      <c r="K144" s="138" t="s">
        <v>1</v>
      </c>
      <c r="L144" s="32"/>
      <c r="M144" s="143" t="s">
        <v>1</v>
      </c>
      <c r="N144" s="144" t="s">
        <v>42</v>
      </c>
      <c r="P144" s="145">
        <f>O144*H144</f>
        <v>0</v>
      </c>
      <c r="Q144" s="145">
        <v>0</v>
      </c>
      <c r="R144" s="145">
        <f>Q144*H144</f>
        <v>0</v>
      </c>
      <c r="S144" s="145">
        <v>0</v>
      </c>
      <c r="T144" s="146">
        <f>S144*H144</f>
        <v>0</v>
      </c>
      <c r="AR144" s="147" t="s">
        <v>615</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84</v>
      </c>
      <c r="BK144" s="148">
        <f>ROUND(I144*H144,2)</f>
        <v>0</v>
      </c>
      <c r="BL144" s="17" t="s">
        <v>615</v>
      </c>
      <c r="BM144" s="147" t="s">
        <v>361</v>
      </c>
    </row>
    <row r="145" spans="2:65" s="1" customFormat="1" ht="136.5">
      <c r="B145" s="32"/>
      <c r="D145" s="150" t="s">
        <v>475</v>
      </c>
      <c r="F145" s="178" t="s">
        <v>5553</v>
      </c>
      <c r="I145" s="179"/>
      <c r="L145" s="32"/>
      <c r="M145" s="180"/>
      <c r="T145" s="56"/>
      <c r="AT145" s="17" t="s">
        <v>475</v>
      </c>
      <c r="AU145" s="17" t="s">
        <v>90</v>
      </c>
    </row>
    <row r="146" spans="2:65" s="1" customFormat="1" ht="16.5" customHeight="1">
      <c r="B146" s="32"/>
      <c r="C146" s="136" t="s">
        <v>315</v>
      </c>
      <c r="D146" s="177" t="s">
        <v>270</v>
      </c>
      <c r="E146" s="137" t="s">
        <v>5554</v>
      </c>
      <c r="F146" s="138" t="s">
        <v>5555</v>
      </c>
      <c r="G146" s="139" t="s">
        <v>440</v>
      </c>
      <c r="H146" s="140">
        <v>1</v>
      </c>
      <c r="I146" s="141"/>
      <c r="J146" s="142">
        <f>ROUND(I146*H146,2)</f>
        <v>0</v>
      </c>
      <c r="K146" s="138" t="s">
        <v>1</v>
      </c>
      <c r="L146" s="32"/>
      <c r="M146" s="143" t="s">
        <v>1</v>
      </c>
      <c r="N146" s="144" t="s">
        <v>42</v>
      </c>
      <c r="P146" s="145">
        <f>O146*H146</f>
        <v>0</v>
      </c>
      <c r="Q146" s="145">
        <v>0</v>
      </c>
      <c r="R146" s="145">
        <f>Q146*H146</f>
        <v>0</v>
      </c>
      <c r="S146" s="145">
        <v>0</v>
      </c>
      <c r="T146" s="146">
        <f>S146*H146</f>
        <v>0</v>
      </c>
      <c r="AR146" s="147" t="s">
        <v>615</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615</v>
      </c>
      <c r="BM146" s="147" t="s">
        <v>370</v>
      </c>
    </row>
    <row r="147" spans="2:65" s="1" customFormat="1" ht="263.25">
      <c r="B147" s="32"/>
      <c r="D147" s="150" t="s">
        <v>475</v>
      </c>
      <c r="F147" s="178" t="s">
        <v>5556</v>
      </c>
      <c r="I147" s="179"/>
      <c r="L147" s="32"/>
      <c r="M147" s="180"/>
      <c r="T147" s="56"/>
      <c r="AT147" s="17" t="s">
        <v>475</v>
      </c>
      <c r="AU147" s="17" t="s">
        <v>90</v>
      </c>
    </row>
    <row r="148" spans="2:65" s="1" customFormat="1" ht="16.5" customHeight="1">
      <c r="B148" s="32"/>
      <c r="C148" s="136" t="s">
        <v>321</v>
      </c>
      <c r="D148" s="177" t="s">
        <v>270</v>
      </c>
      <c r="E148" s="137" t="s">
        <v>5557</v>
      </c>
      <c r="F148" s="138" t="s">
        <v>5558</v>
      </c>
      <c r="G148" s="139" t="s">
        <v>440</v>
      </c>
      <c r="H148" s="140">
        <v>2</v>
      </c>
      <c r="I148" s="141"/>
      <c r="J148" s="142">
        <f>ROUND(I148*H148,2)</f>
        <v>0</v>
      </c>
      <c r="K148" s="138" t="s">
        <v>1</v>
      </c>
      <c r="L148" s="32"/>
      <c r="M148" s="143" t="s">
        <v>1</v>
      </c>
      <c r="N148" s="144" t="s">
        <v>42</v>
      </c>
      <c r="P148" s="145">
        <f>O148*H148</f>
        <v>0</v>
      </c>
      <c r="Q148" s="145">
        <v>0</v>
      </c>
      <c r="R148" s="145">
        <f>Q148*H148</f>
        <v>0</v>
      </c>
      <c r="S148" s="145">
        <v>0</v>
      </c>
      <c r="T148" s="146">
        <f>S148*H148</f>
        <v>0</v>
      </c>
      <c r="AR148" s="147" t="s">
        <v>615</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615</v>
      </c>
      <c r="BM148" s="147" t="s">
        <v>378</v>
      </c>
    </row>
    <row r="149" spans="2:65" s="1" customFormat="1" ht="253.5">
      <c r="B149" s="32"/>
      <c r="D149" s="150" t="s">
        <v>475</v>
      </c>
      <c r="F149" s="178" t="s">
        <v>5559</v>
      </c>
      <c r="I149" s="179"/>
      <c r="L149" s="32"/>
      <c r="M149" s="180"/>
      <c r="T149" s="56"/>
      <c r="AT149" s="17" t="s">
        <v>475</v>
      </c>
      <c r="AU149" s="17" t="s">
        <v>90</v>
      </c>
    </row>
    <row r="150" spans="2:65" s="1" customFormat="1" ht="16.5" customHeight="1">
      <c r="B150" s="32"/>
      <c r="C150" s="136" t="s">
        <v>326</v>
      </c>
      <c r="D150" s="177" t="s">
        <v>270</v>
      </c>
      <c r="E150" s="137" t="s">
        <v>5560</v>
      </c>
      <c r="F150" s="138" t="s">
        <v>5561</v>
      </c>
      <c r="G150" s="139" t="s">
        <v>440</v>
      </c>
      <c r="H150" s="140">
        <v>1</v>
      </c>
      <c r="I150" s="141"/>
      <c r="J150" s="142">
        <f>ROUND(I150*H150,2)</f>
        <v>0</v>
      </c>
      <c r="K150" s="138" t="s">
        <v>1</v>
      </c>
      <c r="L150" s="32"/>
      <c r="M150" s="143" t="s">
        <v>1</v>
      </c>
      <c r="N150" s="144" t="s">
        <v>42</v>
      </c>
      <c r="P150" s="145">
        <f>O150*H150</f>
        <v>0</v>
      </c>
      <c r="Q150" s="145">
        <v>0</v>
      </c>
      <c r="R150" s="145">
        <f>Q150*H150</f>
        <v>0</v>
      </c>
      <c r="S150" s="145">
        <v>0</v>
      </c>
      <c r="T150" s="146">
        <f>S150*H150</f>
        <v>0</v>
      </c>
      <c r="AR150" s="147" t="s">
        <v>615</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84</v>
      </c>
      <c r="BK150" s="148">
        <f>ROUND(I150*H150,2)</f>
        <v>0</v>
      </c>
      <c r="BL150" s="17" t="s">
        <v>615</v>
      </c>
      <c r="BM150" s="147" t="s">
        <v>387</v>
      </c>
    </row>
    <row r="151" spans="2:65" s="1" customFormat="1" ht="253.5">
      <c r="B151" s="32"/>
      <c r="D151" s="150" t="s">
        <v>475</v>
      </c>
      <c r="F151" s="178" t="s">
        <v>5562</v>
      </c>
      <c r="I151" s="179"/>
      <c r="L151" s="32"/>
      <c r="M151" s="180"/>
      <c r="T151" s="56"/>
      <c r="AT151" s="17" t="s">
        <v>475</v>
      </c>
      <c r="AU151" s="17" t="s">
        <v>90</v>
      </c>
    </row>
    <row r="152" spans="2:65" s="1" customFormat="1" ht="16.5" customHeight="1">
      <c r="B152" s="32"/>
      <c r="C152" s="136" t="s">
        <v>346</v>
      </c>
      <c r="D152" s="136" t="s">
        <v>270</v>
      </c>
      <c r="E152" s="137" t="s">
        <v>5563</v>
      </c>
      <c r="F152" s="138" t="s">
        <v>5564</v>
      </c>
      <c r="G152" s="139" t="s">
        <v>440</v>
      </c>
      <c r="H152" s="140">
        <v>4</v>
      </c>
      <c r="I152" s="141"/>
      <c r="J152" s="142">
        <f>ROUND(I152*H152,2)</f>
        <v>0</v>
      </c>
      <c r="K152" s="138" t="s">
        <v>1</v>
      </c>
      <c r="L152" s="32"/>
      <c r="M152" s="143" t="s">
        <v>1</v>
      </c>
      <c r="N152" s="144" t="s">
        <v>42</v>
      </c>
      <c r="P152" s="145">
        <f>O152*H152</f>
        <v>0</v>
      </c>
      <c r="Q152" s="145">
        <v>0</v>
      </c>
      <c r="R152" s="145">
        <f>Q152*H152</f>
        <v>0</v>
      </c>
      <c r="S152" s="145">
        <v>0</v>
      </c>
      <c r="T152" s="146">
        <f>S152*H152</f>
        <v>0</v>
      </c>
      <c r="AR152" s="147" t="s">
        <v>615</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615</v>
      </c>
      <c r="BM152" s="147" t="s">
        <v>396</v>
      </c>
    </row>
    <row r="153" spans="2:65" s="1" customFormat="1" ht="97.5">
      <c r="B153" s="32"/>
      <c r="D153" s="150" t="s">
        <v>475</v>
      </c>
      <c r="F153" s="178" t="s">
        <v>5565</v>
      </c>
      <c r="I153" s="179"/>
      <c r="L153" s="32"/>
      <c r="M153" s="180"/>
      <c r="T153" s="56"/>
      <c r="AT153" s="17" t="s">
        <v>475</v>
      </c>
      <c r="AU153" s="17" t="s">
        <v>90</v>
      </c>
    </row>
    <row r="154" spans="2:65" s="1" customFormat="1" ht="16.5" customHeight="1">
      <c r="B154" s="32"/>
      <c r="C154" s="136" t="s">
        <v>356</v>
      </c>
      <c r="D154" s="136" t="s">
        <v>270</v>
      </c>
      <c r="E154" s="137" t="s">
        <v>5566</v>
      </c>
      <c r="F154" s="138" t="s">
        <v>5567</v>
      </c>
      <c r="G154" s="139" t="s">
        <v>440</v>
      </c>
      <c r="H154" s="140">
        <v>2</v>
      </c>
      <c r="I154" s="141"/>
      <c r="J154" s="142">
        <f>ROUND(I154*H154,2)</f>
        <v>0</v>
      </c>
      <c r="K154" s="138" t="s">
        <v>1</v>
      </c>
      <c r="L154" s="32"/>
      <c r="M154" s="143" t="s">
        <v>1</v>
      </c>
      <c r="N154" s="144" t="s">
        <v>42</v>
      </c>
      <c r="P154" s="145">
        <f>O154*H154</f>
        <v>0</v>
      </c>
      <c r="Q154" s="145">
        <v>0</v>
      </c>
      <c r="R154" s="145">
        <f>Q154*H154</f>
        <v>0</v>
      </c>
      <c r="S154" s="145">
        <v>0</v>
      </c>
      <c r="T154" s="146">
        <f>S154*H154</f>
        <v>0</v>
      </c>
      <c r="AR154" s="147" t="s">
        <v>615</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615</v>
      </c>
      <c r="BM154" s="147" t="s">
        <v>406</v>
      </c>
    </row>
    <row r="155" spans="2:65" s="1" customFormat="1" ht="136.5">
      <c r="B155" s="32"/>
      <c r="D155" s="150" t="s">
        <v>475</v>
      </c>
      <c r="F155" s="178" t="s">
        <v>5568</v>
      </c>
      <c r="I155" s="179"/>
      <c r="L155" s="32"/>
      <c r="M155" s="180"/>
      <c r="T155" s="56"/>
      <c r="AT155" s="17" t="s">
        <v>475</v>
      </c>
      <c r="AU155" s="17" t="s">
        <v>90</v>
      </c>
    </row>
    <row r="156" spans="2:65" s="1" customFormat="1" ht="16.5" customHeight="1">
      <c r="B156" s="32"/>
      <c r="C156" s="136" t="s">
        <v>361</v>
      </c>
      <c r="D156" s="136" t="s">
        <v>270</v>
      </c>
      <c r="E156" s="137" t="s">
        <v>5569</v>
      </c>
      <c r="F156" s="138" t="s">
        <v>5570</v>
      </c>
      <c r="G156" s="139" t="s">
        <v>440</v>
      </c>
      <c r="H156" s="140">
        <v>2</v>
      </c>
      <c r="I156" s="141"/>
      <c r="J156" s="142">
        <f>ROUND(I156*H156,2)</f>
        <v>0</v>
      </c>
      <c r="K156" s="138" t="s">
        <v>1</v>
      </c>
      <c r="L156" s="32"/>
      <c r="M156" s="143" t="s">
        <v>1</v>
      </c>
      <c r="N156" s="144" t="s">
        <v>42</v>
      </c>
      <c r="P156" s="145">
        <f>O156*H156</f>
        <v>0</v>
      </c>
      <c r="Q156" s="145">
        <v>0</v>
      </c>
      <c r="R156" s="145">
        <f>Q156*H156</f>
        <v>0</v>
      </c>
      <c r="S156" s="145">
        <v>0</v>
      </c>
      <c r="T156" s="146">
        <f>S156*H156</f>
        <v>0</v>
      </c>
      <c r="AR156" s="147" t="s">
        <v>615</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84</v>
      </c>
      <c r="BK156" s="148">
        <f>ROUND(I156*H156,2)</f>
        <v>0</v>
      </c>
      <c r="BL156" s="17" t="s">
        <v>615</v>
      </c>
      <c r="BM156" s="147" t="s">
        <v>416</v>
      </c>
    </row>
    <row r="157" spans="2:65" s="1" customFormat="1" ht="68.25">
      <c r="B157" s="32"/>
      <c r="D157" s="150" t="s">
        <v>475</v>
      </c>
      <c r="F157" s="178" t="s">
        <v>5571</v>
      </c>
      <c r="I157" s="179"/>
      <c r="L157" s="32"/>
      <c r="M157" s="180"/>
      <c r="T157" s="56"/>
      <c r="AT157" s="17" t="s">
        <v>475</v>
      </c>
      <c r="AU157" s="17" t="s">
        <v>90</v>
      </c>
    </row>
    <row r="158" spans="2:65" s="1" customFormat="1" ht="16.5" customHeight="1">
      <c r="B158" s="32"/>
      <c r="C158" s="136" t="s">
        <v>8</v>
      </c>
      <c r="D158" s="136" t="s">
        <v>270</v>
      </c>
      <c r="E158" s="137" t="s">
        <v>5572</v>
      </c>
      <c r="F158" s="138" t="s">
        <v>5573</v>
      </c>
      <c r="G158" s="139" t="s">
        <v>440</v>
      </c>
      <c r="H158" s="140">
        <v>2</v>
      </c>
      <c r="I158" s="141"/>
      <c r="J158" s="142">
        <f>ROUND(I158*H158,2)</f>
        <v>0</v>
      </c>
      <c r="K158" s="138" t="s">
        <v>1</v>
      </c>
      <c r="L158" s="32"/>
      <c r="M158" s="143" t="s">
        <v>1</v>
      </c>
      <c r="N158" s="144" t="s">
        <v>42</v>
      </c>
      <c r="P158" s="145">
        <f>O158*H158</f>
        <v>0</v>
      </c>
      <c r="Q158" s="145">
        <v>0</v>
      </c>
      <c r="R158" s="145">
        <f>Q158*H158</f>
        <v>0</v>
      </c>
      <c r="S158" s="145">
        <v>0</v>
      </c>
      <c r="T158" s="146">
        <f>S158*H158</f>
        <v>0</v>
      </c>
      <c r="AR158" s="147" t="s">
        <v>615</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615</v>
      </c>
      <c r="BM158" s="147" t="s">
        <v>308</v>
      </c>
    </row>
    <row r="159" spans="2:65" s="1" customFormat="1" ht="87.75">
      <c r="B159" s="32"/>
      <c r="D159" s="150" t="s">
        <v>475</v>
      </c>
      <c r="F159" s="178" t="s">
        <v>5574</v>
      </c>
      <c r="I159" s="179"/>
      <c r="L159" s="32"/>
      <c r="M159" s="180"/>
      <c r="T159" s="56"/>
      <c r="AT159" s="17" t="s">
        <v>475</v>
      </c>
      <c r="AU159" s="17" t="s">
        <v>90</v>
      </c>
    </row>
    <row r="160" spans="2:65" s="1" customFormat="1" ht="16.5" customHeight="1">
      <c r="B160" s="32"/>
      <c r="C160" s="136" t="s">
        <v>370</v>
      </c>
      <c r="D160" s="136" t="s">
        <v>270</v>
      </c>
      <c r="E160" s="137" t="s">
        <v>5575</v>
      </c>
      <c r="F160" s="138" t="s">
        <v>5576</v>
      </c>
      <c r="G160" s="139" t="s">
        <v>440</v>
      </c>
      <c r="H160" s="140">
        <v>1</v>
      </c>
      <c r="I160" s="141"/>
      <c r="J160" s="142">
        <f>ROUND(I160*H160,2)</f>
        <v>0</v>
      </c>
      <c r="K160" s="138" t="s">
        <v>1</v>
      </c>
      <c r="L160" s="32"/>
      <c r="M160" s="143" t="s">
        <v>1</v>
      </c>
      <c r="N160" s="144" t="s">
        <v>42</v>
      </c>
      <c r="P160" s="145">
        <f>O160*H160</f>
        <v>0</v>
      </c>
      <c r="Q160" s="145">
        <v>0</v>
      </c>
      <c r="R160" s="145">
        <f>Q160*H160</f>
        <v>0</v>
      </c>
      <c r="S160" s="145">
        <v>0</v>
      </c>
      <c r="T160" s="146">
        <f>S160*H160</f>
        <v>0</v>
      </c>
      <c r="AR160" s="147" t="s">
        <v>615</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615</v>
      </c>
      <c r="BM160" s="147" t="s">
        <v>437</v>
      </c>
    </row>
    <row r="161" spans="2:65" s="1" customFormat="1" ht="87.75">
      <c r="B161" s="32"/>
      <c r="D161" s="150" t="s">
        <v>475</v>
      </c>
      <c r="F161" s="178" t="s">
        <v>5577</v>
      </c>
      <c r="I161" s="179"/>
      <c r="L161" s="32"/>
      <c r="M161" s="180"/>
      <c r="T161" s="56"/>
      <c r="AT161" s="17" t="s">
        <v>475</v>
      </c>
      <c r="AU161" s="17" t="s">
        <v>90</v>
      </c>
    </row>
    <row r="162" spans="2:65" s="1" customFormat="1" ht="16.5" customHeight="1">
      <c r="B162" s="32"/>
      <c r="C162" s="136" t="s">
        <v>374</v>
      </c>
      <c r="D162" s="136" t="s">
        <v>270</v>
      </c>
      <c r="E162" s="137" t="s">
        <v>5578</v>
      </c>
      <c r="F162" s="138" t="s">
        <v>5579</v>
      </c>
      <c r="G162" s="139" t="s">
        <v>440</v>
      </c>
      <c r="H162" s="140">
        <v>1</v>
      </c>
      <c r="I162" s="141"/>
      <c r="J162" s="142">
        <f>ROUND(I162*H162,2)</f>
        <v>0</v>
      </c>
      <c r="K162" s="138" t="s">
        <v>1</v>
      </c>
      <c r="L162" s="32"/>
      <c r="M162" s="143" t="s">
        <v>1</v>
      </c>
      <c r="N162" s="144" t="s">
        <v>42</v>
      </c>
      <c r="P162" s="145">
        <f>O162*H162</f>
        <v>0</v>
      </c>
      <c r="Q162" s="145">
        <v>0</v>
      </c>
      <c r="R162" s="145">
        <f>Q162*H162</f>
        <v>0</v>
      </c>
      <c r="S162" s="145">
        <v>0</v>
      </c>
      <c r="T162" s="146">
        <f>S162*H162</f>
        <v>0</v>
      </c>
      <c r="AR162" s="147" t="s">
        <v>615</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615</v>
      </c>
      <c r="BM162" s="147" t="s">
        <v>448</v>
      </c>
    </row>
    <row r="163" spans="2:65" s="1" customFormat="1" ht="126.75">
      <c r="B163" s="32"/>
      <c r="D163" s="150" t="s">
        <v>475</v>
      </c>
      <c r="F163" s="178" t="s">
        <v>5580</v>
      </c>
      <c r="I163" s="179"/>
      <c r="L163" s="32"/>
      <c r="M163" s="180"/>
      <c r="T163" s="56"/>
      <c r="AT163" s="17" t="s">
        <v>475</v>
      </c>
      <c r="AU163" s="17" t="s">
        <v>90</v>
      </c>
    </row>
    <row r="164" spans="2:65" s="1" customFormat="1" ht="16.5" customHeight="1">
      <c r="B164" s="32"/>
      <c r="C164" s="136" t="s">
        <v>378</v>
      </c>
      <c r="D164" s="136" t="s">
        <v>270</v>
      </c>
      <c r="E164" s="137" t="s">
        <v>5581</v>
      </c>
      <c r="F164" s="138" t="s">
        <v>5582</v>
      </c>
      <c r="G164" s="139" t="s">
        <v>440</v>
      </c>
      <c r="H164" s="140">
        <v>3</v>
      </c>
      <c r="I164" s="141"/>
      <c r="J164" s="142">
        <f>ROUND(I164*H164,2)</f>
        <v>0</v>
      </c>
      <c r="K164" s="138" t="s">
        <v>1</v>
      </c>
      <c r="L164" s="32"/>
      <c r="M164" s="143" t="s">
        <v>1</v>
      </c>
      <c r="N164" s="144" t="s">
        <v>42</v>
      </c>
      <c r="P164" s="145">
        <f>O164*H164</f>
        <v>0</v>
      </c>
      <c r="Q164" s="145">
        <v>0</v>
      </c>
      <c r="R164" s="145">
        <f>Q164*H164</f>
        <v>0</v>
      </c>
      <c r="S164" s="145">
        <v>0</v>
      </c>
      <c r="T164" s="146">
        <f>S164*H164</f>
        <v>0</v>
      </c>
      <c r="AR164" s="147" t="s">
        <v>615</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615</v>
      </c>
      <c r="BM164" s="147" t="s">
        <v>477</v>
      </c>
    </row>
    <row r="165" spans="2:65" s="1" customFormat="1" ht="107.25">
      <c r="B165" s="32"/>
      <c r="D165" s="150" t="s">
        <v>475</v>
      </c>
      <c r="F165" s="178" t="s">
        <v>5583</v>
      </c>
      <c r="I165" s="179"/>
      <c r="L165" s="32"/>
      <c r="M165" s="180"/>
      <c r="T165" s="56"/>
      <c r="AT165" s="17" t="s">
        <v>475</v>
      </c>
      <c r="AU165" s="17" t="s">
        <v>90</v>
      </c>
    </row>
    <row r="166" spans="2:65" s="1" customFormat="1" ht="16.5" customHeight="1">
      <c r="B166" s="32"/>
      <c r="C166" s="136" t="s">
        <v>382</v>
      </c>
      <c r="D166" s="136" t="s">
        <v>270</v>
      </c>
      <c r="E166" s="137" t="s">
        <v>5584</v>
      </c>
      <c r="F166" s="138" t="s">
        <v>5585</v>
      </c>
      <c r="G166" s="139" t="s">
        <v>440</v>
      </c>
      <c r="H166" s="140">
        <v>1</v>
      </c>
      <c r="I166" s="141"/>
      <c r="J166" s="142">
        <f>ROUND(I166*H166,2)</f>
        <v>0</v>
      </c>
      <c r="K166" s="138" t="s">
        <v>1</v>
      </c>
      <c r="L166" s="32"/>
      <c r="M166" s="143" t="s">
        <v>1</v>
      </c>
      <c r="N166" s="144" t="s">
        <v>42</v>
      </c>
      <c r="P166" s="145">
        <f>O166*H166</f>
        <v>0</v>
      </c>
      <c r="Q166" s="145">
        <v>0</v>
      </c>
      <c r="R166" s="145">
        <f>Q166*H166</f>
        <v>0</v>
      </c>
      <c r="S166" s="145">
        <v>0</v>
      </c>
      <c r="T166" s="146">
        <f>S166*H166</f>
        <v>0</v>
      </c>
      <c r="AR166" s="147" t="s">
        <v>615</v>
      </c>
      <c r="AT166" s="147" t="s">
        <v>270</v>
      </c>
      <c r="AU166" s="147" t="s">
        <v>90</v>
      </c>
      <c r="AY166" s="17" t="s">
        <v>268</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615</v>
      </c>
      <c r="BM166" s="147" t="s">
        <v>484</v>
      </c>
    </row>
    <row r="167" spans="2:65" s="1" customFormat="1" ht="68.25">
      <c r="B167" s="32"/>
      <c r="D167" s="150" t="s">
        <v>475</v>
      </c>
      <c r="F167" s="178" t="s">
        <v>5586</v>
      </c>
      <c r="I167" s="179"/>
      <c r="L167" s="32"/>
      <c r="M167" s="180"/>
      <c r="T167" s="56"/>
      <c r="AT167" s="17" t="s">
        <v>475</v>
      </c>
      <c r="AU167" s="17" t="s">
        <v>90</v>
      </c>
    </row>
    <row r="168" spans="2:65" s="1" customFormat="1" ht="16.5" customHeight="1">
      <c r="B168" s="32"/>
      <c r="C168" s="136" t="s">
        <v>387</v>
      </c>
      <c r="D168" s="136" t="s">
        <v>270</v>
      </c>
      <c r="E168" s="137" t="s">
        <v>5587</v>
      </c>
      <c r="F168" s="138" t="s">
        <v>5588</v>
      </c>
      <c r="G168" s="139" t="s">
        <v>440</v>
      </c>
      <c r="H168" s="140">
        <v>1</v>
      </c>
      <c r="I168" s="141"/>
      <c r="J168" s="142">
        <f>ROUND(I168*H168,2)</f>
        <v>0</v>
      </c>
      <c r="K168" s="138" t="s">
        <v>1</v>
      </c>
      <c r="L168" s="32"/>
      <c r="M168" s="143" t="s">
        <v>1</v>
      </c>
      <c r="N168" s="144" t="s">
        <v>42</v>
      </c>
      <c r="P168" s="145">
        <f>O168*H168</f>
        <v>0</v>
      </c>
      <c r="Q168" s="145">
        <v>0</v>
      </c>
      <c r="R168" s="145">
        <f>Q168*H168</f>
        <v>0</v>
      </c>
      <c r="S168" s="145">
        <v>0</v>
      </c>
      <c r="T168" s="146">
        <f>S168*H168</f>
        <v>0</v>
      </c>
      <c r="AR168" s="147" t="s">
        <v>615</v>
      </c>
      <c r="AT168" s="147" t="s">
        <v>270</v>
      </c>
      <c r="AU168" s="147" t="s">
        <v>90</v>
      </c>
      <c r="AY168" s="17" t="s">
        <v>268</v>
      </c>
      <c r="BE168" s="148">
        <f>IF(N168="základní",J168,0)</f>
        <v>0</v>
      </c>
      <c r="BF168" s="148">
        <f>IF(N168="snížená",J168,0)</f>
        <v>0</v>
      </c>
      <c r="BG168" s="148">
        <f>IF(N168="zákl. přenesená",J168,0)</f>
        <v>0</v>
      </c>
      <c r="BH168" s="148">
        <f>IF(N168="sníž. přenesená",J168,0)</f>
        <v>0</v>
      </c>
      <c r="BI168" s="148">
        <f>IF(N168="nulová",J168,0)</f>
        <v>0</v>
      </c>
      <c r="BJ168" s="17" t="s">
        <v>84</v>
      </c>
      <c r="BK168" s="148">
        <f>ROUND(I168*H168,2)</f>
        <v>0</v>
      </c>
      <c r="BL168" s="17" t="s">
        <v>615</v>
      </c>
      <c r="BM168" s="147" t="s">
        <v>492</v>
      </c>
    </row>
    <row r="169" spans="2:65" s="1" customFormat="1" ht="87.75">
      <c r="B169" s="32"/>
      <c r="D169" s="150" t="s">
        <v>475</v>
      </c>
      <c r="F169" s="178" t="s">
        <v>5589</v>
      </c>
      <c r="I169" s="179"/>
      <c r="L169" s="32"/>
      <c r="M169" s="180"/>
      <c r="T169" s="56"/>
      <c r="AT169" s="17" t="s">
        <v>475</v>
      </c>
      <c r="AU169" s="17" t="s">
        <v>90</v>
      </c>
    </row>
    <row r="170" spans="2:65" s="1" customFormat="1" ht="16.5" customHeight="1">
      <c r="B170" s="32"/>
      <c r="C170" s="136" t="s">
        <v>7</v>
      </c>
      <c r="D170" s="136" t="s">
        <v>270</v>
      </c>
      <c r="E170" s="137" t="s">
        <v>5590</v>
      </c>
      <c r="F170" s="138" t="s">
        <v>5591</v>
      </c>
      <c r="G170" s="139" t="s">
        <v>440</v>
      </c>
      <c r="H170" s="140">
        <v>4</v>
      </c>
      <c r="I170" s="141"/>
      <c r="J170" s="142">
        <f>ROUND(I170*H170,2)</f>
        <v>0</v>
      </c>
      <c r="K170" s="138" t="s">
        <v>1</v>
      </c>
      <c r="L170" s="32"/>
      <c r="M170" s="143" t="s">
        <v>1</v>
      </c>
      <c r="N170" s="144" t="s">
        <v>42</v>
      </c>
      <c r="P170" s="145">
        <f>O170*H170</f>
        <v>0</v>
      </c>
      <c r="Q170" s="145">
        <v>0</v>
      </c>
      <c r="R170" s="145">
        <f>Q170*H170</f>
        <v>0</v>
      </c>
      <c r="S170" s="145">
        <v>0</v>
      </c>
      <c r="T170" s="146">
        <f>S170*H170</f>
        <v>0</v>
      </c>
      <c r="AR170" s="147" t="s">
        <v>615</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84</v>
      </c>
      <c r="BK170" s="148">
        <f>ROUND(I170*H170,2)</f>
        <v>0</v>
      </c>
      <c r="BL170" s="17" t="s">
        <v>615</v>
      </c>
      <c r="BM170" s="147" t="s">
        <v>502</v>
      </c>
    </row>
    <row r="171" spans="2:65" s="1" customFormat="1" ht="107.25">
      <c r="B171" s="32"/>
      <c r="D171" s="150" t="s">
        <v>475</v>
      </c>
      <c r="F171" s="178" t="s">
        <v>5592</v>
      </c>
      <c r="I171" s="179"/>
      <c r="L171" s="32"/>
      <c r="M171" s="180"/>
      <c r="T171" s="56"/>
      <c r="AT171" s="17" t="s">
        <v>475</v>
      </c>
      <c r="AU171" s="17" t="s">
        <v>90</v>
      </c>
    </row>
    <row r="172" spans="2:65" s="1" customFormat="1" ht="16.5" customHeight="1">
      <c r="B172" s="32"/>
      <c r="C172" s="136" t="s">
        <v>396</v>
      </c>
      <c r="D172" s="136" t="s">
        <v>270</v>
      </c>
      <c r="E172" s="137" t="s">
        <v>5593</v>
      </c>
      <c r="F172" s="138" t="s">
        <v>5594</v>
      </c>
      <c r="G172" s="139" t="s">
        <v>440</v>
      </c>
      <c r="H172" s="140">
        <v>2</v>
      </c>
      <c r="I172" s="141"/>
      <c r="J172" s="142">
        <f>ROUND(I172*H172,2)</f>
        <v>0</v>
      </c>
      <c r="K172" s="138" t="s">
        <v>1</v>
      </c>
      <c r="L172" s="32"/>
      <c r="M172" s="143" t="s">
        <v>1</v>
      </c>
      <c r="N172" s="144" t="s">
        <v>42</v>
      </c>
      <c r="P172" s="145">
        <f>O172*H172</f>
        <v>0</v>
      </c>
      <c r="Q172" s="145">
        <v>0</v>
      </c>
      <c r="R172" s="145">
        <f>Q172*H172</f>
        <v>0</v>
      </c>
      <c r="S172" s="145">
        <v>0</v>
      </c>
      <c r="T172" s="146">
        <f>S172*H172</f>
        <v>0</v>
      </c>
      <c r="AR172" s="147" t="s">
        <v>615</v>
      </c>
      <c r="AT172" s="147" t="s">
        <v>270</v>
      </c>
      <c r="AU172" s="147" t="s">
        <v>90</v>
      </c>
      <c r="AY172" s="17" t="s">
        <v>268</v>
      </c>
      <c r="BE172" s="148">
        <f>IF(N172="základní",J172,0)</f>
        <v>0</v>
      </c>
      <c r="BF172" s="148">
        <f>IF(N172="snížená",J172,0)</f>
        <v>0</v>
      </c>
      <c r="BG172" s="148">
        <f>IF(N172="zákl. přenesená",J172,0)</f>
        <v>0</v>
      </c>
      <c r="BH172" s="148">
        <f>IF(N172="sníž. přenesená",J172,0)</f>
        <v>0</v>
      </c>
      <c r="BI172" s="148">
        <f>IF(N172="nulová",J172,0)</f>
        <v>0</v>
      </c>
      <c r="BJ172" s="17" t="s">
        <v>84</v>
      </c>
      <c r="BK172" s="148">
        <f>ROUND(I172*H172,2)</f>
        <v>0</v>
      </c>
      <c r="BL172" s="17" t="s">
        <v>615</v>
      </c>
      <c r="BM172" s="147" t="s">
        <v>513</v>
      </c>
    </row>
    <row r="173" spans="2:65" s="1" customFormat="1" ht="97.5">
      <c r="B173" s="32"/>
      <c r="D173" s="150" t="s">
        <v>475</v>
      </c>
      <c r="F173" s="178" t="s">
        <v>5595</v>
      </c>
      <c r="I173" s="179"/>
      <c r="L173" s="32"/>
      <c r="M173" s="180"/>
      <c r="T173" s="56"/>
      <c r="AT173" s="17" t="s">
        <v>475</v>
      </c>
      <c r="AU173" s="17" t="s">
        <v>90</v>
      </c>
    </row>
    <row r="174" spans="2:65" s="11" customFormat="1" ht="22.9" customHeight="1">
      <c r="B174" s="124"/>
      <c r="D174" s="125" t="s">
        <v>76</v>
      </c>
      <c r="E174" s="134" t="s">
        <v>5596</v>
      </c>
      <c r="F174" s="134" t="s">
        <v>5597</v>
      </c>
      <c r="I174" s="127"/>
      <c r="J174" s="135">
        <f>BK174</f>
        <v>0</v>
      </c>
      <c r="L174" s="124"/>
      <c r="M174" s="129"/>
      <c r="P174" s="130">
        <f>SUM(P175:P176)</f>
        <v>0</v>
      </c>
      <c r="R174" s="130">
        <f>SUM(R175:R176)</f>
        <v>0</v>
      </c>
      <c r="T174" s="131">
        <f>SUM(T175:T176)</f>
        <v>0</v>
      </c>
      <c r="AR174" s="125" t="s">
        <v>84</v>
      </c>
      <c r="AT174" s="132" t="s">
        <v>76</v>
      </c>
      <c r="AU174" s="132" t="s">
        <v>84</v>
      </c>
      <c r="AY174" s="125" t="s">
        <v>268</v>
      </c>
      <c r="BK174" s="133">
        <f>SUM(BK175:BK176)</f>
        <v>0</v>
      </c>
    </row>
    <row r="175" spans="2:65" s="1" customFormat="1" ht="16.5" customHeight="1">
      <c r="B175" s="32"/>
      <c r="C175" s="136" t="s">
        <v>401</v>
      </c>
      <c r="D175" s="136" t="s">
        <v>270</v>
      </c>
      <c r="E175" s="137" t="s">
        <v>5598</v>
      </c>
      <c r="F175" s="138" t="s">
        <v>5599</v>
      </c>
      <c r="G175" s="139" t="s">
        <v>5600</v>
      </c>
      <c r="H175" s="140">
        <v>1</v>
      </c>
      <c r="I175" s="141"/>
      <c r="J175" s="142">
        <f>ROUND(I175*H175,2)</f>
        <v>0</v>
      </c>
      <c r="K175" s="138" t="s">
        <v>1</v>
      </c>
      <c r="L175" s="32"/>
      <c r="M175" s="143" t="s">
        <v>1</v>
      </c>
      <c r="N175" s="144" t="s">
        <v>42</v>
      </c>
      <c r="P175" s="145">
        <f>O175*H175</f>
        <v>0</v>
      </c>
      <c r="Q175" s="145">
        <v>0</v>
      </c>
      <c r="R175" s="145">
        <f>Q175*H175</f>
        <v>0</v>
      </c>
      <c r="S175" s="145">
        <v>0</v>
      </c>
      <c r="T175" s="146">
        <f>S175*H175</f>
        <v>0</v>
      </c>
      <c r="AR175" s="147" t="s">
        <v>615</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615</v>
      </c>
      <c r="BM175" s="147" t="s">
        <v>523</v>
      </c>
    </row>
    <row r="176" spans="2:65" s="1" customFormat="1" ht="58.5">
      <c r="B176" s="32"/>
      <c r="D176" s="150" t="s">
        <v>475</v>
      </c>
      <c r="F176" s="178" t="s">
        <v>5601</v>
      </c>
      <c r="I176" s="179"/>
      <c r="L176" s="32"/>
      <c r="M176" s="198"/>
      <c r="N176" s="183"/>
      <c r="O176" s="183"/>
      <c r="P176" s="183"/>
      <c r="Q176" s="183"/>
      <c r="R176" s="183"/>
      <c r="S176" s="183"/>
      <c r="T176" s="199"/>
      <c r="AT176" s="17" t="s">
        <v>475</v>
      </c>
      <c r="AU176" s="17" t="s">
        <v>90</v>
      </c>
    </row>
    <row r="177" spans="2:12" s="1" customFormat="1" ht="6.95" customHeight="1">
      <c r="B177" s="44"/>
      <c r="C177" s="45"/>
      <c r="D177" s="45"/>
      <c r="E177" s="45"/>
      <c r="F177" s="45"/>
      <c r="G177" s="45"/>
      <c r="H177" s="45"/>
      <c r="I177" s="45"/>
      <c r="J177" s="45"/>
      <c r="K177" s="45"/>
      <c r="L177" s="32"/>
    </row>
  </sheetData>
  <sheetProtection algorithmName="SHA-512" hashValue="5TTCmuC1FCzntb6oOV/Btd9HE3fAap5K/cvlFa0JsTBSwiJFingGKw5JC3leL0ZeXwT7Worh6Tpf4PJhs8Ih6A==" saltValue="etBMf6KSkt05IyGWGRTjiJ1bMtnimvuFbnHcPHsNSbLhTo+3XqLXyKBgyVAtN5BZHtL8H6ekMGWp4Y4jtMKViA==" spinCount="100000" sheet="1" objects="1" scenarios="1" formatColumns="0" formatRows="0" autoFilter="0"/>
  <autoFilter ref="C126:K17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158</v>
      </c>
    </row>
    <row r="3" spans="2:46" ht="6.95" customHeight="1">
      <c r="B3" s="18"/>
      <c r="C3" s="19"/>
      <c r="D3" s="19"/>
      <c r="E3" s="19"/>
      <c r="F3" s="19"/>
      <c r="G3" s="19"/>
      <c r="H3" s="19"/>
      <c r="I3" s="19"/>
      <c r="J3" s="19"/>
      <c r="K3" s="19"/>
      <c r="L3" s="20"/>
      <c r="AT3" s="17" t="s">
        <v>90</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5602</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5523</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ROUND((SUM(BE125:BE138)),  2)</f>
        <v>0</v>
      </c>
      <c r="I37" s="96">
        <v>0.21</v>
      </c>
      <c r="J37" s="85">
        <f>ROUND(((SUM(BE125:BE138))*I37),  2)</f>
        <v>0</v>
      </c>
      <c r="L37" s="32"/>
    </row>
    <row r="38" spans="2:12" s="1" customFormat="1" ht="14.45" customHeight="1">
      <c r="B38" s="32"/>
      <c r="E38" s="27" t="s">
        <v>43</v>
      </c>
      <c r="F38" s="85">
        <f>ROUND((SUM(BF125:BF138)),  2)</f>
        <v>0</v>
      </c>
      <c r="I38" s="96">
        <v>0.15</v>
      </c>
      <c r="J38" s="85">
        <f>ROUND(((SUM(BF125:BF138))*I38),  2)</f>
        <v>0</v>
      </c>
      <c r="L38" s="32"/>
    </row>
    <row r="39" spans="2:12" s="1" customFormat="1" ht="14.45" hidden="1" customHeight="1">
      <c r="B39" s="32"/>
      <c r="E39" s="27" t="s">
        <v>44</v>
      </c>
      <c r="F39" s="85">
        <f>ROUND((SUM(BG125:BG138)),  2)</f>
        <v>0</v>
      </c>
      <c r="I39" s="96">
        <v>0.21</v>
      </c>
      <c r="J39" s="85">
        <f>0</f>
        <v>0</v>
      </c>
      <c r="L39" s="32"/>
    </row>
    <row r="40" spans="2:12" s="1" customFormat="1" ht="14.45" hidden="1" customHeight="1">
      <c r="B40" s="32"/>
      <c r="E40" s="27" t="s">
        <v>45</v>
      </c>
      <c r="F40" s="85">
        <f>ROUND((SUM(BH125:BH138)),  2)</f>
        <v>0</v>
      </c>
      <c r="I40" s="96">
        <v>0.15</v>
      </c>
      <c r="J40" s="85">
        <f>0</f>
        <v>0</v>
      </c>
      <c r="L40" s="32"/>
    </row>
    <row r="41" spans="2:12" s="1" customFormat="1" ht="14.45" hidden="1" customHeight="1">
      <c r="B41" s="32"/>
      <c r="E41" s="27" t="s">
        <v>46</v>
      </c>
      <c r="F41" s="85">
        <f>ROUND((SUM(BI125:BI138)),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D.1.5.04 - Vestavné spotřebiče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J125</f>
        <v>0</v>
      </c>
      <c r="L100" s="32"/>
      <c r="AU100" s="17" t="s">
        <v>242</v>
      </c>
    </row>
    <row r="101" spans="2:47" s="8" customFormat="1" ht="24.95" customHeight="1">
      <c r="B101" s="108"/>
      <c r="D101" s="109" t="s">
        <v>5603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8" t="str">
        <f>E7</f>
        <v>VÝSTAVBA CHRÁNĚNÉHO BYDLENÍ V NOVÉ PACE</v>
      </c>
      <c r="F111" s="259"/>
      <c r="G111" s="259"/>
      <c r="H111" s="259"/>
      <c r="L111" s="32"/>
    </row>
    <row r="112" spans="2:47" ht="12" customHeight="1">
      <c r="B112" s="20"/>
      <c r="C112" s="27" t="s">
        <v>228</v>
      </c>
      <c r="L112" s="20"/>
    </row>
    <row r="113" spans="2:65" ht="16.5" customHeight="1">
      <c r="B113" s="20"/>
      <c r="E113" s="258" t="s">
        <v>231</v>
      </c>
      <c r="F113" s="242"/>
      <c r="G113" s="242"/>
      <c r="H113" s="242"/>
      <c r="L113" s="20"/>
    </row>
    <row r="114" spans="2:65" ht="12" customHeight="1">
      <c r="B114" s="20"/>
      <c r="C114" s="27" t="s">
        <v>234</v>
      </c>
      <c r="L114" s="20"/>
    </row>
    <row r="115" spans="2:65" s="1" customFormat="1" ht="16.5" customHeight="1">
      <c r="B115" s="32"/>
      <c r="E115" s="222" t="s">
        <v>753</v>
      </c>
      <c r="F115" s="257"/>
      <c r="G115" s="257"/>
      <c r="H115" s="257"/>
      <c r="L115" s="32"/>
    </row>
    <row r="116" spans="2:65" s="1" customFormat="1" ht="12" customHeight="1">
      <c r="B116" s="32"/>
      <c r="C116" s="27" t="s">
        <v>754</v>
      </c>
      <c r="L116" s="32"/>
    </row>
    <row r="117" spans="2:65" s="1" customFormat="1" ht="16.5" customHeight="1">
      <c r="B117" s="32"/>
      <c r="E117" s="235" t="str">
        <f>E13</f>
        <v>D.1.5.04 - Vestavné spotřebiče</v>
      </c>
      <c r="F117" s="257"/>
      <c r="G117" s="257"/>
      <c r="H117" s="257"/>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6"/>
      <c r="C124" s="117" t="s">
        <v>254</v>
      </c>
      <c r="D124" s="118" t="s">
        <v>62</v>
      </c>
      <c r="E124" s="118" t="s">
        <v>58</v>
      </c>
      <c r="F124" s="118" t="s">
        <v>59</v>
      </c>
      <c r="G124" s="118" t="s">
        <v>255</v>
      </c>
      <c r="H124" s="118" t="s">
        <v>256</v>
      </c>
      <c r="I124" s="118" t="s">
        <v>257</v>
      </c>
      <c r="J124" s="118" t="s">
        <v>240</v>
      </c>
      <c r="K124" s="119" t="s">
        <v>258</v>
      </c>
      <c r="L124" s="116"/>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0">
        <f>BK125</f>
        <v>0</v>
      </c>
      <c r="L125" s="32"/>
      <c r="M125" s="62"/>
      <c r="N125" s="53"/>
      <c r="O125" s="53"/>
      <c r="P125" s="121">
        <f>P126</f>
        <v>0</v>
      </c>
      <c r="Q125" s="53"/>
      <c r="R125" s="121">
        <f>R126</f>
        <v>0</v>
      </c>
      <c r="S125" s="53"/>
      <c r="T125" s="122">
        <f>T126</f>
        <v>0</v>
      </c>
      <c r="AT125" s="17" t="s">
        <v>76</v>
      </c>
      <c r="AU125" s="17" t="s">
        <v>242</v>
      </c>
      <c r="BK125" s="123">
        <f>BK126</f>
        <v>0</v>
      </c>
    </row>
    <row r="126" spans="2:65" s="11" customFormat="1" ht="25.9" customHeight="1">
      <c r="B126" s="124"/>
      <c r="D126" s="125" t="s">
        <v>76</v>
      </c>
      <c r="E126" s="126" t="s">
        <v>5604</v>
      </c>
      <c r="F126" s="126" t="s">
        <v>157</v>
      </c>
      <c r="I126" s="127"/>
      <c r="J126" s="128">
        <f>BK126</f>
        <v>0</v>
      </c>
      <c r="L126" s="124"/>
      <c r="M126" s="129"/>
      <c r="P126" s="130">
        <f>SUM(P127:P138)</f>
        <v>0</v>
      </c>
      <c r="R126" s="130">
        <f>SUM(R127:R138)</f>
        <v>0</v>
      </c>
      <c r="T126" s="131">
        <f>SUM(T127:T138)</f>
        <v>0</v>
      </c>
      <c r="AR126" s="125" t="s">
        <v>84</v>
      </c>
      <c r="AT126" s="132" t="s">
        <v>76</v>
      </c>
      <c r="AU126" s="132" t="s">
        <v>77</v>
      </c>
      <c r="AY126" s="125" t="s">
        <v>268</v>
      </c>
      <c r="BK126" s="133">
        <f>SUM(BK127:BK138)</f>
        <v>0</v>
      </c>
    </row>
    <row r="127" spans="2:65" s="1" customFormat="1" ht="16.5" customHeight="1">
      <c r="B127" s="32"/>
      <c r="C127" s="136" t="s">
        <v>84</v>
      </c>
      <c r="D127" s="136" t="s">
        <v>270</v>
      </c>
      <c r="E127" s="137" t="s">
        <v>5605</v>
      </c>
      <c r="F127" s="138" t="s">
        <v>5606</v>
      </c>
      <c r="G127" s="139" t="s">
        <v>440</v>
      </c>
      <c r="H127" s="140">
        <v>4</v>
      </c>
      <c r="I127" s="141"/>
      <c r="J127" s="142">
        <f>ROUND(I127*H127,2)</f>
        <v>0</v>
      </c>
      <c r="K127" s="138" t="s">
        <v>1</v>
      </c>
      <c r="L127" s="32"/>
      <c r="M127" s="143" t="s">
        <v>1</v>
      </c>
      <c r="N127" s="144" t="s">
        <v>42</v>
      </c>
      <c r="P127" s="145">
        <f>O127*H127</f>
        <v>0</v>
      </c>
      <c r="Q127" s="145">
        <v>0</v>
      </c>
      <c r="R127" s="145">
        <f>Q127*H127</f>
        <v>0</v>
      </c>
      <c r="S127" s="145">
        <v>0</v>
      </c>
      <c r="T127" s="146">
        <f>S127*H127</f>
        <v>0</v>
      </c>
      <c r="AR127" s="147" t="s">
        <v>615</v>
      </c>
      <c r="AT127" s="147" t="s">
        <v>270</v>
      </c>
      <c r="AU127" s="147" t="s">
        <v>84</v>
      </c>
      <c r="AY127" s="17" t="s">
        <v>268</v>
      </c>
      <c r="BE127" s="148">
        <f>IF(N127="základní",J127,0)</f>
        <v>0</v>
      </c>
      <c r="BF127" s="148">
        <f>IF(N127="snížená",J127,0)</f>
        <v>0</v>
      </c>
      <c r="BG127" s="148">
        <f>IF(N127="zákl. přenesená",J127,0)</f>
        <v>0</v>
      </c>
      <c r="BH127" s="148">
        <f>IF(N127="sníž. přenesená",J127,0)</f>
        <v>0</v>
      </c>
      <c r="BI127" s="148">
        <f>IF(N127="nulová",J127,0)</f>
        <v>0</v>
      </c>
      <c r="BJ127" s="17" t="s">
        <v>84</v>
      </c>
      <c r="BK127" s="148">
        <f>ROUND(I127*H127,2)</f>
        <v>0</v>
      </c>
      <c r="BL127" s="17" t="s">
        <v>615</v>
      </c>
      <c r="BM127" s="147" t="s">
        <v>90</v>
      </c>
    </row>
    <row r="128" spans="2:65" s="1" customFormat="1" ht="68.25">
      <c r="B128" s="32"/>
      <c r="D128" s="150" t="s">
        <v>475</v>
      </c>
      <c r="F128" s="178" t="s">
        <v>5607</v>
      </c>
      <c r="I128" s="179"/>
      <c r="L128" s="32"/>
      <c r="M128" s="180"/>
      <c r="T128" s="56"/>
      <c r="AT128" s="17" t="s">
        <v>475</v>
      </c>
      <c r="AU128" s="17" t="s">
        <v>84</v>
      </c>
    </row>
    <row r="129" spans="2:65" s="1" customFormat="1" ht="16.5" customHeight="1">
      <c r="B129" s="32"/>
      <c r="C129" s="136" t="s">
        <v>90</v>
      </c>
      <c r="D129" s="136" t="s">
        <v>270</v>
      </c>
      <c r="E129" s="137" t="s">
        <v>5608</v>
      </c>
      <c r="F129" s="138" t="s">
        <v>5609</v>
      </c>
      <c r="G129" s="139" t="s">
        <v>440</v>
      </c>
      <c r="H129" s="140">
        <v>4</v>
      </c>
      <c r="I129" s="141"/>
      <c r="J129" s="142">
        <f>ROUND(I129*H129,2)</f>
        <v>0</v>
      </c>
      <c r="K129" s="138" t="s">
        <v>1</v>
      </c>
      <c r="L129" s="32"/>
      <c r="M129" s="143" t="s">
        <v>1</v>
      </c>
      <c r="N129" s="144" t="s">
        <v>42</v>
      </c>
      <c r="P129" s="145">
        <f>O129*H129</f>
        <v>0</v>
      </c>
      <c r="Q129" s="145">
        <v>0</v>
      </c>
      <c r="R129" s="145">
        <f>Q129*H129</f>
        <v>0</v>
      </c>
      <c r="S129" s="145">
        <v>0</v>
      </c>
      <c r="T129" s="146">
        <f>S129*H129</f>
        <v>0</v>
      </c>
      <c r="AR129" s="147" t="s">
        <v>615</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615</v>
      </c>
      <c r="BM129" s="147" t="s">
        <v>101</v>
      </c>
    </row>
    <row r="130" spans="2:65" s="1" customFormat="1" ht="87.75">
      <c r="B130" s="32"/>
      <c r="D130" s="150" t="s">
        <v>475</v>
      </c>
      <c r="F130" s="178" t="s">
        <v>5610</v>
      </c>
      <c r="I130" s="179"/>
      <c r="L130" s="32"/>
      <c r="M130" s="180"/>
      <c r="T130" s="56"/>
      <c r="AT130" s="17" t="s">
        <v>475</v>
      </c>
      <c r="AU130" s="17" t="s">
        <v>84</v>
      </c>
    </row>
    <row r="131" spans="2:65" s="1" customFormat="1" ht="16.5" customHeight="1">
      <c r="B131" s="32"/>
      <c r="C131" s="136" t="s">
        <v>97</v>
      </c>
      <c r="D131" s="136" t="s">
        <v>270</v>
      </c>
      <c r="E131" s="137" t="s">
        <v>5611</v>
      </c>
      <c r="F131" s="138" t="s">
        <v>5612</v>
      </c>
      <c r="G131" s="139" t="s">
        <v>440</v>
      </c>
      <c r="H131" s="140">
        <v>4</v>
      </c>
      <c r="I131" s="141"/>
      <c r="J131" s="142">
        <f>ROUND(I131*H131,2)</f>
        <v>0</v>
      </c>
      <c r="K131" s="138" t="s">
        <v>1</v>
      </c>
      <c r="L131" s="32"/>
      <c r="M131" s="143" t="s">
        <v>1</v>
      </c>
      <c r="N131" s="144" t="s">
        <v>42</v>
      </c>
      <c r="P131" s="145">
        <f>O131*H131</f>
        <v>0</v>
      </c>
      <c r="Q131" s="145">
        <v>0</v>
      </c>
      <c r="R131" s="145">
        <f>Q131*H131</f>
        <v>0</v>
      </c>
      <c r="S131" s="145">
        <v>0</v>
      </c>
      <c r="T131" s="146">
        <f>S131*H131</f>
        <v>0</v>
      </c>
      <c r="AR131" s="147" t="s">
        <v>615</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615</v>
      </c>
      <c r="BM131" s="147" t="s">
        <v>293</v>
      </c>
    </row>
    <row r="132" spans="2:65" s="1" customFormat="1" ht="97.5">
      <c r="B132" s="32"/>
      <c r="D132" s="150" t="s">
        <v>475</v>
      </c>
      <c r="F132" s="178" t="s">
        <v>5613</v>
      </c>
      <c r="I132" s="179"/>
      <c r="L132" s="32"/>
      <c r="M132" s="180"/>
      <c r="T132" s="56"/>
      <c r="AT132" s="17" t="s">
        <v>475</v>
      </c>
      <c r="AU132" s="17" t="s">
        <v>84</v>
      </c>
    </row>
    <row r="133" spans="2:65" s="1" customFormat="1" ht="16.5" customHeight="1">
      <c r="B133" s="32"/>
      <c r="C133" s="136" t="s">
        <v>101</v>
      </c>
      <c r="D133" s="136" t="s">
        <v>270</v>
      </c>
      <c r="E133" s="137" t="s">
        <v>5614</v>
      </c>
      <c r="F133" s="138" t="s">
        <v>5615</v>
      </c>
      <c r="G133" s="139" t="s">
        <v>440</v>
      </c>
      <c r="H133" s="140">
        <v>4</v>
      </c>
      <c r="I133" s="141"/>
      <c r="J133" s="142">
        <f>ROUND(I133*H133,2)</f>
        <v>0</v>
      </c>
      <c r="K133" s="138" t="s">
        <v>1</v>
      </c>
      <c r="L133" s="32"/>
      <c r="M133" s="143" t="s">
        <v>1</v>
      </c>
      <c r="N133" s="144" t="s">
        <v>42</v>
      </c>
      <c r="P133" s="145">
        <f>O133*H133</f>
        <v>0</v>
      </c>
      <c r="Q133" s="145">
        <v>0</v>
      </c>
      <c r="R133" s="145">
        <f>Q133*H133</f>
        <v>0</v>
      </c>
      <c r="S133" s="145">
        <v>0</v>
      </c>
      <c r="T133" s="146">
        <f>S133*H133</f>
        <v>0</v>
      </c>
      <c r="AR133" s="147" t="s">
        <v>615</v>
      </c>
      <c r="AT133" s="147" t="s">
        <v>270</v>
      </c>
      <c r="AU133" s="147" t="s">
        <v>84</v>
      </c>
      <c r="AY133" s="17" t="s">
        <v>268</v>
      </c>
      <c r="BE133" s="148">
        <f>IF(N133="základní",J133,0)</f>
        <v>0</v>
      </c>
      <c r="BF133" s="148">
        <f>IF(N133="snížená",J133,0)</f>
        <v>0</v>
      </c>
      <c r="BG133" s="148">
        <f>IF(N133="zákl. přenesená",J133,0)</f>
        <v>0</v>
      </c>
      <c r="BH133" s="148">
        <f>IF(N133="sníž. přenesená",J133,0)</f>
        <v>0</v>
      </c>
      <c r="BI133" s="148">
        <f>IF(N133="nulová",J133,0)</f>
        <v>0</v>
      </c>
      <c r="BJ133" s="17" t="s">
        <v>84</v>
      </c>
      <c r="BK133" s="148">
        <f>ROUND(I133*H133,2)</f>
        <v>0</v>
      </c>
      <c r="BL133" s="17" t="s">
        <v>615</v>
      </c>
      <c r="BM133" s="147" t="s">
        <v>309</v>
      </c>
    </row>
    <row r="134" spans="2:65" s="1" customFormat="1" ht="87.75">
      <c r="B134" s="32"/>
      <c r="D134" s="150" t="s">
        <v>475</v>
      </c>
      <c r="F134" s="178" t="s">
        <v>5616</v>
      </c>
      <c r="I134" s="179"/>
      <c r="L134" s="32"/>
      <c r="M134" s="180"/>
      <c r="T134" s="56"/>
      <c r="AT134" s="17" t="s">
        <v>475</v>
      </c>
      <c r="AU134" s="17" t="s">
        <v>84</v>
      </c>
    </row>
    <row r="135" spans="2:65" s="1" customFormat="1" ht="16.5" customHeight="1">
      <c r="B135" s="32"/>
      <c r="C135" s="136" t="s">
        <v>289</v>
      </c>
      <c r="D135" s="136" t="s">
        <v>270</v>
      </c>
      <c r="E135" s="137" t="s">
        <v>5617</v>
      </c>
      <c r="F135" s="138" t="s">
        <v>5618</v>
      </c>
      <c r="G135" s="139" t="s">
        <v>440</v>
      </c>
      <c r="H135" s="140">
        <v>4</v>
      </c>
      <c r="I135" s="141"/>
      <c r="J135" s="142">
        <f>ROUND(I135*H135,2)</f>
        <v>0</v>
      </c>
      <c r="K135" s="138" t="s">
        <v>1</v>
      </c>
      <c r="L135" s="32"/>
      <c r="M135" s="143" t="s">
        <v>1</v>
      </c>
      <c r="N135" s="144" t="s">
        <v>42</v>
      </c>
      <c r="P135" s="145">
        <f>O135*H135</f>
        <v>0</v>
      </c>
      <c r="Q135" s="145">
        <v>0</v>
      </c>
      <c r="R135" s="145">
        <f>Q135*H135</f>
        <v>0</v>
      </c>
      <c r="S135" s="145">
        <v>0</v>
      </c>
      <c r="T135" s="146">
        <f>S135*H135</f>
        <v>0</v>
      </c>
      <c r="AR135" s="147" t="s">
        <v>615</v>
      </c>
      <c r="AT135" s="147" t="s">
        <v>270</v>
      </c>
      <c r="AU135" s="147" t="s">
        <v>84</v>
      </c>
      <c r="AY135" s="17" t="s">
        <v>268</v>
      </c>
      <c r="BE135" s="148">
        <f>IF(N135="základní",J135,0)</f>
        <v>0</v>
      </c>
      <c r="BF135" s="148">
        <f>IF(N135="snížená",J135,0)</f>
        <v>0</v>
      </c>
      <c r="BG135" s="148">
        <f>IF(N135="zákl. přenesená",J135,0)</f>
        <v>0</v>
      </c>
      <c r="BH135" s="148">
        <f>IF(N135="sníž. přenesená",J135,0)</f>
        <v>0</v>
      </c>
      <c r="BI135" s="148">
        <f>IF(N135="nulová",J135,0)</f>
        <v>0</v>
      </c>
      <c r="BJ135" s="17" t="s">
        <v>84</v>
      </c>
      <c r="BK135" s="148">
        <f>ROUND(I135*H135,2)</f>
        <v>0</v>
      </c>
      <c r="BL135" s="17" t="s">
        <v>615</v>
      </c>
      <c r="BM135" s="147" t="s">
        <v>321</v>
      </c>
    </row>
    <row r="136" spans="2:65" s="1" customFormat="1" ht="87.75">
      <c r="B136" s="32"/>
      <c r="D136" s="150" t="s">
        <v>475</v>
      </c>
      <c r="F136" s="178" t="s">
        <v>5619</v>
      </c>
      <c r="I136" s="179"/>
      <c r="L136" s="32"/>
      <c r="M136" s="180"/>
      <c r="T136" s="56"/>
      <c r="AT136" s="17" t="s">
        <v>475</v>
      </c>
      <c r="AU136" s="17" t="s">
        <v>84</v>
      </c>
    </row>
    <row r="137" spans="2:65" s="1" customFormat="1" ht="16.5" customHeight="1">
      <c r="B137" s="32"/>
      <c r="C137" s="136" t="s">
        <v>293</v>
      </c>
      <c r="D137" s="136" t="s">
        <v>270</v>
      </c>
      <c r="E137" s="137" t="s">
        <v>5620</v>
      </c>
      <c r="F137" s="138" t="s">
        <v>5621</v>
      </c>
      <c r="G137" s="139" t="s">
        <v>440</v>
      </c>
      <c r="H137" s="140">
        <v>4</v>
      </c>
      <c r="I137" s="141"/>
      <c r="J137" s="142">
        <f>ROUND(I137*H137,2)</f>
        <v>0</v>
      </c>
      <c r="K137" s="138" t="s">
        <v>1</v>
      </c>
      <c r="L137" s="32"/>
      <c r="M137" s="143" t="s">
        <v>1</v>
      </c>
      <c r="N137" s="144" t="s">
        <v>42</v>
      </c>
      <c r="P137" s="145">
        <f>O137*H137</f>
        <v>0</v>
      </c>
      <c r="Q137" s="145">
        <v>0</v>
      </c>
      <c r="R137" s="145">
        <f>Q137*H137</f>
        <v>0</v>
      </c>
      <c r="S137" s="145">
        <v>0</v>
      </c>
      <c r="T137" s="146">
        <f>S137*H137</f>
        <v>0</v>
      </c>
      <c r="AR137" s="147" t="s">
        <v>615</v>
      </c>
      <c r="AT137" s="147" t="s">
        <v>270</v>
      </c>
      <c r="AU137" s="147" t="s">
        <v>84</v>
      </c>
      <c r="AY137" s="17" t="s">
        <v>268</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615</v>
      </c>
      <c r="BM137" s="147" t="s">
        <v>346</v>
      </c>
    </row>
    <row r="138" spans="2:65" s="1" customFormat="1" ht="68.25">
      <c r="B138" s="32"/>
      <c r="D138" s="150" t="s">
        <v>475</v>
      </c>
      <c r="F138" s="178" t="s">
        <v>5622</v>
      </c>
      <c r="I138" s="179"/>
      <c r="L138" s="32"/>
      <c r="M138" s="198"/>
      <c r="N138" s="183"/>
      <c r="O138" s="183"/>
      <c r="P138" s="183"/>
      <c r="Q138" s="183"/>
      <c r="R138" s="183"/>
      <c r="S138" s="183"/>
      <c r="T138" s="199"/>
      <c r="AT138" s="17" t="s">
        <v>475</v>
      </c>
      <c r="AU138" s="17" t="s">
        <v>84</v>
      </c>
    </row>
    <row r="139" spans="2:65" s="1" customFormat="1" ht="6.95" customHeight="1">
      <c r="B139" s="44"/>
      <c r="C139" s="45"/>
      <c r="D139" s="45"/>
      <c r="E139" s="45"/>
      <c r="F139" s="45"/>
      <c r="G139" s="45"/>
      <c r="H139" s="45"/>
      <c r="I139" s="45"/>
      <c r="J139" s="45"/>
      <c r="K139" s="45"/>
      <c r="L139" s="32"/>
    </row>
  </sheetData>
  <sheetProtection algorithmName="SHA-512" hashValue="dSdYyU8VpPe9MEOmhMpfCi2A1hqdThwJVjbgntQZPkw941bhxX5vWLBLAVK7jb8sZ0zx3wNL/PTi+TruRBHBaQ==" saltValue="K9BElBXWhWy80JMzn/gryngaW94GyF/CmISricphY7wpqwrph0eK1D7uDhSDQriPvRwF25uux7/Mf9ZKR+bYgQ=="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161</v>
      </c>
    </row>
    <row r="3" spans="2:46" ht="6.95" customHeight="1">
      <c r="B3" s="18"/>
      <c r="C3" s="19"/>
      <c r="D3" s="19"/>
      <c r="E3" s="19"/>
      <c r="F3" s="19"/>
      <c r="G3" s="19"/>
      <c r="H3" s="19"/>
      <c r="I3" s="19"/>
      <c r="J3" s="19"/>
      <c r="K3" s="19"/>
      <c r="L3" s="20"/>
      <c r="AT3" s="17" t="s">
        <v>90</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753</v>
      </c>
      <c r="F11" s="257"/>
      <c r="G11" s="257"/>
      <c r="H11" s="257"/>
      <c r="L11" s="32"/>
    </row>
    <row r="12" spans="2:46" s="1" customFormat="1" ht="12" customHeight="1">
      <c r="B12" s="32"/>
      <c r="D12" s="27" t="s">
        <v>754</v>
      </c>
      <c r="L12" s="32"/>
    </row>
    <row r="13" spans="2:46" s="1" customFormat="1" ht="16.5" customHeight="1">
      <c r="B13" s="32"/>
      <c r="E13" s="235" t="s">
        <v>5623</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5523</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ROUND((SUM(BE125:BE156)),  2)</f>
        <v>0</v>
      </c>
      <c r="I37" s="96">
        <v>0.21</v>
      </c>
      <c r="J37" s="85">
        <f>ROUND(((SUM(BE125:BE156))*I37),  2)</f>
        <v>0</v>
      </c>
      <c r="L37" s="32"/>
    </row>
    <row r="38" spans="2:12" s="1" customFormat="1" ht="14.45" customHeight="1">
      <c r="B38" s="32"/>
      <c r="E38" s="27" t="s">
        <v>43</v>
      </c>
      <c r="F38" s="85">
        <f>ROUND((SUM(BF125:BF156)),  2)</f>
        <v>0</v>
      </c>
      <c r="I38" s="96">
        <v>0.15</v>
      </c>
      <c r="J38" s="85">
        <f>ROUND(((SUM(BF125:BF156))*I38),  2)</f>
        <v>0</v>
      </c>
      <c r="L38" s="32"/>
    </row>
    <row r="39" spans="2:12" s="1" customFormat="1" ht="14.45" hidden="1" customHeight="1">
      <c r="B39" s="32"/>
      <c r="E39" s="27" t="s">
        <v>44</v>
      </c>
      <c r="F39" s="85">
        <f>ROUND((SUM(BG125:BG156)),  2)</f>
        <v>0</v>
      </c>
      <c r="I39" s="96">
        <v>0.21</v>
      </c>
      <c r="J39" s="85">
        <f>0</f>
        <v>0</v>
      </c>
      <c r="L39" s="32"/>
    </row>
    <row r="40" spans="2:12" s="1" customFormat="1" ht="14.45" hidden="1" customHeight="1">
      <c r="B40" s="32"/>
      <c r="E40" s="27" t="s">
        <v>45</v>
      </c>
      <c r="F40" s="85">
        <f>ROUND((SUM(BH125:BH156)),  2)</f>
        <v>0</v>
      </c>
      <c r="I40" s="96">
        <v>0.15</v>
      </c>
      <c r="J40" s="85">
        <f>0</f>
        <v>0</v>
      </c>
      <c r="L40" s="32"/>
    </row>
    <row r="41" spans="2:12" s="1" customFormat="1" ht="14.45" hidden="1" customHeight="1">
      <c r="B41" s="32"/>
      <c r="E41" s="27" t="s">
        <v>46</v>
      </c>
      <c r="F41" s="85">
        <f>ROUND((SUM(BI125:BI156)),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753</v>
      </c>
      <c r="F89" s="257"/>
      <c r="G89" s="257"/>
      <c r="H89" s="257"/>
      <c r="L89" s="32"/>
    </row>
    <row r="90" spans="2:12" s="1" customFormat="1" ht="12" customHeight="1">
      <c r="B90" s="32"/>
      <c r="C90" s="27" t="s">
        <v>754</v>
      </c>
      <c r="L90" s="32"/>
    </row>
    <row r="91" spans="2:12" s="1" customFormat="1" ht="16.5" customHeight="1">
      <c r="B91" s="32"/>
      <c r="E91" s="235" t="str">
        <f>E13</f>
        <v>D.1.5.07 - Doplňky pevně spojené se stavbou</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J125</f>
        <v>0</v>
      </c>
      <c r="L100" s="32"/>
      <c r="AU100" s="17" t="s">
        <v>242</v>
      </c>
    </row>
    <row r="101" spans="2:47" s="8" customFormat="1" ht="24.95" customHeight="1">
      <c r="B101" s="108"/>
      <c r="D101" s="109" t="s">
        <v>5624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8" t="str">
        <f>E7</f>
        <v>VÝSTAVBA CHRÁNĚNÉHO BYDLENÍ V NOVÉ PACE</v>
      </c>
      <c r="F111" s="259"/>
      <c r="G111" s="259"/>
      <c r="H111" s="259"/>
      <c r="L111" s="32"/>
    </row>
    <row r="112" spans="2:47" ht="12" customHeight="1">
      <c r="B112" s="20"/>
      <c r="C112" s="27" t="s">
        <v>228</v>
      </c>
      <c r="L112" s="20"/>
    </row>
    <row r="113" spans="2:65" ht="16.5" customHeight="1">
      <c r="B113" s="20"/>
      <c r="E113" s="258" t="s">
        <v>231</v>
      </c>
      <c r="F113" s="242"/>
      <c r="G113" s="242"/>
      <c r="H113" s="242"/>
      <c r="L113" s="20"/>
    </row>
    <row r="114" spans="2:65" ht="12" customHeight="1">
      <c r="B114" s="20"/>
      <c r="C114" s="27" t="s">
        <v>234</v>
      </c>
      <c r="L114" s="20"/>
    </row>
    <row r="115" spans="2:65" s="1" customFormat="1" ht="16.5" customHeight="1">
      <c r="B115" s="32"/>
      <c r="E115" s="222" t="s">
        <v>753</v>
      </c>
      <c r="F115" s="257"/>
      <c r="G115" s="257"/>
      <c r="H115" s="257"/>
      <c r="L115" s="32"/>
    </row>
    <row r="116" spans="2:65" s="1" customFormat="1" ht="12" customHeight="1">
      <c r="B116" s="32"/>
      <c r="C116" s="27" t="s">
        <v>754</v>
      </c>
      <c r="L116" s="32"/>
    </row>
    <row r="117" spans="2:65" s="1" customFormat="1" ht="16.5" customHeight="1">
      <c r="B117" s="32"/>
      <c r="E117" s="235" t="str">
        <f>E13</f>
        <v>D.1.5.07 - Doplňky pevně spojené se stavbou</v>
      </c>
      <c r="F117" s="257"/>
      <c r="G117" s="257"/>
      <c r="H117" s="257"/>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6"/>
      <c r="C124" s="117" t="s">
        <v>254</v>
      </c>
      <c r="D124" s="118" t="s">
        <v>62</v>
      </c>
      <c r="E124" s="118" t="s">
        <v>58</v>
      </c>
      <c r="F124" s="118" t="s">
        <v>59</v>
      </c>
      <c r="G124" s="118" t="s">
        <v>255</v>
      </c>
      <c r="H124" s="118" t="s">
        <v>256</v>
      </c>
      <c r="I124" s="118" t="s">
        <v>257</v>
      </c>
      <c r="J124" s="118" t="s">
        <v>240</v>
      </c>
      <c r="K124" s="119" t="s">
        <v>258</v>
      </c>
      <c r="L124" s="116"/>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0">
        <f>BK125</f>
        <v>0</v>
      </c>
      <c r="L125" s="32"/>
      <c r="M125" s="62"/>
      <c r="N125" s="53"/>
      <c r="O125" s="53"/>
      <c r="P125" s="121">
        <f>P126</f>
        <v>0</v>
      </c>
      <c r="Q125" s="53"/>
      <c r="R125" s="121">
        <f>R126</f>
        <v>0</v>
      </c>
      <c r="S125" s="53"/>
      <c r="T125" s="122">
        <f>T126</f>
        <v>0</v>
      </c>
      <c r="AT125" s="17" t="s">
        <v>76</v>
      </c>
      <c r="AU125" s="17" t="s">
        <v>242</v>
      </c>
      <c r="BK125" s="123">
        <f>BK126</f>
        <v>0</v>
      </c>
    </row>
    <row r="126" spans="2:65" s="11" customFormat="1" ht="25.9" customHeight="1">
      <c r="B126" s="124"/>
      <c r="D126" s="125" t="s">
        <v>76</v>
      </c>
      <c r="E126" s="126" t="s">
        <v>5625</v>
      </c>
      <c r="F126" s="126" t="s">
        <v>160</v>
      </c>
      <c r="I126" s="127"/>
      <c r="J126" s="128">
        <f>BK126</f>
        <v>0</v>
      </c>
      <c r="L126" s="124"/>
      <c r="M126" s="129"/>
      <c r="P126" s="130">
        <f>SUM(P127:P156)</f>
        <v>0</v>
      </c>
      <c r="R126" s="130">
        <f>SUM(R127:R156)</f>
        <v>0</v>
      </c>
      <c r="T126" s="131">
        <f>SUM(T127:T156)</f>
        <v>0</v>
      </c>
      <c r="AR126" s="125" t="s">
        <v>84</v>
      </c>
      <c r="AT126" s="132" t="s">
        <v>76</v>
      </c>
      <c r="AU126" s="132" t="s">
        <v>77</v>
      </c>
      <c r="AY126" s="125" t="s">
        <v>268</v>
      </c>
      <c r="BK126" s="133">
        <f>SUM(BK127:BK156)</f>
        <v>0</v>
      </c>
    </row>
    <row r="127" spans="2:65" s="1" customFormat="1" ht="16.5" customHeight="1">
      <c r="B127" s="32"/>
      <c r="C127" s="136" t="s">
        <v>84</v>
      </c>
      <c r="D127" s="136" t="s">
        <v>270</v>
      </c>
      <c r="E127" s="137" t="s">
        <v>5626</v>
      </c>
      <c r="F127" s="138" t="s">
        <v>5627</v>
      </c>
      <c r="G127" s="139" t="s">
        <v>440</v>
      </c>
      <c r="H127" s="140">
        <v>4</v>
      </c>
      <c r="I127" s="141"/>
      <c r="J127" s="142">
        <f>ROUND(I127*H127,2)</f>
        <v>0</v>
      </c>
      <c r="K127" s="138" t="s">
        <v>1</v>
      </c>
      <c r="L127" s="32"/>
      <c r="M127" s="143" t="s">
        <v>1</v>
      </c>
      <c r="N127" s="144" t="s">
        <v>42</v>
      </c>
      <c r="P127" s="145">
        <f>O127*H127</f>
        <v>0</v>
      </c>
      <c r="Q127" s="145">
        <v>0</v>
      </c>
      <c r="R127" s="145">
        <f>Q127*H127</f>
        <v>0</v>
      </c>
      <c r="S127" s="145">
        <v>0</v>
      </c>
      <c r="T127" s="146">
        <f>S127*H127</f>
        <v>0</v>
      </c>
      <c r="AR127" s="147" t="s">
        <v>615</v>
      </c>
      <c r="AT127" s="147" t="s">
        <v>270</v>
      </c>
      <c r="AU127" s="147" t="s">
        <v>84</v>
      </c>
      <c r="AY127" s="17" t="s">
        <v>268</v>
      </c>
      <c r="BE127" s="148">
        <f>IF(N127="základní",J127,0)</f>
        <v>0</v>
      </c>
      <c r="BF127" s="148">
        <f>IF(N127="snížená",J127,0)</f>
        <v>0</v>
      </c>
      <c r="BG127" s="148">
        <f>IF(N127="zákl. přenesená",J127,0)</f>
        <v>0</v>
      </c>
      <c r="BH127" s="148">
        <f>IF(N127="sníž. přenesená",J127,0)</f>
        <v>0</v>
      </c>
      <c r="BI127" s="148">
        <f>IF(N127="nulová",J127,0)</f>
        <v>0</v>
      </c>
      <c r="BJ127" s="17" t="s">
        <v>84</v>
      </c>
      <c r="BK127" s="148">
        <f>ROUND(I127*H127,2)</f>
        <v>0</v>
      </c>
      <c r="BL127" s="17" t="s">
        <v>615</v>
      </c>
      <c r="BM127" s="147" t="s">
        <v>90</v>
      </c>
    </row>
    <row r="128" spans="2:65" s="1" customFormat="1" ht="68.25">
      <c r="B128" s="32"/>
      <c r="D128" s="150" t="s">
        <v>475</v>
      </c>
      <c r="F128" s="178" t="s">
        <v>5628</v>
      </c>
      <c r="I128" s="179"/>
      <c r="L128" s="32"/>
      <c r="M128" s="180"/>
      <c r="T128" s="56"/>
      <c r="AT128" s="17" t="s">
        <v>475</v>
      </c>
      <c r="AU128" s="17" t="s">
        <v>84</v>
      </c>
    </row>
    <row r="129" spans="2:65" s="1" customFormat="1" ht="16.5" customHeight="1">
      <c r="B129" s="32"/>
      <c r="C129" s="136" t="s">
        <v>90</v>
      </c>
      <c r="D129" s="136" t="s">
        <v>270</v>
      </c>
      <c r="E129" s="137" t="s">
        <v>5629</v>
      </c>
      <c r="F129" s="138" t="s">
        <v>5630</v>
      </c>
      <c r="G129" s="139" t="s">
        <v>440</v>
      </c>
      <c r="H129" s="140">
        <v>8</v>
      </c>
      <c r="I129" s="141"/>
      <c r="J129" s="142">
        <f>ROUND(I129*H129,2)</f>
        <v>0</v>
      </c>
      <c r="K129" s="138" t="s">
        <v>1</v>
      </c>
      <c r="L129" s="32"/>
      <c r="M129" s="143" t="s">
        <v>1</v>
      </c>
      <c r="N129" s="144" t="s">
        <v>42</v>
      </c>
      <c r="P129" s="145">
        <f>O129*H129</f>
        <v>0</v>
      </c>
      <c r="Q129" s="145">
        <v>0</v>
      </c>
      <c r="R129" s="145">
        <f>Q129*H129</f>
        <v>0</v>
      </c>
      <c r="S129" s="145">
        <v>0</v>
      </c>
      <c r="T129" s="146">
        <f>S129*H129</f>
        <v>0</v>
      </c>
      <c r="AR129" s="147" t="s">
        <v>615</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615</v>
      </c>
      <c r="BM129" s="147" t="s">
        <v>101</v>
      </c>
    </row>
    <row r="130" spans="2:65" s="1" customFormat="1" ht="68.25">
      <c r="B130" s="32"/>
      <c r="D130" s="150" t="s">
        <v>475</v>
      </c>
      <c r="F130" s="178" t="s">
        <v>5631</v>
      </c>
      <c r="I130" s="179"/>
      <c r="L130" s="32"/>
      <c r="M130" s="180"/>
      <c r="T130" s="56"/>
      <c r="AT130" s="17" t="s">
        <v>475</v>
      </c>
      <c r="AU130" s="17" t="s">
        <v>84</v>
      </c>
    </row>
    <row r="131" spans="2:65" s="1" customFormat="1" ht="16.5" customHeight="1">
      <c r="B131" s="32"/>
      <c r="C131" s="136" t="s">
        <v>97</v>
      </c>
      <c r="D131" s="136" t="s">
        <v>270</v>
      </c>
      <c r="E131" s="137" t="s">
        <v>5632</v>
      </c>
      <c r="F131" s="138" t="s">
        <v>5633</v>
      </c>
      <c r="G131" s="139" t="s">
        <v>440</v>
      </c>
      <c r="H131" s="140">
        <v>8</v>
      </c>
      <c r="I131" s="141"/>
      <c r="J131" s="142">
        <f>ROUND(I131*H131,2)</f>
        <v>0</v>
      </c>
      <c r="K131" s="138" t="s">
        <v>1</v>
      </c>
      <c r="L131" s="32"/>
      <c r="M131" s="143" t="s">
        <v>1</v>
      </c>
      <c r="N131" s="144" t="s">
        <v>42</v>
      </c>
      <c r="P131" s="145">
        <f>O131*H131</f>
        <v>0</v>
      </c>
      <c r="Q131" s="145">
        <v>0</v>
      </c>
      <c r="R131" s="145">
        <f>Q131*H131</f>
        <v>0</v>
      </c>
      <c r="S131" s="145">
        <v>0</v>
      </c>
      <c r="T131" s="146">
        <f>S131*H131</f>
        <v>0</v>
      </c>
      <c r="AR131" s="147" t="s">
        <v>615</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615</v>
      </c>
      <c r="BM131" s="147" t="s">
        <v>293</v>
      </c>
    </row>
    <row r="132" spans="2:65" s="1" customFormat="1" ht="68.25">
      <c r="B132" s="32"/>
      <c r="D132" s="150" t="s">
        <v>475</v>
      </c>
      <c r="F132" s="178" t="s">
        <v>5634</v>
      </c>
      <c r="I132" s="179"/>
      <c r="L132" s="32"/>
      <c r="M132" s="180"/>
      <c r="T132" s="56"/>
      <c r="AT132" s="17" t="s">
        <v>475</v>
      </c>
      <c r="AU132" s="17" t="s">
        <v>84</v>
      </c>
    </row>
    <row r="133" spans="2:65" s="1" customFormat="1" ht="55.5" customHeight="1">
      <c r="B133" s="32"/>
      <c r="C133" s="136" t="s">
        <v>101</v>
      </c>
      <c r="D133" s="136" t="s">
        <v>270</v>
      </c>
      <c r="E133" s="137" t="s">
        <v>5635</v>
      </c>
      <c r="F133" s="138" t="s">
        <v>5636</v>
      </c>
      <c r="G133" s="139" t="s">
        <v>440</v>
      </c>
      <c r="H133" s="140">
        <v>6</v>
      </c>
      <c r="I133" s="141"/>
      <c r="J133" s="142">
        <f>ROUND(I133*H133,2)</f>
        <v>0</v>
      </c>
      <c r="K133" s="138" t="s">
        <v>1</v>
      </c>
      <c r="L133" s="32"/>
      <c r="M133" s="143" t="s">
        <v>1</v>
      </c>
      <c r="N133" s="144" t="s">
        <v>42</v>
      </c>
      <c r="P133" s="145">
        <f>O133*H133</f>
        <v>0</v>
      </c>
      <c r="Q133" s="145">
        <v>0</v>
      </c>
      <c r="R133" s="145">
        <f>Q133*H133</f>
        <v>0</v>
      </c>
      <c r="S133" s="145">
        <v>0</v>
      </c>
      <c r="T133" s="146">
        <f>S133*H133</f>
        <v>0</v>
      </c>
      <c r="AR133" s="147" t="s">
        <v>615</v>
      </c>
      <c r="AT133" s="147" t="s">
        <v>270</v>
      </c>
      <c r="AU133" s="147" t="s">
        <v>84</v>
      </c>
      <c r="AY133" s="17" t="s">
        <v>268</v>
      </c>
      <c r="BE133" s="148">
        <f>IF(N133="základní",J133,0)</f>
        <v>0</v>
      </c>
      <c r="BF133" s="148">
        <f>IF(N133="snížená",J133,0)</f>
        <v>0</v>
      </c>
      <c r="BG133" s="148">
        <f>IF(N133="zákl. přenesená",J133,0)</f>
        <v>0</v>
      </c>
      <c r="BH133" s="148">
        <f>IF(N133="sníž. přenesená",J133,0)</f>
        <v>0</v>
      </c>
      <c r="BI133" s="148">
        <f>IF(N133="nulová",J133,0)</f>
        <v>0</v>
      </c>
      <c r="BJ133" s="17" t="s">
        <v>84</v>
      </c>
      <c r="BK133" s="148">
        <f>ROUND(I133*H133,2)</f>
        <v>0</v>
      </c>
      <c r="BL133" s="17" t="s">
        <v>615</v>
      </c>
      <c r="BM133" s="147" t="s">
        <v>309</v>
      </c>
    </row>
    <row r="134" spans="2:65" s="1" customFormat="1" ht="68.25">
      <c r="B134" s="32"/>
      <c r="D134" s="150" t="s">
        <v>475</v>
      </c>
      <c r="F134" s="178" t="s">
        <v>5637</v>
      </c>
      <c r="I134" s="179"/>
      <c r="L134" s="32"/>
      <c r="M134" s="180"/>
      <c r="T134" s="56"/>
      <c r="AT134" s="17" t="s">
        <v>475</v>
      </c>
      <c r="AU134" s="17" t="s">
        <v>84</v>
      </c>
    </row>
    <row r="135" spans="2:65" s="1" customFormat="1" ht="24.2" customHeight="1">
      <c r="B135" s="32"/>
      <c r="C135" s="136" t="s">
        <v>289</v>
      </c>
      <c r="D135" s="136" t="s">
        <v>270</v>
      </c>
      <c r="E135" s="137" t="s">
        <v>5638</v>
      </c>
      <c r="F135" s="138" t="s">
        <v>5639</v>
      </c>
      <c r="G135" s="139" t="s">
        <v>440</v>
      </c>
      <c r="H135" s="140">
        <v>4</v>
      </c>
      <c r="I135" s="141"/>
      <c r="J135" s="142">
        <f>ROUND(I135*H135,2)</f>
        <v>0</v>
      </c>
      <c r="K135" s="138" t="s">
        <v>1</v>
      </c>
      <c r="L135" s="32"/>
      <c r="M135" s="143" t="s">
        <v>1</v>
      </c>
      <c r="N135" s="144" t="s">
        <v>42</v>
      </c>
      <c r="P135" s="145">
        <f>O135*H135</f>
        <v>0</v>
      </c>
      <c r="Q135" s="145">
        <v>0</v>
      </c>
      <c r="R135" s="145">
        <f>Q135*H135</f>
        <v>0</v>
      </c>
      <c r="S135" s="145">
        <v>0</v>
      </c>
      <c r="T135" s="146">
        <f>S135*H135</f>
        <v>0</v>
      </c>
      <c r="AR135" s="147" t="s">
        <v>615</v>
      </c>
      <c r="AT135" s="147" t="s">
        <v>270</v>
      </c>
      <c r="AU135" s="147" t="s">
        <v>84</v>
      </c>
      <c r="AY135" s="17" t="s">
        <v>268</v>
      </c>
      <c r="BE135" s="148">
        <f>IF(N135="základní",J135,0)</f>
        <v>0</v>
      </c>
      <c r="BF135" s="148">
        <f>IF(N135="snížená",J135,0)</f>
        <v>0</v>
      </c>
      <c r="BG135" s="148">
        <f>IF(N135="zákl. přenesená",J135,0)</f>
        <v>0</v>
      </c>
      <c r="BH135" s="148">
        <f>IF(N135="sníž. přenesená",J135,0)</f>
        <v>0</v>
      </c>
      <c r="BI135" s="148">
        <f>IF(N135="nulová",J135,0)</f>
        <v>0</v>
      </c>
      <c r="BJ135" s="17" t="s">
        <v>84</v>
      </c>
      <c r="BK135" s="148">
        <f>ROUND(I135*H135,2)</f>
        <v>0</v>
      </c>
      <c r="BL135" s="17" t="s">
        <v>615</v>
      </c>
      <c r="BM135" s="147" t="s">
        <v>321</v>
      </c>
    </row>
    <row r="136" spans="2:65" s="1" customFormat="1" ht="78">
      <c r="B136" s="32"/>
      <c r="D136" s="150" t="s">
        <v>475</v>
      </c>
      <c r="F136" s="178" t="s">
        <v>5640</v>
      </c>
      <c r="I136" s="179"/>
      <c r="L136" s="32"/>
      <c r="M136" s="180"/>
      <c r="T136" s="56"/>
      <c r="AT136" s="17" t="s">
        <v>475</v>
      </c>
      <c r="AU136" s="17" t="s">
        <v>84</v>
      </c>
    </row>
    <row r="137" spans="2:65" s="1" customFormat="1" ht="16.5" customHeight="1">
      <c r="B137" s="32"/>
      <c r="C137" s="136" t="s">
        <v>293</v>
      </c>
      <c r="D137" s="136" t="s">
        <v>270</v>
      </c>
      <c r="E137" s="137" t="s">
        <v>5641</v>
      </c>
      <c r="F137" s="138" t="s">
        <v>5642</v>
      </c>
      <c r="G137" s="139" t="s">
        <v>440</v>
      </c>
      <c r="H137" s="140">
        <v>4</v>
      </c>
      <c r="I137" s="141"/>
      <c r="J137" s="142">
        <f>ROUND(I137*H137,2)</f>
        <v>0</v>
      </c>
      <c r="K137" s="138" t="s">
        <v>1</v>
      </c>
      <c r="L137" s="32"/>
      <c r="M137" s="143" t="s">
        <v>1</v>
      </c>
      <c r="N137" s="144" t="s">
        <v>42</v>
      </c>
      <c r="P137" s="145">
        <f>O137*H137</f>
        <v>0</v>
      </c>
      <c r="Q137" s="145">
        <v>0</v>
      </c>
      <c r="R137" s="145">
        <f>Q137*H137</f>
        <v>0</v>
      </c>
      <c r="S137" s="145">
        <v>0</v>
      </c>
      <c r="T137" s="146">
        <f>S137*H137</f>
        <v>0</v>
      </c>
      <c r="AR137" s="147" t="s">
        <v>615</v>
      </c>
      <c r="AT137" s="147" t="s">
        <v>270</v>
      </c>
      <c r="AU137" s="147" t="s">
        <v>84</v>
      </c>
      <c r="AY137" s="17" t="s">
        <v>268</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615</v>
      </c>
      <c r="BM137" s="147" t="s">
        <v>346</v>
      </c>
    </row>
    <row r="138" spans="2:65" s="1" customFormat="1" ht="68.25">
      <c r="B138" s="32"/>
      <c r="D138" s="150" t="s">
        <v>475</v>
      </c>
      <c r="F138" s="178" t="s">
        <v>5643</v>
      </c>
      <c r="I138" s="179"/>
      <c r="L138" s="32"/>
      <c r="M138" s="180"/>
      <c r="T138" s="56"/>
      <c r="AT138" s="17" t="s">
        <v>475</v>
      </c>
      <c r="AU138" s="17" t="s">
        <v>84</v>
      </c>
    </row>
    <row r="139" spans="2:65" s="1" customFormat="1" ht="16.5" customHeight="1">
      <c r="B139" s="32"/>
      <c r="C139" s="136" t="s">
        <v>299</v>
      </c>
      <c r="D139" s="136" t="s">
        <v>270</v>
      </c>
      <c r="E139" s="137" t="s">
        <v>5644</v>
      </c>
      <c r="F139" s="138" t="s">
        <v>5645</v>
      </c>
      <c r="G139" s="139" t="s">
        <v>440</v>
      </c>
      <c r="H139" s="140">
        <v>4</v>
      </c>
      <c r="I139" s="141"/>
      <c r="J139" s="142">
        <f>ROUND(I139*H139,2)</f>
        <v>0</v>
      </c>
      <c r="K139" s="138" t="s">
        <v>1</v>
      </c>
      <c r="L139" s="32"/>
      <c r="M139" s="143" t="s">
        <v>1</v>
      </c>
      <c r="N139" s="144" t="s">
        <v>42</v>
      </c>
      <c r="P139" s="145">
        <f>O139*H139</f>
        <v>0</v>
      </c>
      <c r="Q139" s="145">
        <v>0</v>
      </c>
      <c r="R139" s="145">
        <f>Q139*H139</f>
        <v>0</v>
      </c>
      <c r="S139" s="145">
        <v>0</v>
      </c>
      <c r="T139" s="146">
        <f>S139*H139</f>
        <v>0</v>
      </c>
      <c r="AR139" s="147" t="s">
        <v>615</v>
      </c>
      <c r="AT139" s="147" t="s">
        <v>270</v>
      </c>
      <c r="AU139" s="147" t="s">
        <v>84</v>
      </c>
      <c r="AY139" s="17" t="s">
        <v>268</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615</v>
      </c>
      <c r="BM139" s="147" t="s">
        <v>361</v>
      </c>
    </row>
    <row r="140" spans="2:65" s="1" customFormat="1" ht="58.5">
      <c r="B140" s="32"/>
      <c r="D140" s="150" t="s">
        <v>475</v>
      </c>
      <c r="F140" s="178" t="s">
        <v>5646</v>
      </c>
      <c r="I140" s="179"/>
      <c r="L140" s="32"/>
      <c r="M140" s="180"/>
      <c r="T140" s="56"/>
      <c r="AT140" s="17" t="s">
        <v>475</v>
      </c>
      <c r="AU140" s="17" t="s">
        <v>84</v>
      </c>
    </row>
    <row r="141" spans="2:65" s="1" customFormat="1" ht="16.5" customHeight="1">
      <c r="B141" s="32"/>
      <c r="C141" s="136" t="s">
        <v>309</v>
      </c>
      <c r="D141" s="136" t="s">
        <v>270</v>
      </c>
      <c r="E141" s="137" t="s">
        <v>5647</v>
      </c>
      <c r="F141" s="138" t="s">
        <v>5648</v>
      </c>
      <c r="G141" s="139" t="s">
        <v>440</v>
      </c>
      <c r="H141" s="140">
        <v>4</v>
      </c>
      <c r="I141" s="141"/>
      <c r="J141" s="142">
        <f>ROUND(I141*H141,2)</f>
        <v>0</v>
      </c>
      <c r="K141" s="138" t="s">
        <v>1</v>
      </c>
      <c r="L141" s="32"/>
      <c r="M141" s="143" t="s">
        <v>1</v>
      </c>
      <c r="N141" s="144" t="s">
        <v>42</v>
      </c>
      <c r="P141" s="145">
        <f>O141*H141</f>
        <v>0</v>
      </c>
      <c r="Q141" s="145">
        <v>0</v>
      </c>
      <c r="R141" s="145">
        <f>Q141*H141</f>
        <v>0</v>
      </c>
      <c r="S141" s="145">
        <v>0</v>
      </c>
      <c r="T141" s="146">
        <f>S141*H141</f>
        <v>0</v>
      </c>
      <c r="AR141" s="147" t="s">
        <v>615</v>
      </c>
      <c r="AT141" s="147" t="s">
        <v>270</v>
      </c>
      <c r="AU141" s="147" t="s">
        <v>84</v>
      </c>
      <c r="AY141" s="17" t="s">
        <v>268</v>
      </c>
      <c r="BE141" s="148">
        <f>IF(N141="základní",J141,0)</f>
        <v>0</v>
      </c>
      <c r="BF141" s="148">
        <f>IF(N141="snížená",J141,0)</f>
        <v>0</v>
      </c>
      <c r="BG141" s="148">
        <f>IF(N141="zákl. přenesená",J141,0)</f>
        <v>0</v>
      </c>
      <c r="BH141" s="148">
        <f>IF(N141="sníž. přenesená",J141,0)</f>
        <v>0</v>
      </c>
      <c r="BI141" s="148">
        <f>IF(N141="nulová",J141,0)</f>
        <v>0</v>
      </c>
      <c r="BJ141" s="17" t="s">
        <v>84</v>
      </c>
      <c r="BK141" s="148">
        <f>ROUND(I141*H141,2)</f>
        <v>0</v>
      </c>
      <c r="BL141" s="17" t="s">
        <v>615</v>
      </c>
      <c r="BM141" s="147" t="s">
        <v>370</v>
      </c>
    </row>
    <row r="142" spans="2:65" s="1" customFormat="1" ht="68.25">
      <c r="B142" s="32"/>
      <c r="D142" s="150" t="s">
        <v>475</v>
      </c>
      <c r="F142" s="178" t="s">
        <v>5649</v>
      </c>
      <c r="I142" s="179"/>
      <c r="L142" s="32"/>
      <c r="M142" s="180"/>
      <c r="T142" s="56"/>
      <c r="AT142" s="17" t="s">
        <v>475</v>
      </c>
      <c r="AU142" s="17" t="s">
        <v>84</v>
      </c>
    </row>
    <row r="143" spans="2:65" s="1" customFormat="1" ht="16.5" customHeight="1">
      <c r="B143" s="32"/>
      <c r="C143" s="136" t="s">
        <v>315</v>
      </c>
      <c r="D143" s="136" t="s">
        <v>270</v>
      </c>
      <c r="E143" s="137" t="s">
        <v>5650</v>
      </c>
      <c r="F143" s="138" t="s">
        <v>5651</v>
      </c>
      <c r="G143" s="139" t="s">
        <v>440</v>
      </c>
      <c r="H143" s="140">
        <v>4</v>
      </c>
      <c r="I143" s="141"/>
      <c r="J143" s="142">
        <f>ROUND(I143*H143,2)</f>
        <v>0</v>
      </c>
      <c r="K143" s="138" t="s">
        <v>1</v>
      </c>
      <c r="L143" s="32"/>
      <c r="M143" s="143" t="s">
        <v>1</v>
      </c>
      <c r="N143" s="144" t="s">
        <v>42</v>
      </c>
      <c r="P143" s="145">
        <f>O143*H143</f>
        <v>0</v>
      </c>
      <c r="Q143" s="145">
        <v>0</v>
      </c>
      <c r="R143" s="145">
        <f>Q143*H143</f>
        <v>0</v>
      </c>
      <c r="S143" s="145">
        <v>0</v>
      </c>
      <c r="T143" s="146">
        <f>S143*H143</f>
        <v>0</v>
      </c>
      <c r="AR143" s="147" t="s">
        <v>615</v>
      </c>
      <c r="AT143" s="147" t="s">
        <v>270</v>
      </c>
      <c r="AU143" s="147" t="s">
        <v>84</v>
      </c>
      <c r="AY143" s="17" t="s">
        <v>268</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615</v>
      </c>
      <c r="BM143" s="147" t="s">
        <v>378</v>
      </c>
    </row>
    <row r="144" spans="2:65" s="1" customFormat="1" ht="58.5">
      <c r="B144" s="32"/>
      <c r="D144" s="150" t="s">
        <v>475</v>
      </c>
      <c r="F144" s="178" t="s">
        <v>5652</v>
      </c>
      <c r="I144" s="179"/>
      <c r="L144" s="32"/>
      <c r="M144" s="180"/>
      <c r="T144" s="56"/>
      <c r="AT144" s="17" t="s">
        <v>475</v>
      </c>
      <c r="AU144" s="17" t="s">
        <v>84</v>
      </c>
    </row>
    <row r="145" spans="2:65" s="1" customFormat="1" ht="16.5" customHeight="1">
      <c r="B145" s="32"/>
      <c r="C145" s="136" t="s">
        <v>321</v>
      </c>
      <c r="D145" s="136" t="s">
        <v>270</v>
      </c>
      <c r="E145" s="137" t="s">
        <v>5653</v>
      </c>
      <c r="F145" s="138" t="s">
        <v>5654</v>
      </c>
      <c r="G145" s="139" t="s">
        <v>440</v>
      </c>
      <c r="H145" s="140">
        <v>12</v>
      </c>
      <c r="I145" s="141"/>
      <c r="J145" s="142">
        <f>ROUND(I145*H145,2)</f>
        <v>0</v>
      </c>
      <c r="K145" s="138" t="s">
        <v>1</v>
      </c>
      <c r="L145" s="32"/>
      <c r="M145" s="143" t="s">
        <v>1</v>
      </c>
      <c r="N145" s="144" t="s">
        <v>42</v>
      </c>
      <c r="P145" s="145">
        <f>O145*H145</f>
        <v>0</v>
      </c>
      <c r="Q145" s="145">
        <v>0</v>
      </c>
      <c r="R145" s="145">
        <f>Q145*H145</f>
        <v>0</v>
      </c>
      <c r="S145" s="145">
        <v>0</v>
      </c>
      <c r="T145" s="146">
        <f>S145*H145</f>
        <v>0</v>
      </c>
      <c r="AR145" s="147" t="s">
        <v>615</v>
      </c>
      <c r="AT145" s="147" t="s">
        <v>270</v>
      </c>
      <c r="AU145" s="147" t="s">
        <v>84</v>
      </c>
      <c r="AY145" s="17" t="s">
        <v>268</v>
      </c>
      <c r="BE145" s="148">
        <f>IF(N145="základní",J145,0)</f>
        <v>0</v>
      </c>
      <c r="BF145" s="148">
        <f>IF(N145="snížená",J145,0)</f>
        <v>0</v>
      </c>
      <c r="BG145" s="148">
        <f>IF(N145="zákl. přenesená",J145,0)</f>
        <v>0</v>
      </c>
      <c r="BH145" s="148">
        <f>IF(N145="sníž. přenesená",J145,0)</f>
        <v>0</v>
      </c>
      <c r="BI145" s="148">
        <f>IF(N145="nulová",J145,0)</f>
        <v>0</v>
      </c>
      <c r="BJ145" s="17" t="s">
        <v>84</v>
      </c>
      <c r="BK145" s="148">
        <f>ROUND(I145*H145,2)</f>
        <v>0</v>
      </c>
      <c r="BL145" s="17" t="s">
        <v>615</v>
      </c>
      <c r="BM145" s="147" t="s">
        <v>387</v>
      </c>
    </row>
    <row r="146" spans="2:65" s="1" customFormat="1" ht="97.5">
      <c r="B146" s="32"/>
      <c r="D146" s="150" t="s">
        <v>475</v>
      </c>
      <c r="F146" s="178" t="s">
        <v>5655</v>
      </c>
      <c r="I146" s="179"/>
      <c r="L146" s="32"/>
      <c r="M146" s="180"/>
      <c r="T146" s="56"/>
      <c r="AT146" s="17" t="s">
        <v>475</v>
      </c>
      <c r="AU146" s="17" t="s">
        <v>84</v>
      </c>
    </row>
    <row r="147" spans="2:65" s="1" customFormat="1" ht="16.5" customHeight="1">
      <c r="B147" s="32"/>
      <c r="C147" s="136" t="s">
        <v>326</v>
      </c>
      <c r="D147" s="136" t="s">
        <v>270</v>
      </c>
      <c r="E147" s="137" t="s">
        <v>5656</v>
      </c>
      <c r="F147" s="138" t="s">
        <v>5657</v>
      </c>
      <c r="G147" s="139" t="s">
        <v>440</v>
      </c>
      <c r="H147" s="140">
        <v>8</v>
      </c>
      <c r="I147" s="141"/>
      <c r="J147" s="142">
        <f>ROUND(I147*H147,2)</f>
        <v>0</v>
      </c>
      <c r="K147" s="138" t="s">
        <v>1</v>
      </c>
      <c r="L147" s="32"/>
      <c r="M147" s="143" t="s">
        <v>1</v>
      </c>
      <c r="N147" s="144" t="s">
        <v>42</v>
      </c>
      <c r="P147" s="145">
        <f>O147*H147</f>
        <v>0</v>
      </c>
      <c r="Q147" s="145">
        <v>0</v>
      </c>
      <c r="R147" s="145">
        <f>Q147*H147</f>
        <v>0</v>
      </c>
      <c r="S147" s="145">
        <v>0</v>
      </c>
      <c r="T147" s="146">
        <f>S147*H147</f>
        <v>0</v>
      </c>
      <c r="AR147" s="147" t="s">
        <v>615</v>
      </c>
      <c r="AT147" s="147" t="s">
        <v>270</v>
      </c>
      <c r="AU147" s="147" t="s">
        <v>84</v>
      </c>
      <c r="AY147" s="17" t="s">
        <v>268</v>
      </c>
      <c r="BE147" s="148">
        <f>IF(N147="základní",J147,0)</f>
        <v>0</v>
      </c>
      <c r="BF147" s="148">
        <f>IF(N147="snížená",J147,0)</f>
        <v>0</v>
      </c>
      <c r="BG147" s="148">
        <f>IF(N147="zákl. přenesená",J147,0)</f>
        <v>0</v>
      </c>
      <c r="BH147" s="148">
        <f>IF(N147="sníž. přenesená",J147,0)</f>
        <v>0</v>
      </c>
      <c r="BI147" s="148">
        <f>IF(N147="nulová",J147,0)</f>
        <v>0</v>
      </c>
      <c r="BJ147" s="17" t="s">
        <v>84</v>
      </c>
      <c r="BK147" s="148">
        <f>ROUND(I147*H147,2)</f>
        <v>0</v>
      </c>
      <c r="BL147" s="17" t="s">
        <v>615</v>
      </c>
      <c r="BM147" s="147" t="s">
        <v>396</v>
      </c>
    </row>
    <row r="148" spans="2:65" s="1" customFormat="1" ht="97.5">
      <c r="B148" s="32"/>
      <c r="D148" s="150" t="s">
        <v>475</v>
      </c>
      <c r="F148" s="178" t="s">
        <v>5658</v>
      </c>
      <c r="I148" s="179"/>
      <c r="L148" s="32"/>
      <c r="M148" s="180"/>
      <c r="T148" s="56"/>
      <c r="AT148" s="17" t="s">
        <v>475</v>
      </c>
      <c r="AU148" s="17" t="s">
        <v>84</v>
      </c>
    </row>
    <row r="149" spans="2:65" s="1" customFormat="1" ht="16.5" customHeight="1">
      <c r="B149" s="32"/>
      <c r="C149" s="136" t="s">
        <v>346</v>
      </c>
      <c r="D149" s="136" t="s">
        <v>270</v>
      </c>
      <c r="E149" s="137" t="s">
        <v>5659</v>
      </c>
      <c r="F149" s="138" t="s">
        <v>5660</v>
      </c>
      <c r="G149" s="139" t="s">
        <v>440</v>
      </c>
      <c r="H149" s="140">
        <v>2</v>
      </c>
      <c r="I149" s="141"/>
      <c r="J149" s="142">
        <f>ROUND(I149*H149,2)</f>
        <v>0</v>
      </c>
      <c r="K149" s="138" t="s">
        <v>1</v>
      </c>
      <c r="L149" s="32"/>
      <c r="M149" s="143" t="s">
        <v>1</v>
      </c>
      <c r="N149" s="144" t="s">
        <v>42</v>
      </c>
      <c r="P149" s="145">
        <f>O149*H149</f>
        <v>0</v>
      </c>
      <c r="Q149" s="145">
        <v>0</v>
      </c>
      <c r="R149" s="145">
        <f>Q149*H149</f>
        <v>0</v>
      </c>
      <c r="S149" s="145">
        <v>0</v>
      </c>
      <c r="T149" s="146">
        <f>S149*H149</f>
        <v>0</v>
      </c>
      <c r="AR149" s="147" t="s">
        <v>615</v>
      </c>
      <c r="AT149" s="147" t="s">
        <v>270</v>
      </c>
      <c r="AU149" s="147" t="s">
        <v>84</v>
      </c>
      <c r="AY149" s="17" t="s">
        <v>268</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615</v>
      </c>
      <c r="BM149" s="147" t="s">
        <v>406</v>
      </c>
    </row>
    <row r="150" spans="2:65" s="1" customFormat="1" ht="97.5">
      <c r="B150" s="32"/>
      <c r="D150" s="150" t="s">
        <v>475</v>
      </c>
      <c r="F150" s="178" t="s">
        <v>5661</v>
      </c>
      <c r="I150" s="179"/>
      <c r="L150" s="32"/>
      <c r="M150" s="180"/>
      <c r="T150" s="56"/>
      <c r="AT150" s="17" t="s">
        <v>475</v>
      </c>
      <c r="AU150" s="17" t="s">
        <v>84</v>
      </c>
    </row>
    <row r="151" spans="2:65" s="1" customFormat="1" ht="16.5" customHeight="1">
      <c r="B151" s="32"/>
      <c r="C151" s="136" t="s">
        <v>356</v>
      </c>
      <c r="D151" s="136" t="s">
        <v>270</v>
      </c>
      <c r="E151" s="137" t="s">
        <v>5662</v>
      </c>
      <c r="F151" s="138" t="s">
        <v>5663</v>
      </c>
      <c r="G151" s="139" t="s">
        <v>440</v>
      </c>
      <c r="H151" s="140">
        <v>12</v>
      </c>
      <c r="I151" s="141"/>
      <c r="J151" s="142">
        <f>ROUND(I151*H151,2)</f>
        <v>0</v>
      </c>
      <c r="K151" s="138" t="s">
        <v>1</v>
      </c>
      <c r="L151" s="32"/>
      <c r="M151" s="143" t="s">
        <v>1</v>
      </c>
      <c r="N151" s="144" t="s">
        <v>42</v>
      </c>
      <c r="P151" s="145">
        <f>O151*H151</f>
        <v>0</v>
      </c>
      <c r="Q151" s="145">
        <v>0</v>
      </c>
      <c r="R151" s="145">
        <f>Q151*H151</f>
        <v>0</v>
      </c>
      <c r="S151" s="145">
        <v>0</v>
      </c>
      <c r="T151" s="146">
        <f>S151*H151</f>
        <v>0</v>
      </c>
      <c r="AR151" s="147" t="s">
        <v>615</v>
      </c>
      <c r="AT151" s="147" t="s">
        <v>270</v>
      </c>
      <c r="AU151" s="147" t="s">
        <v>84</v>
      </c>
      <c r="AY151" s="17" t="s">
        <v>268</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615</v>
      </c>
      <c r="BM151" s="147" t="s">
        <v>416</v>
      </c>
    </row>
    <row r="152" spans="2:65" s="1" customFormat="1" ht="107.25">
      <c r="B152" s="32"/>
      <c r="D152" s="150" t="s">
        <v>475</v>
      </c>
      <c r="F152" s="178" t="s">
        <v>5664</v>
      </c>
      <c r="I152" s="179"/>
      <c r="L152" s="32"/>
      <c r="M152" s="180"/>
      <c r="T152" s="56"/>
      <c r="AT152" s="17" t="s">
        <v>475</v>
      </c>
      <c r="AU152" s="17" t="s">
        <v>84</v>
      </c>
    </row>
    <row r="153" spans="2:65" s="1" customFormat="1" ht="16.5" customHeight="1">
      <c r="B153" s="32"/>
      <c r="C153" s="136" t="s">
        <v>361</v>
      </c>
      <c r="D153" s="136" t="s">
        <v>270</v>
      </c>
      <c r="E153" s="137" t="s">
        <v>5665</v>
      </c>
      <c r="F153" s="138" t="s">
        <v>5666</v>
      </c>
      <c r="G153" s="139" t="s">
        <v>440</v>
      </c>
      <c r="H153" s="140">
        <v>16</v>
      </c>
      <c r="I153" s="141"/>
      <c r="J153" s="142">
        <f>ROUND(I153*H153,2)</f>
        <v>0</v>
      </c>
      <c r="K153" s="138" t="s">
        <v>1</v>
      </c>
      <c r="L153" s="32"/>
      <c r="M153" s="143" t="s">
        <v>1</v>
      </c>
      <c r="N153" s="144" t="s">
        <v>42</v>
      </c>
      <c r="P153" s="145">
        <f>O153*H153</f>
        <v>0</v>
      </c>
      <c r="Q153" s="145">
        <v>0</v>
      </c>
      <c r="R153" s="145">
        <f>Q153*H153</f>
        <v>0</v>
      </c>
      <c r="S153" s="145">
        <v>0</v>
      </c>
      <c r="T153" s="146">
        <f>S153*H153</f>
        <v>0</v>
      </c>
      <c r="AR153" s="147" t="s">
        <v>615</v>
      </c>
      <c r="AT153" s="147" t="s">
        <v>270</v>
      </c>
      <c r="AU153" s="147" t="s">
        <v>84</v>
      </c>
      <c r="AY153" s="17" t="s">
        <v>268</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615</v>
      </c>
      <c r="BM153" s="147" t="s">
        <v>308</v>
      </c>
    </row>
    <row r="154" spans="2:65" s="1" customFormat="1" ht="107.25">
      <c r="B154" s="32"/>
      <c r="D154" s="150" t="s">
        <v>475</v>
      </c>
      <c r="F154" s="178" t="s">
        <v>5667</v>
      </c>
      <c r="I154" s="179"/>
      <c r="L154" s="32"/>
      <c r="M154" s="180"/>
      <c r="T154" s="56"/>
      <c r="AT154" s="17" t="s">
        <v>475</v>
      </c>
      <c r="AU154" s="17" t="s">
        <v>84</v>
      </c>
    </row>
    <row r="155" spans="2:65" s="1" customFormat="1" ht="16.5" customHeight="1">
      <c r="B155" s="32"/>
      <c r="C155" s="136" t="s">
        <v>8</v>
      </c>
      <c r="D155" s="136" t="s">
        <v>270</v>
      </c>
      <c r="E155" s="137" t="s">
        <v>5668</v>
      </c>
      <c r="F155" s="138" t="s">
        <v>5669</v>
      </c>
      <c r="G155" s="139" t="s">
        <v>440</v>
      </c>
      <c r="H155" s="140">
        <v>2</v>
      </c>
      <c r="I155" s="141"/>
      <c r="J155" s="142">
        <f>ROUND(I155*H155,2)</f>
        <v>0</v>
      </c>
      <c r="K155" s="138" t="s">
        <v>1</v>
      </c>
      <c r="L155" s="32"/>
      <c r="M155" s="143" t="s">
        <v>1</v>
      </c>
      <c r="N155" s="144" t="s">
        <v>42</v>
      </c>
      <c r="P155" s="145">
        <f>O155*H155</f>
        <v>0</v>
      </c>
      <c r="Q155" s="145">
        <v>0</v>
      </c>
      <c r="R155" s="145">
        <f>Q155*H155</f>
        <v>0</v>
      </c>
      <c r="S155" s="145">
        <v>0</v>
      </c>
      <c r="T155" s="146">
        <f>S155*H155</f>
        <v>0</v>
      </c>
      <c r="AR155" s="147" t="s">
        <v>615</v>
      </c>
      <c r="AT155" s="147" t="s">
        <v>270</v>
      </c>
      <c r="AU155" s="147" t="s">
        <v>84</v>
      </c>
      <c r="AY155" s="17" t="s">
        <v>268</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615</v>
      </c>
      <c r="BM155" s="147" t="s">
        <v>437</v>
      </c>
    </row>
    <row r="156" spans="2:65" s="1" customFormat="1" ht="107.25">
      <c r="B156" s="32"/>
      <c r="D156" s="150" t="s">
        <v>475</v>
      </c>
      <c r="F156" s="178" t="s">
        <v>5670</v>
      </c>
      <c r="I156" s="179"/>
      <c r="L156" s="32"/>
      <c r="M156" s="198"/>
      <c r="N156" s="183"/>
      <c r="O156" s="183"/>
      <c r="P156" s="183"/>
      <c r="Q156" s="183"/>
      <c r="R156" s="183"/>
      <c r="S156" s="183"/>
      <c r="T156" s="199"/>
      <c r="AT156" s="17" t="s">
        <v>475</v>
      </c>
      <c r="AU156" s="17" t="s">
        <v>84</v>
      </c>
    </row>
    <row r="157" spans="2:65" s="1" customFormat="1" ht="6.95" customHeight="1">
      <c r="B157" s="44"/>
      <c r="C157" s="45"/>
      <c r="D157" s="45"/>
      <c r="E157" s="45"/>
      <c r="F157" s="45"/>
      <c r="G157" s="45"/>
      <c r="H157" s="45"/>
      <c r="I157" s="45"/>
      <c r="J157" s="45"/>
      <c r="K157" s="45"/>
      <c r="L157" s="32"/>
    </row>
  </sheetData>
  <sheetProtection algorithmName="SHA-512" hashValue="O9H5kzqtH28mnh0TcrzIpPLdfPL/og1g6EDwcjX3N5mGwIW76AOVzda5Ainu/Xm4UDTciCYNVVtieSOVUz1H8w==" saltValue="41vpt+oUD5xECHzwx6Gnpxvp4hiWeEYF8jtyB8WgfpCfJzrKCKMy/WmLtdHpcf3TohwZngLvVGdNR7qqb+MRiQ==" spinCount="100000" sheet="1" objects="1" scenarios="1" formatColumns="0" formatRows="0" autoFilter="0"/>
  <autoFilter ref="C124:K156"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B2:BM3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169</v>
      </c>
      <c r="AZ2" s="92" t="s">
        <v>5671</v>
      </c>
      <c r="BA2" s="92" t="s">
        <v>1</v>
      </c>
      <c r="BB2" s="92" t="s">
        <v>215</v>
      </c>
      <c r="BC2" s="92" t="s">
        <v>5672</v>
      </c>
      <c r="BD2" s="92" t="s">
        <v>90</v>
      </c>
    </row>
    <row r="3" spans="2:56" ht="6.95" customHeight="1">
      <c r="B3" s="18"/>
      <c r="C3" s="19"/>
      <c r="D3" s="19"/>
      <c r="E3" s="19"/>
      <c r="F3" s="19"/>
      <c r="G3" s="19"/>
      <c r="H3" s="19"/>
      <c r="I3" s="19"/>
      <c r="J3" s="19"/>
      <c r="K3" s="19"/>
      <c r="L3" s="20"/>
      <c r="AT3" s="17" t="s">
        <v>84</v>
      </c>
      <c r="AZ3" s="92" t="s">
        <v>5673</v>
      </c>
      <c r="BA3" s="92" t="s">
        <v>1</v>
      </c>
      <c r="BB3" s="92" t="s">
        <v>215</v>
      </c>
      <c r="BC3" s="92" t="s">
        <v>5674</v>
      </c>
      <c r="BD3" s="92" t="s">
        <v>90</v>
      </c>
    </row>
    <row r="4" spans="2:56" ht="24.95" customHeight="1">
      <c r="B4" s="20"/>
      <c r="D4" s="21" t="s">
        <v>219</v>
      </c>
      <c r="L4" s="20"/>
      <c r="M4" s="93" t="s">
        <v>10</v>
      </c>
      <c r="AT4" s="17" t="s">
        <v>4</v>
      </c>
      <c r="AZ4" s="92" t="s">
        <v>5675</v>
      </c>
      <c r="BA4" s="92" t="s">
        <v>1</v>
      </c>
      <c r="BB4" s="92" t="s">
        <v>215</v>
      </c>
      <c r="BC4" s="92" t="s">
        <v>5676</v>
      </c>
      <c r="BD4" s="92" t="s">
        <v>90</v>
      </c>
    </row>
    <row r="5" spans="2:56" ht="6.95" customHeight="1">
      <c r="B5" s="20"/>
      <c r="L5" s="20"/>
      <c r="AZ5" s="92" t="s">
        <v>5677</v>
      </c>
      <c r="BA5" s="92" t="s">
        <v>1</v>
      </c>
      <c r="BB5" s="92" t="s">
        <v>215</v>
      </c>
      <c r="BC5" s="92" t="s">
        <v>5678</v>
      </c>
      <c r="BD5" s="92" t="s">
        <v>90</v>
      </c>
    </row>
    <row r="6" spans="2:56" ht="12" customHeight="1">
      <c r="B6" s="20"/>
      <c r="D6" s="27" t="s">
        <v>16</v>
      </c>
      <c r="L6" s="20"/>
    </row>
    <row r="7" spans="2:56" ht="16.5" customHeight="1">
      <c r="B7" s="20"/>
      <c r="E7" s="258" t="str">
        <f>'Rekapitulace stavby'!K6</f>
        <v>VÝSTAVBA CHRÁNĚNÉHO BYDLENÍ V NOVÉ PACE</v>
      </c>
      <c r="F7" s="259"/>
      <c r="G7" s="259"/>
      <c r="H7" s="259"/>
      <c r="L7" s="20"/>
    </row>
    <row r="8" spans="2:56" ht="12.75">
      <c r="B8" s="20"/>
      <c r="D8" s="27" t="s">
        <v>228</v>
      </c>
      <c r="L8" s="20"/>
    </row>
    <row r="9" spans="2:56" ht="16.5" customHeight="1">
      <c r="B9" s="20"/>
      <c r="E9" s="258" t="s">
        <v>231</v>
      </c>
      <c r="F9" s="242"/>
      <c r="G9" s="242"/>
      <c r="H9" s="242"/>
      <c r="L9" s="20"/>
    </row>
    <row r="10" spans="2:56" ht="12" customHeight="1">
      <c r="B10" s="20"/>
      <c r="D10" s="27" t="s">
        <v>234</v>
      </c>
      <c r="L10" s="20"/>
    </row>
    <row r="11" spans="2:56" s="1" customFormat="1" ht="16.5" customHeight="1">
      <c r="B11" s="32"/>
      <c r="E11" s="222" t="s">
        <v>5679</v>
      </c>
      <c r="F11" s="257"/>
      <c r="G11" s="257"/>
      <c r="H11" s="257"/>
      <c r="L11" s="32"/>
    </row>
    <row r="12" spans="2:56" s="1" customFormat="1" ht="12" customHeight="1">
      <c r="B12" s="32"/>
      <c r="D12" s="27" t="s">
        <v>754</v>
      </c>
      <c r="L12" s="32"/>
    </row>
    <row r="13" spans="2:56" s="1" customFormat="1" ht="16.5" customHeight="1">
      <c r="B13" s="32"/>
      <c r="E13" s="235" t="s">
        <v>5680</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ROUND((SUM(BE130:BE323)),  2)</f>
        <v>0</v>
      </c>
      <c r="I37" s="96">
        <v>0.21</v>
      </c>
      <c r="J37" s="85">
        <f>ROUND(((SUM(BE130:BE323))*I37),  2)</f>
        <v>0</v>
      </c>
      <c r="L37" s="32"/>
    </row>
    <row r="38" spans="2:12" s="1" customFormat="1" ht="14.45" customHeight="1">
      <c r="B38" s="32"/>
      <c r="E38" s="27" t="s">
        <v>43</v>
      </c>
      <c r="F38" s="85">
        <f>ROUND((SUM(BF130:BF323)),  2)</f>
        <v>0</v>
      </c>
      <c r="I38" s="96">
        <v>0.15</v>
      </c>
      <c r="J38" s="85">
        <f>ROUND(((SUM(BF130:BF323))*I38),  2)</f>
        <v>0</v>
      </c>
      <c r="L38" s="32"/>
    </row>
    <row r="39" spans="2:12" s="1" customFormat="1" ht="14.45" hidden="1" customHeight="1">
      <c r="B39" s="32"/>
      <c r="E39" s="27" t="s">
        <v>44</v>
      </c>
      <c r="F39" s="85">
        <f>ROUND((SUM(BG130:BG323)),  2)</f>
        <v>0</v>
      </c>
      <c r="I39" s="96">
        <v>0.21</v>
      </c>
      <c r="J39" s="85">
        <f>0</f>
        <v>0</v>
      </c>
      <c r="L39" s="32"/>
    </row>
    <row r="40" spans="2:12" s="1" customFormat="1" ht="14.45" hidden="1" customHeight="1">
      <c r="B40" s="32"/>
      <c r="E40" s="27" t="s">
        <v>45</v>
      </c>
      <c r="F40" s="85">
        <f>ROUND((SUM(BH130:BH323)),  2)</f>
        <v>0</v>
      </c>
      <c r="I40" s="96">
        <v>0.15</v>
      </c>
      <c r="J40" s="85">
        <f>0</f>
        <v>0</v>
      </c>
      <c r="L40" s="32"/>
    </row>
    <row r="41" spans="2:12" s="1" customFormat="1" ht="14.45" hidden="1" customHeight="1">
      <c r="B41" s="32"/>
      <c r="E41" s="27" t="s">
        <v>46</v>
      </c>
      <c r="F41" s="85">
        <f>ROUND((SUM(BI130:BI323)),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5679</v>
      </c>
      <c r="F89" s="257"/>
      <c r="G89" s="257"/>
      <c r="H89" s="257"/>
      <c r="L89" s="32"/>
    </row>
    <row r="90" spans="2:12" s="1" customFormat="1" ht="12" customHeight="1">
      <c r="B90" s="32"/>
      <c r="C90" s="27" t="s">
        <v>754</v>
      </c>
      <c r="L90" s="32"/>
    </row>
    <row r="91" spans="2:12" s="1" customFormat="1" ht="16.5" customHeight="1">
      <c r="B91" s="32"/>
      <c r="E91" s="235" t="str">
        <f>E13</f>
        <v>D.2.2.2.2 - Stavebně konstrukční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J130</f>
        <v>0</v>
      </c>
      <c r="L100" s="32"/>
      <c r="AU100" s="17" t="s">
        <v>242</v>
      </c>
    </row>
    <row r="101" spans="2:47" s="8" customFormat="1" ht="24.95" customHeight="1">
      <c r="B101" s="108"/>
      <c r="D101" s="109" t="s">
        <v>243</v>
      </c>
      <c r="E101" s="110"/>
      <c r="F101" s="110"/>
      <c r="G101" s="110"/>
      <c r="H101" s="110"/>
      <c r="I101" s="110"/>
      <c r="J101" s="111">
        <f>J131</f>
        <v>0</v>
      </c>
      <c r="L101" s="108"/>
    </row>
    <row r="102" spans="2:47" s="9" customFormat="1" ht="19.899999999999999" customHeight="1">
      <c r="B102" s="112"/>
      <c r="D102" s="113" t="s">
        <v>244</v>
      </c>
      <c r="E102" s="114"/>
      <c r="F102" s="114"/>
      <c r="G102" s="114"/>
      <c r="H102" s="114"/>
      <c r="I102" s="114"/>
      <c r="J102" s="115">
        <f>J132</f>
        <v>0</v>
      </c>
      <c r="L102" s="112"/>
    </row>
    <row r="103" spans="2:47" s="9" customFormat="1" ht="19.899999999999999" customHeight="1">
      <c r="B103" s="112"/>
      <c r="D103" s="113" t="s">
        <v>245</v>
      </c>
      <c r="E103" s="114"/>
      <c r="F103" s="114"/>
      <c r="G103" s="114"/>
      <c r="H103" s="114"/>
      <c r="I103" s="114"/>
      <c r="J103" s="115">
        <f>J242</f>
        <v>0</v>
      </c>
      <c r="L103" s="112"/>
    </row>
    <row r="104" spans="2:47" s="9" customFormat="1" ht="19.899999999999999" customHeight="1">
      <c r="B104" s="112"/>
      <c r="D104" s="113" t="s">
        <v>756</v>
      </c>
      <c r="E104" s="114"/>
      <c r="F104" s="114"/>
      <c r="G104" s="114"/>
      <c r="H104" s="114"/>
      <c r="I104" s="114"/>
      <c r="J104" s="115">
        <f>J278</f>
        <v>0</v>
      </c>
      <c r="L104" s="112"/>
    </row>
    <row r="105" spans="2:47" s="9" customFormat="1" ht="19.899999999999999" customHeight="1">
      <c r="B105" s="112"/>
      <c r="D105" s="113" t="s">
        <v>246</v>
      </c>
      <c r="E105" s="114"/>
      <c r="F105" s="114"/>
      <c r="G105" s="114"/>
      <c r="H105" s="114"/>
      <c r="I105" s="114"/>
      <c r="J105" s="115">
        <f>J316</f>
        <v>0</v>
      </c>
      <c r="L105" s="112"/>
    </row>
    <row r="106" spans="2:47" s="9" customFormat="1" ht="19.899999999999999" customHeight="1">
      <c r="B106" s="112"/>
      <c r="D106" s="113" t="s">
        <v>758</v>
      </c>
      <c r="E106" s="114"/>
      <c r="F106" s="114"/>
      <c r="G106" s="114"/>
      <c r="H106" s="114"/>
      <c r="I106" s="114"/>
      <c r="J106" s="115">
        <f>J322</f>
        <v>0</v>
      </c>
      <c r="L106" s="112"/>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253</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58" t="str">
        <f>E7</f>
        <v>VÝSTAVBA CHRÁNĚNÉHO BYDLENÍ V NOVÉ PACE</v>
      </c>
      <c r="F116" s="259"/>
      <c r="G116" s="259"/>
      <c r="H116" s="259"/>
      <c r="L116" s="32"/>
    </row>
    <row r="117" spans="2:12" ht="12" customHeight="1">
      <c r="B117" s="20"/>
      <c r="C117" s="27" t="s">
        <v>228</v>
      </c>
      <c r="L117" s="20"/>
    </row>
    <row r="118" spans="2:12" ht="16.5" customHeight="1">
      <c r="B118" s="20"/>
      <c r="E118" s="258" t="s">
        <v>231</v>
      </c>
      <c r="F118" s="242"/>
      <c r="G118" s="242"/>
      <c r="H118" s="242"/>
      <c r="L118" s="20"/>
    </row>
    <row r="119" spans="2:12" ht="12" customHeight="1">
      <c r="B119" s="20"/>
      <c r="C119" s="27" t="s">
        <v>234</v>
      </c>
      <c r="L119" s="20"/>
    </row>
    <row r="120" spans="2:12" s="1" customFormat="1" ht="16.5" customHeight="1">
      <c r="B120" s="32"/>
      <c r="E120" s="222" t="s">
        <v>5679</v>
      </c>
      <c r="F120" s="257"/>
      <c r="G120" s="257"/>
      <c r="H120" s="257"/>
      <c r="L120" s="32"/>
    </row>
    <row r="121" spans="2:12" s="1" customFormat="1" ht="12" customHeight="1">
      <c r="B121" s="32"/>
      <c r="C121" s="27" t="s">
        <v>754</v>
      </c>
      <c r="L121" s="32"/>
    </row>
    <row r="122" spans="2:12" s="1" customFormat="1" ht="16.5" customHeight="1">
      <c r="B122" s="32"/>
      <c r="E122" s="235" t="str">
        <f>E13</f>
        <v>D.2.2.2.2 - Stavebně konstrukční řešení</v>
      </c>
      <c r="F122" s="257"/>
      <c r="G122" s="257"/>
      <c r="H122" s="257"/>
      <c r="L122" s="32"/>
    </row>
    <row r="123" spans="2:12" s="1" customFormat="1" ht="6.95" customHeight="1">
      <c r="B123" s="32"/>
      <c r="L123" s="32"/>
    </row>
    <row r="124" spans="2:12" s="1" customFormat="1" ht="12" customHeight="1">
      <c r="B124" s="32"/>
      <c r="C124" s="27" t="s">
        <v>20</v>
      </c>
      <c r="F124" s="25" t="str">
        <f>F16</f>
        <v xml:space="preserve">Na Vyšehradě 1205, 509 01 Nová Paka </v>
      </c>
      <c r="I124" s="27" t="s">
        <v>22</v>
      </c>
      <c r="J124" s="52" t="str">
        <f>IF(J16="","",J16)</f>
        <v>14. 12. 2023</v>
      </c>
      <c r="L124" s="32"/>
    </row>
    <row r="125" spans="2:12" s="1" customFormat="1" ht="6.95" customHeight="1">
      <c r="B125" s="32"/>
      <c r="L125" s="32"/>
    </row>
    <row r="126" spans="2:12" s="1" customFormat="1" ht="25.7" customHeight="1">
      <c r="B126" s="32"/>
      <c r="C126" s="27" t="s">
        <v>24</v>
      </c>
      <c r="F126" s="25" t="str">
        <f>E19</f>
        <v>Královehradecký kraj</v>
      </c>
      <c r="I126" s="27" t="s">
        <v>30</v>
      </c>
      <c r="J126" s="30" t="str">
        <f>E25</f>
        <v>Růžička a partneři,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6"/>
      <c r="C129" s="117" t="s">
        <v>254</v>
      </c>
      <c r="D129" s="118" t="s">
        <v>62</v>
      </c>
      <c r="E129" s="118" t="s">
        <v>58</v>
      </c>
      <c r="F129" s="118" t="s">
        <v>59</v>
      </c>
      <c r="G129" s="118" t="s">
        <v>255</v>
      </c>
      <c r="H129" s="118" t="s">
        <v>256</v>
      </c>
      <c r="I129" s="118" t="s">
        <v>257</v>
      </c>
      <c r="J129" s="118" t="s">
        <v>240</v>
      </c>
      <c r="K129" s="119" t="s">
        <v>258</v>
      </c>
      <c r="L129" s="116"/>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0">
        <f>BK130</f>
        <v>0</v>
      </c>
      <c r="L130" s="32"/>
      <c r="M130" s="62"/>
      <c r="N130" s="53"/>
      <c r="O130" s="53"/>
      <c r="P130" s="121">
        <f>P131</f>
        <v>0</v>
      </c>
      <c r="Q130" s="53"/>
      <c r="R130" s="121">
        <f>R131</f>
        <v>103.19639387000001</v>
      </c>
      <c r="S130" s="53"/>
      <c r="T130" s="122">
        <f>T131</f>
        <v>0</v>
      </c>
      <c r="AT130" s="17" t="s">
        <v>76</v>
      </c>
      <c r="AU130" s="17" t="s">
        <v>242</v>
      </c>
      <c r="BK130" s="123">
        <f>BK131</f>
        <v>0</v>
      </c>
    </row>
    <row r="131" spans="2:65" s="11" customFormat="1" ht="25.9" customHeight="1">
      <c r="B131" s="124"/>
      <c r="D131" s="125" t="s">
        <v>76</v>
      </c>
      <c r="E131" s="126" t="s">
        <v>266</v>
      </c>
      <c r="F131" s="126" t="s">
        <v>267</v>
      </c>
      <c r="I131" s="127"/>
      <c r="J131" s="128">
        <f>BK131</f>
        <v>0</v>
      </c>
      <c r="L131" s="124"/>
      <c r="M131" s="129"/>
      <c r="P131" s="130">
        <f>P132+P242+P278+P316+P322</f>
        <v>0</v>
      </c>
      <c r="R131" s="130">
        <f>R132+R242+R278+R316+R322</f>
        <v>103.19639387000001</v>
      </c>
      <c r="T131" s="131">
        <f>T132+T242+T278+T316+T322</f>
        <v>0</v>
      </c>
      <c r="AR131" s="125" t="s">
        <v>84</v>
      </c>
      <c r="AT131" s="132" t="s">
        <v>76</v>
      </c>
      <c r="AU131" s="132" t="s">
        <v>77</v>
      </c>
      <c r="AY131" s="125" t="s">
        <v>268</v>
      </c>
      <c r="BK131" s="133">
        <f>BK132+BK242+BK278+BK316+BK322</f>
        <v>0</v>
      </c>
    </row>
    <row r="132" spans="2:65" s="11" customFormat="1" ht="22.9" customHeight="1">
      <c r="B132" s="124"/>
      <c r="D132" s="125" t="s">
        <v>76</v>
      </c>
      <c r="E132" s="134" t="s">
        <v>84</v>
      </c>
      <c r="F132" s="134" t="s">
        <v>269</v>
      </c>
      <c r="I132" s="127"/>
      <c r="J132" s="135">
        <f>BK132</f>
        <v>0</v>
      </c>
      <c r="L132" s="124"/>
      <c r="M132" s="129"/>
      <c r="P132" s="130">
        <f>SUM(P133:P241)</f>
        <v>0</v>
      </c>
      <c r="R132" s="130">
        <f>SUM(R133:R241)</f>
        <v>0</v>
      </c>
      <c r="T132" s="131">
        <f>SUM(T133:T241)</f>
        <v>0</v>
      </c>
      <c r="AR132" s="125" t="s">
        <v>84</v>
      </c>
      <c r="AT132" s="132" t="s">
        <v>76</v>
      </c>
      <c r="AU132" s="132" t="s">
        <v>84</v>
      </c>
      <c r="AY132" s="125" t="s">
        <v>268</v>
      </c>
      <c r="BK132" s="133">
        <f>SUM(BK133:BK241)</f>
        <v>0</v>
      </c>
    </row>
    <row r="133" spans="2:65" s="1" customFormat="1" ht="33" customHeight="1">
      <c r="B133" s="32"/>
      <c r="C133" s="136" t="s">
        <v>84</v>
      </c>
      <c r="D133" s="136" t="s">
        <v>270</v>
      </c>
      <c r="E133" s="137" t="s">
        <v>322</v>
      </c>
      <c r="F133" s="138" t="s">
        <v>323</v>
      </c>
      <c r="G133" s="139" t="s">
        <v>215</v>
      </c>
      <c r="H133" s="140">
        <v>894.404</v>
      </c>
      <c r="I133" s="141"/>
      <c r="J133" s="142">
        <f>ROUND(I133*H133,2)</f>
        <v>0</v>
      </c>
      <c r="K133" s="138" t="s">
        <v>274</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5681</v>
      </c>
    </row>
    <row r="134" spans="2:65" s="14" customFormat="1">
      <c r="B134" s="164"/>
      <c r="D134" s="150" t="s">
        <v>276</v>
      </c>
      <c r="E134" s="165" t="s">
        <v>1</v>
      </c>
      <c r="F134" s="166" t="s">
        <v>5682</v>
      </c>
      <c r="H134" s="165" t="s">
        <v>1</v>
      </c>
      <c r="I134" s="167"/>
      <c r="L134" s="164"/>
      <c r="M134" s="168"/>
      <c r="T134" s="169"/>
      <c r="AT134" s="165" t="s">
        <v>276</v>
      </c>
      <c r="AU134" s="165" t="s">
        <v>90</v>
      </c>
      <c r="AV134" s="14" t="s">
        <v>84</v>
      </c>
      <c r="AW134" s="14" t="s">
        <v>32</v>
      </c>
      <c r="AX134" s="14" t="s">
        <v>77</v>
      </c>
      <c r="AY134" s="165" t="s">
        <v>268</v>
      </c>
    </row>
    <row r="135" spans="2:65" s="14" customFormat="1">
      <c r="B135" s="164"/>
      <c r="D135" s="150" t="s">
        <v>276</v>
      </c>
      <c r="E135" s="165" t="s">
        <v>1</v>
      </c>
      <c r="F135" s="166" t="s">
        <v>5683</v>
      </c>
      <c r="H135" s="165" t="s">
        <v>1</v>
      </c>
      <c r="I135" s="167"/>
      <c r="L135" s="164"/>
      <c r="M135" s="168"/>
      <c r="T135" s="169"/>
      <c r="AT135" s="165" t="s">
        <v>276</v>
      </c>
      <c r="AU135" s="165" t="s">
        <v>90</v>
      </c>
      <c r="AV135" s="14" t="s">
        <v>84</v>
      </c>
      <c r="AW135" s="14" t="s">
        <v>32</v>
      </c>
      <c r="AX135" s="14" t="s">
        <v>77</v>
      </c>
      <c r="AY135" s="165" t="s">
        <v>268</v>
      </c>
    </row>
    <row r="136" spans="2:65" s="12" customFormat="1">
      <c r="B136" s="149"/>
      <c r="D136" s="150" t="s">
        <v>276</v>
      </c>
      <c r="E136" s="151" t="s">
        <v>1</v>
      </c>
      <c r="F136" s="152" t="s">
        <v>5684</v>
      </c>
      <c r="H136" s="153">
        <v>51.744</v>
      </c>
      <c r="I136" s="154"/>
      <c r="L136" s="149"/>
      <c r="M136" s="155"/>
      <c r="T136" s="156"/>
      <c r="AT136" s="151" t="s">
        <v>276</v>
      </c>
      <c r="AU136" s="151" t="s">
        <v>90</v>
      </c>
      <c r="AV136" s="12" t="s">
        <v>90</v>
      </c>
      <c r="AW136" s="12" t="s">
        <v>32</v>
      </c>
      <c r="AX136" s="12" t="s">
        <v>77</v>
      </c>
      <c r="AY136" s="151" t="s">
        <v>268</v>
      </c>
    </row>
    <row r="137" spans="2:65" s="12" customFormat="1">
      <c r="B137" s="149"/>
      <c r="D137" s="150" t="s">
        <v>276</v>
      </c>
      <c r="E137" s="151" t="s">
        <v>1</v>
      </c>
      <c r="F137" s="152" t="s">
        <v>5685</v>
      </c>
      <c r="H137" s="153">
        <v>66.784999999999997</v>
      </c>
      <c r="I137" s="154"/>
      <c r="L137" s="149"/>
      <c r="M137" s="155"/>
      <c r="T137" s="156"/>
      <c r="AT137" s="151" t="s">
        <v>276</v>
      </c>
      <c r="AU137" s="151" t="s">
        <v>90</v>
      </c>
      <c r="AV137" s="12" t="s">
        <v>90</v>
      </c>
      <c r="AW137" s="12" t="s">
        <v>32</v>
      </c>
      <c r="AX137" s="12" t="s">
        <v>77</v>
      </c>
      <c r="AY137" s="151" t="s">
        <v>268</v>
      </c>
    </row>
    <row r="138" spans="2:65" s="12" customFormat="1">
      <c r="B138" s="149"/>
      <c r="D138" s="150" t="s">
        <v>276</v>
      </c>
      <c r="E138" s="151" t="s">
        <v>1</v>
      </c>
      <c r="F138" s="152" t="s">
        <v>5686</v>
      </c>
      <c r="H138" s="153">
        <v>10.68</v>
      </c>
      <c r="I138" s="154"/>
      <c r="L138" s="149"/>
      <c r="M138" s="155"/>
      <c r="T138" s="156"/>
      <c r="AT138" s="151" t="s">
        <v>276</v>
      </c>
      <c r="AU138" s="151" t="s">
        <v>90</v>
      </c>
      <c r="AV138" s="12" t="s">
        <v>90</v>
      </c>
      <c r="AW138" s="12" t="s">
        <v>32</v>
      </c>
      <c r="AX138" s="12" t="s">
        <v>77</v>
      </c>
      <c r="AY138" s="151" t="s">
        <v>268</v>
      </c>
    </row>
    <row r="139" spans="2:65" s="12" customFormat="1">
      <c r="B139" s="149"/>
      <c r="D139" s="150" t="s">
        <v>276</v>
      </c>
      <c r="E139" s="151" t="s">
        <v>1</v>
      </c>
      <c r="F139" s="152" t="s">
        <v>5687</v>
      </c>
      <c r="H139" s="153">
        <v>4.5</v>
      </c>
      <c r="I139" s="154"/>
      <c r="L139" s="149"/>
      <c r="M139" s="155"/>
      <c r="T139" s="156"/>
      <c r="AT139" s="151" t="s">
        <v>276</v>
      </c>
      <c r="AU139" s="151" t="s">
        <v>90</v>
      </c>
      <c r="AV139" s="12" t="s">
        <v>90</v>
      </c>
      <c r="AW139" s="12" t="s">
        <v>32</v>
      </c>
      <c r="AX139" s="12" t="s">
        <v>77</v>
      </c>
      <c r="AY139" s="151" t="s">
        <v>268</v>
      </c>
    </row>
    <row r="140" spans="2:65" s="12" customFormat="1">
      <c r="B140" s="149"/>
      <c r="D140" s="150" t="s">
        <v>276</v>
      </c>
      <c r="E140" s="151" t="s">
        <v>1</v>
      </c>
      <c r="F140" s="152" t="s">
        <v>5688</v>
      </c>
      <c r="H140" s="153">
        <v>13.566000000000001</v>
      </c>
      <c r="I140" s="154"/>
      <c r="L140" s="149"/>
      <c r="M140" s="155"/>
      <c r="T140" s="156"/>
      <c r="AT140" s="151" t="s">
        <v>276</v>
      </c>
      <c r="AU140" s="151" t="s">
        <v>90</v>
      </c>
      <c r="AV140" s="12" t="s">
        <v>90</v>
      </c>
      <c r="AW140" s="12" t="s">
        <v>32</v>
      </c>
      <c r="AX140" s="12" t="s">
        <v>77</v>
      </c>
      <c r="AY140" s="151" t="s">
        <v>268</v>
      </c>
    </row>
    <row r="141" spans="2:65" s="14" customFormat="1">
      <c r="B141" s="164"/>
      <c r="D141" s="150" t="s">
        <v>276</v>
      </c>
      <c r="E141" s="165" t="s">
        <v>1</v>
      </c>
      <c r="F141" s="166" t="s">
        <v>5689</v>
      </c>
      <c r="H141" s="165" t="s">
        <v>1</v>
      </c>
      <c r="I141" s="167"/>
      <c r="L141" s="164"/>
      <c r="M141" s="168"/>
      <c r="T141" s="169"/>
      <c r="AT141" s="165" t="s">
        <v>276</v>
      </c>
      <c r="AU141" s="165" t="s">
        <v>90</v>
      </c>
      <c r="AV141" s="14" t="s">
        <v>84</v>
      </c>
      <c r="AW141" s="14" t="s">
        <v>32</v>
      </c>
      <c r="AX141" s="14" t="s">
        <v>77</v>
      </c>
      <c r="AY141" s="165" t="s">
        <v>268</v>
      </c>
    </row>
    <row r="142" spans="2:65" s="14" customFormat="1">
      <c r="B142" s="164"/>
      <c r="D142" s="150" t="s">
        <v>276</v>
      </c>
      <c r="E142" s="165" t="s">
        <v>1</v>
      </c>
      <c r="F142" s="166" t="s">
        <v>5690</v>
      </c>
      <c r="H142" s="165" t="s">
        <v>1</v>
      </c>
      <c r="I142" s="167"/>
      <c r="L142" s="164"/>
      <c r="M142" s="168"/>
      <c r="T142" s="169"/>
      <c r="AT142" s="165" t="s">
        <v>276</v>
      </c>
      <c r="AU142" s="165" t="s">
        <v>90</v>
      </c>
      <c r="AV142" s="14" t="s">
        <v>84</v>
      </c>
      <c r="AW142" s="14" t="s">
        <v>32</v>
      </c>
      <c r="AX142" s="14" t="s">
        <v>77</v>
      </c>
      <c r="AY142" s="165" t="s">
        <v>268</v>
      </c>
    </row>
    <row r="143" spans="2:65" s="12" customFormat="1">
      <c r="B143" s="149"/>
      <c r="D143" s="150" t="s">
        <v>276</v>
      </c>
      <c r="E143" s="151" t="s">
        <v>1</v>
      </c>
      <c r="F143" s="152" t="s">
        <v>5691</v>
      </c>
      <c r="H143" s="153">
        <v>10.26</v>
      </c>
      <c r="I143" s="154"/>
      <c r="L143" s="149"/>
      <c r="M143" s="155"/>
      <c r="T143" s="156"/>
      <c r="AT143" s="151" t="s">
        <v>276</v>
      </c>
      <c r="AU143" s="151" t="s">
        <v>90</v>
      </c>
      <c r="AV143" s="12" t="s">
        <v>90</v>
      </c>
      <c r="AW143" s="12" t="s">
        <v>32</v>
      </c>
      <c r="AX143" s="12" t="s">
        <v>77</v>
      </c>
      <c r="AY143" s="151" t="s">
        <v>268</v>
      </c>
    </row>
    <row r="144" spans="2:65" s="12" customFormat="1">
      <c r="B144" s="149"/>
      <c r="D144" s="150" t="s">
        <v>276</v>
      </c>
      <c r="E144" s="151" t="s">
        <v>1</v>
      </c>
      <c r="F144" s="152" t="s">
        <v>5692</v>
      </c>
      <c r="H144" s="153">
        <v>61.572000000000003</v>
      </c>
      <c r="I144" s="154"/>
      <c r="L144" s="149"/>
      <c r="M144" s="155"/>
      <c r="T144" s="156"/>
      <c r="AT144" s="151" t="s">
        <v>276</v>
      </c>
      <c r="AU144" s="151" t="s">
        <v>90</v>
      </c>
      <c r="AV144" s="12" t="s">
        <v>90</v>
      </c>
      <c r="AW144" s="12" t="s">
        <v>32</v>
      </c>
      <c r="AX144" s="12" t="s">
        <v>77</v>
      </c>
      <c r="AY144" s="151" t="s">
        <v>268</v>
      </c>
    </row>
    <row r="145" spans="2:51" s="12" customFormat="1">
      <c r="B145" s="149"/>
      <c r="D145" s="150" t="s">
        <v>276</v>
      </c>
      <c r="E145" s="151" t="s">
        <v>1</v>
      </c>
      <c r="F145" s="152" t="s">
        <v>5693</v>
      </c>
      <c r="H145" s="153">
        <v>51.713999999999999</v>
      </c>
      <c r="I145" s="154"/>
      <c r="L145" s="149"/>
      <c r="M145" s="155"/>
      <c r="T145" s="156"/>
      <c r="AT145" s="151" t="s">
        <v>276</v>
      </c>
      <c r="AU145" s="151" t="s">
        <v>90</v>
      </c>
      <c r="AV145" s="12" t="s">
        <v>90</v>
      </c>
      <c r="AW145" s="12" t="s">
        <v>32</v>
      </c>
      <c r="AX145" s="12" t="s">
        <v>77</v>
      </c>
      <c r="AY145" s="151" t="s">
        <v>268</v>
      </c>
    </row>
    <row r="146" spans="2:51" s="12" customFormat="1">
      <c r="B146" s="149"/>
      <c r="D146" s="150" t="s">
        <v>276</v>
      </c>
      <c r="E146" s="151" t="s">
        <v>1</v>
      </c>
      <c r="F146" s="152" t="s">
        <v>5694</v>
      </c>
      <c r="H146" s="153">
        <v>4.55</v>
      </c>
      <c r="I146" s="154"/>
      <c r="L146" s="149"/>
      <c r="M146" s="155"/>
      <c r="T146" s="156"/>
      <c r="AT146" s="151" t="s">
        <v>276</v>
      </c>
      <c r="AU146" s="151" t="s">
        <v>90</v>
      </c>
      <c r="AV146" s="12" t="s">
        <v>90</v>
      </c>
      <c r="AW146" s="12" t="s">
        <v>32</v>
      </c>
      <c r="AX146" s="12" t="s">
        <v>77</v>
      </c>
      <c r="AY146" s="151" t="s">
        <v>268</v>
      </c>
    </row>
    <row r="147" spans="2:51" s="12" customFormat="1">
      <c r="B147" s="149"/>
      <c r="D147" s="150" t="s">
        <v>276</v>
      </c>
      <c r="E147" s="151" t="s">
        <v>1</v>
      </c>
      <c r="F147" s="152" t="s">
        <v>5695</v>
      </c>
      <c r="H147" s="153">
        <v>11.62</v>
      </c>
      <c r="I147" s="154"/>
      <c r="L147" s="149"/>
      <c r="M147" s="155"/>
      <c r="T147" s="156"/>
      <c r="AT147" s="151" t="s">
        <v>276</v>
      </c>
      <c r="AU147" s="151" t="s">
        <v>90</v>
      </c>
      <c r="AV147" s="12" t="s">
        <v>90</v>
      </c>
      <c r="AW147" s="12" t="s">
        <v>32</v>
      </c>
      <c r="AX147" s="12" t="s">
        <v>77</v>
      </c>
      <c r="AY147" s="151" t="s">
        <v>268</v>
      </c>
    </row>
    <row r="148" spans="2:51" s="12" customFormat="1">
      <c r="B148" s="149"/>
      <c r="D148" s="150" t="s">
        <v>276</v>
      </c>
      <c r="E148" s="151" t="s">
        <v>1</v>
      </c>
      <c r="F148" s="152" t="s">
        <v>5696</v>
      </c>
      <c r="H148" s="153">
        <v>6.22</v>
      </c>
      <c r="I148" s="154"/>
      <c r="L148" s="149"/>
      <c r="M148" s="155"/>
      <c r="T148" s="156"/>
      <c r="AT148" s="151" t="s">
        <v>276</v>
      </c>
      <c r="AU148" s="151" t="s">
        <v>90</v>
      </c>
      <c r="AV148" s="12" t="s">
        <v>90</v>
      </c>
      <c r="AW148" s="12" t="s">
        <v>32</v>
      </c>
      <c r="AX148" s="12" t="s">
        <v>77</v>
      </c>
      <c r="AY148" s="151" t="s">
        <v>268</v>
      </c>
    </row>
    <row r="149" spans="2:51" s="12" customFormat="1">
      <c r="B149" s="149"/>
      <c r="D149" s="150" t="s">
        <v>276</v>
      </c>
      <c r="E149" s="151" t="s">
        <v>1</v>
      </c>
      <c r="F149" s="152" t="s">
        <v>5697</v>
      </c>
      <c r="H149" s="153">
        <v>1.504</v>
      </c>
      <c r="I149" s="154"/>
      <c r="L149" s="149"/>
      <c r="M149" s="155"/>
      <c r="T149" s="156"/>
      <c r="AT149" s="151" t="s">
        <v>276</v>
      </c>
      <c r="AU149" s="151" t="s">
        <v>90</v>
      </c>
      <c r="AV149" s="12" t="s">
        <v>90</v>
      </c>
      <c r="AW149" s="12" t="s">
        <v>32</v>
      </c>
      <c r="AX149" s="12" t="s">
        <v>77</v>
      </c>
      <c r="AY149" s="151" t="s">
        <v>268</v>
      </c>
    </row>
    <row r="150" spans="2:51" s="12" customFormat="1">
      <c r="B150" s="149"/>
      <c r="D150" s="150" t="s">
        <v>276</v>
      </c>
      <c r="E150" s="151" t="s">
        <v>1</v>
      </c>
      <c r="F150" s="152" t="s">
        <v>5698</v>
      </c>
      <c r="H150" s="153">
        <v>10.382</v>
      </c>
      <c r="I150" s="154"/>
      <c r="L150" s="149"/>
      <c r="M150" s="155"/>
      <c r="T150" s="156"/>
      <c r="AT150" s="151" t="s">
        <v>276</v>
      </c>
      <c r="AU150" s="151" t="s">
        <v>90</v>
      </c>
      <c r="AV150" s="12" t="s">
        <v>90</v>
      </c>
      <c r="AW150" s="12" t="s">
        <v>32</v>
      </c>
      <c r="AX150" s="12" t="s">
        <v>77</v>
      </c>
      <c r="AY150" s="151" t="s">
        <v>268</v>
      </c>
    </row>
    <row r="151" spans="2:51" s="12" customFormat="1">
      <c r="B151" s="149"/>
      <c r="D151" s="150" t="s">
        <v>276</v>
      </c>
      <c r="E151" s="151" t="s">
        <v>1</v>
      </c>
      <c r="F151" s="152" t="s">
        <v>5699</v>
      </c>
      <c r="H151" s="153">
        <v>1.76</v>
      </c>
      <c r="I151" s="154"/>
      <c r="L151" s="149"/>
      <c r="M151" s="155"/>
      <c r="T151" s="156"/>
      <c r="AT151" s="151" t="s">
        <v>276</v>
      </c>
      <c r="AU151" s="151" t="s">
        <v>90</v>
      </c>
      <c r="AV151" s="12" t="s">
        <v>90</v>
      </c>
      <c r="AW151" s="12" t="s">
        <v>32</v>
      </c>
      <c r="AX151" s="12" t="s">
        <v>77</v>
      </c>
      <c r="AY151" s="151" t="s">
        <v>268</v>
      </c>
    </row>
    <row r="152" spans="2:51" s="12" customFormat="1">
      <c r="B152" s="149"/>
      <c r="D152" s="150" t="s">
        <v>276</v>
      </c>
      <c r="E152" s="151" t="s">
        <v>1</v>
      </c>
      <c r="F152" s="152" t="s">
        <v>5700</v>
      </c>
      <c r="H152" s="153">
        <v>4.5540000000000003</v>
      </c>
      <c r="I152" s="154"/>
      <c r="L152" s="149"/>
      <c r="M152" s="155"/>
      <c r="T152" s="156"/>
      <c r="AT152" s="151" t="s">
        <v>276</v>
      </c>
      <c r="AU152" s="151" t="s">
        <v>90</v>
      </c>
      <c r="AV152" s="12" t="s">
        <v>90</v>
      </c>
      <c r="AW152" s="12" t="s">
        <v>32</v>
      </c>
      <c r="AX152" s="12" t="s">
        <v>77</v>
      </c>
      <c r="AY152" s="151" t="s">
        <v>268</v>
      </c>
    </row>
    <row r="153" spans="2:51" s="12" customFormat="1">
      <c r="B153" s="149"/>
      <c r="D153" s="150" t="s">
        <v>276</v>
      </c>
      <c r="E153" s="151" t="s">
        <v>1</v>
      </c>
      <c r="F153" s="152" t="s">
        <v>5701</v>
      </c>
      <c r="H153" s="153">
        <v>16.847999999999999</v>
      </c>
      <c r="I153" s="154"/>
      <c r="L153" s="149"/>
      <c r="M153" s="155"/>
      <c r="T153" s="156"/>
      <c r="AT153" s="151" t="s">
        <v>276</v>
      </c>
      <c r="AU153" s="151" t="s">
        <v>90</v>
      </c>
      <c r="AV153" s="12" t="s">
        <v>90</v>
      </c>
      <c r="AW153" s="12" t="s">
        <v>32</v>
      </c>
      <c r="AX153" s="12" t="s">
        <v>77</v>
      </c>
      <c r="AY153" s="151" t="s">
        <v>268</v>
      </c>
    </row>
    <row r="154" spans="2:51" s="12" customFormat="1">
      <c r="B154" s="149"/>
      <c r="D154" s="150" t="s">
        <v>276</v>
      </c>
      <c r="E154" s="151" t="s">
        <v>1</v>
      </c>
      <c r="F154" s="152" t="s">
        <v>5702</v>
      </c>
      <c r="H154" s="153">
        <v>11.375</v>
      </c>
      <c r="I154" s="154"/>
      <c r="L154" s="149"/>
      <c r="M154" s="155"/>
      <c r="T154" s="156"/>
      <c r="AT154" s="151" t="s">
        <v>276</v>
      </c>
      <c r="AU154" s="151" t="s">
        <v>90</v>
      </c>
      <c r="AV154" s="12" t="s">
        <v>90</v>
      </c>
      <c r="AW154" s="12" t="s">
        <v>32</v>
      </c>
      <c r="AX154" s="12" t="s">
        <v>77</v>
      </c>
      <c r="AY154" s="151" t="s">
        <v>268</v>
      </c>
    </row>
    <row r="155" spans="2:51" s="14" customFormat="1">
      <c r="B155" s="164"/>
      <c r="D155" s="150" t="s">
        <v>276</v>
      </c>
      <c r="E155" s="165" t="s">
        <v>1</v>
      </c>
      <c r="F155" s="166" t="s">
        <v>5703</v>
      </c>
      <c r="H155" s="165" t="s">
        <v>1</v>
      </c>
      <c r="I155" s="167"/>
      <c r="L155" s="164"/>
      <c r="M155" s="168"/>
      <c r="T155" s="169"/>
      <c r="AT155" s="165" t="s">
        <v>276</v>
      </c>
      <c r="AU155" s="165" t="s">
        <v>90</v>
      </c>
      <c r="AV155" s="14" t="s">
        <v>84</v>
      </c>
      <c r="AW155" s="14" t="s">
        <v>32</v>
      </c>
      <c r="AX155" s="14" t="s">
        <v>77</v>
      </c>
      <c r="AY155" s="165" t="s">
        <v>268</v>
      </c>
    </row>
    <row r="156" spans="2:51" s="14" customFormat="1">
      <c r="B156" s="164"/>
      <c r="D156" s="150" t="s">
        <v>276</v>
      </c>
      <c r="E156" s="165" t="s">
        <v>1</v>
      </c>
      <c r="F156" s="166" t="s">
        <v>5704</v>
      </c>
      <c r="H156" s="165" t="s">
        <v>1</v>
      </c>
      <c r="I156" s="167"/>
      <c r="L156" s="164"/>
      <c r="M156" s="168"/>
      <c r="T156" s="169"/>
      <c r="AT156" s="165" t="s">
        <v>276</v>
      </c>
      <c r="AU156" s="165" t="s">
        <v>90</v>
      </c>
      <c r="AV156" s="14" t="s">
        <v>84</v>
      </c>
      <c r="AW156" s="14" t="s">
        <v>32</v>
      </c>
      <c r="AX156" s="14" t="s">
        <v>77</v>
      </c>
      <c r="AY156" s="165" t="s">
        <v>268</v>
      </c>
    </row>
    <row r="157" spans="2:51" s="12" customFormat="1">
      <c r="B157" s="149"/>
      <c r="D157" s="150" t="s">
        <v>276</v>
      </c>
      <c r="E157" s="151" t="s">
        <v>1</v>
      </c>
      <c r="F157" s="152" t="s">
        <v>5705</v>
      </c>
      <c r="H157" s="153">
        <v>10.044</v>
      </c>
      <c r="I157" s="154"/>
      <c r="L157" s="149"/>
      <c r="M157" s="155"/>
      <c r="T157" s="156"/>
      <c r="AT157" s="151" t="s">
        <v>276</v>
      </c>
      <c r="AU157" s="151" t="s">
        <v>90</v>
      </c>
      <c r="AV157" s="12" t="s">
        <v>90</v>
      </c>
      <c r="AW157" s="12" t="s">
        <v>32</v>
      </c>
      <c r="AX157" s="12" t="s">
        <v>77</v>
      </c>
      <c r="AY157" s="151" t="s">
        <v>268</v>
      </c>
    </row>
    <row r="158" spans="2:51" s="12" customFormat="1">
      <c r="B158" s="149"/>
      <c r="D158" s="150" t="s">
        <v>276</v>
      </c>
      <c r="E158" s="151" t="s">
        <v>1</v>
      </c>
      <c r="F158" s="152" t="s">
        <v>5706</v>
      </c>
      <c r="H158" s="153">
        <v>38.313000000000002</v>
      </c>
      <c r="I158" s="154"/>
      <c r="L158" s="149"/>
      <c r="M158" s="155"/>
      <c r="T158" s="156"/>
      <c r="AT158" s="151" t="s">
        <v>276</v>
      </c>
      <c r="AU158" s="151" t="s">
        <v>90</v>
      </c>
      <c r="AV158" s="12" t="s">
        <v>90</v>
      </c>
      <c r="AW158" s="12" t="s">
        <v>32</v>
      </c>
      <c r="AX158" s="12" t="s">
        <v>77</v>
      </c>
      <c r="AY158" s="151" t="s">
        <v>268</v>
      </c>
    </row>
    <row r="159" spans="2:51" s="12" customFormat="1">
      <c r="B159" s="149"/>
      <c r="D159" s="150" t="s">
        <v>276</v>
      </c>
      <c r="E159" s="151" t="s">
        <v>1</v>
      </c>
      <c r="F159" s="152" t="s">
        <v>5707</v>
      </c>
      <c r="H159" s="153">
        <v>12.528</v>
      </c>
      <c r="I159" s="154"/>
      <c r="L159" s="149"/>
      <c r="M159" s="155"/>
      <c r="T159" s="156"/>
      <c r="AT159" s="151" t="s">
        <v>276</v>
      </c>
      <c r="AU159" s="151" t="s">
        <v>90</v>
      </c>
      <c r="AV159" s="12" t="s">
        <v>90</v>
      </c>
      <c r="AW159" s="12" t="s">
        <v>32</v>
      </c>
      <c r="AX159" s="12" t="s">
        <v>77</v>
      </c>
      <c r="AY159" s="151" t="s">
        <v>268</v>
      </c>
    </row>
    <row r="160" spans="2:51" s="12" customFormat="1">
      <c r="B160" s="149"/>
      <c r="D160" s="150" t="s">
        <v>276</v>
      </c>
      <c r="E160" s="151" t="s">
        <v>1</v>
      </c>
      <c r="F160" s="152" t="s">
        <v>5708</v>
      </c>
      <c r="H160" s="153">
        <v>4.32</v>
      </c>
      <c r="I160" s="154"/>
      <c r="L160" s="149"/>
      <c r="M160" s="155"/>
      <c r="T160" s="156"/>
      <c r="AT160" s="151" t="s">
        <v>276</v>
      </c>
      <c r="AU160" s="151" t="s">
        <v>90</v>
      </c>
      <c r="AV160" s="12" t="s">
        <v>90</v>
      </c>
      <c r="AW160" s="12" t="s">
        <v>32</v>
      </c>
      <c r="AX160" s="12" t="s">
        <v>77</v>
      </c>
      <c r="AY160" s="151" t="s">
        <v>268</v>
      </c>
    </row>
    <row r="161" spans="2:51" s="12" customFormat="1">
      <c r="B161" s="149"/>
      <c r="D161" s="150" t="s">
        <v>276</v>
      </c>
      <c r="E161" s="151" t="s">
        <v>1</v>
      </c>
      <c r="F161" s="152" t="s">
        <v>5709</v>
      </c>
      <c r="H161" s="153">
        <v>6.1</v>
      </c>
      <c r="I161" s="154"/>
      <c r="L161" s="149"/>
      <c r="M161" s="155"/>
      <c r="T161" s="156"/>
      <c r="AT161" s="151" t="s">
        <v>276</v>
      </c>
      <c r="AU161" s="151" t="s">
        <v>90</v>
      </c>
      <c r="AV161" s="12" t="s">
        <v>90</v>
      </c>
      <c r="AW161" s="12" t="s">
        <v>32</v>
      </c>
      <c r="AX161" s="12" t="s">
        <v>77</v>
      </c>
      <c r="AY161" s="151" t="s">
        <v>268</v>
      </c>
    </row>
    <row r="162" spans="2:51" s="12" customFormat="1">
      <c r="B162" s="149"/>
      <c r="D162" s="150" t="s">
        <v>276</v>
      </c>
      <c r="E162" s="151" t="s">
        <v>1</v>
      </c>
      <c r="F162" s="152" t="s">
        <v>5710</v>
      </c>
      <c r="H162" s="153">
        <v>7.2119999999999997</v>
      </c>
      <c r="I162" s="154"/>
      <c r="L162" s="149"/>
      <c r="M162" s="155"/>
      <c r="T162" s="156"/>
      <c r="AT162" s="151" t="s">
        <v>276</v>
      </c>
      <c r="AU162" s="151" t="s">
        <v>90</v>
      </c>
      <c r="AV162" s="12" t="s">
        <v>90</v>
      </c>
      <c r="AW162" s="12" t="s">
        <v>32</v>
      </c>
      <c r="AX162" s="12" t="s">
        <v>77</v>
      </c>
      <c r="AY162" s="151" t="s">
        <v>268</v>
      </c>
    </row>
    <row r="163" spans="2:51" s="12" customFormat="1">
      <c r="B163" s="149"/>
      <c r="D163" s="150" t="s">
        <v>276</v>
      </c>
      <c r="E163" s="151" t="s">
        <v>1</v>
      </c>
      <c r="F163" s="152" t="s">
        <v>5711</v>
      </c>
      <c r="H163" s="153">
        <v>1.1200000000000001</v>
      </c>
      <c r="I163" s="154"/>
      <c r="L163" s="149"/>
      <c r="M163" s="155"/>
      <c r="T163" s="156"/>
      <c r="AT163" s="151" t="s">
        <v>276</v>
      </c>
      <c r="AU163" s="151" t="s">
        <v>90</v>
      </c>
      <c r="AV163" s="12" t="s">
        <v>90</v>
      </c>
      <c r="AW163" s="12" t="s">
        <v>32</v>
      </c>
      <c r="AX163" s="12" t="s">
        <v>77</v>
      </c>
      <c r="AY163" s="151" t="s">
        <v>268</v>
      </c>
    </row>
    <row r="164" spans="2:51" s="12" customFormat="1">
      <c r="B164" s="149"/>
      <c r="D164" s="150" t="s">
        <v>276</v>
      </c>
      <c r="E164" s="151" t="s">
        <v>1</v>
      </c>
      <c r="F164" s="152" t="s">
        <v>5712</v>
      </c>
      <c r="H164" s="153">
        <v>3.4089999999999998</v>
      </c>
      <c r="I164" s="154"/>
      <c r="L164" s="149"/>
      <c r="M164" s="155"/>
      <c r="T164" s="156"/>
      <c r="AT164" s="151" t="s">
        <v>276</v>
      </c>
      <c r="AU164" s="151" t="s">
        <v>90</v>
      </c>
      <c r="AV164" s="12" t="s">
        <v>90</v>
      </c>
      <c r="AW164" s="12" t="s">
        <v>32</v>
      </c>
      <c r="AX164" s="12" t="s">
        <v>77</v>
      </c>
      <c r="AY164" s="151" t="s">
        <v>268</v>
      </c>
    </row>
    <row r="165" spans="2:51" s="12" customFormat="1">
      <c r="B165" s="149"/>
      <c r="D165" s="150" t="s">
        <v>276</v>
      </c>
      <c r="E165" s="151" t="s">
        <v>1</v>
      </c>
      <c r="F165" s="152" t="s">
        <v>5713</v>
      </c>
      <c r="H165" s="153">
        <v>1.65</v>
      </c>
      <c r="I165" s="154"/>
      <c r="L165" s="149"/>
      <c r="M165" s="155"/>
      <c r="T165" s="156"/>
      <c r="AT165" s="151" t="s">
        <v>276</v>
      </c>
      <c r="AU165" s="151" t="s">
        <v>90</v>
      </c>
      <c r="AV165" s="12" t="s">
        <v>90</v>
      </c>
      <c r="AW165" s="12" t="s">
        <v>32</v>
      </c>
      <c r="AX165" s="12" t="s">
        <v>77</v>
      </c>
      <c r="AY165" s="151" t="s">
        <v>268</v>
      </c>
    </row>
    <row r="166" spans="2:51" s="12" customFormat="1">
      <c r="B166" s="149"/>
      <c r="D166" s="150" t="s">
        <v>276</v>
      </c>
      <c r="E166" s="151" t="s">
        <v>1</v>
      </c>
      <c r="F166" s="152" t="s">
        <v>5714</v>
      </c>
      <c r="H166" s="153">
        <v>1.0860000000000001</v>
      </c>
      <c r="I166" s="154"/>
      <c r="L166" s="149"/>
      <c r="M166" s="155"/>
      <c r="T166" s="156"/>
      <c r="AT166" s="151" t="s">
        <v>276</v>
      </c>
      <c r="AU166" s="151" t="s">
        <v>90</v>
      </c>
      <c r="AV166" s="12" t="s">
        <v>90</v>
      </c>
      <c r="AW166" s="12" t="s">
        <v>32</v>
      </c>
      <c r="AX166" s="12" t="s">
        <v>77</v>
      </c>
      <c r="AY166" s="151" t="s">
        <v>268</v>
      </c>
    </row>
    <row r="167" spans="2:51" s="12" customFormat="1">
      <c r="B167" s="149"/>
      <c r="D167" s="150" t="s">
        <v>276</v>
      </c>
      <c r="E167" s="151" t="s">
        <v>1</v>
      </c>
      <c r="F167" s="152" t="s">
        <v>5715</v>
      </c>
      <c r="H167" s="153">
        <v>0</v>
      </c>
      <c r="I167" s="154"/>
      <c r="L167" s="149"/>
      <c r="M167" s="155"/>
      <c r="T167" s="156"/>
      <c r="AT167" s="151" t="s">
        <v>276</v>
      </c>
      <c r="AU167" s="151" t="s">
        <v>90</v>
      </c>
      <c r="AV167" s="12" t="s">
        <v>90</v>
      </c>
      <c r="AW167" s="12" t="s">
        <v>32</v>
      </c>
      <c r="AX167" s="12" t="s">
        <v>77</v>
      </c>
      <c r="AY167" s="151" t="s">
        <v>268</v>
      </c>
    </row>
    <row r="168" spans="2:51" s="12" customFormat="1">
      <c r="B168" s="149"/>
      <c r="D168" s="150" t="s">
        <v>276</v>
      </c>
      <c r="E168" s="151" t="s">
        <v>1</v>
      </c>
      <c r="F168" s="152" t="s">
        <v>5716</v>
      </c>
      <c r="H168" s="153">
        <v>0</v>
      </c>
      <c r="I168" s="154"/>
      <c r="L168" s="149"/>
      <c r="M168" s="155"/>
      <c r="T168" s="156"/>
      <c r="AT168" s="151" t="s">
        <v>276</v>
      </c>
      <c r="AU168" s="151" t="s">
        <v>90</v>
      </c>
      <c r="AV168" s="12" t="s">
        <v>90</v>
      </c>
      <c r="AW168" s="12" t="s">
        <v>32</v>
      </c>
      <c r="AX168" s="12" t="s">
        <v>77</v>
      </c>
      <c r="AY168" s="151" t="s">
        <v>268</v>
      </c>
    </row>
    <row r="169" spans="2:51" s="14" customFormat="1">
      <c r="B169" s="164"/>
      <c r="D169" s="150" t="s">
        <v>276</v>
      </c>
      <c r="E169" s="165" t="s">
        <v>1</v>
      </c>
      <c r="F169" s="166" t="s">
        <v>5689</v>
      </c>
      <c r="H169" s="165" t="s">
        <v>1</v>
      </c>
      <c r="I169" s="167"/>
      <c r="L169" s="164"/>
      <c r="M169" s="168"/>
      <c r="T169" s="169"/>
      <c r="AT169" s="165" t="s">
        <v>276</v>
      </c>
      <c r="AU169" s="165" t="s">
        <v>90</v>
      </c>
      <c r="AV169" s="14" t="s">
        <v>84</v>
      </c>
      <c r="AW169" s="14" t="s">
        <v>32</v>
      </c>
      <c r="AX169" s="14" t="s">
        <v>77</v>
      </c>
      <c r="AY169" s="165" t="s">
        <v>268</v>
      </c>
    </row>
    <row r="170" spans="2:51" s="14" customFormat="1">
      <c r="B170" s="164"/>
      <c r="D170" s="150" t="s">
        <v>276</v>
      </c>
      <c r="E170" s="165" t="s">
        <v>1</v>
      </c>
      <c r="F170" s="166" t="s">
        <v>5717</v>
      </c>
      <c r="H170" s="165" t="s">
        <v>1</v>
      </c>
      <c r="I170" s="167"/>
      <c r="L170" s="164"/>
      <c r="M170" s="168"/>
      <c r="T170" s="169"/>
      <c r="AT170" s="165" t="s">
        <v>276</v>
      </c>
      <c r="AU170" s="165" t="s">
        <v>90</v>
      </c>
      <c r="AV170" s="14" t="s">
        <v>84</v>
      </c>
      <c r="AW170" s="14" t="s">
        <v>32</v>
      </c>
      <c r="AX170" s="14" t="s">
        <v>77</v>
      </c>
      <c r="AY170" s="165" t="s">
        <v>268</v>
      </c>
    </row>
    <row r="171" spans="2:51" s="12" customFormat="1">
      <c r="B171" s="149"/>
      <c r="D171" s="150" t="s">
        <v>276</v>
      </c>
      <c r="E171" s="151" t="s">
        <v>1</v>
      </c>
      <c r="F171" s="152" t="s">
        <v>5718</v>
      </c>
      <c r="H171" s="153">
        <v>17.157</v>
      </c>
      <c r="I171" s="154"/>
      <c r="L171" s="149"/>
      <c r="M171" s="155"/>
      <c r="T171" s="156"/>
      <c r="AT171" s="151" t="s">
        <v>276</v>
      </c>
      <c r="AU171" s="151" t="s">
        <v>90</v>
      </c>
      <c r="AV171" s="12" t="s">
        <v>90</v>
      </c>
      <c r="AW171" s="12" t="s">
        <v>32</v>
      </c>
      <c r="AX171" s="12" t="s">
        <v>77</v>
      </c>
      <c r="AY171" s="151" t="s">
        <v>268</v>
      </c>
    </row>
    <row r="172" spans="2:51" s="12" customFormat="1">
      <c r="B172" s="149"/>
      <c r="D172" s="150" t="s">
        <v>276</v>
      </c>
      <c r="E172" s="151" t="s">
        <v>1</v>
      </c>
      <c r="F172" s="152" t="s">
        <v>5719</v>
      </c>
      <c r="H172" s="153">
        <v>16.059000000000001</v>
      </c>
      <c r="I172" s="154"/>
      <c r="L172" s="149"/>
      <c r="M172" s="155"/>
      <c r="T172" s="156"/>
      <c r="AT172" s="151" t="s">
        <v>276</v>
      </c>
      <c r="AU172" s="151" t="s">
        <v>90</v>
      </c>
      <c r="AV172" s="12" t="s">
        <v>90</v>
      </c>
      <c r="AW172" s="12" t="s">
        <v>32</v>
      </c>
      <c r="AX172" s="12" t="s">
        <v>77</v>
      </c>
      <c r="AY172" s="151" t="s">
        <v>268</v>
      </c>
    </row>
    <row r="173" spans="2:51" s="12" customFormat="1">
      <c r="B173" s="149"/>
      <c r="D173" s="150" t="s">
        <v>276</v>
      </c>
      <c r="E173" s="151" t="s">
        <v>1</v>
      </c>
      <c r="F173" s="152" t="s">
        <v>5720</v>
      </c>
      <c r="H173" s="153">
        <v>107.04900000000001</v>
      </c>
      <c r="I173" s="154"/>
      <c r="L173" s="149"/>
      <c r="M173" s="155"/>
      <c r="T173" s="156"/>
      <c r="AT173" s="151" t="s">
        <v>276</v>
      </c>
      <c r="AU173" s="151" t="s">
        <v>90</v>
      </c>
      <c r="AV173" s="12" t="s">
        <v>90</v>
      </c>
      <c r="AW173" s="12" t="s">
        <v>32</v>
      </c>
      <c r="AX173" s="12" t="s">
        <v>77</v>
      </c>
      <c r="AY173" s="151" t="s">
        <v>268</v>
      </c>
    </row>
    <row r="174" spans="2:51" s="12" customFormat="1">
      <c r="B174" s="149"/>
      <c r="D174" s="150" t="s">
        <v>276</v>
      </c>
      <c r="E174" s="151" t="s">
        <v>1</v>
      </c>
      <c r="F174" s="152" t="s">
        <v>5721</v>
      </c>
      <c r="H174" s="153">
        <v>7.92</v>
      </c>
      <c r="I174" s="154"/>
      <c r="L174" s="149"/>
      <c r="M174" s="155"/>
      <c r="T174" s="156"/>
      <c r="AT174" s="151" t="s">
        <v>276</v>
      </c>
      <c r="AU174" s="151" t="s">
        <v>90</v>
      </c>
      <c r="AV174" s="12" t="s">
        <v>90</v>
      </c>
      <c r="AW174" s="12" t="s">
        <v>32</v>
      </c>
      <c r="AX174" s="12" t="s">
        <v>77</v>
      </c>
      <c r="AY174" s="151" t="s">
        <v>268</v>
      </c>
    </row>
    <row r="175" spans="2:51" s="12" customFormat="1">
      <c r="B175" s="149"/>
      <c r="D175" s="150" t="s">
        <v>276</v>
      </c>
      <c r="E175" s="151" t="s">
        <v>1</v>
      </c>
      <c r="F175" s="152" t="s">
        <v>5722</v>
      </c>
      <c r="H175" s="153">
        <v>31.302</v>
      </c>
      <c r="I175" s="154"/>
      <c r="L175" s="149"/>
      <c r="M175" s="155"/>
      <c r="T175" s="156"/>
      <c r="AT175" s="151" t="s">
        <v>276</v>
      </c>
      <c r="AU175" s="151" t="s">
        <v>90</v>
      </c>
      <c r="AV175" s="12" t="s">
        <v>90</v>
      </c>
      <c r="AW175" s="12" t="s">
        <v>32</v>
      </c>
      <c r="AX175" s="12" t="s">
        <v>77</v>
      </c>
      <c r="AY175" s="151" t="s">
        <v>268</v>
      </c>
    </row>
    <row r="176" spans="2:51" s="12" customFormat="1">
      <c r="B176" s="149"/>
      <c r="D176" s="150" t="s">
        <v>276</v>
      </c>
      <c r="E176" s="151" t="s">
        <v>1</v>
      </c>
      <c r="F176" s="152" t="s">
        <v>5723</v>
      </c>
      <c r="H176" s="153">
        <v>6</v>
      </c>
      <c r="I176" s="154"/>
      <c r="L176" s="149"/>
      <c r="M176" s="155"/>
      <c r="T176" s="156"/>
      <c r="AT176" s="151" t="s">
        <v>276</v>
      </c>
      <c r="AU176" s="151" t="s">
        <v>90</v>
      </c>
      <c r="AV176" s="12" t="s">
        <v>90</v>
      </c>
      <c r="AW176" s="12" t="s">
        <v>32</v>
      </c>
      <c r="AX176" s="12" t="s">
        <v>77</v>
      </c>
      <c r="AY176" s="151" t="s">
        <v>268</v>
      </c>
    </row>
    <row r="177" spans="2:51" s="12" customFormat="1">
      <c r="B177" s="149"/>
      <c r="D177" s="150" t="s">
        <v>276</v>
      </c>
      <c r="E177" s="151" t="s">
        <v>1</v>
      </c>
      <c r="F177" s="152" t="s">
        <v>5724</v>
      </c>
      <c r="H177" s="153">
        <v>26.100999999999999</v>
      </c>
      <c r="I177" s="154"/>
      <c r="L177" s="149"/>
      <c r="M177" s="155"/>
      <c r="T177" s="156"/>
      <c r="AT177" s="151" t="s">
        <v>276</v>
      </c>
      <c r="AU177" s="151" t="s">
        <v>90</v>
      </c>
      <c r="AV177" s="12" t="s">
        <v>90</v>
      </c>
      <c r="AW177" s="12" t="s">
        <v>32</v>
      </c>
      <c r="AX177" s="12" t="s">
        <v>77</v>
      </c>
      <c r="AY177" s="151" t="s">
        <v>268</v>
      </c>
    </row>
    <row r="178" spans="2:51" s="12" customFormat="1">
      <c r="B178" s="149"/>
      <c r="D178" s="150" t="s">
        <v>276</v>
      </c>
      <c r="E178" s="151" t="s">
        <v>1</v>
      </c>
      <c r="F178" s="152" t="s">
        <v>5725</v>
      </c>
      <c r="H178" s="153">
        <v>6</v>
      </c>
      <c r="I178" s="154"/>
      <c r="L178" s="149"/>
      <c r="M178" s="155"/>
      <c r="T178" s="156"/>
      <c r="AT178" s="151" t="s">
        <v>276</v>
      </c>
      <c r="AU178" s="151" t="s">
        <v>90</v>
      </c>
      <c r="AV178" s="12" t="s">
        <v>90</v>
      </c>
      <c r="AW178" s="12" t="s">
        <v>32</v>
      </c>
      <c r="AX178" s="12" t="s">
        <v>77</v>
      </c>
      <c r="AY178" s="151" t="s">
        <v>268</v>
      </c>
    </row>
    <row r="179" spans="2:51" s="12" customFormat="1">
      <c r="B179" s="149"/>
      <c r="D179" s="150" t="s">
        <v>276</v>
      </c>
      <c r="E179" s="151" t="s">
        <v>1</v>
      </c>
      <c r="F179" s="152" t="s">
        <v>5726</v>
      </c>
      <c r="H179" s="153">
        <v>48.552</v>
      </c>
      <c r="I179" s="154"/>
      <c r="L179" s="149"/>
      <c r="M179" s="155"/>
      <c r="T179" s="156"/>
      <c r="AT179" s="151" t="s">
        <v>276</v>
      </c>
      <c r="AU179" s="151" t="s">
        <v>90</v>
      </c>
      <c r="AV179" s="12" t="s">
        <v>90</v>
      </c>
      <c r="AW179" s="12" t="s">
        <v>32</v>
      </c>
      <c r="AX179" s="12" t="s">
        <v>77</v>
      </c>
      <c r="AY179" s="151" t="s">
        <v>268</v>
      </c>
    </row>
    <row r="180" spans="2:51" s="12" customFormat="1">
      <c r="B180" s="149"/>
      <c r="D180" s="150" t="s">
        <v>276</v>
      </c>
      <c r="E180" s="151" t="s">
        <v>1</v>
      </c>
      <c r="F180" s="152" t="s">
        <v>5727</v>
      </c>
      <c r="H180" s="153">
        <v>12.54</v>
      </c>
      <c r="I180" s="154"/>
      <c r="L180" s="149"/>
      <c r="M180" s="155"/>
      <c r="T180" s="156"/>
      <c r="AT180" s="151" t="s">
        <v>276</v>
      </c>
      <c r="AU180" s="151" t="s">
        <v>90</v>
      </c>
      <c r="AV180" s="12" t="s">
        <v>90</v>
      </c>
      <c r="AW180" s="12" t="s">
        <v>32</v>
      </c>
      <c r="AX180" s="12" t="s">
        <v>77</v>
      </c>
      <c r="AY180" s="151" t="s">
        <v>268</v>
      </c>
    </row>
    <row r="181" spans="2:51" s="12" customFormat="1">
      <c r="B181" s="149"/>
      <c r="D181" s="150" t="s">
        <v>276</v>
      </c>
      <c r="E181" s="151" t="s">
        <v>1</v>
      </c>
      <c r="F181" s="152" t="s">
        <v>5728</v>
      </c>
      <c r="H181" s="153">
        <v>3.3</v>
      </c>
      <c r="I181" s="154"/>
      <c r="L181" s="149"/>
      <c r="M181" s="155"/>
      <c r="T181" s="156"/>
      <c r="AT181" s="151" t="s">
        <v>276</v>
      </c>
      <c r="AU181" s="151" t="s">
        <v>90</v>
      </c>
      <c r="AV181" s="12" t="s">
        <v>90</v>
      </c>
      <c r="AW181" s="12" t="s">
        <v>32</v>
      </c>
      <c r="AX181" s="12" t="s">
        <v>77</v>
      </c>
      <c r="AY181" s="151" t="s">
        <v>268</v>
      </c>
    </row>
    <row r="182" spans="2:51" s="14" customFormat="1">
      <c r="B182" s="164"/>
      <c r="D182" s="150" t="s">
        <v>276</v>
      </c>
      <c r="E182" s="165" t="s">
        <v>1</v>
      </c>
      <c r="F182" s="166" t="s">
        <v>5729</v>
      </c>
      <c r="H182" s="165" t="s">
        <v>1</v>
      </c>
      <c r="I182" s="167"/>
      <c r="L182" s="164"/>
      <c r="M182" s="168"/>
      <c r="T182" s="169"/>
      <c r="AT182" s="165" t="s">
        <v>276</v>
      </c>
      <c r="AU182" s="165" t="s">
        <v>90</v>
      </c>
      <c r="AV182" s="14" t="s">
        <v>84</v>
      </c>
      <c r="AW182" s="14" t="s">
        <v>32</v>
      </c>
      <c r="AX182" s="14" t="s">
        <v>77</v>
      </c>
      <c r="AY182" s="165" t="s">
        <v>268</v>
      </c>
    </row>
    <row r="183" spans="2:51" s="14" customFormat="1">
      <c r="B183" s="164"/>
      <c r="D183" s="150" t="s">
        <v>276</v>
      </c>
      <c r="E183" s="165" t="s">
        <v>1</v>
      </c>
      <c r="F183" s="166" t="s">
        <v>5730</v>
      </c>
      <c r="H183" s="165" t="s">
        <v>1</v>
      </c>
      <c r="I183" s="167"/>
      <c r="L183" s="164"/>
      <c r="M183" s="168"/>
      <c r="T183" s="169"/>
      <c r="AT183" s="165" t="s">
        <v>276</v>
      </c>
      <c r="AU183" s="165" t="s">
        <v>90</v>
      </c>
      <c r="AV183" s="14" t="s">
        <v>84</v>
      </c>
      <c r="AW183" s="14" t="s">
        <v>32</v>
      </c>
      <c r="AX183" s="14" t="s">
        <v>77</v>
      </c>
      <c r="AY183" s="165" t="s">
        <v>268</v>
      </c>
    </row>
    <row r="184" spans="2:51" s="12" customFormat="1">
      <c r="B184" s="149"/>
      <c r="D184" s="150" t="s">
        <v>276</v>
      </c>
      <c r="E184" s="151" t="s">
        <v>1</v>
      </c>
      <c r="F184" s="152" t="s">
        <v>5731</v>
      </c>
      <c r="H184" s="153">
        <v>60.99</v>
      </c>
      <c r="I184" s="154"/>
      <c r="L184" s="149"/>
      <c r="M184" s="155"/>
      <c r="T184" s="156"/>
      <c r="AT184" s="151" t="s">
        <v>276</v>
      </c>
      <c r="AU184" s="151" t="s">
        <v>90</v>
      </c>
      <c r="AV184" s="12" t="s">
        <v>90</v>
      </c>
      <c r="AW184" s="12" t="s">
        <v>32</v>
      </c>
      <c r="AX184" s="12" t="s">
        <v>77</v>
      </c>
      <c r="AY184" s="151" t="s">
        <v>268</v>
      </c>
    </row>
    <row r="185" spans="2:51" s="12" customFormat="1">
      <c r="B185" s="149"/>
      <c r="D185" s="150" t="s">
        <v>276</v>
      </c>
      <c r="E185" s="151" t="s">
        <v>1</v>
      </c>
      <c r="F185" s="152" t="s">
        <v>5732</v>
      </c>
      <c r="H185" s="153">
        <v>6.2</v>
      </c>
      <c r="I185" s="154"/>
      <c r="L185" s="149"/>
      <c r="M185" s="155"/>
      <c r="T185" s="156"/>
      <c r="AT185" s="151" t="s">
        <v>276</v>
      </c>
      <c r="AU185" s="151" t="s">
        <v>90</v>
      </c>
      <c r="AV185" s="12" t="s">
        <v>90</v>
      </c>
      <c r="AW185" s="12" t="s">
        <v>32</v>
      </c>
      <c r="AX185" s="12" t="s">
        <v>77</v>
      </c>
      <c r="AY185" s="151" t="s">
        <v>268</v>
      </c>
    </row>
    <row r="186" spans="2:51" s="14" customFormat="1">
      <c r="B186" s="164"/>
      <c r="D186" s="150" t="s">
        <v>276</v>
      </c>
      <c r="E186" s="165" t="s">
        <v>1</v>
      </c>
      <c r="F186" s="166" t="s">
        <v>5733</v>
      </c>
      <c r="H186" s="165" t="s">
        <v>1</v>
      </c>
      <c r="I186" s="167"/>
      <c r="L186" s="164"/>
      <c r="M186" s="168"/>
      <c r="T186" s="169"/>
      <c r="AT186" s="165" t="s">
        <v>276</v>
      </c>
      <c r="AU186" s="165" t="s">
        <v>90</v>
      </c>
      <c r="AV186" s="14" t="s">
        <v>84</v>
      </c>
      <c r="AW186" s="14" t="s">
        <v>32</v>
      </c>
      <c r="AX186" s="14" t="s">
        <v>77</v>
      </c>
      <c r="AY186" s="165" t="s">
        <v>268</v>
      </c>
    </row>
    <row r="187" spans="2:51" s="12" customFormat="1">
      <c r="B187" s="149"/>
      <c r="D187" s="150" t="s">
        <v>276</v>
      </c>
      <c r="E187" s="151" t="s">
        <v>1</v>
      </c>
      <c r="F187" s="152" t="s">
        <v>5734</v>
      </c>
      <c r="H187" s="153">
        <v>11.97</v>
      </c>
      <c r="I187" s="154"/>
      <c r="L187" s="149"/>
      <c r="M187" s="155"/>
      <c r="T187" s="156"/>
      <c r="AT187" s="151" t="s">
        <v>276</v>
      </c>
      <c r="AU187" s="151" t="s">
        <v>90</v>
      </c>
      <c r="AV187" s="12" t="s">
        <v>90</v>
      </c>
      <c r="AW187" s="12" t="s">
        <v>32</v>
      </c>
      <c r="AX187" s="12" t="s">
        <v>77</v>
      </c>
      <c r="AY187" s="151" t="s">
        <v>268</v>
      </c>
    </row>
    <row r="188" spans="2:51" s="14" customFormat="1">
      <c r="B188" s="164"/>
      <c r="D188" s="150" t="s">
        <v>276</v>
      </c>
      <c r="E188" s="165" t="s">
        <v>1</v>
      </c>
      <c r="F188" s="166" t="s">
        <v>5729</v>
      </c>
      <c r="H188" s="165" t="s">
        <v>1</v>
      </c>
      <c r="I188" s="167"/>
      <c r="L188" s="164"/>
      <c r="M188" s="168"/>
      <c r="T188" s="169"/>
      <c r="AT188" s="165" t="s">
        <v>276</v>
      </c>
      <c r="AU188" s="165" t="s">
        <v>90</v>
      </c>
      <c r="AV188" s="14" t="s">
        <v>84</v>
      </c>
      <c r="AW188" s="14" t="s">
        <v>32</v>
      </c>
      <c r="AX188" s="14" t="s">
        <v>77</v>
      </c>
      <c r="AY188" s="165" t="s">
        <v>268</v>
      </c>
    </row>
    <row r="189" spans="2:51" s="14" customFormat="1">
      <c r="B189" s="164"/>
      <c r="D189" s="150" t="s">
        <v>276</v>
      </c>
      <c r="E189" s="165" t="s">
        <v>1</v>
      </c>
      <c r="F189" s="166" t="s">
        <v>5735</v>
      </c>
      <c r="H189" s="165" t="s">
        <v>1</v>
      </c>
      <c r="I189" s="167"/>
      <c r="L189" s="164"/>
      <c r="M189" s="168"/>
      <c r="T189" s="169"/>
      <c r="AT189" s="165" t="s">
        <v>276</v>
      </c>
      <c r="AU189" s="165" t="s">
        <v>90</v>
      </c>
      <c r="AV189" s="14" t="s">
        <v>84</v>
      </c>
      <c r="AW189" s="14" t="s">
        <v>32</v>
      </c>
      <c r="AX189" s="14" t="s">
        <v>77</v>
      </c>
      <c r="AY189" s="165" t="s">
        <v>268</v>
      </c>
    </row>
    <row r="190" spans="2:51" s="12" customFormat="1">
      <c r="B190" s="149"/>
      <c r="D190" s="150" t="s">
        <v>276</v>
      </c>
      <c r="E190" s="151" t="s">
        <v>1</v>
      </c>
      <c r="F190" s="152" t="s">
        <v>5736</v>
      </c>
      <c r="H190" s="153">
        <v>6.7759999999999998</v>
      </c>
      <c r="I190" s="154"/>
      <c r="L190" s="149"/>
      <c r="M190" s="155"/>
      <c r="T190" s="156"/>
      <c r="AT190" s="151" t="s">
        <v>276</v>
      </c>
      <c r="AU190" s="151" t="s">
        <v>90</v>
      </c>
      <c r="AV190" s="12" t="s">
        <v>90</v>
      </c>
      <c r="AW190" s="12" t="s">
        <v>32</v>
      </c>
      <c r="AX190" s="12" t="s">
        <v>77</v>
      </c>
      <c r="AY190" s="151" t="s">
        <v>268</v>
      </c>
    </row>
    <row r="191" spans="2:51" s="12" customFormat="1">
      <c r="B191" s="149"/>
      <c r="D191" s="150" t="s">
        <v>276</v>
      </c>
      <c r="E191" s="151" t="s">
        <v>1</v>
      </c>
      <c r="F191" s="152" t="s">
        <v>5737</v>
      </c>
      <c r="H191" s="153">
        <v>2.3370000000000002</v>
      </c>
      <c r="I191" s="154"/>
      <c r="L191" s="149"/>
      <c r="M191" s="155"/>
      <c r="T191" s="156"/>
      <c r="AT191" s="151" t="s">
        <v>276</v>
      </c>
      <c r="AU191" s="151" t="s">
        <v>90</v>
      </c>
      <c r="AV191" s="12" t="s">
        <v>90</v>
      </c>
      <c r="AW191" s="12" t="s">
        <v>32</v>
      </c>
      <c r="AX191" s="12" t="s">
        <v>77</v>
      </c>
      <c r="AY191" s="151" t="s">
        <v>268</v>
      </c>
    </row>
    <row r="192" spans="2:51" s="12" customFormat="1">
      <c r="B192" s="149"/>
      <c r="D192" s="150" t="s">
        <v>276</v>
      </c>
      <c r="E192" s="151" t="s">
        <v>1</v>
      </c>
      <c r="F192" s="152" t="s">
        <v>5738</v>
      </c>
      <c r="H192" s="153">
        <v>1.23</v>
      </c>
      <c r="I192" s="154"/>
      <c r="L192" s="149"/>
      <c r="M192" s="155"/>
      <c r="T192" s="156"/>
      <c r="AT192" s="151" t="s">
        <v>276</v>
      </c>
      <c r="AU192" s="151" t="s">
        <v>90</v>
      </c>
      <c r="AV192" s="12" t="s">
        <v>90</v>
      </c>
      <c r="AW192" s="12" t="s">
        <v>32</v>
      </c>
      <c r="AX192" s="12" t="s">
        <v>77</v>
      </c>
      <c r="AY192" s="151" t="s">
        <v>268</v>
      </c>
    </row>
    <row r="193" spans="2:51" s="12" customFormat="1">
      <c r="B193" s="149"/>
      <c r="D193" s="150" t="s">
        <v>276</v>
      </c>
      <c r="E193" s="151" t="s">
        <v>1</v>
      </c>
      <c r="F193" s="152" t="s">
        <v>5739</v>
      </c>
      <c r="H193" s="153">
        <v>3.8919999999999999</v>
      </c>
      <c r="I193" s="154"/>
      <c r="L193" s="149"/>
      <c r="M193" s="155"/>
      <c r="T193" s="156"/>
      <c r="AT193" s="151" t="s">
        <v>276</v>
      </c>
      <c r="AU193" s="151" t="s">
        <v>90</v>
      </c>
      <c r="AV193" s="12" t="s">
        <v>90</v>
      </c>
      <c r="AW193" s="12" t="s">
        <v>32</v>
      </c>
      <c r="AX193" s="12" t="s">
        <v>77</v>
      </c>
      <c r="AY193" s="151" t="s">
        <v>268</v>
      </c>
    </row>
    <row r="194" spans="2:51" s="12" customFormat="1">
      <c r="B194" s="149"/>
      <c r="D194" s="150" t="s">
        <v>276</v>
      </c>
      <c r="E194" s="151" t="s">
        <v>1</v>
      </c>
      <c r="F194" s="152" t="s">
        <v>5740</v>
      </c>
      <c r="H194" s="153">
        <v>1.2210000000000001</v>
      </c>
      <c r="I194" s="154"/>
      <c r="L194" s="149"/>
      <c r="M194" s="155"/>
      <c r="T194" s="156"/>
      <c r="AT194" s="151" t="s">
        <v>276</v>
      </c>
      <c r="AU194" s="151" t="s">
        <v>90</v>
      </c>
      <c r="AV194" s="12" t="s">
        <v>90</v>
      </c>
      <c r="AW194" s="12" t="s">
        <v>32</v>
      </c>
      <c r="AX194" s="12" t="s">
        <v>77</v>
      </c>
      <c r="AY194" s="151" t="s">
        <v>268</v>
      </c>
    </row>
    <row r="195" spans="2:51" s="12" customFormat="1">
      <c r="B195" s="149"/>
      <c r="D195" s="150" t="s">
        <v>276</v>
      </c>
      <c r="E195" s="151" t="s">
        <v>1</v>
      </c>
      <c r="F195" s="152" t="s">
        <v>5741</v>
      </c>
      <c r="H195" s="153">
        <v>1.1100000000000001</v>
      </c>
      <c r="I195" s="154"/>
      <c r="L195" s="149"/>
      <c r="M195" s="155"/>
      <c r="T195" s="156"/>
      <c r="AT195" s="151" t="s">
        <v>276</v>
      </c>
      <c r="AU195" s="151" t="s">
        <v>90</v>
      </c>
      <c r="AV195" s="12" t="s">
        <v>90</v>
      </c>
      <c r="AW195" s="12" t="s">
        <v>32</v>
      </c>
      <c r="AX195" s="12" t="s">
        <v>77</v>
      </c>
      <c r="AY195" s="151" t="s">
        <v>268</v>
      </c>
    </row>
    <row r="196" spans="2:51" s="12" customFormat="1">
      <c r="B196" s="149"/>
      <c r="D196" s="150" t="s">
        <v>276</v>
      </c>
      <c r="E196" s="151" t="s">
        <v>1</v>
      </c>
      <c r="F196" s="152" t="s">
        <v>5742</v>
      </c>
      <c r="H196" s="153">
        <v>2.91</v>
      </c>
      <c r="I196" s="154"/>
      <c r="L196" s="149"/>
      <c r="M196" s="155"/>
      <c r="T196" s="156"/>
      <c r="AT196" s="151" t="s">
        <v>276</v>
      </c>
      <c r="AU196" s="151" t="s">
        <v>90</v>
      </c>
      <c r="AV196" s="12" t="s">
        <v>90</v>
      </c>
      <c r="AW196" s="12" t="s">
        <v>32</v>
      </c>
      <c r="AX196" s="12" t="s">
        <v>77</v>
      </c>
      <c r="AY196" s="151" t="s">
        <v>268</v>
      </c>
    </row>
    <row r="197" spans="2:51" s="14" customFormat="1">
      <c r="B197" s="164"/>
      <c r="D197" s="150" t="s">
        <v>276</v>
      </c>
      <c r="E197" s="165" t="s">
        <v>1</v>
      </c>
      <c r="F197" s="166" t="s">
        <v>789</v>
      </c>
      <c r="H197" s="165" t="s">
        <v>1</v>
      </c>
      <c r="I197" s="167"/>
      <c r="L197" s="164"/>
      <c r="M197" s="168"/>
      <c r="T197" s="169"/>
      <c r="AT197" s="165" t="s">
        <v>276</v>
      </c>
      <c r="AU197" s="165" t="s">
        <v>90</v>
      </c>
      <c r="AV197" s="14" t="s">
        <v>84</v>
      </c>
      <c r="AW197" s="14" t="s">
        <v>32</v>
      </c>
      <c r="AX197" s="14" t="s">
        <v>77</v>
      </c>
      <c r="AY197" s="165" t="s">
        <v>268</v>
      </c>
    </row>
    <row r="198" spans="2:51" s="14" customFormat="1">
      <c r="B198" s="164"/>
      <c r="D198" s="150" t="s">
        <v>276</v>
      </c>
      <c r="E198" s="165" t="s">
        <v>1</v>
      </c>
      <c r="F198" s="166" t="s">
        <v>5743</v>
      </c>
      <c r="H198" s="165" t="s">
        <v>1</v>
      </c>
      <c r="I198" s="167"/>
      <c r="L198" s="164"/>
      <c r="M198" s="168"/>
      <c r="T198" s="169"/>
      <c r="AT198" s="165" t="s">
        <v>276</v>
      </c>
      <c r="AU198" s="165" t="s">
        <v>90</v>
      </c>
      <c r="AV198" s="14" t="s">
        <v>84</v>
      </c>
      <c r="AW198" s="14" t="s">
        <v>32</v>
      </c>
      <c r="AX198" s="14" t="s">
        <v>77</v>
      </c>
      <c r="AY198" s="165" t="s">
        <v>268</v>
      </c>
    </row>
    <row r="199" spans="2:51" s="12" customFormat="1">
      <c r="B199" s="149"/>
      <c r="D199" s="150" t="s">
        <v>276</v>
      </c>
      <c r="E199" s="151" t="s">
        <v>1</v>
      </c>
      <c r="F199" s="152" t="s">
        <v>5744</v>
      </c>
      <c r="H199" s="153">
        <v>8.9570000000000007</v>
      </c>
      <c r="I199" s="154"/>
      <c r="L199" s="149"/>
      <c r="M199" s="155"/>
      <c r="T199" s="156"/>
      <c r="AT199" s="151" t="s">
        <v>276</v>
      </c>
      <c r="AU199" s="151" t="s">
        <v>90</v>
      </c>
      <c r="AV199" s="12" t="s">
        <v>90</v>
      </c>
      <c r="AW199" s="12" t="s">
        <v>32</v>
      </c>
      <c r="AX199" s="12" t="s">
        <v>77</v>
      </c>
      <c r="AY199" s="151" t="s">
        <v>268</v>
      </c>
    </row>
    <row r="200" spans="2:51" s="12" customFormat="1">
      <c r="B200" s="149"/>
      <c r="D200" s="150" t="s">
        <v>276</v>
      </c>
      <c r="E200" s="151" t="s">
        <v>1</v>
      </c>
      <c r="F200" s="152" t="s">
        <v>5745</v>
      </c>
      <c r="H200" s="153">
        <v>2.17</v>
      </c>
      <c r="I200" s="154"/>
      <c r="L200" s="149"/>
      <c r="M200" s="155"/>
      <c r="T200" s="156"/>
      <c r="AT200" s="151" t="s">
        <v>276</v>
      </c>
      <c r="AU200" s="151" t="s">
        <v>90</v>
      </c>
      <c r="AV200" s="12" t="s">
        <v>90</v>
      </c>
      <c r="AW200" s="12" t="s">
        <v>32</v>
      </c>
      <c r="AX200" s="12" t="s">
        <v>77</v>
      </c>
      <c r="AY200" s="151" t="s">
        <v>268</v>
      </c>
    </row>
    <row r="201" spans="2:51" s="12" customFormat="1">
      <c r="B201" s="149"/>
      <c r="D201" s="150" t="s">
        <v>276</v>
      </c>
      <c r="E201" s="151" t="s">
        <v>1</v>
      </c>
      <c r="F201" s="152" t="s">
        <v>5746</v>
      </c>
      <c r="H201" s="153">
        <v>4.3739999999999997</v>
      </c>
      <c r="I201" s="154"/>
      <c r="L201" s="149"/>
      <c r="M201" s="155"/>
      <c r="T201" s="156"/>
      <c r="AT201" s="151" t="s">
        <v>276</v>
      </c>
      <c r="AU201" s="151" t="s">
        <v>90</v>
      </c>
      <c r="AV201" s="12" t="s">
        <v>90</v>
      </c>
      <c r="AW201" s="12" t="s">
        <v>32</v>
      </c>
      <c r="AX201" s="12" t="s">
        <v>77</v>
      </c>
      <c r="AY201" s="151" t="s">
        <v>268</v>
      </c>
    </row>
    <row r="202" spans="2:51" s="12" customFormat="1">
      <c r="B202" s="149"/>
      <c r="D202" s="150" t="s">
        <v>276</v>
      </c>
      <c r="E202" s="151" t="s">
        <v>1</v>
      </c>
      <c r="F202" s="152" t="s">
        <v>5747</v>
      </c>
      <c r="H202" s="153">
        <v>4.1900000000000004</v>
      </c>
      <c r="I202" s="154"/>
      <c r="L202" s="149"/>
      <c r="M202" s="155"/>
      <c r="T202" s="156"/>
      <c r="AT202" s="151" t="s">
        <v>276</v>
      </c>
      <c r="AU202" s="151" t="s">
        <v>90</v>
      </c>
      <c r="AV202" s="12" t="s">
        <v>90</v>
      </c>
      <c r="AW202" s="12" t="s">
        <v>32</v>
      </c>
      <c r="AX202" s="12" t="s">
        <v>77</v>
      </c>
      <c r="AY202" s="151" t="s">
        <v>268</v>
      </c>
    </row>
    <row r="203" spans="2:51" s="12" customFormat="1">
      <c r="B203" s="149"/>
      <c r="D203" s="150" t="s">
        <v>276</v>
      </c>
      <c r="E203" s="151" t="s">
        <v>1</v>
      </c>
      <c r="F203" s="152" t="s">
        <v>5748</v>
      </c>
      <c r="H203" s="153">
        <v>1.242</v>
      </c>
      <c r="I203" s="154"/>
      <c r="L203" s="149"/>
      <c r="M203" s="155"/>
      <c r="T203" s="156"/>
      <c r="AT203" s="151" t="s">
        <v>276</v>
      </c>
      <c r="AU203" s="151" t="s">
        <v>90</v>
      </c>
      <c r="AV203" s="12" t="s">
        <v>90</v>
      </c>
      <c r="AW203" s="12" t="s">
        <v>32</v>
      </c>
      <c r="AX203" s="12" t="s">
        <v>77</v>
      </c>
      <c r="AY203" s="151" t="s">
        <v>268</v>
      </c>
    </row>
    <row r="204" spans="2:51" s="12" customFormat="1">
      <c r="B204" s="149"/>
      <c r="D204" s="150" t="s">
        <v>276</v>
      </c>
      <c r="E204" s="151" t="s">
        <v>1</v>
      </c>
      <c r="F204" s="152" t="s">
        <v>5749</v>
      </c>
      <c r="H204" s="153">
        <v>2.04</v>
      </c>
      <c r="I204" s="154"/>
      <c r="L204" s="149"/>
      <c r="M204" s="155"/>
      <c r="T204" s="156"/>
      <c r="AT204" s="151" t="s">
        <v>276</v>
      </c>
      <c r="AU204" s="151" t="s">
        <v>90</v>
      </c>
      <c r="AV204" s="12" t="s">
        <v>90</v>
      </c>
      <c r="AW204" s="12" t="s">
        <v>32</v>
      </c>
      <c r="AX204" s="12" t="s">
        <v>77</v>
      </c>
      <c r="AY204" s="151" t="s">
        <v>268</v>
      </c>
    </row>
    <row r="205" spans="2:51" s="12" customFormat="1">
      <c r="B205" s="149"/>
      <c r="D205" s="150" t="s">
        <v>276</v>
      </c>
      <c r="E205" s="151" t="s">
        <v>1</v>
      </c>
      <c r="F205" s="152" t="s">
        <v>5750</v>
      </c>
      <c r="H205" s="153">
        <v>1.27</v>
      </c>
      <c r="I205" s="154"/>
      <c r="L205" s="149"/>
      <c r="M205" s="155"/>
      <c r="T205" s="156"/>
      <c r="AT205" s="151" t="s">
        <v>276</v>
      </c>
      <c r="AU205" s="151" t="s">
        <v>90</v>
      </c>
      <c r="AV205" s="12" t="s">
        <v>90</v>
      </c>
      <c r="AW205" s="12" t="s">
        <v>32</v>
      </c>
      <c r="AX205" s="12" t="s">
        <v>77</v>
      </c>
      <c r="AY205" s="151" t="s">
        <v>268</v>
      </c>
    </row>
    <row r="206" spans="2:51" s="14" customFormat="1">
      <c r="B206" s="164"/>
      <c r="D206" s="150" t="s">
        <v>276</v>
      </c>
      <c r="E206" s="165" t="s">
        <v>1</v>
      </c>
      <c r="F206" s="166" t="s">
        <v>5729</v>
      </c>
      <c r="H206" s="165" t="s">
        <v>1</v>
      </c>
      <c r="I206" s="167"/>
      <c r="L206" s="164"/>
      <c r="M206" s="168"/>
      <c r="T206" s="169"/>
      <c r="AT206" s="165" t="s">
        <v>276</v>
      </c>
      <c r="AU206" s="165" t="s">
        <v>90</v>
      </c>
      <c r="AV206" s="14" t="s">
        <v>84</v>
      </c>
      <c r="AW206" s="14" t="s">
        <v>32</v>
      </c>
      <c r="AX206" s="14" t="s">
        <v>77</v>
      </c>
      <c r="AY206" s="165" t="s">
        <v>268</v>
      </c>
    </row>
    <row r="207" spans="2:51" s="12" customFormat="1" ht="22.5">
      <c r="B207" s="149"/>
      <c r="D207" s="150" t="s">
        <v>276</v>
      </c>
      <c r="E207" s="151" t="s">
        <v>1</v>
      </c>
      <c r="F207" s="152" t="s">
        <v>5751</v>
      </c>
      <c r="H207" s="153">
        <v>19.936</v>
      </c>
      <c r="I207" s="154"/>
      <c r="L207" s="149"/>
      <c r="M207" s="155"/>
      <c r="T207" s="156"/>
      <c r="AT207" s="151" t="s">
        <v>276</v>
      </c>
      <c r="AU207" s="151" t="s">
        <v>90</v>
      </c>
      <c r="AV207" s="12" t="s">
        <v>90</v>
      </c>
      <c r="AW207" s="12" t="s">
        <v>32</v>
      </c>
      <c r="AX207" s="12" t="s">
        <v>77</v>
      </c>
      <c r="AY207" s="151" t="s">
        <v>268</v>
      </c>
    </row>
    <row r="208" spans="2:51" s="12" customFormat="1">
      <c r="B208" s="149"/>
      <c r="D208" s="150" t="s">
        <v>276</v>
      </c>
      <c r="E208" s="151" t="s">
        <v>1</v>
      </c>
      <c r="F208" s="152" t="s">
        <v>5752</v>
      </c>
      <c r="H208" s="153">
        <v>23.355</v>
      </c>
      <c r="I208" s="154"/>
      <c r="L208" s="149"/>
      <c r="M208" s="155"/>
      <c r="T208" s="156"/>
      <c r="AT208" s="151" t="s">
        <v>276</v>
      </c>
      <c r="AU208" s="151" t="s">
        <v>90</v>
      </c>
      <c r="AV208" s="12" t="s">
        <v>90</v>
      </c>
      <c r="AW208" s="12" t="s">
        <v>32</v>
      </c>
      <c r="AX208" s="12" t="s">
        <v>77</v>
      </c>
      <c r="AY208" s="151" t="s">
        <v>268</v>
      </c>
    </row>
    <row r="209" spans="2:65" s="12" customFormat="1" ht="22.5">
      <c r="B209" s="149"/>
      <c r="D209" s="150" t="s">
        <v>276</v>
      </c>
      <c r="E209" s="151" t="s">
        <v>1</v>
      </c>
      <c r="F209" s="152" t="s">
        <v>5753</v>
      </c>
      <c r="H209" s="153">
        <v>6.9969999999999999</v>
      </c>
      <c r="I209" s="154"/>
      <c r="L209" s="149"/>
      <c r="M209" s="155"/>
      <c r="T209" s="156"/>
      <c r="AT209" s="151" t="s">
        <v>276</v>
      </c>
      <c r="AU209" s="151" t="s">
        <v>90</v>
      </c>
      <c r="AV209" s="12" t="s">
        <v>90</v>
      </c>
      <c r="AW209" s="12" t="s">
        <v>32</v>
      </c>
      <c r="AX209" s="12" t="s">
        <v>77</v>
      </c>
      <c r="AY209" s="151" t="s">
        <v>268</v>
      </c>
    </row>
    <row r="210" spans="2:65" s="12" customFormat="1" ht="22.5">
      <c r="B210" s="149"/>
      <c r="D210" s="150" t="s">
        <v>276</v>
      </c>
      <c r="E210" s="151" t="s">
        <v>1</v>
      </c>
      <c r="F210" s="152" t="s">
        <v>5754</v>
      </c>
      <c r="H210" s="153">
        <v>13.840999999999999</v>
      </c>
      <c r="I210" s="154"/>
      <c r="L210" s="149"/>
      <c r="M210" s="155"/>
      <c r="T210" s="156"/>
      <c r="AT210" s="151" t="s">
        <v>276</v>
      </c>
      <c r="AU210" s="151" t="s">
        <v>90</v>
      </c>
      <c r="AV210" s="12" t="s">
        <v>90</v>
      </c>
      <c r="AW210" s="12" t="s">
        <v>32</v>
      </c>
      <c r="AX210" s="12" t="s">
        <v>77</v>
      </c>
      <c r="AY210" s="151" t="s">
        <v>268</v>
      </c>
    </row>
    <row r="211" spans="2:65" s="15" customFormat="1">
      <c r="B211" s="170"/>
      <c r="D211" s="150" t="s">
        <v>276</v>
      </c>
      <c r="E211" s="171" t="s">
        <v>5675</v>
      </c>
      <c r="F211" s="172" t="s">
        <v>325</v>
      </c>
      <c r="H211" s="173">
        <v>894.404</v>
      </c>
      <c r="I211" s="174"/>
      <c r="L211" s="170"/>
      <c r="M211" s="175"/>
      <c r="T211" s="176"/>
      <c r="AT211" s="171" t="s">
        <v>276</v>
      </c>
      <c r="AU211" s="171" t="s">
        <v>90</v>
      </c>
      <c r="AV211" s="15" t="s">
        <v>97</v>
      </c>
      <c r="AW211" s="15" t="s">
        <v>32</v>
      </c>
      <c r="AX211" s="15" t="s">
        <v>77</v>
      </c>
      <c r="AY211" s="171" t="s">
        <v>268</v>
      </c>
    </row>
    <row r="212" spans="2:65" s="13" customFormat="1">
      <c r="B212" s="157"/>
      <c r="D212" s="150" t="s">
        <v>276</v>
      </c>
      <c r="E212" s="158" t="s">
        <v>1</v>
      </c>
      <c r="F212" s="159" t="s">
        <v>278</v>
      </c>
      <c r="H212" s="160">
        <v>894.404</v>
      </c>
      <c r="I212" s="161"/>
      <c r="L212" s="157"/>
      <c r="M212" s="162"/>
      <c r="T212" s="163"/>
      <c r="AT212" s="158" t="s">
        <v>276</v>
      </c>
      <c r="AU212" s="158" t="s">
        <v>90</v>
      </c>
      <c r="AV212" s="13" t="s">
        <v>101</v>
      </c>
      <c r="AW212" s="13" t="s">
        <v>32</v>
      </c>
      <c r="AX212" s="13" t="s">
        <v>84</v>
      </c>
      <c r="AY212" s="158" t="s">
        <v>268</v>
      </c>
    </row>
    <row r="213" spans="2:65" s="1" customFormat="1" ht="24.2" customHeight="1">
      <c r="B213" s="32"/>
      <c r="C213" s="136" t="s">
        <v>90</v>
      </c>
      <c r="D213" s="136" t="s">
        <v>270</v>
      </c>
      <c r="E213" s="137" t="s">
        <v>808</v>
      </c>
      <c r="F213" s="138" t="s">
        <v>809</v>
      </c>
      <c r="G213" s="139" t="s">
        <v>215</v>
      </c>
      <c r="H213" s="140">
        <v>1082.9680000000001</v>
      </c>
      <c r="I213" s="141"/>
      <c r="J213" s="142">
        <f>ROUND(I213*H213,2)</f>
        <v>0</v>
      </c>
      <c r="K213" s="138" t="s">
        <v>274</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5755</v>
      </c>
    </row>
    <row r="214" spans="2:65" s="12" customFormat="1">
      <c r="B214" s="149"/>
      <c r="D214" s="150" t="s">
        <v>276</v>
      </c>
      <c r="E214" s="151" t="s">
        <v>1</v>
      </c>
      <c r="F214" s="152" t="s">
        <v>5756</v>
      </c>
      <c r="H214" s="153">
        <v>1082.9680000000001</v>
      </c>
      <c r="I214" s="154"/>
      <c r="L214" s="149"/>
      <c r="M214" s="155"/>
      <c r="T214" s="156"/>
      <c r="AT214" s="151" t="s">
        <v>276</v>
      </c>
      <c r="AU214" s="151" t="s">
        <v>90</v>
      </c>
      <c r="AV214" s="12" t="s">
        <v>90</v>
      </c>
      <c r="AW214" s="12" t="s">
        <v>32</v>
      </c>
      <c r="AX214" s="12" t="s">
        <v>77</v>
      </c>
      <c r="AY214" s="151" t="s">
        <v>268</v>
      </c>
    </row>
    <row r="215" spans="2:65" s="13" customFormat="1">
      <c r="B215" s="157"/>
      <c r="D215" s="150" t="s">
        <v>276</v>
      </c>
      <c r="E215" s="158" t="s">
        <v>1</v>
      </c>
      <c r="F215" s="159" t="s">
        <v>278</v>
      </c>
      <c r="H215" s="160">
        <v>1082.9680000000001</v>
      </c>
      <c r="I215" s="161"/>
      <c r="L215" s="157"/>
      <c r="M215" s="162"/>
      <c r="T215" s="163"/>
      <c r="AT215" s="158" t="s">
        <v>276</v>
      </c>
      <c r="AU215" s="158" t="s">
        <v>90</v>
      </c>
      <c r="AV215" s="13" t="s">
        <v>101</v>
      </c>
      <c r="AW215" s="13" t="s">
        <v>32</v>
      </c>
      <c r="AX215" s="13" t="s">
        <v>84</v>
      </c>
      <c r="AY215" s="158" t="s">
        <v>268</v>
      </c>
    </row>
    <row r="216" spans="2:65" s="1" customFormat="1" ht="37.9" customHeight="1">
      <c r="B216" s="32"/>
      <c r="C216" s="136" t="s">
        <v>97</v>
      </c>
      <c r="D216" s="136" t="s">
        <v>270</v>
      </c>
      <c r="E216" s="137" t="s">
        <v>397</v>
      </c>
      <c r="F216" s="138" t="s">
        <v>398</v>
      </c>
      <c r="G216" s="139" t="s">
        <v>215</v>
      </c>
      <c r="H216" s="140">
        <v>352.92</v>
      </c>
      <c r="I216" s="141"/>
      <c r="J216" s="142">
        <f>ROUND(I216*H216,2)</f>
        <v>0</v>
      </c>
      <c r="K216" s="138" t="s">
        <v>274</v>
      </c>
      <c r="L216" s="32"/>
      <c r="M216" s="143" t="s">
        <v>1</v>
      </c>
      <c r="N216" s="144" t="s">
        <v>43</v>
      </c>
      <c r="P216" s="145">
        <f>O216*H216</f>
        <v>0</v>
      </c>
      <c r="Q216" s="145">
        <v>0</v>
      </c>
      <c r="R216" s="145">
        <f>Q216*H216</f>
        <v>0</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5757</v>
      </c>
    </row>
    <row r="217" spans="2:65" s="12" customFormat="1">
      <c r="B217" s="149"/>
      <c r="D217" s="150" t="s">
        <v>276</v>
      </c>
      <c r="E217" s="151" t="s">
        <v>1</v>
      </c>
      <c r="F217" s="152" t="s">
        <v>5675</v>
      </c>
      <c r="H217" s="153">
        <v>894.404</v>
      </c>
      <c r="I217" s="154"/>
      <c r="L217" s="149"/>
      <c r="M217" s="155"/>
      <c r="T217" s="156"/>
      <c r="AT217" s="151" t="s">
        <v>276</v>
      </c>
      <c r="AU217" s="151" t="s">
        <v>90</v>
      </c>
      <c r="AV217" s="12" t="s">
        <v>90</v>
      </c>
      <c r="AW217" s="12" t="s">
        <v>32</v>
      </c>
      <c r="AX217" s="12" t="s">
        <v>77</v>
      </c>
      <c r="AY217" s="151" t="s">
        <v>268</v>
      </c>
    </row>
    <row r="218" spans="2:65" s="12" customFormat="1">
      <c r="B218" s="149"/>
      <c r="D218" s="150" t="s">
        <v>276</v>
      </c>
      <c r="E218" s="151" t="s">
        <v>1</v>
      </c>
      <c r="F218" s="152" t="s">
        <v>5758</v>
      </c>
      <c r="H218" s="153">
        <v>-541.48400000000004</v>
      </c>
      <c r="I218" s="154"/>
      <c r="L218" s="149"/>
      <c r="M218" s="155"/>
      <c r="T218" s="156"/>
      <c r="AT218" s="151" t="s">
        <v>276</v>
      </c>
      <c r="AU218" s="151" t="s">
        <v>90</v>
      </c>
      <c r="AV218" s="12" t="s">
        <v>90</v>
      </c>
      <c r="AW218" s="12" t="s">
        <v>32</v>
      </c>
      <c r="AX218" s="12" t="s">
        <v>77</v>
      </c>
      <c r="AY218" s="151" t="s">
        <v>268</v>
      </c>
    </row>
    <row r="219" spans="2:65" s="13" customFormat="1">
      <c r="B219" s="157"/>
      <c r="D219" s="150" t="s">
        <v>276</v>
      </c>
      <c r="E219" s="158" t="s">
        <v>1</v>
      </c>
      <c r="F219" s="159" t="s">
        <v>278</v>
      </c>
      <c r="H219" s="160">
        <v>352.92</v>
      </c>
      <c r="I219" s="161"/>
      <c r="L219" s="157"/>
      <c r="M219" s="162"/>
      <c r="T219" s="163"/>
      <c r="AT219" s="158" t="s">
        <v>276</v>
      </c>
      <c r="AU219" s="158" t="s">
        <v>90</v>
      </c>
      <c r="AV219" s="13" t="s">
        <v>101</v>
      </c>
      <c r="AW219" s="13" t="s">
        <v>32</v>
      </c>
      <c r="AX219" s="13" t="s">
        <v>84</v>
      </c>
      <c r="AY219" s="158" t="s">
        <v>268</v>
      </c>
    </row>
    <row r="220" spans="2:65" s="1" customFormat="1" ht="37.9" customHeight="1">
      <c r="B220" s="32"/>
      <c r="C220" s="136" t="s">
        <v>101</v>
      </c>
      <c r="D220" s="136" t="s">
        <v>270</v>
      </c>
      <c r="E220" s="137" t="s">
        <v>402</v>
      </c>
      <c r="F220" s="138" t="s">
        <v>403</v>
      </c>
      <c r="G220" s="139" t="s">
        <v>215</v>
      </c>
      <c r="H220" s="140">
        <v>3882.12</v>
      </c>
      <c r="I220" s="141"/>
      <c r="J220" s="142">
        <f>ROUND(I220*H220,2)</f>
        <v>0</v>
      </c>
      <c r="K220" s="138" t="s">
        <v>274</v>
      </c>
      <c r="L220" s="32"/>
      <c r="M220" s="143" t="s">
        <v>1</v>
      </c>
      <c r="N220" s="144" t="s">
        <v>43</v>
      </c>
      <c r="P220" s="145">
        <f>O220*H220</f>
        <v>0</v>
      </c>
      <c r="Q220" s="145">
        <v>0</v>
      </c>
      <c r="R220" s="145">
        <f>Q220*H220</f>
        <v>0</v>
      </c>
      <c r="S220" s="145">
        <v>0</v>
      </c>
      <c r="T220" s="146">
        <f>S220*H220</f>
        <v>0</v>
      </c>
      <c r="AR220" s="147" t="s">
        <v>101</v>
      </c>
      <c r="AT220" s="147" t="s">
        <v>270</v>
      </c>
      <c r="AU220" s="147" t="s">
        <v>90</v>
      </c>
      <c r="AY220" s="17" t="s">
        <v>268</v>
      </c>
      <c r="BE220" s="148">
        <f>IF(N220="základní",J220,0)</f>
        <v>0</v>
      </c>
      <c r="BF220" s="148">
        <f>IF(N220="snížená",J220,0)</f>
        <v>0</v>
      </c>
      <c r="BG220" s="148">
        <f>IF(N220="zákl. přenesená",J220,0)</f>
        <v>0</v>
      </c>
      <c r="BH220" s="148">
        <f>IF(N220="sníž. přenesená",J220,0)</f>
        <v>0</v>
      </c>
      <c r="BI220" s="148">
        <f>IF(N220="nulová",J220,0)</f>
        <v>0</v>
      </c>
      <c r="BJ220" s="17" t="s">
        <v>90</v>
      </c>
      <c r="BK220" s="148">
        <f>ROUND(I220*H220,2)</f>
        <v>0</v>
      </c>
      <c r="BL220" s="17" t="s">
        <v>101</v>
      </c>
      <c r="BM220" s="147" t="s">
        <v>5759</v>
      </c>
    </row>
    <row r="221" spans="2:65" s="12" customFormat="1">
      <c r="B221" s="149"/>
      <c r="D221" s="150" t="s">
        <v>276</v>
      </c>
      <c r="E221" s="151" t="s">
        <v>1</v>
      </c>
      <c r="F221" s="152" t="s">
        <v>5675</v>
      </c>
      <c r="H221" s="153">
        <v>894.404</v>
      </c>
      <c r="I221" s="154"/>
      <c r="L221" s="149"/>
      <c r="M221" s="155"/>
      <c r="T221" s="156"/>
      <c r="AT221" s="151" t="s">
        <v>276</v>
      </c>
      <c r="AU221" s="151" t="s">
        <v>90</v>
      </c>
      <c r="AV221" s="12" t="s">
        <v>90</v>
      </c>
      <c r="AW221" s="12" t="s">
        <v>32</v>
      </c>
      <c r="AX221" s="12" t="s">
        <v>77</v>
      </c>
      <c r="AY221" s="151" t="s">
        <v>268</v>
      </c>
    </row>
    <row r="222" spans="2:65" s="12" customFormat="1">
      <c r="B222" s="149"/>
      <c r="D222" s="150" t="s">
        <v>276</v>
      </c>
      <c r="E222" s="151" t="s">
        <v>1</v>
      </c>
      <c r="F222" s="152" t="s">
        <v>5758</v>
      </c>
      <c r="H222" s="153">
        <v>-541.48400000000004</v>
      </c>
      <c r="I222" s="154"/>
      <c r="L222" s="149"/>
      <c r="M222" s="155"/>
      <c r="T222" s="156"/>
      <c r="AT222" s="151" t="s">
        <v>276</v>
      </c>
      <c r="AU222" s="151" t="s">
        <v>90</v>
      </c>
      <c r="AV222" s="12" t="s">
        <v>90</v>
      </c>
      <c r="AW222" s="12" t="s">
        <v>32</v>
      </c>
      <c r="AX222" s="12" t="s">
        <v>77</v>
      </c>
      <c r="AY222" s="151" t="s">
        <v>268</v>
      </c>
    </row>
    <row r="223" spans="2:65" s="13" customFormat="1">
      <c r="B223" s="157"/>
      <c r="D223" s="150" t="s">
        <v>276</v>
      </c>
      <c r="E223" s="158" t="s">
        <v>1</v>
      </c>
      <c r="F223" s="159" t="s">
        <v>278</v>
      </c>
      <c r="H223" s="160">
        <v>352.92</v>
      </c>
      <c r="I223" s="161"/>
      <c r="L223" s="157"/>
      <c r="M223" s="162"/>
      <c r="T223" s="163"/>
      <c r="AT223" s="158" t="s">
        <v>276</v>
      </c>
      <c r="AU223" s="158" t="s">
        <v>90</v>
      </c>
      <c r="AV223" s="13" t="s">
        <v>101</v>
      </c>
      <c r="AW223" s="13" t="s">
        <v>32</v>
      </c>
      <c r="AX223" s="13" t="s">
        <v>84</v>
      </c>
      <c r="AY223" s="158" t="s">
        <v>268</v>
      </c>
    </row>
    <row r="224" spans="2:65" s="12" customFormat="1">
      <c r="B224" s="149"/>
      <c r="D224" s="150" t="s">
        <v>276</v>
      </c>
      <c r="F224" s="152" t="s">
        <v>5760</v>
      </c>
      <c r="H224" s="153">
        <v>3882.12</v>
      </c>
      <c r="I224" s="154"/>
      <c r="L224" s="149"/>
      <c r="M224" s="155"/>
      <c r="T224" s="156"/>
      <c r="AT224" s="151" t="s">
        <v>276</v>
      </c>
      <c r="AU224" s="151" t="s">
        <v>90</v>
      </c>
      <c r="AV224" s="12" t="s">
        <v>90</v>
      </c>
      <c r="AW224" s="12" t="s">
        <v>4</v>
      </c>
      <c r="AX224" s="12" t="s">
        <v>84</v>
      </c>
      <c r="AY224" s="151" t="s">
        <v>268</v>
      </c>
    </row>
    <row r="225" spans="2:65" s="1" customFormat="1" ht="24.2" customHeight="1">
      <c r="B225" s="32"/>
      <c r="C225" s="136" t="s">
        <v>289</v>
      </c>
      <c r="D225" s="136" t="s">
        <v>270</v>
      </c>
      <c r="E225" s="137" t="s">
        <v>817</v>
      </c>
      <c r="F225" s="138" t="s">
        <v>818</v>
      </c>
      <c r="G225" s="139" t="s">
        <v>215</v>
      </c>
      <c r="H225" s="140">
        <v>541.48400000000004</v>
      </c>
      <c r="I225" s="141"/>
      <c r="J225" s="142">
        <f>ROUND(I225*H225,2)</f>
        <v>0</v>
      </c>
      <c r="K225" s="138" t="s">
        <v>274</v>
      </c>
      <c r="L225" s="32"/>
      <c r="M225" s="143" t="s">
        <v>1</v>
      </c>
      <c r="N225" s="144" t="s">
        <v>43</v>
      </c>
      <c r="P225" s="145">
        <f>O225*H225</f>
        <v>0</v>
      </c>
      <c r="Q225" s="145">
        <v>0</v>
      </c>
      <c r="R225" s="145">
        <f>Q225*H225</f>
        <v>0</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5761</v>
      </c>
    </row>
    <row r="226" spans="2:65" s="12" customFormat="1">
      <c r="B226" s="149"/>
      <c r="D226" s="150" t="s">
        <v>276</v>
      </c>
      <c r="E226" s="151" t="s">
        <v>1</v>
      </c>
      <c r="F226" s="152" t="s">
        <v>5677</v>
      </c>
      <c r="H226" s="153">
        <v>541.48400000000004</v>
      </c>
      <c r="I226" s="154"/>
      <c r="L226" s="149"/>
      <c r="M226" s="155"/>
      <c r="T226" s="156"/>
      <c r="AT226" s="151" t="s">
        <v>276</v>
      </c>
      <c r="AU226" s="151" t="s">
        <v>90</v>
      </c>
      <c r="AV226" s="12" t="s">
        <v>90</v>
      </c>
      <c r="AW226" s="12" t="s">
        <v>32</v>
      </c>
      <c r="AX226" s="12" t="s">
        <v>77</v>
      </c>
      <c r="AY226" s="151" t="s">
        <v>268</v>
      </c>
    </row>
    <row r="227" spans="2:65" s="13" customFormat="1">
      <c r="B227" s="157"/>
      <c r="D227" s="150" t="s">
        <v>276</v>
      </c>
      <c r="E227" s="158" t="s">
        <v>1</v>
      </c>
      <c r="F227" s="159" t="s">
        <v>278</v>
      </c>
      <c r="H227" s="160">
        <v>541.48400000000004</v>
      </c>
      <c r="I227" s="161"/>
      <c r="L227" s="157"/>
      <c r="M227" s="162"/>
      <c r="T227" s="163"/>
      <c r="AT227" s="158" t="s">
        <v>276</v>
      </c>
      <c r="AU227" s="158" t="s">
        <v>90</v>
      </c>
      <c r="AV227" s="13" t="s">
        <v>101</v>
      </c>
      <c r="AW227" s="13" t="s">
        <v>32</v>
      </c>
      <c r="AX227" s="13" t="s">
        <v>84</v>
      </c>
      <c r="AY227" s="158" t="s">
        <v>268</v>
      </c>
    </row>
    <row r="228" spans="2:65" s="1" customFormat="1" ht="33" customHeight="1">
      <c r="B228" s="32"/>
      <c r="C228" s="136" t="s">
        <v>293</v>
      </c>
      <c r="D228" s="136" t="s">
        <v>270</v>
      </c>
      <c r="E228" s="137" t="s">
        <v>411</v>
      </c>
      <c r="F228" s="138" t="s">
        <v>412</v>
      </c>
      <c r="G228" s="139" t="s">
        <v>413</v>
      </c>
      <c r="H228" s="140">
        <v>635.25599999999997</v>
      </c>
      <c r="I228" s="141"/>
      <c r="J228" s="142">
        <f>ROUND(I228*H228,2)</f>
        <v>0</v>
      </c>
      <c r="K228" s="138" t="s">
        <v>274</v>
      </c>
      <c r="L228" s="32"/>
      <c r="M228" s="143" t="s">
        <v>1</v>
      </c>
      <c r="N228" s="144" t="s">
        <v>43</v>
      </c>
      <c r="P228" s="145">
        <f>O228*H228</f>
        <v>0</v>
      </c>
      <c r="Q228" s="145">
        <v>0</v>
      </c>
      <c r="R228" s="145">
        <f>Q228*H228</f>
        <v>0</v>
      </c>
      <c r="S228" s="145">
        <v>0</v>
      </c>
      <c r="T228" s="146">
        <f>S228*H228</f>
        <v>0</v>
      </c>
      <c r="AR228" s="147" t="s">
        <v>101</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5762</v>
      </c>
    </row>
    <row r="229" spans="2:65" s="12" customFormat="1">
      <c r="B229" s="149"/>
      <c r="D229" s="150" t="s">
        <v>276</v>
      </c>
      <c r="E229" s="151" t="s">
        <v>1</v>
      </c>
      <c r="F229" s="152" t="s">
        <v>5675</v>
      </c>
      <c r="H229" s="153">
        <v>894.404</v>
      </c>
      <c r="I229" s="154"/>
      <c r="L229" s="149"/>
      <c r="M229" s="155"/>
      <c r="T229" s="156"/>
      <c r="AT229" s="151" t="s">
        <v>276</v>
      </c>
      <c r="AU229" s="151" t="s">
        <v>90</v>
      </c>
      <c r="AV229" s="12" t="s">
        <v>90</v>
      </c>
      <c r="AW229" s="12" t="s">
        <v>32</v>
      </c>
      <c r="AX229" s="12" t="s">
        <v>77</v>
      </c>
      <c r="AY229" s="151" t="s">
        <v>268</v>
      </c>
    </row>
    <row r="230" spans="2:65" s="12" customFormat="1">
      <c r="B230" s="149"/>
      <c r="D230" s="150" t="s">
        <v>276</v>
      </c>
      <c r="E230" s="151" t="s">
        <v>1</v>
      </c>
      <c r="F230" s="152" t="s">
        <v>5758</v>
      </c>
      <c r="H230" s="153">
        <v>-541.48400000000004</v>
      </c>
      <c r="I230" s="154"/>
      <c r="L230" s="149"/>
      <c r="M230" s="155"/>
      <c r="T230" s="156"/>
      <c r="AT230" s="151" t="s">
        <v>276</v>
      </c>
      <c r="AU230" s="151" t="s">
        <v>90</v>
      </c>
      <c r="AV230" s="12" t="s">
        <v>90</v>
      </c>
      <c r="AW230" s="12" t="s">
        <v>32</v>
      </c>
      <c r="AX230" s="12" t="s">
        <v>77</v>
      </c>
      <c r="AY230" s="151" t="s">
        <v>268</v>
      </c>
    </row>
    <row r="231" spans="2:65" s="13" customFormat="1">
      <c r="B231" s="157"/>
      <c r="D231" s="150" t="s">
        <v>276</v>
      </c>
      <c r="E231" s="158" t="s">
        <v>1</v>
      </c>
      <c r="F231" s="159" t="s">
        <v>278</v>
      </c>
      <c r="H231" s="160">
        <v>352.92</v>
      </c>
      <c r="I231" s="161"/>
      <c r="L231" s="157"/>
      <c r="M231" s="162"/>
      <c r="T231" s="163"/>
      <c r="AT231" s="158" t="s">
        <v>276</v>
      </c>
      <c r="AU231" s="158" t="s">
        <v>90</v>
      </c>
      <c r="AV231" s="13" t="s">
        <v>101</v>
      </c>
      <c r="AW231" s="13" t="s">
        <v>32</v>
      </c>
      <c r="AX231" s="13" t="s">
        <v>84</v>
      </c>
      <c r="AY231" s="158" t="s">
        <v>268</v>
      </c>
    </row>
    <row r="232" spans="2:65" s="12" customFormat="1">
      <c r="B232" s="149"/>
      <c r="D232" s="150" t="s">
        <v>276</v>
      </c>
      <c r="F232" s="152" t="s">
        <v>5763</v>
      </c>
      <c r="H232" s="153">
        <v>635.25599999999997</v>
      </c>
      <c r="I232" s="154"/>
      <c r="L232" s="149"/>
      <c r="M232" s="155"/>
      <c r="T232" s="156"/>
      <c r="AT232" s="151" t="s">
        <v>276</v>
      </c>
      <c r="AU232" s="151" t="s">
        <v>90</v>
      </c>
      <c r="AV232" s="12" t="s">
        <v>90</v>
      </c>
      <c r="AW232" s="12" t="s">
        <v>4</v>
      </c>
      <c r="AX232" s="12" t="s">
        <v>84</v>
      </c>
      <c r="AY232" s="151" t="s">
        <v>268</v>
      </c>
    </row>
    <row r="233" spans="2:65" s="1" customFormat="1" ht="33" customHeight="1">
      <c r="B233" s="32"/>
      <c r="C233" s="136" t="s">
        <v>299</v>
      </c>
      <c r="D233" s="136" t="s">
        <v>270</v>
      </c>
      <c r="E233" s="137" t="s">
        <v>5764</v>
      </c>
      <c r="F233" s="138" t="s">
        <v>5765</v>
      </c>
      <c r="G233" s="139" t="s">
        <v>215</v>
      </c>
      <c r="H233" s="140">
        <v>541.48400000000004</v>
      </c>
      <c r="I233" s="141"/>
      <c r="J233" s="142">
        <f>ROUND(I233*H233,2)</f>
        <v>0</v>
      </c>
      <c r="K233" s="138" t="s">
        <v>274</v>
      </c>
      <c r="L233" s="32"/>
      <c r="M233" s="143" t="s">
        <v>1</v>
      </c>
      <c r="N233" s="144" t="s">
        <v>43</v>
      </c>
      <c r="P233" s="145">
        <f>O233*H233</f>
        <v>0</v>
      </c>
      <c r="Q233" s="145">
        <v>0</v>
      </c>
      <c r="R233" s="145">
        <f>Q233*H233</f>
        <v>0</v>
      </c>
      <c r="S233" s="145">
        <v>0</v>
      </c>
      <c r="T233" s="146">
        <f>S233*H233</f>
        <v>0</v>
      </c>
      <c r="AR233" s="147" t="s">
        <v>101</v>
      </c>
      <c r="AT233" s="147" t="s">
        <v>270</v>
      </c>
      <c r="AU233" s="147" t="s">
        <v>90</v>
      </c>
      <c r="AY233" s="17" t="s">
        <v>268</v>
      </c>
      <c r="BE233" s="148">
        <f>IF(N233="základní",J233,0)</f>
        <v>0</v>
      </c>
      <c r="BF233" s="148">
        <f>IF(N233="snížená",J233,0)</f>
        <v>0</v>
      </c>
      <c r="BG233" s="148">
        <f>IF(N233="zákl. přenesená",J233,0)</f>
        <v>0</v>
      </c>
      <c r="BH233" s="148">
        <f>IF(N233="sníž. přenesená",J233,0)</f>
        <v>0</v>
      </c>
      <c r="BI233" s="148">
        <f>IF(N233="nulová",J233,0)</f>
        <v>0</v>
      </c>
      <c r="BJ233" s="17" t="s">
        <v>90</v>
      </c>
      <c r="BK233" s="148">
        <f>ROUND(I233*H233,2)</f>
        <v>0</v>
      </c>
      <c r="BL233" s="17" t="s">
        <v>101</v>
      </c>
      <c r="BM233" s="147" t="s">
        <v>5766</v>
      </c>
    </row>
    <row r="234" spans="2:65" s="14" customFormat="1">
      <c r="B234" s="164"/>
      <c r="D234" s="150" t="s">
        <v>276</v>
      </c>
      <c r="E234" s="165" t="s">
        <v>1</v>
      </c>
      <c r="F234" s="166" t="s">
        <v>5767</v>
      </c>
      <c r="H234" s="165" t="s">
        <v>1</v>
      </c>
      <c r="I234" s="167"/>
      <c r="L234" s="164"/>
      <c r="M234" s="168"/>
      <c r="T234" s="169"/>
      <c r="AT234" s="165" t="s">
        <v>276</v>
      </c>
      <c r="AU234" s="165" t="s">
        <v>90</v>
      </c>
      <c r="AV234" s="14" t="s">
        <v>84</v>
      </c>
      <c r="AW234" s="14" t="s">
        <v>32</v>
      </c>
      <c r="AX234" s="14" t="s">
        <v>77</v>
      </c>
      <c r="AY234" s="165" t="s">
        <v>268</v>
      </c>
    </row>
    <row r="235" spans="2:65" s="12" customFormat="1">
      <c r="B235" s="149"/>
      <c r="D235" s="150" t="s">
        <v>276</v>
      </c>
      <c r="E235" s="151" t="s">
        <v>1</v>
      </c>
      <c r="F235" s="152" t="s">
        <v>5675</v>
      </c>
      <c r="H235" s="153">
        <v>894.404</v>
      </c>
      <c r="I235" s="154"/>
      <c r="L235" s="149"/>
      <c r="M235" s="155"/>
      <c r="T235" s="156"/>
      <c r="AT235" s="151" t="s">
        <v>276</v>
      </c>
      <c r="AU235" s="151" t="s">
        <v>90</v>
      </c>
      <c r="AV235" s="12" t="s">
        <v>90</v>
      </c>
      <c r="AW235" s="12" t="s">
        <v>32</v>
      </c>
      <c r="AX235" s="12" t="s">
        <v>77</v>
      </c>
      <c r="AY235" s="151" t="s">
        <v>268</v>
      </c>
    </row>
    <row r="236" spans="2:65" s="12" customFormat="1">
      <c r="B236" s="149"/>
      <c r="D236" s="150" t="s">
        <v>276</v>
      </c>
      <c r="E236" s="151" t="s">
        <v>1</v>
      </c>
      <c r="F236" s="152" t="s">
        <v>5768</v>
      </c>
      <c r="H236" s="153">
        <v>-97.956000000000003</v>
      </c>
      <c r="I236" s="154"/>
      <c r="L236" s="149"/>
      <c r="M236" s="155"/>
      <c r="T236" s="156"/>
      <c r="AT236" s="151" t="s">
        <v>276</v>
      </c>
      <c r="AU236" s="151" t="s">
        <v>90</v>
      </c>
      <c r="AV236" s="12" t="s">
        <v>90</v>
      </c>
      <c r="AW236" s="12" t="s">
        <v>32</v>
      </c>
      <c r="AX236" s="12" t="s">
        <v>77</v>
      </c>
      <c r="AY236" s="151" t="s">
        <v>268</v>
      </c>
    </row>
    <row r="237" spans="2:65" s="12" customFormat="1" ht="33.75">
      <c r="B237" s="149"/>
      <c r="D237" s="150" t="s">
        <v>276</v>
      </c>
      <c r="E237" s="151" t="s">
        <v>1</v>
      </c>
      <c r="F237" s="152" t="s">
        <v>5769</v>
      </c>
      <c r="H237" s="153">
        <v>10.82</v>
      </c>
      <c r="I237" s="154"/>
      <c r="L237" s="149"/>
      <c r="M237" s="155"/>
      <c r="T237" s="156"/>
      <c r="AT237" s="151" t="s">
        <v>276</v>
      </c>
      <c r="AU237" s="151" t="s">
        <v>90</v>
      </c>
      <c r="AV237" s="12" t="s">
        <v>90</v>
      </c>
      <c r="AW237" s="12" t="s">
        <v>32</v>
      </c>
      <c r="AX237" s="12" t="s">
        <v>77</v>
      </c>
      <c r="AY237" s="151" t="s">
        <v>268</v>
      </c>
    </row>
    <row r="238" spans="2:65" s="12" customFormat="1">
      <c r="B238" s="149"/>
      <c r="D238" s="150" t="s">
        <v>276</v>
      </c>
      <c r="E238" s="151" t="s">
        <v>1</v>
      </c>
      <c r="F238" s="152" t="s">
        <v>5770</v>
      </c>
      <c r="H238" s="153">
        <v>-75.784000000000006</v>
      </c>
      <c r="I238" s="154"/>
      <c r="L238" s="149"/>
      <c r="M238" s="155"/>
      <c r="T238" s="156"/>
      <c r="AT238" s="151" t="s">
        <v>276</v>
      </c>
      <c r="AU238" s="151" t="s">
        <v>90</v>
      </c>
      <c r="AV238" s="12" t="s">
        <v>90</v>
      </c>
      <c r="AW238" s="12" t="s">
        <v>32</v>
      </c>
      <c r="AX238" s="12" t="s">
        <v>77</v>
      </c>
      <c r="AY238" s="151" t="s">
        <v>268</v>
      </c>
    </row>
    <row r="239" spans="2:65" s="12" customFormat="1">
      <c r="B239" s="149"/>
      <c r="D239" s="150" t="s">
        <v>276</v>
      </c>
      <c r="E239" s="151" t="s">
        <v>1</v>
      </c>
      <c r="F239" s="152" t="s">
        <v>5771</v>
      </c>
      <c r="H239" s="153">
        <v>-190</v>
      </c>
      <c r="I239" s="154"/>
      <c r="L239" s="149"/>
      <c r="M239" s="155"/>
      <c r="T239" s="156"/>
      <c r="AT239" s="151" t="s">
        <v>276</v>
      </c>
      <c r="AU239" s="151" t="s">
        <v>90</v>
      </c>
      <c r="AV239" s="12" t="s">
        <v>90</v>
      </c>
      <c r="AW239" s="12" t="s">
        <v>32</v>
      </c>
      <c r="AX239" s="12" t="s">
        <v>77</v>
      </c>
      <c r="AY239" s="151" t="s">
        <v>268</v>
      </c>
    </row>
    <row r="240" spans="2:65" s="15" customFormat="1">
      <c r="B240" s="170"/>
      <c r="D240" s="150" t="s">
        <v>276</v>
      </c>
      <c r="E240" s="171" t="s">
        <v>5677</v>
      </c>
      <c r="F240" s="172" t="s">
        <v>325</v>
      </c>
      <c r="H240" s="173">
        <v>541.48400000000004</v>
      </c>
      <c r="I240" s="174"/>
      <c r="L240" s="170"/>
      <c r="M240" s="175"/>
      <c r="T240" s="176"/>
      <c r="AT240" s="171" t="s">
        <v>276</v>
      </c>
      <c r="AU240" s="171" t="s">
        <v>90</v>
      </c>
      <c r="AV240" s="15" t="s">
        <v>97</v>
      </c>
      <c r="AW240" s="15" t="s">
        <v>32</v>
      </c>
      <c r="AX240" s="15" t="s">
        <v>77</v>
      </c>
      <c r="AY240" s="171" t="s">
        <v>268</v>
      </c>
    </row>
    <row r="241" spans="2:65" s="13" customFormat="1">
      <c r="B241" s="157"/>
      <c r="D241" s="150" t="s">
        <v>276</v>
      </c>
      <c r="E241" s="158" t="s">
        <v>1</v>
      </c>
      <c r="F241" s="159" t="s">
        <v>278</v>
      </c>
      <c r="H241" s="160">
        <v>541.48400000000004</v>
      </c>
      <c r="I241" s="161"/>
      <c r="L241" s="157"/>
      <c r="M241" s="162"/>
      <c r="T241" s="163"/>
      <c r="AT241" s="158" t="s">
        <v>276</v>
      </c>
      <c r="AU241" s="158" t="s">
        <v>90</v>
      </c>
      <c r="AV241" s="13" t="s">
        <v>101</v>
      </c>
      <c r="AW241" s="13" t="s">
        <v>32</v>
      </c>
      <c r="AX241" s="13" t="s">
        <v>84</v>
      </c>
      <c r="AY241" s="158" t="s">
        <v>268</v>
      </c>
    </row>
    <row r="242" spans="2:65" s="11" customFormat="1" ht="22.9" customHeight="1">
      <c r="B242" s="124"/>
      <c r="D242" s="125" t="s">
        <v>76</v>
      </c>
      <c r="E242" s="134" t="s">
        <v>90</v>
      </c>
      <c r="F242" s="134" t="s">
        <v>430</v>
      </c>
      <c r="I242" s="127"/>
      <c r="J242" s="135">
        <f>BK242</f>
        <v>0</v>
      </c>
      <c r="L242" s="124"/>
      <c r="M242" s="129"/>
      <c r="P242" s="130">
        <f>SUM(P243:P277)</f>
        <v>0</v>
      </c>
      <c r="R242" s="130">
        <f>SUM(R243:R277)</f>
        <v>76.456675340000004</v>
      </c>
      <c r="T242" s="131">
        <f>SUM(T243:T277)</f>
        <v>0</v>
      </c>
      <c r="AR242" s="125" t="s">
        <v>84</v>
      </c>
      <c r="AT242" s="132" t="s">
        <v>76</v>
      </c>
      <c r="AU242" s="132" t="s">
        <v>84</v>
      </c>
      <c r="AY242" s="125" t="s">
        <v>268</v>
      </c>
      <c r="BK242" s="133">
        <f>SUM(BK243:BK277)</f>
        <v>0</v>
      </c>
    </row>
    <row r="243" spans="2:65" s="1" customFormat="1" ht="24.2" customHeight="1">
      <c r="B243" s="32"/>
      <c r="C243" s="136" t="s">
        <v>309</v>
      </c>
      <c r="D243" s="136" t="s">
        <v>270</v>
      </c>
      <c r="E243" s="137" t="s">
        <v>5772</v>
      </c>
      <c r="F243" s="138" t="s">
        <v>5773</v>
      </c>
      <c r="G243" s="139" t="s">
        <v>318</v>
      </c>
      <c r="H243" s="140">
        <v>111.68</v>
      </c>
      <c r="I243" s="141"/>
      <c r="J243" s="142">
        <f>ROUND(I243*H243,2)</f>
        <v>0</v>
      </c>
      <c r="K243" s="138" t="s">
        <v>1</v>
      </c>
      <c r="L243" s="32"/>
      <c r="M243" s="143" t="s">
        <v>1</v>
      </c>
      <c r="N243" s="144" t="s">
        <v>43</v>
      </c>
      <c r="P243" s="145">
        <f>O243*H243</f>
        <v>0</v>
      </c>
      <c r="Q243" s="145">
        <v>0.27378000000000002</v>
      </c>
      <c r="R243" s="145">
        <f>Q243*H243</f>
        <v>30.575750400000004</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5774</v>
      </c>
    </row>
    <row r="244" spans="2:65" s="12" customFormat="1">
      <c r="B244" s="149"/>
      <c r="D244" s="150" t="s">
        <v>276</v>
      </c>
      <c r="E244" s="151" t="s">
        <v>1</v>
      </c>
      <c r="F244" s="152" t="s">
        <v>5775</v>
      </c>
      <c r="H244" s="153">
        <v>9.34</v>
      </c>
      <c r="I244" s="154"/>
      <c r="L244" s="149"/>
      <c r="M244" s="155"/>
      <c r="T244" s="156"/>
      <c r="AT244" s="151" t="s">
        <v>276</v>
      </c>
      <c r="AU244" s="151" t="s">
        <v>90</v>
      </c>
      <c r="AV244" s="12" t="s">
        <v>90</v>
      </c>
      <c r="AW244" s="12" t="s">
        <v>32</v>
      </c>
      <c r="AX244" s="12" t="s">
        <v>77</v>
      </c>
      <c r="AY244" s="151" t="s">
        <v>268</v>
      </c>
    </row>
    <row r="245" spans="2:65" s="12" customFormat="1">
      <c r="B245" s="149"/>
      <c r="D245" s="150" t="s">
        <v>276</v>
      </c>
      <c r="E245" s="151" t="s">
        <v>1</v>
      </c>
      <c r="F245" s="152" t="s">
        <v>5776</v>
      </c>
      <c r="H245" s="153">
        <v>25.9</v>
      </c>
      <c r="I245" s="154"/>
      <c r="L245" s="149"/>
      <c r="M245" s="155"/>
      <c r="T245" s="156"/>
      <c r="AT245" s="151" t="s">
        <v>276</v>
      </c>
      <c r="AU245" s="151" t="s">
        <v>90</v>
      </c>
      <c r="AV245" s="12" t="s">
        <v>90</v>
      </c>
      <c r="AW245" s="12" t="s">
        <v>32</v>
      </c>
      <c r="AX245" s="12" t="s">
        <v>77</v>
      </c>
      <c r="AY245" s="151" t="s">
        <v>268</v>
      </c>
    </row>
    <row r="246" spans="2:65" s="12" customFormat="1">
      <c r="B246" s="149"/>
      <c r="D246" s="150" t="s">
        <v>276</v>
      </c>
      <c r="E246" s="151" t="s">
        <v>1</v>
      </c>
      <c r="F246" s="152" t="s">
        <v>5777</v>
      </c>
      <c r="H246" s="153">
        <v>40.06</v>
      </c>
      <c r="I246" s="154"/>
      <c r="L246" s="149"/>
      <c r="M246" s="155"/>
      <c r="T246" s="156"/>
      <c r="AT246" s="151" t="s">
        <v>276</v>
      </c>
      <c r="AU246" s="151" t="s">
        <v>90</v>
      </c>
      <c r="AV246" s="12" t="s">
        <v>90</v>
      </c>
      <c r="AW246" s="12" t="s">
        <v>32</v>
      </c>
      <c r="AX246" s="12" t="s">
        <v>77</v>
      </c>
      <c r="AY246" s="151" t="s">
        <v>268</v>
      </c>
    </row>
    <row r="247" spans="2:65" s="12" customFormat="1">
      <c r="B247" s="149"/>
      <c r="D247" s="150" t="s">
        <v>276</v>
      </c>
      <c r="E247" s="151" t="s">
        <v>1</v>
      </c>
      <c r="F247" s="152" t="s">
        <v>5778</v>
      </c>
      <c r="H247" s="153">
        <v>3.9</v>
      </c>
      <c r="I247" s="154"/>
      <c r="L247" s="149"/>
      <c r="M247" s="155"/>
      <c r="T247" s="156"/>
      <c r="AT247" s="151" t="s">
        <v>276</v>
      </c>
      <c r="AU247" s="151" t="s">
        <v>90</v>
      </c>
      <c r="AV247" s="12" t="s">
        <v>90</v>
      </c>
      <c r="AW247" s="12" t="s">
        <v>32</v>
      </c>
      <c r="AX247" s="12" t="s">
        <v>77</v>
      </c>
      <c r="AY247" s="151" t="s">
        <v>268</v>
      </c>
    </row>
    <row r="248" spans="2:65" s="12" customFormat="1">
      <c r="B248" s="149"/>
      <c r="D248" s="150" t="s">
        <v>276</v>
      </c>
      <c r="E248" s="151" t="s">
        <v>1</v>
      </c>
      <c r="F248" s="152" t="s">
        <v>5779</v>
      </c>
      <c r="H248" s="153">
        <v>9.77</v>
      </c>
      <c r="I248" s="154"/>
      <c r="L248" s="149"/>
      <c r="M248" s="155"/>
      <c r="T248" s="156"/>
      <c r="AT248" s="151" t="s">
        <v>276</v>
      </c>
      <c r="AU248" s="151" t="s">
        <v>90</v>
      </c>
      <c r="AV248" s="12" t="s">
        <v>90</v>
      </c>
      <c r="AW248" s="12" t="s">
        <v>32</v>
      </c>
      <c r="AX248" s="12" t="s">
        <v>77</v>
      </c>
      <c r="AY248" s="151" t="s">
        <v>268</v>
      </c>
    </row>
    <row r="249" spans="2:65" s="12" customFormat="1">
      <c r="B249" s="149"/>
      <c r="D249" s="150" t="s">
        <v>276</v>
      </c>
      <c r="E249" s="151" t="s">
        <v>1</v>
      </c>
      <c r="F249" s="152" t="s">
        <v>5780</v>
      </c>
      <c r="H249" s="153">
        <v>19.66</v>
      </c>
      <c r="I249" s="154"/>
      <c r="L249" s="149"/>
      <c r="M249" s="155"/>
      <c r="T249" s="156"/>
      <c r="AT249" s="151" t="s">
        <v>276</v>
      </c>
      <c r="AU249" s="151" t="s">
        <v>90</v>
      </c>
      <c r="AV249" s="12" t="s">
        <v>90</v>
      </c>
      <c r="AW249" s="12" t="s">
        <v>32</v>
      </c>
      <c r="AX249" s="12" t="s">
        <v>77</v>
      </c>
      <c r="AY249" s="151" t="s">
        <v>268</v>
      </c>
    </row>
    <row r="250" spans="2:65" s="12" customFormat="1">
      <c r="B250" s="149"/>
      <c r="D250" s="150" t="s">
        <v>276</v>
      </c>
      <c r="E250" s="151" t="s">
        <v>1</v>
      </c>
      <c r="F250" s="152" t="s">
        <v>5781</v>
      </c>
      <c r="H250" s="153">
        <v>3.05</v>
      </c>
      <c r="I250" s="154"/>
      <c r="L250" s="149"/>
      <c r="M250" s="155"/>
      <c r="T250" s="156"/>
      <c r="AT250" s="151" t="s">
        <v>276</v>
      </c>
      <c r="AU250" s="151" t="s">
        <v>90</v>
      </c>
      <c r="AV250" s="12" t="s">
        <v>90</v>
      </c>
      <c r="AW250" s="12" t="s">
        <v>32</v>
      </c>
      <c r="AX250" s="12" t="s">
        <v>77</v>
      </c>
      <c r="AY250" s="151" t="s">
        <v>268</v>
      </c>
    </row>
    <row r="251" spans="2:65" s="13" customFormat="1">
      <c r="B251" s="157"/>
      <c r="D251" s="150" t="s">
        <v>276</v>
      </c>
      <c r="E251" s="158" t="s">
        <v>1</v>
      </c>
      <c r="F251" s="159" t="s">
        <v>278</v>
      </c>
      <c r="H251" s="160">
        <v>111.68</v>
      </c>
      <c r="I251" s="161"/>
      <c r="L251" s="157"/>
      <c r="M251" s="162"/>
      <c r="T251" s="163"/>
      <c r="AT251" s="158" t="s">
        <v>276</v>
      </c>
      <c r="AU251" s="158" t="s">
        <v>90</v>
      </c>
      <c r="AV251" s="13" t="s">
        <v>101</v>
      </c>
      <c r="AW251" s="13" t="s">
        <v>32</v>
      </c>
      <c r="AX251" s="13" t="s">
        <v>84</v>
      </c>
      <c r="AY251" s="158" t="s">
        <v>268</v>
      </c>
    </row>
    <row r="252" spans="2:65" s="1" customFormat="1" ht="21.75" customHeight="1">
      <c r="B252" s="32"/>
      <c r="C252" s="186" t="s">
        <v>315</v>
      </c>
      <c r="D252" s="186" t="s">
        <v>982</v>
      </c>
      <c r="E252" s="187" t="s">
        <v>4524</v>
      </c>
      <c r="F252" s="188" t="s">
        <v>4525</v>
      </c>
      <c r="G252" s="189" t="s">
        <v>318</v>
      </c>
      <c r="H252" s="190">
        <v>19.2</v>
      </c>
      <c r="I252" s="191"/>
      <c r="J252" s="192">
        <f>ROUND(I252*H252,2)</f>
        <v>0</v>
      </c>
      <c r="K252" s="188" t="s">
        <v>274</v>
      </c>
      <c r="L252" s="193"/>
      <c r="M252" s="194" t="s">
        <v>1</v>
      </c>
      <c r="N252" s="195" t="s">
        <v>43</v>
      </c>
      <c r="P252" s="145">
        <f>O252*H252</f>
        <v>0</v>
      </c>
      <c r="Q252" s="145">
        <v>6.7000000000000002E-4</v>
      </c>
      <c r="R252" s="145">
        <f>Q252*H252</f>
        <v>1.2864E-2</v>
      </c>
      <c r="S252" s="145">
        <v>0</v>
      </c>
      <c r="T252" s="146">
        <f>S252*H252</f>
        <v>0</v>
      </c>
      <c r="AR252" s="147" t="s">
        <v>309</v>
      </c>
      <c r="AT252" s="147" t="s">
        <v>982</v>
      </c>
      <c r="AU252" s="147" t="s">
        <v>90</v>
      </c>
      <c r="AY252" s="17" t="s">
        <v>268</v>
      </c>
      <c r="BE252" s="148">
        <f>IF(N252="základní",J252,0)</f>
        <v>0</v>
      </c>
      <c r="BF252" s="148">
        <f>IF(N252="snížená",J252,0)</f>
        <v>0</v>
      </c>
      <c r="BG252" s="148">
        <f>IF(N252="zákl. přenesená",J252,0)</f>
        <v>0</v>
      </c>
      <c r="BH252" s="148">
        <f>IF(N252="sníž. přenesená",J252,0)</f>
        <v>0</v>
      </c>
      <c r="BI252" s="148">
        <f>IF(N252="nulová",J252,0)</f>
        <v>0</v>
      </c>
      <c r="BJ252" s="17" t="s">
        <v>90</v>
      </c>
      <c r="BK252" s="148">
        <f>ROUND(I252*H252,2)</f>
        <v>0</v>
      </c>
      <c r="BL252" s="17" t="s">
        <v>101</v>
      </c>
      <c r="BM252" s="147" t="s">
        <v>5782</v>
      </c>
    </row>
    <row r="253" spans="2:65" s="12" customFormat="1" ht="22.5">
      <c r="B253" s="149"/>
      <c r="D253" s="150" t="s">
        <v>276</v>
      </c>
      <c r="E253" s="151" t="s">
        <v>1</v>
      </c>
      <c r="F253" s="152" t="s">
        <v>5783</v>
      </c>
      <c r="H253" s="153">
        <v>19.2</v>
      </c>
      <c r="I253" s="154"/>
      <c r="L253" s="149"/>
      <c r="M253" s="155"/>
      <c r="T253" s="156"/>
      <c r="AT253" s="151" t="s">
        <v>276</v>
      </c>
      <c r="AU253" s="151" t="s">
        <v>90</v>
      </c>
      <c r="AV253" s="12" t="s">
        <v>90</v>
      </c>
      <c r="AW253" s="12" t="s">
        <v>32</v>
      </c>
      <c r="AX253" s="12" t="s">
        <v>77</v>
      </c>
      <c r="AY253" s="151" t="s">
        <v>268</v>
      </c>
    </row>
    <row r="254" spans="2:65" s="13" customFormat="1">
      <c r="B254" s="157"/>
      <c r="D254" s="150" t="s">
        <v>276</v>
      </c>
      <c r="E254" s="158" t="s">
        <v>1</v>
      </c>
      <c r="F254" s="159" t="s">
        <v>278</v>
      </c>
      <c r="H254" s="160">
        <v>19.2</v>
      </c>
      <c r="I254" s="161"/>
      <c r="L254" s="157"/>
      <c r="M254" s="162"/>
      <c r="T254" s="163"/>
      <c r="AT254" s="158" t="s">
        <v>276</v>
      </c>
      <c r="AU254" s="158" t="s">
        <v>90</v>
      </c>
      <c r="AV254" s="13" t="s">
        <v>101</v>
      </c>
      <c r="AW254" s="13" t="s">
        <v>32</v>
      </c>
      <c r="AX254" s="13" t="s">
        <v>84</v>
      </c>
      <c r="AY254" s="158" t="s">
        <v>268</v>
      </c>
    </row>
    <row r="255" spans="2:65" s="1" customFormat="1" ht="24.2" customHeight="1">
      <c r="B255" s="32"/>
      <c r="C255" s="136" t="s">
        <v>321</v>
      </c>
      <c r="D255" s="136" t="s">
        <v>270</v>
      </c>
      <c r="E255" s="137" t="s">
        <v>5784</v>
      </c>
      <c r="F255" s="138" t="s">
        <v>5785</v>
      </c>
      <c r="G255" s="139" t="s">
        <v>215</v>
      </c>
      <c r="H255" s="140">
        <v>16.061</v>
      </c>
      <c r="I255" s="141"/>
      <c r="J255" s="142">
        <f>ROUND(I255*H255,2)</f>
        <v>0</v>
      </c>
      <c r="K255" s="138" t="s">
        <v>274</v>
      </c>
      <c r="L255" s="32"/>
      <c r="M255" s="143" t="s">
        <v>1</v>
      </c>
      <c r="N255" s="144" t="s">
        <v>43</v>
      </c>
      <c r="P255" s="145">
        <f>O255*H255</f>
        <v>0</v>
      </c>
      <c r="Q255" s="145">
        <v>2.3010199999999998</v>
      </c>
      <c r="R255" s="145">
        <f>Q255*H255</f>
        <v>36.956682219999998</v>
      </c>
      <c r="S255" s="145">
        <v>0</v>
      </c>
      <c r="T255" s="146">
        <f>S255*H255</f>
        <v>0</v>
      </c>
      <c r="AR255" s="147" t="s">
        <v>101</v>
      </c>
      <c r="AT255" s="147" t="s">
        <v>270</v>
      </c>
      <c r="AU255" s="147" t="s">
        <v>90</v>
      </c>
      <c r="AY255" s="17" t="s">
        <v>268</v>
      </c>
      <c r="BE255" s="148">
        <f>IF(N255="základní",J255,0)</f>
        <v>0</v>
      </c>
      <c r="BF255" s="148">
        <f>IF(N255="snížená",J255,0)</f>
        <v>0</v>
      </c>
      <c r="BG255" s="148">
        <f>IF(N255="zákl. přenesená",J255,0)</f>
        <v>0</v>
      </c>
      <c r="BH255" s="148">
        <f>IF(N255="sníž. přenesená",J255,0)</f>
        <v>0</v>
      </c>
      <c r="BI255" s="148">
        <f>IF(N255="nulová",J255,0)</f>
        <v>0</v>
      </c>
      <c r="BJ255" s="17" t="s">
        <v>90</v>
      </c>
      <c r="BK255" s="148">
        <f>ROUND(I255*H255,2)</f>
        <v>0</v>
      </c>
      <c r="BL255" s="17" t="s">
        <v>101</v>
      </c>
      <c r="BM255" s="147" t="s">
        <v>5786</v>
      </c>
    </row>
    <row r="256" spans="2:65" s="14" customFormat="1">
      <c r="B256" s="164"/>
      <c r="D256" s="150" t="s">
        <v>276</v>
      </c>
      <c r="E256" s="165" t="s">
        <v>1</v>
      </c>
      <c r="F256" s="166" t="s">
        <v>5787</v>
      </c>
      <c r="H256" s="165" t="s">
        <v>1</v>
      </c>
      <c r="I256" s="167"/>
      <c r="L256" s="164"/>
      <c r="M256" s="168"/>
      <c r="T256" s="169"/>
      <c r="AT256" s="165" t="s">
        <v>276</v>
      </c>
      <c r="AU256" s="165" t="s">
        <v>90</v>
      </c>
      <c r="AV256" s="14" t="s">
        <v>84</v>
      </c>
      <c r="AW256" s="14" t="s">
        <v>32</v>
      </c>
      <c r="AX256" s="14" t="s">
        <v>77</v>
      </c>
      <c r="AY256" s="165" t="s">
        <v>268</v>
      </c>
    </row>
    <row r="257" spans="2:65" s="12" customFormat="1">
      <c r="B257" s="149"/>
      <c r="D257" s="150" t="s">
        <v>276</v>
      </c>
      <c r="E257" s="151" t="s">
        <v>1</v>
      </c>
      <c r="F257" s="152" t="s">
        <v>5788</v>
      </c>
      <c r="H257" s="153">
        <v>2.032</v>
      </c>
      <c r="I257" s="154"/>
      <c r="L257" s="149"/>
      <c r="M257" s="155"/>
      <c r="T257" s="156"/>
      <c r="AT257" s="151" t="s">
        <v>276</v>
      </c>
      <c r="AU257" s="151" t="s">
        <v>90</v>
      </c>
      <c r="AV257" s="12" t="s">
        <v>90</v>
      </c>
      <c r="AW257" s="12" t="s">
        <v>32</v>
      </c>
      <c r="AX257" s="12" t="s">
        <v>77</v>
      </c>
      <c r="AY257" s="151" t="s">
        <v>268</v>
      </c>
    </row>
    <row r="258" spans="2:65" s="12" customFormat="1">
      <c r="B258" s="149"/>
      <c r="D258" s="150" t="s">
        <v>276</v>
      </c>
      <c r="E258" s="151" t="s">
        <v>1</v>
      </c>
      <c r="F258" s="152" t="s">
        <v>5789</v>
      </c>
      <c r="H258" s="153">
        <v>9.5530000000000008</v>
      </c>
      <c r="I258" s="154"/>
      <c r="L258" s="149"/>
      <c r="M258" s="155"/>
      <c r="T258" s="156"/>
      <c r="AT258" s="151" t="s">
        <v>276</v>
      </c>
      <c r="AU258" s="151" t="s">
        <v>90</v>
      </c>
      <c r="AV258" s="12" t="s">
        <v>90</v>
      </c>
      <c r="AW258" s="12" t="s">
        <v>32</v>
      </c>
      <c r="AX258" s="12" t="s">
        <v>77</v>
      </c>
      <c r="AY258" s="151" t="s">
        <v>268</v>
      </c>
    </row>
    <row r="259" spans="2:65" s="12" customFormat="1">
      <c r="B259" s="149"/>
      <c r="D259" s="150" t="s">
        <v>276</v>
      </c>
      <c r="E259" s="151" t="s">
        <v>1</v>
      </c>
      <c r="F259" s="152" t="s">
        <v>5790</v>
      </c>
      <c r="H259" s="153">
        <v>0.58599999999999997</v>
      </c>
      <c r="I259" s="154"/>
      <c r="L259" s="149"/>
      <c r="M259" s="155"/>
      <c r="T259" s="156"/>
      <c r="AT259" s="151" t="s">
        <v>276</v>
      </c>
      <c r="AU259" s="151" t="s">
        <v>90</v>
      </c>
      <c r="AV259" s="12" t="s">
        <v>90</v>
      </c>
      <c r="AW259" s="12" t="s">
        <v>32</v>
      </c>
      <c r="AX259" s="12" t="s">
        <v>77</v>
      </c>
      <c r="AY259" s="151" t="s">
        <v>268</v>
      </c>
    </row>
    <row r="260" spans="2:65" s="12" customFormat="1">
      <c r="B260" s="149"/>
      <c r="D260" s="150" t="s">
        <v>276</v>
      </c>
      <c r="E260" s="151" t="s">
        <v>1</v>
      </c>
      <c r="F260" s="152" t="s">
        <v>5791</v>
      </c>
      <c r="H260" s="153">
        <v>1.1679999999999999</v>
      </c>
      <c r="I260" s="154"/>
      <c r="L260" s="149"/>
      <c r="M260" s="155"/>
      <c r="T260" s="156"/>
      <c r="AT260" s="151" t="s">
        <v>276</v>
      </c>
      <c r="AU260" s="151" t="s">
        <v>90</v>
      </c>
      <c r="AV260" s="12" t="s">
        <v>90</v>
      </c>
      <c r="AW260" s="12" t="s">
        <v>32</v>
      </c>
      <c r="AX260" s="12" t="s">
        <v>77</v>
      </c>
      <c r="AY260" s="151" t="s">
        <v>268</v>
      </c>
    </row>
    <row r="261" spans="2:65" s="12" customFormat="1">
      <c r="B261" s="149"/>
      <c r="D261" s="150" t="s">
        <v>276</v>
      </c>
      <c r="E261" s="151" t="s">
        <v>1</v>
      </c>
      <c r="F261" s="152" t="s">
        <v>5792</v>
      </c>
      <c r="H261" s="153">
        <v>2.3490000000000002</v>
      </c>
      <c r="I261" s="154"/>
      <c r="L261" s="149"/>
      <c r="M261" s="155"/>
      <c r="T261" s="156"/>
      <c r="AT261" s="151" t="s">
        <v>276</v>
      </c>
      <c r="AU261" s="151" t="s">
        <v>90</v>
      </c>
      <c r="AV261" s="12" t="s">
        <v>90</v>
      </c>
      <c r="AW261" s="12" t="s">
        <v>32</v>
      </c>
      <c r="AX261" s="12" t="s">
        <v>77</v>
      </c>
      <c r="AY261" s="151" t="s">
        <v>268</v>
      </c>
    </row>
    <row r="262" spans="2:65" s="12" customFormat="1">
      <c r="B262" s="149"/>
      <c r="D262" s="150" t="s">
        <v>276</v>
      </c>
      <c r="E262" s="151" t="s">
        <v>1</v>
      </c>
      <c r="F262" s="152" t="s">
        <v>5793</v>
      </c>
      <c r="H262" s="153">
        <v>0.373</v>
      </c>
      <c r="I262" s="154"/>
      <c r="L262" s="149"/>
      <c r="M262" s="155"/>
      <c r="T262" s="156"/>
      <c r="AT262" s="151" t="s">
        <v>276</v>
      </c>
      <c r="AU262" s="151" t="s">
        <v>90</v>
      </c>
      <c r="AV262" s="12" t="s">
        <v>90</v>
      </c>
      <c r="AW262" s="12" t="s">
        <v>32</v>
      </c>
      <c r="AX262" s="12" t="s">
        <v>77</v>
      </c>
      <c r="AY262" s="151" t="s">
        <v>268</v>
      </c>
    </row>
    <row r="263" spans="2:65" s="15" customFormat="1">
      <c r="B263" s="170"/>
      <c r="D263" s="150" t="s">
        <v>276</v>
      </c>
      <c r="E263" s="171" t="s">
        <v>1</v>
      </c>
      <c r="F263" s="172" t="s">
        <v>325</v>
      </c>
      <c r="H263" s="173">
        <v>16.061</v>
      </c>
      <c r="I263" s="174"/>
      <c r="L263" s="170"/>
      <c r="M263" s="175"/>
      <c r="T263" s="176"/>
      <c r="AT263" s="171" t="s">
        <v>276</v>
      </c>
      <c r="AU263" s="171" t="s">
        <v>90</v>
      </c>
      <c r="AV263" s="15" t="s">
        <v>97</v>
      </c>
      <c r="AW263" s="15" t="s">
        <v>32</v>
      </c>
      <c r="AX263" s="15" t="s">
        <v>77</v>
      </c>
      <c r="AY263" s="171" t="s">
        <v>268</v>
      </c>
    </row>
    <row r="264" spans="2:65" s="13" customFormat="1">
      <c r="B264" s="157"/>
      <c r="D264" s="150" t="s">
        <v>276</v>
      </c>
      <c r="E264" s="158" t="s">
        <v>1</v>
      </c>
      <c r="F264" s="159" t="s">
        <v>278</v>
      </c>
      <c r="H264" s="160">
        <v>16.061</v>
      </c>
      <c r="I264" s="161"/>
      <c r="L264" s="157"/>
      <c r="M264" s="162"/>
      <c r="T264" s="163"/>
      <c r="AT264" s="158" t="s">
        <v>276</v>
      </c>
      <c r="AU264" s="158" t="s">
        <v>90</v>
      </c>
      <c r="AV264" s="13" t="s">
        <v>101</v>
      </c>
      <c r="AW264" s="13" t="s">
        <v>32</v>
      </c>
      <c r="AX264" s="13" t="s">
        <v>84</v>
      </c>
      <c r="AY264" s="158" t="s">
        <v>268</v>
      </c>
    </row>
    <row r="265" spans="2:65" s="1" customFormat="1" ht="37.9" customHeight="1">
      <c r="B265" s="32"/>
      <c r="C265" s="136" t="s">
        <v>326</v>
      </c>
      <c r="D265" s="177" t="s">
        <v>270</v>
      </c>
      <c r="E265" s="137" t="s">
        <v>5794</v>
      </c>
      <c r="F265" s="138" t="s">
        <v>5795</v>
      </c>
      <c r="G265" s="139" t="s">
        <v>273</v>
      </c>
      <c r="H265" s="140">
        <v>406.541</v>
      </c>
      <c r="I265" s="141"/>
      <c r="J265" s="142">
        <f>ROUND(I265*H265,2)</f>
        <v>0</v>
      </c>
      <c r="K265" s="138" t="s">
        <v>1</v>
      </c>
      <c r="L265" s="32"/>
      <c r="M265" s="143" t="s">
        <v>1</v>
      </c>
      <c r="N265" s="144" t="s">
        <v>43</v>
      </c>
      <c r="P265" s="145">
        <f>O265*H265</f>
        <v>0</v>
      </c>
      <c r="Q265" s="145">
        <v>2.1919999999999999E-2</v>
      </c>
      <c r="R265" s="145">
        <f>Q265*H265</f>
        <v>8.9113787200000001</v>
      </c>
      <c r="S265" s="145">
        <v>0</v>
      </c>
      <c r="T265" s="146">
        <f>S265*H265</f>
        <v>0</v>
      </c>
      <c r="AR265" s="147" t="s">
        <v>101</v>
      </c>
      <c r="AT265" s="147" t="s">
        <v>270</v>
      </c>
      <c r="AU265" s="147" t="s">
        <v>90</v>
      </c>
      <c r="AY265" s="17" t="s">
        <v>268</v>
      </c>
      <c r="BE265" s="148">
        <f>IF(N265="základní",J265,0)</f>
        <v>0</v>
      </c>
      <c r="BF265" s="148">
        <f>IF(N265="snížená",J265,0)</f>
        <v>0</v>
      </c>
      <c r="BG265" s="148">
        <f>IF(N265="zákl. přenesená",J265,0)</f>
        <v>0</v>
      </c>
      <c r="BH265" s="148">
        <f>IF(N265="sníž. přenesená",J265,0)</f>
        <v>0</v>
      </c>
      <c r="BI265" s="148">
        <f>IF(N265="nulová",J265,0)</f>
        <v>0</v>
      </c>
      <c r="BJ265" s="17" t="s">
        <v>90</v>
      </c>
      <c r="BK265" s="148">
        <f>ROUND(I265*H265,2)</f>
        <v>0</v>
      </c>
      <c r="BL265" s="17" t="s">
        <v>101</v>
      </c>
      <c r="BM265" s="147" t="s">
        <v>5796</v>
      </c>
    </row>
    <row r="266" spans="2:65" s="14" customFormat="1">
      <c r="B266" s="164"/>
      <c r="D266" s="150" t="s">
        <v>276</v>
      </c>
      <c r="E266" s="165" t="s">
        <v>1</v>
      </c>
      <c r="F266" s="166" t="s">
        <v>5797</v>
      </c>
      <c r="H266" s="165" t="s">
        <v>1</v>
      </c>
      <c r="I266" s="167"/>
      <c r="L266" s="164"/>
      <c r="M266" s="168"/>
      <c r="T266" s="169"/>
      <c r="AT266" s="165" t="s">
        <v>276</v>
      </c>
      <c r="AU266" s="165" t="s">
        <v>90</v>
      </c>
      <c r="AV266" s="14" t="s">
        <v>84</v>
      </c>
      <c r="AW266" s="14" t="s">
        <v>32</v>
      </c>
      <c r="AX266" s="14" t="s">
        <v>77</v>
      </c>
      <c r="AY266" s="165" t="s">
        <v>268</v>
      </c>
    </row>
    <row r="267" spans="2:65" s="14" customFormat="1">
      <c r="B267" s="164"/>
      <c r="D267" s="150" t="s">
        <v>276</v>
      </c>
      <c r="E267" s="165" t="s">
        <v>1</v>
      </c>
      <c r="F267" s="166" t="s">
        <v>5798</v>
      </c>
      <c r="H267" s="165" t="s">
        <v>1</v>
      </c>
      <c r="I267" s="167"/>
      <c r="L267" s="164"/>
      <c r="M267" s="168"/>
      <c r="T267" s="169"/>
      <c r="AT267" s="165" t="s">
        <v>276</v>
      </c>
      <c r="AU267" s="165" t="s">
        <v>90</v>
      </c>
      <c r="AV267" s="14" t="s">
        <v>84</v>
      </c>
      <c r="AW267" s="14" t="s">
        <v>32</v>
      </c>
      <c r="AX267" s="14" t="s">
        <v>77</v>
      </c>
      <c r="AY267" s="165" t="s">
        <v>268</v>
      </c>
    </row>
    <row r="268" spans="2:65" s="12" customFormat="1">
      <c r="B268" s="149"/>
      <c r="D268" s="150" t="s">
        <v>276</v>
      </c>
      <c r="E268" s="151" t="s">
        <v>1</v>
      </c>
      <c r="F268" s="152" t="s">
        <v>5799</v>
      </c>
      <c r="H268" s="153">
        <v>31.57</v>
      </c>
      <c r="I268" s="154"/>
      <c r="L268" s="149"/>
      <c r="M268" s="155"/>
      <c r="T268" s="156"/>
      <c r="AT268" s="151" t="s">
        <v>276</v>
      </c>
      <c r="AU268" s="151" t="s">
        <v>90</v>
      </c>
      <c r="AV268" s="12" t="s">
        <v>90</v>
      </c>
      <c r="AW268" s="12" t="s">
        <v>32</v>
      </c>
      <c r="AX268" s="12" t="s">
        <v>77</v>
      </c>
      <c r="AY268" s="151" t="s">
        <v>268</v>
      </c>
    </row>
    <row r="269" spans="2:65" s="12" customFormat="1" ht="33.75">
      <c r="B269" s="149"/>
      <c r="D269" s="150" t="s">
        <v>276</v>
      </c>
      <c r="E269" s="151" t="s">
        <v>1</v>
      </c>
      <c r="F269" s="152" t="s">
        <v>5800</v>
      </c>
      <c r="H269" s="153">
        <v>82.406000000000006</v>
      </c>
      <c r="I269" s="154"/>
      <c r="L269" s="149"/>
      <c r="M269" s="155"/>
      <c r="T269" s="156"/>
      <c r="AT269" s="151" t="s">
        <v>276</v>
      </c>
      <c r="AU269" s="151" t="s">
        <v>90</v>
      </c>
      <c r="AV269" s="12" t="s">
        <v>90</v>
      </c>
      <c r="AW269" s="12" t="s">
        <v>32</v>
      </c>
      <c r="AX269" s="12" t="s">
        <v>77</v>
      </c>
      <c r="AY269" s="151" t="s">
        <v>268</v>
      </c>
    </row>
    <row r="270" spans="2:65" s="12" customFormat="1">
      <c r="B270" s="149"/>
      <c r="D270" s="150" t="s">
        <v>276</v>
      </c>
      <c r="E270" s="151" t="s">
        <v>1</v>
      </c>
      <c r="F270" s="152" t="s">
        <v>5801</v>
      </c>
      <c r="H270" s="153">
        <v>76.040000000000006</v>
      </c>
      <c r="I270" s="154"/>
      <c r="L270" s="149"/>
      <c r="M270" s="155"/>
      <c r="T270" s="156"/>
      <c r="AT270" s="151" t="s">
        <v>276</v>
      </c>
      <c r="AU270" s="151" t="s">
        <v>90</v>
      </c>
      <c r="AV270" s="12" t="s">
        <v>90</v>
      </c>
      <c r="AW270" s="12" t="s">
        <v>32</v>
      </c>
      <c r="AX270" s="12" t="s">
        <v>77</v>
      </c>
      <c r="AY270" s="151" t="s">
        <v>268</v>
      </c>
    </row>
    <row r="271" spans="2:65" s="12" customFormat="1">
      <c r="B271" s="149"/>
      <c r="D271" s="150" t="s">
        <v>276</v>
      </c>
      <c r="E271" s="151" t="s">
        <v>1</v>
      </c>
      <c r="F271" s="152" t="s">
        <v>5802</v>
      </c>
      <c r="H271" s="153">
        <v>11.84</v>
      </c>
      <c r="I271" s="154"/>
      <c r="L271" s="149"/>
      <c r="M271" s="155"/>
      <c r="T271" s="156"/>
      <c r="AT271" s="151" t="s">
        <v>276</v>
      </c>
      <c r="AU271" s="151" t="s">
        <v>90</v>
      </c>
      <c r="AV271" s="12" t="s">
        <v>90</v>
      </c>
      <c r="AW271" s="12" t="s">
        <v>32</v>
      </c>
      <c r="AX271" s="12" t="s">
        <v>77</v>
      </c>
      <c r="AY271" s="151" t="s">
        <v>268</v>
      </c>
    </row>
    <row r="272" spans="2:65" s="12" customFormat="1">
      <c r="B272" s="149"/>
      <c r="D272" s="150" t="s">
        <v>276</v>
      </c>
      <c r="E272" s="151" t="s">
        <v>1</v>
      </c>
      <c r="F272" s="152" t="s">
        <v>5803</v>
      </c>
      <c r="H272" s="153">
        <v>22.093</v>
      </c>
      <c r="I272" s="154"/>
      <c r="L272" s="149"/>
      <c r="M272" s="155"/>
      <c r="T272" s="156"/>
      <c r="AT272" s="151" t="s">
        <v>276</v>
      </c>
      <c r="AU272" s="151" t="s">
        <v>90</v>
      </c>
      <c r="AV272" s="12" t="s">
        <v>90</v>
      </c>
      <c r="AW272" s="12" t="s">
        <v>32</v>
      </c>
      <c r="AX272" s="12" t="s">
        <v>77</v>
      </c>
      <c r="AY272" s="151" t="s">
        <v>268</v>
      </c>
    </row>
    <row r="273" spans="2:65" s="12" customFormat="1">
      <c r="B273" s="149"/>
      <c r="D273" s="150" t="s">
        <v>276</v>
      </c>
      <c r="E273" s="151" t="s">
        <v>1</v>
      </c>
      <c r="F273" s="152" t="s">
        <v>5804</v>
      </c>
      <c r="H273" s="153">
        <v>41.25</v>
      </c>
      <c r="I273" s="154"/>
      <c r="L273" s="149"/>
      <c r="M273" s="155"/>
      <c r="T273" s="156"/>
      <c r="AT273" s="151" t="s">
        <v>276</v>
      </c>
      <c r="AU273" s="151" t="s">
        <v>90</v>
      </c>
      <c r="AV273" s="12" t="s">
        <v>90</v>
      </c>
      <c r="AW273" s="12" t="s">
        <v>32</v>
      </c>
      <c r="AX273" s="12" t="s">
        <v>77</v>
      </c>
      <c r="AY273" s="151" t="s">
        <v>268</v>
      </c>
    </row>
    <row r="274" spans="2:65" s="12" customFormat="1">
      <c r="B274" s="149"/>
      <c r="D274" s="150" t="s">
        <v>276</v>
      </c>
      <c r="E274" s="151" t="s">
        <v>1</v>
      </c>
      <c r="F274" s="152" t="s">
        <v>5805</v>
      </c>
      <c r="H274" s="153">
        <v>5.8280000000000003</v>
      </c>
      <c r="I274" s="154"/>
      <c r="L274" s="149"/>
      <c r="M274" s="155"/>
      <c r="T274" s="156"/>
      <c r="AT274" s="151" t="s">
        <v>276</v>
      </c>
      <c r="AU274" s="151" t="s">
        <v>90</v>
      </c>
      <c r="AV274" s="12" t="s">
        <v>90</v>
      </c>
      <c r="AW274" s="12" t="s">
        <v>32</v>
      </c>
      <c r="AX274" s="12" t="s">
        <v>77</v>
      </c>
      <c r="AY274" s="151" t="s">
        <v>268</v>
      </c>
    </row>
    <row r="275" spans="2:65" s="15" customFormat="1">
      <c r="B275" s="170"/>
      <c r="D275" s="150" t="s">
        <v>276</v>
      </c>
      <c r="E275" s="171" t="s">
        <v>1</v>
      </c>
      <c r="F275" s="172" t="s">
        <v>325</v>
      </c>
      <c r="H275" s="173">
        <v>271.02699999999999</v>
      </c>
      <c r="I275" s="174"/>
      <c r="L275" s="170"/>
      <c r="M275" s="175"/>
      <c r="T275" s="176"/>
      <c r="AT275" s="171" t="s">
        <v>276</v>
      </c>
      <c r="AU275" s="171" t="s">
        <v>90</v>
      </c>
      <c r="AV275" s="15" t="s">
        <v>97</v>
      </c>
      <c r="AW275" s="15" t="s">
        <v>32</v>
      </c>
      <c r="AX275" s="15" t="s">
        <v>77</v>
      </c>
      <c r="AY275" s="171" t="s">
        <v>268</v>
      </c>
    </row>
    <row r="276" spans="2:65" s="13" customFormat="1">
      <c r="B276" s="157"/>
      <c r="D276" s="150" t="s">
        <v>276</v>
      </c>
      <c r="E276" s="158" t="s">
        <v>1</v>
      </c>
      <c r="F276" s="159" t="s">
        <v>278</v>
      </c>
      <c r="H276" s="160">
        <v>271.02699999999999</v>
      </c>
      <c r="I276" s="161"/>
      <c r="L276" s="157"/>
      <c r="M276" s="162"/>
      <c r="T276" s="163"/>
      <c r="AT276" s="158" t="s">
        <v>276</v>
      </c>
      <c r="AU276" s="158" t="s">
        <v>90</v>
      </c>
      <c r="AV276" s="13" t="s">
        <v>101</v>
      </c>
      <c r="AW276" s="13" t="s">
        <v>32</v>
      </c>
      <c r="AX276" s="13" t="s">
        <v>84</v>
      </c>
      <c r="AY276" s="158" t="s">
        <v>268</v>
      </c>
    </row>
    <row r="277" spans="2:65" s="12" customFormat="1">
      <c r="B277" s="149"/>
      <c r="D277" s="150" t="s">
        <v>276</v>
      </c>
      <c r="F277" s="152" t="s">
        <v>5806</v>
      </c>
      <c r="H277" s="153">
        <v>406.541</v>
      </c>
      <c r="I277" s="154"/>
      <c r="L277" s="149"/>
      <c r="M277" s="155"/>
      <c r="T277" s="156"/>
      <c r="AT277" s="151" t="s">
        <v>276</v>
      </c>
      <c r="AU277" s="151" t="s">
        <v>90</v>
      </c>
      <c r="AV277" s="12" t="s">
        <v>90</v>
      </c>
      <c r="AW277" s="12" t="s">
        <v>4</v>
      </c>
      <c r="AX277" s="12" t="s">
        <v>84</v>
      </c>
      <c r="AY277" s="151" t="s">
        <v>268</v>
      </c>
    </row>
    <row r="278" spans="2:65" s="11" customFormat="1" ht="22.9" customHeight="1">
      <c r="B278" s="124"/>
      <c r="D278" s="125" t="s">
        <v>76</v>
      </c>
      <c r="E278" s="134" t="s">
        <v>97</v>
      </c>
      <c r="F278" s="134" t="s">
        <v>855</v>
      </c>
      <c r="I278" s="127"/>
      <c r="J278" s="135">
        <f>BK278</f>
        <v>0</v>
      </c>
      <c r="L278" s="124"/>
      <c r="M278" s="129"/>
      <c r="P278" s="130">
        <f>SUM(P279:P315)</f>
        <v>0</v>
      </c>
      <c r="R278" s="130">
        <f>SUM(R279:R315)</f>
        <v>26.283176830000002</v>
      </c>
      <c r="T278" s="131">
        <f>SUM(T279:T315)</f>
        <v>0</v>
      </c>
      <c r="AR278" s="125" t="s">
        <v>84</v>
      </c>
      <c r="AT278" s="132" t="s">
        <v>76</v>
      </c>
      <c r="AU278" s="132" t="s">
        <v>84</v>
      </c>
      <c r="AY278" s="125" t="s">
        <v>268</v>
      </c>
      <c r="BK278" s="133">
        <f>SUM(BK279:BK315)</f>
        <v>0</v>
      </c>
    </row>
    <row r="279" spans="2:65" s="1" customFormat="1" ht="24.2" customHeight="1">
      <c r="B279" s="32"/>
      <c r="C279" s="136" t="s">
        <v>346</v>
      </c>
      <c r="D279" s="136" t="s">
        <v>270</v>
      </c>
      <c r="E279" s="137" t="s">
        <v>5807</v>
      </c>
      <c r="F279" s="138" t="s">
        <v>5808</v>
      </c>
      <c r="G279" s="139" t="s">
        <v>215</v>
      </c>
      <c r="H279" s="140">
        <v>75.784000000000006</v>
      </c>
      <c r="I279" s="141"/>
      <c r="J279" s="142">
        <f>ROUND(I279*H279,2)</f>
        <v>0</v>
      </c>
      <c r="K279" s="138" t="s">
        <v>274</v>
      </c>
      <c r="L279" s="32"/>
      <c r="M279" s="143" t="s">
        <v>1</v>
      </c>
      <c r="N279" s="144" t="s">
        <v>43</v>
      </c>
      <c r="P279" s="145">
        <f>O279*H279</f>
        <v>0</v>
      </c>
      <c r="Q279" s="145">
        <v>0</v>
      </c>
      <c r="R279" s="145">
        <f>Q279*H279</f>
        <v>0</v>
      </c>
      <c r="S279" s="145">
        <v>0</v>
      </c>
      <c r="T279" s="146">
        <f>S279*H279</f>
        <v>0</v>
      </c>
      <c r="AR279" s="147" t="s">
        <v>101</v>
      </c>
      <c r="AT279" s="147" t="s">
        <v>270</v>
      </c>
      <c r="AU279" s="147" t="s">
        <v>90</v>
      </c>
      <c r="AY279" s="17" t="s">
        <v>268</v>
      </c>
      <c r="BE279" s="148">
        <f>IF(N279="základní",J279,0)</f>
        <v>0</v>
      </c>
      <c r="BF279" s="148">
        <f>IF(N279="snížená",J279,0)</f>
        <v>0</v>
      </c>
      <c r="BG279" s="148">
        <f>IF(N279="zákl. přenesená",J279,0)</f>
        <v>0</v>
      </c>
      <c r="BH279" s="148">
        <f>IF(N279="sníž. přenesená",J279,0)</f>
        <v>0</v>
      </c>
      <c r="BI279" s="148">
        <f>IF(N279="nulová",J279,0)</f>
        <v>0</v>
      </c>
      <c r="BJ279" s="17" t="s">
        <v>90</v>
      </c>
      <c r="BK279" s="148">
        <f>ROUND(I279*H279,2)</f>
        <v>0</v>
      </c>
      <c r="BL279" s="17" t="s">
        <v>101</v>
      </c>
      <c r="BM279" s="147" t="s">
        <v>5809</v>
      </c>
    </row>
    <row r="280" spans="2:65" s="14" customFormat="1">
      <c r="B280" s="164"/>
      <c r="D280" s="150" t="s">
        <v>276</v>
      </c>
      <c r="E280" s="165" t="s">
        <v>1</v>
      </c>
      <c r="F280" s="166" t="s">
        <v>5810</v>
      </c>
      <c r="H280" s="165" t="s">
        <v>1</v>
      </c>
      <c r="I280" s="167"/>
      <c r="L280" s="164"/>
      <c r="M280" s="168"/>
      <c r="T280" s="169"/>
      <c r="AT280" s="165" t="s">
        <v>276</v>
      </c>
      <c r="AU280" s="165" t="s">
        <v>90</v>
      </c>
      <c r="AV280" s="14" t="s">
        <v>84</v>
      </c>
      <c r="AW280" s="14" t="s">
        <v>32</v>
      </c>
      <c r="AX280" s="14" t="s">
        <v>77</v>
      </c>
      <c r="AY280" s="165" t="s">
        <v>268</v>
      </c>
    </row>
    <row r="281" spans="2:65" s="12" customFormat="1">
      <c r="B281" s="149"/>
      <c r="D281" s="150" t="s">
        <v>276</v>
      </c>
      <c r="E281" s="151" t="s">
        <v>1</v>
      </c>
      <c r="F281" s="152" t="s">
        <v>5811</v>
      </c>
      <c r="H281" s="153">
        <v>8.1319999999999997</v>
      </c>
      <c r="I281" s="154"/>
      <c r="L281" s="149"/>
      <c r="M281" s="155"/>
      <c r="T281" s="156"/>
      <c r="AT281" s="151" t="s">
        <v>276</v>
      </c>
      <c r="AU281" s="151" t="s">
        <v>90</v>
      </c>
      <c r="AV281" s="12" t="s">
        <v>90</v>
      </c>
      <c r="AW281" s="12" t="s">
        <v>32</v>
      </c>
      <c r="AX281" s="12" t="s">
        <v>77</v>
      </c>
      <c r="AY281" s="151" t="s">
        <v>268</v>
      </c>
    </row>
    <row r="282" spans="2:65" s="12" customFormat="1">
      <c r="B282" s="149"/>
      <c r="D282" s="150" t="s">
        <v>276</v>
      </c>
      <c r="E282" s="151" t="s">
        <v>1</v>
      </c>
      <c r="F282" s="152" t="s">
        <v>5812</v>
      </c>
      <c r="H282" s="153">
        <v>20.239999999999998</v>
      </c>
      <c r="I282" s="154"/>
      <c r="L282" s="149"/>
      <c r="M282" s="155"/>
      <c r="T282" s="156"/>
      <c r="AT282" s="151" t="s">
        <v>276</v>
      </c>
      <c r="AU282" s="151" t="s">
        <v>90</v>
      </c>
      <c r="AV282" s="12" t="s">
        <v>90</v>
      </c>
      <c r="AW282" s="12" t="s">
        <v>32</v>
      </c>
      <c r="AX282" s="12" t="s">
        <v>77</v>
      </c>
      <c r="AY282" s="151" t="s">
        <v>268</v>
      </c>
    </row>
    <row r="283" spans="2:65" s="12" customFormat="1">
      <c r="B283" s="149"/>
      <c r="D283" s="150" t="s">
        <v>276</v>
      </c>
      <c r="E283" s="151" t="s">
        <v>1</v>
      </c>
      <c r="F283" s="152" t="s">
        <v>5813</v>
      </c>
      <c r="H283" s="153">
        <v>3.4239999999999999</v>
      </c>
      <c r="I283" s="154"/>
      <c r="L283" s="149"/>
      <c r="M283" s="155"/>
      <c r="T283" s="156"/>
      <c r="AT283" s="151" t="s">
        <v>276</v>
      </c>
      <c r="AU283" s="151" t="s">
        <v>90</v>
      </c>
      <c r="AV283" s="12" t="s">
        <v>90</v>
      </c>
      <c r="AW283" s="12" t="s">
        <v>32</v>
      </c>
      <c r="AX283" s="12" t="s">
        <v>77</v>
      </c>
      <c r="AY283" s="151" t="s">
        <v>268</v>
      </c>
    </row>
    <row r="284" spans="2:65" s="12" customFormat="1">
      <c r="B284" s="149"/>
      <c r="D284" s="150" t="s">
        <v>276</v>
      </c>
      <c r="E284" s="151" t="s">
        <v>1</v>
      </c>
      <c r="F284" s="152" t="s">
        <v>5814</v>
      </c>
      <c r="H284" s="153">
        <v>25.347999999999999</v>
      </c>
      <c r="I284" s="154"/>
      <c r="L284" s="149"/>
      <c r="M284" s="155"/>
      <c r="T284" s="156"/>
      <c r="AT284" s="151" t="s">
        <v>276</v>
      </c>
      <c r="AU284" s="151" t="s">
        <v>90</v>
      </c>
      <c r="AV284" s="12" t="s">
        <v>90</v>
      </c>
      <c r="AW284" s="12" t="s">
        <v>32</v>
      </c>
      <c r="AX284" s="12" t="s">
        <v>77</v>
      </c>
      <c r="AY284" s="151" t="s">
        <v>268</v>
      </c>
    </row>
    <row r="285" spans="2:65" s="12" customFormat="1">
      <c r="B285" s="149"/>
      <c r="D285" s="150" t="s">
        <v>276</v>
      </c>
      <c r="E285" s="151" t="s">
        <v>1</v>
      </c>
      <c r="F285" s="152" t="s">
        <v>5815</v>
      </c>
      <c r="H285" s="153">
        <v>4.6059999999999999</v>
      </c>
      <c r="I285" s="154"/>
      <c r="L285" s="149"/>
      <c r="M285" s="155"/>
      <c r="T285" s="156"/>
      <c r="AT285" s="151" t="s">
        <v>276</v>
      </c>
      <c r="AU285" s="151" t="s">
        <v>90</v>
      </c>
      <c r="AV285" s="12" t="s">
        <v>90</v>
      </c>
      <c r="AW285" s="12" t="s">
        <v>32</v>
      </c>
      <c r="AX285" s="12" t="s">
        <v>77</v>
      </c>
      <c r="AY285" s="151" t="s">
        <v>268</v>
      </c>
    </row>
    <row r="286" spans="2:65" s="12" customFormat="1">
      <c r="B286" s="149"/>
      <c r="D286" s="150" t="s">
        <v>276</v>
      </c>
      <c r="E286" s="151" t="s">
        <v>1</v>
      </c>
      <c r="F286" s="152" t="s">
        <v>5816</v>
      </c>
      <c r="H286" s="153">
        <v>2.1179999999999999</v>
      </c>
      <c r="I286" s="154"/>
      <c r="L286" s="149"/>
      <c r="M286" s="155"/>
      <c r="T286" s="156"/>
      <c r="AT286" s="151" t="s">
        <v>276</v>
      </c>
      <c r="AU286" s="151" t="s">
        <v>90</v>
      </c>
      <c r="AV286" s="12" t="s">
        <v>90</v>
      </c>
      <c r="AW286" s="12" t="s">
        <v>32</v>
      </c>
      <c r="AX286" s="12" t="s">
        <v>77</v>
      </c>
      <c r="AY286" s="151" t="s">
        <v>268</v>
      </c>
    </row>
    <row r="287" spans="2:65" s="12" customFormat="1">
      <c r="B287" s="149"/>
      <c r="D287" s="150" t="s">
        <v>276</v>
      </c>
      <c r="E287" s="151" t="s">
        <v>1</v>
      </c>
      <c r="F287" s="152" t="s">
        <v>5817</v>
      </c>
      <c r="H287" s="153">
        <v>3.7530000000000001</v>
      </c>
      <c r="I287" s="154"/>
      <c r="L287" s="149"/>
      <c r="M287" s="155"/>
      <c r="T287" s="156"/>
      <c r="AT287" s="151" t="s">
        <v>276</v>
      </c>
      <c r="AU287" s="151" t="s">
        <v>90</v>
      </c>
      <c r="AV287" s="12" t="s">
        <v>90</v>
      </c>
      <c r="AW287" s="12" t="s">
        <v>32</v>
      </c>
      <c r="AX287" s="12" t="s">
        <v>77</v>
      </c>
      <c r="AY287" s="151" t="s">
        <v>268</v>
      </c>
    </row>
    <row r="288" spans="2:65" s="12" customFormat="1">
      <c r="B288" s="149"/>
      <c r="D288" s="150" t="s">
        <v>276</v>
      </c>
      <c r="E288" s="151" t="s">
        <v>1</v>
      </c>
      <c r="F288" s="152" t="s">
        <v>5818</v>
      </c>
      <c r="H288" s="153">
        <v>7.0469999999999997</v>
      </c>
      <c r="I288" s="154"/>
      <c r="L288" s="149"/>
      <c r="M288" s="155"/>
      <c r="T288" s="156"/>
      <c r="AT288" s="151" t="s">
        <v>276</v>
      </c>
      <c r="AU288" s="151" t="s">
        <v>90</v>
      </c>
      <c r="AV288" s="12" t="s">
        <v>90</v>
      </c>
      <c r="AW288" s="12" t="s">
        <v>32</v>
      </c>
      <c r="AX288" s="12" t="s">
        <v>77</v>
      </c>
      <c r="AY288" s="151" t="s">
        <v>268</v>
      </c>
    </row>
    <row r="289" spans="2:65" s="12" customFormat="1">
      <c r="B289" s="149"/>
      <c r="D289" s="150" t="s">
        <v>276</v>
      </c>
      <c r="E289" s="151" t="s">
        <v>1</v>
      </c>
      <c r="F289" s="152" t="s">
        <v>5819</v>
      </c>
      <c r="H289" s="153">
        <v>1.1160000000000001</v>
      </c>
      <c r="I289" s="154"/>
      <c r="L289" s="149"/>
      <c r="M289" s="155"/>
      <c r="T289" s="156"/>
      <c r="AT289" s="151" t="s">
        <v>276</v>
      </c>
      <c r="AU289" s="151" t="s">
        <v>90</v>
      </c>
      <c r="AV289" s="12" t="s">
        <v>90</v>
      </c>
      <c r="AW289" s="12" t="s">
        <v>32</v>
      </c>
      <c r="AX289" s="12" t="s">
        <v>77</v>
      </c>
      <c r="AY289" s="151" t="s">
        <v>268</v>
      </c>
    </row>
    <row r="290" spans="2:65" s="15" customFormat="1">
      <c r="B290" s="170"/>
      <c r="D290" s="150" t="s">
        <v>276</v>
      </c>
      <c r="E290" s="171" t="s">
        <v>5673</v>
      </c>
      <c r="F290" s="172" t="s">
        <v>325</v>
      </c>
      <c r="H290" s="173">
        <v>75.784000000000006</v>
      </c>
      <c r="I290" s="174"/>
      <c r="L290" s="170"/>
      <c r="M290" s="175"/>
      <c r="T290" s="176"/>
      <c r="AT290" s="171" t="s">
        <v>276</v>
      </c>
      <c r="AU290" s="171" t="s">
        <v>90</v>
      </c>
      <c r="AV290" s="15" t="s">
        <v>97</v>
      </c>
      <c r="AW290" s="15" t="s">
        <v>32</v>
      </c>
      <c r="AX290" s="15" t="s">
        <v>77</v>
      </c>
      <c r="AY290" s="171" t="s">
        <v>268</v>
      </c>
    </row>
    <row r="291" spans="2:65" s="13" customFormat="1">
      <c r="B291" s="157"/>
      <c r="D291" s="150" t="s">
        <v>276</v>
      </c>
      <c r="E291" s="158" t="s">
        <v>1</v>
      </c>
      <c r="F291" s="159" t="s">
        <v>278</v>
      </c>
      <c r="H291" s="160">
        <v>75.784000000000006</v>
      </c>
      <c r="I291" s="161"/>
      <c r="L291" s="157"/>
      <c r="M291" s="162"/>
      <c r="T291" s="163"/>
      <c r="AT291" s="158" t="s">
        <v>276</v>
      </c>
      <c r="AU291" s="158" t="s">
        <v>90</v>
      </c>
      <c r="AV291" s="13" t="s">
        <v>101</v>
      </c>
      <c r="AW291" s="13" t="s">
        <v>32</v>
      </c>
      <c r="AX291" s="13" t="s">
        <v>84</v>
      </c>
      <c r="AY291" s="158" t="s">
        <v>268</v>
      </c>
    </row>
    <row r="292" spans="2:65" s="1" customFormat="1" ht="24.2" customHeight="1">
      <c r="B292" s="32"/>
      <c r="C292" s="136" t="s">
        <v>356</v>
      </c>
      <c r="D292" s="177" t="s">
        <v>270</v>
      </c>
      <c r="E292" s="137" t="s">
        <v>5820</v>
      </c>
      <c r="F292" s="138" t="s">
        <v>5821</v>
      </c>
      <c r="G292" s="139" t="s">
        <v>215</v>
      </c>
      <c r="H292" s="140">
        <v>97.956000000000003</v>
      </c>
      <c r="I292" s="141"/>
      <c r="J292" s="142">
        <f>ROUND(I292*H292,2)</f>
        <v>0</v>
      </c>
      <c r="K292" s="138" t="s">
        <v>1</v>
      </c>
      <c r="L292" s="32"/>
      <c r="M292" s="143" t="s">
        <v>1</v>
      </c>
      <c r="N292" s="144" t="s">
        <v>43</v>
      </c>
      <c r="P292" s="145">
        <f>O292*H292</f>
        <v>0</v>
      </c>
      <c r="Q292" s="145">
        <v>0</v>
      </c>
      <c r="R292" s="145">
        <f>Q292*H292</f>
        <v>0</v>
      </c>
      <c r="S292" s="145">
        <v>0</v>
      </c>
      <c r="T292" s="146">
        <f>S292*H292</f>
        <v>0</v>
      </c>
      <c r="AR292" s="147" t="s">
        <v>101</v>
      </c>
      <c r="AT292" s="147" t="s">
        <v>270</v>
      </c>
      <c r="AU292" s="147" t="s">
        <v>90</v>
      </c>
      <c r="AY292" s="17" t="s">
        <v>268</v>
      </c>
      <c r="BE292" s="148">
        <f>IF(N292="základní",J292,0)</f>
        <v>0</v>
      </c>
      <c r="BF292" s="148">
        <f>IF(N292="snížená",J292,0)</f>
        <v>0</v>
      </c>
      <c r="BG292" s="148">
        <f>IF(N292="zákl. přenesená",J292,0)</f>
        <v>0</v>
      </c>
      <c r="BH292" s="148">
        <f>IF(N292="sníž. přenesená",J292,0)</f>
        <v>0</v>
      </c>
      <c r="BI292" s="148">
        <f>IF(N292="nulová",J292,0)</f>
        <v>0</v>
      </c>
      <c r="BJ292" s="17" t="s">
        <v>90</v>
      </c>
      <c r="BK292" s="148">
        <f>ROUND(I292*H292,2)</f>
        <v>0</v>
      </c>
      <c r="BL292" s="17" t="s">
        <v>101</v>
      </c>
      <c r="BM292" s="147" t="s">
        <v>5822</v>
      </c>
    </row>
    <row r="293" spans="2:65" s="14" customFormat="1">
      <c r="B293" s="164"/>
      <c r="D293" s="150" t="s">
        <v>276</v>
      </c>
      <c r="E293" s="165" t="s">
        <v>1</v>
      </c>
      <c r="F293" s="166" t="s">
        <v>5798</v>
      </c>
      <c r="H293" s="165" t="s">
        <v>1</v>
      </c>
      <c r="I293" s="167"/>
      <c r="L293" s="164"/>
      <c r="M293" s="168"/>
      <c r="T293" s="169"/>
      <c r="AT293" s="165" t="s">
        <v>276</v>
      </c>
      <c r="AU293" s="165" t="s">
        <v>90</v>
      </c>
      <c r="AV293" s="14" t="s">
        <v>84</v>
      </c>
      <c r="AW293" s="14" t="s">
        <v>32</v>
      </c>
      <c r="AX293" s="14" t="s">
        <v>77</v>
      </c>
      <c r="AY293" s="165" t="s">
        <v>268</v>
      </c>
    </row>
    <row r="294" spans="2:65" s="12" customFormat="1">
      <c r="B294" s="149"/>
      <c r="D294" s="150" t="s">
        <v>276</v>
      </c>
      <c r="E294" s="151" t="s">
        <v>1</v>
      </c>
      <c r="F294" s="152" t="s">
        <v>5823</v>
      </c>
      <c r="H294" s="153">
        <v>12.628</v>
      </c>
      <c r="I294" s="154"/>
      <c r="L294" s="149"/>
      <c r="M294" s="155"/>
      <c r="T294" s="156"/>
      <c r="AT294" s="151" t="s">
        <v>276</v>
      </c>
      <c r="AU294" s="151" t="s">
        <v>90</v>
      </c>
      <c r="AV294" s="12" t="s">
        <v>90</v>
      </c>
      <c r="AW294" s="12" t="s">
        <v>32</v>
      </c>
      <c r="AX294" s="12" t="s">
        <v>77</v>
      </c>
      <c r="AY294" s="151" t="s">
        <v>268</v>
      </c>
    </row>
    <row r="295" spans="2:65" s="12" customFormat="1" ht="33.75">
      <c r="B295" s="149"/>
      <c r="D295" s="150" t="s">
        <v>276</v>
      </c>
      <c r="E295" s="151" t="s">
        <v>1</v>
      </c>
      <c r="F295" s="152" t="s">
        <v>5824</v>
      </c>
      <c r="H295" s="153">
        <v>32.962000000000003</v>
      </c>
      <c r="I295" s="154"/>
      <c r="L295" s="149"/>
      <c r="M295" s="155"/>
      <c r="T295" s="156"/>
      <c r="AT295" s="151" t="s">
        <v>276</v>
      </c>
      <c r="AU295" s="151" t="s">
        <v>90</v>
      </c>
      <c r="AV295" s="12" t="s">
        <v>90</v>
      </c>
      <c r="AW295" s="12" t="s">
        <v>32</v>
      </c>
      <c r="AX295" s="12" t="s">
        <v>77</v>
      </c>
      <c r="AY295" s="151" t="s">
        <v>268</v>
      </c>
    </row>
    <row r="296" spans="2:65" s="12" customFormat="1">
      <c r="B296" s="149"/>
      <c r="D296" s="150" t="s">
        <v>276</v>
      </c>
      <c r="E296" s="151" t="s">
        <v>1</v>
      </c>
      <c r="F296" s="152" t="s">
        <v>5825</v>
      </c>
      <c r="H296" s="153">
        <v>30.416</v>
      </c>
      <c r="I296" s="154"/>
      <c r="L296" s="149"/>
      <c r="M296" s="155"/>
      <c r="T296" s="156"/>
      <c r="AT296" s="151" t="s">
        <v>276</v>
      </c>
      <c r="AU296" s="151" t="s">
        <v>90</v>
      </c>
      <c r="AV296" s="12" t="s">
        <v>90</v>
      </c>
      <c r="AW296" s="12" t="s">
        <v>32</v>
      </c>
      <c r="AX296" s="12" t="s">
        <v>77</v>
      </c>
      <c r="AY296" s="151" t="s">
        <v>268</v>
      </c>
    </row>
    <row r="297" spans="2:65" s="12" customFormat="1">
      <c r="B297" s="149"/>
      <c r="D297" s="150" t="s">
        <v>276</v>
      </c>
      <c r="E297" s="151" t="s">
        <v>1</v>
      </c>
      <c r="F297" s="152" t="s">
        <v>5826</v>
      </c>
      <c r="H297" s="153">
        <v>3.552</v>
      </c>
      <c r="I297" s="154"/>
      <c r="L297" s="149"/>
      <c r="M297" s="155"/>
      <c r="T297" s="156"/>
      <c r="AT297" s="151" t="s">
        <v>276</v>
      </c>
      <c r="AU297" s="151" t="s">
        <v>90</v>
      </c>
      <c r="AV297" s="12" t="s">
        <v>90</v>
      </c>
      <c r="AW297" s="12" t="s">
        <v>32</v>
      </c>
      <c r="AX297" s="12" t="s">
        <v>77</v>
      </c>
      <c r="AY297" s="151" t="s">
        <v>268</v>
      </c>
    </row>
    <row r="298" spans="2:65" s="12" customFormat="1">
      <c r="B298" s="149"/>
      <c r="D298" s="150" t="s">
        <v>276</v>
      </c>
      <c r="E298" s="151" t="s">
        <v>1</v>
      </c>
      <c r="F298" s="152" t="s">
        <v>5827</v>
      </c>
      <c r="H298" s="153">
        <v>6.6280000000000001</v>
      </c>
      <c r="I298" s="154"/>
      <c r="L298" s="149"/>
      <c r="M298" s="155"/>
      <c r="T298" s="156"/>
      <c r="AT298" s="151" t="s">
        <v>276</v>
      </c>
      <c r="AU298" s="151" t="s">
        <v>90</v>
      </c>
      <c r="AV298" s="12" t="s">
        <v>90</v>
      </c>
      <c r="AW298" s="12" t="s">
        <v>32</v>
      </c>
      <c r="AX298" s="12" t="s">
        <v>77</v>
      </c>
      <c r="AY298" s="151" t="s">
        <v>268</v>
      </c>
    </row>
    <row r="299" spans="2:65" s="12" customFormat="1" ht="33.75">
      <c r="B299" s="149"/>
      <c r="D299" s="150" t="s">
        <v>276</v>
      </c>
      <c r="E299" s="151" t="s">
        <v>1</v>
      </c>
      <c r="F299" s="152" t="s">
        <v>5828</v>
      </c>
      <c r="H299" s="153">
        <v>10.313000000000001</v>
      </c>
      <c r="I299" s="154"/>
      <c r="L299" s="149"/>
      <c r="M299" s="155"/>
      <c r="T299" s="156"/>
      <c r="AT299" s="151" t="s">
        <v>276</v>
      </c>
      <c r="AU299" s="151" t="s">
        <v>90</v>
      </c>
      <c r="AV299" s="12" t="s">
        <v>90</v>
      </c>
      <c r="AW299" s="12" t="s">
        <v>32</v>
      </c>
      <c r="AX299" s="12" t="s">
        <v>77</v>
      </c>
      <c r="AY299" s="151" t="s">
        <v>268</v>
      </c>
    </row>
    <row r="300" spans="2:65" s="12" customFormat="1">
      <c r="B300" s="149"/>
      <c r="D300" s="150" t="s">
        <v>276</v>
      </c>
      <c r="E300" s="151" t="s">
        <v>1</v>
      </c>
      <c r="F300" s="152" t="s">
        <v>5829</v>
      </c>
      <c r="H300" s="153">
        <v>1.4570000000000001</v>
      </c>
      <c r="I300" s="154"/>
      <c r="L300" s="149"/>
      <c r="M300" s="155"/>
      <c r="T300" s="156"/>
      <c r="AT300" s="151" t="s">
        <v>276</v>
      </c>
      <c r="AU300" s="151" t="s">
        <v>90</v>
      </c>
      <c r="AV300" s="12" t="s">
        <v>90</v>
      </c>
      <c r="AW300" s="12" t="s">
        <v>32</v>
      </c>
      <c r="AX300" s="12" t="s">
        <v>77</v>
      </c>
      <c r="AY300" s="151" t="s">
        <v>268</v>
      </c>
    </row>
    <row r="301" spans="2:65" s="15" customFormat="1">
      <c r="B301" s="170"/>
      <c r="D301" s="150" t="s">
        <v>276</v>
      </c>
      <c r="E301" s="171" t="s">
        <v>5671</v>
      </c>
      <c r="F301" s="172" t="s">
        <v>325</v>
      </c>
      <c r="H301" s="173">
        <v>97.956000000000003</v>
      </c>
      <c r="I301" s="174"/>
      <c r="L301" s="170"/>
      <c r="M301" s="175"/>
      <c r="T301" s="176"/>
      <c r="AT301" s="171" t="s">
        <v>276</v>
      </c>
      <c r="AU301" s="171" t="s">
        <v>90</v>
      </c>
      <c r="AV301" s="15" t="s">
        <v>97</v>
      </c>
      <c r="AW301" s="15" t="s">
        <v>32</v>
      </c>
      <c r="AX301" s="15" t="s">
        <v>77</v>
      </c>
      <c r="AY301" s="171" t="s">
        <v>268</v>
      </c>
    </row>
    <row r="302" spans="2:65" s="13" customFormat="1">
      <c r="B302" s="157"/>
      <c r="D302" s="150" t="s">
        <v>276</v>
      </c>
      <c r="E302" s="158" t="s">
        <v>1</v>
      </c>
      <c r="F302" s="159" t="s">
        <v>278</v>
      </c>
      <c r="H302" s="160">
        <v>97.956000000000003</v>
      </c>
      <c r="I302" s="161"/>
      <c r="L302" s="157"/>
      <c r="M302" s="162"/>
      <c r="T302" s="163"/>
      <c r="AT302" s="158" t="s">
        <v>276</v>
      </c>
      <c r="AU302" s="158" t="s">
        <v>90</v>
      </c>
      <c r="AV302" s="13" t="s">
        <v>101</v>
      </c>
      <c r="AW302" s="13" t="s">
        <v>32</v>
      </c>
      <c r="AX302" s="13" t="s">
        <v>84</v>
      </c>
      <c r="AY302" s="158" t="s">
        <v>268</v>
      </c>
    </row>
    <row r="303" spans="2:65" s="1" customFormat="1" ht="24.2" customHeight="1">
      <c r="B303" s="32"/>
      <c r="C303" s="136" t="s">
        <v>361</v>
      </c>
      <c r="D303" s="177" t="s">
        <v>270</v>
      </c>
      <c r="E303" s="137" t="s">
        <v>5830</v>
      </c>
      <c r="F303" s="138" t="s">
        <v>5831</v>
      </c>
      <c r="G303" s="139" t="s">
        <v>273</v>
      </c>
      <c r="H303" s="140">
        <v>533.74099999999999</v>
      </c>
      <c r="I303" s="141"/>
      <c r="J303" s="142">
        <f>ROUND(I303*H303,2)</f>
        <v>0</v>
      </c>
      <c r="K303" s="138" t="s">
        <v>274</v>
      </c>
      <c r="L303" s="32"/>
      <c r="M303" s="143" t="s">
        <v>1</v>
      </c>
      <c r="N303" s="144" t="s">
        <v>43</v>
      </c>
      <c r="P303" s="145">
        <f>O303*H303</f>
        <v>0</v>
      </c>
      <c r="Q303" s="145">
        <v>3.3500000000000001E-3</v>
      </c>
      <c r="R303" s="145">
        <f>Q303*H303</f>
        <v>1.7880323499999999</v>
      </c>
      <c r="S303" s="145">
        <v>0</v>
      </c>
      <c r="T303" s="146">
        <f>S303*H303</f>
        <v>0</v>
      </c>
      <c r="AR303" s="147" t="s">
        <v>101</v>
      </c>
      <c r="AT303" s="147" t="s">
        <v>270</v>
      </c>
      <c r="AU303" s="147" t="s">
        <v>90</v>
      </c>
      <c r="AY303" s="17" t="s">
        <v>268</v>
      </c>
      <c r="BE303" s="148">
        <f>IF(N303="základní",J303,0)</f>
        <v>0</v>
      </c>
      <c r="BF303" s="148">
        <f>IF(N303="snížená",J303,0)</f>
        <v>0</v>
      </c>
      <c r="BG303" s="148">
        <f>IF(N303="zákl. přenesená",J303,0)</f>
        <v>0</v>
      </c>
      <c r="BH303" s="148">
        <f>IF(N303="sníž. přenesená",J303,0)</f>
        <v>0</v>
      </c>
      <c r="BI303" s="148">
        <f>IF(N303="nulová",J303,0)</f>
        <v>0</v>
      </c>
      <c r="BJ303" s="17" t="s">
        <v>90</v>
      </c>
      <c r="BK303" s="148">
        <f>ROUND(I303*H303,2)</f>
        <v>0</v>
      </c>
      <c r="BL303" s="17" t="s">
        <v>101</v>
      </c>
      <c r="BM303" s="147" t="s">
        <v>5832</v>
      </c>
    </row>
    <row r="304" spans="2:65" s="12" customFormat="1">
      <c r="B304" s="149"/>
      <c r="D304" s="150" t="s">
        <v>276</v>
      </c>
      <c r="E304" s="151" t="s">
        <v>1</v>
      </c>
      <c r="F304" s="152" t="s">
        <v>5833</v>
      </c>
      <c r="H304" s="153">
        <v>71.28</v>
      </c>
      <c r="I304" s="154"/>
      <c r="L304" s="149"/>
      <c r="M304" s="155"/>
      <c r="T304" s="156"/>
      <c r="AT304" s="151" t="s">
        <v>276</v>
      </c>
      <c r="AU304" s="151" t="s">
        <v>90</v>
      </c>
      <c r="AV304" s="12" t="s">
        <v>90</v>
      </c>
      <c r="AW304" s="12" t="s">
        <v>32</v>
      </c>
      <c r="AX304" s="12" t="s">
        <v>77</v>
      </c>
      <c r="AY304" s="151" t="s">
        <v>268</v>
      </c>
    </row>
    <row r="305" spans="2:65" s="12" customFormat="1">
      <c r="B305" s="149"/>
      <c r="D305" s="150" t="s">
        <v>276</v>
      </c>
      <c r="E305" s="151" t="s">
        <v>1</v>
      </c>
      <c r="F305" s="152" t="s">
        <v>5834</v>
      </c>
      <c r="H305" s="153">
        <v>153.26499999999999</v>
      </c>
      <c r="I305" s="154"/>
      <c r="L305" s="149"/>
      <c r="M305" s="155"/>
      <c r="T305" s="156"/>
      <c r="AT305" s="151" t="s">
        <v>276</v>
      </c>
      <c r="AU305" s="151" t="s">
        <v>90</v>
      </c>
      <c r="AV305" s="12" t="s">
        <v>90</v>
      </c>
      <c r="AW305" s="12" t="s">
        <v>32</v>
      </c>
      <c r="AX305" s="12" t="s">
        <v>77</v>
      </c>
      <c r="AY305" s="151" t="s">
        <v>268</v>
      </c>
    </row>
    <row r="306" spans="2:65" s="12" customFormat="1">
      <c r="B306" s="149"/>
      <c r="D306" s="150" t="s">
        <v>276</v>
      </c>
      <c r="E306" s="151" t="s">
        <v>1</v>
      </c>
      <c r="F306" s="152" t="s">
        <v>5835</v>
      </c>
      <c r="H306" s="153">
        <v>146.06899999999999</v>
      </c>
      <c r="I306" s="154"/>
      <c r="L306" s="149"/>
      <c r="M306" s="155"/>
      <c r="T306" s="156"/>
      <c r="AT306" s="151" t="s">
        <v>276</v>
      </c>
      <c r="AU306" s="151" t="s">
        <v>90</v>
      </c>
      <c r="AV306" s="12" t="s">
        <v>90</v>
      </c>
      <c r="AW306" s="12" t="s">
        <v>32</v>
      </c>
      <c r="AX306" s="12" t="s">
        <v>77</v>
      </c>
      <c r="AY306" s="151" t="s">
        <v>268</v>
      </c>
    </row>
    <row r="307" spans="2:65" s="12" customFormat="1">
      <c r="B307" s="149"/>
      <c r="D307" s="150" t="s">
        <v>276</v>
      </c>
      <c r="E307" s="151" t="s">
        <v>1</v>
      </c>
      <c r="F307" s="152" t="s">
        <v>5836</v>
      </c>
      <c r="H307" s="153">
        <v>22.23</v>
      </c>
      <c r="I307" s="154"/>
      <c r="L307" s="149"/>
      <c r="M307" s="155"/>
      <c r="T307" s="156"/>
      <c r="AT307" s="151" t="s">
        <v>276</v>
      </c>
      <c r="AU307" s="151" t="s">
        <v>90</v>
      </c>
      <c r="AV307" s="12" t="s">
        <v>90</v>
      </c>
      <c r="AW307" s="12" t="s">
        <v>32</v>
      </c>
      <c r="AX307" s="12" t="s">
        <v>77</v>
      </c>
      <c r="AY307" s="151" t="s">
        <v>268</v>
      </c>
    </row>
    <row r="308" spans="2:65" s="12" customFormat="1">
      <c r="B308" s="149"/>
      <c r="D308" s="150" t="s">
        <v>276</v>
      </c>
      <c r="E308" s="151" t="s">
        <v>1</v>
      </c>
      <c r="F308" s="152" t="s">
        <v>5837</v>
      </c>
      <c r="H308" s="153">
        <v>50.277000000000001</v>
      </c>
      <c r="I308" s="154"/>
      <c r="L308" s="149"/>
      <c r="M308" s="155"/>
      <c r="T308" s="156"/>
      <c r="AT308" s="151" t="s">
        <v>276</v>
      </c>
      <c r="AU308" s="151" t="s">
        <v>90</v>
      </c>
      <c r="AV308" s="12" t="s">
        <v>90</v>
      </c>
      <c r="AW308" s="12" t="s">
        <v>32</v>
      </c>
      <c r="AX308" s="12" t="s">
        <v>77</v>
      </c>
      <c r="AY308" s="151" t="s">
        <v>268</v>
      </c>
    </row>
    <row r="309" spans="2:65" s="12" customFormat="1">
      <c r="B309" s="149"/>
      <c r="D309" s="150" t="s">
        <v>276</v>
      </c>
      <c r="E309" s="151" t="s">
        <v>1</v>
      </c>
      <c r="F309" s="152" t="s">
        <v>5838</v>
      </c>
      <c r="H309" s="153">
        <v>83.954999999999998</v>
      </c>
      <c r="I309" s="154"/>
      <c r="L309" s="149"/>
      <c r="M309" s="155"/>
      <c r="T309" s="156"/>
      <c r="AT309" s="151" t="s">
        <v>276</v>
      </c>
      <c r="AU309" s="151" t="s">
        <v>90</v>
      </c>
      <c r="AV309" s="12" t="s">
        <v>90</v>
      </c>
      <c r="AW309" s="12" t="s">
        <v>32</v>
      </c>
      <c r="AX309" s="12" t="s">
        <v>77</v>
      </c>
      <c r="AY309" s="151" t="s">
        <v>268</v>
      </c>
    </row>
    <row r="310" spans="2:65" s="12" customFormat="1">
      <c r="B310" s="149"/>
      <c r="D310" s="150" t="s">
        <v>276</v>
      </c>
      <c r="E310" s="151" t="s">
        <v>1</v>
      </c>
      <c r="F310" s="152" t="s">
        <v>5839</v>
      </c>
      <c r="H310" s="153">
        <v>6.665</v>
      </c>
      <c r="I310" s="154"/>
      <c r="L310" s="149"/>
      <c r="M310" s="155"/>
      <c r="T310" s="156"/>
      <c r="AT310" s="151" t="s">
        <v>276</v>
      </c>
      <c r="AU310" s="151" t="s">
        <v>90</v>
      </c>
      <c r="AV310" s="12" t="s">
        <v>90</v>
      </c>
      <c r="AW310" s="12" t="s">
        <v>32</v>
      </c>
      <c r="AX310" s="12" t="s">
        <v>77</v>
      </c>
      <c r="AY310" s="151" t="s">
        <v>268</v>
      </c>
    </row>
    <row r="311" spans="2:65" s="13" customFormat="1">
      <c r="B311" s="157"/>
      <c r="D311" s="150" t="s">
        <v>276</v>
      </c>
      <c r="E311" s="158" t="s">
        <v>1</v>
      </c>
      <c r="F311" s="159" t="s">
        <v>278</v>
      </c>
      <c r="H311" s="160">
        <v>533.74099999999999</v>
      </c>
      <c r="I311" s="161"/>
      <c r="L311" s="157"/>
      <c r="M311" s="162"/>
      <c r="T311" s="163"/>
      <c r="AT311" s="158" t="s">
        <v>276</v>
      </c>
      <c r="AU311" s="158" t="s">
        <v>90</v>
      </c>
      <c r="AV311" s="13" t="s">
        <v>101</v>
      </c>
      <c r="AW311" s="13" t="s">
        <v>32</v>
      </c>
      <c r="AX311" s="13" t="s">
        <v>84</v>
      </c>
      <c r="AY311" s="158" t="s">
        <v>268</v>
      </c>
    </row>
    <row r="312" spans="2:65" s="1" customFormat="1" ht="24.2" customHeight="1">
      <c r="B312" s="32"/>
      <c r="C312" s="136" t="s">
        <v>8</v>
      </c>
      <c r="D312" s="177" t="s">
        <v>270</v>
      </c>
      <c r="E312" s="137" t="s">
        <v>5840</v>
      </c>
      <c r="F312" s="138" t="s">
        <v>5841</v>
      </c>
      <c r="G312" s="139" t="s">
        <v>273</v>
      </c>
      <c r="H312" s="140">
        <v>533.74099999999999</v>
      </c>
      <c r="I312" s="141"/>
      <c r="J312" s="142">
        <f>ROUND(I312*H312,2)</f>
        <v>0</v>
      </c>
      <c r="K312" s="138" t="s">
        <v>274</v>
      </c>
      <c r="L312" s="32"/>
      <c r="M312" s="143" t="s">
        <v>1</v>
      </c>
      <c r="N312" s="144" t="s">
        <v>43</v>
      </c>
      <c r="P312" s="145">
        <f>O312*H312</f>
        <v>0</v>
      </c>
      <c r="Q312" s="145">
        <v>0</v>
      </c>
      <c r="R312" s="145">
        <f>Q312*H312</f>
        <v>0</v>
      </c>
      <c r="S312" s="145">
        <v>0</v>
      </c>
      <c r="T312" s="146">
        <f>S312*H312</f>
        <v>0</v>
      </c>
      <c r="AR312" s="147" t="s">
        <v>101</v>
      </c>
      <c r="AT312" s="147" t="s">
        <v>270</v>
      </c>
      <c r="AU312" s="147" t="s">
        <v>90</v>
      </c>
      <c r="AY312" s="17" t="s">
        <v>268</v>
      </c>
      <c r="BE312" s="148">
        <f>IF(N312="základní",J312,0)</f>
        <v>0</v>
      </c>
      <c r="BF312" s="148">
        <f>IF(N312="snížená",J312,0)</f>
        <v>0</v>
      </c>
      <c r="BG312" s="148">
        <f>IF(N312="zákl. přenesená",J312,0)</f>
        <v>0</v>
      </c>
      <c r="BH312" s="148">
        <f>IF(N312="sníž. přenesená",J312,0)</f>
        <v>0</v>
      </c>
      <c r="BI312" s="148">
        <f>IF(N312="nulová",J312,0)</f>
        <v>0</v>
      </c>
      <c r="BJ312" s="17" t="s">
        <v>90</v>
      </c>
      <c r="BK312" s="148">
        <f>ROUND(I312*H312,2)</f>
        <v>0</v>
      </c>
      <c r="BL312" s="17" t="s">
        <v>101</v>
      </c>
      <c r="BM312" s="147" t="s">
        <v>5842</v>
      </c>
    </row>
    <row r="313" spans="2:65" s="1" customFormat="1" ht="24.2" customHeight="1">
      <c r="B313" s="32"/>
      <c r="C313" s="136" t="s">
        <v>370</v>
      </c>
      <c r="D313" s="136" t="s">
        <v>270</v>
      </c>
      <c r="E313" s="137" t="s">
        <v>5843</v>
      </c>
      <c r="F313" s="138" t="s">
        <v>5844</v>
      </c>
      <c r="G313" s="139" t="s">
        <v>413</v>
      </c>
      <c r="H313" s="140">
        <v>23.472000000000001</v>
      </c>
      <c r="I313" s="141"/>
      <c r="J313" s="142">
        <f>ROUND(I313*H313,2)</f>
        <v>0</v>
      </c>
      <c r="K313" s="138" t="s">
        <v>274</v>
      </c>
      <c r="L313" s="32"/>
      <c r="M313" s="143" t="s">
        <v>1</v>
      </c>
      <c r="N313" s="144" t="s">
        <v>43</v>
      </c>
      <c r="P313" s="145">
        <f>O313*H313</f>
        <v>0</v>
      </c>
      <c r="Q313" s="145">
        <v>1.04359</v>
      </c>
      <c r="R313" s="145">
        <f>Q313*H313</f>
        <v>24.49514448</v>
      </c>
      <c r="S313" s="145">
        <v>0</v>
      </c>
      <c r="T313" s="146">
        <f>S313*H313</f>
        <v>0</v>
      </c>
      <c r="AR313" s="147" t="s">
        <v>101</v>
      </c>
      <c r="AT313" s="147" t="s">
        <v>270</v>
      </c>
      <c r="AU313" s="147" t="s">
        <v>90</v>
      </c>
      <c r="AY313" s="17" t="s">
        <v>268</v>
      </c>
      <c r="BE313" s="148">
        <f>IF(N313="základní",J313,0)</f>
        <v>0</v>
      </c>
      <c r="BF313" s="148">
        <f>IF(N313="snížená",J313,0)</f>
        <v>0</v>
      </c>
      <c r="BG313" s="148">
        <f>IF(N313="zákl. přenesená",J313,0)</f>
        <v>0</v>
      </c>
      <c r="BH313" s="148">
        <f>IF(N313="sníž. přenesená",J313,0)</f>
        <v>0</v>
      </c>
      <c r="BI313" s="148">
        <f>IF(N313="nulová",J313,0)</f>
        <v>0</v>
      </c>
      <c r="BJ313" s="17" t="s">
        <v>90</v>
      </c>
      <c r="BK313" s="148">
        <f>ROUND(I313*H313,2)</f>
        <v>0</v>
      </c>
      <c r="BL313" s="17" t="s">
        <v>101</v>
      </c>
      <c r="BM313" s="147" t="s">
        <v>5845</v>
      </c>
    </row>
    <row r="314" spans="2:65" s="12" customFormat="1" ht="22.5">
      <c r="B314" s="149"/>
      <c r="D314" s="150" t="s">
        <v>276</v>
      </c>
      <c r="E314" s="151" t="s">
        <v>1</v>
      </c>
      <c r="F314" s="152" t="s">
        <v>5846</v>
      </c>
      <c r="H314" s="153">
        <v>23.472000000000001</v>
      </c>
      <c r="I314" s="154"/>
      <c r="L314" s="149"/>
      <c r="M314" s="155"/>
      <c r="T314" s="156"/>
      <c r="AT314" s="151" t="s">
        <v>276</v>
      </c>
      <c r="AU314" s="151" t="s">
        <v>90</v>
      </c>
      <c r="AV314" s="12" t="s">
        <v>90</v>
      </c>
      <c r="AW314" s="12" t="s">
        <v>32</v>
      </c>
      <c r="AX314" s="12" t="s">
        <v>77</v>
      </c>
      <c r="AY314" s="151" t="s">
        <v>268</v>
      </c>
    </row>
    <row r="315" spans="2:65" s="13" customFormat="1">
      <c r="B315" s="157"/>
      <c r="D315" s="150" t="s">
        <v>276</v>
      </c>
      <c r="E315" s="158" t="s">
        <v>1</v>
      </c>
      <c r="F315" s="159" t="s">
        <v>278</v>
      </c>
      <c r="H315" s="160">
        <v>23.472000000000001</v>
      </c>
      <c r="I315" s="161"/>
      <c r="L315" s="157"/>
      <c r="M315" s="162"/>
      <c r="T315" s="163"/>
      <c r="AT315" s="158" t="s">
        <v>276</v>
      </c>
      <c r="AU315" s="158" t="s">
        <v>90</v>
      </c>
      <c r="AV315" s="13" t="s">
        <v>101</v>
      </c>
      <c r="AW315" s="13" t="s">
        <v>32</v>
      </c>
      <c r="AX315" s="13" t="s">
        <v>84</v>
      </c>
      <c r="AY315" s="158" t="s">
        <v>268</v>
      </c>
    </row>
    <row r="316" spans="2:65" s="11" customFormat="1" ht="22.9" customHeight="1">
      <c r="B316" s="124"/>
      <c r="D316" s="125" t="s">
        <v>76</v>
      </c>
      <c r="E316" s="134" t="s">
        <v>315</v>
      </c>
      <c r="F316" s="134" t="s">
        <v>447</v>
      </c>
      <c r="I316" s="127"/>
      <c r="J316" s="135">
        <f>BK316</f>
        <v>0</v>
      </c>
      <c r="L316" s="124"/>
      <c r="M316" s="129"/>
      <c r="P316" s="130">
        <f>SUM(P317:P321)</f>
        <v>0</v>
      </c>
      <c r="R316" s="130">
        <f>SUM(R317:R321)</f>
        <v>0.45654169999999999</v>
      </c>
      <c r="T316" s="131">
        <f>SUM(T317:T321)</f>
        <v>0</v>
      </c>
      <c r="AR316" s="125" t="s">
        <v>84</v>
      </c>
      <c r="AT316" s="132" t="s">
        <v>76</v>
      </c>
      <c r="AU316" s="132" t="s">
        <v>84</v>
      </c>
      <c r="AY316" s="125" t="s">
        <v>268</v>
      </c>
      <c r="BK316" s="133">
        <f>SUM(BK317:BK321)</f>
        <v>0</v>
      </c>
    </row>
    <row r="317" spans="2:65" s="1" customFormat="1" ht="33" customHeight="1">
      <c r="B317" s="32"/>
      <c r="C317" s="136" t="s">
        <v>382</v>
      </c>
      <c r="D317" s="177" t="s">
        <v>270</v>
      </c>
      <c r="E317" s="137" t="s">
        <v>5847</v>
      </c>
      <c r="F317" s="138" t="s">
        <v>5848</v>
      </c>
      <c r="G317" s="139" t="s">
        <v>281</v>
      </c>
      <c r="H317" s="140">
        <v>78</v>
      </c>
      <c r="I317" s="141"/>
      <c r="J317" s="142">
        <f>ROUND(I317*H317,2)</f>
        <v>0</v>
      </c>
      <c r="K317" s="138" t="s">
        <v>274</v>
      </c>
      <c r="L317" s="32"/>
      <c r="M317" s="143" t="s">
        <v>1</v>
      </c>
      <c r="N317" s="144" t="s">
        <v>43</v>
      </c>
      <c r="P317" s="145">
        <f>O317*H317</f>
        <v>0</v>
      </c>
      <c r="Q317" s="145">
        <v>0</v>
      </c>
      <c r="R317" s="145">
        <f>Q317*H317</f>
        <v>0</v>
      </c>
      <c r="S317" s="145">
        <v>0</v>
      </c>
      <c r="T317" s="146">
        <f>S317*H317</f>
        <v>0</v>
      </c>
      <c r="AR317" s="147" t="s">
        <v>101</v>
      </c>
      <c r="AT317" s="147" t="s">
        <v>270</v>
      </c>
      <c r="AU317" s="147" t="s">
        <v>90</v>
      </c>
      <c r="AY317" s="17" t="s">
        <v>268</v>
      </c>
      <c r="BE317" s="148">
        <f>IF(N317="základní",J317,0)</f>
        <v>0</v>
      </c>
      <c r="BF317" s="148">
        <f>IF(N317="snížená",J317,0)</f>
        <v>0</v>
      </c>
      <c r="BG317" s="148">
        <f>IF(N317="zákl. přenesená",J317,0)</f>
        <v>0</v>
      </c>
      <c r="BH317" s="148">
        <f>IF(N317="sníž. přenesená",J317,0)</f>
        <v>0</v>
      </c>
      <c r="BI317" s="148">
        <f>IF(N317="nulová",J317,0)</f>
        <v>0</v>
      </c>
      <c r="BJ317" s="17" t="s">
        <v>90</v>
      </c>
      <c r="BK317" s="148">
        <f>ROUND(I317*H317,2)</f>
        <v>0</v>
      </c>
      <c r="BL317" s="17" t="s">
        <v>101</v>
      </c>
      <c r="BM317" s="147" t="s">
        <v>5849</v>
      </c>
    </row>
    <row r="318" spans="2:65" s="1" customFormat="1" ht="24.2" customHeight="1">
      <c r="B318" s="32"/>
      <c r="C318" s="186" t="s">
        <v>387</v>
      </c>
      <c r="D318" s="196" t="s">
        <v>982</v>
      </c>
      <c r="E318" s="187" t="s">
        <v>5850</v>
      </c>
      <c r="F318" s="188" t="s">
        <v>5851</v>
      </c>
      <c r="G318" s="189" t="s">
        <v>281</v>
      </c>
      <c r="H318" s="190">
        <v>78</v>
      </c>
      <c r="I318" s="191"/>
      <c r="J318" s="192">
        <f>ROUND(I318*H318,2)</f>
        <v>0</v>
      </c>
      <c r="K318" s="188" t="s">
        <v>274</v>
      </c>
      <c r="L318" s="193"/>
      <c r="M318" s="194" t="s">
        <v>1</v>
      </c>
      <c r="N318" s="195" t="s">
        <v>43</v>
      </c>
      <c r="P318" s="145">
        <f>O318*H318</f>
        <v>0</v>
      </c>
      <c r="Q318" s="145">
        <v>7.6000000000000004E-4</v>
      </c>
      <c r="R318" s="145">
        <f>Q318*H318</f>
        <v>5.9280000000000006E-2</v>
      </c>
      <c r="S318" s="145">
        <v>0</v>
      </c>
      <c r="T318" s="146">
        <f>S318*H318</f>
        <v>0</v>
      </c>
      <c r="AR318" s="147" t="s">
        <v>309</v>
      </c>
      <c r="AT318" s="147" t="s">
        <v>982</v>
      </c>
      <c r="AU318" s="147" t="s">
        <v>90</v>
      </c>
      <c r="AY318" s="17" t="s">
        <v>268</v>
      </c>
      <c r="BE318" s="148">
        <f>IF(N318="základní",J318,0)</f>
        <v>0</v>
      </c>
      <c r="BF318" s="148">
        <f>IF(N318="snížená",J318,0)</f>
        <v>0</v>
      </c>
      <c r="BG318" s="148">
        <f>IF(N318="zákl. přenesená",J318,0)</f>
        <v>0</v>
      </c>
      <c r="BH318" s="148">
        <f>IF(N318="sníž. přenesená",J318,0)</f>
        <v>0</v>
      </c>
      <c r="BI318" s="148">
        <f>IF(N318="nulová",J318,0)</f>
        <v>0</v>
      </c>
      <c r="BJ318" s="17" t="s">
        <v>90</v>
      </c>
      <c r="BK318" s="148">
        <f>ROUND(I318*H318,2)</f>
        <v>0</v>
      </c>
      <c r="BL318" s="17" t="s">
        <v>101</v>
      </c>
      <c r="BM318" s="147" t="s">
        <v>5852</v>
      </c>
    </row>
    <row r="319" spans="2:65" s="1" customFormat="1" ht="24.2" customHeight="1">
      <c r="B319" s="32"/>
      <c r="C319" s="136" t="s">
        <v>374</v>
      </c>
      <c r="D319" s="136" t="s">
        <v>270</v>
      </c>
      <c r="E319" s="137" t="s">
        <v>5853</v>
      </c>
      <c r="F319" s="138" t="s">
        <v>5854</v>
      </c>
      <c r="G319" s="139" t="s">
        <v>318</v>
      </c>
      <c r="H319" s="140">
        <v>97.13</v>
      </c>
      <c r="I319" s="141"/>
      <c r="J319" s="142">
        <f>ROUND(I319*H319,2)</f>
        <v>0</v>
      </c>
      <c r="K319" s="138" t="s">
        <v>274</v>
      </c>
      <c r="L319" s="32"/>
      <c r="M319" s="143" t="s">
        <v>1</v>
      </c>
      <c r="N319" s="144" t="s">
        <v>43</v>
      </c>
      <c r="P319" s="145">
        <f>O319*H319</f>
        <v>0</v>
      </c>
      <c r="Q319" s="145">
        <v>4.0899999999999999E-3</v>
      </c>
      <c r="R319" s="145">
        <f>Q319*H319</f>
        <v>0.3972617</v>
      </c>
      <c r="S319" s="145">
        <v>0</v>
      </c>
      <c r="T319" s="146">
        <f>S319*H319</f>
        <v>0</v>
      </c>
      <c r="AR319" s="147" t="s">
        <v>101</v>
      </c>
      <c r="AT319" s="147" t="s">
        <v>270</v>
      </c>
      <c r="AU319" s="147" t="s">
        <v>90</v>
      </c>
      <c r="AY319" s="17" t="s">
        <v>268</v>
      </c>
      <c r="BE319" s="148">
        <f>IF(N319="základní",J319,0)</f>
        <v>0</v>
      </c>
      <c r="BF319" s="148">
        <f>IF(N319="snížená",J319,0)</f>
        <v>0</v>
      </c>
      <c r="BG319" s="148">
        <f>IF(N319="zákl. přenesená",J319,0)</f>
        <v>0</v>
      </c>
      <c r="BH319" s="148">
        <f>IF(N319="sníž. přenesená",J319,0)</f>
        <v>0</v>
      </c>
      <c r="BI319" s="148">
        <f>IF(N319="nulová",J319,0)</f>
        <v>0</v>
      </c>
      <c r="BJ319" s="17" t="s">
        <v>90</v>
      </c>
      <c r="BK319" s="148">
        <f>ROUND(I319*H319,2)</f>
        <v>0</v>
      </c>
      <c r="BL319" s="17" t="s">
        <v>101</v>
      </c>
      <c r="BM319" s="147" t="s">
        <v>5855</v>
      </c>
    </row>
    <row r="320" spans="2:65" s="12" customFormat="1">
      <c r="B320" s="149"/>
      <c r="D320" s="150" t="s">
        <v>276</v>
      </c>
      <c r="E320" s="151" t="s">
        <v>1</v>
      </c>
      <c r="F320" s="152" t="s">
        <v>5856</v>
      </c>
      <c r="H320" s="153">
        <v>97.13</v>
      </c>
      <c r="I320" s="154"/>
      <c r="L320" s="149"/>
      <c r="M320" s="155"/>
      <c r="T320" s="156"/>
      <c r="AT320" s="151" t="s">
        <v>276</v>
      </c>
      <c r="AU320" s="151" t="s">
        <v>90</v>
      </c>
      <c r="AV320" s="12" t="s">
        <v>90</v>
      </c>
      <c r="AW320" s="12" t="s">
        <v>32</v>
      </c>
      <c r="AX320" s="12" t="s">
        <v>77</v>
      </c>
      <c r="AY320" s="151" t="s">
        <v>268</v>
      </c>
    </row>
    <row r="321" spans="2:65" s="13" customFormat="1">
      <c r="B321" s="157"/>
      <c r="D321" s="150" t="s">
        <v>276</v>
      </c>
      <c r="E321" s="158" t="s">
        <v>1</v>
      </c>
      <c r="F321" s="159" t="s">
        <v>278</v>
      </c>
      <c r="H321" s="160">
        <v>97.13</v>
      </c>
      <c r="I321" s="161"/>
      <c r="L321" s="157"/>
      <c r="M321" s="162"/>
      <c r="T321" s="163"/>
      <c r="AT321" s="158" t="s">
        <v>276</v>
      </c>
      <c r="AU321" s="158" t="s">
        <v>90</v>
      </c>
      <c r="AV321" s="13" t="s">
        <v>101</v>
      </c>
      <c r="AW321" s="13" t="s">
        <v>32</v>
      </c>
      <c r="AX321" s="13" t="s">
        <v>84</v>
      </c>
      <c r="AY321" s="158" t="s">
        <v>268</v>
      </c>
    </row>
    <row r="322" spans="2:65" s="11" customFormat="1" ht="22.9" customHeight="1">
      <c r="B322" s="124"/>
      <c r="D322" s="125" t="s">
        <v>76</v>
      </c>
      <c r="E322" s="134" t="s">
        <v>1380</v>
      </c>
      <c r="F322" s="134" t="s">
        <v>1381</v>
      </c>
      <c r="I322" s="127"/>
      <c r="J322" s="135">
        <f>BK322</f>
        <v>0</v>
      </c>
      <c r="L322" s="124"/>
      <c r="M322" s="129"/>
      <c r="P322" s="130">
        <f>P323</f>
        <v>0</v>
      </c>
      <c r="R322" s="130">
        <f>R323</f>
        <v>0</v>
      </c>
      <c r="T322" s="131">
        <f>T323</f>
        <v>0</v>
      </c>
      <c r="AR322" s="125" t="s">
        <v>84</v>
      </c>
      <c r="AT322" s="132" t="s">
        <v>76</v>
      </c>
      <c r="AU322" s="132" t="s">
        <v>84</v>
      </c>
      <c r="AY322" s="125" t="s">
        <v>268</v>
      </c>
      <c r="BK322" s="133">
        <f>BK323</f>
        <v>0</v>
      </c>
    </row>
    <row r="323" spans="2:65" s="1" customFormat="1" ht="33" customHeight="1">
      <c r="B323" s="32"/>
      <c r="C323" s="136" t="s">
        <v>378</v>
      </c>
      <c r="D323" s="136" t="s">
        <v>270</v>
      </c>
      <c r="E323" s="137" t="s">
        <v>5857</v>
      </c>
      <c r="F323" s="138" t="s">
        <v>5858</v>
      </c>
      <c r="G323" s="139" t="s">
        <v>413</v>
      </c>
      <c r="H323" s="140">
        <v>103.196</v>
      </c>
      <c r="I323" s="141"/>
      <c r="J323" s="142">
        <f>ROUND(I323*H323,2)</f>
        <v>0</v>
      </c>
      <c r="K323" s="138" t="s">
        <v>274</v>
      </c>
      <c r="L323" s="32"/>
      <c r="M323" s="181" t="s">
        <v>1</v>
      </c>
      <c r="N323" s="182" t="s">
        <v>43</v>
      </c>
      <c r="O323" s="183"/>
      <c r="P323" s="184">
        <f>O323*H323</f>
        <v>0</v>
      </c>
      <c r="Q323" s="184">
        <v>0</v>
      </c>
      <c r="R323" s="184">
        <f>Q323*H323</f>
        <v>0</v>
      </c>
      <c r="S323" s="184">
        <v>0</v>
      </c>
      <c r="T323" s="185">
        <f>S323*H323</f>
        <v>0</v>
      </c>
      <c r="AR323" s="147" t="s">
        <v>101</v>
      </c>
      <c r="AT323" s="147" t="s">
        <v>270</v>
      </c>
      <c r="AU323" s="147" t="s">
        <v>90</v>
      </c>
      <c r="AY323" s="17" t="s">
        <v>268</v>
      </c>
      <c r="BE323" s="148">
        <f>IF(N323="základní",J323,0)</f>
        <v>0</v>
      </c>
      <c r="BF323" s="148">
        <f>IF(N323="snížená",J323,0)</f>
        <v>0</v>
      </c>
      <c r="BG323" s="148">
        <f>IF(N323="zákl. přenesená",J323,0)</f>
        <v>0</v>
      </c>
      <c r="BH323" s="148">
        <f>IF(N323="sníž. přenesená",J323,0)</f>
        <v>0</v>
      </c>
      <c r="BI323" s="148">
        <f>IF(N323="nulová",J323,0)</f>
        <v>0</v>
      </c>
      <c r="BJ323" s="17" t="s">
        <v>90</v>
      </c>
      <c r="BK323" s="148">
        <f>ROUND(I323*H323,2)</f>
        <v>0</v>
      </c>
      <c r="BL323" s="17" t="s">
        <v>101</v>
      </c>
      <c r="BM323" s="147" t="s">
        <v>5859</v>
      </c>
    </row>
    <row r="324" spans="2:65" s="1" customFormat="1" ht="6.95" customHeight="1">
      <c r="B324" s="44"/>
      <c r="C324" s="45"/>
      <c r="D324" s="45"/>
      <c r="E324" s="45"/>
      <c r="F324" s="45"/>
      <c r="G324" s="45"/>
      <c r="H324" s="45"/>
      <c r="I324" s="45"/>
      <c r="J324" s="45"/>
      <c r="K324" s="45"/>
      <c r="L324" s="32"/>
    </row>
  </sheetData>
  <sheetProtection algorithmName="SHA-512" hashValue="3v2Mrk8RKaNsr49krNPD9ggYfMfTB8iD6+UfHYKF98Le96qff1skQo1qN4y3TYPswtnZSR97u526dFpFMaYwJQ==" saltValue="bXy5Mk+rmUcQZWdtfcC9r7yfFIqN7kAMqOncN8DeXoKVAvKDdM9FN0ztQzBTOzEqf137uMOHXwuYFLdwHNlJBg==" spinCount="100000" sheet="1" objects="1" scenarios="1" formatColumns="0" formatRows="0" autoFilter="0"/>
  <autoFilter ref="C129:K323"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175</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5860</v>
      </c>
      <c r="F11" s="257"/>
      <c r="G11" s="257"/>
      <c r="H11" s="257"/>
      <c r="L11" s="32"/>
    </row>
    <row r="12" spans="2:46" s="1" customFormat="1" ht="12" customHeight="1">
      <c r="B12" s="32"/>
      <c r="D12" s="27" t="s">
        <v>4264</v>
      </c>
      <c r="L12" s="32"/>
    </row>
    <row r="13" spans="2:46" s="1" customFormat="1" ht="16.5" customHeight="1">
      <c r="B13" s="32"/>
      <c r="E13" s="235" t="s">
        <v>5861</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ROUND((SUM(BE131:BE201)),  2)</f>
        <v>0</v>
      </c>
      <c r="I37" s="96">
        <v>0.21</v>
      </c>
      <c r="J37" s="85">
        <f>ROUND(((SUM(BE131:BE201))*I37),  2)</f>
        <v>0</v>
      </c>
      <c r="L37" s="32"/>
    </row>
    <row r="38" spans="2:12" s="1" customFormat="1" ht="14.45" customHeight="1">
      <c r="B38" s="32"/>
      <c r="E38" s="27" t="s">
        <v>43</v>
      </c>
      <c r="F38" s="85">
        <f>ROUND((SUM(BF131:BF201)),  2)</f>
        <v>0</v>
      </c>
      <c r="I38" s="96">
        <v>0.15</v>
      </c>
      <c r="J38" s="85">
        <f>ROUND(((SUM(BF131:BF201))*I38),  2)</f>
        <v>0</v>
      </c>
      <c r="L38" s="32"/>
    </row>
    <row r="39" spans="2:12" s="1" customFormat="1" ht="14.45" hidden="1" customHeight="1">
      <c r="B39" s="32"/>
      <c r="E39" s="27" t="s">
        <v>44</v>
      </c>
      <c r="F39" s="85">
        <f>ROUND((SUM(BG131:BG201)),  2)</f>
        <v>0</v>
      </c>
      <c r="I39" s="96">
        <v>0.21</v>
      </c>
      <c r="J39" s="85">
        <f>0</f>
        <v>0</v>
      </c>
      <c r="L39" s="32"/>
    </row>
    <row r="40" spans="2:12" s="1" customFormat="1" ht="14.45" hidden="1" customHeight="1">
      <c r="B40" s="32"/>
      <c r="E40" s="27" t="s">
        <v>45</v>
      </c>
      <c r="F40" s="85">
        <f>ROUND((SUM(BH131:BH201)),  2)</f>
        <v>0</v>
      </c>
      <c r="I40" s="96">
        <v>0.15</v>
      </c>
      <c r="J40" s="85">
        <f>0</f>
        <v>0</v>
      </c>
      <c r="L40" s="32"/>
    </row>
    <row r="41" spans="2:12" s="1" customFormat="1" ht="14.45" hidden="1" customHeight="1">
      <c r="B41" s="32"/>
      <c r="E41" s="27" t="s">
        <v>46</v>
      </c>
      <c r="F41" s="85">
        <f>ROUND((SUM(BI131:BI201)),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5860</v>
      </c>
      <c r="F89" s="257"/>
      <c r="G89" s="257"/>
      <c r="H89" s="257"/>
      <c r="L89" s="32"/>
    </row>
    <row r="90" spans="2:12" s="1" customFormat="1" ht="12" customHeight="1">
      <c r="B90" s="32"/>
      <c r="C90" s="27" t="s">
        <v>4264</v>
      </c>
      <c r="L90" s="32"/>
    </row>
    <row r="91" spans="2:12" s="1" customFormat="1" ht="16.5" customHeight="1">
      <c r="B91" s="32"/>
      <c r="E91" s="235" t="str">
        <f>E13</f>
        <v xml:space="preserve">D.3.1 - Zdroj tepla a chladu </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J131</f>
        <v>0</v>
      </c>
      <c r="L100" s="32"/>
      <c r="AU100" s="17" t="s">
        <v>242</v>
      </c>
    </row>
    <row r="101" spans="2:47" s="8" customFormat="1" ht="24.95" customHeight="1">
      <c r="B101" s="108"/>
      <c r="D101" s="109" t="s">
        <v>248</v>
      </c>
      <c r="E101" s="110"/>
      <c r="F101" s="110"/>
      <c r="G101" s="110"/>
      <c r="H101" s="110"/>
      <c r="I101" s="110"/>
      <c r="J101" s="111">
        <f>J132</f>
        <v>0</v>
      </c>
      <c r="L101" s="108"/>
    </row>
    <row r="102" spans="2:47" s="9" customFormat="1" ht="19.899999999999999" customHeight="1">
      <c r="B102" s="112"/>
      <c r="D102" s="113" t="s">
        <v>761</v>
      </c>
      <c r="E102" s="114"/>
      <c r="F102" s="114"/>
      <c r="G102" s="114"/>
      <c r="H102" s="114"/>
      <c r="I102" s="114"/>
      <c r="J102" s="115">
        <f>J133</f>
        <v>0</v>
      </c>
      <c r="L102" s="112"/>
    </row>
    <row r="103" spans="2:47" s="9" customFormat="1" ht="19.899999999999999" customHeight="1">
      <c r="B103" s="112"/>
      <c r="D103" s="113" t="s">
        <v>5862</v>
      </c>
      <c r="E103" s="114"/>
      <c r="F103" s="114"/>
      <c r="G103" s="114"/>
      <c r="H103" s="114"/>
      <c r="I103" s="114"/>
      <c r="J103" s="115">
        <f>J137</f>
        <v>0</v>
      </c>
      <c r="L103" s="112"/>
    </row>
    <row r="104" spans="2:47" s="9" customFormat="1" ht="19.899999999999999" customHeight="1">
      <c r="B104" s="112"/>
      <c r="D104" s="113" t="s">
        <v>4893</v>
      </c>
      <c r="E104" s="114"/>
      <c r="F104" s="114"/>
      <c r="G104" s="114"/>
      <c r="H104" s="114"/>
      <c r="I104" s="114"/>
      <c r="J104" s="115">
        <f>J172</f>
        <v>0</v>
      </c>
      <c r="L104" s="112"/>
    </row>
    <row r="105" spans="2:47" s="9" customFormat="1" ht="19.899999999999999" customHeight="1">
      <c r="B105" s="112"/>
      <c r="D105" s="113" t="s">
        <v>4894</v>
      </c>
      <c r="E105" s="114"/>
      <c r="F105" s="114"/>
      <c r="G105" s="114"/>
      <c r="H105" s="114"/>
      <c r="I105" s="114"/>
      <c r="J105" s="115">
        <f>J180</f>
        <v>0</v>
      </c>
      <c r="L105" s="112"/>
    </row>
    <row r="106" spans="2:47" s="8" customFormat="1" ht="24.95" customHeight="1">
      <c r="B106" s="108"/>
      <c r="D106" s="109" t="s">
        <v>4268</v>
      </c>
      <c r="E106" s="110"/>
      <c r="F106" s="110"/>
      <c r="G106" s="110"/>
      <c r="H106" s="110"/>
      <c r="I106" s="110"/>
      <c r="J106" s="111">
        <f>J198</f>
        <v>0</v>
      </c>
      <c r="L106" s="108"/>
    </row>
    <row r="107" spans="2:47" s="9" customFormat="1" ht="19.899999999999999" customHeight="1">
      <c r="B107" s="112"/>
      <c r="D107" s="113" t="s">
        <v>4895</v>
      </c>
      <c r="E107" s="114"/>
      <c r="F107" s="114"/>
      <c r="G107" s="114"/>
      <c r="H107" s="114"/>
      <c r="I107" s="114"/>
      <c r="J107" s="115">
        <f>J200</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8" t="str">
        <f>E7</f>
        <v>VÝSTAVBA CHRÁNĚNÉHO BYDLENÍ V NOVÉ PACE</v>
      </c>
      <c r="F117" s="259"/>
      <c r="G117" s="259"/>
      <c r="H117" s="259"/>
      <c r="L117" s="32"/>
    </row>
    <row r="118" spans="2:12" ht="12" customHeight="1">
      <c r="B118" s="20"/>
      <c r="C118" s="27" t="s">
        <v>228</v>
      </c>
      <c r="L118" s="20"/>
    </row>
    <row r="119" spans="2:12" ht="16.5" customHeight="1">
      <c r="B119" s="20"/>
      <c r="E119" s="258" t="s">
        <v>231</v>
      </c>
      <c r="F119" s="242"/>
      <c r="G119" s="242"/>
      <c r="H119" s="242"/>
      <c r="L119" s="20"/>
    </row>
    <row r="120" spans="2:12" ht="12" customHeight="1">
      <c r="B120" s="20"/>
      <c r="C120" s="27" t="s">
        <v>234</v>
      </c>
      <c r="L120" s="20"/>
    </row>
    <row r="121" spans="2:12" s="1" customFormat="1" ht="16.5" customHeight="1">
      <c r="B121" s="32"/>
      <c r="E121" s="222" t="s">
        <v>5860</v>
      </c>
      <c r="F121" s="257"/>
      <c r="G121" s="257"/>
      <c r="H121" s="257"/>
      <c r="L121" s="32"/>
    </row>
    <row r="122" spans="2:12" s="1" customFormat="1" ht="12" customHeight="1">
      <c r="B122" s="32"/>
      <c r="C122" s="27" t="s">
        <v>4264</v>
      </c>
      <c r="L122" s="32"/>
    </row>
    <row r="123" spans="2:12" s="1" customFormat="1" ht="16.5" customHeight="1">
      <c r="B123" s="32"/>
      <c r="E123" s="235" t="str">
        <f>E13</f>
        <v xml:space="preserve">D.3.1 - Zdroj tepla a chladu </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6"/>
      <c r="C130" s="117" t="s">
        <v>254</v>
      </c>
      <c r="D130" s="118" t="s">
        <v>62</v>
      </c>
      <c r="E130" s="118" t="s">
        <v>58</v>
      </c>
      <c r="F130" s="118" t="s">
        <v>59</v>
      </c>
      <c r="G130" s="118" t="s">
        <v>255</v>
      </c>
      <c r="H130" s="118" t="s">
        <v>256</v>
      </c>
      <c r="I130" s="118" t="s">
        <v>257</v>
      </c>
      <c r="J130" s="118" t="s">
        <v>240</v>
      </c>
      <c r="K130" s="119" t="s">
        <v>258</v>
      </c>
      <c r="L130" s="116"/>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0">
        <f>BK131</f>
        <v>0</v>
      </c>
      <c r="L131" s="32"/>
      <c r="M131" s="62"/>
      <c r="N131" s="53"/>
      <c r="O131" s="53"/>
      <c r="P131" s="121">
        <f>P132+P198</f>
        <v>0</v>
      </c>
      <c r="Q131" s="53"/>
      <c r="R131" s="121">
        <f>R132+R198</f>
        <v>0.22794999999999999</v>
      </c>
      <c r="S131" s="53"/>
      <c r="T131" s="122">
        <f>T132+T198</f>
        <v>0</v>
      </c>
      <c r="AT131" s="17" t="s">
        <v>76</v>
      </c>
      <c r="AU131" s="17" t="s">
        <v>242</v>
      </c>
      <c r="BK131" s="123">
        <f>BK132+BK198</f>
        <v>0</v>
      </c>
    </row>
    <row r="132" spans="2:65" s="11" customFormat="1" ht="25.9" customHeight="1">
      <c r="B132" s="124"/>
      <c r="D132" s="125" t="s">
        <v>76</v>
      </c>
      <c r="E132" s="126" t="s">
        <v>585</v>
      </c>
      <c r="F132" s="126" t="s">
        <v>586</v>
      </c>
      <c r="I132" s="127"/>
      <c r="J132" s="128">
        <f>BK132</f>
        <v>0</v>
      </c>
      <c r="L132" s="124"/>
      <c r="M132" s="129"/>
      <c r="P132" s="130">
        <f>P133+P137+P172+P180</f>
        <v>0</v>
      </c>
      <c r="R132" s="130">
        <f>R133+R137+R172+R180</f>
        <v>0.22794999999999999</v>
      </c>
      <c r="T132" s="131">
        <f>T133+T137+T172+T180</f>
        <v>0</v>
      </c>
      <c r="AR132" s="125" t="s">
        <v>90</v>
      </c>
      <c r="AT132" s="132" t="s">
        <v>76</v>
      </c>
      <c r="AU132" s="132" t="s">
        <v>77</v>
      </c>
      <c r="AY132" s="125" t="s">
        <v>268</v>
      </c>
      <c r="BK132" s="133">
        <f>BK133+BK137+BK172+BK180</f>
        <v>0</v>
      </c>
    </row>
    <row r="133" spans="2:65" s="11" customFormat="1" ht="22.9" customHeight="1">
      <c r="B133" s="124"/>
      <c r="D133" s="125" t="s">
        <v>76</v>
      </c>
      <c r="E133" s="134" t="s">
        <v>1581</v>
      </c>
      <c r="F133" s="134" t="s">
        <v>1582</v>
      </c>
      <c r="I133" s="127"/>
      <c r="J133" s="135">
        <f>BK133</f>
        <v>0</v>
      </c>
      <c r="L133" s="124"/>
      <c r="M133" s="129"/>
      <c r="P133" s="130">
        <f>SUM(P134:P136)</f>
        <v>0</v>
      </c>
      <c r="R133" s="130">
        <f>SUM(R134:R136)</f>
        <v>1.6E-2</v>
      </c>
      <c r="T133" s="131">
        <f>SUM(T134:T136)</f>
        <v>0</v>
      </c>
      <c r="AR133" s="125" t="s">
        <v>90</v>
      </c>
      <c r="AT133" s="132" t="s">
        <v>76</v>
      </c>
      <c r="AU133" s="132" t="s">
        <v>84</v>
      </c>
      <c r="AY133" s="125" t="s">
        <v>268</v>
      </c>
      <c r="BK133" s="133">
        <f>SUM(BK134:BK136)</f>
        <v>0</v>
      </c>
    </row>
    <row r="134" spans="2:65" s="1" customFormat="1" ht="33" customHeight="1">
      <c r="B134" s="32"/>
      <c r="C134" s="136" t="s">
        <v>84</v>
      </c>
      <c r="D134" s="136" t="s">
        <v>270</v>
      </c>
      <c r="E134" s="137" t="s">
        <v>4546</v>
      </c>
      <c r="F134" s="138" t="s">
        <v>4547</v>
      </c>
      <c r="G134" s="139" t="s">
        <v>318</v>
      </c>
      <c r="H134" s="140">
        <v>50</v>
      </c>
      <c r="I134" s="141"/>
      <c r="J134" s="142">
        <f>ROUND(I134*H134,2)</f>
        <v>0</v>
      </c>
      <c r="K134" s="138" t="s">
        <v>274</v>
      </c>
      <c r="L134" s="32"/>
      <c r="M134" s="143" t="s">
        <v>1</v>
      </c>
      <c r="N134" s="144" t="s">
        <v>43</v>
      </c>
      <c r="P134" s="145">
        <f>O134*H134</f>
        <v>0</v>
      </c>
      <c r="Q134" s="145">
        <v>1.9000000000000001E-4</v>
      </c>
      <c r="R134" s="145">
        <f>Q134*H134</f>
        <v>9.4999999999999998E-3</v>
      </c>
      <c r="S134" s="145">
        <v>0</v>
      </c>
      <c r="T134" s="146">
        <f>S134*H134</f>
        <v>0</v>
      </c>
      <c r="AR134" s="147" t="s">
        <v>370</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370</v>
      </c>
      <c r="BM134" s="147" t="s">
        <v>5863</v>
      </c>
    </row>
    <row r="135" spans="2:65" s="1" customFormat="1" ht="24.2" customHeight="1">
      <c r="B135" s="32"/>
      <c r="C135" s="186" t="s">
        <v>90</v>
      </c>
      <c r="D135" s="186" t="s">
        <v>982</v>
      </c>
      <c r="E135" s="187" t="s">
        <v>5864</v>
      </c>
      <c r="F135" s="188" t="s">
        <v>5865</v>
      </c>
      <c r="G135" s="189" t="s">
        <v>318</v>
      </c>
      <c r="H135" s="190">
        <v>50</v>
      </c>
      <c r="I135" s="191"/>
      <c r="J135" s="192">
        <f>ROUND(I135*H135,2)</f>
        <v>0</v>
      </c>
      <c r="K135" s="188" t="s">
        <v>274</v>
      </c>
      <c r="L135" s="193"/>
      <c r="M135" s="194" t="s">
        <v>1</v>
      </c>
      <c r="N135" s="195" t="s">
        <v>43</v>
      </c>
      <c r="P135" s="145">
        <f>O135*H135</f>
        <v>0</v>
      </c>
      <c r="Q135" s="145">
        <v>1.2999999999999999E-4</v>
      </c>
      <c r="R135" s="145">
        <f>Q135*H135</f>
        <v>6.4999999999999997E-3</v>
      </c>
      <c r="S135" s="145">
        <v>0</v>
      </c>
      <c r="T135" s="146">
        <f>S135*H135</f>
        <v>0</v>
      </c>
      <c r="AR135" s="147" t="s">
        <v>448</v>
      </c>
      <c r="AT135" s="147" t="s">
        <v>982</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370</v>
      </c>
      <c r="BM135" s="147" t="s">
        <v>5866</v>
      </c>
    </row>
    <row r="136" spans="2:65" s="1" customFormat="1" ht="24.2" customHeight="1">
      <c r="B136" s="32"/>
      <c r="C136" s="136" t="s">
        <v>97</v>
      </c>
      <c r="D136" s="136" t="s">
        <v>270</v>
      </c>
      <c r="E136" s="137" t="s">
        <v>1665</v>
      </c>
      <c r="F136" s="138" t="s">
        <v>1666</v>
      </c>
      <c r="G136" s="139" t="s">
        <v>1472</v>
      </c>
      <c r="H136" s="197"/>
      <c r="I136" s="141"/>
      <c r="J136" s="142">
        <f>ROUND(I136*H136,2)</f>
        <v>0</v>
      </c>
      <c r="K136" s="138" t="s">
        <v>274</v>
      </c>
      <c r="L136" s="32"/>
      <c r="M136" s="143" t="s">
        <v>1</v>
      </c>
      <c r="N136" s="144" t="s">
        <v>43</v>
      </c>
      <c r="P136" s="145">
        <f>O136*H136</f>
        <v>0</v>
      </c>
      <c r="Q136" s="145">
        <v>0</v>
      </c>
      <c r="R136" s="145">
        <f>Q136*H136</f>
        <v>0</v>
      </c>
      <c r="S136" s="145">
        <v>0</v>
      </c>
      <c r="T136" s="146">
        <f>S136*H136</f>
        <v>0</v>
      </c>
      <c r="AR136" s="147" t="s">
        <v>370</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370</v>
      </c>
      <c r="BM136" s="147" t="s">
        <v>5867</v>
      </c>
    </row>
    <row r="137" spans="2:65" s="11" customFormat="1" ht="22.9" customHeight="1">
      <c r="B137" s="124"/>
      <c r="D137" s="125" t="s">
        <v>76</v>
      </c>
      <c r="E137" s="134" t="s">
        <v>5868</v>
      </c>
      <c r="F137" s="134" t="s">
        <v>5869</v>
      </c>
      <c r="I137" s="127"/>
      <c r="J137" s="135">
        <f>BK137</f>
        <v>0</v>
      </c>
      <c r="L137" s="124"/>
      <c r="M137" s="129"/>
      <c r="P137" s="130">
        <f>SUM(P138:P171)</f>
        <v>0</v>
      </c>
      <c r="R137" s="130">
        <f>SUM(R138:R171)</f>
        <v>0</v>
      </c>
      <c r="T137" s="131">
        <f>SUM(T138:T171)</f>
        <v>0</v>
      </c>
      <c r="AR137" s="125" t="s">
        <v>90</v>
      </c>
      <c r="AT137" s="132" t="s">
        <v>76</v>
      </c>
      <c r="AU137" s="132" t="s">
        <v>84</v>
      </c>
      <c r="AY137" s="125" t="s">
        <v>268</v>
      </c>
      <c r="BK137" s="133">
        <f>SUM(BK138:BK171)</f>
        <v>0</v>
      </c>
    </row>
    <row r="138" spans="2:65" s="1" customFormat="1" ht="24.2" customHeight="1">
      <c r="B138" s="32"/>
      <c r="C138" s="136" t="s">
        <v>101</v>
      </c>
      <c r="D138" s="136" t="s">
        <v>270</v>
      </c>
      <c r="E138" s="137" t="s">
        <v>5870</v>
      </c>
      <c r="F138" s="138" t="s">
        <v>5871</v>
      </c>
      <c r="G138" s="139" t="s">
        <v>281</v>
      </c>
      <c r="H138" s="140">
        <v>1</v>
      </c>
      <c r="I138" s="141"/>
      <c r="J138" s="142">
        <f>ROUND(I138*H138,2)</f>
        <v>0</v>
      </c>
      <c r="K138" s="138" t="s">
        <v>1</v>
      </c>
      <c r="L138" s="32"/>
      <c r="M138" s="143" t="s">
        <v>1</v>
      </c>
      <c r="N138" s="144" t="s">
        <v>43</v>
      </c>
      <c r="P138" s="145">
        <f>O138*H138</f>
        <v>0</v>
      </c>
      <c r="Q138" s="145">
        <v>0</v>
      </c>
      <c r="R138" s="145">
        <f>Q138*H138</f>
        <v>0</v>
      </c>
      <c r="S138" s="145">
        <v>0</v>
      </c>
      <c r="T138" s="146">
        <f>S138*H138</f>
        <v>0</v>
      </c>
      <c r="AR138" s="147" t="s">
        <v>370</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370</v>
      </c>
      <c r="BM138" s="147" t="s">
        <v>5872</v>
      </c>
    </row>
    <row r="139" spans="2:65" s="1" customFormat="1" ht="19.5">
      <c r="B139" s="32"/>
      <c r="D139" s="150" t="s">
        <v>475</v>
      </c>
      <c r="F139" s="178" t="s">
        <v>5873</v>
      </c>
      <c r="I139" s="179"/>
      <c r="L139" s="32"/>
      <c r="M139" s="180"/>
      <c r="T139" s="56"/>
      <c r="AT139" s="17" t="s">
        <v>475</v>
      </c>
      <c r="AU139" s="17" t="s">
        <v>90</v>
      </c>
    </row>
    <row r="140" spans="2:65" s="1" customFormat="1" ht="24.2" customHeight="1">
      <c r="B140" s="32"/>
      <c r="C140" s="136" t="s">
        <v>289</v>
      </c>
      <c r="D140" s="136" t="s">
        <v>270</v>
      </c>
      <c r="E140" s="137" t="s">
        <v>5874</v>
      </c>
      <c r="F140" s="138" t="s">
        <v>5875</v>
      </c>
      <c r="G140" s="139" t="s">
        <v>281</v>
      </c>
      <c r="H140" s="140">
        <v>1</v>
      </c>
      <c r="I140" s="141"/>
      <c r="J140" s="142">
        <f>ROUND(I140*H140,2)</f>
        <v>0</v>
      </c>
      <c r="K140" s="138" t="s">
        <v>1</v>
      </c>
      <c r="L140" s="32"/>
      <c r="M140" s="143" t="s">
        <v>1</v>
      </c>
      <c r="N140" s="144" t="s">
        <v>43</v>
      </c>
      <c r="P140" s="145">
        <f>O140*H140</f>
        <v>0</v>
      </c>
      <c r="Q140" s="145">
        <v>0</v>
      </c>
      <c r="R140" s="145">
        <f>Q140*H140</f>
        <v>0</v>
      </c>
      <c r="S140" s="145">
        <v>0</v>
      </c>
      <c r="T140" s="146">
        <f>S140*H140</f>
        <v>0</v>
      </c>
      <c r="AR140" s="147" t="s">
        <v>370</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370</v>
      </c>
      <c r="BM140" s="147" t="s">
        <v>5876</v>
      </c>
    </row>
    <row r="141" spans="2:65" s="1" customFormat="1" ht="19.5">
      <c r="B141" s="32"/>
      <c r="D141" s="150" t="s">
        <v>475</v>
      </c>
      <c r="F141" s="178" t="s">
        <v>5877</v>
      </c>
      <c r="I141" s="179"/>
      <c r="L141" s="32"/>
      <c r="M141" s="180"/>
      <c r="T141" s="56"/>
      <c r="AT141" s="17" t="s">
        <v>475</v>
      </c>
      <c r="AU141" s="17" t="s">
        <v>90</v>
      </c>
    </row>
    <row r="142" spans="2:65" s="1" customFormat="1" ht="16.5" customHeight="1">
      <c r="B142" s="32"/>
      <c r="C142" s="136" t="s">
        <v>293</v>
      </c>
      <c r="D142" s="136" t="s">
        <v>270</v>
      </c>
      <c r="E142" s="137" t="s">
        <v>5878</v>
      </c>
      <c r="F142" s="138" t="s">
        <v>5879</v>
      </c>
      <c r="G142" s="139" t="s">
        <v>281</v>
      </c>
      <c r="H142" s="140">
        <v>1</v>
      </c>
      <c r="I142" s="141"/>
      <c r="J142" s="142">
        <f>ROUND(I142*H142,2)</f>
        <v>0</v>
      </c>
      <c r="K142" s="138" t="s">
        <v>1</v>
      </c>
      <c r="L142" s="32"/>
      <c r="M142" s="143" t="s">
        <v>1</v>
      </c>
      <c r="N142" s="144" t="s">
        <v>43</v>
      </c>
      <c r="P142" s="145">
        <f>O142*H142</f>
        <v>0</v>
      </c>
      <c r="Q142" s="145">
        <v>0</v>
      </c>
      <c r="R142" s="145">
        <f>Q142*H142</f>
        <v>0</v>
      </c>
      <c r="S142" s="145">
        <v>0</v>
      </c>
      <c r="T142" s="146">
        <f>S142*H142</f>
        <v>0</v>
      </c>
      <c r="AR142" s="147" t="s">
        <v>370</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370</v>
      </c>
      <c r="BM142" s="147" t="s">
        <v>5880</v>
      </c>
    </row>
    <row r="143" spans="2:65" s="1" customFormat="1" ht="19.5">
      <c r="B143" s="32"/>
      <c r="D143" s="150" t="s">
        <v>475</v>
      </c>
      <c r="F143" s="178" t="s">
        <v>5881</v>
      </c>
      <c r="I143" s="179"/>
      <c r="L143" s="32"/>
      <c r="M143" s="180"/>
      <c r="T143" s="56"/>
      <c r="AT143" s="17" t="s">
        <v>475</v>
      </c>
      <c r="AU143" s="17" t="s">
        <v>90</v>
      </c>
    </row>
    <row r="144" spans="2:65" s="1" customFormat="1" ht="21.75" customHeight="1">
      <c r="B144" s="32"/>
      <c r="C144" s="136" t="s">
        <v>299</v>
      </c>
      <c r="D144" s="136" t="s">
        <v>270</v>
      </c>
      <c r="E144" s="137" t="s">
        <v>5882</v>
      </c>
      <c r="F144" s="138" t="s">
        <v>5883</v>
      </c>
      <c r="G144" s="139" t="s">
        <v>281</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370</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370</v>
      </c>
      <c r="BM144" s="147" t="s">
        <v>5884</v>
      </c>
    </row>
    <row r="145" spans="2:65" s="1" customFormat="1" ht="19.5">
      <c r="B145" s="32"/>
      <c r="D145" s="150" t="s">
        <v>475</v>
      </c>
      <c r="F145" s="178" t="s">
        <v>5885</v>
      </c>
      <c r="I145" s="179"/>
      <c r="L145" s="32"/>
      <c r="M145" s="180"/>
      <c r="T145" s="56"/>
      <c r="AT145" s="17" t="s">
        <v>475</v>
      </c>
      <c r="AU145" s="17" t="s">
        <v>90</v>
      </c>
    </row>
    <row r="146" spans="2:65" s="1" customFormat="1" ht="21.75" customHeight="1">
      <c r="B146" s="32"/>
      <c r="C146" s="136" t="s">
        <v>309</v>
      </c>
      <c r="D146" s="136" t="s">
        <v>270</v>
      </c>
      <c r="E146" s="137" t="s">
        <v>5886</v>
      </c>
      <c r="F146" s="138" t="s">
        <v>5887</v>
      </c>
      <c r="G146" s="139" t="s">
        <v>281</v>
      </c>
      <c r="H146" s="140">
        <v>2</v>
      </c>
      <c r="I146" s="141"/>
      <c r="J146" s="142">
        <f>ROUND(I146*H146,2)</f>
        <v>0</v>
      </c>
      <c r="K146" s="138" t="s">
        <v>1</v>
      </c>
      <c r="L146" s="32"/>
      <c r="M146" s="143" t="s">
        <v>1</v>
      </c>
      <c r="N146" s="144" t="s">
        <v>43</v>
      </c>
      <c r="P146" s="145">
        <f>O146*H146</f>
        <v>0</v>
      </c>
      <c r="Q146" s="145">
        <v>0</v>
      </c>
      <c r="R146" s="145">
        <f>Q146*H146</f>
        <v>0</v>
      </c>
      <c r="S146" s="145">
        <v>0</v>
      </c>
      <c r="T146" s="146">
        <f>S146*H146</f>
        <v>0</v>
      </c>
      <c r="AR146" s="147" t="s">
        <v>370</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370</v>
      </c>
      <c r="BM146" s="147" t="s">
        <v>5888</v>
      </c>
    </row>
    <row r="147" spans="2:65" s="1" customFormat="1" ht="19.5">
      <c r="B147" s="32"/>
      <c r="D147" s="150" t="s">
        <v>475</v>
      </c>
      <c r="F147" s="178" t="s">
        <v>5889</v>
      </c>
      <c r="I147" s="179"/>
      <c r="L147" s="32"/>
      <c r="M147" s="180"/>
      <c r="T147" s="56"/>
      <c r="AT147" s="17" t="s">
        <v>475</v>
      </c>
      <c r="AU147" s="17" t="s">
        <v>90</v>
      </c>
    </row>
    <row r="148" spans="2:65" s="1" customFormat="1" ht="21.75" customHeight="1">
      <c r="B148" s="32"/>
      <c r="C148" s="136" t="s">
        <v>315</v>
      </c>
      <c r="D148" s="136" t="s">
        <v>270</v>
      </c>
      <c r="E148" s="137" t="s">
        <v>5890</v>
      </c>
      <c r="F148" s="138" t="s">
        <v>5891</v>
      </c>
      <c r="G148" s="139" t="s">
        <v>281</v>
      </c>
      <c r="H148" s="140">
        <v>2</v>
      </c>
      <c r="I148" s="141"/>
      <c r="J148" s="142">
        <f>ROUND(I148*H148,2)</f>
        <v>0</v>
      </c>
      <c r="K148" s="138" t="s">
        <v>1</v>
      </c>
      <c r="L148" s="32"/>
      <c r="M148" s="143" t="s">
        <v>1</v>
      </c>
      <c r="N148" s="144" t="s">
        <v>43</v>
      </c>
      <c r="P148" s="145">
        <f>O148*H148</f>
        <v>0</v>
      </c>
      <c r="Q148" s="145">
        <v>0</v>
      </c>
      <c r="R148" s="145">
        <f>Q148*H148</f>
        <v>0</v>
      </c>
      <c r="S148" s="145">
        <v>0</v>
      </c>
      <c r="T148" s="146">
        <f>S148*H148</f>
        <v>0</v>
      </c>
      <c r="AR148" s="147" t="s">
        <v>370</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370</v>
      </c>
      <c r="BM148" s="147" t="s">
        <v>5892</v>
      </c>
    </row>
    <row r="149" spans="2:65" s="1" customFormat="1" ht="19.5">
      <c r="B149" s="32"/>
      <c r="D149" s="150" t="s">
        <v>475</v>
      </c>
      <c r="F149" s="178" t="s">
        <v>5893</v>
      </c>
      <c r="I149" s="179"/>
      <c r="L149" s="32"/>
      <c r="M149" s="180"/>
      <c r="T149" s="56"/>
      <c r="AT149" s="17" t="s">
        <v>475</v>
      </c>
      <c r="AU149" s="17" t="s">
        <v>90</v>
      </c>
    </row>
    <row r="150" spans="2:65" s="1" customFormat="1" ht="24.2" customHeight="1">
      <c r="B150" s="32"/>
      <c r="C150" s="136" t="s">
        <v>321</v>
      </c>
      <c r="D150" s="136" t="s">
        <v>270</v>
      </c>
      <c r="E150" s="137" t="s">
        <v>5894</v>
      </c>
      <c r="F150" s="138" t="s">
        <v>5895</v>
      </c>
      <c r="G150" s="139" t="s">
        <v>281</v>
      </c>
      <c r="H150" s="140">
        <v>1</v>
      </c>
      <c r="I150" s="141"/>
      <c r="J150" s="142">
        <f>ROUND(I150*H150,2)</f>
        <v>0</v>
      </c>
      <c r="K150" s="138" t="s">
        <v>1</v>
      </c>
      <c r="L150" s="32"/>
      <c r="M150" s="143" t="s">
        <v>1</v>
      </c>
      <c r="N150" s="144" t="s">
        <v>43</v>
      </c>
      <c r="P150" s="145">
        <f>O150*H150</f>
        <v>0</v>
      </c>
      <c r="Q150" s="145">
        <v>0</v>
      </c>
      <c r="R150" s="145">
        <f>Q150*H150</f>
        <v>0</v>
      </c>
      <c r="S150" s="145">
        <v>0</v>
      </c>
      <c r="T150" s="146">
        <f>S150*H150</f>
        <v>0</v>
      </c>
      <c r="AR150" s="147" t="s">
        <v>370</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370</v>
      </c>
      <c r="BM150" s="147" t="s">
        <v>5896</v>
      </c>
    </row>
    <row r="151" spans="2:65" s="1" customFormat="1" ht="19.5">
      <c r="B151" s="32"/>
      <c r="D151" s="150" t="s">
        <v>475</v>
      </c>
      <c r="F151" s="178" t="s">
        <v>5897</v>
      </c>
      <c r="I151" s="179"/>
      <c r="L151" s="32"/>
      <c r="M151" s="180"/>
      <c r="T151" s="56"/>
      <c r="AT151" s="17" t="s">
        <v>475</v>
      </c>
      <c r="AU151" s="17" t="s">
        <v>90</v>
      </c>
    </row>
    <row r="152" spans="2:65" s="1" customFormat="1" ht="21.75" customHeight="1">
      <c r="B152" s="32"/>
      <c r="C152" s="136" t="s">
        <v>326</v>
      </c>
      <c r="D152" s="136" t="s">
        <v>270</v>
      </c>
      <c r="E152" s="137" t="s">
        <v>5898</v>
      </c>
      <c r="F152" s="138" t="s">
        <v>5899</v>
      </c>
      <c r="G152" s="139" t="s">
        <v>281</v>
      </c>
      <c r="H152" s="140">
        <v>1</v>
      </c>
      <c r="I152" s="141"/>
      <c r="J152" s="142">
        <f>ROUND(I152*H152,2)</f>
        <v>0</v>
      </c>
      <c r="K152" s="138" t="s">
        <v>1</v>
      </c>
      <c r="L152" s="32"/>
      <c r="M152" s="143" t="s">
        <v>1</v>
      </c>
      <c r="N152" s="144" t="s">
        <v>43</v>
      </c>
      <c r="P152" s="145">
        <f>O152*H152</f>
        <v>0</v>
      </c>
      <c r="Q152" s="145">
        <v>0</v>
      </c>
      <c r="R152" s="145">
        <f>Q152*H152</f>
        <v>0</v>
      </c>
      <c r="S152" s="145">
        <v>0</v>
      </c>
      <c r="T152" s="146">
        <f>S152*H152</f>
        <v>0</v>
      </c>
      <c r="AR152" s="147" t="s">
        <v>370</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370</v>
      </c>
      <c r="BM152" s="147" t="s">
        <v>5900</v>
      </c>
    </row>
    <row r="153" spans="2:65" s="1" customFormat="1" ht="19.5">
      <c r="B153" s="32"/>
      <c r="D153" s="150" t="s">
        <v>475</v>
      </c>
      <c r="F153" s="178" t="s">
        <v>5901</v>
      </c>
      <c r="I153" s="179"/>
      <c r="L153" s="32"/>
      <c r="M153" s="180"/>
      <c r="T153" s="56"/>
      <c r="AT153" s="17" t="s">
        <v>475</v>
      </c>
      <c r="AU153" s="17" t="s">
        <v>90</v>
      </c>
    </row>
    <row r="154" spans="2:65" s="1" customFormat="1" ht="21.75" customHeight="1">
      <c r="B154" s="32"/>
      <c r="C154" s="136" t="s">
        <v>346</v>
      </c>
      <c r="D154" s="136" t="s">
        <v>270</v>
      </c>
      <c r="E154" s="137" t="s">
        <v>5902</v>
      </c>
      <c r="F154" s="138" t="s">
        <v>5903</v>
      </c>
      <c r="G154" s="139" t="s">
        <v>281</v>
      </c>
      <c r="H154" s="140">
        <v>1</v>
      </c>
      <c r="I154" s="141"/>
      <c r="J154" s="142">
        <f>ROUND(I154*H154,2)</f>
        <v>0</v>
      </c>
      <c r="K154" s="138" t="s">
        <v>1</v>
      </c>
      <c r="L154" s="32"/>
      <c r="M154" s="143" t="s">
        <v>1</v>
      </c>
      <c r="N154" s="144" t="s">
        <v>43</v>
      </c>
      <c r="P154" s="145">
        <f>O154*H154</f>
        <v>0</v>
      </c>
      <c r="Q154" s="145">
        <v>0</v>
      </c>
      <c r="R154" s="145">
        <f>Q154*H154</f>
        <v>0</v>
      </c>
      <c r="S154" s="145">
        <v>0</v>
      </c>
      <c r="T154" s="146">
        <f>S154*H154</f>
        <v>0</v>
      </c>
      <c r="AR154" s="147" t="s">
        <v>370</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370</v>
      </c>
      <c r="BM154" s="147" t="s">
        <v>5904</v>
      </c>
    </row>
    <row r="155" spans="2:65" s="1" customFormat="1" ht="19.5">
      <c r="B155" s="32"/>
      <c r="D155" s="150" t="s">
        <v>475</v>
      </c>
      <c r="F155" s="178" t="s">
        <v>5905</v>
      </c>
      <c r="I155" s="179"/>
      <c r="L155" s="32"/>
      <c r="M155" s="180"/>
      <c r="T155" s="56"/>
      <c r="AT155" s="17" t="s">
        <v>475</v>
      </c>
      <c r="AU155" s="17" t="s">
        <v>90</v>
      </c>
    </row>
    <row r="156" spans="2:65" s="1" customFormat="1" ht="24.2" customHeight="1">
      <c r="B156" s="32"/>
      <c r="C156" s="136" t="s">
        <v>356</v>
      </c>
      <c r="D156" s="136" t="s">
        <v>270</v>
      </c>
      <c r="E156" s="137" t="s">
        <v>5906</v>
      </c>
      <c r="F156" s="138" t="s">
        <v>5907</v>
      </c>
      <c r="G156" s="139" t="s">
        <v>281</v>
      </c>
      <c r="H156" s="140">
        <v>1</v>
      </c>
      <c r="I156" s="141"/>
      <c r="J156" s="142">
        <f>ROUND(I156*H156,2)</f>
        <v>0</v>
      </c>
      <c r="K156" s="138" t="s">
        <v>1</v>
      </c>
      <c r="L156" s="32"/>
      <c r="M156" s="143" t="s">
        <v>1</v>
      </c>
      <c r="N156" s="144" t="s">
        <v>43</v>
      </c>
      <c r="P156" s="145">
        <f>O156*H156</f>
        <v>0</v>
      </c>
      <c r="Q156" s="145">
        <v>0</v>
      </c>
      <c r="R156" s="145">
        <f>Q156*H156</f>
        <v>0</v>
      </c>
      <c r="S156" s="145">
        <v>0</v>
      </c>
      <c r="T156" s="146">
        <f>S156*H156</f>
        <v>0</v>
      </c>
      <c r="AR156" s="147" t="s">
        <v>370</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370</v>
      </c>
      <c r="BM156" s="147" t="s">
        <v>5908</v>
      </c>
    </row>
    <row r="157" spans="2:65" s="1" customFormat="1" ht="19.5">
      <c r="B157" s="32"/>
      <c r="D157" s="150" t="s">
        <v>475</v>
      </c>
      <c r="F157" s="178" t="s">
        <v>5909</v>
      </c>
      <c r="I157" s="179"/>
      <c r="L157" s="32"/>
      <c r="M157" s="180"/>
      <c r="T157" s="56"/>
      <c r="AT157" s="17" t="s">
        <v>475</v>
      </c>
      <c r="AU157" s="17" t="s">
        <v>90</v>
      </c>
    </row>
    <row r="158" spans="2:65" s="1" customFormat="1" ht="21.75" customHeight="1">
      <c r="B158" s="32"/>
      <c r="C158" s="136" t="s">
        <v>361</v>
      </c>
      <c r="D158" s="136" t="s">
        <v>270</v>
      </c>
      <c r="E158" s="137" t="s">
        <v>5910</v>
      </c>
      <c r="F158" s="138" t="s">
        <v>5911</v>
      </c>
      <c r="G158" s="139" t="s">
        <v>281</v>
      </c>
      <c r="H158" s="140">
        <v>1</v>
      </c>
      <c r="I158" s="141"/>
      <c r="J158" s="142">
        <f>ROUND(I158*H158,2)</f>
        <v>0</v>
      </c>
      <c r="K158" s="138" t="s">
        <v>1</v>
      </c>
      <c r="L158" s="32"/>
      <c r="M158" s="143" t="s">
        <v>1</v>
      </c>
      <c r="N158" s="144" t="s">
        <v>43</v>
      </c>
      <c r="P158" s="145">
        <f>O158*H158</f>
        <v>0</v>
      </c>
      <c r="Q158" s="145">
        <v>0</v>
      </c>
      <c r="R158" s="145">
        <f>Q158*H158</f>
        <v>0</v>
      </c>
      <c r="S158" s="145">
        <v>0</v>
      </c>
      <c r="T158" s="146">
        <f>S158*H158</f>
        <v>0</v>
      </c>
      <c r="AR158" s="147" t="s">
        <v>370</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370</v>
      </c>
      <c r="BM158" s="147" t="s">
        <v>5912</v>
      </c>
    </row>
    <row r="159" spans="2:65" s="1" customFormat="1" ht="19.5">
      <c r="B159" s="32"/>
      <c r="D159" s="150" t="s">
        <v>475</v>
      </c>
      <c r="F159" s="178" t="s">
        <v>5913</v>
      </c>
      <c r="I159" s="179"/>
      <c r="L159" s="32"/>
      <c r="M159" s="180"/>
      <c r="T159" s="56"/>
      <c r="AT159" s="17" t="s">
        <v>475</v>
      </c>
      <c r="AU159" s="17" t="s">
        <v>90</v>
      </c>
    </row>
    <row r="160" spans="2:65" s="1" customFormat="1" ht="16.5" customHeight="1">
      <c r="B160" s="32"/>
      <c r="C160" s="136" t="s">
        <v>8</v>
      </c>
      <c r="D160" s="136" t="s">
        <v>270</v>
      </c>
      <c r="E160" s="137" t="s">
        <v>5914</v>
      </c>
      <c r="F160" s="138" t="s">
        <v>5915</v>
      </c>
      <c r="G160" s="139" t="s">
        <v>281</v>
      </c>
      <c r="H160" s="140">
        <v>4</v>
      </c>
      <c r="I160" s="141"/>
      <c r="J160" s="142">
        <f>ROUND(I160*H160,2)</f>
        <v>0</v>
      </c>
      <c r="K160" s="138" t="s">
        <v>1</v>
      </c>
      <c r="L160" s="32"/>
      <c r="M160" s="143" t="s">
        <v>1</v>
      </c>
      <c r="N160" s="144" t="s">
        <v>43</v>
      </c>
      <c r="P160" s="145">
        <f>O160*H160</f>
        <v>0</v>
      </c>
      <c r="Q160" s="145">
        <v>0</v>
      </c>
      <c r="R160" s="145">
        <f>Q160*H160</f>
        <v>0</v>
      </c>
      <c r="S160" s="145">
        <v>0</v>
      </c>
      <c r="T160" s="146">
        <f>S160*H160</f>
        <v>0</v>
      </c>
      <c r="AR160" s="147" t="s">
        <v>370</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90</v>
      </c>
      <c r="BK160" s="148">
        <f>ROUND(I160*H160,2)</f>
        <v>0</v>
      </c>
      <c r="BL160" s="17" t="s">
        <v>370</v>
      </c>
      <c r="BM160" s="147" t="s">
        <v>5916</v>
      </c>
    </row>
    <row r="161" spans="2:65" s="1" customFormat="1" ht="19.5">
      <c r="B161" s="32"/>
      <c r="D161" s="150" t="s">
        <v>475</v>
      </c>
      <c r="F161" s="178" t="s">
        <v>5917</v>
      </c>
      <c r="I161" s="179"/>
      <c r="L161" s="32"/>
      <c r="M161" s="180"/>
      <c r="T161" s="56"/>
      <c r="AT161" s="17" t="s">
        <v>475</v>
      </c>
      <c r="AU161" s="17" t="s">
        <v>90</v>
      </c>
    </row>
    <row r="162" spans="2:65" s="1" customFormat="1" ht="16.5" customHeight="1">
      <c r="B162" s="32"/>
      <c r="C162" s="136" t="s">
        <v>370</v>
      </c>
      <c r="D162" s="136" t="s">
        <v>270</v>
      </c>
      <c r="E162" s="137" t="s">
        <v>5918</v>
      </c>
      <c r="F162" s="138" t="s">
        <v>5919</v>
      </c>
      <c r="G162" s="139" t="s">
        <v>281</v>
      </c>
      <c r="H162" s="140">
        <v>4</v>
      </c>
      <c r="I162" s="141"/>
      <c r="J162" s="142">
        <f>ROUND(I162*H162,2)</f>
        <v>0</v>
      </c>
      <c r="K162" s="138" t="s">
        <v>1</v>
      </c>
      <c r="L162" s="32"/>
      <c r="M162" s="143" t="s">
        <v>1</v>
      </c>
      <c r="N162" s="144" t="s">
        <v>43</v>
      </c>
      <c r="P162" s="145">
        <f>O162*H162</f>
        <v>0</v>
      </c>
      <c r="Q162" s="145">
        <v>0</v>
      </c>
      <c r="R162" s="145">
        <f>Q162*H162</f>
        <v>0</v>
      </c>
      <c r="S162" s="145">
        <v>0</v>
      </c>
      <c r="T162" s="146">
        <f>S162*H162</f>
        <v>0</v>
      </c>
      <c r="AR162" s="147" t="s">
        <v>370</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370</v>
      </c>
      <c r="BM162" s="147" t="s">
        <v>5920</v>
      </c>
    </row>
    <row r="163" spans="2:65" s="1" customFormat="1" ht="19.5">
      <c r="B163" s="32"/>
      <c r="D163" s="150" t="s">
        <v>475</v>
      </c>
      <c r="F163" s="178" t="s">
        <v>5921</v>
      </c>
      <c r="I163" s="179"/>
      <c r="L163" s="32"/>
      <c r="M163" s="180"/>
      <c r="T163" s="56"/>
      <c r="AT163" s="17" t="s">
        <v>475</v>
      </c>
      <c r="AU163" s="17" t="s">
        <v>90</v>
      </c>
    </row>
    <row r="164" spans="2:65" s="1" customFormat="1" ht="62.65" customHeight="1">
      <c r="B164" s="32"/>
      <c r="C164" s="136" t="s">
        <v>374</v>
      </c>
      <c r="D164" s="136" t="s">
        <v>270</v>
      </c>
      <c r="E164" s="137" t="s">
        <v>5922</v>
      </c>
      <c r="F164" s="138" t="s">
        <v>5923</v>
      </c>
      <c r="G164" s="139" t="s">
        <v>281</v>
      </c>
      <c r="H164" s="140">
        <v>1</v>
      </c>
      <c r="I164" s="141"/>
      <c r="J164" s="142">
        <f>ROUND(I164*H164,2)</f>
        <v>0</v>
      </c>
      <c r="K164" s="138" t="s">
        <v>1</v>
      </c>
      <c r="L164" s="32"/>
      <c r="M164" s="143" t="s">
        <v>1</v>
      </c>
      <c r="N164" s="144" t="s">
        <v>43</v>
      </c>
      <c r="P164" s="145">
        <f>O164*H164</f>
        <v>0</v>
      </c>
      <c r="Q164" s="145">
        <v>0</v>
      </c>
      <c r="R164" s="145">
        <f>Q164*H164</f>
        <v>0</v>
      </c>
      <c r="S164" s="145">
        <v>0</v>
      </c>
      <c r="T164" s="146">
        <f>S164*H164</f>
        <v>0</v>
      </c>
      <c r="AR164" s="147" t="s">
        <v>370</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370</v>
      </c>
      <c r="BM164" s="147" t="s">
        <v>5924</v>
      </c>
    </row>
    <row r="165" spans="2:65" s="1" customFormat="1" ht="19.5">
      <c r="B165" s="32"/>
      <c r="D165" s="150" t="s">
        <v>475</v>
      </c>
      <c r="F165" s="178" t="s">
        <v>5925</v>
      </c>
      <c r="I165" s="179"/>
      <c r="L165" s="32"/>
      <c r="M165" s="180"/>
      <c r="T165" s="56"/>
      <c r="AT165" s="17" t="s">
        <v>475</v>
      </c>
      <c r="AU165" s="17" t="s">
        <v>90</v>
      </c>
    </row>
    <row r="166" spans="2:65" s="1" customFormat="1" ht="62.65" customHeight="1">
      <c r="B166" s="32"/>
      <c r="C166" s="136" t="s">
        <v>378</v>
      </c>
      <c r="D166" s="136" t="s">
        <v>270</v>
      </c>
      <c r="E166" s="137" t="s">
        <v>5926</v>
      </c>
      <c r="F166" s="138" t="s">
        <v>5927</v>
      </c>
      <c r="G166" s="139" t="s">
        <v>281</v>
      </c>
      <c r="H166" s="140">
        <v>1</v>
      </c>
      <c r="I166" s="141"/>
      <c r="J166" s="142">
        <f>ROUND(I166*H166,2)</f>
        <v>0</v>
      </c>
      <c r="K166" s="138" t="s">
        <v>1</v>
      </c>
      <c r="L166" s="32"/>
      <c r="M166" s="143" t="s">
        <v>1</v>
      </c>
      <c r="N166" s="144" t="s">
        <v>43</v>
      </c>
      <c r="P166" s="145">
        <f>O166*H166</f>
        <v>0</v>
      </c>
      <c r="Q166" s="145">
        <v>0</v>
      </c>
      <c r="R166" s="145">
        <f>Q166*H166</f>
        <v>0</v>
      </c>
      <c r="S166" s="145">
        <v>0</v>
      </c>
      <c r="T166" s="146">
        <f>S166*H166</f>
        <v>0</v>
      </c>
      <c r="AR166" s="147" t="s">
        <v>370</v>
      </c>
      <c r="AT166" s="147" t="s">
        <v>270</v>
      </c>
      <c r="AU166" s="147" t="s">
        <v>90</v>
      </c>
      <c r="AY166" s="17" t="s">
        <v>268</v>
      </c>
      <c r="BE166" s="148">
        <f>IF(N166="základní",J166,0)</f>
        <v>0</v>
      </c>
      <c r="BF166" s="148">
        <f>IF(N166="snížená",J166,0)</f>
        <v>0</v>
      </c>
      <c r="BG166" s="148">
        <f>IF(N166="zákl. přenesená",J166,0)</f>
        <v>0</v>
      </c>
      <c r="BH166" s="148">
        <f>IF(N166="sníž. přenesená",J166,0)</f>
        <v>0</v>
      </c>
      <c r="BI166" s="148">
        <f>IF(N166="nulová",J166,0)</f>
        <v>0</v>
      </c>
      <c r="BJ166" s="17" t="s">
        <v>90</v>
      </c>
      <c r="BK166" s="148">
        <f>ROUND(I166*H166,2)</f>
        <v>0</v>
      </c>
      <c r="BL166" s="17" t="s">
        <v>370</v>
      </c>
      <c r="BM166" s="147" t="s">
        <v>5928</v>
      </c>
    </row>
    <row r="167" spans="2:65" s="1" customFormat="1" ht="19.5">
      <c r="B167" s="32"/>
      <c r="D167" s="150" t="s">
        <v>475</v>
      </c>
      <c r="F167" s="178" t="s">
        <v>5929</v>
      </c>
      <c r="I167" s="179"/>
      <c r="L167" s="32"/>
      <c r="M167" s="180"/>
      <c r="T167" s="56"/>
      <c r="AT167" s="17" t="s">
        <v>475</v>
      </c>
      <c r="AU167" s="17" t="s">
        <v>90</v>
      </c>
    </row>
    <row r="168" spans="2:65" s="1" customFormat="1" ht="55.5" customHeight="1">
      <c r="B168" s="32"/>
      <c r="C168" s="136" t="s">
        <v>382</v>
      </c>
      <c r="D168" s="136" t="s">
        <v>270</v>
      </c>
      <c r="E168" s="137" t="s">
        <v>5930</v>
      </c>
      <c r="F168" s="138" t="s">
        <v>5931</v>
      </c>
      <c r="G168" s="139" t="s">
        <v>281</v>
      </c>
      <c r="H168" s="140">
        <v>1</v>
      </c>
      <c r="I168" s="141"/>
      <c r="J168" s="142">
        <f>ROUND(I168*H168,2)</f>
        <v>0</v>
      </c>
      <c r="K168" s="138" t="s">
        <v>1</v>
      </c>
      <c r="L168" s="32"/>
      <c r="M168" s="143" t="s">
        <v>1</v>
      </c>
      <c r="N168" s="144" t="s">
        <v>43</v>
      </c>
      <c r="P168" s="145">
        <f>O168*H168</f>
        <v>0</v>
      </c>
      <c r="Q168" s="145">
        <v>0</v>
      </c>
      <c r="R168" s="145">
        <f>Q168*H168</f>
        <v>0</v>
      </c>
      <c r="S168" s="145">
        <v>0</v>
      </c>
      <c r="T168" s="146">
        <f>S168*H168</f>
        <v>0</v>
      </c>
      <c r="AR168" s="147" t="s">
        <v>370</v>
      </c>
      <c r="AT168" s="147" t="s">
        <v>270</v>
      </c>
      <c r="AU168" s="147" t="s">
        <v>90</v>
      </c>
      <c r="AY168" s="17" t="s">
        <v>268</v>
      </c>
      <c r="BE168" s="148">
        <f>IF(N168="základní",J168,0)</f>
        <v>0</v>
      </c>
      <c r="BF168" s="148">
        <f>IF(N168="snížená",J168,0)</f>
        <v>0</v>
      </c>
      <c r="BG168" s="148">
        <f>IF(N168="zákl. přenesená",J168,0)</f>
        <v>0</v>
      </c>
      <c r="BH168" s="148">
        <f>IF(N168="sníž. přenesená",J168,0)</f>
        <v>0</v>
      </c>
      <c r="BI168" s="148">
        <f>IF(N168="nulová",J168,0)</f>
        <v>0</v>
      </c>
      <c r="BJ168" s="17" t="s">
        <v>90</v>
      </c>
      <c r="BK168" s="148">
        <f>ROUND(I168*H168,2)</f>
        <v>0</v>
      </c>
      <c r="BL168" s="17" t="s">
        <v>370</v>
      </c>
      <c r="BM168" s="147" t="s">
        <v>5932</v>
      </c>
    </row>
    <row r="169" spans="2:65" s="1" customFormat="1" ht="19.5">
      <c r="B169" s="32"/>
      <c r="D169" s="150" t="s">
        <v>475</v>
      </c>
      <c r="F169" s="178" t="s">
        <v>5933</v>
      </c>
      <c r="I169" s="179"/>
      <c r="L169" s="32"/>
      <c r="M169" s="180"/>
      <c r="T169" s="56"/>
      <c r="AT169" s="17" t="s">
        <v>475</v>
      </c>
      <c r="AU169" s="17" t="s">
        <v>90</v>
      </c>
    </row>
    <row r="170" spans="2:65" s="1" customFormat="1" ht="16.5" customHeight="1">
      <c r="B170" s="32"/>
      <c r="C170" s="136" t="s">
        <v>387</v>
      </c>
      <c r="D170" s="136" t="s">
        <v>270</v>
      </c>
      <c r="E170" s="137" t="s">
        <v>5934</v>
      </c>
      <c r="F170" s="138" t="s">
        <v>5935</v>
      </c>
      <c r="G170" s="139" t="s">
        <v>1442</v>
      </c>
      <c r="H170" s="140">
        <v>120</v>
      </c>
      <c r="I170" s="141"/>
      <c r="J170" s="142">
        <f>ROUND(I170*H170,2)</f>
        <v>0</v>
      </c>
      <c r="K170" s="138" t="s">
        <v>1</v>
      </c>
      <c r="L170" s="32"/>
      <c r="M170" s="143" t="s">
        <v>1</v>
      </c>
      <c r="N170" s="144" t="s">
        <v>43</v>
      </c>
      <c r="P170" s="145">
        <f>O170*H170</f>
        <v>0</v>
      </c>
      <c r="Q170" s="145">
        <v>0</v>
      </c>
      <c r="R170" s="145">
        <f>Q170*H170</f>
        <v>0</v>
      </c>
      <c r="S170" s="145">
        <v>0</v>
      </c>
      <c r="T170" s="146">
        <f>S170*H170</f>
        <v>0</v>
      </c>
      <c r="AR170" s="147" t="s">
        <v>370</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370</v>
      </c>
      <c r="BM170" s="147" t="s">
        <v>5936</v>
      </c>
    </row>
    <row r="171" spans="2:65" s="1" customFormat="1" ht="24.2" customHeight="1">
      <c r="B171" s="32"/>
      <c r="C171" s="136" t="s">
        <v>7</v>
      </c>
      <c r="D171" s="136" t="s">
        <v>270</v>
      </c>
      <c r="E171" s="137" t="s">
        <v>5937</v>
      </c>
      <c r="F171" s="138" t="s">
        <v>5938</v>
      </c>
      <c r="G171" s="139" t="s">
        <v>1472</v>
      </c>
      <c r="H171" s="197"/>
      <c r="I171" s="141"/>
      <c r="J171" s="142">
        <f>ROUND(I171*H171,2)</f>
        <v>0</v>
      </c>
      <c r="K171" s="138" t="s">
        <v>274</v>
      </c>
      <c r="L171" s="32"/>
      <c r="M171" s="143" t="s">
        <v>1</v>
      </c>
      <c r="N171" s="144" t="s">
        <v>43</v>
      </c>
      <c r="P171" s="145">
        <f>O171*H171</f>
        <v>0</v>
      </c>
      <c r="Q171" s="145">
        <v>0</v>
      </c>
      <c r="R171" s="145">
        <f>Q171*H171</f>
        <v>0</v>
      </c>
      <c r="S171" s="145">
        <v>0</v>
      </c>
      <c r="T171" s="146">
        <f>S171*H171</f>
        <v>0</v>
      </c>
      <c r="AR171" s="147" t="s">
        <v>370</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370</v>
      </c>
      <c r="BM171" s="147" t="s">
        <v>5939</v>
      </c>
    </row>
    <row r="172" spans="2:65" s="11" customFormat="1" ht="22.9" customHeight="1">
      <c r="B172" s="124"/>
      <c r="D172" s="125" t="s">
        <v>76</v>
      </c>
      <c r="E172" s="134" t="s">
        <v>4899</v>
      </c>
      <c r="F172" s="134" t="s">
        <v>4900</v>
      </c>
      <c r="I172" s="127"/>
      <c r="J172" s="135">
        <f>BK172</f>
        <v>0</v>
      </c>
      <c r="L172" s="124"/>
      <c r="M172" s="129"/>
      <c r="P172" s="130">
        <f>SUM(P173:P179)</f>
        <v>0</v>
      </c>
      <c r="R172" s="130">
        <f>SUM(R173:R179)</f>
        <v>0.10508999999999999</v>
      </c>
      <c r="T172" s="131">
        <f>SUM(T173:T179)</f>
        <v>0</v>
      </c>
      <c r="AR172" s="125" t="s">
        <v>90</v>
      </c>
      <c r="AT172" s="132" t="s">
        <v>76</v>
      </c>
      <c r="AU172" s="132" t="s">
        <v>84</v>
      </c>
      <c r="AY172" s="125" t="s">
        <v>268</v>
      </c>
      <c r="BK172" s="133">
        <f>SUM(BK173:BK179)</f>
        <v>0</v>
      </c>
    </row>
    <row r="173" spans="2:65" s="1" customFormat="1" ht="24.2" customHeight="1">
      <c r="B173" s="32"/>
      <c r="C173" s="136" t="s">
        <v>396</v>
      </c>
      <c r="D173" s="136" t="s">
        <v>270</v>
      </c>
      <c r="E173" s="137" t="s">
        <v>5940</v>
      </c>
      <c r="F173" s="138" t="s">
        <v>5941</v>
      </c>
      <c r="G173" s="139" t="s">
        <v>318</v>
      </c>
      <c r="H173" s="140">
        <v>20</v>
      </c>
      <c r="I173" s="141"/>
      <c r="J173" s="142">
        <f t="shared" ref="J173:J179" si="0">ROUND(I173*H173,2)</f>
        <v>0</v>
      </c>
      <c r="K173" s="138" t="s">
        <v>274</v>
      </c>
      <c r="L173" s="32"/>
      <c r="M173" s="143" t="s">
        <v>1</v>
      </c>
      <c r="N173" s="144" t="s">
        <v>43</v>
      </c>
      <c r="P173" s="145">
        <f t="shared" ref="P173:P179" si="1">O173*H173</f>
        <v>0</v>
      </c>
      <c r="Q173" s="145">
        <v>7.5000000000000002E-4</v>
      </c>
      <c r="R173" s="145">
        <f t="shared" ref="R173:R179" si="2">Q173*H173</f>
        <v>1.4999999999999999E-2</v>
      </c>
      <c r="S173" s="145">
        <v>0</v>
      </c>
      <c r="T173" s="146">
        <f t="shared" ref="T173:T179" si="3">S173*H173</f>
        <v>0</v>
      </c>
      <c r="AR173" s="147" t="s">
        <v>370</v>
      </c>
      <c r="AT173" s="147" t="s">
        <v>270</v>
      </c>
      <c r="AU173" s="147" t="s">
        <v>90</v>
      </c>
      <c r="AY173" s="17" t="s">
        <v>268</v>
      </c>
      <c r="BE173" s="148">
        <f t="shared" ref="BE173:BE179" si="4">IF(N173="základní",J173,0)</f>
        <v>0</v>
      </c>
      <c r="BF173" s="148">
        <f t="shared" ref="BF173:BF179" si="5">IF(N173="snížená",J173,0)</f>
        <v>0</v>
      </c>
      <c r="BG173" s="148">
        <f t="shared" ref="BG173:BG179" si="6">IF(N173="zákl. přenesená",J173,0)</f>
        <v>0</v>
      </c>
      <c r="BH173" s="148">
        <f t="shared" ref="BH173:BH179" si="7">IF(N173="sníž. přenesená",J173,0)</f>
        <v>0</v>
      </c>
      <c r="BI173" s="148">
        <f t="shared" ref="BI173:BI179" si="8">IF(N173="nulová",J173,0)</f>
        <v>0</v>
      </c>
      <c r="BJ173" s="17" t="s">
        <v>90</v>
      </c>
      <c r="BK173" s="148">
        <f t="shared" ref="BK173:BK179" si="9">ROUND(I173*H173,2)</f>
        <v>0</v>
      </c>
      <c r="BL173" s="17" t="s">
        <v>370</v>
      </c>
      <c r="BM173" s="147" t="s">
        <v>5942</v>
      </c>
    </row>
    <row r="174" spans="2:65" s="1" customFormat="1" ht="24.2" customHeight="1">
      <c r="B174" s="32"/>
      <c r="C174" s="136" t="s">
        <v>401</v>
      </c>
      <c r="D174" s="136" t="s">
        <v>270</v>
      </c>
      <c r="E174" s="137" t="s">
        <v>4901</v>
      </c>
      <c r="F174" s="138" t="s">
        <v>4902</v>
      </c>
      <c r="G174" s="139" t="s">
        <v>318</v>
      </c>
      <c r="H174" s="140">
        <v>10</v>
      </c>
      <c r="I174" s="141"/>
      <c r="J174" s="142">
        <f t="shared" si="0"/>
        <v>0</v>
      </c>
      <c r="K174" s="138" t="s">
        <v>274</v>
      </c>
      <c r="L174" s="32"/>
      <c r="M174" s="143" t="s">
        <v>1</v>
      </c>
      <c r="N174" s="144" t="s">
        <v>43</v>
      </c>
      <c r="P174" s="145">
        <f t="shared" si="1"/>
        <v>0</v>
      </c>
      <c r="Q174" s="145">
        <v>1.2899999999999999E-3</v>
      </c>
      <c r="R174" s="145">
        <f t="shared" si="2"/>
        <v>1.2899999999999998E-2</v>
      </c>
      <c r="S174" s="145">
        <v>0</v>
      </c>
      <c r="T174" s="146">
        <f t="shared" si="3"/>
        <v>0</v>
      </c>
      <c r="AR174" s="147" t="s">
        <v>370</v>
      </c>
      <c r="AT174" s="147" t="s">
        <v>270</v>
      </c>
      <c r="AU174" s="147" t="s">
        <v>90</v>
      </c>
      <c r="AY174" s="17" t="s">
        <v>268</v>
      </c>
      <c r="BE174" s="148">
        <f t="shared" si="4"/>
        <v>0</v>
      </c>
      <c r="BF174" s="148">
        <f t="shared" si="5"/>
        <v>0</v>
      </c>
      <c r="BG174" s="148">
        <f t="shared" si="6"/>
        <v>0</v>
      </c>
      <c r="BH174" s="148">
        <f t="shared" si="7"/>
        <v>0</v>
      </c>
      <c r="BI174" s="148">
        <f t="shared" si="8"/>
        <v>0</v>
      </c>
      <c r="BJ174" s="17" t="s">
        <v>90</v>
      </c>
      <c r="BK174" s="148">
        <f t="shared" si="9"/>
        <v>0</v>
      </c>
      <c r="BL174" s="17" t="s">
        <v>370</v>
      </c>
      <c r="BM174" s="147" t="s">
        <v>5943</v>
      </c>
    </row>
    <row r="175" spans="2:65" s="1" customFormat="1" ht="24.2" customHeight="1">
      <c r="B175" s="32"/>
      <c r="C175" s="136" t="s">
        <v>406</v>
      </c>
      <c r="D175" s="136" t="s">
        <v>270</v>
      </c>
      <c r="E175" s="137" t="s">
        <v>5944</v>
      </c>
      <c r="F175" s="138" t="s">
        <v>5945</v>
      </c>
      <c r="G175" s="139" t="s">
        <v>318</v>
      </c>
      <c r="H175" s="140">
        <v>39</v>
      </c>
      <c r="I175" s="141"/>
      <c r="J175" s="142">
        <f t="shared" si="0"/>
        <v>0</v>
      </c>
      <c r="K175" s="138" t="s">
        <v>274</v>
      </c>
      <c r="L175" s="32"/>
      <c r="M175" s="143" t="s">
        <v>1</v>
      </c>
      <c r="N175" s="144" t="s">
        <v>43</v>
      </c>
      <c r="P175" s="145">
        <f t="shared" si="1"/>
        <v>0</v>
      </c>
      <c r="Q175" s="145">
        <v>1.6100000000000001E-3</v>
      </c>
      <c r="R175" s="145">
        <f t="shared" si="2"/>
        <v>6.2789999999999999E-2</v>
      </c>
      <c r="S175" s="145">
        <v>0</v>
      </c>
      <c r="T175" s="146">
        <f t="shared" si="3"/>
        <v>0</v>
      </c>
      <c r="AR175" s="147" t="s">
        <v>370</v>
      </c>
      <c r="AT175" s="147" t="s">
        <v>270</v>
      </c>
      <c r="AU175" s="147" t="s">
        <v>90</v>
      </c>
      <c r="AY175" s="17" t="s">
        <v>268</v>
      </c>
      <c r="BE175" s="148">
        <f t="shared" si="4"/>
        <v>0</v>
      </c>
      <c r="BF175" s="148">
        <f t="shared" si="5"/>
        <v>0</v>
      </c>
      <c r="BG175" s="148">
        <f t="shared" si="6"/>
        <v>0</v>
      </c>
      <c r="BH175" s="148">
        <f t="shared" si="7"/>
        <v>0</v>
      </c>
      <c r="BI175" s="148">
        <f t="shared" si="8"/>
        <v>0</v>
      </c>
      <c r="BJ175" s="17" t="s">
        <v>90</v>
      </c>
      <c r="BK175" s="148">
        <f t="shared" si="9"/>
        <v>0</v>
      </c>
      <c r="BL175" s="17" t="s">
        <v>370</v>
      </c>
      <c r="BM175" s="147" t="s">
        <v>5946</v>
      </c>
    </row>
    <row r="176" spans="2:65" s="1" customFormat="1" ht="16.5" customHeight="1">
      <c r="B176" s="32"/>
      <c r="C176" s="136" t="s">
        <v>410</v>
      </c>
      <c r="D176" s="136" t="s">
        <v>270</v>
      </c>
      <c r="E176" s="137" t="s">
        <v>4904</v>
      </c>
      <c r="F176" s="138" t="s">
        <v>4905</v>
      </c>
      <c r="G176" s="139" t="s">
        <v>318</v>
      </c>
      <c r="H176" s="140">
        <v>69</v>
      </c>
      <c r="I176" s="141"/>
      <c r="J176" s="142">
        <f t="shared" si="0"/>
        <v>0</v>
      </c>
      <c r="K176" s="138" t="s">
        <v>274</v>
      </c>
      <c r="L176" s="32"/>
      <c r="M176" s="143" t="s">
        <v>1</v>
      </c>
      <c r="N176" s="144" t="s">
        <v>43</v>
      </c>
      <c r="P176" s="145">
        <f t="shared" si="1"/>
        <v>0</v>
      </c>
      <c r="Q176" s="145">
        <v>0</v>
      </c>
      <c r="R176" s="145">
        <f t="shared" si="2"/>
        <v>0</v>
      </c>
      <c r="S176" s="145">
        <v>0</v>
      </c>
      <c r="T176" s="146">
        <f t="shared" si="3"/>
        <v>0</v>
      </c>
      <c r="AR176" s="147" t="s">
        <v>370</v>
      </c>
      <c r="AT176" s="147" t="s">
        <v>270</v>
      </c>
      <c r="AU176" s="147" t="s">
        <v>90</v>
      </c>
      <c r="AY176" s="17" t="s">
        <v>268</v>
      </c>
      <c r="BE176" s="148">
        <f t="shared" si="4"/>
        <v>0</v>
      </c>
      <c r="BF176" s="148">
        <f t="shared" si="5"/>
        <v>0</v>
      </c>
      <c r="BG176" s="148">
        <f t="shared" si="6"/>
        <v>0</v>
      </c>
      <c r="BH176" s="148">
        <f t="shared" si="7"/>
        <v>0</v>
      </c>
      <c r="BI176" s="148">
        <f t="shared" si="8"/>
        <v>0</v>
      </c>
      <c r="BJ176" s="17" t="s">
        <v>90</v>
      </c>
      <c r="BK176" s="148">
        <f t="shared" si="9"/>
        <v>0</v>
      </c>
      <c r="BL176" s="17" t="s">
        <v>370</v>
      </c>
      <c r="BM176" s="147" t="s">
        <v>5947</v>
      </c>
    </row>
    <row r="177" spans="2:65" s="1" customFormat="1" ht="24.2" customHeight="1">
      <c r="B177" s="32"/>
      <c r="C177" s="136" t="s">
        <v>416</v>
      </c>
      <c r="D177" s="136" t="s">
        <v>270</v>
      </c>
      <c r="E177" s="137" t="s">
        <v>5948</v>
      </c>
      <c r="F177" s="138" t="s">
        <v>5949</v>
      </c>
      <c r="G177" s="139" t="s">
        <v>318</v>
      </c>
      <c r="H177" s="140">
        <v>40</v>
      </c>
      <c r="I177" s="141"/>
      <c r="J177" s="142">
        <f t="shared" si="0"/>
        <v>0</v>
      </c>
      <c r="K177" s="138" t="s">
        <v>274</v>
      </c>
      <c r="L177" s="32"/>
      <c r="M177" s="143" t="s">
        <v>1</v>
      </c>
      <c r="N177" s="144" t="s">
        <v>43</v>
      </c>
      <c r="P177" s="145">
        <f t="shared" si="1"/>
        <v>0</v>
      </c>
      <c r="Q177" s="145">
        <v>3.6000000000000002E-4</v>
      </c>
      <c r="R177" s="145">
        <f t="shared" si="2"/>
        <v>1.4400000000000001E-2</v>
      </c>
      <c r="S177" s="145">
        <v>0</v>
      </c>
      <c r="T177" s="146">
        <f t="shared" si="3"/>
        <v>0</v>
      </c>
      <c r="AR177" s="147" t="s">
        <v>370</v>
      </c>
      <c r="AT177" s="147" t="s">
        <v>270</v>
      </c>
      <c r="AU177" s="147" t="s">
        <v>90</v>
      </c>
      <c r="AY177" s="17" t="s">
        <v>268</v>
      </c>
      <c r="BE177" s="148">
        <f t="shared" si="4"/>
        <v>0</v>
      </c>
      <c r="BF177" s="148">
        <f t="shared" si="5"/>
        <v>0</v>
      </c>
      <c r="BG177" s="148">
        <f t="shared" si="6"/>
        <v>0</v>
      </c>
      <c r="BH177" s="148">
        <f t="shared" si="7"/>
        <v>0</v>
      </c>
      <c r="BI177" s="148">
        <f t="shared" si="8"/>
        <v>0</v>
      </c>
      <c r="BJ177" s="17" t="s">
        <v>90</v>
      </c>
      <c r="BK177" s="148">
        <f t="shared" si="9"/>
        <v>0</v>
      </c>
      <c r="BL177" s="17" t="s">
        <v>370</v>
      </c>
      <c r="BM177" s="147" t="s">
        <v>5950</v>
      </c>
    </row>
    <row r="178" spans="2:65" s="1" customFormat="1" ht="16.5" customHeight="1">
      <c r="B178" s="32"/>
      <c r="C178" s="136" t="s">
        <v>298</v>
      </c>
      <c r="D178" s="136" t="s">
        <v>270</v>
      </c>
      <c r="E178" s="137" t="s">
        <v>4914</v>
      </c>
      <c r="F178" s="138" t="s">
        <v>4915</v>
      </c>
      <c r="G178" s="139" t="s">
        <v>318</v>
      </c>
      <c r="H178" s="140">
        <v>40</v>
      </c>
      <c r="I178" s="141"/>
      <c r="J178" s="142">
        <f t="shared" si="0"/>
        <v>0</v>
      </c>
      <c r="K178" s="138" t="s">
        <v>274</v>
      </c>
      <c r="L178" s="32"/>
      <c r="M178" s="143" t="s">
        <v>1</v>
      </c>
      <c r="N178" s="144" t="s">
        <v>43</v>
      </c>
      <c r="P178" s="145">
        <f t="shared" si="1"/>
        <v>0</v>
      </c>
      <c r="Q178" s="145">
        <v>0</v>
      </c>
      <c r="R178" s="145">
        <f t="shared" si="2"/>
        <v>0</v>
      </c>
      <c r="S178" s="145">
        <v>0</v>
      </c>
      <c r="T178" s="146">
        <f t="shared" si="3"/>
        <v>0</v>
      </c>
      <c r="AR178" s="147" t="s">
        <v>370</v>
      </c>
      <c r="AT178" s="147" t="s">
        <v>270</v>
      </c>
      <c r="AU178" s="147" t="s">
        <v>90</v>
      </c>
      <c r="AY178" s="17" t="s">
        <v>268</v>
      </c>
      <c r="BE178" s="148">
        <f t="shared" si="4"/>
        <v>0</v>
      </c>
      <c r="BF178" s="148">
        <f t="shared" si="5"/>
        <v>0</v>
      </c>
      <c r="BG178" s="148">
        <f t="shared" si="6"/>
        <v>0</v>
      </c>
      <c r="BH178" s="148">
        <f t="shared" si="7"/>
        <v>0</v>
      </c>
      <c r="BI178" s="148">
        <f t="shared" si="8"/>
        <v>0</v>
      </c>
      <c r="BJ178" s="17" t="s">
        <v>90</v>
      </c>
      <c r="BK178" s="148">
        <f t="shared" si="9"/>
        <v>0</v>
      </c>
      <c r="BL178" s="17" t="s">
        <v>370</v>
      </c>
      <c r="BM178" s="147" t="s">
        <v>5951</v>
      </c>
    </row>
    <row r="179" spans="2:65" s="1" customFormat="1" ht="24.2" customHeight="1">
      <c r="B179" s="32"/>
      <c r="C179" s="136" t="s">
        <v>308</v>
      </c>
      <c r="D179" s="136" t="s">
        <v>270</v>
      </c>
      <c r="E179" s="137" t="s">
        <v>4917</v>
      </c>
      <c r="F179" s="138" t="s">
        <v>4918</v>
      </c>
      <c r="G179" s="139" t="s">
        <v>1472</v>
      </c>
      <c r="H179" s="197"/>
      <c r="I179" s="141"/>
      <c r="J179" s="142">
        <f t="shared" si="0"/>
        <v>0</v>
      </c>
      <c r="K179" s="138" t="s">
        <v>274</v>
      </c>
      <c r="L179" s="32"/>
      <c r="M179" s="143" t="s">
        <v>1</v>
      </c>
      <c r="N179" s="144" t="s">
        <v>43</v>
      </c>
      <c r="P179" s="145">
        <f t="shared" si="1"/>
        <v>0</v>
      </c>
      <c r="Q179" s="145">
        <v>0</v>
      </c>
      <c r="R179" s="145">
        <f t="shared" si="2"/>
        <v>0</v>
      </c>
      <c r="S179" s="145">
        <v>0</v>
      </c>
      <c r="T179" s="146">
        <f t="shared" si="3"/>
        <v>0</v>
      </c>
      <c r="AR179" s="147" t="s">
        <v>370</v>
      </c>
      <c r="AT179" s="147" t="s">
        <v>270</v>
      </c>
      <c r="AU179" s="147" t="s">
        <v>90</v>
      </c>
      <c r="AY179" s="17" t="s">
        <v>268</v>
      </c>
      <c r="BE179" s="148">
        <f t="shared" si="4"/>
        <v>0</v>
      </c>
      <c r="BF179" s="148">
        <f t="shared" si="5"/>
        <v>0</v>
      </c>
      <c r="BG179" s="148">
        <f t="shared" si="6"/>
        <v>0</v>
      </c>
      <c r="BH179" s="148">
        <f t="shared" si="7"/>
        <v>0</v>
      </c>
      <c r="BI179" s="148">
        <f t="shared" si="8"/>
        <v>0</v>
      </c>
      <c r="BJ179" s="17" t="s">
        <v>90</v>
      </c>
      <c r="BK179" s="148">
        <f t="shared" si="9"/>
        <v>0</v>
      </c>
      <c r="BL179" s="17" t="s">
        <v>370</v>
      </c>
      <c r="BM179" s="147" t="s">
        <v>5952</v>
      </c>
    </row>
    <row r="180" spans="2:65" s="11" customFormat="1" ht="22.9" customHeight="1">
      <c r="B180" s="124"/>
      <c r="D180" s="125" t="s">
        <v>76</v>
      </c>
      <c r="E180" s="134" t="s">
        <v>4920</v>
      </c>
      <c r="F180" s="134" t="s">
        <v>4921</v>
      </c>
      <c r="I180" s="127"/>
      <c r="J180" s="135">
        <f>BK180</f>
        <v>0</v>
      </c>
      <c r="L180" s="124"/>
      <c r="M180" s="129"/>
      <c r="P180" s="130">
        <f>SUM(P181:P197)</f>
        <v>0</v>
      </c>
      <c r="R180" s="130">
        <f>SUM(R181:R197)</f>
        <v>0.10686000000000001</v>
      </c>
      <c r="T180" s="131">
        <f>SUM(T181:T197)</f>
        <v>0</v>
      </c>
      <c r="AR180" s="125" t="s">
        <v>90</v>
      </c>
      <c r="AT180" s="132" t="s">
        <v>76</v>
      </c>
      <c r="AU180" s="132" t="s">
        <v>84</v>
      </c>
      <c r="AY180" s="125" t="s">
        <v>268</v>
      </c>
      <c r="BK180" s="133">
        <f>SUM(BK181:BK197)</f>
        <v>0</v>
      </c>
    </row>
    <row r="181" spans="2:65" s="1" customFormat="1" ht="21.75" customHeight="1">
      <c r="B181" s="32"/>
      <c r="C181" s="136" t="s">
        <v>431</v>
      </c>
      <c r="D181" s="136" t="s">
        <v>270</v>
      </c>
      <c r="E181" s="137" t="s">
        <v>5953</v>
      </c>
      <c r="F181" s="138" t="s">
        <v>5954</v>
      </c>
      <c r="G181" s="139" t="s">
        <v>281</v>
      </c>
      <c r="H181" s="140">
        <v>5</v>
      </c>
      <c r="I181" s="141"/>
      <c r="J181" s="142">
        <f t="shared" ref="J181:J197" si="10">ROUND(I181*H181,2)</f>
        <v>0</v>
      </c>
      <c r="K181" s="138" t="s">
        <v>274</v>
      </c>
      <c r="L181" s="32"/>
      <c r="M181" s="143" t="s">
        <v>1</v>
      </c>
      <c r="N181" s="144" t="s">
        <v>43</v>
      </c>
      <c r="P181" s="145">
        <f t="shared" ref="P181:P197" si="11">O181*H181</f>
        <v>0</v>
      </c>
      <c r="Q181" s="145">
        <v>6.0000000000000002E-5</v>
      </c>
      <c r="R181" s="145">
        <f t="shared" ref="R181:R197" si="12">Q181*H181</f>
        <v>3.0000000000000003E-4</v>
      </c>
      <c r="S181" s="145">
        <v>0</v>
      </c>
      <c r="T181" s="146">
        <f t="shared" ref="T181:T197" si="13">S181*H181</f>
        <v>0</v>
      </c>
      <c r="AR181" s="147" t="s">
        <v>370</v>
      </c>
      <c r="AT181" s="147" t="s">
        <v>270</v>
      </c>
      <c r="AU181" s="147" t="s">
        <v>90</v>
      </c>
      <c r="AY181" s="17" t="s">
        <v>268</v>
      </c>
      <c r="BE181" s="148">
        <f t="shared" ref="BE181:BE197" si="14">IF(N181="základní",J181,0)</f>
        <v>0</v>
      </c>
      <c r="BF181" s="148">
        <f t="shared" ref="BF181:BF197" si="15">IF(N181="snížená",J181,0)</f>
        <v>0</v>
      </c>
      <c r="BG181" s="148">
        <f t="shared" ref="BG181:BG197" si="16">IF(N181="zákl. přenesená",J181,0)</f>
        <v>0</v>
      </c>
      <c r="BH181" s="148">
        <f t="shared" ref="BH181:BH197" si="17">IF(N181="sníž. přenesená",J181,0)</f>
        <v>0</v>
      </c>
      <c r="BI181" s="148">
        <f t="shared" ref="BI181:BI197" si="18">IF(N181="nulová",J181,0)</f>
        <v>0</v>
      </c>
      <c r="BJ181" s="17" t="s">
        <v>90</v>
      </c>
      <c r="BK181" s="148">
        <f t="shared" ref="BK181:BK197" si="19">ROUND(I181*H181,2)</f>
        <v>0</v>
      </c>
      <c r="BL181" s="17" t="s">
        <v>370</v>
      </c>
      <c r="BM181" s="147" t="s">
        <v>5955</v>
      </c>
    </row>
    <row r="182" spans="2:65" s="1" customFormat="1" ht="24.2" customHeight="1">
      <c r="B182" s="32"/>
      <c r="C182" s="136" t="s">
        <v>437</v>
      </c>
      <c r="D182" s="136" t="s">
        <v>270</v>
      </c>
      <c r="E182" s="137" t="s">
        <v>5956</v>
      </c>
      <c r="F182" s="138" t="s">
        <v>5957</v>
      </c>
      <c r="G182" s="139" t="s">
        <v>281</v>
      </c>
      <c r="H182" s="140">
        <v>4</v>
      </c>
      <c r="I182" s="141"/>
      <c r="J182" s="142">
        <f t="shared" si="10"/>
        <v>0</v>
      </c>
      <c r="K182" s="138" t="s">
        <v>274</v>
      </c>
      <c r="L182" s="32"/>
      <c r="M182" s="143" t="s">
        <v>1</v>
      </c>
      <c r="N182" s="144" t="s">
        <v>43</v>
      </c>
      <c r="P182" s="145">
        <f t="shared" si="11"/>
        <v>0</v>
      </c>
      <c r="Q182" s="145">
        <v>2.9299999999999999E-3</v>
      </c>
      <c r="R182" s="145">
        <f t="shared" si="12"/>
        <v>1.172E-2</v>
      </c>
      <c r="S182" s="145">
        <v>0</v>
      </c>
      <c r="T182" s="146">
        <f t="shared" si="13"/>
        <v>0</v>
      </c>
      <c r="AR182" s="147" t="s">
        <v>370</v>
      </c>
      <c r="AT182" s="147" t="s">
        <v>270</v>
      </c>
      <c r="AU182" s="147" t="s">
        <v>90</v>
      </c>
      <c r="AY182" s="17" t="s">
        <v>268</v>
      </c>
      <c r="BE182" s="148">
        <f t="shared" si="14"/>
        <v>0</v>
      </c>
      <c r="BF182" s="148">
        <f t="shared" si="15"/>
        <v>0</v>
      </c>
      <c r="BG182" s="148">
        <f t="shared" si="16"/>
        <v>0</v>
      </c>
      <c r="BH182" s="148">
        <f t="shared" si="17"/>
        <v>0</v>
      </c>
      <c r="BI182" s="148">
        <f t="shared" si="18"/>
        <v>0</v>
      </c>
      <c r="BJ182" s="17" t="s">
        <v>90</v>
      </c>
      <c r="BK182" s="148">
        <f t="shared" si="19"/>
        <v>0</v>
      </c>
      <c r="BL182" s="17" t="s">
        <v>370</v>
      </c>
      <c r="BM182" s="147" t="s">
        <v>5958</v>
      </c>
    </row>
    <row r="183" spans="2:65" s="1" customFormat="1" ht="37.9" customHeight="1">
      <c r="B183" s="32"/>
      <c r="C183" s="136" t="s">
        <v>442</v>
      </c>
      <c r="D183" s="136" t="s">
        <v>270</v>
      </c>
      <c r="E183" s="137" t="s">
        <v>5959</v>
      </c>
      <c r="F183" s="138" t="s">
        <v>5960</v>
      </c>
      <c r="G183" s="139" t="s">
        <v>281</v>
      </c>
      <c r="H183" s="140">
        <v>4</v>
      </c>
      <c r="I183" s="141"/>
      <c r="J183" s="142">
        <f t="shared" si="10"/>
        <v>0</v>
      </c>
      <c r="K183" s="138" t="s">
        <v>1</v>
      </c>
      <c r="L183" s="32"/>
      <c r="M183" s="143" t="s">
        <v>1</v>
      </c>
      <c r="N183" s="144" t="s">
        <v>43</v>
      </c>
      <c r="P183" s="145">
        <f t="shared" si="11"/>
        <v>0</v>
      </c>
      <c r="Q183" s="145">
        <v>5.1999999999999995E-4</v>
      </c>
      <c r="R183" s="145">
        <f t="shared" si="12"/>
        <v>2.0799999999999998E-3</v>
      </c>
      <c r="S183" s="145">
        <v>0</v>
      </c>
      <c r="T183" s="146">
        <f t="shared" si="13"/>
        <v>0</v>
      </c>
      <c r="AR183" s="147" t="s">
        <v>370</v>
      </c>
      <c r="AT183" s="147" t="s">
        <v>270</v>
      </c>
      <c r="AU183" s="147" t="s">
        <v>90</v>
      </c>
      <c r="AY183" s="17" t="s">
        <v>268</v>
      </c>
      <c r="BE183" s="148">
        <f t="shared" si="14"/>
        <v>0</v>
      </c>
      <c r="BF183" s="148">
        <f t="shared" si="15"/>
        <v>0</v>
      </c>
      <c r="BG183" s="148">
        <f t="shared" si="16"/>
        <v>0</v>
      </c>
      <c r="BH183" s="148">
        <f t="shared" si="17"/>
        <v>0</v>
      </c>
      <c r="BI183" s="148">
        <f t="shared" si="18"/>
        <v>0</v>
      </c>
      <c r="BJ183" s="17" t="s">
        <v>90</v>
      </c>
      <c r="BK183" s="148">
        <f t="shared" si="19"/>
        <v>0</v>
      </c>
      <c r="BL183" s="17" t="s">
        <v>370</v>
      </c>
      <c r="BM183" s="147" t="s">
        <v>5961</v>
      </c>
    </row>
    <row r="184" spans="2:65" s="1" customFormat="1" ht="21.75" customHeight="1">
      <c r="B184" s="32"/>
      <c r="C184" s="136" t="s">
        <v>448</v>
      </c>
      <c r="D184" s="136" t="s">
        <v>270</v>
      </c>
      <c r="E184" s="137" t="s">
        <v>5962</v>
      </c>
      <c r="F184" s="138" t="s">
        <v>5963</v>
      </c>
      <c r="G184" s="139" t="s">
        <v>281</v>
      </c>
      <c r="H184" s="140">
        <v>1</v>
      </c>
      <c r="I184" s="141"/>
      <c r="J184" s="142">
        <f t="shared" si="10"/>
        <v>0</v>
      </c>
      <c r="K184" s="138" t="s">
        <v>274</v>
      </c>
      <c r="L184" s="32"/>
      <c r="M184" s="143" t="s">
        <v>1</v>
      </c>
      <c r="N184" s="144" t="s">
        <v>43</v>
      </c>
      <c r="P184" s="145">
        <f t="shared" si="11"/>
        <v>0</v>
      </c>
      <c r="Q184" s="145">
        <v>8.4000000000000003E-4</v>
      </c>
      <c r="R184" s="145">
        <f t="shared" si="12"/>
        <v>8.4000000000000003E-4</v>
      </c>
      <c r="S184" s="145">
        <v>0</v>
      </c>
      <c r="T184" s="146">
        <f t="shared" si="13"/>
        <v>0</v>
      </c>
      <c r="AR184" s="147" t="s">
        <v>370</v>
      </c>
      <c r="AT184" s="147" t="s">
        <v>270</v>
      </c>
      <c r="AU184" s="147" t="s">
        <v>90</v>
      </c>
      <c r="AY184" s="17" t="s">
        <v>268</v>
      </c>
      <c r="BE184" s="148">
        <f t="shared" si="14"/>
        <v>0</v>
      </c>
      <c r="BF184" s="148">
        <f t="shared" si="15"/>
        <v>0</v>
      </c>
      <c r="BG184" s="148">
        <f t="shared" si="16"/>
        <v>0</v>
      </c>
      <c r="BH184" s="148">
        <f t="shared" si="17"/>
        <v>0</v>
      </c>
      <c r="BI184" s="148">
        <f t="shared" si="18"/>
        <v>0</v>
      </c>
      <c r="BJ184" s="17" t="s">
        <v>90</v>
      </c>
      <c r="BK184" s="148">
        <f t="shared" si="19"/>
        <v>0</v>
      </c>
      <c r="BL184" s="17" t="s">
        <v>370</v>
      </c>
      <c r="BM184" s="147" t="s">
        <v>5964</v>
      </c>
    </row>
    <row r="185" spans="2:65" s="1" customFormat="1" ht="24.2" customHeight="1">
      <c r="B185" s="32"/>
      <c r="C185" s="136" t="s">
        <v>471</v>
      </c>
      <c r="D185" s="136" t="s">
        <v>270</v>
      </c>
      <c r="E185" s="137" t="s">
        <v>5965</v>
      </c>
      <c r="F185" s="138" t="s">
        <v>5966</v>
      </c>
      <c r="G185" s="139" t="s">
        <v>281</v>
      </c>
      <c r="H185" s="140">
        <v>3</v>
      </c>
      <c r="I185" s="141"/>
      <c r="J185" s="142">
        <f t="shared" si="10"/>
        <v>0</v>
      </c>
      <c r="K185" s="138" t="s">
        <v>274</v>
      </c>
      <c r="L185" s="32"/>
      <c r="M185" s="143" t="s">
        <v>1</v>
      </c>
      <c r="N185" s="144" t="s">
        <v>43</v>
      </c>
      <c r="P185" s="145">
        <f t="shared" si="11"/>
        <v>0</v>
      </c>
      <c r="Q185" s="145">
        <v>7.2999999999999996E-4</v>
      </c>
      <c r="R185" s="145">
        <f t="shared" si="12"/>
        <v>2.1900000000000001E-3</v>
      </c>
      <c r="S185" s="145">
        <v>0</v>
      </c>
      <c r="T185" s="146">
        <f t="shared" si="13"/>
        <v>0</v>
      </c>
      <c r="AR185" s="147" t="s">
        <v>370</v>
      </c>
      <c r="AT185" s="147" t="s">
        <v>270</v>
      </c>
      <c r="AU185" s="147" t="s">
        <v>90</v>
      </c>
      <c r="AY185" s="17" t="s">
        <v>268</v>
      </c>
      <c r="BE185" s="148">
        <f t="shared" si="14"/>
        <v>0</v>
      </c>
      <c r="BF185" s="148">
        <f t="shared" si="15"/>
        <v>0</v>
      </c>
      <c r="BG185" s="148">
        <f t="shared" si="16"/>
        <v>0</v>
      </c>
      <c r="BH185" s="148">
        <f t="shared" si="17"/>
        <v>0</v>
      </c>
      <c r="BI185" s="148">
        <f t="shared" si="18"/>
        <v>0</v>
      </c>
      <c r="BJ185" s="17" t="s">
        <v>90</v>
      </c>
      <c r="BK185" s="148">
        <f t="shared" si="19"/>
        <v>0</v>
      </c>
      <c r="BL185" s="17" t="s">
        <v>370</v>
      </c>
      <c r="BM185" s="147" t="s">
        <v>5967</v>
      </c>
    </row>
    <row r="186" spans="2:65" s="1" customFormat="1" ht="24.2" customHeight="1">
      <c r="B186" s="32"/>
      <c r="C186" s="136" t="s">
        <v>477</v>
      </c>
      <c r="D186" s="136" t="s">
        <v>270</v>
      </c>
      <c r="E186" s="137" t="s">
        <v>5968</v>
      </c>
      <c r="F186" s="138" t="s">
        <v>5969</v>
      </c>
      <c r="G186" s="139" t="s">
        <v>281</v>
      </c>
      <c r="H186" s="140">
        <v>5</v>
      </c>
      <c r="I186" s="141"/>
      <c r="J186" s="142">
        <f t="shared" si="10"/>
        <v>0</v>
      </c>
      <c r="K186" s="138" t="s">
        <v>274</v>
      </c>
      <c r="L186" s="32"/>
      <c r="M186" s="143" t="s">
        <v>1</v>
      </c>
      <c r="N186" s="144" t="s">
        <v>43</v>
      </c>
      <c r="P186" s="145">
        <f t="shared" si="11"/>
        <v>0</v>
      </c>
      <c r="Q186" s="145">
        <v>2.2000000000000001E-4</v>
      </c>
      <c r="R186" s="145">
        <f t="shared" si="12"/>
        <v>1.1000000000000001E-3</v>
      </c>
      <c r="S186" s="145">
        <v>0</v>
      </c>
      <c r="T186" s="146">
        <f t="shared" si="13"/>
        <v>0</v>
      </c>
      <c r="AR186" s="147" t="s">
        <v>370</v>
      </c>
      <c r="AT186" s="147" t="s">
        <v>270</v>
      </c>
      <c r="AU186" s="147" t="s">
        <v>90</v>
      </c>
      <c r="AY186" s="17" t="s">
        <v>268</v>
      </c>
      <c r="BE186" s="148">
        <f t="shared" si="14"/>
        <v>0</v>
      </c>
      <c r="BF186" s="148">
        <f t="shared" si="15"/>
        <v>0</v>
      </c>
      <c r="BG186" s="148">
        <f t="shared" si="16"/>
        <v>0</v>
      </c>
      <c r="BH186" s="148">
        <f t="shared" si="17"/>
        <v>0</v>
      </c>
      <c r="BI186" s="148">
        <f t="shared" si="18"/>
        <v>0</v>
      </c>
      <c r="BJ186" s="17" t="s">
        <v>90</v>
      </c>
      <c r="BK186" s="148">
        <f t="shared" si="19"/>
        <v>0</v>
      </c>
      <c r="BL186" s="17" t="s">
        <v>370</v>
      </c>
      <c r="BM186" s="147" t="s">
        <v>5970</v>
      </c>
    </row>
    <row r="187" spans="2:65" s="1" customFormat="1" ht="24.2" customHeight="1">
      <c r="B187" s="32"/>
      <c r="C187" s="136" t="s">
        <v>314</v>
      </c>
      <c r="D187" s="136" t="s">
        <v>270</v>
      </c>
      <c r="E187" s="137" t="s">
        <v>5971</v>
      </c>
      <c r="F187" s="138" t="s">
        <v>5972</v>
      </c>
      <c r="G187" s="139" t="s">
        <v>281</v>
      </c>
      <c r="H187" s="140">
        <v>2</v>
      </c>
      <c r="I187" s="141"/>
      <c r="J187" s="142">
        <f t="shared" si="10"/>
        <v>0</v>
      </c>
      <c r="K187" s="138" t="s">
        <v>1612</v>
      </c>
      <c r="L187" s="32"/>
      <c r="M187" s="143" t="s">
        <v>1</v>
      </c>
      <c r="N187" s="144" t="s">
        <v>43</v>
      </c>
      <c r="P187" s="145">
        <f t="shared" si="11"/>
        <v>0</v>
      </c>
      <c r="Q187" s="145">
        <v>1.14E-3</v>
      </c>
      <c r="R187" s="145">
        <f t="shared" si="12"/>
        <v>2.2799999999999999E-3</v>
      </c>
      <c r="S187" s="145">
        <v>0</v>
      </c>
      <c r="T187" s="146">
        <f t="shared" si="13"/>
        <v>0</v>
      </c>
      <c r="AR187" s="147" t="s">
        <v>370</v>
      </c>
      <c r="AT187" s="147" t="s">
        <v>270</v>
      </c>
      <c r="AU187" s="147" t="s">
        <v>90</v>
      </c>
      <c r="AY187" s="17" t="s">
        <v>268</v>
      </c>
      <c r="BE187" s="148">
        <f t="shared" si="14"/>
        <v>0</v>
      </c>
      <c r="BF187" s="148">
        <f t="shared" si="15"/>
        <v>0</v>
      </c>
      <c r="BG187" s="148">
        <f t="shared" si="16"/>
        <v>0</v>
      </c>
      <c r="BH187" s="148">
        <f t="shared" si="17"/>
        <v>0</v>
      </c>
      <c r="BI187" s="148">
        <f t="shared" si="18"/>
        <v>0</v>
      </c>
      <c r="BJ187" s="17" t="s">
        <v>90</v>
      </c>
      <c r="BK187" s="148">
        <f t="shared" si="19"/>
        <v>0</v>
      </c>
      <c r="BL187" s="17" t="s">
        <v>370</v>
      </c>
      <c r="BM187" s="147" t="s">
        <v>5973</v>
      </c>
    </row>
    <row r="188" spans="2:65" s="1" customFormat="1" ht="21.75" customHeight="1">
      <c r="B188" s="32"/>
      <c r="C188" s="136" t="s">
        <v>484</v>
      </c>
      <c r="D188" s="136" t="s">
        <v>270</v>
      </c>
      <c r="E188" s="137" t="s">
        <v>5974</v>
      </c>
      <c r="F188" s="138" t="s">
        <v>5975</v>
      </c>
      <c r="G188" s="139" t="s">
        <v>281</v>
      </c>
      <c r="H188" s="140">
        <v>8</v>
      </c>
      <c r="I188" s="141"/>
      <c r="J188" s="142">
        <f t="shared" si="10"/>
        <v>0</v>
      </c>
      <c r="K188" s="138" t="s">
        <v>274</v>
      </c>
      <c r="L188" s="32"/>
      <c r="M188" s="143" t="s">
        <v>1</v>
      </c>
      <c r="N188" s="144" t="s">
        <v>43</v>
      </c>
      <c r="P188" s="145">
        <f t="shared" si="11"/>
        <v>0</v>
      </c>
      <c r="Q188" s="145">
        <v>3.4000000000000002E-4</v>
      </c>
      <c r="R188" s="145">
        <f t="shared" si="12"/>
        <v>2.7200000000000002E-3</v>
      </c>
      <c r="S188" s="145">
        <v>0</v>
      </c>
      <c r="T188" s="146">
        <f t="shared" si="13"/>
        <v>0</v>
      </c>
      <c r="AR188" s="147" t="s">
        <v>370</v>
      </c>
      <c r="AT188" s="147" t="s">
        <v>270</v>
      </c>
      <c r="AU188" s="147" t="s">
        <v>90</v>
      </c>
      <c r="AY188" s="17" t="s">
        <v>268</v>
      </c>
      <c r="BE188" s="148">
        <f t="shared" si="14"/>
        <v>0</v>
      </c>
      <c r="BF188" s="148">
        <f t="shared" si="15"/>
        <v>0</v>
      </c>
      <c r="BG188" s="148">
        <f t="shared" si="16"/>
        <v>0</v>
      </c>
      <c r="BH188" s="148">
        <f t="shared" si="17"/>
        <v>0</v>
      </c>
      <c r="BI188" s="148">
        <f t="shared" si="18"/>
        <v>0</v>
      </c>
      <c r="BJ188" s="17" t="s">
        <v>90</v>
      </c>
      <c r="BK188" s="148">
        <f t="shared" si="19"/>
        <v>0</v>
      </c>
      <c r="BL188" s="17" t="s">
        <v>370</v>
      </c>
      <c r="BM188" s="147" t="s">
        <v>5976</v>
      </c>
    </row>
    <row r="189" spans="2:65" s="1" customFormat="1" ht="21.75" customHeight="1">
      <c r="B189" s="32"/>
      <c r="C189" s="136" t="s">
        <v>488</v>
      </c>
      <c r="D189" s="136" t="s">
        <v>270</v>
      </c>
      <c r="E189" s="137" t="s">
        <v>5977</v>
      </c>
      <c r="F189" s="138" t="s">
        <v>5978</v>
      </c>
      <c r="G189" s="139" t="s">
        <v>281</v>
      </c>
      <c r="H189" s="140">
        <v>16</v>
      </c>
      <c r="I189" s="141"/>
      <c r="J189" s="142">
        <f t="shared" si="10"/>
        <v>0</v>
      </c>
      <c r="K189" s="138" t="s">
        <v>274</v>
      </c>
      <c r="L189" s="32"/>
      <c r="M189" s="143" t="s">
        <v>1</v>
      </c>
      <c r="N189" s="144" t="s">
        <v>43</v>
      </c>
      <c r="P189" s="145">
        <f t="shared" si="11"/>
        <v>0</v>
      </c>
      <c r="Q189" s="145">
        <v>5.0000000000000001E-4</v>
      </c>
      <c r="R189" s="145">
        <f t="shared" si="12"/>
        <v>8.0000000000000002E-3</v>
      </c>
      <c r="S189" s="145">
        <v>0</v>
      </c>
      <c r="T189" s="146">
        <f t="shared" si="13"/>
        <v>0</v>
      </c>
      <c r="AR189" s="147" t="s">
        <v>370</v>
      </c>
      <c r="AT189" s="147" t="s">
        <v>270</v>
      </c>
      <c r="AU189" s="147" t="s">
        <v>90</v>
      </c>
      <c r="AY189" s="17" t="s">
        <v>268</v>
      </c>
      <c r="BE189" s="148">
        <f t="shared" si="14"/>
        <v>0</v>
      </c>
      <c r="BF189" s="148">
        <f t="shared" si="15"/>
        <v>0</v>
      </c>
      <c r="BG189" s="148">
        <f t="shared" si="16"/>
        <v>0</v>
      </c>
      <c r="BH189" s="148">
        <f t="shared" si="17"/>
        <v>0</v>
      </c>
      <c r="BI189" s="148">
        <f t="shared" si="18"/>
        <v>0</v>
      </c>
      <c r="BJ189" s="17" t="s">
        <v>90</v>
      </c>
      <c r="BK189" s="148">
        <f t="shared" si="19"/>
        <v>0</v>
      </c>
      <c r="BL189" s="17" t="s">
        <v>370</v>
      </c>
      <c r="BM189" s="147" t="s">
        <v>5979</v>
      </c>
    </row>
    <row r="190" spans="2:65" s="1" customFormat="1" ht="24.2" customHeight="1">
      <c r="B190" s="32"/>
      <c r="C190" s="136" t="s">
        <v>492</v>
      </c>
      <c r="D190" s="136" t="s">
        <v>270</v>
      </c>
      <c r="E190" s="137" t="s">
        <v>5980</v>
      </c>
      <c r="F190" s="138" t="s">
        <v>5981</v>
      </c>
      <c r="G190" s="139" t="s">
        <v>281</v>
      </c>
      <c r="H190" s="140">
        <v>8</v>
      </c>
      <c r="I190" s="141"/>
      <c r="J190" s="142">
        <f t="shared" si="10"/>
        <v>0</v>
      </c>
      <c r="K190" s="138" t="s">
        <v>274</v>
      </c>
      <c r="L190" s="32"/>
      <c r="M190" s="143" t="s">
        <v>1</v>
      </c>
      <c r="N190" s="144" t="s">
        <v>43</v>
      </c>
      <c r="P190" s="145">
        <f t="shared" si="11"/>
        <v>0</v>
      </c>
      <c r="Q190" s="145">
        <v>6.9999999999999999E-4</v>
      </c>
      <c r="R190" s="145">
        <f t="shared" si="12"/>
        <v>5.5999999999999999E-3</v>
      </c>
      <c r="S190" s="145">
        <v>0</v>
      </c>
      <c r="T190" s="146">
        <f t="shared" si="13"/>
        <v>0</v>
      </c>
      <c r="AR190" s="147" t="s">
        <v>370</v>
      </c>
      <c r="AT190" s="147" t="s">
        <v>270</v>
      </c>
      <c r="AU190" s="147" t="s">
        <v>90</v>
      </c>
      <c r="AY190" s="17" t="s">
        <v>268</v>
      </c>
      <c r="BE190" s="148">
        <f t="shared" si="14"/>
        <v>0</v>
      </c>
      <c r="BF190" s="148">
        <f t="shared" si="15"/>
        <v>0</v>
      </c>
      <c r="BG190" s="148">
        <f t="shared" si="16"/>
        <v>0</v>
      </c>
      <c r="BH190" s="148">
        <f t="shared" si="17"/>
        <v>0</v>
      </c>
      <c r="BI190" s="148">
        <f t="shared" si="18"/>
        <v>0</v>
      </c>
      <c r="BJ190" s="17" t="s">
        <v>90</v>
      </c>
      <c r="BK190" s="148">
        <f t="shared" si="19"/>
        <v>0</v>
      </c>
      <c r="BL190" s="17" t="s">
        <v>370</v>
      </c>
      <c r="BM190" s="147" t="s">
        <v>5982</v>
      </c>
    </row>
    <row r="191" spans="2:65" s="1" customFormat="1" ht="24.2" customHeight="1">
      <c r="B191" s="32"/>
      <c r="C191" s="136" t="s">
        <v>496</v>
      </c>
      <c r="D191" s="136" t="s">
        <v>270</v>
      </c>
      <c r="E191" s="137" t="s">
        <v>5983</v>
      </c>
      <c r="F191" s="138" t="s">
        <v>5984</v>
      </c>
      <c r="G191" s="139" t="s">
        <v>281</v>
      </c>
      <c r="H191" s="140">
        <v>14</v>
      </c>
      <c r="I191" s="141"/>
      <c r="J191" s="142">
        <f t="shared" si="10"/>
        <v>0</v>
      </c>
      <c r="K191" s="138" t="s">
        <v>274</v>
      </c>
      <c r="L191" s="32"/>
      <c r="M191" s="143" t="s">
        <v>1</v>
      </c>
      <c r="N191" s="144" t="s">
        <v>43</v>
      </c>
      <c r="P191" s="145">
        <f t="shared" si="11"/>
        <v>0</v>
      </c>
      <c r="Q191" s="145">
        <v>1.07E-3</v>
      </c>
      <c r="R191" s="145">
        <f t="shared" si="12"/>
        <v>1.498E-2</v>
      </c>
      <c r="S191" s="145">
        <v>0</v>
      </c>
      <c r="T191" s="146">
        <f t="shared" si="13"/>
        <v>0</v>
      </c>
      <c r="AR191" s="147" t="s">
        <v>370</v>
      </c>
      <c r="AT191" s="147" t="s">
        <v>270</v>
      </c>
      <c r="AU191" s="147" t="s">
        <v>90</v>
      </c>
      <c r="AY191" s="17" t="s">
        <v>268</v>
      </c>
      <c r="BE191" s="148">
        <f t="shared" si="14"/>
        <v>0</v>
      </c>
      <c r="BF191" s="148">
        <f t="shared" si="15"/>
        <v>0</v>
      </c>
      <c r="BG191" s="148">
        <f t="shared" si="16"/>
        <v>0</v>
      </c>
      <c r="BH191" s="148">
        <f t="shared" si="17"/>
        <v>0</v>
      </c>
      <c r="BI191" s="148">
        <f t="shared" si="18"/>
        <v>0</v>
      </c>
      <c r="BJ191" s="17" t="s">
        <v>90</v>
      </c>
      <c r="BK191" s="148">
        <f t="shared" si="19"/>
        <v>0</v>
      </c>
      <c r="BL191" s="17" t="s">
        <v>370</v>
      </c>
      <c r="BM191" s="147" t="s">
        <v>5985</v>
      </c>
    </row>
    <row r="192" spans="2:65" s="1" customFormat="1" ht="21.75" customHeight="1">
      <c r="B192" s="32"/>
      <c r="C192" s="136" t="s">
        <v>502</v>
      </c>
      <c r="D192" s="136" t="s">
        <v>270</v>
      </c>
      <c r="E192" s="137" t="s">
        <v>5986</v>
      </c>
      <c r="F192" s="138" t="s">
        <v>5987</v>
      </c>
      <c r="G192" s="139" t="s">
        <v>281</v>
      </c>
      <c r="H192" s="140">
        <v>2</v>
      </c>
      <c r="I192" s="141"/>
      <c r="J192" s="142">
        <f t="shared" si="10"/>
        <v>0</v>
      </c>
      <c r="K192" s="138" t="s">
        <v>1</v>
      </c>
      <c r="L192" s="32"/>
      <c r="M192" s="143" t="s">
        <v>1</v>
      </c>
      <c r="N192" s="144" t="s">
        <v>43</v>
      </c>
      <c r="P192" s="145">
        <f t="shared" si="11"/>
        <v>0</v>
      </c>
      <c r="Q192" s="145">
        <v>1.82E-3</v>
      </c>
      <c r="R192" s="145">
        <f t="shared" si="12"/>
        <v>3.64E-3</v>
      </c>
      <c r="S192" s="145">
        <v>0</v>
      </c>
      <c r="T192" s="146">
        <f t="shared" si="13"/>
        <v>0</v>
      </c>
      <c r="AR192" s="147" t="s">
        <v>370</v>
      </c>
      <c r="AT192" s="147" t="s">
        <v>270</v>
      </c>
      <c r="AU192" s="147" t="s">
        <v>90</v>
      </c>
      <c r="AY192" s="17" t="s">
        <v>268</v>
      </c>
      <c r="BE192" s="148">
        <f t="shared" si="14"/>
        <v>0</v>
      </c>
      <c r="BF192" s="148">
        <f t="shared" si="15"/>
        <v>0</v>
      </c>
      <c r="BG192" s="148">
        <f t="shared" si="16"/>
        <v>0</v>
      </c>
      <c r="BH192" s="148">
        <f t="shared" si="17"/>
        <v>0</v>
      </c>
      <c r="BI192" s="148">
        <f t="shared" si="18"/>
        <v>0</v>
      </c>
      <c r="BJ192" s="17" t="s">
        <v>90</v>
      </c>
      <c r="BK192" s="148">
        <f t="shared" si="19"/>
        <v>0</v>
      </c>
      <c r="BL192" s="17" t="s">
        <v>370</v>
      </c>
      <c r="BM192" s="147" t="s">
        <v>5988</v>
      </c>
    </row>
    <row r="193" spans="2:65" s="1" customFormat="1" ht="24.2" customHeight="1">
      <c r="B193" s="32"/>
      <c r="C193" s="136" t="s">
        <v>508</v>
      </c>
      <c r="D193" s="136" t="s">
        <v>270</v>
      </c>
      <c r="E193" s="137" t="s">
        <v>5989</v>
      </c>
      <c r="F193" s="138" t="s">
        <v>5990</v>
      </c>
      <c r="G193" s="139" t="s">
        <v>281</v>
      </c>
      <c r="H193" s="140">
        <v>3</v>
      </c>
      <c r="I193" s="141"/>
      <c r="J193" s="142">
        <f t="shared" si="10"/>
        <v>0</v>
      </c>
      <c r="K193" s="138" t="s">
        <v>274</v>
      </c>
      <c r="L193" s="32"/>
      <c r="M193" s="143" t="s">
        <v>1</v>
      </c>
      <c r="N193" s="144" t="s">
        <v>43</v>
      </c>
      <c r="P193" s="145">
        <f t="shared" si="11"/>
        <v>0</v>
      </c>
      <c r="Q193" s="145">
        <v>3.7699999999999999E-3</v>
      </c>
      <c r="R193" s="145">
        <f t="shared" si="12"/>
        <v>1.1310000000000001E-2</v>
      </c>
      <c r="S193" s="145">
        <v>0</v>
      </c>
      <c r="T193" s="146">
        <f t="shared" si="13"/>
        <v>0</v>
      </c>
      <c r="AR193" s="147" t="s">
        <v>370</v>
      </c>
      <c r="AT193" s="147" t="s">
        <v>270</v>
      </c>
      <c r="AU193" s="147" t="s">
        <v>90</v>
      </c>
      <c r="AY193" s="17" t="s">
        <v>268</v>
      </c>
      <c r="BE193" s="148">
        <f t="shared" si="14"/>
        <v>0</v>
      </c>
      <c r="BF193" s="148">
        <f t="shared" si="15"/>
        <v>0</v>
      </c>
      <c r="BG193" s="148">
        <f t="shared" si="16"/>
        <v>0</v>
      </c>
      <c r="BH193" s="148">
        <f t="shared" si="17"/>
        <v>0</v>
      </c>
      <c r="BI193" s="148">
        <f t="shared" si="18"/>
        <v>0</v>
      </c>
      <c r="BJ193" s="17" t="s">
        <v>90</v>
      </c>
      <c r="BK193" s="148">
        <f t="shared" si="19"/>
        <v>0</v>
      </c>
      <c r="BL193" s="17" t="s">
        <v>370</v>
      </c>
      <c r="BM193" s="147" t="s">
        <v>5991</v>
      </c>
    </row>
    <row r="194" spans="2:65" s="1" customFormat="1" ht="33" customHeight="1">
      <c r="B194" s="32"/>
      <c r="C194" s="136" t="s">
        <v>513</v>
      </c>
      <c r="D194" s="136" t="s">
        <v>270</v>
      </c>
      <c r="E194" s="137" t="s">
        <v>4668</v>
      </c>
      <c r="F194" s="138" t="s">
        <v>4669</v>
      </c>
      <c r="G194" s="139" t="s">
        <v>281</v>
      </c>
      <c r="H194" s="140">
        <v>28</v>
      </c>
      <c r="I194" s="141"/>
      <c r="J194" s="142">
        <f t="shared" si="10"/>
        <v>0</v>
      </c>
      <c r="K194" s="138" t="s">
        <v>274</v>
      </c>
      <c r="L194" s="32"/>
      <c r="M194" s="143" t="s">
        <v>1</v>
      </c>
      <c r="N194" s="144" t="s">
        <v>43</v>
      </c>
      <c r="P194" s="145">
        <f t="shared" si="11"/>
        <v>0</v>
      </c>
      <c r="Q194" s="145">
        <v>5.5999999999999995E-4</v>
      </c>
      <c r="R194" s="145">
        <f t="shared" si="12"/>
        <v>1.5679999999999999E-2</v>
      </c>
      <c r="S194" s="145">
        <v>0</v>
      </c>
      <c r="T194" s="146">
        <f t="shared" si="13"/>
        <v>0</v>
      </c>
      <c r="AR194" s="147" t="s">
        <v>370</v>
      </c>
      <c r="AT194" s="147" t="s">
        <v>270</v>
      </c>
      <c r="AU194" s="147" t="s">
        <v>90</v>
      </c>
      <c r="AY194" s="17" t="s">
        <v>268</v>
      </c>
      <c r="BE194" s="148">
        <f t="shared" si="14"/>
        <v>0</v>
      </c>
      <c r="BF194" s="148">
        <f t="shared" si="15"/>
        <v>0</v>
      </c>
      <c r="BG194" s="148">
        <f t="shared" si="16"/>
        <v>0</v>
      </c>
      <c r="BH194" s="148">
        <f t="shared" si="17"/>
        <v>0</v>
      </c>
      <c r="BI194" s="148">
        <f t="shared" si="18"/>
        <v>0</v>
      </c>
      <c r="BJ194" s="17" t="s">
        <v>90</v>
      </c>
      <c r="BK194" s="148">
        <f t="shared" si="19"/>
        <v>0</v>
      </c>
      <c r="BL194" s="17" t="s">
        <v>370</v>
      </c>
      <c r="BM194" s="147" t="s">
        <v>5992</v>
      </c>
    </row>
    <row r="195" spans="2:65" s="1" customFormat="1" ht="33" customHeight="1">
      <c r="B195" s="32"/>
      <c r="C195" s="136" t="s">
        <v>518</v>
      </c>
      <c r="D195" s="136" t="s">
        <v>270</v>
      </c>
      <c r="E195" s="137" t="s">
        <v>5993</v>
      </c>
      <c r="F195" s="138" t="s">
        <v>5994</v>
      </c>
      <c r="G195" s="139" t="s">
        <v>281</v>
      </c>
      <c r="H195" s="140">
        <v>11</v>
      </c>
      <c r="I195" s="141"/>
      <c r="J195" s="142">
        <f t="shared" si="10"/>
        <v>0</v>
      </c>
      <c r="K195" s="138" t="s">
        <v>1</v>
      </c>
      <c r="L195" s="32"/>
      <c r="M195" s="143" t="s">
        <v>1</v>
      </c>
      <c r="N195" s="144" t="s">
        <v>43</v>
      </c>
      <c r="P195" s="145">
        <f t="shared" si="11"/>
        <v>0</v>
      </c>
      <c r="Q195" s="145">
        <v>1.47E-3</v>
      </c>
      <c r="R195" s="145">
        <f t="shared" si="12"/>
        <v>1.617E-2</v>
      </c>
      <c r="S195" s="145">
        <v>0</v>
      </c>
      <c r="T195" s="146">
        <f t="shared" si="13"/>
        <v>0</v>
      </c>
      <c r="AR195" s="147" t="s">
        <v>370</v>
      </c>
      <c r="AT195" s="147" t="s">
        <v>270</v>
      </c>
      <c r="AU195" s="147" t="s">
        <v>90</v>
      </c>
      <c r="AY195" s="17" t="s">
        <v>268</v>
      </c>
      <c r="BE195" s="148">
        <f t="shared" si="14"/>
        <v>0</v>
      </c>
      <c r="BF195" s="148">
        <f t="shared" si="15"/>
        <v>0</v>
      </c>
      <c r="BG195" s="148">
        <f t="shared" si="16"/>
        <v>0</v>
      </c>
      <c r="BH195" s="148">
        <f t="shared" si="17"/>
        <v>0</v>
      </c>
      <c r="BI195" s="148">
        <f t="shared" si="18"/>
        <v>0</v>
      </c>
      <c r="BJ195" s="17" t="s">
        <v>90</v>
      </c>
      <c r="BK195" s="148">
        <f t="shared" si="19"/>
        <v>0</v>
      </c>
      <c r="BL195" s="17" t="s">
        <v>370</v>
      </c>
      <c r="BM195" s="147" t="s">
        <v>5995</v>
      </c>
    </row>
    <row r="196" spans="2:65" s="1" customFormat="1" ht="24.2" customHeight="1">
      <c r="B196" s="32"/>
      <c r="C196" s="136" t="s">
        <v>523</v>
      </c>
      <c r="D196" s="136" t="s">
        <v>270</v>
      </c>
      <c r="E196" s="137" t="s">
        <v>4674</v>
      </c>
      <c r="F196" s="138" t="s">
        <v>4675</v>
      </c>
      <c r="G196" s="139" t="s">
        <v>281</v>
      </c>
      <c r="H196" s="140">
        <v>11</v>
      </c>
      <c r="I196" s="141"/>
      <c r="J196" s="142">
        <f t="shared" si="10"/>
        <v>0</v>
      </c>
      <c r="K196" s="138" t="s">
        <v>274</v>
      </c>
      <c r="L196" s="32"/>
      <c r="M196" s="143" t="s">
        <v>1</v>
      </c>
      <c r="N196" s="144" t="s">
        <v>43</v>
      </c>
      <c r="P196" s="145">
        <f t="shared" si="11"/>
        <v>0</v>
      </c>
      <c r="Q196" s="145">
        <v>7.5000000000000002E-4</v>
      </c>
      <c r="R196" s="145">
        <f t="shared" si="12"/>
        <v>8.2500000000000004E-3</v>
      </c>
      <c r="S196" s="145">
        <v>0</v>
      </c>
      <c r="T196" s="146">
        <f t="shared" si="13"/>
        <v>0</v>
      </c>
      <c r="AR196" s="147" t="s">
        <v>370</v>
      </c>
      <c r="AT196" s="147" t="s">
        <v>270</v>
      </c>
      <c r="AU196" s="147" t="s">
        <v>90</v>
      </c>
      <c r="AY196" s="17" t="s">
        <v>268</v>
      </c>
      <c r="BE196" s="148">
        <f t="shared" si="14"/>
        <v>0</v>
      </c>
      <c r="BF196" s="148">
        <f t="shared" si="15"/>
        <v>0</v>
      </c>
      <c r="BG196" s="148">
        <f t="shared" si="16"/>
        <v>0</v>
      </c>
      <c r="BH196" s="148">
        <f t="shared" si="17"/>
        <v>0</v>
      </c>
      <c r="BI196" s="148">
        <f t="shared" si="18"/>
        <v>0</v>
      </c>
      <c r="BJ196" s="17" t="s">
        <v>90</v>
      </c>
      <c r="BK196" s="148">
        <f t="shared" si="19"/>
        <v>0</v>
      </c>
      <c r="BL196" s="17" t="s">
        <v>370</v>
      </c>
      <c r="BM196" s="147" t="s">
        <v>5996</v>
      </c>
    </row>
    <row r="197" spans="2:65" s="1" customFormat="1" ht="24.2" customHeight="1">
      <c r="B197" s="32"/>
      <c r="C197" s="136" t="s">
        <v>529</v>
      </c>
      <c r="D197" s="136" t="s">
        <v>270</v>
      </c>
      <c r="E197" s="137" t="s">
        <v>4928</v>
      </c>
      <c r="F197" s="138" t="s">
        <v>4929</v>
      </c>
      <c r="G197" s="139" t="s">
        <v>1472</v>
      </c>
      <c r="H197" s="197"/>
      <c r="I197" s="141"/>
      <c r="J197" s="142">
        <f t="shared" si="10"/>
        <v>0</v>
      </c>
      <c r="K197" s="138" t="s">
        <v>274</v>
      </c>
      <c r="L197" s="32"/>
      <c r="M197" s="143" t="s">
        <v>1</v>
      </c>
      <c r="N197" s="144" t="s">
        <v>43</v>
      </c>
      <c r="P197" s="145">
        <f t="shared" si="11"/>
        <v>0</v>
      </c>
      <c r="Q197" s="145">
        <v>0</v>
      </c>
      <c r="R197" s="145">
        <f t="shared" si="12"/>
        <v>0</v>
      </c>
      <c r="S197" s="145">
        <v>0</v>
      </c>
      <c r="T197" s="146">
        <f t="shared" si="13"/>
        <v>0</v>
      </c>
      <c r="AR197" s="147" t="s">
        <v>370</v>
      </c>
      <c r="AT197" s="147" t="s">
        <v>270</v>
      </c>
      <c r="AU197" s="147" t="s">
        <v>90</v>
      </c>
      <c r="AY197" s="17" t="s">
        <v>268</v>
      </c>
      <c r="BE197" s="148">
        <f t="shared" si="14"/>
        <v>0</v>
      </c>
      <c r="BF197" s="148">
        <f t="shared" si="15"/>
        <v>0</v>
      </c>
      <c r="BG197" s="148">
        <f t="shared" si="16"/>
        <v>0</v>
      </c>
      <c r="BH197" s="148">
        <f t="shared" si="17"/>
        <v>0</v>
      </c>
      <c r="BI197" s="148">
        <f t="shared" si="18"/>
        <v>0</v>
      </c>
      <c r="BJ197" s="17" t="s">
        <v>90</v>
      </c>
      <c r="BK197" s="148">
        <f t="shared" si="19"/>
        <v>0</v>
      </c>
      <c r="BL197" s="17" t="s">
        <v>370</v>
      </c>
      <c r="BM197" s="147" t="s">
        <v>5997</v>
      </c>
    </row>
    <row r="198" spans="2:65" s="11" customFormat="1" ht="25.9" customHeight="1">
      <c r="B198" s="124"/>
      <c r="D198" s="125" t="s">
        <v>76</v>
      </c>
      <c r="E198" s="126" t="s">
        <v>4473</v>
      </c>
      <c r="F198" s="126" t="s">
        <v>4474</v>
      </c>
      <c r="I198" s="127"/>
      <c r="J198" s="128">
        <f>BK198</f>
        <v>0</v>
      </c>
      <c r="L198" s="124"/>
      <c r="M198" s="129"/>
      <c r="P198" s="130">
        <f>P199+P200</f>
        <v>0</v>
      </c>
      <c r="R198" s="130">
        <f>R199+R200</f>
        <v>0</v>
      </c>
      <c r="T198" s="131">
        <f>T199+T200</f>
        <v>0</v>
      </c>
      <c r="AR198" s="125" t="s">
        <v>101</v>
      </c>
      <c r="AT198" s="132" t="s">
        <v>76</v>
      </c>
      <c r="AU198" s="132" t="s">
        <v>77</v>
      </c>
      <c r="AY198" s="125" t="s">
        <v>268</v>
      </c>
      <c r="BK198" s="133">
        <f>BK199+BK200</f>
        <v>0</v>
      </c>
    </row>
    <row r="199" spans="2:65" s="1" customFormat="1" ht="21.75" customHeight="1">
      <c r="B199" s="32"/>
      <c r="C199" s="136" t="s">
        <v>534</v>
      </c>
      <c r="D199" s="136" t="s">
        <v>270</v>
      </c>
      <c r="E199" s="137" t="s">
        <v>4475</v>
      </c>
      <c r="F199" s="138" t="s">
        <v>4476</v>
      </c>
      <c r="G199" s="139" t="s">
        <v>4477</v>
      </c>
      <c r="H199" s="140">
        <v>40</v>
      </c>
      <c r="I199" s="141"/>
      <c r="J199" s="142">
        <f>ROUND(I199*H199,2)</f>
        <v>0</v>
      </c>
      <c r="K199" s="138" t="s">
        <v>274</v>
      </c>
      <c r="L199" s="32"/>
      <c r="M199" s="143" t="s">
        <v>1</v>
      </c>
      <c r="N199" s="144" t="s">
        <v>43</v>
      </c>
      <c r="P199" s="145">
        <f>O199*H199</f>
        <v>0</v>
      </c>
      <c r="Q199" s="145">
        <v>0</v>
      </c>
      <c r="R199" s="145">
        <f>Q199*H199</f>
        <v>0</v>
      </c>
      <c r="S199" s="145">
        <v>0</v>
      </c>
      <c r="T199" s="146">
        <f>S199*H199</f>
        <v>0</v>
      </c>
      <c r="AR199" s="147" t="s">
        <v>4478</v>
      </c>
      <c r="AT199" s="147" t="s">
        <v>270</v>
      </c>
      <c r="AU199" s="147" t="s">
        <v>84</v>
      </c>
      <c r="AY199" s="17" t="s">
        <v>268</v>
      </c>
      <c r="BE199" s="148">
        <f>IF(N199="základní",J199,0)</f>
        <v>0</v>
      </c>
      <c r="BF199" s="148">
        <f>IF(N199="snížená",J199,0)</f>
        <v>0</v>
      </c>
      <c r="BG199" s="148">
        <f>IF(N199="zákl. přenesená",J199,0)</f>
        <v>0</v>
      </c>
      <c r="BH199" s="148">
        <f>IF(N199="sníž. přenesená",J199,0)</f>
        <v>0</v>
      </c>
      <c r="BI199" s="148">
        <f>IF(N199="nulová",J199,0)</f>
        <v>0</v>
      </c>
      <c r="BJ199" s="17" t="s">
        <v>90</v>
      </c>
      <c r="BK199" s="148">
        <f>ROUND(I199*H199,2)</f>
        <v>0</v>
      </c>
      <c r="BL199" s="17" t="s">
        <v>4478</v>
      </c>
      <c r="BM199" s="147" t="s">
        <v>5998</v>
      </c>
    </row>
    <row r="200" spans="2:65" s="11" customFormat="1" ht="22.9" customHeight="1">
      <c r="B200" s="124"/>
      <c r="D200" s="125" t="s">
        <v>76</v>
      </c>
      <c r="E200" s="134" t="s">
        <v>4990</v>
      </c>
      <c r="F200" s="134" t="s">
        <v>4991</v>
      </c>
      <c r="I200" s="127"/>
      <c r="J200" s="135">
        <f>BK200</f>
        <v>0</v>
      </c>
      <c r="L200" s="124"/>
      <c r="M200" s="129"/>
      <c r="P200" s="130">
        <f>P201</f>
        <v>0</v>
      </c>
      <c r="R200" s="130">
        <f>R201</f>
        <v>0</v>
      </c>
      <c r="T200" s="131">
        <f>T201</f>
        <v>0</v>
      </c>
      <c r="AR200" s="125" t="s">
        <v>289</v>
      </c>
      <c r="AT200" s="132" t="s">
        <v>76</v>
      </c>
      <c r="AU200" s="132" t="s">
        <v>84</v>
      </c>
      <c r="AY200" s="125" t="s">
        <v>268</v>
      </c>
      <c r="BK200" s="133">
        <f>BK201</f>
        <v>0</v>
      </c>
    </row>
    <row r="201" spans="2:65" s="1" customFormat="1" ht="16.5" customHeight="1">
      <c r="B201" s="32"/>
      <c r="C201" s="136" t="s">
        <v>539</v>
      </c>
      <c r="D201" s="136" t="s">
        <v>270</v>
      </c>
      <c r="E201" s="137" t="s">
        <v>4992</v>
      </c>
      <c r="F201" s="138" t="s">
        <v>4993</v>
      </c>
      <c r="G201" s="139" t="s">
        <v>665</v>
      </c>
      <c r="H201" s="140">
        <v>1</v>
      </c>
      <c r="I201" s="141"/>
      <c r="J201" s="142">
        <f>ROUND(I201*H201,2)</f>
        <v>0</v>
      </c>
      <c r="K201" s="138" t="s">
        <v>1</v>
      </c>
      <c r="L201" s="32"/>
      <c r="M201" s="181" t="s">
        <v>1</v>
      </c>
      <c r="N201" s="182" t="s">
        <v>43</v>
      </c>
      <c r="O201" s="183"/>
      <c r="P201" s="184">
        <f>O201*H201</f>
        <v>0</v>
      </c>
      <c r="Q201" s="184">
        <v>0</v>
      </c>
      <c r="R201" s="184">
        <f>Q201*H201</f>
        <v>0</v>
      </c>
      <c r="S201" s="184">
        <v>0</v>
      </c>
      <c r="T201" s="185">
        <f>S201*H201</f>
        <v>0</v>
      </c>
      <c r="AR201" s="147" t="s">
        <v>4994</v>
      </c>
      <c r="AT201" s="147" t="s">
        <v>270</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4994</v>
      </c>
      <c r="BM201" s="147" t="s">
        <v>5999</v>
      </c>
    </row>
    <row r="202" spans="2:65" s="1" customFormat="1" ht="6.95" customHeight="1">
      <c r="B202" s="44"/>
      <c r="C202" s="45"/>
      <c r="D202" s="45"/>
      <c r="E202" s="45"/>
      <c r="F202" s="45"/>
      <c r="G202" s="45"/>
      <c r="H202" s="45"/>
      <c r="I202" s="45"/>
      <c r="J202" s="45"/>
      <c r="K202" s="45"/>
      <c r="L202" s="32"/>
    </row>
  </sheetData>
  <sheetProtection algorithmName="SHA-512" hashValue="HfTahLEVBeuliusuJit6jOyzZHwO/Xo6kIrh4rhppkT3WoZbQ9+qus31JH7lfEeNb3cDwx033l2UFPKgTPLVQg==" saltValue="NNCEe+K7jkaJ0Teu/htWnJbkotD6V8L2PSu4ZPLbPJ5J4GWuB7iOvqdafeSRX0XrWUo8kqITuU7bpXduHtLFNQ==" spinCount="100000" sheet="1" objects="1" scenarios="1" formatColumns="0" formatRows="0" autoFilter="0"/>
  <autoFilter ref="C130:K201"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178</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231</v>
      </c>
      <c r="F9" s="242"/>
      <c r="G9" s="242"/>
      <c r="H9" s="242"/>
      <c r="L9" s="20"/>
    </row>
    <row r="10" spans="2:46" ht="12" customHeight="1">
      <c r="B10" s="20"/>
      <c r="D10" s="27" t="s">
        <v>234</v>
      </c>
      <c r="L10" s="20"/>
    </row>
    <row r="11" spans="2:46" s="1" customFormat="1" ht="16.5" customHeight="1">
      <c r="B11" s="32"/>
      <c r="E11" s="222" t="s">
        <v>5860</v>
      </c>
      <c r="F11" s="257"/>
      <c r="G11" s="257"/>
      <c r="H11" s="257"/>
      <c r="L11" s="32"/>
    </row>
    <row r="12" spans="2:46" s="1" customFormat="1" ht="12" customHeight="1">
      <c r="B12" s="32"/>
      <c r="D12" s="27" t="s">
        <v>4264</v>
      </c>
      <c r="L12" s="32"/>
    </row>
    <row r="13" spans="2:46" s="1" customFormat="1" ht="16.5" customHeight="1">
      <c r="B13" s="32"/>
      <c r="E13" s="235" t="s">
        <v>6000</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ROUND((SUM(BE129:BE178)),  2)</f>
        <v>0</v>
      </c>
      <c r="I37" s="96">
        <v>0.21</v>
      </c>
      <c r="J37" s="85">
        <f>ROUND(((SUM(BE129:BE178))*I37),  2)</f>
        <v>0</v>
      </c>
      <c r="L37" s="32"/>
    </row>
    <row r="38" spans="2:12" s="1" customFormat="1" ht="14.45" customHeight="1">
      <c r="B38" s="32"/>
      <c r="E38" s="27" t="s">
        <v>43</v>
      </c>
      <c r="F38" s="85">
        <f>ROUND((SUM(BF129:BF178)),  2)</f>
        <v>0</v>
      </c>
      <c r="I38" s="96">
        <v>0.15</v>
      </c>
      <c r="J38" s="85">
        <f>ROUND(((SUM(BF129:BF178))*I38),  2)</f>
        <v>0</v>
      </c>
      <c r="L38" s="32"/>
    </row>
    <row r="39" spans="2:12" s="1" customFormat="1" ht="14.45" hidden="1" customHeight="1">
      <c r="B39" s="32"/>
      <c r="E39" s="27" t="s">
        <v>44</v>
      </c>
      <c r="F39" s="85">
        <f>ROUND((SUM(BG129:BG178)),  2)</f>
        <v>0</v>
      </c>
      <c r="I39" s="96">
        <v>0.21</v>
      </c>
      <c r="J39" s="85">
        <f>0</f>
        <v>0</v>
      </c>
      <c r="L39" s="32"/>
    </row>
    <row r="40" spans="2:12" s="1" customFormat="1" ht="14.45" hidden="1" customHeight="1">
      <c r="B40" s="32"/>
      <c r="E40" s="27" t="s">
        <v>45</v>
      </c>
      <c r="F40" s="85">
        <f>ROUND((SUM(BH129:BH178)),  2)</f>
        <v>0</v>
      </c>
      <c r="I40" s="96">
        <v>0.15</v>
      </c>
      <c r="J40" s="85">
        <f>0</f>
        <v>0</v>
      </c>
      <c r="L40" s="32"/>
    </row>
    <row r="41" spans="2:12" s="1" customFormat="1" ht="14.45" hidden="1" customHeight="1">
      <c r="B41" s="32"/>
      <c r="E41" s="27" t="s">
        <v>46</v>
      </c>
      <c r="F41" s="85">
        <f>ROUND((SUM(BI129:BI178)),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231</v>
      </c>
      <c r="F87" s="242"/>
      <c r="G87" s="242"/>
      <c r="H87" s="242"/>
      <c r="L87" s="20"/>
    </row>
    <row r="88" spans="2:12" ht="12" customHeight="1">
      <c r="B88" s="20"/>
      <c r="C88" s="27" t="s">
        <v>234</v>
      </c>
      <c r="L88" s="20"/>
    </row>
    <row r="89" spans="2:12" s="1" customFormat="1" ht="16.5" customHeight="1">
      <c r="B89" s="32"/>
      <c r="E89" s="222" t="s">
        <v>5860</v>
      </c>
      <c r="F89" s="257"/>
      <c r="G89" s="257"/>
      <c r="H89" s="257"/>
      <c r="L89" s="32"/>
    </row>
    <row r="90" spans="2:12" s="1" customFormat="1" ht="12" customHeight="1">
      <c r="B90" s="32"/>
      <c r="C90" s="27" t="s">
        <v>4264</v>
      </c>
      <c r="L90" s="32"/>
    </row>
    <row r="91" spans="2:12" s="1" customFormat="1" ht="16.5" customHeight="1">
      <c r="B91" s="32"/>
      <c r="E91" s="235" t="str">
        <f>E13</f>
        <v>D.3.2. - Primární okruh tepelného čerpadla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6000</v>
      </c>
      <c r="E101" s="110"/>
      <c r="F101" s="110"/>
      <c r="G101" s="110"/>
      <c r="H101" s="110"/>
      <c r="I101" s="110"/>
      <c r="J101" s="111">
        <f>J130</f>
        <v>0</v>
      </c>
      <c r="L101" s="108"/>
    </row>
    <row r="102" spans="2:47" s="9" customFormat="1" ht="19.899999999999999" customHeight="1">
      <c r="B102" s="112"/>
      <c r="D102" s="113" t="s">
        <v>6001</v>
      </c>
      <c r="E102" s="114"/>
      <c r="F102" s="114"/>
      <c r="G102" s="114"/>
      <c r="H102" s="114"/>
      <c r="I102" s="114"/>
      <c r="J102" s="115">
        <f>J131</f>
        <v>0</v>
      </c>
      <c r="L102" s="112"/>
    </row>
    <row r="103" spans="2:47" s="9" customFormat="1" ht="19.899999999999999" customHeight="1">
      <c r="B103" s="112"/>
      <c r="D103" s="113" t="s">
        <v>6002</v>
      </c>
      <c r="E103" s="114"/>
      <c r="F103" s="114"/>
      <c r="G103" s="114"/>
      <c r="H103" s="114"/>
      <c r="I103" s="114"/>
      <c r="J103" s="115">
        <f>J136</f>
        <v>0</v>
      </c>
      <c r="L103" s="112"/>
    </row>
    <row r="104" spans="2:47" s="9" customFormat="1" ht="19.899999999999999" customHeight="1">
      <c r="B104" s="112"/>
      <c r="D104" s="113" t="s">
        <v>6003</v>
      </c>
      <c r="E104" s="114"/>
      <c r="F104" s="114"/>
      <c r="G104" s="114"/>
      <c r="H104" s="114"/>
      <c r="I104" s="114"/>
      <c r="J104" s="115">
        <f>J146</f>
        <v>0</v>
      </c>
      <c r="L104" s="112"/>
    </row>
    <row r="105" spans="2:47" s="9" customFormat="1" ht="19.899999999999999" customHeight="1">
      <c r="B105" s="112"/>
      <c r="D105" s="113" t="s">
        <v>6004</v>
      </c>
      <c r="E105" s="114"/>
      <c r="F105" s="114"/>
      <c r="G105" s="114"/>
      <c r="H105" s="114"/>
      <c r="I105" s="114"/>
      <c r="J105" s="115">
        <f>J166</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231</v>
      </c>
      <c r="F117" s="242"/>
      <c r="G117" s="242"/>
      <c r="H117" s="242"/>
      <c r="L117" s="20"/>
    </row>
    <row r="118" spans="2:20" ht="12" customHeight="1">
      <c r="B118" s="20"/>
      <c r="C118" s="27" t="s">
        <v>234</v>
      </c>
      <c r="L118" s="20"/>
    </row>
    <row r="119" spans="2:20" s="1" customFormat="1" ht="16.5" customHeight="1">
      <c r="B119" s="32"/>
      <c r="E119" s="222" t="s">
        <v>5860</v>
      </c>
      <c r="F119" s="257"/>
      <c r="G119" s="257"/>
      <c r="H119" s="257"/>
      <c r="L119" s="32"/>
    </row>
    <row r="120" spans="2:20" s="1" customFormat="1" ht="12" customHeight="1">
      <c r="B120" s="32"/>
      <c r="C120" s="27" t="s">
        <v>4264</v>
      </c>
      <c r="L120" s="32"/>
    </row>
    <row r="121" spans="2:20" s="1" customFormat="1" ht="16.5" customHeight="1">
      <c r="B121" s="32"/>
      <c r="E121" s="235" t="str">
        <f>E13</f>
        <v>D.3.2. - Primární okruh tepelného čerpadla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0</v>
      </c>
      <c r="S129" s="53"/>
      <c r="T129" s="122">
        <f>T130</f>
        <v>0</v>
      </c>
      <c r="AT129" s="17" t="s">
        <v>76</v>
      </c>
      <c r="AU129" s="17" t="s">
        <v>242</v>
      </c>
      <c r="BK129" s="123">
        <f>BK130</f>
        <v>0</v>
      </c>
    </row>
    <row r="130" spans="2:65" s="11" customFormat="1" ht="25.9" customHeight="1">
      <c r="B130" s="124"/>
      <c r="D130" s="125" t="s">
        <v>76</v>
      </c>
      <c r="E130" s="126" t="s">
        <v>176</v>
      </c>
      <c r="F130" s="126" t="s">
        <v>177</v>
      </c>
      <c r="I130" s="127"/>
      <c r="J130" s="128">
        <f>BK130</f>
        <v>0</v>
      </c>
      <c r="L130" s="124"/>
      <c r="M130" s="129"/>
      <c r="P130" s="130">
        <f>P131+P136+P146+P166</f>
        <v>0</v>
      </c>
      <c r="R130" s="130">
        <f>R131+R136+R146+R166</f>
        <v>0</v>
      </c>
      <c r="T130" s="131">
        <f>T131+T136+T146+T166</f>
        <v>0</v>
      </c>
      <c r="AR130" s="125" t="s">
        <v>84</v>
      </c>
      <c r="AT130" s="132" t="s">
        <v>76</v>
      </c>
      <c r="AU130" s="132" t="s">
        <v>77</v>
      </c>
      <c r="AY130" s="125" t="s">
        <v>268</v>
      </c>
      <c r="BK130" s="133">
        <f>BK131+BK136+BK146+BK166</f>
        <v>0</v>
      </c>
    </row>
    <row r="131" spans="2:65" s="11" customFormat="1" ht="22.9" customHeight="1">
      <c r="B131" s="124"/>
      <c r="D131" s="125" t="s">
        <v>76</v>
      </c>
      <c r="E131" s="134" t="s">
        <v>6005</v>
      </c>
      <c r="F131" s="134" t="s">
        <v>6006</v>
      </c>
      <c r="I131" s="127"/>
      <c r="J131" s="135">
        <f>BK131</f>
        <v>0</v>
      </c>
      <c r="L131" s="124"/>
      <c r="M131" s="129"/>
      <c r="P131" s="130">
        <f>SUM(P132:P135)</f>
        <v>0</v>
      </c>
      <c r="R131" s="130">
        <f>SUM(R132:R135)</f>
        <v>0</v>
      </c>
      <c r="T131" s="131">
        <f>SUM(T132:T135)</f>
        <v>0</v>
      </c>
      <c r="AR131" s="125" t="s">
        <v>84</v>
      </c>
      <c r="AT131" s="132" t="s">
        <v>76</v>
      </c>
      <c r="AU131" s="132" t="s">
        <v>84</v>
      </c>
      <c r="AY131" s="125" t="s">
        <v>268</v>
      </c>
      <c r="BK131" s="133">
        <f>SUM(BK132:BK135)</f>
        <v>0</v>
      </c>
    </row>
    <row r="132" spans="2:65" s="1" customFormat="1" ht="66.75" customHeight="1">
      <c r="B132" s="32"/>
      <c r="C132" s="136" t="s">
        <v>84</v>
      </c>
      <c r="D132" s="136" t="s">
        <v>270</v>
      </c>
      <c r="E132" s="137" t="s">
        <v>6007</v>
      </c>
      <c r="F132" s="138" t="s">
        <v>6008</v>
      </c>
      <c r="G132" s="139" t="s">
        <v>445</v>
      </c>
      <c r="H132" s="140">
        <v>1</v>
      </c>
      <c r="I132" s="141"/>
      <c r="J132" s="142">
        <f>ROUND(I132*H132,2)</f>
        <v>0</v>
      </c>
      <c r="K132" s="138" t="s">
        <v>1</v>
      </c>
      <c r="L132" s="32"/>
      <c r="M132" s="143" t="s">
        <v>1</v>
      </c>
      <c r="N132" s="144" t="s">
        <v>43</v>
      </c>
      <c r="P132" s="145">
        <f>O132*H132</f>
        <v>0</v>
      </c>
      <c r="Q132" s="145">
        <v>0</v>
      </c>
      <c r="R132" s="145">
        <f>Q132*H132</f>
        <v>0</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101</v>
      </c>
    </row>
    <row r="133" spans="2:65" s="1" customFormat="1" ht="16.5" customHeight="1">
      <c r="B133" s="32"/>
      <c r="C133" s="136" t="s">
        <v>90</v>
      </c>
      <c r="D133" s="136" t="s">
        <v>270</v>
      </c>
      <c r="E133" s="137" t="s">
        <v>6009</v>
      </c>
      <c r="F133" s="138" t="s">
        <v>6010</v>
      </c>
      <c r="G133" s="139" t="s">
        <v>445</v>
      </c>
      <c r="H133" s="140">
        <v>1</v>
      </c>
      <c r="I133" s="141"/>
      <c r="J133" s="142">
        <f>ROUND(I133*H133,2)</f>
        <v>0</v>
      </c>
      <c r="K133" s="138" t="s">
        <v>1</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309</v>
      </c>
    </row>
    <row r="134" spans="2:65" s="1" customFormat="1" ht="16.5" customHeight="1">
      <c r="B134" s="32"/>
      <c r="C134" s="136" t="s">
        <v>97</v>
      </c>
      <c r="D134" s="136" t="s">
        <v>270</v>
      </c>
      <c r="E134" s="137" t="s">
        <v>6011</v>
      </c>
      <c r="F134" s="138" t="s">
        <v>6012</v>
      </c>
      <c r="G134" s="139" t="s">
        <v>445</v>
      </c>
      <c r="H134" s="140">
        <v>1</v>
      </c>
      <c r="I134" s="141"/>
      <c r="J134" s="142">
        <f>ROUND(I134*H134,2)</f>
        <v>0</v>
      </c>
      <c r="K134" s="138" t="s">
        <v>1</v>
      </c>
      <c r="L134" s="32"/>
      <c r="M134" s="143" t="s">
        <v>1</v>
      </c>
      <c r="N134" s="144" t="s">
        <v>43</v>
      </c>
      <c r="P134" s="145">
        <f>O134*H134</f>
        <v>0</v>
      </c>
      <c r="Q134" s="145">
        <v>0</v>
      </c>
      <c r="R134" s="145">
        <f>Q134*H134</f>
        <v>0</v>
      </c>
      <c r="S134" s="145">
        <v>0</v>
      </c>
      <c r="T134" s="146">
        <f>S134*H134</f>
        <v>0</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378</v>
      </c>
    </row>
    <row r="135" spans="2:65" s="1" customFormat="1" ht="33" customHeight="1">
      <c r="B135" s="32"/>
      <c r="C135" s="136" t="s">
        <v>101</v>
      </c>
      <c r="D135" s="136" t="s">
        <v>270</v>
      </c>
      <c r="E135" s="137" t="s">
        <v>6013</v>
      </c>
      <c r="F135" s="138" t="s">
        <v>6014</v>
      </c>
      <c r="G135" s="139" t="s">
        <v>445</v>
      </c>
      <c r="H135" s="140">
        <v>4</v>
      </c>
      <c r="I135" s="141"/>
      <c r="J135" s="142">
        <f>ROUND(I135*H135,2)</f>
        <v>0</v>
      </c>
      <c r="K135" s="138" t="s">
        <v>1</v>
      </c>
      <c r="L135" s="32"/>
      <c r="M135" s="143" t="s">
        <v>1</v>
      </c>
      <c r="N135" s="144" t="s">
        <v>43</v>
      </c>
      <c r="P135" s="145">
        <f>O135*H135</f>
        <v>0</v>
      </c>
      <c r="Q135" s="145">
        <v>0</v>
      </c>
      <c r="R135" s="145">
        <f>Q135*H135</f>
        <v>0</v>
      </c>
      <c r="S135" s="145">
        <v>0</v>
      </c>
      <c r="T135" s="146">
        <f>S135*H135</f>
        <v>0</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387</v>
      </c>
    </row>
    <row r="136" spans="2:65" s="11" customFormat="1" ht="22.9" customHeight="1">
      <c r="B136" s="124"/>
      <c r="D136" s="125" t="s">
        <v>76</v>
      </c>
      <c r="E136" s="134" t="s">
        <v>6015</v>
      </c>
      <c r="F136" s="134" t="s">
        <v>6016</v>
      </c>
      <c r="I136" s="127"/>
      <c r="J136" s="135">
        <f>BK136</f>
        <v>0</v>
      </c>
      <c r="L136" s="124"/>
      <c r="M136" s="129"/>
      <c r="P136" s="130">
        <f>SUM(P137:P145)</f>
        <v>0</v>
      </c>
      <c r="R136" s="130">
        <f>SUM(R137:R145)</f>
        <v>0</v>
      </c>
      <c r="T136" s="131">
        <f>SUM(T137:T145)</f>
        <v>0</v>
      </c>
      <c r="AR136" s="125" t="s">
        <v>84</v>
      </c>
      <c r="AT136" s="132" t="s">
        <v>76</v>
      </c>
      <c r="AU136" s="132" t="s">
        <v>84</v>
      </c>
      <c r="AY136" s="125" t="s">
        <v>268</v>
      </c>
      <c r="BK136" s="133">
        <f>SUM(BK137:BK145)</f>
        <v>0</v>
      </c>
    </row>
    <row r="137" spans="2:65" s="1" customFormat="1" ht="16.5" customHeight="1">
      <c r="B137" s="32"/>
      <c r="C137" s="136" t="s">
        <v>289</v>
      </c>
      <c r="D137" s="136" t="s">
        <v>270</v>
      </c>
      <c r="E137" s="137" t="s">
        <v>6017</v>
      </c>
      <c r="F137" s="138" t="s">
        <v>6018</v>
      </c>
      <c r="G137" s="139" t="s">
        <v>318</v>
      </c>
      <c r="H137" s="140">
        <v>480</v>
      </c>
      <c r="I137" s="141"/>
      <c r="J137" s="142">
        <f>ROUND(I137*H137,2)</f>
        <v>0</v>
      </c>
      <c r="K137" s="138" t="s">
        <v>1</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406</v>
      </c>
    </row>
    <row r="138" spans="2:65" s="1" customFormat="1" ht="97.5">
      <c r="B138" s="32"/>
      <c r="D138" s="150" t="s">
        <v>475</v>
      </c>
      <c r="F138" s="178" t="s">
        <v>6019</v>
      </c>
      <c r="I138" s="179"/>
      <c r="L138" s="32"/>
      <c r="M138" s="180"/>
      <c r="T138" s="56"/>
      <c r="AT138" s="17" t="s">
        <v>475</v>
      </c>
      <c r="AU138" s="17" t="s">
        <v>90</v>
      </c>
    </row>
    <row r="139" spans="2:65" s="1" customFormat="1" ht="21.75" customHeight="1">
      <c r="B139" s="32"/>
      <c r="C139" s="136" t="s">
        <v>293</v>
      </c>
      <c r="D139" s="136" t="s">
        <v>270</v>
      </c>
      <c r="E139" s="137" t="s">
        <v>6020</v>
      </c>
      <c r="F139" s="138" t="s">
        <v>6021</v>
      </c>
      <c r="G139" s="139" t="s">
        <v>440</v>
      </c>
      <c r="H139" s="140">
        <v>4</v>
      </c>
      <c r="I139" s="141"/>
      <c r="J139" s="142">
        <f>ROUND(I139*H139,2)</f>
        <v>0</v>
      </c>
      <c r="K139" s="138" t="s">
        <v>1</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416</v>
      </c>
    </row>
    <row r="140" spans="2:65" s="1" customFormat="1" ht="97.5">
      <c r="B140" s="32"/>
      <c r="D140" s="150" t="s">
        <v>475</v>
      </c>
      <c r="F140" s="178" t="s">
        <v>6022</v>
      </c>
      <c r="I140" s="179"/>
      <c r="L140" s="32"/>
      <c r="M140" s="180"/>
      <c r="T140" s="56"/>
      <c r="AT140" s="17" t="s">
        <v>475</v>
      </c>
      <c r="AU140" s="17" t="s">
        <v>90</v>
      </c>
    </row>
    <row r="141" spans="2:65" s="1" customFormat="1" ht="16.5" customHeight="1">
      <c r="B141" s="32"/>
      <c r="C141" s="136" t="s">
        <v>299</v>
      </c>
      <c r="D141" s="136" t="s">
        <v>270</v>
      </c>
      <c r="E141" s="137" t="s">
        <v>6023</v>
      </c>
      <c r="F141" s="138" t="s">
        <v>6024</v>
      </c>
      <c r="G141" s="139" t="s">
        <v>440</v>
      </c>
      <c r="H141" s="140">
        <v>4</v>
      </c>
      <c r="I141" s="141"/>
      <c r="J141" s="142">
        <f>ROUND(I141*H141,2)</f>
        <v>0</v>
      </c>
      <c r="K141" s="138" t="s">
        <v>1</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308</v>
      </c>
    </row>
    <row r="142" spans="2:65" s="1" customFormat="1" ht="37.9" customHeight="1">
      <c r="B142" s="32"/>
      <c r="C142" s="136" t="s">
        <v>309</v>
      </c>
      <c r="D142" s="136" t="s">
        <v>270</v>
      </c>
      <c r="E142" s="137" t="s">
        <v>6025</v>
      </c>
      <c r="F142" s="138" t="s">
        <v>6026</v>
      </c>
      <c r="G142" s="139" t="s">
        <v>440</v>
      </c>
      <c r="H142" s="140">
        <v>4</v>
      </c>
      <c r="I142" s="141"/>
      <c r="J142" s="142">
        <f>ROUND(I142*H142,2)</f>
        <v>0</v>
      </c>
      <c r="K142" s="138" t="s">
        <v>1</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437</v>
      </c>
    </row>
    <row r="143" spans="2:65" s="1" customFormat="1" ht="37.9" customHeight="1">
      <c r="B143" s="32"/>
      <c r="C143" s="136" t="s">
        <v>315</v>
      </c>
      <c r="D143" s="136" t="s">
        <v>270</v>
      </c>
      <c r="E143" s="137" t="s">
        <v>6027</v>
      </c>
      <c r="F143" s="138" t="s">
        <v>6028</v>
      </c>
      <c r="G143" s="139" t="s">
        <v>440</v>
      </c>
      <c r="H143" s="140">
        <v>4</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448</v>
      </c>
    </row>
    <row r="144" spans="2:65" s="1" customFormat="1" ht="21.75" customHeight="1">
      <c r="B144" s="32"/>
      <c r="C144" s="136" t="s">
        <v>321</v>
      </c>
      <c r="D144" s="136" t="s">
        <v>270</v>
      </c>
      <c r="E144" s="137" t="s">
        <v>6029</v>
      </c>
      <c r="F144" s="138" t="s">
        <v>6030</v>
      </c>
      <c r="G144" s="139" t="s">
        <v>413</v>
      </c>
      <c r="H144" s="140">
        <v>5</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477</v>
      </c>
    </row>
    <row r="145" spans="2:65" s="1" customFormat="1" ht="97.5">
      <c r="B145" s="32"/>
      <c r="D145" s="150" t="s">
        <v>475</v>
      </c>
      <c r="F145" s="178" t="s">
        <v>6031</v>
      </c>
      <c r="I145" s="179"/>
      <c r="L145" s="32"/>
      <c r="M145" s="180"/>
      <c r="T145" s="56"/>
      <c r="AT145" s="17" t="s">
        <v>475</v>
      </c>
      <c r="AU145" s="17" t="s">
        <v>90</v>
      </c>
    </row>
    <row r="146" spans="2:65" s="11" customFormat="1" ht="22.9" customHeight="1">
      <c r="B146" s="124"/>
      <c r="D146" s="125" t="s">
        <v>76</v>
      </c>
      <c r="E146" s="134" t="s">
        <v>6032</v>
      </c>
      <c r="F146" s="134" t="s">
        <v>6033</v>
      </c>
      <c r="I146" s="127"/>
      <c r="J146" s="135">
        <f>BK146</f>
        <v>0</v>
      </c>
      <c r="L146" s="124"/>
      <c r="M146" s="129"/>
      <c r="P146" s="130">
        <f>SUM(P147:P165)</f>
        <v>0</v>
      </c>
      <c r="R146" s="130">
        <f>SUM(R147:R165)</f>
        <v>0</v>
      </c>
      <c r="T146" s="131">
        <f>SUM(T147:T165)</f>
        <v>0</v>
      </c>
      <c r="AR146" s="125" t="s">
        <v>84</v>
      </c>
      <c r="AT146" s="132" t="s">
        <v>76</v>
      </c>
      <c r="AU146" s="132" t="s">
        <v>84</v>
      </c>
      <c r="AY146" s="125" t="s">
        <v>268</v>
      </c>
      <c r="BK146" s="133">
        <f>SUM(BK147:BK165)</f>
        <v>0</v>
      </c>
    </row>
    <row r="147" spans="2:65" s="1" customFormat="1" ht="37.9" customHeight="1">
      <c r="B147" s="32"/>
      <c r="C147" s="136" t="s">
        <v>326</v>
      </c>
      <c r="D147" s="136" t="s">
        <v>270</v>
      </c>
      <c r="E147" s="137" t="s">
        <v>6034</v>
      </c>
      <c r="F147" s="138" t="s">
        <v>6035</v>
      </c>
      <c r="G147" s="139" t="s">
        <v>440</v>
      </c>
      <c r="H147" s="140">
        <v>8</v>
      </c>
      <c r="I147" s="141"/>
      <c r="J147" s="142">
        <f t="shared" ref="J147:J157" si="0">ROUND(I147*H147,2)</f>
        <v>0</v>
      </c>
      <c r="K147" s="138" t="s">
        <v>1</v>
      </c>
      <c r="L147" s="32"/>
      <c r="M147" s="143" t="s">
        <v>1</v>
      </c>
      <c r="N147" s="144" t="s">
        <v>43</v>
      </c>
      <c r="P147" s="145">
        <f t="shared" ref="P147:P157" si="1">O147*H147</f>
        <v>0</v>
      </c>
      <c r="Q147" s="145">
        <v>0</v>
      </c>
      <c r="R147" s="145">
        <f t="shared" ref="R147:R157" si="2">Q147*H147</f>
        <v>0</v>
      </c>
      <c r="S147" s="145">
        <v>0</v>
      </c>
      <c r="T147" s="146">
        <f t="shared" ref="T147:T157" si="3">S147*H147</f>
        <v>0</v>
      </c>
      <c r="AR147" s="147" t="s">
        <v>101</v>
      </c>
      <c r="AT147" s="147" t="s">
        <v>270</v>
      </c>
      <c r="AU147" s="147" t="s">
        <v>90</v>
      </c>
      <c r="AY147" s="17" t="s">
        <v>268</v>
      </c>
      <c r="BE147" s="148">
        <f t="shared" ref="BE147:BE157" si="4">IF(N147="základní",J147,0)</f>
        <v>0</v>
      </c>
      <c r="BF147" s="148">
        <f t="shared" ref="BF147:BF157" si="5">IF(N147="snížená",J147,0)</f>
        <v>0</v>
      </c>
      <c r="BG147" s="148">
        <f t="shared" ref="BG147:BG157" si="6">IF(N147="zákl. přenesená",J147,0)</f>
        <v>0</v>
      </c>
      <c r="BH147" s="148">
        <f t="shared" ref="BH147:BH157" si="7">IF(N147="sníž. přenesená",J147,0)</f>
        <v>0</v>
      </c>
      <c r="BI147" s="148">
        <f t="shared" ref="BI147:BI157" si="8">IF(N147="nulová",J147,0)</f>
        <v>0</v>
      </c>
      <c r="BJ147" s="17" t="s">
        <v>90</v>
      </c>
      <c r="BK147" s="148">
        <f t="shared" ref="BK147:BK157" si="9">ROUND(I147*H147,2)</f>
        <v>0</v>
      </c>
      <c r="BL147" s="17" t="s">
        <v>101</v>
      </c>
      <c r="BM147" s="147" t="s">
        <v>484</v>
      </c>
    </row>
    <row r="148" spans="2:65" s="1" customFormat="1" ht="24.2" customHeight="1">
      <c r="B148" s="32"/>
      <c r="C148" s="136" t="s">
        <v>346</v>
      </c>
      <c r="D148" s="136" t="s">
        <v>270</v>
      </c>
      <c r="E148" s="137" t="s">
        <v>6036</v>
      </c>
      <c r="F148" s="138" t="s">
        <v>6037</v>
      </c>
      <c r="G148" s="139" t="s">
        <v>318</v>
      </c>
      <c r="H148" s="140">
        <v>270</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492</v>
      </c>
    </row>
    <row r="149" spans="2:65" s="1" customFormat="1" ht="37.9" customHeight="1">
      <c r="B149" s="32"/>
      <c r="C149" s="136" t="s">
        <v>356</v>
      </c>
      <c r="D149" s="136" t="s">
        <v>270</v>
      </c>
      <c r="E149" s="137" t="s">
        <v>6038</v>
      </c>
      <c r="F149" s="138" t="s">
        <v>6039</v>
      </c>
      <c r="G149" s="139" t="s">
        <v>318</v>
      </c>
      <c r="H149" s="140">
        <v>278</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502</v>
      </c>
    </row>
    <row r="150" spans="2:65" s="1" customFormat="1" ht="37.9" customHeight="1">
      <c r="B150" s="32"/>
      <c r="C150" s="136" t="s">
        <v>361</v>
      </c>
      <c r="D150" s="136" t="s">
        <v>270</v>
      </c>
      <c r="E150" s="137" t="s">
        <v>6040</v>
      </c>
      <c r="F150" s="138" t="s">
        <v>6041</v>
      </c>
      <c r="G150" s="139" t="s">
        <v>318</v>
      </c>
      <c r="H150" s="140">
        <v>4</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513</v>
      </c>
    </row>
    <row r="151" spans="2:65" s="1" customFormat="1" ht="16.5" customHeight="1">
      <c r="B151" s="32"/>
      <c r="C151" s="136" t="s">
        <v>8</v>
      </c>
      <c r="D151" s="136" t="s">
        <v>270</v>
      </c>
      <c r="E151" s="137" t="s">
        <v>6042</v>
      </c>
      <c r="F151" s="138" t="s">
        <v>6043</v>
      </c>
      <c r="G151" s="139" t="s">
        <v>318</v>
      </c>
      <c r="H151" s="140">
        <v>270</v>
      </c>
      <c r="I151" s="141"/>
      <c r="J151" s="142">
        <f t="shared" si="0"/>
        <v>0</v>
      </c>
      <c r="K151" s="138" t="s">
        <v>1</v>
      </c>
      <c r="L151" s="32"/>
      <c r="M151" s="143" t="s">
        <v>1</v>
      </c>
      <c r="N151" s="144" t="s">
        <v>43</v>
      </c>
      <c r="P151" s="145">
        <f t="shared" si="1"/>
        <v>0</v>
      </c>
      <c r="Q151" s="145">
        <v>0</v>
      </c>
      <c r="R151" s="145">
        <f t="shared" si="2"/>
        <v>0</v>
      </c>
      <c r="S151" s="145">
        <v>0</v>
      </c>
      <c r="T151" s="146">
        <f t="shared" si="3"/>
        <v>0</v>
      </c>
      <c r="AR151" s="147" t="s">
        <v>101</v>
      </c>
      <c r="AT151" s="147" t="s">
        <v>270</v>
      </c>
      <c r="AU151" s="147" t="s">
        <v>90</v>
      </c>
      <c r="AY151" s="17" t="s">
        <v>268</v>
      </c>
      <c r="BE151" s="148">
        <f t="shared" si="4"/>
        <v>0</v>
      </c>
      <c r="BF151" s="148">
        <f t="shared" si="5"/>
        <v>0</v>
      </c>
      <c r="BG151" s="148">
        <f t="shared" si="6"/>
        <v>0</v>
      </c>
      <c r="BH151" s="148">
        <f t="shared" si="7"/>
        <v>0</v>
      </c>
      <c r="BI151" s="148">
        <f t="shared" si="8"/>
        <v>0</v>
      </c>
      <c r="BJ151" s="17" t="s">
        <v>90</v>
      </c>
      <c r="BK151" s="148">
        <f t="shared" si="9"/>
        <v>0</v>
      </c>
      <c r="BL151" s="17" t="s">
        <v>101</v>
      </c>
      <c r="BM151" s="147" t="s">
        <v>523</v>
      </c>
    </row>
    <row r="152" spans="2:65" s="1" customFormat="1" ht="16.5" customHeight="1">
      <c r="B152" s="32"/>
      <c r="C152" s="136" t="s">
        <v>370</v>
      </c>
      <c r="D152" s="136" t="s">
        <v>270</v>
      </c>
      <c r="E152" s="137" t="s">
        <v>6044</v>
      </c>
      <c r="F152" s="138" t="s">
        <v>6045</v>
      </c>
      <c r="G152" s="139" t="s">
        <v>440</v>
      </c>
      <c r="H152" s="140">
        <v>4</v>
      </c>
      <c r="I152" s="141"/>
      <c r="J152" s="142">
        <f t="shared" si="0"/>
        <v>0</v>
      </c>
      <c r="K152" s="138" t="s">
        <v>1</v>
      </c>
      <c r="L152" s="32"/>
      <c r="M152" s="143" t="s">
        <v>1</v>
      </c>
      <c r="N152" s="144" t="s">
        <v>43</v>
      </c>
      <c r="P152" s="145">
        <f t="shared" si="1"/>
        <v>0</v>
      </c>
      <c r="Q152" s="145">
        <v>0</v>
      </c>
      <c r="R152" s="145">
        <f t="shared" si="2"/>
        <v>0</v>
      </c>
      <c r="S152" s="145">
        <v>0</v>
      </c>
      <c r="T152" s="146">
        <f t="shared" si="3"/>
        <v>0</v>
      </c>
      <c r="AR152" s="147" t="s">
        <v>101</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101</v>
      </c>
      <c r="BM152" s="147" t="s">
        <v>534</v>
      </c>
    </row>
    <row r="153" spans="2:65" s="1" customFormat="1" ht="16.5" customHeight="1">
      <c r="B153" s="32"/>
      <c r="C153" s="136" t="s">
        <v>374</v>
      </c>
      <c r="D153" s="136" t="s">
        <v>270</v>
      </c>
      <c r="E153" s="137" t="s">
        <v>6046</v>
      </c>
      <c r="F153" s="138" t="s">
        <v>6047</v>
      </c>
      <c r="G153" s="139" t="s">
        <v>440</v>
      </c>
      <c r="H153" s="140">
        <v>1</v>
      </c>
      <c r="I153" s="141"/>
      <c r="J153" s="142">
        <f t="shared" si="0"/>
        <v>0</v>
      </c>
      <c r="K153" s="138" t="s">
        <v>1</v>
      </c>
      <c r="L153" s="32"/>
      <c r="M153" s="143" t="s">
        <v>1</v>
      </c>
      <c r="N153" s="144" t="s">
        <v>43</v>
      </c>
      <c r="P153" s="145">
        <f t="shared" si="1"/>
        <v>0</v>
      </c>
      <c r="Q153" s="145">
        <v>0</v>
      </c>
      <c r="R153" s="145">
        <f t="shared" si="2"/>
        <v>0</v>
      </c>
      <c r="S153" s="145">
        <v>0</v>
      </c>
      <c r="T153" s="146">
        <f t="shared" si="3"/>
        <v>0</v>
      </c>
      <c r="AR153" s="147" t="s">
        <v>101</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101</v>
      </c>
      <c r="BM153" s="147" t="s">
        <v>543</v>
      </c>
    </row>
    <row r="154" spans="2:65" s="1" customFormat="1" ht="16.5" customHeight="1">
      <c r="B154" s="32"/>
      <c r="C154" s="136" t="s">
        <v>378</v>
      </c>
      <c r="D154" s="136" t="s">
        <v>270</v>
      </c>
      <c r="E154" s="137" t="s">
        <v>6048</v>
      </c>
      <c r="F154" s="138" t="s">
        <v>6049</v>
      </c>
      <c r="G154" s="139" t="s">
        <v>440</v>
      </c>
      <c r="H154" s="140">
        <v>4</v>
      </c>
      <c r="I154" s="141"/>
      <c r="J154" s="142">
        <f t="shared" si="0"/>
        <v>0</v>
      </c>
      <c r="K154" s="138" t="s">
        <v>1</v>
      </c>
      <c r="L154" s="32"/>
      <c r="M154" s="143" t="s">
        <v>1</v>
      </c>
      <c r="N154" s="144" t="s">
        <v>43</v>
      </c>
      <c r="P154" s="145">
        <f t="shared" si="1"/>
        <v>0</v>
      </c>
      <c r="Q154" s="145">
        <v>0</v>
      </c>
      <c r="R154" s="145">
        <f t="shared" si="2"/>
        <v>0</v>
      </c>
      <c r="S154" s="145">
        <v>0</v>
      </c>
      <c r="T154" s="146">
        <f t="shared" si="3"/>
        <v>0</v>
      </c>
      <c r="AR154" s="147" t="s">
        <v>101</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101</v>
      </c>
      <c r="BM154" s="147" t="s">
        <v>550</v>
      </c>
    </row>
    <row r="155" spans="2:65" s="1" customFormat="1" ht="16.5" customHeight="1">
      <c r="B155" s="32"/>
      <c r="C155" s="136" t="s">
        <v>382</v>
      </c>
      <c r="D155" s="136" t="s">
        <v>270</v>
      </c>
      <c r="E155" s="137" t="s">
        <v>6050</v>
      </c>
      <c r="F155" s="138" t="s">
        <v>6051</v>
      </c>
      <c r="G155" s="139" t="s">
        <v>440</v>
      </c>
      <c r="H155" s="140">
        <v>4</v>
      </c>
      <c r="I155" s="141"/>
      <c r="J155" s="142">
        <f t="shared" si="0"/>
        <v>0</v>
      </c>
      <c r="K155" s="138" t="s">
        <v>1</v>
      </c>
      <c r="L155" s="32"/>
      <c r="M155" s="143" t="s">
        <v>1</v>
      </c>
      <c r="N155" s="144" t="s">
        <v>43</v>
      </c>
      <c r="P155" s="145">
        <f t="shared" si="1"/>
        <v>0</v>
      </c>
      <c r="Q155" s="145">
        <v>0</v>
      </c>
      <c r="R155" s="145">
        <f t="shared" si="2"/>
        <v>0</v>
      </c>
      <c r="S155" s="145">
        <v>0</v>
      </c>
      <c r="T155" s="146">
        <f t="shared" si="3"/>
        <v>0</v>
      </c>
      <c r="AR155" s="147" t="s">
        <v>101</v>
      </c>
      <c r="AT155" s="147" t="s">
        <v>270</v>
      </c>
      <c r="AU155" s="147" t="s">
        <v>90</v>
      </c>
      <c r="AY155" s="17" t="s">
        <v>268</v>
      </c>
      <c r="BE155" s="148">
        <f t="shared" si="4"/>
        <v>0</v>
      </c>
      <c r="BF155" s="148">
        <f t="shared" si="5"/>
        <v>0</v>
      </c>
      <c r="BG155" s="148">
        <f t="shared" si="6"/>
        <v>0</v>
      </c>
      <c r="BH155" s="148">
        <f t="shared" si="7"/>
        <v>0</v>
      </c>
      <c r="BI155" s="148">
        <f t="shared" si="8"/>
        <v>0</v>
      </c>
      <c r="BJ155" s="17" t="s">
        <v>90</v>
      </c>
      <c r="BK155" s="148">
        <f t="shared" si="9"/>
        <v>0</v>
      </c>
      <c r="BL155" s="17" t="s">
        <v>101</v>
      </c>
      <c r="BM155" s="147" t="s">
        <v>558</v>
      </c>
    </row>
    <row r="156" spans="2:65" s="1" customFormat="1" ht="16.5" customHeight="1">
      <c r="B156" s="32"/>
      <c r="C156" s="136" t="s">
        <v>387</v>
      </c>
      <c r="D156" s="136" t="s">
        <v>270</v>
      </c>
      <c r="E156" s="137" t="s">
        <v>6052</v>
      </c>
      <c r="F156" s="138" t="s">
        <v>6053</v>
      </c>
      <c r="G156" s="139" t="s">
        <v>440</v>
      </c>
      <c r="H156" s="140">
        <v>8</v>
      </c>
      <c r="I156" s="141"/>
      <c r="J156" s="142">
        <f t="shared" si="0"/>
        <v>0</v>
      </c>
      <c r="K156" s="138" t="s">
        <v>1</v>
      </c>
      <c r="L156" s="32"/>
      <c r="M156" s="143" t="s">
        <v>1</v>
      </c>
      <c r="N156" s="144" t="s">
        <v>43</v>
      </c>
      <c r="P156" s="145">
        <f t="shared" si="1"/>
        <v>0</v>
      </c>
      <c r="Q156" s="145">
        <v>0</v>
      </c>
      <c r="R156" s="145">
        <f t="shared" si="2"/>
        <v>0</v>
      </c>
      <c r="S156" s="145">
        <v>0</v>
      </c>
      <c r="T156" s="146">
        <f t="shared" si="3"/>
        <v>0</v>
      </c>
      <c r="AR156" s="147" t="s">
        <v>101</v>
      </c>
      <c r="AT156" s="147" t="s">
        <v>270</v>
      </c>
      <c r="AU156" s="147" t="s">
        <v>90</v>
      </c>
      <c r="AY156" s="17" t="s">
        <v>268</v>
      </c>
      <c r="BE156" s="148">
        <f t="shared" si="4"/>
        <v>0</v>
      </c>
      <c r="BF156" s="148">
        <f t="shared" si="5"/>
        <v>0</v>
      </c>
      <c r="BG156" s="148">
        <f t="shared" si="6"/>
        <v>0</v>
      </c>
      <c r="BH156" s="148">
        <f t="shared" si="7"/>
        <v>0</v>
      </c>
      <c r="BI156" s="148">
        <f t="shared" si="8"/>
        <v>0</v>
      </c>
      <c r="BJ156" s="17" t="s">
        <v>90</v>
      </c>
      <c r="BK156" s="148">
        <f t="shared" si="9"/>
        <v>0</v>
      </c>
      <c r="BL156" s="17" t="s">
        <v>101</v>
      </c>
      <c r="BM156" s="147" t="s">
        <v>566</v>
      </c>
    </row>
    <row r="157" spans="2:65" s="1" customFormat="1" ht="16.5" customHeight="1">
      <c r="B157" s="32"/>
      <c r="C157" s="136" t="s">
        <v>7</v>
      </c>
      <c r="D157" s="136" t="s">
        <v>270</v>
      </c>
      <c r="E157" s="137" t="s">
        <v>6054</v>
      </c>
      <c r="F157" s="138" t="s">
        <v>6055</v>
      </c>
      <c r="G157" s="139" t="s">
        <v>440</v>
      </c>
      <c r="H157" s="140">
        <v>1</v>
      </c>
      <c r="I157" s="141"/>
      <c r="J157" s="142">
        <f t="shared" si="0"/>
        <v>0</v>
      </c>
      <c r="K157" s="138" t="s">
        <v>1</v>
      </c>
      <c r="L157" s="32"/>
      <c r="M157" s="143" t="s">
        <v>1</v>
      </c>
      <c r="N157" s="144" t="s">
        <v>43</v>
      </c>
      <c r="P157" s="145">
        <f t="shared" si="1"/>
        <v>0</v>
      </c>
      <c r="Q157" s="145">
        <v>0</v>
      </c>
      <c r="R157" s="145">
        <f t="shared" si="2"/>
        <v>0</v>
      </c>
      <c r="S157" s="145">
        <v>0</v>
      </c>
      <c r="T157" s="146">
        <f t="shared" si="3"/>
        <v>0</v>
      </c>
      <c r="AR157" s="147" t="s">
        <v>101</v>
      </c>
      <c r="AT157" s="147" t="s">
        <v>270</v>
      </c>
      <c r="AU157" s="147" t="s">
        <v>90</v>
      </c>
      <c r="AY157" s="17" t="s">
        <v>268</v>
      </c>
      <c r="BE157" s="148">
        <f t="shared" si="4"/>
        <v>0</v>
      </c>
      <c r="BF157" s="148">
        <f t="shared" si="5"/>
        <v>0</v>
      </c>
      <c r="BG157" s="148">
        <f t="shared" si="6"/>
        <v>0</v>
      </c>
      <c r="BH157" s="148">
        <f t="shared" si="7"/>
        <v>0</v>
      </c>
      <c r="BI157" s="148">
        <f t="shared" si="8"/>
        <v>0</v>
      </c>
      <c r="BJ157" s="17" t="s">
        <v>90</v>
      </c>
      <c r="BK157" s="148">
        <f t="shared" si="9"/>
        <v>0</v>
      </c>
      <c r="BL157" s="17" t="s">
        <v>101</v>
      </c>
      <c r="BM157" s="147" t="s">
        <v>575</v>
      </c>
    </row>
    <row r="158" spans="2:65" s="1" customFormat="1" ht="214.5">
      <c r="B158" s="32"/>
      <c r="D158" s="150" t="s">
        <v>475</v>
      </c>
      <c r="F158" s="178" t="s">
        <v>6056</v>
      </c>
      <c r="I158" s="179"/>
      <c r="L158" s="32"/>
      <c r="M158" s="180"/>
      <c r="T158" s="56"/>
      <c r="AT158" s="17" t="s">
        <v>475</v>
      </c>
      <c r="AU158" s="17" t="s">
        <v>90</v>
      </c>
    </row>
    <row r="159" spans="2:65" s="1" customFormat="1" ht="16.5" customHeight="1">
      <c r="B159" s="32"/>
      <c r="C159" s="136" t="s">
        <v>396</v>
      </c>
      <c r="D159" s="136" t="s">
        <v>270</v>
      </c>
      <c r="E159" s="137" t="s">
        <v>6057</v>
      </c>
      <c r="F159" s="138" t="s">
        <v>6058</v>
      </c>
      <c r="G159" s="139" t="s">
        <v>440</v>
      </c>
      <c r="H159" s="140">
        <v>2</v>
      </c>
      <c r="I159" s="141"/>
      <c r="J159" s="142">
        <f>ROUND(I159*H159,2)</f>
        <v>0</v>
      </c>
      <c r="K159" s="138" t="s">
        <v>1</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589</v>
      </c>
    </row>
    <row r="160" spans="2:65" s="1" customFormat="1" ht="16.5" customHeight="1">
      <c r="B160" s="32"/>
      <c r="C160" s="136" t="s">
        <v>401</v>
      </c>
      <c r="D160" s="136" t="s">
        <v>270</v>
      </c>
      <c r="E160" s="137" t="s">
        <v>6059</v>
      </c>
      <c r="F160" s="138" t="s">
        <v>6060</v>
      </c>
      <c r="G160" s="139" t="s">
        <v>440</v>
      </c>
      <c r="H160" s="140">
        <v>2</v>
      </c>
      <c r="I160" s="141"/>
      <c r="J160" s="142">
        <f>ROUND(I160*H160,2)</f>
        <v>0</v>
      </c>
      <c r="K160" s="138" t="s">
        <v>1</v>
      </c>
      <c r="L160" s="32"/>
      <c r="M160" s="143" t="s">
        <v>1</v>
      </c>
      <c r="N160" s="144" t="s">
        <v>43</v>
      </c>
      <c r="P160" s="145">
        <f>O160*H160</f>
        <v>0</v>
      </c>
      <c r="Q160" s="145">
        <v>0</v>
      </c>
      <c r="R160" s="145">
        <f>Q160*H160</f>
        <v>0</v>
      </c>
      <c r="S160" s="145">
        <v>0</v>
      </c>
      <c r="T160" s="146">
        <f>S160*H160</f>
        <v>0</v>
      </c>
      <c r="AR160" s="147" t="s">
        <v>101</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90</v>
      </c>
      <c r="BK160" s="148">
        <f>ROUND(I160*H160,2)</f>
        <v>0</v>
      </c>
      <c r="BL160" s="17" t="s">
        <v>101</v>
      </c>
      <c r="BM160" s="147" t="s">
        <v>597</v>
      </c>
    </row>
    <row r="161" spans="2:65" s="1" customFormat="1" ht="33" customHeight="1">
      <c r="B161" s="32"/>
      <c r="C161" s="136" t="s">
        <v>406</v>
      </c>
      <c r="D161" s="136" t="s">
        <v>270</v>
      </c>
      <c r="E161" s="137" t="s">
        <v>6061</v>
      </c>
      <c r="F161" s="138" t="s">
        <v>6062</v>
      </c>
      <c r="G161" s="139" t="s">
        <v>445</v>
      </c>
      <c r="H161" s="140">
        <v>1</v>
      </c>
      <c r="I161" s="141"/>
      <c r="J161" s="142">
        <f>ROUND(I161*H161,2)</f>
        <v>0</v>
      </c>
      <c r="K161" s="138" t="s">
        <v>1</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605</v>
      </c>
    </row>
    <row r="162" spans="2:65" s="1" customFormat="1" ht="48.75">
      <c r="B162" s="32"/>
      <c r="D162" s="150" t="s">
        <v>475</v>
      </c>
      <c r="F162" s="178" t="s">
        <v>6063</v>
      </c>
      <c r="I162" s="179"/>
      <c r="L162" s="32"/>
      <c r="M162" s="180"/>
      <c r="T162" s="56"/>
      <c r="AT162" s="17" t="s">
        <v>475</v>
      </c>
      <c r="AU162" s="17" t="s">
        <v>90</v>
      </c>
    </row>
    <row r="163" spans="2:65" s="1" customFormat="1" ht="16.5" customHeight="1">
      <c r="B163" s="32"/>
      <c r="C163" s="136" t="s">
        <v>410</v>
      </c>
      <c r="D163" s="136" t="s">
        <v>270</v>
      </c>
      <c r="E163" s="137" t="s">
        <v>6064</v>
      </c>
      <c r="F163" s="138" t="s">
        <v>6065</v>
      </c>
      <c r="G163" s="139" t="s">
        <v>445</v>
      </c>
      <c r="H163" s="140">
        <v>1</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615</v>
      </c>
    </row>
    <row r="164" spans="2:65" s="1" customFormat="1" ht="16.5" customHeight="1">
      <c r="B164" s="32"/>
      <c r="C164" s="136" t="s">
        <v>416</v>
      </c>
      <c r="D164" s="136" t="s">
        <v>270</v>
      </c>
      <c r="E164" s="137" t="s">
        <v>6066</v>
      </c>
      <c r="F164" s="138" t="s">
        <v>6067</v>
      </c>
      <c r="G164" s="139" t="s">
        <v>6068</v>
      </c>
      <c r="H164" s="140">
        <v>375</v>
      </c>
      <c r="I164" s="141"/>
      <c r="J164" s="142">
        <f>ROUND(I164*H164,2)</f>
        <v>0</v>
      </c>
      <c r="K164" s="138" t="s">
        <v>1</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623</v>
      </c>
    </row>
    <row r="165" spans="2:65" s="1" customFormat="1" ht="48.75">
      <c r="B165" s="32"/>
      <c r="D165" s="150" t="s">
        <v>475</v>
      </c>
      <c r="F165" s="178" t="s">
        <v>6069</v>
      </c>
      <c r="I165" s="179"/>
      <c r="L165" s="32"/>
      <c r="M165" s="180"/>
      <c r="T165" s="56"/>
      <c r="AT165" s="17" t="s">
        <v>475</v>
      </c>
      <c r="AU165" s="17" t="s">
        <v>90</v>
      </c>
    </row>
    <row r="166" spans="2:65" s="11" customFormat="1" ht="22.9" customHeight="1">
      <c r="B166" s="124"/>
      <c r="D166" s="125" t="s">
        <v>76</v>
      </c>
      <c r="E166" s="134" t="s">
        <v>6070</v>
      </c>
      <c r="F166" s="134" t="s">
        <v>6071</v>
      </c>
      <c r="I166" s="127"/>
      <c r="J166" s="135">
        <f>BK166</f>
        <v>0</v>
      </c>
      <c r="L166" s="124"/>
      <c r="M166" s="129"/>
      <c r="P166" s="130">
        <f>SUM(P167:P178)</f>
        <v>0</v>
      </c>
      <c r="R166" s="130">
        <f>SUM(R167:R178)</f>
        <v>0</v>
      </c>
      <c r="T166" s="131">
        <f>SUM(T167:T178)</f>
        <v>0</v>
      </c>
      <c r="AR166" s="125" t="s">
        <v>84</v>
      </c>
      <c r="AT166" s="132" t="s">
        <v>76</v>
      </c>
      <c r="AU166" s="132" t="s">
        <v>84</v>
      </c>
      <c r="AY166" s="125" t="s">
        <v>268</v>
      </c>
      <c r="BK166" s="133">
        <f>SUM(BK167:BK178)</f>
        <v>0</v>
      </c>
    </row>
    <row r="167" spans="2:65" s="1" customFormat="1" ht="37.9" customHeight="1">
      <c r="B167" s="32"/>
      <c r="C167" s="136" t="s">
        <v>298</v>
      </c>
      <c r="D167" s="136" t="s">
        <v>270</v>
      </c>
      <c r="E167" s="137" t="s">
        <v>6072</v>
      </c>
      <c r="F167" s="138" t="s">
        <v>6073</v>
      </c>
      <c r="G167" s="139" t="s">
        <v>318</v>
      </c>
      <c r="H167" s="140">
        <v>270</v>
      </c>
      <c r="I167" s="141"/>
      <c r="J167" s="142">
        <f>ROUND(I167*H167,2)</f>
        <v>0</v>
      </c>
      <c r="K167" s="138" t="s">
        <v>1</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638</v>
      </c>
    </row>
    <row r="168" spans="2:65" s="1" customFormat="1" ht="146.25">
      <c r="B168" s="32"/>
      <c r="D168" s="150" t="s">
        <v>475</v>
      </c>
      <c r="F168" s="178" t="s">
        <v>6074</v>
      </c>
      <c r="I168" s="179"/>
      <c r="L168" s="32"/>
      <c r="M168" s="180"/>
      <c r="T168" s="56"/>
      <c r="AT168" s="17" t="s">
        <v>475</v>
      </c>
      <c r="AU168" s="17" t="s">
        <v>90</v>
      </c>
    </row>
    <row r="169" spans="2:65" s="1" customFormat="1" ht="16.5" customHeight="1">
      <c r="B169" s="32"/>
      <c r="C169" s="136" t="s">
        <v>308</v>
      </c>
      <c r="D169" s="136" t="s">
        <v>270</v>
      </c>
      <c r="E169" s="137" t="s">
        <v>6075</v>
      </c>
      <c r="F169" s="138" t="s">
        <v>6076</v>
      </c>
      <c r="G169" s="139" t="s">
        <v>445</v>
      </c>
      <c r="H169" s="140">
        <v>1</v>
      </c>
      <c r="I169" s="141"/>
      <c r="J169" s="142">
        <f t="shared" ref="J169:J178" si="10">ROUND(I169*H169,2)</f>
        <v>0</v>
      </c>
      <c r="K169" s="138" t="s">
        <v>1</v>
      </c>
      <c r="L169" s="32"/>
      <c r="M169" s="143" t="s">
        <v>1</v>
      </c>
      <c r="N169" s="144" t="s">
        <v>43</v>
      </c>
      <c r="P169" s="145">
        <f t="shared" ref="P169:P178" si="11">O169*H169</f>
        <v>0</v>
      </c>
      <c r="Q169" s="145">
        <v>0</v>
      </c>
      <c r="R169" s="145">
        <f t="shared" ref="R169:R178" si="12">Q169*H169</f>
        <v>0</v>
      </c>
      <c r="S169" s="145">
        <v>0</v>
      </c>
      <c r="T169" s="146">
        <f t="shared" ref="T169:T178" si="13">S169*H169</f>
        <v>0</v>
      </c>
      <c r="AR169" s="147" t="s">
        <v>101</v>
      </c>
      <c r="AT169" s="147" t="s">
        <v>270</v>
      </c>
      <c r="AU169" s="147" t="s">
        <v>90</v>
      </c>
      <c r="AY169" s="17" t="s">
        <v>268</v>
      </c>
      <c r="BE169" s="148">
        <f t="shared" ref="BE169:BE178" si="14">IF(N169="základní",J169,0)</f>
        <v>0</v>
      </c>
      <c r="BF169" s="148">
        <f t="shared" ref="BF169:BF178" si="15">IF(N169="snížená",J169,0)</f>
        <v>0</v>
      </c>
      <c r="BG169" s="148">
        <f t="shared" ref="BG169:BG178" si="16">IF(N169="zákl. přenesená",J169,0)</f>
        <v>0</v>
      </c>
      <c r="BH169" s="148">
        <f t="shared" ref="BH169:BH178" si="17">IF(N169="sníž. přenesená",J169,0)</f>
        <v>0</v>
      </c>
      <c r="BI169" s="148">
        <f t="shared" ref="BI169:BI178" si="18">IF(N169="nulová",J169,0)</f>
        <v>0</v>
      </c>
      <c r="BJ169" s="17" t="s">
        <v>90</v>
      </c>
      <c r="BK169" s="148">
        <f t="shared" ref="BK169:BK178" si="19">ROUND(I169*H169,2)</f>
        <v>0</v>
      </c>
      <c r="BL169" s="17" t="s">
        <v>101</v>
      </c>
      <c r="BM169" s="147" t="s">
        <v>649</v>
      </c>
    </row>
    <row r="170" spans="2:65" s="1" customFormat="1" ht="24.2" customHeight="1">
      <c r="B170" s="32"/>
      <c r="C170" s="136" t="s">
        <v>431</v>
      </c>
      <c r="D170" s="136" t="s">
        <v>270</v>
      </c>
      <c r="E170" s="137" t="s">
        <v>6077</v>
      </c>
      <c r="F170" s="138" t="s">
        <v>6078</v>
      </c>
      <c r="G170" s="139" t="s">
        <v>445</v>
      </c>
      <c r="H170" s="140">
        <v>1</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658</v>
      </c>
    </row>
    <row r="171" spans="2:65" s="1" customFormat="1" ht="16.5" customHeight="1">
      <c r="B171" s="32"/>
      <c r="C171" s="136" t="s">
        <v>437</v>
      </c>
      <c r="D171" s="136" t="s">
        <v>270</v>
      </c>
      <c r="E171" s="137" t="s">
        <v>6079</v>
      </c>
      <c r="F171" s="138" t="s">
        <v>6080</v>
      </c>
      <c r="G171" s="139" t="s">
        <v>445</v>
      </c>
      <c r="H171" s="140">
        <v>1</v>
      </c>
      <c r="I171" s="141"/>
      <c r="J171" s="142">
        <f t="shared" si="10"/>
        <v>0</v>
      </c>
      <c r="K171" s="138" t="s">
        <v>1</v>
      </c>
      <c r="L171" s="32"/>
      <c r="M171" s="143" t="s">
        <v>1</v>
      </c>
      <c r="N171" s="144" t="s">
        <v>43</v>
      </c>
      <c r="P171" s="145">
        <f t="shared" si="11"/>
        <v>0</v>
      </c>
      <c r="Q171" s="145">
        <v>0</v>
      </c>
      <c r="R171" s="145">
        <f t="shared" si="12"/>
        <v>0</v>
      </c>
      <c r="S171" s="145">
        <v>0</v>
      </c>
      <c r="T171" s="146">
        <f t="shared" si="13"/>
        <v>0</v>
      </c>
      <c r="AR171" s="147" t="s">
        <v>101</v>
      </c>
      <c r="AT171" s="147" t="s">
        <v>270</v>
      </c>
      <c r="AU171" s="147" t="s">
        <v>90</v>
      </c>
      <c r="AY171" s="17" t="s">
        <v>268</v>
      </c>
      <c r="BE171" s="148">
        <f t="shared" si="14"/>
        <v>0</v>
      </c>
      <c r="BF171" s="148">
        <f t="shared" si="15"/>
        <v>0</v>
      </c>
      <c r="BG171" s="148">
        <f t="shared" si="16"/>
        <v>0</v>
      </c>
      <c r="BH171" s="148">
        <f t="shared" si="17"/>
        <v>0</v>
      </c>
      <c r="BI171" s="148">
        <f t="shared" si="18"/>
        <v>0</v>
      </c>
      <c r="BJ171" s="17" t="s">
        <v>90</v>
      </c>
      <c r="BK171" s="148">
        <f t="shared" si="19"/>
        <v>0</v>
      </c>
      <c r="BL171" s="17" t="s">
        <v>101</v>
      </c>
      <c r="BM171" s="147" t="s">
        <v>667</v>
      </c>
    </row>
    <row r="172" spans="2:65" s="1" customFormat="1" ht="16.5" customHeight="1">
      <c r="B172" s="32"/>
      <c r="C172" s="136" t="s">
        <v>442</v>
      </c>
      <c r="D172" s="136" t="s">
        <v>270</v>
      </c>
      <c r="E172" s="137" t="s">
        <v>6081</v>
      </c>
      <c r="F172" s="138" t="s">
        <v>6082</v>
      </c>
      <c r="G172" s="139" t="s">
        <v>445</v>
      </c>
      <c r="H172" s="140">
        <v>1</v>
      </c>
      <c r="I172" s="141"/>
      <c r="J172" s="142">
        <f t="shared" si="10"/>
        <v>0</v>
      </c>
      <c r="K172" s="138" t="s">
        <v>1</v>
      </c>
      <c r="L172" s="32"/>
      <c r="M172" s="143" t="s">
        <v>1</v>
      </c>
      <c r="N172" s="144" t="s">
        <v>43</v>
      </c>
      <c r="P172" s="145">
        <f t="shared" si="11"/>
        <v>0</v>
      </c>
      <c r="Q172" s="145">
        <v>0</v>
      </c>
      <c r="R172" s="145">
        <f t="shared" si="12"/>
        <v>0</v>
      </c>
      <c r="S172" s="145">
        <v>0</v>
      </c>
      <c r="T172" s="146">
        <f t="shared" si="13"/>
        <v>0</v>
      </c>
      <c r="AR172" s="147" t="s">
        <v>101</v>
      </c>
      <c r="AT172" s="147" t="s">
        <v>270</v>
      </c>
      <c r="AU172" s="147" t="s">
        <v>90</v>
      </c>
      <c r="AY172" s="17" t="s">
        <v>268</v>
      </c>
      <c r="BE172" s="148">
        <f t="shared" si="14"/>
        <v>0</v>
      </c>
      <c r="BF172" s="148">
        <f t="shared" si="15"/>
        <v>0</v>
      </c>
      <c r="BG172" s="148">
        <f t="shared" si="16"/>
        <v>0</v>
      </c>
      <c r="BH172" s="148">
        <f t="shared" si="17"/>
        <v>0</v>
      </c>
      <c r="BI172" s="148">
        <f t="shared" si="18"/>
        <v>0</v>
      </c>
      <c r="BJ172" s="17" t="s">
        <v>90</v>
      </c>
      <c r="BK172" s="148">
        <f t="shared" si="19"/>
        <v>0</v>
      </c>
      <c r="BL172" s="17" t="s">
        <v>101</v>
      </c>
      <c r="BM172" s="147" t="s">
        <v>675</v>
      </c>
    </row>
    <row r="173" spans="2:65" s="1" customFormat="1" ht="16.5" customHeight="1">
      <c r="B173" s="32"/>
      <c r="C173" s="136" t="s">
        <v>448</v>
      </c>
      <c r="D173" s="136" t="s">
        <v>270</v>
      </c>
      <c r="E173" s="137" t="s">
        <v>6083</v>
      </c>
      <c r="F173" s="138" t="s">
        <v>6084</v>
      </c>
      <c r="G173" s="139" t="s">
        <v>445</v>
      </c>
      <c r="H173" s="140">
        <v>1</v>
      </c>
      <c r="I173" s="141"/>
      <c r="J173" s="142">
        <f t="shared" si="10"/>
        <v>0</v>
      </c>
      <c r="K173" s="138" t="s">
        <v>1</v>
      </c>
      <c r="L173" s="32"/>
      <c r="M173" s="143" t="s">
        <v>1</v>
      </c>
      <c r="N173" s="144" t="s">
        <v>43</v>
      </c>
      <c r="P173" s="145">
        <f t="shared" si="11"/>
        <v>0</v>
      </c>
      <c r="Q173" s="145">
        <v>0</v>
      </c>
      <c r="R173" s="145">
        <f t="shared" si="12"/>
        <v>0</v>
      </c>
      <c r="S173" s="145">
        <v>0</v>
      </c>
      <c r="T173" s="146">
        <f t="shared" si="13"/>
        <v>0</v>
      </c>
      <c r="AR173" s="147" t="s">
        <v>101</v>
      </c>
      <c r="AT173" s="147" t="s">
        <v>270</v>
      </c>
      <c r="AU173" s="147" t="s">
        <v>90</v>
      </c>
      <c r="AY173" s="17" t="s">
        <v>268</v>
      </c>
      <c r="BE173" s="148">
        <f t="shared" si="14"/>
        <v>0</v>
      </c>
      <c r="BF173" s="148">
        <f t="shared" si="15"/>
        <v>0</v>
      </c>
      <c r="BG173" s="148">
        <f t="shared" si="16"/>
        <v>0</v>
      </c>
      <c r="BH173" s="148">
        <f t="shared" si="17"/>
        <v>0</v>
      </c>
      <c r="BI173" s="148">
        <f t="shared" si="18"/>
        <v>0</v>
      </c>
      <c r="BJ173" s="17" t="s">
        <v>90</v>
      </c>
      <c r="BK173" s="148">
        <f t="shared" si="19"/>
        <v>0</v>
      </c>
      <c r="BL173" s="17" t="s">
        <v>101</v>
      </c>
      <c r="BM173" s="147" t="s">
        <v>683</v>
      </c>
    </row>
    <row r="174" spans="2:65" s="1" customFormat="1" ht="16.5" customHeight="1">
      <c r="B174" s="32"/>
      <c r="C174" s="136" t="s">
        <v>471</v>
      </c>
      <c r="D174" s="136" t="s">
        <v>270</v>
      </c>
      <c r="E174" s="137" t="s">
        <v>6085</v>
      </c>
      <c r="F174" s="138" t="s">
        <v>6086</v>
      </c>
      <c r="G174" s="139" t="s">
        <v>445</v>
      </c>
      <c r="H174" s="140">
        <v>1</v>
      </c>
      <c r="I174" s="141"/>
      <c r="J174" s="142">
        <f t="shared" si="10"/>
        <v>0</v>
      </c>
      <c r="K174" s="138" t="s">
        <v>1</v>
      </c>
      <c r="L174" s="32"/>
      <c r="M174" s="143" t="s">
        <v>1</v>
      </c>
      <c r="N174" s="144" t="s">
        <v>43</v>
      </c>
      <c r="P174" s="145">
        <f t="shared" si="11"/>
        <v>0</v>
      </c>
      <c r="Q174" s="145">
        <v>0</v>
      </c>
      <c r="R174" s="145">
        <f t="shared" si="12"/>
        <v>0</v>
      </c>
      <c r="S174" s="145">
        <v>0</v>
      </c>
      <c r="T174" s="146">
        <f t="shared" si="13"/>
        <v>0</v>
      </c>
      <c r="AR174" s="147" t="s">
        <v>101</v>
      </c>
      <c r="AT174" s="147" t="s">
        <v>270</v>
      </c>
      <c r="AU174" s="147" t="s">
        <v>90</v>
      </c>
      <c r="AY174" s="17" t="s">
        <v>268</v>
      </c>
      <c r="BE174" s="148">
        <f t="shared" si="14"/>
        <v>0</v>
      </c>
      <c r="BF174" s="148">
        <f t="shared" si="15"/>
        <v>0</v>
      </c>
      <c r="BG174" s="148">
        <f t="shared" si="16"/>
        <v>0</v>
      </c>
      <c r="BH174" s="148">
        <f t="shared" si="17"/>
        <v>0</v>
      </c>
      <c r="BI174" s="148">
        <f t="shared" si="18"/>
        <v>0</v>
      </c>
      <c r="BJ174" s="17" t="s">
        <v>90</v>
      </c>
      <c r="BK174" s="148">
        <f t="shared" si="19"/>
        <v>0</v>
      </c>
      <c r="BL174" s="17" t="s">
        <v>101</v>
      </c>
      <c r="BM174" s="147" t="s">
        <v>693</v>
      </c>
    </row>
    <row r="175" spans="2:65" s="1" customFormat="1" ht="24.2" customHeight="1">
      <c r="B175" s="32"/>
      <c r="C175" s="136" t="s">
        <v>477</v>
      </c>
      <c r="D175" s="136" t="s">
        <v>270</v>
      </c>
      <c r="E175" s="137" t="s">
        <v>6087</v>
      </c>
      <c r="F175" s="138" t="s">
        <v>6088</v>
      </c>
      <c r="G175" s="139" t="s">
        <v>445</v>
      </c>
      <c r="H175" s="140">
        <v>1</v>
      </c>
      <c r="I175" s="141"/>
      <c r="J175" s="142">
        <f t="shared" si="10"/>
        <v>0</v>
      </c>
      <c r="K175" s="138" t="s">
        <v>1</v>
      </c>
      <c r="L175" s="32"/>
      <c r="M175" s="143" t="s">
        <v>1</v>
      </c>
      <c r="N175" s="144" t="s">
        <v>43</v>
      </c>
      <c r="P175" s="145">
        <f t="shared" si="11"/>
        <v>0</v>
      </c>
      <c r="Q175" s="145">
        <v>0</v>
      </c>
      <c r="R175" s="145">
        <f t="shared" si="12"/>
        <v>0</v>
      </c>
      <c r="S175" s="145">
        <v>0</v>
      </c>
      <c r="T175" s="146">
        <f t="shared" si="13"/>
        <v>0</v>
      </c>
      <c r="AR175" s="147" t="s">
        <v>101</v>
      </c>
      <c r="AT175" s="147" t="s">
        <v>270</v>
      </c>
      <c r="AU175" s="147" t="s">
        <v>90</v>
      </c>
      <c r="AY175" s="17" t="s">
        <v>268</v>
      </c>
      <c r="BE175" s="148">
        <f t="shared" si="14"/>
        <v>0</v>
      </c>
      <c r="BF175" s="148">
        <f t="shared" si="15"/>
        <v>0</v>
      </c>
      <c r="BG175" s="148">
        <f t="shared" si="16"/>
        <v>0</v>
      </c>
      <c r="BH175" s="148">
        <f t="shared" si="17"/>
        <v>0</v>
      </c>
      <c r="BI175" s="148">
        <f t="shared" si="18"/>
        <v>0</v>
      </c>
      <c r="BJ175" s="17" t="s">
        <v>90</v>
      </c>
      <c r="BK175" s="148">
        <f t="shared" si="19"/>
        <v>0</v>
      </c>
      <c r="BL175" s="17" t="s">
        <v>101</v>
      </c>
      <c r="BM175" s="147" t="s">
        <v>703</v>
      </c>
    </row>
    <row r="176" spans="2:65" s="1" customFormat="1" ht="16.5" customHeight="1">
      <c r="B176" s="32"/>
      <c r="C176" s="136" t="s">
        <v>314</v>
      </c>
      <c r="D176" s="136" t="s">
        <v>270</v>
      </c>
      <c r="E176" s="137" t="s">
        <v>6089</v>
      </c>
      <c r="F176" s="138" t="s">
        <v>6090</v>
      </c>
      <c r="G176" s="139" t="s">
        <v>445</v>
      </c>
      <c r="H176" s="140">
        <v>1</v>
      </c>
      <c r="I176" s="141"/>
      <c r="J176" s="142">
        <f t="shared" si="10"/>
        <v>0</v>
      </c>
      <c r="K176" s="138" t="s">
        <v>1</v>
      </c>
      <c r="L176" s="32"/>
      <c r="M176" s="143" t="s">
        <v>1</v>
      </c>
      <c r="N176" s="144" t="s">
        <v>43</v>
      </c>
      <c r="P176" s="145">
        <f t="shared" si="11"/>
        <v>0</v>
      </c>
      <c r="Q176" s="145">
        <v>0</v>
      </c>
      <c r="R176" s="145">
        <f t="shared" si="12"/>
        <v>0</v>
      </c>
      <c r="S176" s="145">
        <v>0</v>
      </c>
      <c r="T176" s="146">
        <f t="shared" si="13"/>
        <v>0</v>
      </c>
      <c r="AR176" s="147" t="s">
        <v>101</v>
      </c>
      <c r="AT176" s="147" t="s">
        <v>270</v>
      </c>
      <c r="AU176" s="147" t="s">
        <v>90</v>
      </c>
      <c r="AY176" s="17" t="s">
        <v>268</v>
      </c>
      <c r="BE176" s="148">
        <f t="shared" si="14"/>
        <v>0</v>
      </c>
      <c r="BF176" s="148">
        <f t="shared" si="15"/>
        <v>0</v>
      </c>
      <c r="BG176" s="148">
        <f t="shared" si="16"/>
        <v>0</v>
      </c>
      <c r="BH176" s="148">
        <f t="shared" si="17"/>
        <v>0</v>
      </c>
      <c r="BI176" s="148">
        <f t="shared" si="18"/>
        <v>0</v>
      </c>
      <c r="BJ176" s="17" t="s">
        <v>90</v>
      </c>
      <c r="BK176" s="148">
        <f t="shared" si="19"/>
        <v>0</v>
      </c>
      <c r="BL176" s="17" t="s">
        <v>101</v>
      </c>
      <c r="BM176" s="147" t="s">
        <v>711</v>
      </c>
    </row>
    <row r="177" spans="2:65" s="1" customFormat="1" ht="37.9" customHeight="1">
      <c r="B177" s="32"/>
      <c r="C177" s="136" t="s">
        <v>484</v>
      </c>
      <c r="D177" s="136" t="s">
        <v>270</v>
      </c>
      <c r="E177" s="137" t="s">
        <v>6091</v>
      </c>
      <c r="F177" s="138" t="s">
        <v>6092</v>
      </c>
      <c r="G177" s="139" t="s">
        <v>445</v>
      </c>
      <c r="H177" s="140">
        <v>1</v>
      </c>
      <c r="I177" s="141"/>
      <c r="J177" s="142">
        <f t="shared" si="10"/>
        <v>0</v>
      </c>
      <c r="K177" s="138" t="s">
        <v>1</v>
      </c>
      <c r="L177" s="32"/>
      <c r="M177" s="143" t="s">
        <v>1</v>
      </c>
      <c r="N177" s="144" t="s">
        <v>43</v>
      </c>
      <c r="P177" s="145">
        <f t="shared" si="11"/>
        <v>0</v>
      </c>
      <c r="Q177" s="145">
        <v>0</v>
      </c>
      <c r="R177" s="145">
        <f t="shared" si="12"/>
        <v>0</v>
      </c>
      <c r="S177" s="145">
        <v>0</v>
      </c>
      <c r="T177" s="146">
        <f t="shared" si="13"/>
        <v>0</v>
      </c>
      <c r="AR177" s="147" t="s">
        <v>101</v>
      </c>
      <c r="AT177" s="147" t="s">
        <v>270</v>
      </c>
      <c r="AU177" s="147" t="s">
        <v>90</v>
      </c>
      <c r="AY177" s="17" t="s">
        <v>268</v>
      </c>
      <c r="BE177" s="148">
        <f t="shared" si="14"/>
        <v>0</v>
      </c>
      <c r="BF177" s="148">
        <f t="shared" si="15"/>
        <v>0</v>
      </c>
      <c r="BG177" s="148">
        <f t="shared" si="16"/>
        <v>0</v>
      </c>
      <c r="BH177" s="148">
        <f t="shared" si="17"/>
        <v>0</v>
      </c>
      <c r="BI177" s="148">
        <f t="shared" si="18"/>
        <v>0</v>
      </c>
      <c r="BJ177" s="17" t="s">
        <v>90</v>
      </c>
      <c r="BK177" s="148">
        <f t="shared" si="19"/>
        <v>0</v>
      </c>
      <c r="BL177" s="17" t="s">
        <v>101</v>
      </c>
      <c r="BM177" s="147" t="s">
        <v>719</v>
      </c>
    </row>
    <row r="178" spans="2:65" s="1" customFormat="1" ht="16.5" customHeight="1">
      <c r="B178" s="32"/>
      <c r="C178" s="136" t="s">
        <v>488</v>
      </c>
      <c r="D178" s="136" t="s">
        <v>270</v>
      </c>
      <c r="E178" s="137" t="s">
        <v>6093</v>
      </c>
      <c r="F178" s="138" t="s">
        <v>6094</v>
      </c>
      <c r="G178" s="139" t="s">
        <v>440</v>
      </c>
      <c r="H178" s="140">
        <v>4</v>
      </c>
      <c r="I178" s="141"/>
      <c r="J178" s="142">
        <f t="shared" si="10"/>
        <v>0</v>
      </c>
      <c r="K178" s="138" t="s">
        <v>1</v>
      </c>
      <c r="L178" s="32"/>
      <c r="M178" s="181" t="s">
        <v>1</v>
      </c>
      <c r="N178" s="182" t="s">
        <v>43</v>
      </c>
      <c r="O178" s="183"/>
      <c r="P178" s="184">
        <f t="shared" si="11"/>
        <v>0</v>
      </c>
      <c r="Q178" s="184">
        <v>0</v>
      </c>
      <c r="R178" s="184">
        <f t="shared" si="12"/>
        <v>0</v>
      </c>
      <c r="S178" s="184">
        <v>0</v>
      </c>
      <c r="T178" s="185">
        <f t="shared" si="13"/>
        <v>0</v>
      </c>
      <c r="AR178" s="147" t="s">
        <v>101</v>
      </c>
      <c r="AT178" s="147" t="s">
        <v>270</v>
      </c>
      <c r="AU178" s="147" t="s">
        <v>90</v>
      </c>
      <c r="AY178" s="17" t="s">
        <v>268</v>
      </c>
      <c r="BE178" s="148">
        <f t="shared" si="14"/>
        <v>0</v>
      </c>
      <c r="BF178" s="148">
        <f t="shared" si="15"/>
        <v>0</v>
      </c>
      <c r="BG178" s="148">
        <f t="shared" si="16"/>
        <v>0</v>
      </c>
      <c r="BH178" s="148">
        <f t="shared" si="17"/>
        <v>0</v>
      </c>
      <c r="BI178" s="148">
        <f t="shared" si="18"/>
        <v>0</v>
      </c>
      <c r="BJ178" s="17" t="s">
        <v>90</v>
      </c>
      <c r="BK178" s="148">
        <f t="shared" si="19"/>
        <v>0</v>
      </c>
      <c r="BL178" s="17" t="s">
        <v>101</v>
      </c>
      <c r="BM178" s="147" t="s">
        <v>727</v>
      </c>
    </row>
    <row r="179" spans="2:65" s="1" customFormat="1" ht="6.95" customHeight="1">
      <c r="B179" s="44"/>
      <c r="C179" s="45"/>
      <c r="D179" s="45"/>
      <c r="E179" s="45"/>
      <c r="F179" s="45"/>
      <c r="G179" s="45"/>
      <c r="H179" s="45"/>
      <c r="I179" s="45"/>
      <c r="J179" s="45"/>
      <c r="K179" s="45"/>
      <c r="L179" s="32"/>
    </row>
  </sheetData>
  <sheetProtection algorithmName="SHA-512" hashValue="NavZ21Re2V10YMU5kfrlJbBLevUJ233JJbJ/W3T2YZknS0xYeHat/Jp9XkZzMtIAt93v81/16IwnpaJ1jPmdzQ==" saltValue="oaZaYzJYX4Da6B6Lcbt0xiboDrgv2SYNY7AoKKy2/s4XjAO0YZF95PESk0pnrE9aVuY+ewffUUuZBirDlpQyIA==" spinCount="100000" sheet="1" objects="1" scenarios="1" formatColumns="0" formatRows="0" autoFilter="0"/>
  <autoFilter ref="C128:K178" xr:uid="{00000000-0009-0000-0000-00001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181</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 customHeight="1">
      <c r="B8" s="20"/>
      <c r="D8" s="27" t="s">
        <v>228</v>
      </c>
      <c r="L8" s="20"/>
    </row>
    <row r="9" spans="2:46" s="1" customFormat="1" ht="16.5" customHeight="1">
      <c r="B9" s="32"/>
      <c r="E9" s="258" t="s">
        <v>231</v>
      </c>
      <c r="F9" s="257"/>
      <c r="G9" s="257"/>
      <c r="H9" s="257"/>
      <c r="L9" s="32"/>
    </row>
    <row r="10" spans="2:46" s="1" customFormat="1" ht="12" customHeight="1">
      <c r="B10" s="32"/>
      <c r="D10" s="27" t="s">
        <v>234</v>
      </c>
      <c r="L10" s="32"/>
    </row>
    <row r="11" spans="2:46" s="1" customFormat="1" ht="16.5" customHeight="1">
      <c r="B11" s="32"/>
      <c r="E11" s="235" t="s">
        <v>6095</v>
      </c>
      <c r="F11" s="257"/>
      <c r="G11" s="257"/>
      <c r="H11" s="257"/>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ROUND((SUM(BE128:BE178)),  2)</f>
        <v>0</v>
      </c>
      <c r="I35" s="96">
        <v>0.21</v>
      </c>
      <c r="J35" s="85">
        <f>ROUND(((SUM(BE128:BE178))*I35),  2)</f>
        <v>0</v>
      </c>
      <c r="L35" s="32"/>
    </row>
    <row r="36" spans="2:12" s="1" customFormat="1" ht="14.45" customHeight="1">
      <c r="B36" s="32"/>
      <c r="E36" s="27" t="s">
        <v>43</v>
      </c>
      <c r="F36" s="85">
        <f>ROUND((SUM(BF128:BF178)),  2)</f>
        <v>0</v>
      </c>
      <c r="I36" s="96">
        <v>0.15</v>
      </c>
      <c r="J36" s="85">
        <f>ROUND(((SUM(BF128:BF178))*I36),  2)</f>
        <v>0</v>
      </c>
      <c r="L36" s="32"/>
    </row>
    <row r="37" spans="2:12" s="1" customFormat="1" ht="14.45" hidden="1" customHeight="1">
      <c r="B37" s="32"/>
      <c r="E37" s="27" t="s">
        <v>44</v>
      </c>
      <c r="F37" s="85">
        <f>ROUND((SUM(BG128:BG178)),  2)</f>
        <v>0</v>
      </c>
      <c r="I37" s="96">
        <v>0.21</v>
      </c>
      <c r="J37" s="85">
        <f>0</f>
        <v>0</v>
      </c>
      <c r="L37" s="32"/>
    </row>
    <row r="38" spans="2:12" s="1" customFormat="1" ht="14.45" hidden="1" customHeight="1">
      <c r="B38" s="32"/>
      <c r="E38" s="27" t="s">
        <v>45</v>
      </c>
      <c r="F38" s="85">
        <f>ROUND((SUM(BH128:BH178)),  2)</f>
        <v>0</v>
      </c>
      <c r="I38" s="96">
        <v>0.15</v>
      </c>
      <c r="J38" s="85">
        <f>0</f>
        <v>0</v>
      </c>
      <c r="L38" s="32"/>
    </row>
    <row r="39" spans="2:12" s="1" customFormat="1" ht="14.45" hidden="1" customHeight="1">
      <c r="B39" s="32"/>
      <c r="E39" s="27" t="s">
        <v>46</v>
      </c>
      <c r="F39" s="85">
        <f>ROUND((SUM(BI128:BI178)),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231</v>
      </c>
      <c r="F87" s="257"/>
      <c r="G87" s="257"/>
      <c r="H87" s="257"/>
      <c r="L87" s="32"/>
    </row>
    <row r="88" spans="2:12" s="1" customFormat="1" ht="12" customHeight="1">
      <c r="B88" s="32"/>
      <c r="C88" s="27" t="s">
        <v>234</v>
      </c>
      <c r="L88" s="32"/>
    </row>
    <row r="89" spans="2:12" s="1" customFormat="1" ht="16.5" customHeight="1">
      <c r="B89" s="32"/>
      <c r="E89" s="235" t="str">
        <f>E11</f>
        <v>D.4. - IO.02 - FVE</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J128</f>
        <v>0</v>
      </c>
      <c r="L98" s="32"/>
      <c r="AU98" s="17" t="s">
        <v>242</v>
      </c>
    </row>
    <row r="99" spans="2:47" s="8" customFormat="1" ht="24.95" customHeight="1">
      <c r="B99" s="108"/>
      <c r="D99" s="109" t="s">
        <v>6096</v>
      </c>
      <c r="E99" s="110"/>
      <c r="F99" s="110"/>
      <c r="G99" s="110"/>
      <c r="H99" s="110"/>
      <c r="I99" s="110"/>
      <c r="J99" s="111">
        <f>J129</f>
        <v>0</v>
      </c>
      <c r="L99" s="108"/>
    </row>
    <row r="100" spans="2:47" s="9" customFormat="1" ht="19.899999999999999" customHeight="1">
      <c r="B100" s="112"/>
      <c r="D100" s="113" t="s">
        <v>6097</v>
      </c>
      <c r="E100" s="114"/>
      <c r="F100" s="114"/>
      <c r="G100" s="114"/>
      <c r="H100" s="114"/>
      <c r="I100" s="114"/>
      <c r="J100" s="115">
        <f>J130</f>
        <v>0</v>
      </c>
      <c r="L100" s="112"/>
    </row>
    <row r="101" spans="2:47" s="9" customFormat="1" ht="19.899999999999999" customHeight="1">
      <c r="B101" s="112"/>
      <c r="D101" s="113" t="s">
        <v>6098</v>
      </c>
      <c r="E101" s="114"/>
      <c r="F101" s="114"/>
      <c r="G101" s="114"/>
      <c r="H101" s="114"/>
      <c r="I101" s="114"/>
      <c r="J101" s="115">
        <f>J134</f>
        <v>0</v>
      </c>
      <c r="L101" s="112"/>
    </row>
    <row r="102" spans="2:47" s="9" customFormat="1" ht="19.899999999999999" customHeight="1">
      <c r="B102" s="112"/>
      <c r="D102" s="113" t="s">
        <v>6099</v>
      </c>
      <c r="E102" s="114"/>
      <c r="F102" s="114"/>
      <c r="G102" s="114"/>
      <c r="H102" s="114"/>
      <c r="I102" s="114"/>
      <c r="J102" s="115">
        <f>J136</f>
        <v>0</v>
      </c>
      <c r="L102" s="112"/>
    </row>
    <row r="103" spans="2:47" s="9" customFormat="1" ht="19.899999999999999" customHeight="1">
      <c r="B103" s="112"/>
      <c r="D103" s="113" t="s">
        <v>6100</v>
      </c>
      <c r="E103" s="114"/>
      <c r="F103" s="114"/>
      <c r="G103" s="114"/>
      <c r="H103" s="114"/>
      <c r="I103" s="114"/>
      <c r="J103" s="115">
        <f>J151</f>
        <v>0</v>
      </c>
      <c r="L103" s="112"/>
    </row>
    <row r="104" spans="2:47" s="9" customFormat="1" ht="19.899999999999999" customHeight="1">
      <c r="B104" s="112"/>
      <c r="D104" s="113" t="s">
        <v>6101</v>
      </c>
      <c r="E104" s="114"/>
      <c r="F104" s="114"/>
      <c r="G104" s="114"/>
      <c r="H104" s="114"/>
      <c r="I104" s="114"/>
      <c r="J104" s="115">
        <f>J161</f>
        <v>0</v>
      </c>
      <c r="L104" s="112"/>
    </row>
    <row r="105" spans="2:47" s="9" customFormat="1" ht="19.899999999999999" customHeight="1">
      <c r="B105" s="112"/>
      <c r="D105" s="113" t="s">
        <v>6102</v>
      </c>
      <c r="E105" s="114"/>
      <c r="F105" s="114"/>
      <c r="G105" s="114"/>
      <c r="H105" s="114"/>
      <c r="I105" s="114"/>
      <c r="J105" s="115">
        <f>J166</f>
        <v>0</v>
      </c>
      <c r="L105" s="112"/>
    </row>
    <row r="106" spans="2:47" s="9" customFormat="1" ht="19.899999999999999" customHeight="1">
      <c r="B106" s="112"/>
      <c r="D106" s="113" t="s">
        <v>6103</v>
      </c>
      <c r="E106" s="114"/>
      <c r="F106" s="114"/>
      <c r="G106" s="114"/>
      <c r="H106" s="114"/>
      <c r="I106" s="114"/>
      <c r="J106" s="115">
        <f>J170</f>
        <v>0</v>
      </c>
      <c r="L106" s="112"/>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8" t="str">
        <f>E7</f>
        <v>VÝSTAVBA CHRÁNĚNÉHO BYDLENÍ V NOVÉ PACE</v>
      </c>
      <c r="F116" s="259"/>
      <c r="G116" s="259"/>
      <c r="H116" s="259"/>
      <c r="L116" s="32"/>
    </row>
    <row r="117" spans="2:63" ht="12" customHeight="1">
      <c r="B117" s="20"/>
      <c r="C117" s="27" t="s">
        <v>228</v>
      </c>
      <c r="L117" s="20"/>
    </row>
    <row r="118" spans="2:63" s="1" customFormat="1" ht="16.5" customHeight="1">
      <c r="B118" s="32"/>
      <c r="E118" s="258" t="s">
        <v>231</v>
      </c>
      <c r="F118" s="257"/>
      <c r="G118" s="257"/>
      <c r="H118" s="257"/>
      <c r="L118" s="32"/>
    </row>
    <row r="119" spans="2:63" s="1" customFormat="1" ht="12" customHeight="1">
      <c r="B119" s="32"/>
      <c r="C119" s="27" t="s">
        <v>234</v>
      </c>
      <c r="L119" s="32"/>
    </row>
    <row r="120" spans="2:63" s="1" customFormat="1" ht="16.5" customHeight="1">
      <c r="B120" s="32"/>
      <c r="E120" s="235" t="str">
        <f>E11</f>
        <v>D.4. - IO.02 - FVE</v>
      </c>
      <c r="F120" s="257"/>
      <c r="G120" s="257"/>
      <c r="H120" s="257"/>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v>
      </c>
      <c r="S128" s="53"/>
      <c r="T128" s="122">
        <f>T129</f>
        <v>0</v>
      </c>
      <c r="AT128" s="17" t="s">
        <v>76</v>
      </c>
      <c r="AU128" s="17" t="s">
        <v>242</v>
      </c>
      <c r="BK128" s="123">
        <f>BK129</f>
        <v>0</v>
      </c>
    </row>
    <row r="129" spans="2:65" s="11" customFormat="1" ht="25.9" customHeight="1">
      <c r="B129" s="124"/>
      <c r="D129" s="125" t="s">
        <v>76</v>
      </c>
      <c r="E129" s="126" t="s">
        <v>179</v>
      </c>
      <c r="F129" s="126" t="s">
        <v>6104</v>
      </c>
      <c r="I129" s="127"/>
      <c r="J129" s="128">
        <f>BK129</f>
        <v>0</v>
      </c>
      <c r="L129" s="124"/>
      <c r="M129" s="129"/>
      <c r="P129" s="130">
        <f>P130+P134+P136+P151+P161+P166+P170</f>
        <v>0</v>
      </c>
      <c r="R129" s="130">
        <f>R130+R134+R136+R151+R161+R166+R170</f>
        <v>0</v>
      </c>
      <c r="T129" s="131">
        <f>T130+T134+T136+T151+T161+T166+T170</f>
        <v>0</v>
      </c>
      <c r="AR129" s="125" t="s">
        <v>84</v>
      </c>
      <c r="AT129" s="132" t="s">
        <v>76</v>
      </c>
      <c r="AU129" s="132" t="s">
        <v>77</v>
      </c>
      <c r="AY129" s="125" t="s">
        <v>268</v>
      </c>
      <c r="BK129" s="133">
        <f>BK130+BK134+BK136+BK151+BK161+BK166+BK170</f>
        <v>0</v>
      </c>
    </row>
    <row r="130" spans="2:65" s="11" customFormat="1" ht="22.9" customHeight="1">
      <c r="B130" s="124"/>
      <c r="D130" s="125" t="s">
        <v>76</v>
      </c>
      <c r="E130" s="134" t="s">
        <v>6105</v>
      </c>
      <c r="F130" s="134" t="s">
        <v>6106</v>
      </c>
      <c r="I130" s="127"/>
      <c r="J130" s="135">
        <f>BK130</f>
        <v>0</v>
      </c>
      <c r="L130" s="124"/>
      <c r="M130" s="129"/>
      <c r="P130" s="130">
        <f>SUM(P131:P133)</f>
        <v>0</v>
      </c>
      <c r="R130" s="130">
        <f>SUM(R131:R133)</f>
        <v>0</v>
      </c>
      <c r="T130" s="131">
        <f>SUM(T131:T133)</f>
        <v>0</v>
      </c>
      <c r="AR130" s="125" t="s">
        <v>84</v>
      </c>
      <c r="AT130" s="132" t="s">
        <v>76</v>
      </c>
      <c r="AU130" s="132" t="s">
        <v>84</v>
      </c>
      <c r="AY130" s="125" t="s">
        <v>268</v>
      </c>
      <c r="BK130" s="133">
        <f>SUM(BK131:BK133)</f>
        <v>0</v>
      </c>
    </row>
    <row r="131" spans="2:65" s="1" customFormat="1" ht="16.5" customHeight="1">
      <c r="B131" s="32"/>
      <c r="C131" s="136" t="s">
        <v>84</v>
      </c>
      <c r="D131" s="136" t="s">
        <v>270</v>
      </c>
      <c r="E131" s="137" t="s">
        <v>6107</v>
      </c>
      <c r="F131" s="138" t="s">
        <v>6108</v>
      </c>
      <c r="G131" s="139" t="s">
        <v>440</v>
      </c>
      <c r="H131" s="140">
        <v>1</v>
      </c>
      <c r="I131" s="141"/>
      <c r="J131" s="142">
        <f>ROUND(I131*H131,2)</f>
        <v>0</v>
      </c>
      <c r="K131" s="138" t="s">
        <v>1</v>
      </c>
      <c r="L131" s="32"/>
      <c r="M131" s="143" t="s">
        <v>1</v>
      </c>
      <c r="N131" s="144" t="s">
        <v>43</v>
      </c>
      <c r="P131" s="145">
        <f>O131*H131</f>
        <v>0</v>
      </c>
      <c r="Q131" s="145">
        <v>0</v>
      </c>
      <c r="R131" s="145">
        <f>Q131*H131</f>
        <v>0</v>
      </c>
      <c r="S131" s="145">
        <v>0</v>
      </c>
      <c r="T131" s="146">
        <f>S131*H131</f>
        <v>0</v>
      </c>
      <c r="AR131" s="147" t="s">
        <v>101</v>
      </c>
      <c r="AT131" s="147" t="s">
        <v>270</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90</v>
      </c>
    </row>
    <row r="132" spans="2:65" s="1" customFormat="1" ht="24.2" customHeight="1">
      <c r="B132" s="32"/>
      <c r="C132" s="136" t="s">
        <v>90</v>
      </c>
      <c r="D132" s="136" t="s">
        <v>270</v>
      </c>
      <c r="E132" s="137" t="s">
        <v>6109</v>
      </c>
      <c r="F132" s="138" t="s">
        <v>6110</v>
      </c>
      <c r="G132" s="139" t="s">
        <v>440</v>
      </c>
      <c r="H132" s="140">
        <v>1</v>
      </c>
      <c r="I132" s="141"/>
      <c r="J132" s="142">
        <f>ROUND(I132*H132,2)</f>
        <v>0</v>
      </c>
      <c r="K132" s="138" t="s">
        <v>1</v>
      </c>
      <c r="L132" s="32"/>
      <c r="M132" s="143" t="s">
        <v>1</v>
      </c>
      <c r="N132" s="144" t="s">
        <v>43</v>
      </c>
      <c r="P132" s="145">
        <f>O132*H132</f>
        <v>0</v>
      </c>
      <c r="Q132" s="145">
        <v>0</v>
      </c>
      <c r="R132" s="145">
        <f>Q132*H132</f>
        <v>0</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101</v>
      </c>
    </row>
    <row r="133" spans="2:65" s="1" customFormat="1" ht="16.5" customHeight="1">
      <c r="B133" s="32"/>
      <c r="C133" s="136" t="s">
        <v>97</v>
      </c>
      <c r="D133" s="136" t="s">
        <v>270</v>
      </c>
      <c r="E133" s="137" t="s">
        <v>6111</v>
      </c>
      <c r="F133" s="138" t="s">
        <v>6112</v>
      </c>
      <c r="G133" s="139" t="s">
        <v>440</v>
      </c>
      <c r="H133" s="140">
        <v>3</v>
      </c>
      <c r="I133" s="141"/>
      <c r="J133" s="142">
        <f>ROUND(I133*H133,2)</f>
        <v>0</v>
      </c>
      <c r="K133" s="138" t="s">
        <v>1</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293</v>
      </c>
    </row>
    <row r="134" spans="2:65" s="11" customFormat="1" ht="22.9" customHeight="1">
      <c r="B134" s="124"/>
      <c r="D134" s="125" t="s">
        <v>76</v>
      </c>
      <c r="E134" s="134" t="s">
        <v>6113</v>
      </c>
      <c r="F134" s="134" t="s">
        <v>6114</v>
      </c>
      <c r="I134" s="127"/>
      <c r="J134" s="135">
        <f>BK134</f>
        <v>0</v>
      </c>
      <c r="L134" s="124"/>
      <c r="M134" s="129"/>
      <c r="P134" s="130">
        <f>P135</f>
        <v>0</v>
      </c>
      <c r="R134" s="130">
        <f>R135</f>
        <v>0</v>
      </c>
      <c r="T134" s="131">
        <f>T135</f>
        <v>0</v>
      </c>
      <c r="AR134" s="125" t="s">
        <v>84</v>
      </c>
      <c r="AT134" s="132" t="s">
        <v>76</v>
      </c>
      <c r="AU134" s="132" t="s">
        <v>84</v>
      </c>
      <c r="AY134" s="125" t="s">
        <v>268</v>
      </c>
      <c r="BK134" s="133">
        <f>BK135</f>
        <v>0</v>
      </c>
    </row>
    <row r="135" spans="2:65" s="1" customFormat="1" ht="33" customHeight="1">
      <c r="B135" s="32"/>
      <c r="C135" s="136" t="s">
        <v>101</v>
      </c>
      <c r="D135" s="136" t="s">
        <v>270</v>
      </c>
      <c r="E135" s="137" t="s">
        <v>6115</v>
      </c>
      <c r="F135" s="138" t="s">
        <v>6116</v>
      </c>
      <c r="G135" s="139" t="s">
        <v>440</v>
      </c>
      <c r="H135" s="140">
        <v>36</v>
      </c>
      <c r="I135" s="141"/>
      <c r="J135" s="142">
        <f>ROUND(I135*H135,2)</f>
        <v>0</v>
      </c>
      <c r="K135" s="138" t="s">
        <v>1</v>
      </c>
      <c r="L135" s="32"/>
      <c r="M135" s="143" t="s">
        <v>1</v>
      </c>
      <c r="N135" s="144" t="s">
        <v>43</v>
      </c>
      <c r="P135" s="145">
        <f>O135*H135</f>
        <v>0</v>
      </c>
      <c r="Q135" s="145">
        <v>0</v>
      </c>
      <c r="R135" s="145">
        <f>Q135*H135</f>
        <v>0</v>
      </c>
      <c r="S135" s="145">
        <v>0</v>
      </c>
      <c r="T135" s="146">
        <f>S135*H135</f>
        <v>0</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309</v>
      </c>
    </row>
    <row r="136" spans="2:65" s="11" customFormat="1" ht="22.9" customHeight="1">
      <c r="B136" s="124"/>
      <c r="D136" s="125" t="s">
        <v>76</v>
      </c>
      <c r="E136" s="134" t="s">
        <v>6117</v>
      </c>
      <c r="F136" s="134" t="s">
        <v>6118</v>
      </c>
      <c r="I136" s="127"/>
      <c r="J136" s="135">
        <f>BK136</f>
        <v>0</v>
      </c>
      <c r="L136" s="124"/>
      <c r="M136" s="129"/>
      <c r="P136" s="130">
        <f>SUM(P137:P150)</f>
        <v>0</v>
      </c>
      <c r="R136" s="130">
        <f>SUM(R137:R150)</f>
        <v>0</v>
      </c>
      <c r="T136" s="131">
        <f>SUM(T137:T150)</f>
        <v>0</v>
      </c>
      <c r="AR136" s="125" t="s">
        <v>84</v>
      </c>
      <c r="AT136" s="132" t="s">
        <v>76</v>
      </c>
      <c r="AU136" s="132" t="s">
        <v>84</v>
      </c>
      <c r="AY136" s="125" t="s">
        <v>268</v>
      </c>
      <c r="BK136" s="133">
        <f>SUM(BK137:BK150)</f>
        <v>0</v>
      </c>
    </row>
    <row r="137" spans="2:65" s="1" customFormat="1" ht="21.75" customHeight="1">
      <c r="B137" s="32"/>
      <c r="C137" s="136" t="s">
        <v>289</v>
      </c>
      <c r="D137" s="136" t="s">
        <v>270</v>
      </c>
      <c r="E137" s="137" t="s">
        <v>6119</v>
      </c>
      <c r="F137" s="138" t="s">
        <v>6120</v>
      </c>
      <c r="G137" s="139" t="s">
        <v>440</v>
      </c>
      <c r="H137" s="140">
        <v>51</v>
      </c>
      <c r="I137" s="141"/>
      <c r="J137" s="142">
        <f t="shared" ref="J137:J150" si="0">ROUND(I137*H137,2)</f>
        <v>0</v>
      </c>
      <c r="K137" s="138" t="s">
        <v>1</v>
      </c>
      <c r="L137" s="32"/>
      <c r="M137" s="143" t="s">
        <v>1</v>
      </c>
      <c r="N137" s="144" t="s">
        <v>43</v>
      </c>
      <c r="P137" s="145">
        <f t="shared" ref="P137:P150" si="1">O137*H137</f>
        <v>0</v>
      </c>
      <c r="Q137" s="145">
        <v>0</v>
      </c>
      <c r="R137" s="145">
        <f t="shared" ref="R137:R150" si="2">Q137*H137</f>
        <v>0</v>
      </c>
      <c r="S137" s="145">
        <v>0</v>
      </c>
      <c r="T137" s="146">
        <f t="shared" ref="T137:T150" si="3">S137*H137</f>
        <v>0</v>
      </c>
      <c r="AR137" s="147" t="s">
        <v>101</v>
      </c>
      <c r="AT137" s="147" t="s">
        <v>270</v>
      </c>
      <c r="AU137" s="147" t="s">
        <v>90</v>
      </c>
      <c r="AY137" s="17" t="s">
        <v>268</v>
      </c>
      <c r="BE137" s="148">
        <f t="shared" ref="BE137:BE150" si="4">IF(N137="základní",J137,0)</f>
        <v>0</v>
      </c>
      <c r="BF137" s="148">
        <f t="shared" ref="BF137:BF150" si="5">IF(N137="snížená",J137,0)</f>
        <v>0</v>
      </c>
      <c r="BG137" s="148">
        <f t="shared" ref="BG137:BG150" si="6">IF(N137="zákl. přenesená",J137,0)</f>
        <v>0</v>
      </c>
      <c r="BH137" s="148">
        <f t="shared" ref="BH137:BH150" si="7">IF(N137="sníž. přenesená",J137,0)</f>
        <v>0</v>
      </c>
      <c r="BI137" s="148">
        <f t="shared" ref="BI137:BI150" si="8">IF(N137="nulová",J137,0)</f>
        <v>0</v>
      </c>
      <c r="BJ137" s="17" t="s">
        <v>90</v>
      </c>
      <c r="BK137" s="148">
        <f t="shared" ref="BK137:BK150" si="9">ROUND(I137*H137,2)</f>
        <v>0</v>
      </c>
      <c r="BL137" s="17" t="s">
        <v>101</v>
      </c>
      <c r="BM137" s="147" t="s">
        <v>321</v>
      </c>
    </row>
    <row r="138" spans="2:65" s="1" customFormat="1" ht="16.5" customHeight="1">
      <c r="B138" s="32"/>
      <c r="C138" s="136" t="s">
        <v>293</v>
      </c>
      <c r="D138" s="136" t="s">
        <v>270</v>
      </c>
      <c r="E138" s="137" t="s">
        <v>6121</v>
      </c>
      <c r="F138" s="138" t="s">
        <v>6122</v>
      </c>
      <c r="G138" s="139" t="s">
        <v>440</v>
      </c>
      <c r="H138" s="140">
        <v>48</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346</v>
      </c>
    </row>
    <row r="139" spans="2:65" s="1" customFormat="1" ht="16.5" customHeight="1">
      <c r="B139" s="32"/>
      <c r="C139" s="136" t="s">
        <v>299</v>
      </c>
      <c r="D139" s="136" t="s">
        <v>270</v>
      </c>
      <c r="E139" s="137" t="s">
        <v>6123</v>
      </c>
      <c r="F139" s="138" t="s">
        <v>6124</v>
      </c>
      <c r="G139" s="139" t="s">
        <v>440</v>
      </c>
      <c r="H139" s="140">
        <v>96</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361</v>
      </c>
    </row>
    <row r="140" spans="2:65" s="1" customFormat="1" ht="16.5" customHeight="1">
      <c r="B140" s="32"/>
      <c r="C140" s="136" t="s">
        <v>309</v>
      </c>
      <c r="D140" s="136" t="s">
        <v>270</v>
      </c>
      <c r="E140" s="137" t="s">
        <v>6125</v>
      </c>
      <c r="F140" s="138" t="s">
        <v>6126</v>
      </c>
      <c r="G140" s="139" t="s">
        <v>440</v>
      </c>
      <c r="H140" s="140">
        <v>96</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370</v>
      </c>
    </row>
    <row r="141" spans="2:65" s="1" customFormat="1" ht="16.5" customHeight="1">
      <c r="B141" s="32"/>
      <c r="C141" s="136" t="s">
        <v>315</v>
      </c>
      <c r="D141" s="136" t="s">
        <v>270</v>
      </c>
      <c r="E141" s="137" t="s">
        <v>6127</v>
      </c>
      <c r="F141" s="138" t="s">
        <v>6128</v>
      </c>
      <c r="G141" s="139" t="s">
        <v>440</v>
      </c>
      <c r="H141" s="140">
        <v>96</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378</v>
      </c>
    </row>
    <row r="142" spans="2:65" s="1" customFormat="1" ht="16.5" customHeight="1">
      <c r="B142" s="32"/>
      <c r="C142" s="136" t="s">
        <v>321</v>
      </c>
      <c r="D142" s="136" t="s">
        <v>270</v>
      </c>
      <c r="E142" s="137" t="s">
        <v>6129</v>
      </c>
      <c r="F142" s="138" t="s">
        <v>6130</v>
      </c>
      <c r="G142" s="139" t="s">
        <v>440</v>
      </c>
      <c r="H142" s="140">
        <v>66</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387</v>
      </c>
    </row>
    <row r="143" spans="2:65" s="1" customFormat="1" ht="16.5" customHeight="1">
      <c r="B143" s="32"/>
      <c r="C143" s="136" t="s">
        <v>326</v>
      </c>
      <c r="D143" s="136" t="s">
        <v>270</v>
      </c>
      <c r="E143" s="137" t="s">
        <v>6131</v>
      </c>
      <c r="F143" s="138" t="s">
        <v>6132</v>
      </c>
      <c r="G143" s="139" t="s">
        <v>440</v>
      </c>
      <c r="H143" s="140">
        <v>29</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396</v>
      </c>
    </row>
    <row r="144" spans="2:65" s="1" customFormat="1" ht="16.5" customHeight="1">
      <c r="B144" s="32"/>
      <c r="C144" s="136" t="s">
        <v>346</v>
      </c>
      <c r="D144" s="136" t="s">
        <v>270</v>
      </c>
      <c r="E144" s="137" t="s">
        <v>6133</v>
      </c>
      <c r="F144" s="138" t="s">
        <v>6134</v>
      </c>
      <c r="G144" s="139" t="s">
        <v>440</v>
      </c>
      <c r="H144" s="140">
        <v>120</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406</v>
      </c>
    </row>
    <row r="145" spans="2:65" s="1" customFormat="1" ht="24.2" customHeight="1">
      <c r="B145" s="32"/>
      <c r="C145" s="136" t="s">
        <v>356</v>
      </c>
      <c r="D145" s="136" t="s">
        <v>270</v>
      </c>
      <c r="E145" s="137" t="s">
        <v>6135</v>
      </c>
      <c r="F145" s="138" t="s">
        <v>6136</v>
      </c>
      <c r="G145" s="139" t="s">
        <v>440</v>
      </c>
      <c r="H145" s="140">
        <v>101</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416</v>
      </c>
    </row>
    <row r="146" spans="2:65" s="1" customFormat="1" ht="24.2" customHeight="1">
      <c r="B146" s="32"/>
      <c r="C146" s="136" t="s">
        <v>361</v>
      </c>
      <c r="D146" s="136" t="s">
        <v>270</v>
      </c>
      <c r="E146" s="137" t="s">
        <v>6137</v>
      </c>
      <c r="F146" s="138" t="s">
        <v>6138</v>
      </c>
      <c r="G146" s="139" t="s">
        <v>440</v>
      </c>
      <c r="H146" s="140">
        <v>120</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308</v>
      </c>
    </row>
    <row r="147" spans="2:65" s="1" customFormat="1" ht="24.2" customHeight="1">
      <c r="B147" s="32"/>
      <c r="C147" s="136" t="s">
        <v>8</v>
      </c>
      <c r="D147" s="136" t="s">
        <v>270</v>
      </c>
      <c r="E147" s="137" t="s">
        <v>6139</v>
      </c>
      <c r="F147" s="138" t="s">
        <v>6140</v>
      </c>
      <c r="G147" s="139" t="s">
        <v>440</v>
      </c>
      <c r="H147" s="140">
        <v>154</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437</v>
      </c>
    </row>
    <row r="148" spans="2:65" s="1" customFormat="1" ht="16.5" customHeight="1">
      <c r="B148" s="32"/>
      <c r="C148" s="136" t="s">
        <v>370</v>
      </c>
      <c r="D148" s="136" t="s">
        <v>270</v>
      </c>
      <c r="E148" s="137" t="s">
        <v>6141</v>
      </c>
      <c r="F148" s="138" t="s">
        <v>6142</v>
      </c>
      <c r="G148" s="139" t="s">
        <v>440</v>
      </c>
      <c r="H148" s="140">
        <v>141</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448</v>
      </c>
    </row>
    <row r="149" spans="2:65" s="1" customFormat="1" ht="16.5" customHeight="1">
      <c r="B149" s="32"/>
      <c r="C149" s="136" t="s">
        <v>374</v>
      </c>
      <c r="D149" s="136" t="s">
        <v>270</v>
      </c>
      <c r="E149" s="137" t="s">
        <v>6143</v>
      </c>
      <c r="F149" s="138" t="s">
        <v>6144</v>
      </c>
      <c r="G149" s="139" t="s">
        <v>440</v>
      </c>
      <c r="H149" s="140">
        <v>141</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477</v>
      </c>
    </row>
    <row r="150" spans="2:65" s="1" customFormat="1" ht="16.5" customHeight="1">
      <c r="B150" s="32"/>
      <c r="C150" s="136" t="s">
        <v>378</v>
      </c>
      <c r="D150" s="136" t="s">
        <v>270</v>
      </c>
      <c r="E150" s="137" t="s">
        <v>6145</v>
      </c>
      <c r="F150" s="138" t="s">
        <v>6146</v>
      </c>
      <c r="G150" s="139" t="s">
        <v>440</v>
      </c>
      <c r="H150" s="140">
        <v>32</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484</v>
      </c>
    </row>
    <row r="151" spans="2:65" s="11" customFormat="1" ht="22.9" customHeight="1">
      <c r="B151" s="124"/>
      <c r="D151" s="125" t="s">
        <v>76</v>
      </c>
      <c r="E151" s="134" t="s">
        <v>6147</v>
      </c>
      <c r="F151" s="134" t="s">
        <v>6148</v>
      </c>
      <c r="I151" s="127"/>
      <c r="J151" s="135">
        <f>BK151</f>
        <v>0</v>
      </c>
      <c r="L151" s="124"/>
      <c r="M151" s="129"/>
      <c r="P151" s="130">
        <f>SUM(P152:P160)</f>
        <v>0</v>
      </c>
      <c r="R151" s="130">
        <f>SUM(R152:R160)</f>
        <v>0</v>
      </c>
      <c r="T151" s="131">
        <f>SUM(T152:T160)</f>
        <v>0</v>
      </c>
      <c r="AR151" s="125" t="s">
        <v>84</v>
      </c>
      <c r="AT151" s="132" t="s">
        <v>76</v>
      </c>
      <c r="AU151" s="132" t="s">
        <v>84</v>
      </c>
      <c r="AY151" s="125" t="s">
        <v>268</v>
      </c>
      <c r="BK151" s="133">
        <f>SUM(BK152:BK160)</f>
        <v>0</v>
      </c>
    </row>
    <row r="152" spans="2:65" s="1" customFormat="1" ht="16.5" customHeight="1">
      <c r="B152" s="32"/>
      <c r="C152" s="136" t="s">
        <v>382</v>
      </c>
      <c r="D152" s="136" t="s">
        <v>270</v>
      </c>
      <c r="E152" s="137" t="s">
        <v>6149</v>
      </c>
      <c r="F152" s="138" t="s">
        <v>6150</v>
      </c>
      <c r="G152" s="139" t="s">
        <v>318</v>
      </c>
      <c r="H152" s="140">
        <v>120</v>
      </c>
      <c r="I152" s="141"/>
      <c r="J152" s="142">
        <f t="shared" ref="J152:J160" si="10">ROUND(I152*H152,2)</f>
        <v>0</v>
      </c>
      <c r="K152" s="138" t="s">
        <v>1</v>
      </c>
      <c r="L152" s="32"/>
      <c r="M152" s="143" t="s">
        <v>1</v>
      </c>
      <c r="N152" s="144" t="s">
        <v>43</v>
      </c>
      <c r="P152" s="145">
        <f t="shared" ref="P152:P160" si="11">O152*H152</f>
        <v>0</v>
      </c>
      <c r="Q152" s="145">
        <v>0</v>
      </c>
      <c r="R152" s="145">
        <f t="shared" ref="R152:R160" si="12">Q152*H152</f>
        <v>0</v>
      </c>
      <c r="S152" s="145">
        <v>0</v>
      </c>
      <c r="T152" s="146">
        <f t="shared" ref="T152:T160" si="13">S152*H152</f>
        <v>0</v>
      </c>
      <c r="AR152" s="147" t="s">
        <v>101</v>
      </c>
      <c r="AT152" s="147" t="s">
        <v>270</v>
      </c>
      <c r="AU152" s="147" t="s">
        <v>90</v>
      </c>
      <c r="AY152" s="17" t="s">
        <v>268</v>
      </c>
      <c r="BE152" s="148">
        <f t="shared" ref="BE152:BE160" si="14">IF(N152="základní",J152,0)</f>
        <v>0</v>
      </c>
      <c r="BF152" s="148">
        <f t="shared" ref="BF152:BF160" si="15">IF(N152="snížená",J152,0)</f>
        <v>0</v>
      </c>
      <c r="BG152" s="148">
        <f t="shared" ref="BG152:BG160" si="16">IF(N152="zákl. přenesená",J152,0)</f>
        <v>0</v>
      </c>
      <c r="BH152" s="148">
        <f t="shared" ref="BH152:BH160" si="17">IF(N152="sníž. přenesená",J152,0)</f>
        <v>0</v>
      </c>
      <c r="BI152" s="148">
        <f t="shared" ref="BI152:BI160" si="18">IF(N152="nulová",J152,0)</f>
        <v>0</v>
      </c>
      <c r="BJ152" s="17" t="s">
        <v>90</v>
      </c>
      <c r="BK152" s="148">
        <f t="shared" ref="BK152:BK160" si="19">ROUND(I152*H152,2)</f>
        <v>0</v>
      </c>
      <c r="BL152" s="17" t="s">
        <v>101</v>
      </c>
      <c r="BM152" s="147" t="s">
        <v>492</v>
      </c>
    </row>
    <row r="153" spans="2:65" s="1" customFormat="1" ht="16.5" customHeight="1">
      <c r="B153" s="32"/>
      <c r="C153" s="136" t="s">
        <v>387</v>
      </c>
      <c r="D153" s="136" t="s">
        <v>270</v>
      </c>
      <c r="E153" s="137" t="s">
        <v>6151</v>
      </c>
      <c r="F153" s="138" t="s">
        <v>6152</v>
      </c>
      <c r="G153" s="139" t="s">
        <v>318</v>
      </c>
      <c r="H153" s="140">
        <v>16</v>
      </c>
      <c r="I153" s="141"/>
      <c r="J153" s="142">
        <f t="shared" si="10"/>
        <v>0</v>
      </c>
      <c r="K153" s="138" t="s">
        <v>1</v>
      </c>
      <c r="L153" s="32"/>
      <c r="M153" s="143" t="s">
        <v>1</v>
      </c>
      <c r="N153" s="144" t="s">
        <v>43</v>
      </c>
      <c r="P153" s="145">
        <f t="shared" si="11"/>
        <v>0</v>
      </c>
      <c r="Q153" s="145">
        <v>0</v>
      </c>
      <c r="R153" s="145">
        <f t="shared" si="12"/>
        <v>0</v>
      </c>
      <c r="S153" s="145">
        <v>0</v>
      </c>
      <c r="T153" s="146">
        <f t="shared" si="13"/>
        <v>0</v>
      </c>
      <c r="AR153" s="147" t="s">
        <v>101</v>
      </c>
      <c r="AT153" s="147" t="s">
        <v>270</v>
      </c>
      <c r="AU153" s="147" t="s">
        <v>90</v>
      </c>
      <c r="AY153" s="17" t="s">
        <v>268</v>
      </c>
      <c r="BE153" s="148">
        <f t="shared" si="14"/>
        <v>0</v>
      </c>
      <c r="BF153" s="148">
        <f t="shared" si="15"/>
        <v>0</v>
      </c>
      <c r="BG153" s="148">
        <f t="shared" si="16"/>
        <v>0</v>
      </c>
      <c r="BH153" s="148">
        <f t="shared" si="17"/>
        <v>0</v>
      </c>
      <c r="BI153" s="148">
        <f t="shared" si="18"/>
        <v>0</v>
      </c>
      <c r="BJ153" s="17" t="s">
        <v>90</v>
      </c>
      <c r="BK153" s="148">
        <f t="shared" si="19"/>
        <v>0</v>
      </c>
      <c r="BL153" s="17" t="s">
        <v>101</v>
      </c>
      <c r="BM153" s="147" t="s">
        <v>502</v>
      </c>
    </row>
    <row r="154" spans="2:65" s="1" customFormat="1" ht="16.5" customHeight="1">
      <c r="B154" s="32"/>
      <c r="C154" s="136" t="s">
        <v>7</v>
      </c>
      <c r="D154" s="136" t="s">
        <v>270</v>
      </c>
      <c r="E154" s="137" t="s">
        <v>6153</v>
      </c>
      <c r="F154" s="138" t="s">
        <v>6154</v>
      </c>
      <c r="G154" s="139" t="s">
        <v>318</v>
      </c>
      <c r="H154" s="140">
        <v>12</v>
      </c>
      <c r="I154" s="141"/>
      <c r="J154" s="142">
        <f t="shared" si="10"/>
        <v>0</v>
      </c>
      <c r="K154" s="138" t="s">
        <v>1</v>
      </c>
      <c r="L154" s="32"/>
      <c r="M154" s="143" t="s">
        <v>1</v>
      </c>
      <c r="N154" s="144" t="s">
        <v>43</v>
      </c>
      <c r="P154" s="145">
        <f t="shared" si="11"/>
        <v>0</v>
      </c>
      <c r="Q154" s="145">
        <v>0</v>
      </c>
      <c r="R154" s="145">
        <f t="shared" si="12"/>
        <v>0</v>
      </c>
      <c r="S154" s="145">
        <v>0</v>
      </c>
      <c r="T154" s="146">
        <f t="shared" si="13"/>
        <v>0</v>
      </c>
      <c r="AR154" s="147" t="s">
        <v>101</v>
      </c>
      <c r="AT154" s="147" t="s">
        <v>270</v>
      </c>
      <c r="AU154" s="147" t="s">
        <v>90</v>
      </c>
      <c r="AY154" s="17" t="s">
        <v>268</v>
      </c>
      <c r="BE154" s="148">
        <f t="shared" si="14"/>
        <v>0</v>
      </c>
      <c r="BF154" s="148">
        <f t="shared" si="15"/>
        <v>0</v>
      </c>
      <c r="BG154" s="148">
        <f t="shared" si="16"/>
        <v>0</v>
      </c>
      <c r="BH154" s="148">
        <f t="shared" si="17"/>
        <v>0</v>
      </c>
      <c r="BI154" s="148">
        <f t="shared" si="18"/>
        <v>0</v>
      </c>
      <c r="BJ154" s="17" t="s">
        <v>90</v>
      </c>
      <c r="BK154" s="148">
        <f t="shared" si="19"/>
        <v>0</v>
      </c>
      <c r="BL154" s="17" t="s">
        <v>101</v>
      </c>
      <c r="BM154" s="147" t="s">
        <v>513</v>
      </c>
    </row>
    <row r="155" spans="2:65" s="1" customFormat="1" ht="16.5" customHeight="1">
      <c r="B155" s="32"/>
      <c r="C155" s="136" t="s">
        <v>396</v>
      </c>
      <c r="D155" s="136" t="s">
        <v>270</v>
      </c>
      <c r="E155" s="137" t="s">
        <v>6155</v>
      </c>
      <c r="F155" s="138" t="s">
        <v>6156</v>
      </c>
      <c r="G155" s="139" t="s">
        <v>318</v>
      </c>
      <c r="H155" s="140">
        <v>18</v>
      </c>
      <c r="I155" s="141"/>
      <c r="J155" s="142">
        <f t="shared" si="10"/>
        <v>0</v>
      </c>
      <c r="K155" s="138" t="s">
        <v>1</v>
      </c>
      <c r="L155" s="32"/>
      <c r="M155" s="143" t="s">
        <v>1</v>
      </c>
      <c r="N155" s="144" t="s">
        <v>43</v>
      </c>
      <c r="P155" s="145">
        <f t="shared" si="11"/>
        <v>0</v>
      </c>
      <c r="Q155" s="145">
        <v>0</v>
      </c>
      <c r="R155" s="145">
        <f t="shared" si="12"/>
        <v>0</v>
      </c>
      <c r="S155" s="145">
        <v>0</v>
      </c>
      <c r="T155" s="146">
        <f t="shared" si="13"/>
        <v>0</v>
      </c>
      <c r="AR155" s="147" t="s">
        <v>101</v>
      </c>
      <c r="AT155" s="147" t="s">
        <v>270</v>
      </c>
      <c r="AU155" s="147" t="s">
        <v>90</v>
      </c>
      <c r="AY155" s="17" t="s">
        <v>268</v>
      </c>
      <c r="BE155" s="148">
        <f t="shared" si="14"/>
        <v>0</v>
      </c>
      <c r="BF155" s="148">
        <f t="shared" si="15"/>
        <v>0</v>
      </c>
      <c r="BG155" s="148">
        <f t="shared" si="16"/>
        <v>0</v>
      </c>
      <c r="BH155" s="148">
        <f t="shared" si="17"/>
        <v>0</v>
      </c>
      <c r="BI155" s="148">
        <f t="shared" si="18"/>
        <v>0</v>
      </c>
      <c r="BJ155" s="17" t="s">
        <v>90</v>
      </c>
      <c r="BK155" s="148">
        <f t="shared" si="19"/>
        <v>0</v>
      </c>
      <c r="BL155" s="17" t="s">
        <v>101</v>
      </c>
      <c r="BM155" s="147" t="s">
        <v>523</v>
      </c>
    </row>
    <row r="156" spans="2:65" s="1" customFormat="1" ht="16.5" customHeight="1">
      <c r="B156" s="32"/>
      <c r="C156" s="136" t="s">
        <v>401</v>
      </c>
      <c r="D156" s="136" t="s">
        <v>270</v>
      </c>
      <c r="E156" s="137" t="s">
        <v>6157</v>
      </c>
      <c r="F156" s="138" t="s">
        <v>6158</v>
      </c>
      <c r="G156" s="139" t="s">
        <v>318</v>
      </c>
      <c r="H156" s="140">
        <v>160</v>
      </c>
      <c r="I156" s="141"/>
      <c r="J156" s="142">
        <f t="shared" si="10"/>
        <v>0</v>
      </c>
      <c r="K156" s="138" t="s">
        <v>1</v>
      </c>
      <c r="L156" s="32"/>
      <c r="M156" s="143" t="s">
        <v>1</v>
      </c>
      <c r="N156" s="144" t="s">
        <v>43</v>
      </c>
      <c r="P156" s="145">
        <f t="shared" si="11"/>
        <v>0</v>
      </c>
      <c r="Q156" s="145">
        <v>0</v>
      </c>
      <c r="R156" s="145">
        <f t="shared" si="12"/>
        <v>0</v>
      </c>
      <c r="S156" s="145">
        <v>0</v>
      </c>
      <c r="T156" s="146">
        <f t="shared" si="13"/>
        <v>0</v>
      </c>
      <c r="AR156" s="147" t="s">
        <v>101</v>
      </c>
      <c r="AT156" s="147" t="s">
        <v>270</v>
      </c>
      <c r="AU156" s="147" t="s">
        <v>90</v>
      </c>
      <c r="AY156" s="17" t="s">
        <v>268</v>
      </c>
      <c r="BE156" s="148">
        <f t="shared" si="14"/>
        <v>0</v>
      </c>
      <c r="BF156" s="148">
        <f t="shared" si="15"/>
        <v>0</v>
      </c>
      <c r="BG156" s="148">
        <f t="shared" si="16"/>
        <v>0</v>
      </c>
      <c r="BH156" s="148">
        <f t="shared" si="17"/>
        <v>0</v>
      </c>
      <c r="BI156" s="148">
        <f t="shared" si="18"/>
        <v>0</v>
      </c>
      <c r="BJ156" s="17" t="s">
        <v>90</v>
      </c>
      <c r="BK156" s="148">
        <f t="shared" si="19"/>
        <v>0</v>
      </c>
      <c r="BL156" s="17" t="s">
        <v>101</v>
      </c>
      <c r="BM156" s="147" t="s">
        <v>534</v>
      </c>
    </row>
    <row r="157" spans="2:65" s="1" customFormat="1" ht="16.5" customHeight="1">
      <c r="B157" s="32"/>
      <c r="C157" s="136" t="s">
        <v>406</v>
      </c>
      <c r="D157" s="136" t="s">
        <v>270</v>
      </c>
      <c r="E157" s="137" t="s">
        <v>6159</v>
      </c>
      <c r="F157" s="138" t="s">
        <v>6160</v>
      </c>
      <c r="G157" s="139" t="s">
        <v>318</v>
      </c>
      <c r="H157" s="140">
        <v>80</v>
      </c>
      <c r="I157" s="141"/>
      <c r="J157" s="142">
        <f t="shared" si="10"/>
        <v>0</v>
      </c>
      <c r="K157" s="138" t="s">
        <v>1</v>
      </c>
      <c r="L157" s="32"/>
      <c r="M157" s="143" t="s">
        <v>1</v>
      </c>
      <c r="N157" s="144" t="s">
        <v>43</v>
      </c>
      <c r="P157" s="145">
        <f t="shared" si="11"/>
        <v>0</v>
      </c>
      <c r="Q157" s="145">
        <v>0</v>
      </c>
      <c r="R157" s="145">
        <f t="shared" si="12"/>
        <v>0</v>
      </c>
      <c r="S157" s="145">
        <v>0</v>
      </c>
      <c r="T157" s="146">
        <f t="shared" si="13"/>
        <v>0</v>
      </c>
      <c r="AR157" s="147" t="s">
        <v>101</v>
      </c>
      <c r="AT157" s="147" t="s">
        <v>270</v>
      </c>
      <c r="AU157" s="147" t="s">
        <v>90</v>
      </c>
      <c r="AY157" s="17" t="s">
        <v>268</v>
      </c>
      <c r="BE157" s="148">
        <f t="shared" si="14"/>
        <v>0</v>
      </c>
      <c r="BF157" s="148">
        <f t="shared" si="15"/>
        <v>0</v>
      </c>
      <c r="BG157" s="148">
        <f t="shared" si="16"/>
        <v>0</v>
      </c>
      <c r="BH157" s="148">
        <f t="shared" si="17"/>
        <v>0</v>
      </c>
      <c r="BI157" s="148">
        <f t="shared" si="18"/>
        <v>0</v>
      </c>
      <c r="BJ157" s="17" t="s">
        <v>90</v>
      </c>
      <c r="BK157" s="148">
        <f t="shared" si="19"/>
        <v>0</v>
      </c>
      <c r="BL157" s="17" t="s">
        <v>101</v>
      </c>
      <c r="BM157" s="147" t="s">
        <v>543</v>
      </c>
    </row>
    <row r="158" spans="2:65" s="1" customFormat="1" ht="16.5" customHeight="1">
      <c r="B158" s="32"/>
      <c r="C158" s="136" t="s">
        <v>410</v>
      </c>
      <c r="D158" s="136" t="s">
        <v>270</v>
      </c>
      <c r="E158" s="137" t="s">
        <v>6161</v>
      </c>
      <c r="F158" s="138" t="s">
        <v>6162</v>
      </c>
      <c r="G158" s="139" t="s">
        <v>440</v>
      </c>
      <c r="H158" s="140">
        <v>2</v>
      </c>
      <c r="I158" s="141"/>
      <c r="J158" s="142">
        <f t="shared" si="10"/>
        <v>0</v>
      </c>
      <c r="K158" s="138" t="s">
        <v>1</v>
      </c>
      <c r="L158" s="32"/>
      <c r="M158" s="143" t="s">
        <v>1</v>
      </c>
      <c r="N158" s="144" t="s">
        <v>43</v>
      </c>
      <c r="P158" s="145">
        <f t="shared" si="11"/>
        <v>0</v>
      </c>
      <c r="Q158" s="145">
        <v>0</v>
      </c>
      <c r="R158" s="145">
        <f t="shared" si="12"/>
        <v>0</v>
      </c>
      <c r="S158" s="145">
        <v>0</v>
      </c>
      <c r="T158" s="146">
        <f t="shared" si="13"/>
        <v>0</v>
      </c>
      <c r="AR158" s="147" t="s">
        <v>101</v>
      </c>
      <c r="AT158" s="147" t="s">
        <v>270</v>
      </c>
      <c r="AU158" s="147" t="s">
        <v>90</v>
      </c>
      <c r="AY158" s="17" t="s">
        <v>268</v>
      </c>
      <c r="BE158" s="148">
        <f t="shared" si="14"/>
        <v>0</v>
      </c>
      <c r="BF158" s="148">
        <f t="shared" si="15"/>
        <v>0</v>
      </c>
      <c r="BG158" s="148">
        <f t="shared" si="16"/>
        <v>0</v>
      </c>
      <c r="BH158" s="148">
        <f t="shared" si="17"/>
        <v>0</v>
      </c>
      <c r="BI158" s="148">
        <f t="shared" si="18"/>
        <v>0</v>
      </c>
      <c r="BJ158" s="17" t="s">
        <v>90</v>
      </c>
      <c r="BK158" s="148">
        <f t="shared" si="19"/>
        <v>0</v>
      </c>
      <c r="BL158" s="17" t="s">
        <v>101</v>
      </c>
      <c r="BM158" s="147" t="s">
        <v>550</v>
      </c>
    </row>
    <row r="159" spans="2:65" s="1" customFormat="1" ht="16.5" customHeight="1">
      <c r="B159" s="32"/>
      <c r="C159" s="136" t="s">
        <v>416</v>
      </c>
      <c r="D159" s="136" t="s">
        <v>270</v>
      </c>
      <c r="E159" s="137" t="s">
        <v>6163</v>
      </c>
      <c r="F159" s="138" t="s">
        <v>6164</v>
      </c>
      <c r="G159" s="139" t="s">
        <v>440</v>
      </c>
      <c r="H159" s="140">
        <v>16</v>
      </c>
      <c r="I159" s="141"/>
      <c r="J159" s="142">
        <f t="shared" si="10"/>
        <v>0</v>
      </c>
      <c r="K159" s="138" t="s">
        <v>1</v>
      </c>
      <c r="L159" s="32"/>
      <c r="M159" s="143" t="s">
        <v>1</v>
      </c>
      <c r="N159" s="144" t="s">
        <v>43</v>
      </c>
      <c r="P159" s="145">
        <f t="shared" si="11"/>
        <v>0</v>
      </c>
      <c r="Q159" s="145">
        <v>0</v>
      </c>
      <c r="R159" s="145">
        <f t="shared" si="12"/>
        <v>0</v>
      </c>
      <c r="S159" s="145">
        <v>0</v>
      </c>
      <c r="T159" s="146">
        <f t="shared" si="13"/>
        <v>0</v>
      </c>
      <c r="AR159" s="147" t="s">
        <v>101</v>
      </c>
      <c r="AT159" s="147" t="s">
        <v>270</v>
      </c>
      <c r="AU159" s="147" t="s">
        <v>90</v>
      </c>
      <c r="AY159" s="17" t="s">
        <v>268</v>
      </c>
      <c r="BE159" s="148">
        <f t="shared" si="14"/>
        <v>0</v>
      </c>
      <c r="BF159" s="148">
        <f t="shared" si="15"/>
        <v>0</v>
      </c>
      <c r="BG159" s="148">
        <f t="shared" si="16"/>
        <v>0</v>
      </c>
      <c r="BH159" s="148">
        <f t="shared" si="17"/>
        <v>0</v>
      </c>
      <c r="BI159" s="148">
        <f t="shared" si="18"/>
        <v>0</v>
      </c>
      <c r="BJ159" s="17" t="s">
        <v>90</v>
      </c>
      <c r="BK159" s="148">
        <f t="shared" si="19"/>
        <v>0</v>
      </c>
      <c r="BL159" s="17" t="s">
        <v>101</v>
      </c>
      <c r="BM159" s="147" t="s">
        <v>558</v>
      </c>
    </row>
    <row r="160" spans="2:65" s="1" customFormat="1" ht="16.5" customHeight="1">
      <c r="B160" s="32"/>
      <c r="C160" s="136" t="s">
        <v>298</v>
      </c>
      <c r="D160" s="136" t="s">
        <v>270</v>
      </c>
      <c r="E160" s="137" t="s">
        <v>6165</v>
      </c>
      <c r="F160" s="138" t="s">
        <v>6166</v>
      </c>
      <c r="G160" s="139" t="s">
        <v>440</v>
      </c>
      <c r="H160" s="140">
        <v>16</v>
      </c>
      <c r="I160" s="141"/>
      <c r="J160" s="142">
        <f t="shared" si="10"/>
        <v>0</v>
      </c>
      <c r="K160" s="138" t="s">
        <v>1</v>
      </c>
      <c r="L160" s="32"/>
      <c r="M160" s="143" t="s">
        <v>1</v>
      </c>
      <c r="N160" s="144" t="s">
        <v>43</v>
      </c>
      <c r="P160" s="145">
        <f t="shared" si="11"/>
        <v>0</v>
      </c>
      <c r="Q160" s="145">
        <v>0</v>
      </c>
      <c r="R160" s="145">
        <f t="shared" si="12"/>
        <v>0</v>
      </c>
      <c r="S160" s="145">
        <v>0</v>
      </c>
      <c r="T160" s="146">
        <f t="shared" si="13"/>
        <v>0</v>
      </c>
      <c r="AR160" s="147" t="s">
        <v>101</v>
      </c>
      <c r="AT160" s="147" t="s">
        <v>270</v>
      </c>
      <c r="AU160" s="147" t="s">
        <v>90</v>
      </c>
      <c r="AY160" s="17" t="s">
        <v>268</v>
      </c>
      <c r="BE160" s="148">
        <f t="shared" si="14"/>
        <v>0</v>
      </c>
      <c r="BF160" s="148">
        <f t="shared" si="15"/>
        <v>0</v>
      </c>
      <c r="BG160" s="148">
        <f t="shared" si="16"/>
        <v>0</v>
      </c>
      <c r="BH160" s="148">
        <f t="shared" si="17"/>
        <v>0</v>
      </c>
      <c r="BI160" s="148">
        <f t="shared" si="18"/>
        <v>0</v>
      </c>
      <c r="BJ160" s="17" t="s">
        <v>90</v>
      </c>
      <c r="BK160" s="148">
        <f t="shared" si="19"/>
        <v>0</v>
      </c>
      <c r="BL160" s="17" t="s">
        <v>101</v>
      </c>
      <c r="BM160" s="147" t="s">
        <v>566</v>
      </c>
    </row>
    <row r="161" spans="2:65" s="11" customFormat="1" ht="22.9" customHeight="1">
      <c r="B161" s="124"/>
      <c r="D161" s="125" t="s">
        <v>76</v>
      </c>
      <c r="E161" s="134" t="s">
        <v>6167</v>
      </c>
      <c r="F161" s="134" t="s">
        <v>6168</v>
      </c>
      <c r="I161" s="127"/>
      <c r="J161" s="135">
        <f>BK161</f>
        <v>0</v>
      </c>
      <c r="L161" s="124"/>
      <c r="M161" s="129"/>
      <c r="P161" s="130">
        <f>SUM(P162:P165)</f>
        <v>0</v>
      </c>
      <c r="R161" s="130">
        <f>SUM(R162:R165)</f>
        <v>0</v>
      </c>
      <c r="T161" s="131">
        <f>SUM(T162:T165)</f>
        <v>0</v>
      </c>
      <c r="AR161" s="125" t="s">
        <v>84</v>
      </c>
      <c r="AT161" s="132" t="s">
        <v>76</v>
      </c>
      <c r="AU161" s="132" t="s">
        <v>84</v>
      </c>
      <c r="AY161" s="125" t="s">
        <v>268</v>
      </c>
      <c r="BK161" s="133">
        <f>SUM(BK162:BK165)</f>
        <v>0</v>
      </c>
    </row>
    <row r="162" spans="2:65" s="1" customFormat="1" ht="37.9" customHeight="1">
      <c r="B162" s="32"/>
      <c r="C162" s="136" t="s">
        <v>308</v>
      </c>
      <c r="D162" s="136" t="s">
        <v>270</v>
      </c>
      <c r="E162" s="137" t="s">
        <v>6169</v>
      </c>
      <c r="F162" s="138" t="s">
        <v>6170</v>
      </c>
      <c r="G162" s="139" t="s">
        <v>318</v>
      </c>
      <c r="H162" s="140">
        <v>24</v>
      </c>
      <c r="I162" s="141"/>
      <c r="J162" s="142">
        <f>ROUND(I162*H162,2)</f>
        <v>0</v>
      </c>
      <c r="K162" s="138" t="s">
        <v>1</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575</v>
      </c>
    </row>
    <row r="163" spans="2:65" s="1" customFormat="1" ht="24.2" customHeight="1">
      <c r="B163" s="32"/>
      <c r="C163" s="136" t="s">
        <v>431</v>
      </c>
      <c r="D163" s="136" t="s">
        <v>270</v>
      </c>
      <c r="E163" s="137" t="s">
        <v>6171</v>
      </c>
      <c r="F163" s="138" t="s">
        <v>6172</v>
      </c>
      <c r="G163" s="139" t="s">
        <v>440</v>
      </c>
      <c r="H163" s="140">
        <v>8</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589</v>
      </c>
    </row>
    <row r="164" spans="2:65" s="1" customFormat="1" ht="37.9" customHeight="1">
      <c r="B164" s="32"/>
      <c r="C164" s="136" t="s">
        <v>437</v>
      </c>
      <c r="D164" s="136" t="s">
        <v>270</v>
      </c>
      <c r="E164" s="137" t="s">
        <v>6173</v>
      </c>
      <c r="F164" s="138" t="s">
        <v>6174</v>
      </c>
      <c r="G164" s="139" t="s">
        <v>318</v>
      </c>
      <c r="H164" s="140">
        <v>76</v>
      </c>
      <c r="I164" s="141"/>
      <c r="J164" s="142">
        <f>ROUND(I164*H164,2)</f>
        <v>0</v>
      </c>
      <c r="K164" s="138" t="s">
        <v>1</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597</v>
      </c>
    </row>
    <row r="165" spans="2:65" s="1" customFormat="1" ht="37.9" customHeight="1">
      <c r="B165" s="32"/>
      <c r="C165" s="136" t="s">
        <v>442</v>
      </c>
      <c r="D165" s="136" t="s">
        <v>270</v>
      </c>
      <c r="E165" s="137" t="s">
        <v>6175</v>
      </c>
      <c r="F165" s="138" t="s">
        <v>6176</v>
      </c>
      <c r="G165" s="139" t="s">
        <v>318</v>
      </c>
      <c r="H165" s="140">
        <v>6</v>
      </c>
      <c r="I165" s="141"/>
      <c r="J165" s="142">
        <f>ROUND(I165*H165,2)</f>
        <v>0</v>
      </c>
      <c r="K165" s="138" t="s">
        <v>1</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605</v>
      </c>
    </row>
    <row r="166" spans="2:65" s="11" customFormat="1" ht="22.9" customHeight="1">
      <c r="B166" s="124"/>
      <c r="D166" s="125" t="s">
        <v>76</v>
      </c>
      <c r="E166" s="134" t="s">
        <v>6177</v>
      </c>
      <c r="F166" s="134" t="s">
        <v>6178</v>
      </c>
      <c r="I166" s="127"/>
      <c r="J166" s="135">
        <f>BK166</f>
        <v>0</v>
      </c>
      <c r="L166" s="124"/>
      <c r="M166" s="129"/>
      <c r="P166" s="130">
        <f>SUM(P167:P169)</f>
        <v>0</v>
      </c>
      <c r="R166" s="130">
        <f>SUM(R167:R169)</f>
        <v>0</v>
      </c>
      <c r="T166" s="131">
        <f>SUM(T167:T169)</f>
        <v>0</v>
      </c>
      <c r="AR166" s="125" t="s">
        <v>84</v>
      </c>
      <c r="AT166" s="132" t="s">
        <v>76</v>
      </c>
      <c r="AU166" s="132" t="s">
        <v>84</v>
      </c>
      <c r="AY166" s="125" t="s">
        <v>268</v>
      </c>
      <c r="BK166" s="133">
        <f>SUM(BK167:BK169)</f>
        <v>0</v>
      </c>
    </row>
    <row r="167" spans="2:65" s="1" customFormat="1" ht="24.2" customHeight="1">
      <c r="B167" s="32"/>
      <c r="C167" s="136" t="s">
        <v>448</v>
      </c>
      <c r="D167" s="136" t="s">
        <v>270</v>
      </c>
      <c r="E167" s="137" t="s">
        <v>6179</v>
      </c>
      <c r="F167" s="138" t="s">
        <v>6180</v>
      </c>
      <c r="G167" s="139" t="s">
        <v>440</v>
      </c>
      <c r="H167" s="140">
        <v>1</v>
      </c>
      <c r="I167" s="141"/>
      <c r="J167" s="142">
        <f>ROUND(I167*H167,2)</f>
        <v>0</v>
      </c>
      <c r="K167" s="138" t="s">
        <v>1</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615</v>
      </c>
    </row>
    <row r="168" spans="2:65" s="1" customFormat="1" ht="24.2" customHeight="1">
      <c r="B168" s="32"/>
      <c r="C168" s="136" t="s">
        <v>471</v>
      </c>
      <c r="D168" s="136" t="s">
        <v>270</v>
      </c>
      <c r="E168" s="137" t="s">
        <v>6181</v>
      </c>
      <c r="F168" s="138" t="s">
        <v>6182</v>
      </c>
      <c r="G168" s="139" t="s">
        <v>440</v>
      </c>
      <c r="H168" s="140">
        <v>1</v>
      </c>
      <c r="I168" s="141"/>
      <c r="J168" s="142">
        <f>ROUND(I168*H168,2)</f>
        <v>0</v>
      </c>
      <c r="K168" s="138" t="s">
        <v>1</v>
      </c>
      <c r="L168" s="32"/>
      <c r="M168" s="143" t="s">
        <v>1</v>
      </c>
      <c r="N168" s="144" t="s">
        <v>43</v>
      </c>
      <c r="P168" s="145">
        <f>O168*H168</f>
        <v>0</v>
      </c>
      <c r="Q168" s="145">
        <v>0</v>
      </c>
      <c r="R168" s="145">
        <f>Q168*H168</f>
        <v>0</v>
      </c>
      <c r="S168" s="145">
        <v>0</v>
      </c>
      <c r="T168" s="146">
        <f>S168*H168</f>
        <v>0</v>
      </c>
      <c r="AR168" s="147" t="s">
        <v>101</v>
      </c>
      <c r="AT168" s="147" t="s">
        <v>270</v>
      </c>
      <c r="AU168" s="147" t="s">
        <v>90</v>
      </c>
      <c r="AY168" s="17" t="s">
        <v>268</v>
      </c>
      <c r="BE168" s="148">
        <f>IF(N168="základní",J168,0)</f>
        <v>0</v>
      </c>
      <c r="BF168" s="148">
        <f>IF(N168="snížená",J168,0)</f>
        <v>0</v>
      </c>
      <c r="BG168" s="148">
        <f>IF(N168="zákl. přenesená",J168,0)</f>
        <v>0</v>
      </c>
      <c r="BH168" s="148">
        <f>IF(N168="sníž. přenesená",J168,0)</f>
        <v>0</v>
      </c>
      <c r="BI168" s="148">
        <f>IF(N168="nulová",J168,0)</f>
        <v>0</v>
      </c>
      <c r="BJ168" s="17" t="s">
        <v>90</v>
      </c>
      <c r="BK168" s="148">
        <f>ROUND(I168*H168,2)</f>
        <v>0</v>
      </c>
      <c r="BL168" s="17" t="s">
        <v>101</v>
      </c>
      <c r="BM168" s="147" t="s">
        <v>623</v>
      </c>
    </row>
    <row r="169" spans="2:65" s="1" customFormat="1" ht="37.9" customHeight="1">
      <c r="B169" s="32"/>
      <c r="C169" s="136" t="s">
        <v>477</v>
      </c>
      <c r="D169" s="136" t="s">
        <v>270</v>
      </c>
      <c r="E169" s="137" t="s">
        <v>6183</v>
      </c>
      <c r="F169" s="138" t="s">
        <v>6184</v>
      </c>
      <c r="G169" s="139" t="s">
        <v>440</v>
      </c>
      <c r="H169" s="140">
        <v>1</v>
      </c>
      <c r="I169" s="141"/>
      <c r="J169" s="142">
        <f>ROUND(I169*H169,2)</f>
        <v>0</v>
      </c>
      <c r="K169" s="138" t="s">
        <v>1</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638</v>
      </c>
    </row>
    <row r="170" spans="2:65" s="11" customFormat="1" ht="22.9" customHeight="1">
      <c r="B170" s="124"/>
      <c r="D170" s="125" t="s">
        <v>76</v>
      </c>
      <c r="E170" s="134" t="s">
        <v>6185</v>
      </c>
      <c r="F170" s="134" t="s">
        <v>5248</v>
      </c>
      <c r="I170" s="127"/>
      <c r="J170" s="135">
        <f>BK170</f>
        <v>0</v>
      </c>
      <c r="L170" s="124"/>
      <c r="M170" s="129"/>
      <c r="P170" s="130">
        <f>SUM(P171:P178)</f>
        <v>0</v>
      </c>
      <c r="R170" s="130">
        <f>SUM(R171:R178)</f>
        <v>0</v>
      </c>
      <c r="T170" s="131">
        <f>SUM(T171:T178)</f>
        <v>0</v>
      </c>
      <c r="AR170" s="125" t="s">
        <v>84</v>
      </c>
      <c r="AT170" s="132" t="s">
        <v>76</v>
      </c>
      <c r="AU170" s="132" t="s">
        <v>84</v>
      </c>
      <c r="AY170" s="125" t="s">
        <v>268</v>
      </c>
      <c r="BK170" s="133">
        <f>SUM(BK171:BK178)</f>
        <v>0</v>
      </c>
    </row>
    <row r="171" spans="2:65" s="1" customFormat="1" ht="24.2" customHeight="1">
      <c r="B171" s="32"/>
      <c r="C171" s="136" t="s">
        <v>314</v>
      </c>
      <c r="D171" s="136" t="s">
        <v>270</v>
      </c>
      <c r="E171" s="137" t="s">
        <v>6186</v>
      </c>
      <c r="F171" s="138" t="s">
        <v>6187</v>
      </c>
      <c r="G171" s="139" t="s">
        <v>440</v>
      </c>
      <c r="H171" s="140">
        <v>1</v>
      </c>
      <c r="I171" s="141"/>
      <c r="J171" s="142">
        <f t="shared" ref="J171:J178" si="20">ROUND(I171*H171,2)</f>
        <v>0</v>
      </c>
      <c r="K171" s="138" t="s">
        <v>1</v>
      </c>
      <c r="L171" s="32"/>
      <c r="M171" s="143" t="s">
        <v>1</v>
      </c>
      <c r="N171" s="144" t="s">
        <v>43</v>
      </c>
      <c r="P171" s="145">
        <f t="shared" ref="P171:P178" si="21">O171*H171</f>
        <v>0</v>
      </c>
      <c r="Q171" s="145">
        <v>0</v>
      </c>
      <c r="R171" s="145">
        <f t="shared" ref="R171:R178" si="22">Q171*H171</f>
        <v>0</v>
      </c>
      <c r="S171" s="145">
        <v>0</v>
      </c>
      <c r="T171" s="146">
        <f t="shared" ref="T171:T178" si="23">S171*H171</f>
        <v>0</v>
      </c>
      <c r="AR171" s="147" t="s">
        <v>101</v>
      </c>
      <c r="AT171" s="147" t="s">
        <v>270</v>
      </c>
      <c r="AU171" s="147" t="s">
        <v>90</v>
      </c>
      <c r="AY171" s="17" t="s">
        <v>268</v>
      </c>
      <c r="BE171" s="148">
        <f t="shared" ref="BE171:BE178" si="24">IF(N171="základní",J171,0)</f>
        <v>0</v>
      </c>
      <c r="BF171" s="148">
        <f t="shared" ref="BF171:BF178" si="25">IF(N171="snížená",J171,0)</f>
        <v>0</v>
      </c>
      <c r="BG171" s="148">
        <f t="shared" ref="BG171:BG178" si="26">IF(N171="zákl. přenesená",J171,0)</f>
        <v>0</v>
      </c>
      <c r="BH171" s="148">
        <f t="shared" ref="BH171:BH178" si="27">IF(N171="sníž. přenesená",J171,0)</f>
        <v>0</v>
      </c>
      <c r="BI171" s="148">
        <f t="shared" ref="BI171:BI178" si="28">IF(N171="nulová",J171,0)</f>
        <v>0</v>
      </c>
      <c r="BJ171" s="17" t="s">
        <v>90</v>
      </c>
      <c r="BK171" s="148">
        <f t="shared" ref="BK171:BK178" si="29">ROUND(I171*H171,2)</f>
        <v>0</v>
      </c>
      <c r="BL171" s="17" t="s">
        <v>101</v>
      </c>
      <c r="BM171" s="147" t="s">
        <v>649</v>
      </c>
    </row>
    <row r="172" spans="2:65" s="1" customFormat="1" ht="16.5" customHeight="1">
      <c r="B172" s="32"/>
      <c r="C172" s="136" t="s">
        <v>484</v>
      </c>
      <c r="D172" s="136" t="s">
        <v>270</v>
      </c>
      <c r="E172" s="137" t="s">
        <v>6188</v>
      </c>
      <c r="F172" s="138" t="s">
        <v>5256</v>
      </c>
      <c r="G172" s="139" t="s">
        <v>440</v>
      </c>
      <c r="H172" s="140">
        <v>1</v>
      </c>
      <c r="I172" s="141"/>
      <c r="J172" s="142">
        <f t="shared" si="20"/>
        <v>0</v>
      </c>
      <c r="K172" s="138" t="s">
        <v>1</v>
      </c>
      <c r="L172" s="32"/>
      <c r="M172" s="143" t="s">
        <v>1</v>
      </c>
      <c r="N172" s="144" t="s">
        <v>43</v>
      </c>
      <c r="P172" s="145">
        <f t="shared" si="21"/>
        <v>0</v>
      </c>
      <c r="Q172" s="145">
        <v>0</v>
      </c>
      <c r="R172" s="145">
        <f t="shared" si="22"/>
        <v>0</v>
      </c>
      <c r="S172" s="145">
        <v>0</v>
      </c>
      <c r="T172" s="146">
        <f t="shared" si="23"/>
        <v>0</v>
      </c>
      <c r="AR172" s="147" t="s">
        <v>101</v>
      </c>
      <c r="AT172" s="147" t="s">
        <v>270</v>
      </c>
      <c r="AU172" s="147" t="s">
        <v>90</v>
      </c>
      <c r="AY172" s="17" t="s">
        <v>268</v>
      </c>
      <c r="BE172" s="148">
        <f t="shared" si="24"/>
        <v>0</v>
      </c>
      <c r="BF172" s="148">
        <f t="shared" si="25"/>
        <v>0</v>
      </c>
      <c r="BG172" s="148">
        <f t="shared" si="26"/>
        <v>0</v>
      </c>
      <c r="BH172" s="148">
        <f t="shared" si="27"/>
        <v>0</v>
      </c>
      <c r="BI172" s="148">
        <f t="shared" si="28"/>
        <v>0</v>
      </c>
      <c r="BJ172" s="17" t="s">
        <v>90</v>
      </c>
      <c r="BK172" s="148">
        <f t="shared" si="29"/>
        <v>0</v>
      </c>
      <c r="BL172" s="17" t="s">
        <v>101</v>
      </c>
      <c r="BM172" s="147" t="s">
        <v>658</v>
      </c>
    </row>
    <row r="173" spans="2:65" s="1" customFormat="1" ht="16.5" customHeight="1">
      <c r="B173" s="32"/>
      <c r="C173" s="136" t="s">
        <v>488</v>
      </c>
      <c r="D173" s="136" t="s">
        <v>270</v>
      </c>
      <c r="E173" s="137" t="s">
        <v>6189</v>
      </c>
      <c r="F173" s="138" t="s">
        <v>4883</v>
      </c>
      <c r="G173" s="139" t="s">
        <v>440</v>
      </c>
      <c r="H173" s="140">
        <v>1</v>
      </c>
      <c r="I173" s="141"/>
      <c r="J173" s="142">
        <f t="shared" si="20"/>
        <v>0</v>
      </c>
      <c r="K173" s="138" t="s">
        <v>1</v>
      </c>
      <c r="L173" s="32"/>
      <c r="M173" s="143" t="s">
        <v>1</v>
      </c>
      <c r="N173" s="144" t="s">
        <v>43</v>
      </c>
      <c r="P173" s="145">
        <f t="shared" si="21"/>
        <v>0</v>
      </c>
      <c r="Q173" s="145">
        <v>0</v>
      </c>
      <c r="R173" s="145">
        <f t="shared" si="22"/>
        <v>0</v>
      </c>
      <c r="S173" s="145">
        <v>0</v>
      </c>
      <c r="T173" s="146">
        <f t="shared" si="23"/>
        <v>0</v>
      </c>
      <c r="AR173" s="147" t="s">
        <v>101</v>
      </c>
      <c r="AT173" s="147" t="s">
        <v>270</v>
      </c>
      <c r="AU173" s="147" t="s">
        <v>90</v>
      </c>
      <c r="AY173" s="17" t="s">
        <v>268</v>
      </c>
      <c r="BE173" s="148">
        <f t="shared" si="24"/>
        <v>0</v>
      </c>
      <c r="BF173" s="148">
        <f t="shared" si="25"/>
        <v>0</v>
      </c>
      <c r="BG173" s="148">
        <f t="shared" si="26"/>
        <v>0</v>
      </c>
      <c r="BH173" s="148">
        <f t="shared" si="27"/>
        <v>0</v>
      </c>
      <c r="BI173" s="148">
        <f t="shared" si="28"/>
        <v>0</v>
      </c>
      <c r="BJ173" s="17" t="s">
        <v>90</v>
      </c>
      <c r="BK173" s="148">
        <f t="shared" si="29"/>
        <v>0</v>
      </c>
      <c r="BL173" s="17" t="s">
        <v>101</v>
      </c>
      <c r="BM173" s="147" t="s">
        <v>667</v>
      </c>
    </row>
    <row r="174" spans="2:65" s="1" customFormat="1" ht="21.75" customHeight="1">
      <c r="B174" s="32"/>
      <c r="C174" s="136" t="s">
        <v>492</v>
      </c>
      <c r="D174" s="136" t="s">
        <v>270</v>
      </c>
      <c r="E174" s="137" t="s">
        <v>6190</v>
      </c>
      <c r="F174" s="138" t="s">
        <v>6191</v>
      </c>
      <c r="G174" s="139" t="s">
        <v>440</v>
      </c>
      <c r="H174" s="140">
        <v>1</v>
      </c>
      <c r="I174" s="141"/>
      <c r="J174" s="142">
        <f t="shared" si="20"/>
        <v>0</v>
      </c>
      <c r="K174" s="138" t="s">
        <v>1</v>
      </c>
      <c r="L174" s="32"/>
      <c r="M174" s="143" t="s">
        <v>1</v>
      </c>
      <c r="N174" s="144" t="s">
        <v>43</v>
      </c>
      <c r="P174" s="145">
        <f t="shared" si="21"/>
        <v>0</v>
      </c>
      <c r="Q174" s="145">
        <v>0</v>
      </c>
      <c r="R174" s="145">
        <f t="shared" si="22"/>
        <v>0</v>
      </c>
      <c r="S174" s="145">
        <v>0</v>
      </c>
      <c r="T174" s="146">
        <f t="shared" si="23"/>
        <v>0</v>
      </c>
      <c r="AR174" s="147" t="s">
        <v>101</v>
      </c>
      <c r="AT174" s="147" t="s">
        <v>270</v>
      </c>
      <c r="AU174" s="147" t="s">
        <v>90</v>
      </c>
      <c r="AY174" s="17" t="s">
        <v>268</v>
      </c>
      <c r="BE174" s="148">
        <f t="shared" si="24"/>
        <v>0</v>
      </c>
      <c r="BF174" s="148">
        <f t="shared" si="25"/>
        <v>0</v>
      </c>
      <c r="BG174" s="148">
        <f t="shared" si="26"/>
        <v>0</v>
      </c>
      <c r="BH174" s="148">
        <f t="shared" si="27"/>
        <v>0</v>
      </c>
      <c r="BI174" s="148">
        <f t="shared" si="28"/>
        <v>0</v>
      </c>
      <c r="BJ174" s="17" t="s">
        <v>90</v>
      </c>
      <c r="BK174" s="148">
        <f t="shared" si="29"/>
        <v>0</v>
      </c>
      <c r="BL174" s="17" t="s">
        <v>101</v>
      </c>
      <c r="BM174" s="147" t="s">
        <v>675</v>
      </c>
    </row>
    <row r="175" spans="2:65" s="1" customFormat="1" ht="16.5" customHeight="1">
      <c r="B175" s="32"/>
      <c r="C175" s="136" t="s">
        <v>496</v>
      </c>
      <c r="D175" s="136" t="s">
        <v>270</v>
      </c>
      <c r="E175" s="137" t="s">
        <v>6192</v>
      </c>
      <c r="F175" s="138" t="s">
        <v>5262</v>
      </c>
      <c r="G175" s="139" t="s">
        <v>440</v>
      </c>
      <c r="H175" s="140">
        <v>1</v>
      </c>
      <c r="I175" s="141"/>
      <c r="J175" s="142">
        <f t="shared" si="20"/>
        <v>0</v>
      </c>
      <c r="K175" s="138" t="s">
        <v>1</v>
      </c>
      <c r="L175" s="32"/>
      <c r="M175" s="143" t="s">
        <v>1</v>
      </c>
      <c r="N175" s="144" t="s">
        <v>43</v>
      </c>
      <c r="P175" s="145">
        <f t="shared" si="21"/>
        <v>0</v>
      </c>
      <c r="Q175" s="145">
        <v>0</v>
      </c>
      <c r="R175" s="145">
        <f t="shared" si="22"/>
        <v>0</v>
      </c>
      <c r="S175" s="145">
        <v>0</v>
      </c>
      <c r="T175" s="146">
        <f t="shared" si="23"/>
        <v>0</v>
      </c>
      <c r="AR175" s="147" t="s">
        <v>101</v>
      </c>
      <c r="AT175" s="147" t="s">
        <v>270</v>
      </c>
      <c r="AU175" s="147" t="s">
        <v>90</v>
      </c>
      <c r="AY175" s="17" t="s">
        <v>268</v>
      </c>
      <c r="BE175" s="148">
        <f t="shared" si="24"/>
        <v>0</v>
      </c>
      <c r="BF175" s="148">
        <f t="shared" si="25"/>
        <v>0</v>
      </c>
      <c r="BG175" s="148">
        <f t="shared" si="26"/>
        <v>0</v>
      </c>
      <c r="BH175" s="148">
        <f t="shared" si="27"/>
        <v>0</v>
      </c>
      <c r="BI175" s="148">
        <f t="shared" si="28"/>
        <v>0</v>
      </c>
      <c r="BJ175" s="17" t="s">
        <v>90</v>
      </c>
      <c r="BK175" s="148">
        <f t="shared" si="29"/>
        <v>0</v>
      </c>
      <c r="BL175" s="17" t="s">
        <v>101</v>
      </c>
      <c r="BM175" s="147" t="s">
        <v>683</v>
      </c>
    </row>
    <row r="176" spans="2:65" s="1" customFormat="1" ht="16.5" customHeight="1">
      <c r="B176" s="32"/>
      <c r="C176" s="136" t="s">
        <v>502</v>
      </c>
      <c r="D176" s="136" t="s">
        <v>270</v>
      </c>
      <c r="E176" s="137" t="s">
        <v>6193</v>
      </c>
      <c r="F176" s="138" t="s">
        <v>5266</v>
      </c>
      <c r="G176" s="139" t="s">
        <v>440</v>
      </c>
      <c r="H176" s="140">
        <v>1</v>
      </c>
      <c r="I176" s="141"/>
      <c r="J176" s="142">
        <f t="shared" si="20"/>
        <v>0</v>
      </c>
      <c r="K176" s="138" t="s">
        <v>1</v>
      </c>
      <c r="L176" s="32"/>
      <c r="M176" s="143" t="s">
        <v>1</v>
      </c>
      <c r="N176" s="144" t="s">
        <v>43</v>
      </c>
      <c r="P176" s="145">
        <f t="shared" si="21"/>
        <v>0</v>
      </c>
      <c r="Q176" s="145">
        <v>0</v>
      </c>
      <c r="R176" s="145">
        <f t="shared" si="22"/>
        <v>0</v>
      </c>
      <c r="S176" s="145">
        <v>0</v>
      </c>
      <c r="T176" s="146">
        <f t="shared" si="23"/>
        <v>0</v>
      </c>
      <c r="AR176" s="147" t="s">
        <v>101</v>
      </c>
      <c r="AT176" s="147" t="s">
        <v>270</v>
      </c>
      <c r="AU176" s="147" t="s">
        <v>90</v>
      </c>
      <c r="AY176" s="17" t="s">
        <v>268</v>
      </c>
      <c r="BE176" s="148">
        <f t="shared" si="24"/>
        <v>0</v>
      </c>
      <c r="BF176" s="148">
        <f t="shared" si="25"/>
        <v>0</v>
      </c>
      <c r="BG176" s="148">
        <f t="shared" si="26"/>
        <v>0</v>
      </c>
      <c r="BH176" s="148">
        <f t="shared" si="27"/>
        <v>0</v>
      </c>
      <c r="BI176" s="148">
        <f t="shared" si="28"/>
        <v>0</v>
      </c>
      <c r="BJ176" s="17" t="s">
        <v>90</v>
      </c>
      <c r="BK176" s="148">
        <f t="shared" si="29"/>
        <v>0</v>
      </c>
      <c r="BL176" s="17" t="s">
        <v>101</v>
      </c>
      <c r="BM176" s="147" t="s">
        <v>735</v>
      </c>
    </row>
    <row r="177" spans="2:65" s="1" customFormat="1" ht="16.5" customHeight="1">
      <c r="B177" s="32"/>
      <c r="C177" s="136" t="s">
        <v>508</v>
      </c>
      <c r="D177" s="136" t="s">
        <v>270</v>
      </c>
      <c r="E177" s="137" t="s">
        <v>6194</v>
      </c>
      <c r="F177" s="138" t="s">
        <v>6195</v>
      </c>
      <c r="G177" s="139" t="s">
        <v>440</v>
      </c>
      <c r="H177" s="140">
        <v>1</v>
      </c>
      <c r="I177" s="141"/>
      <c r="J177" s="142">
        <f t="shared" si="20"/>
        <v>0</v>
      </c>
      <c r="K177" s="138" t="s">
        <v>1</v>
      </c>
      <c r="L177" s="32"/>
      <c r="M177" s="143" t="s">
        <v>1</v>
      </c>
      <c r="N177" s="144" t="s">
        <v>43</v>
      </c>
      <c r="P177" s="145">
        <f t="shared" si="21"/>
        <v>0</v>
      </c>
      <c r="Q177" s="145">
        <v>0</v>
      </c>
      <c r="R177" s="145">
        <f t="shared" si="22"/>
        <v>0</v>
      </c>
      <c r="S177" s="145">
        <v>0</v>
      </c>
      <c r="T177" s="146">
        <f t="shared" si="23"/>
        <v>0</v>
      </c>
      <c r="AR177" s="147" t="s">
        <v>101</v>
      </c>
      <c r="AT177" s="147" t="s">
        <v>270</v>
      </c>
      <c r="AU177" s="147" t="s">
        <v>90</v>
      </c>
      <c r="AY177" s="17" t="s">
        <v>268</v>
      </c>
      <c r="BE177" s="148">
        <f t="shared" si="24"/>
        <v>0</v>
      </c>
      <c r="BF177" s="148">
        <f t="shared" si="25"/>
        <v>0</v>
      </c>
      <c r="BG177" s="148">
        <f t="shared" si="26"/>
        <v>0</v>
      </c>
      <c r="BH177" s="148">
        <f t="shared" si="27"/>
        <v>0</v>
      </c>
      <c r="BI177" s="148">
        <f t="shared" si="28"/>
        <v>0</v>
      </c>
      <c r="BJ177" s="17" t="s">
        <v>90</v>
      </c>
      <c r="BK177" s="148">
        <f t="shared" si="29"/>
        <v>0</v>
      </c>
      <c r="BL177" s="17" t="s">
        <v>101</v>
      </c>
      <c r="BM177" s="147" t="s">
        <v>1237</v>
      </c>
    </row>
    <row r="178" spans="2:65" s="1" customFormat="1" ht="16.5" customHeight="1">
      <c r="B178" s="32"/>
      <c r="C178" s="136" t="s">
        <v>513</v>
      </c>
      <c r="D178" s="136" t="s">
        <v>270</v>
      </c>
      <c r="E178" s="137" t="s">
        <v>6196</v>
      </c>
      <c r="F178" s="138" t="s">
        <v>6197</v>
      </c>
      <c r="G178" s="139" t="s">
        <v>440</v>
      </c>
      <c r="H178" s="140">
        <v>1</v>
      </c>
      <c r="I178" s="141"/>
      <c r="J178" s="142">
        <f t="shared" si="20"/>
        <v>0</v>
      </c>
      <c r="K178" s="138" t="s">
        <v>1</v>
      </c>
      <c r="L178" s="32"/>
      <c r="M178" s="181" t="s">
        <v>1</v>
      </c>
      <c r="N178" s="182" t="s">
        <v>43</v>
      </c>
      <c r="O178" s="183"/>
      <c r="P178" s="184">
        <f t="shared" si="21"/>
        <v>0</v>
      </c>
      <c r="Q178" s="184">
        <v>0</v>
      </c>
      <c r="R178" s="184">
        <f t="shared" si="22"/>
        <v>0</v>
      </c>
      <c r="S178" s="184">
        <v>0</v>
      </c>
      <c r="T178" s="185">
        <f t="shared" si="23"/>
        <v>0</v>
      </c>
      <c r="AR178" s="147" t="s">
        <v>101</v>
      </c>
      <c r="AT178" s="147" t="s">
        <v>270</v>
      </c>
      <c r="AU178" s="147" t="s">
        <v>90</v>
      </c>
      <c r="AY178" s="17" t="s">
        <v>268</v>
      </c>
      <c r="BE178" s="148">
        <f t="shared" si="24"/>
        <v>0</v>
      </c>
      <c r="BF178" s="148">
        <f t="shared" si="25"/>
        <v>0</v>
      </c>
      <c r="BG178" s="148">
        <f t="shared" si="26"/>
        <v>0</v>
      </c>
      <c r="BH178" s="148">
        <f t="shared" si="27"/>
        <v>0</v>
      </c>
      <c r="BI178" s="148">
        <f t="shared" si="28"/>
        <v>0</v>
      </c>
      <c r="BJ178" s="17" t="s">
        <v>90</v>
      </c>
      <c r="BK178" s="148">
        <f t="shared" si="29"/>
        <v>0</v>
      </c>
      <c r="BL178" s="17" t="s">
        <v>101</v>
      </c>
      <c r="BM178" s="147" t="s">
        <v>1252</v>
      </c>
    </row>
    <row r="179" spans="2:65" s="1" customFormat="1" ht="6.95" customHeight="1">
      <c r="B179" s="44"/>
      <c r="C179" s="45"/>
      <c r="D179" s="45"/>
      <c r="E179" s="45"/>
      <c r="F179" s="45"/>
      <c r="G179" s="45"/>
      <c r="H179" s="45"/>
      <c r="I179" s="45"/>
      <c r="J179" s="45"/>
      <c r="K179" s="45"/>
      <c r="L179" s="32"/>
    </row>
  </sheetData>
  <sheetProtection algorithmName="SHA-512" hashValue="z/0X4oXbfHh+gyGON7wU/k7u4uBGl5NHYgIx4E6K9Q1ZQ11hGtlLkpcXnhYA+U/jeEoi3Dz/z5rNiAx5Eb4Afw==" saltValue="9dQtydHpvThGNTe86VlVxSayDrhYhrP79W4u36x2Us6FLXsy/1eq+5K7+Mp2uyxlxgeKrbbwPeycPUA+NZVqiw==" spinCount="100000" sheet="1" objects="1" scenarios="1" formatColumns="0" formatRows="0" autoFilter="0"/>
  <autoFilter ref="C127:K178" xr:uid="{00000000-0009-0000-0000-000018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184</v>
      </c>
      <c r="AZ2" s="92" t="s">
        <v>4252</v>
      </c>
      <c r="BA2" s="92" t="s">
        <v>1</v>
      </c>
      <c r="BB2" s="92" t="s">
        <v>1</v>
      </c>
      <c r="BC2" s="92" t="s">
        <v>6198</v>
      </c>
      <c r="BD2" s="92" t="s">
        <v>90</v>
      </c>
    </row>
    <row r="3" spans="2:56" ht="6.95" customHeight="1">
      <c r="B3" s="18"/>
      <c r="C3" s="19"/>
      <c r="D3" s="19"/>
      <c r="E3" s="19"/>
      <c r="F3" s="19"/>
      <c r="G3" s="19"/>
      <c r="H3" s="19"/>
      <c r="I3" s="19"/>
      <c r="J3" s="19"/>
      <c r="K3" s="19"/>
      <c r="L3" s="20"/>
      <c r="AT3" s="17" t="s">
        <v>84</v>
      </c>
      <c r="AZ3" s="92" t="s">
        <v>4254</v>
      </c>
      <c r="BA3" s="92" t="s">
        <v>1</v>
      </c>
      <c r="BB3" s="92" t="s">
        <v>1</v>
      </c>
      <c r="BC3" s="92" t="s">
        <v>6199</v>
      </c>
      <c r="BD3" s="92" t="s">
        <v>90</v>
      </c>
    </row>
    <row r="4" spans="2:56" ht="24.95" customHeight="1">
      <c r="B4" s="20"/>
      <c r="D4" s="21" t="s">
        <v>219</v>
      </c>
      <c r="L4" s="20"/>
      <c r="M4" s="93" t="s">
        <v>10</v>
      </c>
      <c r="AT4" s="17" t="s">
        <v>4</v>
      </c>
      <c r="AZ4" s="92" t="s">
        <v>6200</v>
      </c>
      <c r="BA4" s="92" t="s">
        <v>1</v>
      </c>
      <c r="BB4" s="92" t="s">
        <v>1</v>
      </c>
      <c r="BC4" s="92" t="s">
        <v>6201</v>
      </c>
      <c r="BD4" s="92" t="s">
        <v>90</v>
      </c>
    </row>
    <row r="5" spans="2:56" ht="6.95" customHeight="1">
      <c r="B5" s="20"/>
      <c r="L5" s="20"/>
      <c r="AZ5" s="92" t="s">
        <v>4256</v>
      </c>
      <c r="BA5" s="92" t="s">
        <v>1</v>
      </c>
      <c r="BB5" s="92" t="s">
        <v>1</v>
      </c>
      <c r="BC5" s="92" t="s">
        <v>6202</v>
      </c>
      <c r="BD5" s="92" t="s">
        <v>90</v>
      </c>
    </row>
    <row r="6" spans="2:56" ht="12" customHeight="1">
      <c r="B6" s="20"/>
      <c r="D6" s="27" t="s">
        <v>16</v>
      </c>
      <c r="L6" s="20"/>
      <c r="AZ6" s="92" t="s">
        <v>4257</v>
      </c>
      <c r="BA6" s="92" t="s">
        <v>1</v>
      </c>
      <c r="BB6" s="92" t="s">
        <v>1</v>
      </c>
      <c r="BC6" s="92" t="s">
        <v>6203</v>
      </c>
      <c r="BD6" s="92" t="s">
        <v>90</v>
      </c>
    </row>
    <row r="7" spans="2:56" ht="16.5" customHeight="1">
      <c r="B7" s="20"/>
      <c r="E7" s="258" t="str">
        <f>'Rekapitulace stavby'!K6</f>
        <v>VÝSTAVBA CHRÁNĚNÉHO BYDLENÍ V NOVÉ PACE</v>
      </c>
      <c r="F7" s="259"/>
      <c r="G7" s="259"/>
      <c r="H7" s="259"/>
      <c r="L7" s="20"/>
      <c r="AZ7" s="92" t="s">
        <v>4258</v>
      </c>
      <c r="BA7" s="92" t="s">
        <v>1</v>
      </c>
      <c r="BB7" s="92" t="s">
        <v>1</v>
      </c>
      <c r="BC7" s="92" t="s">
        <v>6204</v>
      </c>
      <c r="BD7" s="92" t="s">
        <v>90</v>
      </c>
    </row>
    <row r="8" spans="2:56" ht="12" customHeight="1">
      <c r="B8" s="20"/>
      <c r="D8" s="27" t="s">
        <v>228</v>
      </c>
      <c r="L8" s="20"/>
      <c r="AZ8" s="92" t="s">
        <v>6205</v>
      </c>
      <c r="BA8" s="92" t="s">
        <v>1</v>
      </c>
      <c r="BB8" s="92" t="s">
        <v>1</v>
      </c>
      <c r="BC8" s="92" t="s">
        <v>6206</v>
      </c>
      <c r="BD8" s="92" t="s">
        <v>90</v>
      </c>
    </row>
    <row r="9" spans="2:56" s="1" customFormat="1" ht="16.5" customHeight="1">
      <c r="B9" s="32"/>
      <c r="E9" s="258" t="s">
        <v>231</v>
      </c>
      <c r="F9" s="257"/>
      <c r="G9" s="257"/>
      <c r="H9" s="257"/>
      <c r="L9" s="32"/>
      <c r="AZ9" s="92" t="s">
        <v>6207</v>
      </c>
      <c r="BA9" s="92" t="s">
        <v>1</v>
      </c>
      <c r="BB9" s="92" t="s">
        <v>1</v>
      </c>
      <c r="BC9" s="92" t="s">
        <v>101</v>
      </c>
      <c r="BD9" s="92" t="s">
        <v>90</v>
      </c>
    </row>
    <row r="10" spans="2:56" s="1" customFormat="1" ht="12" customHeight="1">
      <c r="B10" s="32"/>
      <c r="D10" s="27" t="s">
        <v>234</v>
      </c>
      <c r="L10" s="32"/>
      <c r="AZ10" s="92" t="s">
        <v>6208</v>
      </c>
      <c r="BA10" s="92" t="s">
        <v>1</v>
      </c>
      <c r="BB10" s="92" t="s">
        <v>1</v>
      </c>
      <c r="BC10" s="92" t="s">
        <v>6209</v>
      </c>
      <c r="BD10" s="92" t="s">
        <v>90</v>
      </c>
    </row>
    <row r="11" spans="2:56" s="1" customFormat="1" ht="16.5" customHeight="1">
      <c r="B11" s="32"/>
      <c r="E11" s="235" t="s">
        <v>6210</v>
      </c>
      <c r="F11" s="257"/>
      <c r="G11" s="257"/>
      <c r="H11" s="257"/>
      <c r="L11" s="32"/>
      <c r="AZ11" s="92" t="s">
        <v>4260</v>
      </c>
      <c r="BA11" s="92" t="s">
        <v>1</v>
      </c>
      <c r="BB11" s="92" t="s">
        <v>1</v>
      </c>
      <c r="BC11" s="92" t="s">
        <v>308</v>
      </c>
      <c r="BD11" s="92" t="s">
        <v>90</v>
      </c>
    </row>
    <row r="12" spans="2:56" s="1" customFormat="1">
      <c r="B12" s="32"/>
      <c r="L12" s="32"/>
      <c r="AZ12" s="92" t="s">
        <v>4262</v>
      </c>
      <c r="BA12" s="92" t="s">
        <v>1</v>
      </c>
      <c r="BB12" s="92" t="s">
        <v>1</v>
      </c>
      <c r="BC12" s="92" t="s">
        <v>6211</v>
      </c>
      <c r="BD12" s="92" t="s">
        <v>90</v>
      </c>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ROUND((SUM(BE129:BE219)),  2)</f>
        <v>0</v>
      </c>
      <c r="I35" s="96">
        <v>0.21</v>
      </c>
      <c r="J35" s="85">
        <f>ROUND(((SUM(BE129:BE219))*I35),  2)</f>
        <v>0</v>
      </c>
      <c r="L35" s="32"/>
    </row>
    <row r="36" spans="2:12" s="1" customFormat="1" ht="14.45" customHeight="1">
      <c r="B36" s="32"/>
      <c r="E36" s="27" t="s">
        <v>43</v>
      </c>
      <c r="F36" s="85">
        <f>ROUND((SUM(BF129:BF219)),  2)</f>
        <v>0</v>
      </c>
      <c r="I36" s="96">
        <v>0.15</v>
      </c>
      <c r="J36" s="85">
        <f>ROUND(((SUM(BF129:BF219))*I36),  2)</f>
        <v>0</v>
      </c>
      <c r="L36" s="32"/>
    </row>
    <row r="37" spans="2:12" s="1" customFormat="1" ht="14.45" hidden="1" customHeight="1">
      <c r="B37" s="32"/>
      <c r="E37" s="27" t="s">
        <v>44</v>
      </c>
      <c r="F37" s="85">
        <f>ROUND((SUM(BG129:BG219)),  2)</f>
        <v>0</v>
      </c>
      <c r="I37" s="96">
        <v>0.21</v>
      </c>
      <c r="J37" s="85">
        <f>0</f>
        <v>0</v>
      </c>
      <c r="L37" s="32"/>
    </row>
    <row r="38" spans="2:12" s="1" customFormat="1" ht="14.45" hidden="1" customHeight="1">
      <c r="B38" s="32"/>
      <c r="E38" s="27" t="s">
        <v>45</v>
      </c>
      <c r="F38" s="85">
        <f>ROUND((SUM(BH129:BH219)),  2)</f>
        <v>0</v>
      </c>
      <c r="I38" s="96">
        <v>0.15</v>
      </c>
      <c r="J38" s="85">
        <f>0</f>
        <v>0</v>
      </c>
      <c r="L38" s="32"/>
    </row>
    <row r="39" spans="2:12" s="1" customFormat="1" ht="14.45" hidden="1" customHeight="1">
      <c r="B39" s="32"/>
      <c r="E39" s="27" t="s">
        <v>46</v>
      </c>
      <c r="F39" s="85">
        <f>ROUND((SUM(BI129:BI219)),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231</v>
      </c>
      <c r="F87" s="257"/>
      <c r="G87" s="257"/>
      <c r="H87" s="257"/>
      <c r="L87" s="32"/>
    </row>
    <row r="88" spans="2:12" s="1" customFormat="1" ht="12" customHeight="1">
      <c r="B88" s="32"/>
      <c r="C88" s="27" t="s">
        <v>234</v>
      </c>
      <c r="L88" s="32"/>
    </row>
    <row r="89" spans="2:12" s="1" customFormat="1" ht="16.5" customHeight="1">
      <c r="B89" s="32"/>
      <c r="E89" s="235" t="str">
        <f>E11</f>
        <v>D.5. - IO 03 - Kanalizační přípojka</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J129</f>
        <v>0</v>
      </c>
      <c r="L98" s="32"/>
      <c r="AU98" s="17" t="s">
        <v>242</v>
      </c>
    </row>
    <row r="99" spans="2:47" s="8" customFormat="1" ht="24.95" customHeight="1">
      <c r="B99" s="108"/>
      <c r="D99" s="109" t="s">
        <v>243</v>
      </c>
      <c r="E99" s="110"/>
      <c r="F99" s="110"/>
      <c r="G99" s="110"/>
      <c r="H99" s="110"/>
      <c r="I99" s="110"/>
      <c r="J99" s="111">
        <f>J130</f>
        <v>0</v>
      </c>
      <c r="L99" s="108"/>
    </row>
    <row r="100" spans="2:47" s="9" customFormat="1" ht="19.899999999999999" customHeight="1">
      <c r="B100" s="112"/>
      <c r="D100" s="113" t="s">
        <v>244</v>
      </c>
      <c r="E100" s="114"/>
      <c r="F100" s="114"/>
      <c r="G100" s="114"/>
      <c r="H100" s="114"/>
      <c r="I100" s="114"/>
      <c r="J100" s="115">
        <f>J131</f>
        <v>0</v>
      </c>
      <c r="L100" s="112"/>
    </row>
    <row r="101" spans="2:47" s="9" customFormat="1" ht="19.899999999999999" customHeight="1">
      <c r="B101" s="112"/>
      <c r="D101" s="113" t="s">
        <v>4062</v>
      </c>
      <c r="E101" s="114"/>
      <c r="F101" s="114"/>
      <c r="G101" s="114"/>
      <c r="H101" s="114"/>
      <c r="I101" s="114"/>
      <c r="J101" s="115">
        <f>J181</f>
        <v>0</v>
      </c>
      <c r="L101" s="112"/>
    </row>
    <row r="102" spans="2:47" s="9" customFormat="1" ht="19.899999999999999" customHeight="1">
      <c r="B102" s="112"/>
      <c r="D102" s="113" t="s">
        <v>6212</v>
      </c>
      <c r="E102" s="114"/>
      <c r="F102" s="114"/>
      <c r="G102" s="114"/>
      <c r="H102" s="114"/>
      <c r="I102" s="114"/>
      <c r="J102" s="115">
        <f>J188</f>
        <v>0</v>
      </c>
      <c r="L102" s="112"/>
    </row>
    <row r="103" spans="2:47" s="9" customFormat="1" ht="19.899999999999999" customHeight="1">
      <c r="B103" s="112"/>
      <c r="D103" s="113" t="s">
        <v>4266</v>
      </c>
      <c r="E103" s="114"/>
      <c r="F103" s="114"/>
      <c r="G103" s="114"/>
      <c r="H103" s="114"/>
      <c r="I103" s="114"/>
      <c r="J103" s="115">
        <f>J200</f>
        <v>0</v>
      </c>
      <c r="L103" s="112"/>
    </row>
    <row r="104" spans="2:47" s="9" customFormat="1" ht="19.899999999999999" customHeight="1">
      <c r="B104" s="112"/>
      <c r="D104" s="113" t="s">
        <v>246</v>
      </c>
      <c r="E104" s="114"/>
      <c r="F104" s="114"/>
      <c r="G104" s="114"/>
      <c r="H104" s="114"/>
      <c r="I104" s="114"/>
      <c r="J104" s="115">
        <f>J206</f>
        <v>0</v>
      </c>
      <c r="L104" s="112"/>
    </row>
    <row r="105" spans="2:47" s="9" customFormat="1" ht="19.899999999999999" customHeight="1">
      <c r="B105" s="112"/>
      <c r="D105" s="113" t="s">
        <v>247</v>
      </c>
      <c r="E105" s="114"/>
      <c r="F105" s="114"/>
      <c r="G105" s="114"/>
      <c r="H105" s="114"/>
      <c r="I105" s="114"/>
      <c r="J105" s="115">
        <f>J209</f>
        <v>0</v>
      </c>
      <c r="L105" s="112"/>
    </row>
    <row r="106" spans="2:47" s="9" customFormat="1" ht="19.899999999999999" customHeight="1">
      <c r="B106" s="112"/>
      <c r="D106" s="113" t="s">
        <v>758</v>
      </c>
      <c r="E106" s="114"/>
      <c r="F106" s="114"/>
      <c r="G106" s="114"/>
      <c r="H106" s="114"/>
      <c r="I106" s="114"/>
      <c r="J106" s="115">
        <f>J215</f>
        <v>0</v>
      </c>
      <c r="L106" s="112"/>
    </row>
    <row r="107" spans="2:47" s="9" customFormat="1" ht="19.899999999999999" customHeight="1">
      <c r="B107" s="112"/>
      <c r="D107" s="113" t="s">
        <v>4895</v>
      </c>
      <c r="E107" s="114"/>
      <c r="F107" s="114"/>
      <c r="G107" s="114"/>
      <c r="H107" s="114"/>
      <c r="I107" s="114"/>
      <c r="J107" s="115">
        <f>J218</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253</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8" t="str">
        <f>E7</f>
        <v>VÝSTAVBA CHRÁNĚNÉHO BYDLENÍ V NOVÉ PACE</v>
      </c>
      <c r="F117" s="259"/>
      <c r="G117" s="259"/>
      <c r="H117" s="259"/>
      <c r="L117" s="32"/>
    </row>
    <row r="118" spans="2:20" ht="12" customHeight="1">
      <c r="B118" s="20"/>
      <c r="C118" s="27" t="s">
        <v>228</v>
      </c>
      <c r="L118" s="20"/>
    </row>
    <row r="119" spans="2:20" s="1" customFormat="1" ht="16.5" customHeight="1">
      <c r="B119" s="32"/>
      <c r="E119" s="258" t="s">
        <v>231</v>
      </c>
      <c r="F119" s="257"/>
      <c r="G119" s="257"/>
      <c r="H119" s="257"/>
      <c r="L119" s="32"/>
    </row>
    <row r="120" spans="2:20" s="1" customFormat="1" ht="12" customHeight="1">
      <c r="B120" s="32"/>
      <c r="C120" s="27" t="s">
        <v>234</v>
      </c>
      <c r="L120" s="32"/>
    </row>
    <row r="121" spans="2:20" s="1" customFormat="1" ht="16.5" customHeight="1">
      <c r="B121" s="32"/>
      <c r="E121" s="235" t="str">
        <f>E11</f>
        <v>D.5. - IO 03 - Kanalizační přípojka</v>
      </c>
      <c r="F121" s="257"/>
      <c r="G121" s="257"/>
      <c r="H121" s="257"/>
      <c r="L121" s="32"/>
    </row>
    <row r="122" spans="2:20" s="1" customFormat="1" ht="6.95" customHeight="1">
      <c r="B122" s="32"/>
      <c r="L122" s="32"/>
    </row>
    <row r="123" spans="2:20" s="1" customFormat="1" ht="12" customHeight="1">
      <c r="B123" s="32"/>
      <c r="C123" s="27" t="s">
        <v>20</v>
      </c>
      <c r="F123" s="25" t="str">
        <f>F14</f>
        <v xml:space="preserve">Na Vyšehradě 1205, 509 01 Nová Paka </v>
      </c>
      <c r="I123" s="27" t="s">
        <v>22</v>
      </c>
      <c r="J123" s="52" t="str">
        <f>IF(J14="","",J14)</f>
        <v>14. 12. 2023</v>
      </c>
      <c r="L123" s="32"/>
    </row>
    <row r="124" spans="2:20" s="1" customFormat="1" ht="6.95" customHeight="1">
      <c r="B124" s="32"/>
      <c r="L124" s="32"/>
    </row>
    <row r="125" spans="2:20" s="1" customFormat="1" ht="25.7" customHeight="1">
      <c r="B125" s="32"/>
      <c r="C125" s="27" t="s">
        <v>24</v>
      </c>
      <c r="F125" s="25" t="str">
        <f>E17</f>
        <v>Královehradecký kraj</v>
      </c>
      <c r="I125" s="27" t="s">
        <v>30</v>
      </c>
      <c r="J125" s="30" t="str">
        <f>E23</f>
        <v>Růžička a partneři, s.r.o.</v>
      </c>
      <c r="L125" s="32"/>
    </row>
    <row r="126" spans="2:20" s="1" customFormat="1" ht="15.2" customHeight="1">
      <c r="B126" s="32"/>
      <c r="C126" s="27" t="s">
        <v>28</v>
      </c>
      <c r="F126" s="25" t="str">
        <f>IF(E20="","",E20)</f>
        <v>Vyplň údaj</v>
      </c>
      <c r="I126" s="27" t="s">
        <v>33</v>
      </c>
      <c r="J126" s="30" t="str">
        <f>E26</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6.1997910000000012</v>
      </c>
      <c r="S129" s="53"/>
      <c r="T129" s="122">
        <f>T130</f>
        <v>14.136900000000001</v>
      </c>
      <c r="AT129" s="17" t="s">
        <v>76</v>
      </c>
      <c r="AU129" s="17" t="s">
        <v>242</v>
      </c>
      <c r="BK129" s="123">
        <f>BK130</f>
        <v>0</v>
      </c>
    </row>
    <row r="130" spans="2:65" s="11" customFormat="1" ht="25.9" customHeight="1">
      <c r="B130" s="124"/>
      <c r="D130" s="125" t="s">
        <v>76</v>
      </c>
      <c r="E130" s="126" t="s">
        <v>266</v>
      </c>
      <c r="F130" s="126" t="s">
        <v>267</v>
      </c>
      <c r="I130" s="127"/>
      <c r="J130" s="128">
        <f>BK130</f>
        <v>0</v>
      </c>
      <c r="L130" s="124"/>
      <c r="M130" s="129"/>
      <c r="P130" s="130">
        <f>P131+P181+P188+P200+P206+P209+P215+P218</f>
        <v>0</v>
      </c>
      <c r="R130" s="130">
        <f>R131+R181+R188+R200+R206+R209+R215+R218</f>
        <v>6.1997910000000012</v>
      </c>
      <c r="T130" s="131">
        <f>T131+T181+T188+T200+T206+T209+T215+T218</f>
        <v>14.136900000000001</v>
      </c>
      <c r="AR130" s="125" t="s">
        <v>84</v>
      </c>
      <c r="AT130" s="132" t="s">
        <v>76</v>
      </c>
      <c r="AU130" s="132" t="s">
        <v>77</v>
      </c>
      <c r="AY130" s="125" t="s">
        <v>268</v>
      </c>
      <c r="BK130" s="133">
        <f>BK131+BK181+BK188+BK200+BK206+BK209+BK215+BK218</f>
        <v>0</v>
      </c>
    </row>
    <row r="131" spans="2:65" s="11" customFormat="1" ht="22.9" customHeight="1">
      <c r="B131" s="124"/>
      <c r="D131" s="125" t="s">
        <v>76</v>
      </c>
      <c r="E131" s="134" t="s">
        <v>84</v>
      </c>
      <c r="F131" s="134" t="s">
        <v>269</v>
      </c>
      <c r="I131" s="127"/>
      <c r="J131" s="135">
        <f>BK131</f>
        <v>0</v>
      </c>
      <c r="L131" s="124"/>
      <c r="M131" s="129"/>
      <c r="P131" s="130">
        <f>SUM(P132:P180)</f>
        <v>0</v>
      </c>
      <c r="R131" s="130">
        <f>SUM(R132:R180)</f>
        <v>4.8134999999999997E-2</v>
      </c>
      <c r="T131" s="131">
        <f>SUM(T132:T180)</f>
        <v>13.950000000000001</v>
      </c>
      <c r="AR131" s="125" t="s">
        <v>84</v>
      </c>
      <c r="AT131" s="132" t="s">
        <v>76</v>
      </c>
      <c r="AU131" s="132" t="s">
        <v>84</v>
      </c>
      <c r="AY131" s="125" t="s">
        <v>268</v>
      </c>
      <c r="BK131" s="133">
        <f>SUM(BK132:BK180)</f>
        <v>0</v>
      </c>
    </row>
    <row r="132" spans="2:65" s="1" customFormat="1" ht="33" customHeight="1">
      <c r="B132" s="32"/>
      <c r="C132" s="136" t="s">
        <v>84</v>
      </c>
      <c r="D132" s="136" t="s">
        <v>270</v>
      </c>
      <c r="E132" s="137" t="s">
        <v>6213</v>
      </c>
      <c r="F132" s="138" t="s">
        <v>6214</v>
      </c>
      <c r="G132" s="139" t="s">
        <v>273</v>
      </c>
      <c r="H132" s="140">
        <v>18.600000000000001</v>
      </c>
      <c r="I132" s="141"/>
      <c r="J132" s="142">
        <f>ROUND(I132*H132,2)</f>
        <v>0</v>
      </c>
      <c r="K132" s="138" t="s">
        <v>274</v>
      </c>
      <c r="L132" s="32"/>
      <c r="M132" s="143" t="s">
        <v>1</v>
      </c>
      <c r="N132" s="144" t="s">
        <v>43</v>
      </c>
      <c r="P132" s="145">
        <f>O132*H132</f>
        <v>0</v>
      </c>
      <c r="Q132" s="145">
        <v>0</v>
      </c>
      <c r="R132" s="145">
        <f>Q132*H132</f>
        <v>0</v>
      </c>
      <c r="S132" s="145">
        <v>0.28999999999999998</v>
      </c>
      <c r="T132" s="146">
        <f>S132*H132</f>
        <v>5.3940000000000001</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6215</v>
      </c>
    </row>
    <row r="133" spans="2:65" s="12" customFormat="1">
      <c r="B133" s="149"/>
      <c r="D133" s="150" t="s">
        <v>276</v>
      </c>
      <c r="E133" s="151" t="s">
        <v>6208</v>
      </c>
      <c r="F133" s="152" t="s">
        <v>6209</v>
      </c>
      <c r="H133" s="153">
        <v>18.600000000000001</v>
      </c>
      <c r="I133" s="154"/>
      <c r="L133" s="149"/>
      <c r="M133" s="155"/>
      <c r="T133" s="156"/>
      <c r="AT133" s="151" t="s">
        <v>276</v>
      </c>
      <c r="AU133" s="151" t="s">
        <v>90</v>
      </c>
      <c r="AV133" s="12" t="s">
        <v>90</v>
      </c>
      <c r="AW133" s="12" t="s">
        <v>32</v>
      </c>
      <c r="AX133" s="12" t="s">
        <v>84</v>
      </c>
      <c r="AY133" s="151" t="s">
        <v>268</v>
      </c>
    </row>
    <row r="134" spans="2:65" s="1" customFormat="1" ht="24.2" customHeight="1">
      <c r="B134" s="32"/>
      <c r="C134" s="136" t="s">
        <v>90</v>
      </c>
      <c r="D134" s="136" t="s">
        <v>270</v>
      </c>
      <c r="E134" s="137" t="s">
        <v>6216</v>
      </c>
      <c r="F134" s="138" t="s">
        <v>6217</v>
      </c>
      <c r="G134" s="139" t="s">
        <v>273</v>
      </c>
      <c r="H134" s="140">
        <v>18.600000000000001</v>
      </c>
      <c r="I134" s="141"/>
      <c r="J134" s="142">
        <f>ROUND(I134*H134,2)</f>
        <v>0</v>
      </c>
      <c r="K134" s="138" t="s">
        <v>274</v>
      </c>
      <c r="L134" s="32"/>
      <c r="M134" s="143" t="s">
        <v>1</v>
      </c>
      <c r="N134" s="144" t="s">
        <v>43</v>
      </c>
      <c r="P134" s="145">
        <f>O134*H134</f>
        <v>0</v>
      </c>
      <c r="Q134" s="145">
        <v>0</v>
      </c>
      <c r="R134" s="145">
        <f>Q134*H134</f>
        <v>0</v>
      </c>
      <c r="S134" s="145">
        <v>0.24</v>
      </c>
      <c r="T134" s="146">
        <f>S134*H134</f>
        <v>4.4640000000000004</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6218</v>
      </c>
    </row>
    <row r="135" spans="2:65" s="12" customFormat="1">
      <c r="B135" s="149"/>
      <c r="D135" s="150" t="s">
        <v>276</v>
      </c>
      <c r="E135" s="151" t="s">
        <v>1</v>
      </c>
      <c r="F135" s="152" t="s">
        <v>6208</v>
      </c>
      <c r="H135" s="153">
        <v>18.600000000000001</v>
      </c>
      <c r="I135" s="154"/>
      <c r="L135" s="149"/>
      <c r="M135" s="155"/>
      <c r="T135" s="156"/>
      <c r="AT135" s="151" t="s">
        <v>276</v>
      </c>
      <c r="AU135" s="151" t="s">
        <v>90</v>
      </c>
      <c r="AV135" s="12" t="s">
        <v>90</v>
      </c>
      <c r="AW135" s="12" t="s">
        <v>32</v>
      </c>
      <c r="AX135" s="12" t="s">
        <v>84</v>
      </c>
      <c r="AY135" s="151" t="s">
        <v>268</v>
      </c>
    </row>
    <row r="136" spans="2:65" s="1" customFormat="1" ht="24.2" customHeight="1">
      <c r="B136" s="32"/>
      <c r="C136" s="136" t="s">
        <v>97</v>
      </c>
      <c r="D136" s="136" t="s">
        <v>270</v>
      </c>
      <c r="E136" s="137" t="s">
        <v>6219</v>
      </c>
      <c r="F136" s="138" t="s">
        <v>6220</v>
      </c>
      <c r="G136" s="139" t="s">
        <v>273</v>
      </c>
      <c r="H136" s="140">
        <v>18.600000000000001</v>
      </c>
      <c r="I136" s="141"/>
      <c r="J136" s="142">
        <f>ROUND(I136*H136,2)</f>
        <v>0</v>
      </c>
      <c r="K136" s="138" t="s">
        <v>274</v>
      </c>
      <c r="L136" s="32"/>
      <c r="M136" s="143" t="s">
        <v>1</v>
      </c>
      <c r="N136" s="144" t="s">
        <v>43</v>
      </c>
      <c r="P136" s="145">
        <f>O136*H136</f>
        <v>0</v>
      </c>
      <c r="Q136" s="145">
        <v>0</v>
      </c>
      <c r="R136" s="145">
        <f>Q136*H136</f>
        <v>0</v>
      </c>
      <c r="S136" s="145">
        <v>0.22</v>
      </c>
      <c r="T136" s="146">
        <f>S136*H136</f>
        <v>4.0920000000000005</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6221</v>
      </c>
    </row>
    <row r="137" spans="2:65" s="12" customFormat="1">
      <c r="B137" s="149"/>
      <c r="D137" s="150" t="s">
        <v>276</v>
      </c>
      <c r="E137" s="151" t="s">
        <v>1</v>
      </c>
      <c r="F137" s="152" t="s">
        <v>6208</v>
      </c>
      <c r="H137" s="153">
        <v>18.600000000000001</v>
      </c>
      <c r="I137" s="154"/>
      <c r="L137" s="149"/>
      <c r="M137" s="155"/>
      <c r="T137" s="156"/>
      <c r="AT137" s="151" t="s">
        <v>276</v>
      </c>
      <c r="AU137" s="151" t="s">
        <v>90</v>
      </c>
      <c r="AV137" s="12" t="s">
        <v>90</v>
      </c>
      <c r="AW137" s="12" t="s">
        <v>32</v>
      </c>
      <c r="AX137" s="12" t="s">
        <v>84</v>
      </c>
      <c r="AY137" s="151" t="s">
        <v>268</v>
      </c>
    </row>
    <row r="138" spans="2:65" s="1" customFormat="1" ht="24.2" customHeight="1">
      <c r="B138" s="32"/>
      <c r="C138" s="136" t="s">
        <v>101</v>
      </c>
      <c r="D138" s="136" t="s">
        <v>270</v>
      </c>
      <c r="E138" s="137" t="s">
        <v>6222</v>
      </c>
      <c r="F138" s="138" t="s">
        <v>6223</v>
      </c>
      <c r="G138" s="139" t="s">
        <v>215</v>
      </c>
      <c r="H138" s="140">
        <v>19.899999999999999</v>
      </c>
      <c r="I138" s="141"/>
      <c r="J138" s="142">
        <f>ROUND(I138*H138,2)</f>
        <v>0</v>
      </c>
      <c r="K138" s="138" t="s">
        <v>274</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6224</v>
      </c>
    </row>
    <row r="139" spans="2:65" s="12" customFormat="1">
      <c r="B139" s="149"/>
      <c r="D139" s="150" t="s">
        <v>276</v>
      </c>
      <c r="E139" s="151" t="s">
        <v>4254</v>
      </c>
      <c r="F139" s="152" t="s">
        <v>6199</v>
      </c>
      <c r="H139" s="153">
        <v>19.899999999999999</v>
      </c>
      <c r="I139" s="154"/>
      <c r="L139" s="149"/>
      <c r="M139" s="155"/>
      <c r="T139" s="156"/>
      <c r="AT139" s="151" t="s">
        <v>276</v>
      </c>
      <c r="AU139" s="151" t="s">
        <v>90</v>
      </c>
      <c r="AV139" s="12" t="s">
        <v>90</v>
      </c>
      <c r="AW139" s="12" t="s">
        <v>32</v>
      </c>
      <c r="AX139" s="12" t="s">
        <v>84</v>
      </c>
      <c r="AY139" s="151" t="s">
        <v>268</v>
      </c>
    </row>
    <row r="140" spans="2:65" s="1" customFormat="1" ht="33" customHeight="1">
      <c r="B140" s="32"/>
      <c r="C140" s="136" t="s">
        <v>289</v>
      </c>
      <c r="D140" s="136" t="s">
        <v>270</v>
      </c>
      <c r="E140" s="137" t="s">
        <v>6225</v>
      </c>
      <c r="F140" s="138" t="s">
        <v>6226</v>
      </c>
      <c r="G140" s="139" t="s">
        <v>215</v>
      </c>
      <c r="H140" s="140">
        <v>15.8</v>
      </c>
      <c r="I140" s="141"/>
      <c r="J140" s="142">
        <f>ROUND(I140*H140,2)</f>
        <v>0</v>
      </c>
      <c r="K140" s="138" t="s">
        <v>274</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6227</v>
      </c>
    </row>
    <row r="141" spans="2:65" s="12" customFormat="1">
      <c r="B141" s="149"/>
      <c r="D141" s="150" t="s">
        <v>276</v>
      </c>
      <c r="E141" s="151" t="s">
        <v>4256</v>
      </c>
      <c r="F141" s="152" t="s">
        <v>6202</v>
      </c>
      <c r="H141" s="153">
        <v>15.8</v>
      </c>
      <c r="I141" s="154"/>
      <c r="L141" s="149"/>
      <c r="M141" s="155"/>
      <c r="T141" s="156"/>
      <c r="AT141" s="151" t="s">
        <v>276</v>
      </c>
      <c r="AU141" s="151" t="s">
        <v>90</v>
      </c>
      <c r="AV141" s="12" t="s">
        <v>90</v>
      </c>
      <c r="AW141" s="12" t="s">
        <v>32</v>
      </c>
      <c r="AX141" s="12" t="s">
        <v>84</v>
      </c>
      <c r="AY141" s="151" t="s">
        <v>268</v>
      </c>
    </row>
    <row r="142" spans="2:65" s="1" customFormat="1" ht="24.2" customHeight="1">
      <c r="B142" s="32"/>
      <c r="C142" s="136" t="s">
        <v>293</v>
      </c>
      <c r="D142" s="136" t="s">
        <v>270</v>
      </c>
      <c r="E142" s="137" t="s">
        <v>6228</v>
      </c>
      <c r="F142" s="138" t="s">
        <v>6229</v>
      </c>
      <c r="G142" s="139" t="s">
        <v>273</v>
      </c>
      <c r="H142" s="140">
        <v>29.7</v>
      </c>
      <c r="I142" s="141"/>
      <c r="J142" s="142">
        <f>ROUND(I142*H142,2)</f>
        <v>0</v>
      </c>
      <c r="K142" s="138" t="s">
        <v>274</v>
      </c>
      <c r="L142" s="32"/>
      <c r="M142" s="143" t="s">
        <v>1</v>
      </c>
      <c r="N142" s="144" t="s">
        <v>43</v>
      </c>
      <c r="P142" s="145">
        <f>O142*H142</f>
        <v>0</v>
      </c>
      <c r="Q142" s="145">
        <v>8.4999999999999995E-4</v>
      </c>
      <c r="R142" s="145">
        <f>Q142*H142</f>
        <v>2.5244999999999997E-2</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6230</v>
      </c>
    </row>
    <row r="143" spans="2:65" s="12" customFormat="1">
      <c r="B143" s="149"/>
      <c r="D143" s="150" t="s">
        <v>276</v>
      </c>
      <c r="E143" s="151" t="s">
        <v>6200</v>
      </c>
      <c r="F143" s="152" t="s">
        <v>6201</v>
      </c>
      <c r="H143" s="153">
        <v>29.7</v>
      </c>
      <c r="I143" s="154"/>
      <c r="L143" s="149"/>
      <c r="M143" s="155"/>
      <c r="T143" s="156"/>
      <c r="AT143" s="151" t="s">
        <v>276</v>
      </c>
      <c r="AU143" s="151" t="s">
        <v>90</v>
      </c>
      <c r="AV143" s="12" t="s">
        <v>90</v>
      </c>
      <c r="AW143" s="12" t="s">
        <v>32</v>
      </c>
      <c r="AX143" s="12" t="s">
        <v>84</v>
      </c>
      <c r="AY143" s="151" t="s">
        <v>268</v>
      </c>
    </row>
    <row r="144" spans="2:65" s="1" customFormat="1" ht="24.2" customHeight="1">
      <c r="B144" s="32"/>
      <c r="C144" s="136" t="s">
        <v>299</v>
      </c>
      <c r="D144" s="136" t="s">
        <v>270</v>
      </c>
      <c r="E144" s="137" t="s">
        <v>6231</v>
      </c>
      <c r="F144" s="138" t="s">
        <v>6232</v>
      </c>
      <c r="G144" s="139" t="s">
        <v>273</v>
      </c>
      <c r="H144" s="140">
        <v>29.7</v>
      </c>
      <c r="I144" s="141"/>
      <c r="J144" s="142">
        <f>ROUND(I144*H144,2)</f>
        <v>0</v>
      </c>
      <c r="K144" s="138" t="s">
        <v>274</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6233</v>
      </c>
    </row>
    <row r="145" spans="2:65" s="12" customFormat="1">
      <c r="B145" s="149"/>
      <c r="D145" s="150" t="s">
        <v>276</v>
      </c>
      <c r="E145" s="151" t="s">
        <v>1</v>
      </c>
      <c r="F145" s="152" t="s">
        <v>6200</v>
      </c>
      <c r="H145" s="153">
        <v>29.7</v>
      </c>
      <c r="I145" s="154"/>
      <c r="L145" s="149"/>
      <c r="M145" s="155"/>
      <c r="T145" s="156"/>
      <c r="AT145" s="151" t="s">
        <v>276</v>
      </c>
      <c r="AU145" s="151" t="s">
        <v>90</v>
      </c>
      <c r="AV145" s="12" t="s">
        <v>90</v>
      </c>
      <c r="AW145" s="12" t="s">
        <v>32</v>
      </c>
      <c r="AX145" s="12" t="s">
        <v>84</v>
      </c>
      <c r="AY145" s="151" t="s">
        <v>268</v>
      </c>
    </row>
    <row r="146" spans="2:65" s="1" customFormat="1" ht="21.75" customHeight="1">
      <c r="B146" s="32"/>
      <c r="C146" s="136" t="s">
        <v>309</v>
      </c>
      <c r="D146" s="136" t="s">
        <v>270</v>
      </c>
      <c r="E146" s="137" t="s">
        <v>4281</v>
      </c>
      <c r="F146" s="138" t="s">
        <v>4282</v>
      </c>
      <c r="G146" s="139" t="s">
        <v>273</v>
      </c>
      <c r="H146" s="140">
        <v>32.700000000000003</v>
      </c>
      <c r="I146" s="141"/>
      <c r="J146" s="142">
        <f>ROUND(I146*H146,2)</f>
        <v>0</v>
      </c>
      <c r="K146" s="138" t="s">
        <v>274</v>
      </c>
      <c r="L146" s="32"/>
      <c r="M146" s="143" t="s">
        <v>1</v>
      </c>
      <c r="N146" s="144" t="s">
        <v>43</v>
      </c>
      <c r="P146" s="145">
        <f>O146*H146</f>
        <v>0</v>
      </c>
      <c r="Q146" s="145">
        <v>6.9999999999999999E-4</v>
      </c>
      <c r="R146" s="145">
        <f>Q146*H146</f>
        <v>2.2890000000000001E-2</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6234</v>
      </c>
    </row>
    <row r="147" spans="2:65" s="12" customFormat="1">
      <c r="B147" s="149"/>
      <c r="D147" s="150" t="s">
        <v>276</v>
      </c>
      <c r="E147" s="151" t="s">
        <v>4257</v>
      </c>
      <c r="F147" s="152" t="s">
        <v>6203</v>
      </c>
      <c r="H147" s="153">
        <v>32.700000000000003</v>
      </c>
      <c r="I147" s="154"/>
      <c r="L147" s="149"/>
      <c r="M147" s="155"/>
      <c r="T147" s="156"/>
      <c r="AT147" s="151" t="s">
        <v>276</v>
      </c>
      <c r="AU147" s="151" t="s">
        <v>90</v>
      </c>
      <c r="AV147" s="12" t="s">
        <v>90</v>
      </c>
      <c r="AW147" s="12" t="s">
        <v>32</v>
      </c>
      <c r="AX147" s="12" t="s">
        <v>84</v>
      </c>
      <c r="AY147" s="151" t="s">
        <v>268</v>
      </c>
    </row>
    <row r="148" spans="2:65" s="1" customFormat="1" ht="16.5" customHeight="1">
      <c r="B148" s="32"/>
      <c r="C148" s="136" t="s">
        <v>315</v>
      </c>
      <c r="D148" s="136" t="s">
        <v>270</v>
      </c>
      <c r="E148" s="137" t="s">
        <v>4284</v>
      </c>
      <c r="F148" s="138" t="s">
        <v>4285</v>
      </c>
      <c r="G148" s="139" t="s">
        <v>273</v>
      </c>
      <c r="H148" s="140">
        <v>32.700000000000003</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6235</v>
      </c>
    </row>
    <row r="149" spans="2:65" s="12" customFormat="1">
      <c r="B149" s="149"/>
      <c r="D149" s="150" t="s">
        <v>276</v>
      </c>
      <c r="E149" s="151" t="s">
        <v>1</v>
      </c>
      <c r="F149" s="152" t="s">
        <v>4257</v>
      </c>
      <c r="H149" s="153">
        <v>32.700000000000003</v>
      </c>
      <c r="I149" s="154"/>
      <c r="L149" s="149"/>
      <c r="M149" s="155"/>
      <c r="T149" s="156"/>
      <c r="AT149" s="151" t="s">
        <v>276</v>
      </c>
      <c r="AU149" s="151" t="s">
        <v>90</v>
      </c>
      <c r="AV149" s="12" t="s">
        <v>90</v>
      </c>
      <c r="AW149" s="12" t="s">
        <v>32</v>
      </c>
      <c r="AX149" s="12" t="s">
        <v>84</v>
      </c>
      <c r="AY149" s="151" t="s">
        <v>268</v>
      </c>
    </row>
    <row r="150" spans="2:65" s="1" customFormat="1" ht="37.9" customHeight="1">
      <c r="B150" s="32"/>
      <c r="C150" s="136" t="s">
        <v>321</v>
      </c>
      <c r="D150" s="136" t="s">
        <v>270</v>
      </c>
      <c r="E150" s="137" t="s">
        <v>4287</v>
      </c>
      <c r="F150" s="138" t="s">
        <v>4288</v>
      </c>
      <c r="G150" s="139" t="s">
        <v>215</v>
      </c>
      <c r="H150" s="140">
        <v>56</v>
      </c>
      <c r="I150" s="141"/>
      <c r="J150" s="142">
        <f>ROUND(I150*H150,2)</f>
        <v>0</v>
      </c>
      <c r="K150" s="138" t="s">
        <v>274</v>
      </c>
      <c r="L150" s="32"/>
      <c r="M150" s="143" t="s">
        <v>1</v>
      </c>
      <c r="N150" s="144" t="s">
        <v>43</v>
      </c>
      <c r="P150" s="145">
        <f>O150*H150</f>
        <v>0</v>
      </c>
      <c r="Q150" s="145">
        <v>0</v>
      </c>
      <c r="R150" s="145">
        <f>Q150*H150</f>
        <v>0</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6236</v>
      </c>
    </row>
    <row r="151" spans="2:65" s="14" customFormat="1">
      <c r="B151" s="164"/>
      <c r="D151" s="150" t="s">
        <v>276</v>
      </c>
      <c r="E151" s="165" t="s">
        <v>1</v>
      </c>
      <c r="F151" s="166" t="s">
        <v>4290</v>
      </c>
      <c r="H151" s="165" t="s">
        <v>1</v>
      </c>
      <c r="I151" s="167"/>
      <c r="L151" s="164"/>
      <c r="M151" s="168"/>
      <c r="T151" s="169"/>
      <c r="AT151" s="165" t="s">
        <v>276</v>
      </c>
      <c r="AU151" s="165" t="s">
        <v>90</v>
      </c>
      <c r="AV151" s="14" t="s">
        <v>84</v>
      </c>
      <c r="AW151" s="14" t="s">
        <v>32</v>
      </c>
      <c r="AX151" s="14" t="s">
        <v>77</v>
      </c>
      <c r="AY151" s="165" t="s">
        <v>268</v>
      </c>
    </row>
    <row r="152" spans="2:65" s="12" customFormat="1">
      <c r="B152" s="149"/>
      <c r="D152" s="150" t="s">
        <v>276</v>
      </c>
      <c r="E152" s="151" t="s">
        <v>1</v>
      </c>
      <c r="F152" s="152" t="s">
        <v>4260</v>
      </c>
      <c r="H152" s="153">
        <v>28</v>
      </c>
      <c r="I152" s="154"/>
      <c r="L152" s="149"/>
      <c r="M152" s="155"/>
      <c r="T152" s="156"/>
      <c r="AT152" s="151" t="s">
        <v>276</v>
      </c>
      <c r="AU152" s="151" t="s">
        <v>90</v>
      </c>
      <c r="AV152" s="12" t="s">
        <v>90</v>
      </c>
      <c r="AW152" s="12" t="s">
        <v>32</v>
      </c>
      <c r="AX152" s="12" t="s">
        <v>77</v>
      </c>
      <c r="AY152" s="151" t="s">
        <v>268</v>
      </c>
    </row>
    <row r="153" spans="2:65" s="14" customFormat="1">
      <c r="B153" s="164"/>
      <c r="D153" s="150" t="s">
        <v>276</v>
      </c>
      <c r="E153" s="165" t="s">
        <v>1</v>
      </c>
      <c r="F153" s="166" t="s">
        <v>4291</v>
      </c>
      <c r="H153" s="165" t="s">
        <v>1</v>
      </c>
      <c r="I153" s="167"/>
      <c r="L153" s="164"/>
      <c r="M153" s="168"/>
      <c r="T153" s="169"/>
      <c r="AT153" s="165" t="s">
        <v>276</v>
      </c>
      <c r="AU153" s="165" t="s">
        <v>90</v>
      </c>
      <c r="AV153" s="14" t="s">
        <v>84</v>
      </c>
      <c r="AW153" s="14" t="s">
        <v>32</v>
      </c>
      <c r="AX153" s="14" t="s">
        <v>77</v>
      </c>
      <c r="AY153" s="165" t="s">
        <v>268</v>
      </c>
    </row>
    <row r="154" spans="2:65" s="12" customFormat="1">
      <c r="B154" s="149"/>
      <c r="D154" s="150" t="s">
        <v>276</v>
      </c>
      <c r="E154" s="151" t="s">
        <v>1</v>
      </c>
      <c r="F154" s="152" t="s">
        <v>4260</v>
      </c>
      <c r="H154" s="153">
        <v>28</v>
      </c>
      <c r="I154" s="154"/>
      <c r="L154" s="149"/>
      <c r="M154" s="155"/>
      <c r="T154" s="156"/>
      <c r="AT154" s="151" t="s">
        <v>276</v>
      </c>
      <c r="AU154" s="151" t="s">
        <v>90</v>
      </c>
      <c r="AV154" s="12" t="s">
        <v>90</v>
      </c>
      <c r="AW154" s="12" t="s">
        <v>32</v>
      </c>
      <c r="AX154" s="12" t="s">
        <v>77</v>
      </c>
      <c r="AY154" s="151" t="s">
        <v>268</v>
      </c>
    </row>
    <row r="155" spans="2:65" s="13" customFormat="1">
      <c r="B155" s="157"/>
      <c r="D155" s="150" t="s">
        <v>276</v>
      </c>
      <c r="E155" s="158" t="s">
        <v>1</v>
      </c>
      <c r="F155" s="159" t="s">
        <v>278</v>
      </c>
      <c r="H155" s="160">
        <v>56</v>
      </c>
      <c r="I155" s="161"/>
      <c r="L155" s="157"/>
      <c r="M155" s="162"/>
      <c r="T155" s="163"/>
      <c r="AT155" s="158" t="s">
        <v>276</v>
      </c>
      <c r="AU155" s="158" t="s">
        <v>90</v>
      </c>
      <c r="AV155" s="13" t="s">
        <v>101</v>
      </c>
      <c r="AW155" s="13" t="s">
        <v>32</v>
      </c>
      <c r="AX155" s="13" t="s">
        <v>84</v>
      </c>
      <c r="AY155" s="158" t="s">
        <v>268</v>
      </c>
    </row>
    <row r="156" spans="2:65" s="1" customFormat="1" ht="37.9" customHeight="1">
      <c r="B156" s="32"/>
      <c r="C156" s="136" t="s">
        <v>326</v>
      </c>
      <c r="D156" s="136" t="s">
        <v>270</v>
      </c>
      <c r="E156" s="137" t="s">
        <v>397</v>
      </c>
      <c r="F156" s="138" t="s">
        <v>398</v>
      </c>
      <c r="G156" s="139" t="s">
        <v>215</v>
      </c>
      <c r="H156" s="140">
        <v>7.7</v>
      </c>
      <c r="I156" s="141"/>
      <c r="J156" s="142">
        <f>ROUND(I156*H156,2)</f>
        <v>0</v>
      </c>
      <c r="K156" s="138" t="s">
        <v>274</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6237</v>
      </c>
    </row>
    <row r="157" spans="2:65" s="14" customFormat="1">
      <c r="B157" s="164"/>
      <c r="D157" s="150" t="s">
        <v>276</v>
      </c>
      <c r="E157" s="165" t="s">
        <v>1</v>
      </c>
      <c r="F157" s="166" t="s">
        <v>4293</v>
      </c>
      <c r="H157" s="165" t="s">
        <v>1</v>
      </c>
      <c r="I157" s="167"/>
      <c r="L157" s="164"/>
      <c r="M157" s="168"/>
      <c r="T157" s="169"/>
      <c r="AT157" s="165" t="s">
        <v>276</v>
      </c>
      <c r="AU157" s="165" t="s">
        <v>90</v>
      </c>
      <c r="AV157" s="14" t="s">
        <v>84</v>
      </c>
      <c r="AW157" s="14" t="s">
        <v>32</v>
      </c>
      <c r="AX157" s="14" t="s">
        <v>77</v>
      </c>
      <c r="AY157" s="165" t="s">
        <v>268</v>
      </c>
    </row>
    <row r="158" spans="2:65" s="12" customFormat="1">
      <c r="B158" s="149"/>
      <c r="D158" s="150" t="s">
        <v>276</v>
      </c>
      <c r="E158" s="151" t="s">
        <v>4262</v>
      </c>
      <c r="F158" s="152" t="s">
        <v>4294</v>
      </c>
      <c r="H158" s="153">
        <v>7.7</v>
      </c>
      <c r="I158" s="154"/>
      <c r="L158" s="149"/>
      <c r="M158" s="155"/>
      <c r="T158" s="156"/>
      <c r="AT158" s="151" t="s">
        <v>276</v>
      </c>
      <c r="AU158" s="151" t="s">
        <v>90</v>
      </c>
      <c r="AV158" s="12" t="s">
        <v>90</v>
      </c>
      <c r="AW158" s="12" t="s">
        <v>32</v>
      </c>
      <c r="AX158" s="12" t="s">
        <v>84</v>
      </c>
      <c r="AY158" s="151" t="s">
        <v>268</v>
      </c>
    </row>
    <row r="159" spans="2:65" s="1" customFormat="1" ht="37.9" customHeight="1">
      <c r="B159" s="32"/>
      <c r="C159" s="136" t="s">
        <v>502</v>
      </c>
      <c r="D159" s="136" t="s">
        <v>270</v>
      </c>
      <c r="E159" s="137" t="s">
        <v>402</v>
      </c>
      <c r="F159" s="138" t="s">
        <v>403</v>
      </c>
      <c r="G159" s="139" t="s">
        <v>215</v>
      </c>
      <c r="H159" s="140">
        <v>77</v>
      </c>
      <c r="I159" s="141"/>
      <c r="J159" s="142">
        <f>ROUND(I159*H159,2)</f>
        <v>0</v>
      </c>
      <c r="K159" s="138" t="s">
        <v>274</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6238</v>
      </c>
    </row>
    <row r="160" spans="2:65" s="14" customFormat="1">
      <c r="B160" s="164"/>
      <c r="D160" s="150" t="s">
        <v>276</v>
      </c>
      <c r="E160" s="165" t="s">
        <v>1</v>
      </c>
      <c r="F160" s="166" t="s">
        <v>4293</v>
      </c>
      <c r="H160" s="165" t="s">
        <v>1</v>
      </c>
      <c r="I160" s="167"/>
      <c r="L160" s="164"/>
      <c r="M160" s="168"/>
      <c r="T160" s="169"/>
      <c r="AT160" s="165" t="s">
        <v>276</v>
      </c>
      <c r="AU160" s="165" t="s">
        <v>90</v>
      </c>
      <c r="AV160" s="14" t="s">
        <v>84</v>
      </c>
      <c r="AW160" s="14" t="s">
        <v>32</v>
      </c>
      <c r="AX160" s="14" t="s">
        <v>77</v>
      </c>
      <c r="AY160" s="165" t="s">
        <v>268</v>
      </c>
    </row>
    <row r="161" spans="2:65" s="12" customFormat="1">
      <c r="B161" s="149"/>
      <c r="D161" s="150" t="s">
        <v>276</v>
      </c>
      <c r="E161" s="151" t="s">
        <v>1</v>
      </c>
      <c r="F161" s="152" t="s">
        <v>4294</v>
      </c>
      <c r="H161" s="153">
        <v>7.7</v>
      </c>
      <c r="I161" s="154"/>
      <c r="L161" s="149"/>
      <c r="M161" s="155"/>
      <c r="T161" s="156"/>
      <c r="AT161" s="151" t="s">
        <v>276</v>
      </c>
      <c r="AU161" s="151" t="s">
        <v>90</v>
      </c>
      <c r="AV161" s="12" t="s">
        <v>90</v>
      </c>
      <c r="AW161" s="12" t="s">
        <v>32</v>
      </c>
      <c r="AX161" s="12" t="s">
        <v>84</v>
      </c>
      <c r="AY161" s="151" t="s">
        <v>268</v>
      </c>
    </row>
    <row r="162" spans="2:65" s="12" customFormat="1">
      <c r="B162" s="149"/>
      <c r="D162" s="150" t="s">
        <v>276</v>
      </c>
      <c r="F162" s="152" t="s">
        <v>6239</v>
      </c>
      <c r="H162" s="153">
        <v>77</v>
      </c>
      <c r="I162" s="154"/>
      <c r="L162" s="149"/>
      <c r="M162" s="155"/>
      <c r="T162" s="156"/>
      <c r="AT162" s="151" t="s">
        <v>276</v>
      </c>
      <c r="AU162" s="151" t="s">
        <v>90</v>
      </c>
      <c r="AV162" s="12" t="s">
        <v>90</v>
      </c>
      <c r="AW162" s="12" t="s">
        <v>4</v>
      </c>
      <c r="AX162" s="12" t="s">
        <v>84</v>
      </c>
      <c r="AY162" s="151" t="s">
        <v>268</v>
      </c>
    </row>
    <row r="163" spans="2:65" s="1" customFormat="1" ht="24.2" customHeight="1">
      <c r="B163" s="32"/>
      <c r="C163" s="136" t="s">
        <v>346</v>
      </c>
      <c r="D163" s="136" t="s">
        <v>270</v>
      </c>
      <c r="E163" s="137" t="s">
        <v>817</v>
      </c>
      <c r="F163" s="138" t="s">
        <v>818</v>
      </c>
      <c r="G163" s="139" t="s">
        <v>215</v>
      </c>
      <c r="H163" s="140">
        <v>35.700000000000003</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6240</v>
      </c>
    </row>
    <row r="164" spans="2:65" s="14" customFormat="1">
      <c r="B164" s="164"/>
      <c r="D164" s="150" t="s">
        <v>276</v>
      </c>
      <c r="E164" s="165" t="s">
        <v>1</v>
      </c>
      <c r="F164" s="166" t="s">
        <v>4291</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4260</v>
      </c>
      <c r="H165" s="153">
        <v>28</v>
      </c>
      <c r="I165" s="154"/>
      <c r="L165" s="149"/>
      <c r="M165" s="155"/>
      <c r="T165" s="156"/>
      <c r="AT165" s="151" t="s">
        <v>276</v>
      </c>
      <c r="AU165" s="151" t="s">
        <v>90</v>
      </c>
      <c r="AV165" s="12" t="s">
        <v>90</v>
      </c>
      <c r="AW165" s="12" t="s">
        <v>32</v>
      </c>
      <c r="AX165" s="12" t="s">
        <v>77</v>
      </c>
      <c r="AY165" s="151" t="s">
        <v>268</v>
      </c>
    </row>
    <row r="166" spans="2:65" s="14" customFormat="1">
      <c r="B166" s="164"/>
      <c r="D166" s="150" t="s">
        <v>276</v>
      </c>
      <c r="E166" s="165" t="s">
        <v>1</v>
      </c>
      <c r="F166" s="166" t="s">
        <v>4298</v>
      </c>
      <c r="H166" s="165" t="s">
        <v>1</v>
      </c>
      <c r="I166" s="167"/>
      <c r="L166" s="164"/>
      <c r="M166" s="168"/>
      <c r="T166" s="169"/>
      <c r="AT166" s="165" t="s">
        <v>276</v>
      </c>
      <c r="AU166" s="165" t="s">
        <v>90</v>
      </c>
      <c r="AV166" s="14" t="s">
        <v>84</v>
      </c>
      <c r="AW166" s="14" t="s">
        <v>32</v>
      </c>
      <c r="AX166" s="14" t="s">
        <v>77</v>
      </c>
      <c r="AY166" s="165" t="s">
        <v>268</v>
      </c>
    </row>
    <row r="167" spans="2:65" s="12" customFormat="1">
      <c r="B167" s="149"/>
      <c r="D167" s="150" t="s">
        <v>276</v>
      </c>
      <c r="E167" s="151" t="s">
        <v>1</v>
      </c>
      <c r="F167" s="152" t="s">
        <v>4262</v>
      </c>
      <c r="H167" s="153">
        <v>7.7</v>
      </c>
      <c r="I167" s="154"/>
      <c r="L167" s="149"/>
      <c r="M167" s="155"/>
      <c r="T167" s="156"/>
      <c r="AT167" s="151" t="s">
        <v>276</v>
      </c>
      <c r="AU167" s="151" t="s">
        <v>90</v>
      </c>
      <c r="AV167" s="12" t="s">
        <v>90</v>
      </c>
      <c r="AW167" s="12" t="s">
        <v>32</v>
      </c>
      <c r="AX167" s="12" t="s">
        <v>77</v>
      </c>
      <c r="AY167" s="151" t="s">
        <v>268</v>
      </c>
    </row>
    <row r="168" spans="2:65" s="13" customFormat="1">
      <c r="B168" s="157"/>
      <c r="D168" s="150" t="s">
        <v>276</v>
      </c>
      <c r="E168" s="158" t="s">
        <v>1</v>
      </c>
      <c r="F168" s="159" t="s">
        <v>278</v>
      </c>
      <c r="H168" s="160">
        <v>35.700000000000003</v>
      </c>
      <c r="I168" s="161"/>
      <c r="L168" s="157"/>
      <c r="M168" s="162"/>
      <c r="T168" s="163"/>
      <c r="AT168" s="158" t="s">
        <v>276</v>
      </c>
      <c r="AU168" s="158" t="s">
        <v>90</v>
      </c>
      <c r="AV168" s="13" t="s">
        <v>101</v>
      </c>
      <c r="AW168" s="13" t="s">
        <v>32</v>
      </c>
      <c r="AX168" s="13" t="s">
        <v>84</v>
      </c>
      <c r="AY168" s="158" t="s">
        <v>268</v>
      </c>
    </row>
    <row r="169" spans="2:65" s="1" customFormat="1" ht="33" customHeight="1">
      <c r="B169" s="32"/>
      <c r="C169" s="136" t="s">
        <v>356</v>
      </c>
      <c r="D169" s="136" t="s">
        <v>270</v>
      </c>
      <c r="E169" s="137" t="s">
        <v>411</v>
      </c>
      <c r="F169" s="138" t="s">
        <v>412</v>
      </c>
      <c r="G169" s="139" t="s">
        <v>413</v>
      </c>
      <c r="H169" s="140">
        <v>15.4</v>
      </c>
      <c r="I169" s="141"/>
      <c r="J169" s="142">
        <f>ROUND(I169*H169,2)</f>
        <v>0</v>
      </c>
      <c r="K169" s="138" t="s">
        <v>274</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6241</v>
      </c>
    </row>
    <row r="170" spans="2:65" s="12" customFormat="1">
      <c r="B170" s="149"/>
      <c r="D170" s="150" t="s">
        <v>276</v>
      </c>
      <c r="E170" s="151" t="s">
        <v>1</v>
      </c>
      <c r="F170" s="152" t="s">
        <v>4262</v>
      </c>
      <c r="H170" s="153">
        <v>7.7</v>
      </c>
      <c r="I170" s="154"/>
      <c r="L170" s="149"/>
      <c r="M170" s="155"/>
      <c r="T170" s="156"/>
      <c r="AT170" s="151" t="s">
        <v>276</v>
      </c>
      <c r="AU170" s="151" t="s">
        <v>90</v>
      </c>
      <c r="AV170" s="12" t="s">
        <v>90</v>
      </c>
      <c r="AW170" s="12" t="s">
        <v>32</v>
      </c>
      <c r="AX170" s="12" t="s">
        <v>84</v>
      </c>
      <c r="AY170" s="151" t="s">
        <v>268</v>
      </c>
    </row>
    <row r="171" spans="2:65" s="12" customFormat="1">
      <c r="B171" s="149"/>
      <c r="D171" s="150" t="s">
        <v>276</v>
      </c>
      <c r="F171" s="152" t="s">
        <v>6242</v>
      </c>
      <c r="H171" s="153">
        <v>15.4</v>
      </c>
      <c r="I171" s="154"/>
      <c r="L171" s="149"/>
      <c r="M171" s="155"/>
      <c r="T171" s="156"/>
      <c r="AT171" s="151" t="s">
        <v>276</v>
      </c>
      <c r="AU171" s="151" t="s">
        <v>90</v>
      </c>
      <c r="AV171" s="12" t="s">
        <v>90</v>
      </c>
      <c r="AW171" s="12" t="s">
        <v>4</v>
      </c>
      <c r="AX171" s="12" t="s">
        <v>84</v>
      </c>
      <c r="AY171" s="151" t="s">
        <v>268</v>
      </c>
    </row>
    <row r="172" spans="2:65" s="1" customFormat="1" ht="16.5" customHeight="1">
      <c r="B172" s="32"/>
      <c r="C172" s="136" t="s">
        <v>361</v>
      </c>
      <c r="D172" s="136" t="s">
        <v>270</v>
      </c>
      <c r="E172" s="137" t="s">
        <v>417</v>
      </c>
      <c r="F172" s="138" t="s">
        <v>418</v>
      </c>
      <c r="G172" s="139" t="s">
        <v>215</v>
      </c>
      <c r="H172" s="140">
        <v>7.7</v>
      </c>
      <c r="I172" s="141"/>
      <c r="J172" s="142">
        <f>ROUND(I172*H172,2)</f>
        <v>0</v>
      </c>
      <c r="K172" s="138" t="s">
        <v>274</v>
      </c>
      <c r="L172" s="32"/>
      <c r="M172" s="143" t="s">
        <v>1</v>
      </c>
      <c r="N172" s="144" t="s">
        <v>43</v>
      </c>
      <c r="P172" s="145">
        <f>O172*H172</f>
        <v>0</v>
      </c>
      <c r="Q172" s="145">
        <v>0</v>
      </c>
      <c r="R172" s="145">
        <f>Q172*H172</f>
        <v>0</v>
      </c>
      <c r="S172" s="145">
        <v>0</v>
      </c>
      <c r="T172" s="146">
        <f>S172*H172</f>
        <v>0</v>
      </c>
      <c r="AR172" s="147" t="s">
        <v>101</v>
      </c>
      <c r="AT172" s="147" t="s">
        <v>270</v>
      </c>
      <c r="AU172" s="147" t="s">
        <v>90</v>
      </c>
      <c r="AY172" s="17" t="s">
        <v>268</v>
      </c>
      <c r="BE172" s="148">
        <f>IF(N172="základní",J172,0)</f>
        <v>0</v>
      </c>
      <c r="BF172" s="148">
        <f>IF(N172="snížená",J172,0)</f>
        <v>0</v>
      </c>
      <c r="BG172" s="148">
        <f>IF(N172="zákl. přenesená",J172,0)</f>
        <v>0</v>
      </c>
      <c r="BH172" s="148">
        <f>IF(N172="sníž. přenesená",J172,0)</f>
        <v>0</v>
      </c>
      <c r="BI172" s="148">
        <f>IF(N172="nulová",J172,0)</f>
        <v>0</v>
      </c>
      <c r="BJ172" s="17" t="s">
        <v>90</v>
      </c>
      <c r="BK172" s="148">
        <f>ROUND(I172*H172,2)</f>
        <v>0</v>
      </c>
      <c r="BL172" s="17" t="s">
        <v>101</v>
      </c>
      <c r="BM172" s="147" t="s">
        <v>6243</v>
      </c>
    </row>
    <row r="173" spans="2:65" s="12" customFormat="1">
      <c r="B173" s="149"/>
      <c r="D173" s="150" t="s">
        <v>276</v>
      </c>
      <c r="E173" s="151" t="s">
        <v>1</v>
      </c>
      <c r="F173" s="152" t="s">
        <v>4262</v>
      </c>
      <c r="H173" s="153">
        <v>7.7</v>
      </c>
      <c r="I173" s="154"/>
      <c r="L173" s="149"/>
      <c r="M173" s="155"/>
      <c r="T173" s="156"/>
      <c r="AT173" s="151" t="s">
        <v>276</v>
      </c>
      <c r="AU173" s="151" t="s">
        <v>90</v>
      </c>
      <c r="AV173" s="12" t="s">
        <v>90</v>
      </c>
      <c r="AW173" s="12" t="s">
        <v>32</v>
      </c>
      <c r="AX173" s="12" t="s">
        <v>84</v>
      </c>
      <c r="AY173" s="151" t="s">
        <v>268</v>
      </c>
    </row>
    <row r="174" spans="2:65" s="1" customFormat="1" ht="24.2" customHeight="1">
      <c r="B174" s="32"/>
      <c r="C174" s="136" t="s">
        <v>8</v>
      </c>
      <c r="D174" s="136" t="s">
        <v>270</v>
      </c>
      <c r="E174" s="137" t="s">
        <v>420</v>
      </c>
      <c r="F174" s="138" t="s">
        <v>421</v>
      </c>
      <c r="G174" s="139" t="s">
        <v>215</v>
      </c>
      <c r="H174" s="140">
        <v>28</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6244</v>
      </c>
    </row>
    <row r="175" spans="2:65" s="12" customFormat="1">
      <c r="B175" s="149"/>
      <c r="D175" s="150" t="s">
        <v>276</v>
      </c>
      <c r="E175" s="151" t="s">
        <v>4260</v>
      </c>
      <c r="F175" s="152" t="s">
        <v>6245</v>
      </c>
      <c r="H175" s="153">
        <v>28</v>
      </c>
      <c r="I175" s="154"/>
      <c r="L175" s="149"/>
      <c r="M175" s="155"/>
      <c r="T175" s="156"/>
      <c r="AT175" s="151" t="s">
        <v>276</v>
      </c>
      <c r="AU175" s="151" t="s">
        <v>90</v>
      </c>
      <c r="AV175" s="12" t="s">
        <v>90</v>
      </c>
      <c r="AW175" s="12" t="s">
        <v>32</v>
      </c>
      <c r="AX175" s="12" t="s">
        <v>84</v>
      </c>
      <c r="AY175" s="151" t="s">
        <v>268</v>
      </c>
    </row>
    <row r="176" spans="2:65" s="1" customFormat="1" ht="24.2" customHeight="1">
      <c r="B176" s="32"/>
      <c r="C176" s="136" t="s">
        <v>370</v>
      </c>
      <c r="D176" s="136" t="s">
        <v>270</v>
      </c>
      <c r="E176" s="137" t="s">
        <v>4304</v>
      </c>
      <c r="F176" s="138" t="s">
        <v>4305</v>
      </c>
      <c r="G176" s="139" t="s">
        <v>215</v>
      </c>
      <c r="H176" s="140">
        <v>1.1000000000000001</v>
      </c>
      <c r="I176" s="141"/>
      <c r="J176" s="142">
        <f>ROUND(I176*H176,2)</f>
        <v>0</v>
      </c>
      <c r="K176" s="138" t="s">
        <v>274</v>
      </c>
      <c r="L176" s="32"/>
      <c r="M176" s="143" t="s">
        <v>1</v>
      </c>
      <c r="N176" s="144" t="s">
        <v>43</v>
      </c>
      <c r="P176" s="145">
        <f>O176*H176</f>
        <v>0</v>
      </c>
      <c r="Q176" s="145">
        <v>0</v>
      </c>
      <c r="R176" s="145">
        <f>Q176*H176</f>
        <v>0</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6246</v>
      </c>
    </row>
    <row r="177" spans="2:65" s="12" customFormat="1">
      <c r="B177" s="149"/>
      <c r="D177" s="150" t="s">
        <v>276</v>
      </c>
      <c r="E177" s="151" t="s">
        <v>4258</v>
      </c>
      <c r="F177" s="152" t="s">
        <v>6204</v>
      </c>
      <c r="H177" s="153">
        <v>1.1000000000000001</v>
      </c>
      <c r="I177" s="154"/>
      <c r="L177" s="149"/>
      <c r="M177" s="155"/>
      <c r="T177" s="156"/>
      <c r="AT177" s="151" t="s">
        <v>276</v>
      </c>
      <c r="AU177" s="151" t="s">
        <v>90</v>
      </c>
      <c r="AV177" s="12" t="s">
        <v>90</v>
      </c>
      <c r="AW177" s="12" t="s">
        <v>32</v>
      </c>
      <c r="AX177" s="12" t="s">
        <v>84</v>
      </c>
      <c r="AY177" s="151" t="s">
        <v>268</v>
      </c>
    </row>
    <row r="178" spans="2:65" s="1" customFormat="1" ht="16.5" customHeight="1">
      <c r="B178" s="32"/>
      <c r="C178" s="186" t="s">
        <v>374</v>
      </c>
      <c r="D178" s="186" t="s">
        <v>982</v>
      </c>
      <c r="E178" s="187" t="s">
        <v>4307</v>
      </c>
      <c r="F178" s="188" t="s">
        <v>4308</v>
      </c>
      <c r="G178" s="189" t="s">
        <v>413</v>
      </c>
      <c r="H178" s="190">
        <v>2.2000000000000002</v>
      </c>
      <c r="I178" s="191"/>
      <c r="J178" s="192">
        <f>ROUND(I178*H178,2)</f>
        <v>0</v>
      </c>
      <c r="K178" s="188" t="s">
        <v>274</v>
      </c>
      <c r="L178" s="193"/>
      <c r="M178" s="194" t="s">
        <v>1</v>
      </c>
      <c r="N178" s="195" t="s">
        <v>43</v>
      </c>
      <c r="P178" s="145">
        <f>O178*H178</f>
        <v>0</v>
      </c>
      <c r="Q178" s="145">
        <v>0</v>
      </c>
      <c r="R178" s="145">
        <f>Q178*H178</f>
        <v>0</v>
      </c>
      <c r="S178" s="145">
        <v>0</v>
      </c>
      <c r="T178" s="146">
        <f>S178*H178</f>
        <v>0</v>
      </c>
      <c r="AR178" s="147" t="s">
        <v>309</v>
      </c>
      <c r="AT178" s="147" t="s">
        <v>982</v>
      </c>
      <c r="AU178" s="147" t="s">
        <v>90</v>
      </c>
      <c r="AY178" s="17" t="s">
        <v>268</v>
      </c>
      <c r="BE178" s="148">
        <f>IF(N178="základní",J178,0)</f>
        <v>0</v>
      </c>
      <c r="BF178" s="148">
        <f>IF(N178="snížená",J178,0)</f>
        <v>0</v>
      </c>
      <c r="BG178" s="148">
        <f>IF(N178="zákl. přenesená",J178,0)</f>
        <v>0</v>
      </c>
      <c r="BH178" s="148">
        <f>IF(N178="sníž. přenesená",J178,0)</f>
        <v>0</v>
      </c>
      <c r="BI178" s="148">
        <f>IF(N178="nulová",J178,0)</f>
        <v>0</v>
      </c>
      <c r="BJ178" s="17" t="s">
        <v>90</v>
      </c>
      <c r="BK178" s="148">
        <f>ROUND(I178*H178,2)</f>
        <v>0</v>
      </c>
      <c r="BL178" s="17" t="s">
        <v>101</v>
      </c>
      <c r="BM178" s="147" t="s">
        <v>6247</v>
      </c>
    </row>
    <row r="179" spans="2:65" s="12" customFormat="1">
      <c r="B179" s="149"/>
      <c r="D179" s="150" t="s">
        <v>276</v>
      </c>
      <c r="E179" s="151" t="s">
        <v>1</v>
      </c>
      <c r="F179" s="152" t="s">
        <v>4258</v>
      </c>
      <c r="H179" s="153">
        <v>1.1000000000000001</v>
      </c>
      <c r="I179" s="154"/>
      <c r="L179" s="149"/>
      <c r="M179" s="155"/>
      <c r="T179" s="156"/>
      <c r="AT179" s="151" t="s">
        <v>276</v>
      </c>
      <c r="AU179" s="151" t="s">
        <v>90</v>
      </c>
      <c r="AV179" s="12" t="s">
        <v>90</v>
      </c>
      <c r="AW179" s="12" t="s">
        <v>32</v>
      </c>
      <c r="AX179" s="12" t="s">
        <v>84</v>
      </c>
      <c r="AY179" s="151" t="s">
        <v>268</v>
      </c>
    </row>
    <row r="180" spans="2:65" s="12" customFormat="1">
      <c r="B180" s="149"/>
      <c r="D180" s="150" t="s">
        <v>276</v>
      </c>
      <c r="F180" s="152" t="s">
        <v>6248</v>
      </c>
      <c r="H180" s="153">
        <v>2.2000000000000002</v>
      </c>
      <c r="I180" s="154"/>
      <c r="L180" s="149"/>
      <c r="M180" s="155"/>
      <c r="T180" s="156"/>
      <c r="AT180" s="151" t="s">
        <v>276</v>
      </c>
      <c r="AU180" s="151" t="s">
        <v>90</v>
      </c>
      <c r="AV180" s="12" t="s">
        <v>90</v>
      </c>
      <c r="AW180" s="12" t="s">
        <v>4</v>
      </c>
      <c r="AX180" s="12" t="s">
        <v>84</v>
      </c>
      <c r="AY180" s="151" t="s">
        <v>268</v>
      </c>
    </row>
    <row r="181" spans="2:65" s="11" customFormat="1" ht="22.9" customHeight="1">
      <c r="B181" s="124"/>
      <c r="D181" s="125" t="s">
        <v>76</v>
      </c>
      <c r="E181" s="134" t="s">
        <v>101</v>
      </c>
      <c r="F181" s="134" t="s">
        <v>4112</v>
      </c>
      <c r="I181" s="127"/>
      <c r="J181" s="135">
        <f>BK181</f>
        <v>0</v>
      </c>
      <c r="L181" s="124"/>
      <c r="M181" s="129"/>
      <c r="P181" s="130">
        <f>SUM(P182:P187)</f>
        <v>0</v>
      </c>
      <c r="R181" s="130">
        <f>SUM(R182:R187)</f>
        <v>0</v>
      </c>
      <c r="T181" s="131">
        <f>SUM(T182:T187)</f>
        <v>0</v>
      </c>
      <c r="AR181" s="125" t="s">
        <v>84</v>
      </c>
      <c r="AT181" s="132" t="s">
        <v>76</v>
      </c>
      <c r="AU181" s="132" t="s">
        <v>84</v>
      </c>
      <c r="AY181" s="125" t="s">
        <v>268</v>
      </c>
      <c r="BK181" s="133">
        <f>SUM(BK182:BK187)</f>
        <v>0</v>
      </c>
    </row>
    <row r="182" spans="2:65" s="1" customFormat="1" ht="16.5" customHeight="1">
      <c r="B182" s="32"/>
      <c r="C182" s="136" t="s">
        <v>378</v>
      </c>
      <c r="D182" s="136" t="s">
        <v>270</v>
      </c>
      <c r="E182" s="137" t="s">
        <v>4311</v>
      </c>
      <c r="F182" s="138" t="s">
        <v>4312</v>
      </c>
      <c r="G182" s="139" t="s">
        <v>215</v>
      </c>
      <c r="H182" s="140">
        <v>1.9</v>
      </c>
      <c r="I182" s="141"/>
      <c r="J182" s="142">
        <f>ROUND(I182*H182,2)</f>
        <v>0</v>
      </c>
      <c r="K182" s="138" t="s">
        <v>274</v>
      </c>
      <c r="L182" s="32"/>
      <c r="M182" s="143" t="s">
        <v>1</v>
      </c>
      <c r="N182" s="144" t="s">
        <v>43</v>
      </c>
      <c r="P182" s="145">
        <f>O182*H182</f>
        <v>0</v>
      </c>
      <c r="Q182" s="145">
        <v>0</v>
      </c>
      <c r="R182" s="145">
        <f>Q182*H182</f>
        <v>0</v>
      </c>
      <c r="S182" s="145">
        <v>0</v>
      </c>
      <c r="T182" s="146">
        <f>S182*H182</f>
        <v>0</v>
      </c>
      <c r="AR182" s="147" t="s">
        <v>101</v>
      </c>
      <c r="AT182" s="147" t="s">
        <v>270</v>
      </c>
      <c r="AU182" s="147" t="s">
        <v>90</v>
      </c>
      <c r="AY182" s="17" t="s">
        <v>268</v>
      </c>
      <c r="BE182" s="148">
        <f>IF(N182="základní",J182,0)</f>
        <v>0</v>
      </c>
      <c r="BF182" s="148">
        <f>IF(N182="snížená",J182,0)</f>
        <v>0</v>
      </c>
      <c r="BG182" s="148">
        <f>IF(N182="zákl. přenesená",J182,0)</f>
        <v>0</v>
      </c>
      <c r="BH182" s="148">
        <f>IF(N182="sníž. přenesená",J182,0)</f>
        <v>0</v>
      </c>
      <c r="BI182" s="148">
        <f>IF(N182="nulová",J182,0)</f>
        <v>0</v>
      </c>
      <c r="BJ182" s="17" t="s">
        <v>90</v>
      </c>
      <c r="BK182" s="148">
        <f>ROUND(I182*H182,2)</f>
        <v>0</v>
      </c>
      <c r="BL182" s="17" t="s">
        <v>101</v>
      </c>
      <c r="BM182" s="147" t="s">
        <v>6249</v>
      </c>
    </row>
    <row r="183" spans="2:65" s="12" customFormat="1">
      <c r="B183" s="149"/>
      <c r="D183" s="150" t="s">
        <v>276</v>
      </c>
      <c r="E183" s="151" t="s">
        <v>4252</v>
      </c>
      <c r="F183" s="152" t="s">
        <v>6250</v>
      </c>
      <c r="H183" s="153">
        <v>1.9</v>
      </c>
      <c r="I183" s="154"/>
      <c r="L183" s="149"/>
      <c r="M183" s="155"/>
      <c r="T183" s="156"/>
      <c r="AT183" s="151" t="s">
        <v>276</v>
      </c>
      <c r="AU183" s="151" t="s">
        <v>90</v>
      </c>
      <c r="AV183" s="12" t="s">
        <v>90</v>
      </c>
      <c r="AW183" s="12" t="s">
        <v>32</v>
      </c>
      <c r="AX183" s="12" t="s">
        <v>84</v>
      </c>
      <c r="AY183" s="151" t="s">
        <v>268</v>
      </c>
    </row>
    <row r="184" spans="2:65" s="1" customFormat="1" ht="33" customHeight="1">
      <c r="B184" s="32"/>
      <c r="C184" s="136" t="s">
        <v>382</v>
      </c>
      <c r="D184" s="136" t="s">
        <v>270</v>
      </c>
      <c r="E184" s="137" t="s">
        <v>6251</v>
      </c>
      <c r="F184" s="138" t="s">
        <v>6252</v>
      </c>
      <c r="G184" s="139" t="s">
        <v>215</v>
      </c>
      <c r="H184" s="140">
        <v>0.7</v>
      </c>
      <c r="I184" s="141"/>
      <c r="J184" s="142">
        <f>ROUND(I184*H184,2)</f>
        <v>0</v>
      </c>
      <c r="K184" s="138" t="s">
        <v>274</v>
      </c>
      <c r="L184" s="32"/>
      <c r="M184" s="143" t="s">
        <v>1</v>
      </c>
      <c r="N184" s="144" t="s">
        <v>43</v>
      </c>
      <c r="P184" s="145">
        <f>O184*H184</f>
        <v>0</v>
      </c>
      <c r="Q184" s="145">
        <v>0</v>
      </c>
      <c r="R184" s="145">
        <f>Q184*H184</f>
        <v>0</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6253</v>
      </c>
    </row>
    <row r="185" spans="2:65" s="12" customFormat="1">
      <c r="B185" s="149"/>
      <c r="D185" s="150" t="s">
        <v>276</v>
      </c>
      <c r="E185" s="151" t="s">
        <v>6205</v>
      </c>
      <c r="F185" s="152" t="s">
        <v>6206</v>
      </c>
      <c r="H185" s="153">
        <v>0.7</v>
      </c>
      <c r="I185" s="154"/>
      <c r="L185" s="149"/>
      <c r="M185" s="155"/>
      <c r="T185" s="156"/>
      <c r="AT185" s="151" t="s">
        <v>276</v>
      </c>
      <c r="AU185" s="151" t="s">
        <v>90</v>
      </c>
      <c r="AV185" s="12" t="s">
        <v>90</v>
      </c>
      <c r="AW185" s="12" t="s">
        <v>32</v>
      </c>
      <c r="AX185" s="12" t="s">
        <v>84</v>
      </c>
      <c r="AY185" s="151" t="s">
        <v>268</v>
      </c>
    </row>
    <row r="186" spans="2:65" s="1" customFormat="1" ht="24.2" customHeight="1">
      <c r="B186" s="32"/>
      <c r="C186" s="136" t="s">
        <v>387</v>
      </c>
      <c r="D186" s="136" t="s">
        <v>270</v>
      </c>
      <c r="E186" s="137" t="s">
        <v>6254</v>
      </c>
      <c r="F186" s="138" t="s">
        <v>6255</v>
      </c>
      <c r="G186" s="139" t="s">
        <v>215</v>
      </c>
      <c r="H186" s="140">
        <v>4</v>
      </c>
      <c r="I186" s="141"/>
      <c r="J186" s="142">
        <f>ROUND(I186*H186,2)</f>
        <v>0</v>
      </c>
      <c r="K186" s="138" t="s">
        <v>274</v>
      </c>
      <c r="L186" s="32"/>
      <c r="M186" s="143" t="s">
        <v>1</v>
      </c>
      <c r="N186" s="144" t="s">
        <v>43</v>
      </c>
      <c r="P186" s="145">
        <f>O186*H186</f>
        <v>0</v>
      </c>
      <c r="Q186" s="145">
        <v>0</v>
      </c>
      <c r="R186" s="145">
        <f>Q186*H186</f>
        <v>0</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6256</v>
      </c>
    </row>
    <row r="187" spans="2:65" s="12" customFormat="1">
      <c r="B187" s="149"/>
      <c r="D187" s="150" t="s">
        <v>276</v>
      </c>
      <c r="E187" s="151" t="s">
        <v>6207</v>
      </c>
      <c r="F187" s="152" t="s">
        <v>6257</v>
      </c>
      <c r="H187" s="153">
        <v>4</v>
      </c>
      <c r="I187" s="154"/>
      <c r="L187" s="149"/>
      <c r="M187" s="155"/>
      <c r="T187" s="156"/>
      <c r="AT187" s="151" t="s">
        <v>276</v>
      </c>
      <c r="AU187" s="151" t="s">
        <v>90</v>
      </c>
      <c r="AV187" s="12" t="s">
        <v>90</v>
      </c>
      <c r="AW187" s="12" t="s">
        <v>32</v>
      </c>
      <c r="AX187" s="12" t="s">
        <v>84</v>
      </c>
      <c r="AY187" s="151" t="s">
        <v>268</v>
      </c>
    </row>
    <row r="188" spans="2:65" s="11" customFormat="1" ht="22.9" customHeight="1">
      <c r="B188" s="124"/>
      <c r="D188" s="125" t="s">
        <v>76</v>
      </c>
      <c r="E188" s="134" t="s">
        <v>289</v>
      </c>
      <c r="F188" s="134" t="s">
        <v>6258</v>
      </c>
      <c r="I188" s="127"/>
      <c r="J188" s="135">
        <f>BK188</f>
        <v>0</v>
      </c>
      <c r="L188" s="124"/>
      <c r="M188" s="129"/>
      <c r="P188" s="130">
        <f>SUM(P189:P199)</f>
        <v>0</v>
      </c>
      <c r="R188" s="130">
        <f>SUM(R189:R199)</f>
        <v>4.8910560000000007</v>
      </c>
      <c r="T188" s="131">
        <f>SUM(T189:T199)</f>
        <v>0</v>
      </c>
      <c r="AR188" s="125" t="s">
        <v>84</v>
      </c>
      <c r="AT188" s="132" t="s">
        <v>76</v>
      </c>
      <c r="AU188" s="132" t="s">
        <v>84</v>
      </c>
      <c r="AY188" s="125" t="s">
        <v>268</v>
      </c>
      <c r="BK188" s="133">
        <f>SUM(BK189:BK199)</f>
        <v>0</v>
      </c>
    </row>
    <row r="189" spans="2:65" s="1" customFormat="1" ht="24.2" customHeight="1">
      <c r="B189" s="32"/>
      <c r="C189" s="136" t="s">
        <v>7</v>
      </c>
      <c r="D189" s="136" t="s">
        <v>270</v>
      </c>
      <c r="E189" s="137" t="s">
        <v>6259</v>
      </c>
      <c r="F189" s="138" t="s">
        <v>6260</v>
      </c>
      <c r="G189" s="139" t="s">
        <v>273</v>
      </c>
      <c r="H189" s="140">
        <v>18.600000000000001</v>
      </c>
      <c r="I189" s="141"/>
      <c r="J189" s="142">
        <f>ROUND(I189*H189,2)</f>
        <v>0</v>
      </c>
      <c r="K189" s="138" t="s">
        <v>274</v>
      </c>
      <c r="L189" s="32"/>
      <c r="M189" s="143" t="s">
        <v>1</v>
      </c>
      <c r="N189" s="144" t="s">
        <v>43</v>
      </c>
      <c r="P189" s="145">
        <f>O189*H189</f>
        <v>0</v>
      </c>
      <c r="Q189" s="145">
        <v>0</v>
      </c>
      <c r="R189" s="145">
        <f>Q189*H189</f>
        <v>0</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6261</v>
      </c>
    </row>
    <row r="190" spans="2:65" s="12" customFormat="1">
      <c r="B190" s="149"/>
      <c r="D190" s="150" t="s">
        <v>276</v>
      </c>
      <c r="E190" s="151" t="s">
        <v>1</v>
      </c>
      <c r="F190" s="152" t="s">
        <v>6208</v>
      </c>
      <c r="H190" s="153">
        <v>18.600000000000001</v>
      </c>
      <c r="I190" s="154"/>
      <c r="L190" s="149"/>
      <c r="M190" s="155"/>
      <c r="T190" s="156"/>
      <c r="AT190" s="151" t="s">
        <v>276</v>
      </c>
      <c r="AU190" s="151" t="s">
        <v>90</v>
      </c>
      <c r="AV190" s="12" t="s">
        <v>90</v>
      </c>
      <c r="AW190" s="12" t="s">
        <v>32</v>
      </c>
      <c r="AX190" s="12" t="s">
        <v>84</v>
      </c>
      <c r="AY190" s="151" t="s">
        <v>268</v>
      </c>
    </row>
    <row r="191" spans="2:65" s="1" customFormat="1" ht="21.75" customHeight="1">
      <c r="B191" s="32"/>
      <c r="C191" s="136" t="s">
        <v>396</v>
      </c>
      <c r="D191" s="136" t="s">
        <v>270</v>
      </c>
      <c r="E191" s="137" t="s">
        <v>6262</v>
      </c>
      <c r="F191" s="138" t="s">
        <v>6263</v>
      </c>
      <c r="G191" s="139" t="s">
        <v>273</v>
      </c>
      <c r="H191" s="140">
        <v>18.600000000000001</v>
      </c>
      <c r="I191" s="141"/>
      <c r="J191" s="142">
        <f>ROUND(I191*H191,2)</f>
        <v>0</v>
      </c>
      <c r="K191" s="138" t="s">
        <v>274</v>
      </c>
      <c r="L191" s="32"/>
      <c r="M191" s="143" t="s">
        <v>1</v>
      </c>
      <c r="N191" s="144" t="s">
        <v>43</v>
      </c>
      <c r="P191" s="145">
        <f>O191*H191</f>
        <v>0</v>
      </c>
      <c r="Q191" s="145">
        <v>0</v>
      </c>
      <c r="R191" s="145">
        <f>Q191*H191</f>
        <v>0</v>
      </c>
      <c r="S191" s="145">
        <v>0</v>
      </c>
      <c r="T191" s="146">
        <f>S191*H191</f>
        <v>0</v>
      </c>
      <c r="AR191" s="147" t="s">
        <v>101</v>
      </c>
      <c r="AT191" s="147" t="s">
        <v>270</v>
      </c>
      <c r="AU191" s="147" t="s">
        <v>90</v>
      </c>
      <c r="AY191" s="17" t="s">
        <v>268</v>
      </c>
      <c r="BE191" s="148">
        <f>IF(N191="základní",J191,0)</f>
        <v>0</v>
      </c>
      <c r="BF191" s="148">
        <f>IF(N191="snížená",J191,0)</f>
        <v>0</v>
      </c>
      <c r="BG191" s="148">
        <f>IF(N191="zákl. přenesená",J191,0)</f>
        <v>0</v>
      </c>
      <c r="BH191" s="148">
        <f>IF(N191="sníž. přenesená",J191,0)</f>
        <v>0</v>
      </c>
      <c r="BI191" s="148">
        <f>IF(N191="nulová",J191,0)</f>
        <v>0</v>
      </c>
      <c r="BJ191" s="17" t="s">
        <v>90</v>
      </c>
      <c r="BK191" s="148">
        <f>ROUND(I191*H191,2)</f>
        <v>0</v>
      </c>
      <c r="BL191" s="17" t="s">
        <v>101</v>
      </c>
      <c r="BM191" s="147" t="s">
        <v>6264</v>
      </c>
    </row>
    <row r="192" spans="2:65" s="12" customFormat="1">
      <c r="B192" s="149"/>
      <c r="D192" s="150" t="s">
        <v>276</v>
      </c>
      <c r="E192" s="151" t="s">
        <v>1</v>
      </c>
      <c r="F192" s="152" t="s">
        <v>6208</v>
      </c>
      <c r="H192" s="153">
        <v>18.600000000000001</v>
      </c>
      <c r="I192" s="154"/>
      <c r="L192" s="149"/>
      <c r="M192" s="155"/>
      <c r="T192" s="156"/>
      <c r="AT192" s="151" t="s">
        <v>276</v>
      </c>
      <c r="AU192" s="151" t="s">
        <v>90</v>
      </c>
      <c r="AV192" s="12" t="s">
        <v>90</v>
      </c>
      <c r="AW192" s="12" t="s">
        <v>32</v>
      </c>
      <c r="AX192" s="12" t="s">
        <v>84</v>
      </c>
      <c r="AY192" s="151" t="s">
        <v>268</v>
      </c>
    </row>
    <row r="193" spans="2:65" s="1" customFormat="1" ht="33" customHeight="1">
      <c r="B193" s="32"/>
      <c r="C193" s="136" t="s">
        <v>401</v>
      </c>
      <c r="D193" s="136" t="s">
        <v>270</v>
      </c>
      <c r="E193" s="137" t="s">
        <v>6265</v>
      </c>
      <c r="F193" s="138" t="s">
        <v>6266</v>
      </c>
      <c r="G193" s="139" t="s">
        <v>273</v>
      </c>
      <c r="H193" s="140">
        <v>18.600000000000001</v>
      </c>
      <c r="I193" s="141"/>
      <c r="J193" s="142">
        <f>ROUND(I193*H193,2)</f>
        <v>0</v>
      </c>
      <c r="K193" s="138" t="s">
        <v>274</v>
      </c>
      <c r="L193" s="32"/>
      <c r="M193" s="143" t="s">
        <v>1</v>
      </c>
      <c r="N193" s="144" t="s">
        <v>43</v>
      </c>
      <c r="P193" s="145">
        <f>O193*H193</f>
        <v>0</v>
      </c>
      <c r="Q193" s="145">
        <v>0.13188</v>
      </c>
      <c r="R193" s="145">
        <f>Q193*H193</f>
        <v>2.4529680000000003</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6267</v>
      </c>
    </row>
    <row r="194" spans="2:65" s="12" customFormat="1">
      <c r="B194" s="149"/>
      <c r="D194" s="150" t="s">
        <v>276</v>
      </c>
      <c r="E194" s="151" t="s">
        <v>1</v>
      </c>
      <c r="F194" s="152" t="s">
        <v>6208</v>
      </c>
      <c r="H194" s="153">
        <v>18.600000000000001</v>
      </c>
      <c r="I194" s="154"/>
      <c r="L194" s="149"/>
      <c r="M194" s="155"/>
      <c r="T194" s="156"/>
      <c r="AT194" s="151" t="s">
        <v>276</v>
      </c>
      <c r="AU194" s="151" t="s">
        <v>90</v>
      </c>
      <c r="AV194" s="12" t="s">
        <v>90</v>
      </c>
      <c r="AW194" s="12" t="s">
        <v>32</v>
      </c>
      <c r="AX194" s="12" t="s">
        <v>84</v>
      </c>
      <c r="AY194" s="151" t="s">
        <v>268</v>
      </c>
    </row>
    <row r="195" spans="2:65" s="1" customFormat="1" ht="21.75" customHeight="1">
      <c r="B195" s="32"/>
      <c r="C195" s="136" t="s">
        <v>406</v>
      </c>
      <c r="D195" s="136" t="s">
        <v>270</v>
      </c>
      <c r="E195" s="137" t="s">
        <v>6268</v>
      </c>
      <c r="F195" s="138" t="s">
        <v>6269</v>
      </c>
      <c r="G195" s="139" t="s">
        <v>273</v>
      </c>
      <c r="H195" s="140">
        <v>37.200000000000003</v>
      </c>
      <c r="I195" s="141"/>
      <c r="J195" s="142">
        <f>ROUND(I195*H195,2)</f>
        <v>0</v>
      </c>
      <c r="K195" s="138" t="s">
        <v>274</v>
      </c>
      <c r="L195" s="32"/>
      <c r="M195" s="143" t="s">
        <v>1</v>
      </c>
      <c r="N195" s="144" t="s">
        <v>43</v>
      </c>
      <c r="P195" s="145">
        <f>O195*H195</f>
        <v>0</v>
      </c>
      <c r="Q195" s="145">
        <v>7.1000000000000002E-4</v>
      </c>
      <c r="R195" s="145">
        <f>Q195*H195</f>
        <v>2.6412000000000001E-2</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6270</v>
      </c>
    </row>
    <row r="196" spans="2:65" s="12" customFormat="1">
      <c r="B196" s="149"/>
      <c r="D196" s="150" t="s">
        <v>276</v>
      </c>
      <c r="E196" s="151" t="s">
        <v>1</v>
      </c>
      <c r="F196" s="152" t="s">
        <v>6208</v>
      </c>
      <c r="H196" s="153">
        <v>18.600000000000001</v>
      </c>
      <c r="I196" s="154"/>
      <c r="L196" s="149"/>
      <c r="M196" s="155"/>
      <c r="T196" s="156"/>
      <c r="AT196" s="151" t="s">
        <v>276</v>
      </c>
      <c r="AU196" s="151" t="s">
        <v>90</v>
      </c>
      <c r="AV196" s="12" t="s">
        <v>90</v>
      </c>
      <c r="AW196" s="12" t="s">
        <v>32</v>
      </c>
      <c r="AX196" s="12" t="s">
        <v>84</v>
      </c>
      <c r="AY196" s="151" t="s">
        <v>268</v>
      </c>
    </row>
    <row r="197" spans="2:65" s="12" customFormat="1">
      <c r="B197" s="149"/>
      <c r="D197" s="150" t="s">
        <v>276</v>
      </c>
      <c r="F197" s="152" t="s">
        <v>6271</v>
      </c>
      <c r="H197" s="153">
        <v>37.200000000000003</v>
      </c>
      <c r="I197" s="154"/>
      <c r="L197" s="149"/>
      <c r="M197" s="155"/>
      <c r="T197" s="156"/>
      <c r="AT197" s="151" t="s">
        <v>276</v>
      </c>
      <c r="AU197" s="151" t="s">
        <v>90</v>
      </c>
      <c r="AV197" s="12" t="s">
        <v>90</v>
      </c>
      <c r="AW197" s="12" t="s">
        <v>4</v>
      </c>
      <c r="AX197" s="12" t="s">
        <v>84</v>
      </c>
      <c r="AY197" s="151" t="s">
        <v>268</v>
      </c>
    </row>
    <row r="198" spans="2:65" s="1" customFormat="1" ht="24.2" customHeight="1">
      <c r="B198" s="32"/>
      <c r="C198" s="136" t="s">
        <v>410</v>
      </c>
      <c r="D198" s="136" t="s">
        <v>270</v>
      </c>
      <c r="E198" s="137" t="s">
        <v>6272</v>
      </c>
      <c r="F198" s="138" t="s">
        <v>6273</v>
      </c>
      <c r="G198" s="139" t="s">
        <v>273</v>
      </c>
      <c r="H198" s="140">
        <v>18.600000000000001</v>
      </c>
      <c r="I198" s="141"/>
      <c r="J198" s="142">
        <f>ROUND(I198*H198,2)</f>
        <v>0</v>
      </c>
      <c r="K198" s="138" t="s">
        <v>274</v>
      </c>
      <c r="L198" s="32"/>
      <c r="M198" s="143" t="s">
        <v>1</v>
      </c>
      <c r="N198" s="144" t="s">
        <v>43</v>
      </c>
      <c r="P198" s="145">
        <f>O198*H198</f>
        <v>0</v>
      </c>
      <c r="Q198" s="145">
        <v>0.12966</v>
      </c>
      <c r="R198" s="145">
        <f>Q198*H198</f>
        <v>2.4116759999999999</v>
      </c>
      <c r="S198" s="145">
        <v>0</v>
      </c>
      <c r="T198" s="146">
        <f>S198*H198</f>
        <v>0</v>
      </c>
      <c r="AR198" s="147" t="s">
        <v>101</v>
      </c>
      <c r="AT198" s="147" t="s">
        <v>270</v>
      </c>
      <c r="AU198" s="147" t="s">
        <v>90</v>
      </c>
      <c r="AY198" s="17" t="s">
        <v>268</v>
      </c>
      <c r="BE198" s="148">
        <f>IF(N198="základní",J198,0)</f>
        <v>0</v>
      </c>
      <c r="BF198" s="148">
        <f>IF(N198="snížená",J198,0)</f>
        <v>0</v>
      </c>
      <c r="BG198" s="148">
        <f>IF(N198="zákl. přenesená",J198,0)</f>
        <v>0</v>
      </c>
      <c r="BH198" s="148">
        <f>IF(N198="sníž. přenesená",J198,0)</f>
        <v>0</v>
      </c>
      <c r="BI198" s="148">
        <f>IF(N198="nulová",J198,0)</f>
        <v>0</v>
      </c>
      <c r="BJ198" s="17" t="s">
        <v>90</v>
      </c>
      <c r="BK198" s="148">
        <f>ROUND(I198*H198,2)</f>
        <v>0</v>
      </c>
      <c r="BL198" s="17" t="s">
        <v>101</v>
      </c>
      <c r="BM198" s="147" t="s">
        <v>6274</v>
      </c>
    </row>
    <row r="199" spans="2:65" s="12" customFormat="1">
      <c r="B199" s="149"/>
      <c r="D199" s="150" t="s">
        <v>276</v>
      </c>
      <c r="E199" s="151" t="s">
        <v>1</v>
      </c>
      <c r="F199" s="152" t="s">
        <v>6208</v>
      </c>
      <c r="H199" s="153">
        <v>18.600000000000001</v>
      </c>
      <c r="I199" s="154"/>
      <c r="L199" s="149"/>
      <c r="M199" s="155"/>
      <c r="T199" s="156"/>
      <c r="AT199" s="151" t="s">
        <v>276</v>
      </c>
      <c r="AU199" s="151" t="s">
        <v>90</v>
      </c>
      <c r="AV199" s="12" t="s">
        <v>90</v>
      </c>
      <c r="AW199" s="12" t="s">
        <v>32</v>
      </c>
      <c r="AX199" s="12" t="s">
        <v>84</v>
      </c>
      <c r="AY199" s="151" t="s">
        <v>268</v>
      </c>
    </row>
    <row r="200" spans="2:65" s="11" customFormat="1" ht="22.9" customHeight="1">
      <c r="B200" s="124"/>
      <c r="D200" s="125" t="s">
        <v>76</v>
      </c>
      <c r="E200" s="134" t="s">
        <v>309</v>
      </c>
      <c r="F200" s="134" t="s">
        <v>4315</v>
      </c>
      <c r="I200" s="127"/>
      <c r="J200" s="135">
        <f>BK200</f>
        <v>0</v>
      </c>
      <c r="L200" s="124"/>
      <c r="M200" s="129"/>
      <c r="P200" s="130">
        <f>SUM(P201:P205)</f>
        <v>0</v>
      </c>
      <c r="R200" s="130">
        <f>SUM(R201:R205)</f>
        <v>1.25928</v>
      </c>
      <c r="T200" s="131">
        <f>SUM(T201:T205)</f>
        <v>0.18690000000000001</v>
      </c>
      <c r="AR200" s="125" t="s">
        <v>84</v>
      </c>
      <c r="AT200" s="132" t="s">
        <v>76</v>
      </c>
      <c r="AU200" s="132" t="s">
        <v>84</v>
      </c>
      <c r="AY200" s="125" t="s">
        <v>268</v>
      </c>
      <c r="BK200" s="133">
        <f>SUM(BK201:BK205)</f>
        <v>0</v>
      </c>
    </row>
    <row r="201" spans="2:65" s="1" customFormat="1" ht="21.75" customHeight="1">
      <c r="B201" s="32"/>
      <c r="C201" s="136" t="s">
        <v>416</v>
      </c>
      <c r="D201" s="136" t="s">
        <v>270</v>
      </c>
      <c r="E201" s="137" t="s">
        <v>6275</v>
      </c>
      <c r="F201" s="138" t="s">
        <v>644</v>
      </c>
      <c r="G201" s="139" t="s">
        <v>318</v>
      </c>
      <c r="H201" s="140">
        <v>7</v>
      </c>
      <c r="I201" s="141"/>
      <c r="J201" s="142">
        <f>ROUND(I201*H201,2)</f>
        <v>0</v>
      </c>
      <c r="K201" s="138" t="s">
        <v>274</v>
      </c>
      <c r="L201" s="32"/>
      <c r="M201" s="143" t="s">
        <v>1</v>
      </c>
      <c r="N201" s="144" t="s">
        <v>43</v>
      </c>
      <c r="P201" s="145">
        <f>O201*H201</f>
        <v>0</v>
      </c>
      <c r="Q201" s="145">
        <v>0</v>
      </c>
      <c r="R201" s="145">
        <f>Q201*H201</f>
        <v>0</v>
      </c>
      <c r="S201" s="145">
        <v>2.6700000000000002E-2</v>
      </c>
      <c r="T201" s="146">
        <f>S201*H201</f>
        <v>0.18690000000000001</v>
      </c>
      <c r="AR201" s="147" t="s">
        <v>101</v>
      </c>
      <c r="AT201" s="147" t="s">
        <v>270</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101</v>
      </c>
      <c r="BM201" s="147" t="s">
        <v>6276</v>
      </c>
    </row>
    <row r="202" spans="2:65" s="1" customFormat="1" ht="33" customHeight="1">
      <c r="B202" s="32"/>
      <c r="C202" s="136" t="s">
        <v>298</v>
      </c>
      <c r="D202" s="136" t="s">
        <v>270</v>
      </c>
      <c r="E202" s="137" t="s">
        <v>6277</v>
      </c>
      <c r="F202" s="138" t="s">
        <v>6278</v>
      </c>
      <c r="G202" s="139" t="s">
        <v>318</v>
      </c>
      <c r="H202" s="140">
        <v>7</v>
      </c>
      <c r="I202" s="141"/>
      <c r="J202" s="142">
        <f>ROUND(I202*H202,2)</f>
        <v>0</v>
      </c>
      <c r="K202" s="138" t="s">
        <v>274</v>
      </c>
      <c r="L202" s="32"/>
      <c r="M202" s="143" t="s">
        <v>1</v>
      </c>
      <c r="N202" s="144" t="s">
        <v>43</v>
      </c>
      <c r="P202" s="145">
        <f>O202*H202</f>
        <v>0</v>
      </c>
      <c r="Q202" s="145">
        <v>4.0000000000000003E-5</v>
      </c>
      <c r="R202" s="145">
        <f>Q202*H202</f>
        <v>2.8000000000000003E-4</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6279</v>
      </c>
    </row>
    <row r="203" spans="2:65" s="1" customFormat="1" ht="24.2" customHeight="1">
      <c r="B203" s="32"/>
      <c r="C203" s="186" t="s">
        <v>308</v>
      </c>
      <c r="D203" s="186" t="s">
        <v>982</v>
      </c>
      <c r="E203" s="187" t="s">
        <v>6280</v>
      </c>
      <c r="F203" s="188" t="s">
        <v>6281</v>
      </c>
      <c r="G203" s="189" t="s">
        <v>318</v>
      </c>
      <c r="H203" s="190">
        <v>7</v>
      </c>
      <c r="I203" s="191"/>
      <c r="J203" s="192">
        <f>ROUND(I203*H203,2)</f>
        <v>0</v>
      </c>
      <c r="K203" s="188" t="s">
        <v>274</v>
      </c>
      <c r="L203" s="193"/>
      <c r="M203" s="194" t="s">
        <v>1</v>
      </c>
      <c r="N203" s="195" t="s">
        <v>43</v>
      </c>
      <c r="P203" s="145">
        <f>O203*H203</f>
        <v>0</v>
      </c>
      <c r="Q203" s="145">
        <v>3.6999999999999998E-2</v>
      </c>
      <c r="R203" s="145">
        <f>Q203*H203</f>
        <v>0.25900000000000001</v>
      </c>
      <c r="S203" s="145">
        <v>0</v>
      </c>
      <c r="T203" s="146">
        <f>S203*H203</f>
        <v>0</v>
      </c>
      <c r="AR203" s="147" t="s">
        <v>309</v>
      </c>
      <c r="AT203" s="147" t="s">
        <v>982</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6282</v>
      </c>
    </row>
    <row r="204" spans="2:65" s="1" customFormat="1" ht="33" customHeight="1">
      <c r="B204" s="32"/>
      <c r="C204" s="136" t="s">
        <v>431</v>
      </c>
      <c r="D204" s="136" t="s">
        <v>270</v>
      </c>
      <c r="E204" s="137" t="s">
        <v>6283</v>
      </c>
      <c r="F204" s="138" t="s">
        <v>6284</v>
      </c>
      <c r="G204" s="139" t="s">
        <v>281</v>
      </c>
      <c r="H204" s="140">
        <v>1</v>
      </c>
      <c r="I204" s="141"/>
      <c r="J204" s="142">
        <f>ROUND(I204*H204,2)</f>
        <v>0</v>
      </c>
      <c r="K204" s="138" t="s">
        <v>1</v>
      </c>
      <c r="L204" s="32"/>
      <c r="M204" s="143" t="s">
        <v>1</v>
      </c>
      <c r="N204" s="144" t="s">
        <v>43</v>
      </c>
      <c r="P204" s="145">
        <f>O204*H204</f>
        <v>0</v>
      </c>
      <c r="Q204" s="145">
        <v>0.5</v>
      </c>
      <c r="R204" s="145">
        <f>Q204*H204</f>
        <v>0.5</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6285</v>
      </c>
    </row>
    <row r="205" spans="2:65" s="1" customFormat="1" ht="33" customHeight="1">
      <c r="B205" s="32"/>
      <c r="C205" s="136" t="s">
        <v>437</v>
      </c>
      <c r="D205" s="136" t="s">
        <v>270</v>
      </c>
      <c r="E205" s="137" t="s">
        <v>6286</v>
      </c>
      <c r="F205" s="138" t="s">
        <v>6287</v>
      </c>
      <c r="G205" s="139" t="s">
        <v>281</v>
      </c>
      <c r="H205" s="140">
        <v>1</v>
      </c>
      <c r="I205" s="141"/>
      <c r="J205" s="142">
        <f>ROUND(I205*H205,2)</f>
        <v>0</v>
      </c>
      <c r="K205" s="138" t="s">
        <v>1</v>
      </c>
      <c r="L205" s="32"/>
      <c r="M205" s="143" t="s">
        <v>1</v>
      </c>
      <c r="N205" s="144" t="s">
        <v>43</v>
      </c>
      <c r="P205" s="145">
        <f>O205*H205</f>
        <v>0</v>
      </c>
      <c r="Q205" s="145">
        <v>0.5</v>
      </c>
      <c r="R205" s="145">
        <f>Q205*H205</f>
        <v>0.5</v>
      </c>
      <c r="S205" s="145">
        <v>0</v>
      </c>
      <c r="T205" s="146">
        <f>S205*H205</f>
        <v>0</v>
      </c>
      <c r="AR205" s="147" t="s">
        <v>101</v>
      </c>
      <c r="AT205" s="147" t="s">
        <v>270</v>
      </c>
      <c r="AU205" s="147" t="s">
        <v>90</v>
      </c>
      <c r="AY205" s="17" t="s">
        <v>268</v>
      </c>
      <c r="BE205" s="148">
        <f>IF(N205="základní",J205,0)</f>
        <v>0</v>
      </c>
      <c r="BF205" s="148">
        <f>IF(N205="snížená",J205,0)</f>
        <v>0</v>
      </c>
      <c r="BG205" s="148">
        <f>IF(N205="zákl. přenesená",J205,0)</f>
        <v>0</v>
      </c>
      <c r="BH205" s="148">
        <f>IF(N205="sníž. přenesená",J205,0)</f>
        <v>0</v>
      </c>
      <c r="BI205" s="148">
        <f>IF(N205="nulová",J205,0)</f>
        <v>0</v>
      </c>
      <c r="BJ205" s="17" t="s">
        <v>90</v>
      </c>
      <c r="BK205" s="148">
        <f>ROUND(I205*H205,2)</f>
        <v>0</v>
      </c>
      <c r="BL205" s="17" t="s">
        <v>101</v>
      </c>
      <c r="BM205" s="147" t="s">
        <v>6288</v>
      </c>
    </row>
    <row r="206" spans="2:65" s="11" customFormat="1" ht="22.9" customHeight="1">
      <c r="B206" s="124"/>
      <c r="D206" s="125" t="s">
        <v>76</v>
      </c>
      <c r="E206" s="134" t="s">
        <v>315</v>
      </c>
      <c r="F206" s="134" t="s">
        <v>447</v>
      </c>
      <c r="I206" s="127"/>
      <c r="J206" s="135">
        <f>BK206</f>
        <v>0</v>
      </c>
      <c r="L206" s="124"/>
      <c r="M206" s="129"/>
      <c r="P206" s="130">
        <f>SUM(P207:P208)</f>
        <v>0</v>
      </c>
      <c r="R206" s="130">
        <f>SUM(R207:R208)</f>
        <v>1.32E-3</v>
      </c>
      <c r="T206" s="131">
        <f>SUM(T207:T208)</f>
        <v>0</v>
      </c>
      <c r="AR206" s="125" t="s">
        <v>84</v>
      </c>
      <c r="AT206" s="132" t="s">
        <v>76</v>
      </c>
      <c r="AU206" s="132" t="s">
        <v>84</v>
      </c>
      <c r="AY206" s="125" t="s">
        <v>268</v>
      </c>
      <c r="BK206" s="133">
        <f>SUM(BK207:BK208)</f>
        <v>0</v>
      </c>
    </row>
    <row r="207" spans="2:65" s="1" customFormat="1" ht="24.2" customHeight="1">
      <c r="B207" s="32"/>
      <c r="C207" s="136" t="s">
        <v>442</v>
      </c>
      <c r="D207" s="136" t="s">
        <v>270</v>
      </c>
      <c r="E207" s="137" t="s">
        <v>6289</v>
      </c>
      <c r="F207" s="138" t="s">
        <v>6290</v>
      </c>
      <c r="G207" s="139" t="s">
        <v>318</v>
      </c>
      <c r="H207" s="140">
        <v>12</v>
      </c>
      <c r="I207" s="141"/>
      <c r="J207" s="142">
        <f>ROUND(I207*H207,2)</f>
        <v>0</v>
      </c>
      <c r="K207" s="138" t="s">
        <v>274</v>
      </c>
      <c r="L207" s="32"/>
      <c r="M207" s="143" t="s">
        <v>1</v>
      </c>
      <c r="N207" s="144" t="s">
        <v>43</v>
      </c>
      <c r="P207" s="145">
        <f>O207*H207</f>
        <v>0</v>
      </c>
      <c r="Q207" s="145">
        <v>1.1E-4</v>
      </c>
      <c r="R207" s="145">
        <f>Q207*H207</f>
        <v>1.32E-3</v>
      </c>
      <c r="S207" s="145">
        <v>0</v>
      </c>
      <c r="T207" s="146">
        <f>S207*H207</f>
        <v>0</v>
      </c>
      <c r="AR207" s="147" t="s">
        <v>101</v>
      </c>
      <c r="AT207" s="147" t="s">
        <v>270</v>
      </c>
      <c r="AU207" s="147" t="s">
        <v>90</v>
      </c>
      <c r="AY207" s="17" t="s">
        <v>268</v>
      </c>
      <c r="BE207" s="148">
        <f>IF(N207="základní",J207,0)</f>
        <v>0</v>
      </c>
      <c r="BF207" s="148">
        <f>IF(N207="snížená",J207,0)</f>
        <v>0</v>
      </c>
      <c r="BG207" s="148">
        <f>IF(N207="zákl. přenesená",J207,0)</f>
        <v>0</v>
      </c>
      <c r="BH207" s="148">
        <f>IF(N207="sníž. přenesená",J207,0)</f>
        <v>0</v>
      </c>
      <c r="BI207" s="148">
        <f>IF(N207="nulová",J207,0)</f>
        <v>0</v>
      </c>
      <c r="BJ207" s="17" t="s">
        <v>90</v>
      </c>
      <c r="BK207" s="148">
        <f>ROUND(I207*H207,2)</f>
        <v>0</v>
      </c>
      <c r="BL207" s="17" t="s">
        <v>101</v>
      </c>
      <c r="BM207" s="147" t="s">
        <v>6291</v>
      </c>
    </row>
    <row r="208" spans="2:65" s="1" customFormat="1" ht="24.2" customHeight="1">
      <c r="B208" s="32"/>
      <c r="C208" s="136" t="s">
        <v>448</v>
      </c>
      <c r="D208" s="136" t="s">
        <v>270</v>
      </c>
      <c r="E208" s="137" t="s">
        <v>6292</v>
      </c>
      <c r="F208" s="138" t="s">
        <v>6293</v>
      </c>
      <c r="G208" s="139" t="s">
        <v>318</v>
      </c>
      <c r="H208" s="140">
        <v>12</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6294</v>
      </c>
    </row>
    <row r="209" spans="2:65" s="11" customFormat="1" ht="22.9" customHeight="1">
      <c r="B209" s="124"/>
      <c r="D209" s="125" t="s">
        <v>76</v>
      </c>
      <c r="E209" s="134" t="s">
        <v>500</v>
      </c>
      <c r="F209" s="134" t="s">
        <v>501</v>
      </c>
      <c r="I209" s="127"/>
      <c r="J209" s="135">
        <f>BK209</f>
        <v>0</v>
      </c>
      <c r="L209" s="124"/>
      <c r="M209" s="129"/>
      <c r="P209" s="130">
        <f>SUM(P210:P214)</f>
        <v>0</v>
      </c>
      <c r="R209" s="130">
        <f>SUM(R210:R214)</f>
        <v>0</v>
      </c>
      <c r="T209" s="131">
        <f>SUM(T210:T214)</f>
        <v>0</v>
      </c>
      <c r="AR209" s="125" t="s">
        <v>84</v>
      </c>
      <c r="AT209" s="132" t="s">
        <v>76</v>
      </c>
      <c r="AU209" s="132" t="s">
        <v>84</v>
      </c>
      <c r="AY209" s="125" t="s">
        <v>268</v>
      </c>
      <c r="BK209" s="133">
        <f>SUM(BK210:BK214)</f>
        <v>0</v>
      </c>
    </row>
    <row r="210" spans="2:65" s="1" customFormat="1" ht="16.5" customHeight="1">
      <c r="B210" s="32"/>
      <c r="C210" s="136" t="s">
        <v>471</v>
      </c>
      <c r="D210" s="136" t="s">
        <v>270</v>
      </c>
      <c r="E210" s="137" t="s">
        <v>6295</v>
      </c>
      <c r="F210" s="138" t="s">
        <v>6296</v>
      </c>
      <c r="G210" s="139" t="s">
        <v>413</v>
      </c>
      <c r="H210" s="140">
        <v>14.137</v>
      </c>
      <c r="I210" s="141"/>
      <c r="J210" s="142">
        <f>ROUND(I210*H210,2)</f>
        <v>0</v>
      </c>
      <c r="K210" s="138" t="s">
        <v>274</v>
      </c>
      <c r="L210" s="32"/>
      <c r="M210" s="143" t="s">
        <v>1</v>
      </c>
      <c r="N210" s="144" t="s">
        <v>43</v>
      </c>
      <c r="P210" s="145">
        <f>O210*H210</f>
        <v>0</v>
      </c>
      <c r="Q210" s="145">
        <v>0</v>
      </c>
      <c r="R210" s="145">
        <f>Q210*H210</f>
        <v>0</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6297</v>
      </c>
    </row>
    <row r="211" spans="2:65" s="1" customFormat="1" ht="24.2" customHeight="1">
      <c r="B211" s="32"/>
      <c r="C211" s="136" t="s">
        <v>477</v>
      </c>
      <c r="D211" s="136" t="s">
        <v>270</v>
      </c>
      <c r="E211" s="137" t="s">
        <v>6298</v>
      </c>
      <c r="F211" s="138" t="s">
        <v>6299</v>
      </c>
      <c r="G211" s="139" t="s">
        <v>413</v>
      </c>
      <c r="H211" s="140">
        <v>268.60300000000001</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6300</v>
      </c>
    </row>
    <row r="212" spans="2:65" s="12" customFormat="1">
      <c r="B212" s="149"/>
      <c r="D212" s="150" t="s">
        <v>276</v>
      </c>
      <c r="F212" s="152" t="s">
        <v>6301</v>
      </c>
      <c r="H212" s="153">
        <v>268.60300000000001</v>
      </c>
      <c r="I212" s="154"/>
      <c r="L212" s="149"/>
      <c r="M212" s="155"/>
      <c r="T212" s="156"/>
      <c r="AT212" s="151" t="s">
        <v>276</v>
      </c>
      <c r="AU212" s="151" t="s">
        <v>90</v>
      </c>
      <c r="AV212" s="12" t="s">
        <v>90</v>
      </c>
      <c r="AW212" s="12" t="s">
        <v>4</v>
      </c>
      <c r="AX212" s="12" t="s">
        <v>84</v>
      </c>
      <c r="AY212" s="151" t="s">
        <v>268</v>
      </c>
    </row>
    <row r="213" spans="2:65" s="1" customFormat="1" ht="24.2" customHeight="1">
      <c r="B213" s="32"/>
      <c r="C213" s="136" t="s">
        <v>314</v>
      </c>
      <c r="D213" s="136" t="s">
        <v>270</v>
      </c>
      <c r="E213" s="137" t="s">
        <v>6302</v>
      </c>
      <c r="F213" s="138" t="s">
        <v>6303</v>
      </c>
      <c r="G213" s="139" t="s">
        <v>413</v>
      </c>
      <c r="H213" s="140">
        <v>14.137</v>
      </c>
      <c r="I213" s="141"/>
      <c r="J213" s="142">
        <f>ROUND(I213*H213,2)</f>
        <v>0</v>
      </c>
      <c r="K213" s="138" t="s">
        <v>274</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6304</v>
      </c>
    </row>
    <row r="214" spans="2:65" s="1" customFormat="1" ht="33" customHeight="1">
      <c r="B214" s="32"/>
      <c r="C214" s="136" t="s">
        <v>484</v>
      </c>
      <c r="D214" s="136" t="s">
        <v>270</v>
      </c>
      <c r="E214" s="137" t="s">
        <v>6305</v>
      </c>
      <c r="F214" s="138" t="s">
        <v>6306</v>
      </c>
      <c r="G214" s="139" t="s">
        <v>413</v>
      </c>
      <c r="H214" s="140">
        <v>14.137</v>
      </c>
      <c r="I214" s="141"/>
      <c r="J214" s="142">
        <f>ROUND(I214*H214,2)</f>
        <v>0</v>
      </c>
      <c r="K214" s="138" t="s">
        <v>274</v>
      </c>
      <c r="L214" s="32"/>
      <c r="M214" s="143" t="s">
        <v>1</v>
      </c>
      <c r="N214" s="144" t="s">
        <v>43</v>
      </c>
      <c r="P214" s="145">
        <f>O214*H214</f>
        <v>0</v>
      </c>
      <c r="Q214" s="145">
        <v>0</v>
      </c>
      <c r="R214" s="145">
        <f>Q214*H214</f>
        <v>0</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6307</v>
      </c>
    </row>
    <row r="215" spans="2:65" s="11" customFormat="1" ht="22.9" customHeight="1">
      <c r="B215" s="124"/>
      <c r="D215" s="125" t="s">
        <v>76</v>
      </c>
      <c r="E215" s="134" t="s">
        <v>1380</v>
      </c>
      <c r="F215" s="134" t="s">
        <v>1381</v>
      </c>
      <c r="I215" s="127"/>
      <c r="J215" s="135">
        <f>BK215</f>
        <v>0</v>
      </c>
      <c r="L215" s="124"/>
      <c r="M215" s="129"/>
      <c r="P215" s="130">
        <f>SUM(P216:P217)</f>
        <v>0</v>
      </c>
      <c r="R215" s="130">
        <f>SUM(R216:R217)</f>
        <v>0</v>
      </c>
      <c r="T215" s="131">
        <f>SUM(T216:T217)</f>
        <v>0</v>
      </c>
      <c r="AR215" s="125" t="s">
        <v>84</v>
      </c>
      <c r="AT215" s="132" t="s">
        <v>76</v>
      </c>
      <c r="AU215" s="132" t="s">
        <v>84</v>
      </c>
      <c r="AY215" s="125" t="s">
        <v>268</v>
      </c>
      <c r="BK215" s="133">
        <f>SUM(BK216:BK217)</f>
        <v>0</v>
      </c>
    </row>
    <row r="216" spans="2:65" s="1" customFormat="1" ht="33" customHeight="1">
      <c r="B216" s="32"/>
      <c r="C216" s="136" t="s">
        <v>488</v>
      </c>
      <c r="D216" s="136" t="s">
        <v>270</v>
      </c>
      <c r="E216" s="137" t="s">
        <v>6308</v>
      </c>
      <c r="F216" s="138" t="s">
        <v>6309</v>
      </c>
      <c r="G216" s="139" t="s">
        <v>413</v>
      </c>
      <c r="H216" s="140">
        <v>4.891</v>
      </c>
      <c r="I216" s="141"/>
      <c r="J216" s="142">
        <f>ROUND(I216*H216,2)</f>
        <v>0</v>
      </c>
      <c r="K216" s="138" t="s">
        <v>274</v>
      </c>
      <c r="L216" s="32"/>
      <c r="M216" s="143" t="s">
        <v>1</v>
      </c>
      <c r="N216" s="144" t="s">
        <v>43</v>
      </c>
      <c r="P216" s="145">
        <f>O216*H216</f>
        <v>0</v>
      </c>
      <c r="Q216" s="145">
        <v>0</v>
      </c>
      <c r="R216" s="145">
        <f>Q216*H216</f>
        <v>0</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6310</v>
      </c>
    </row>
    <row r="217" spans="2:65" s="1" customFormat="1" ht="24.2" customHeight="1">
      <c r="B217" s="32"/>
      <c r="C217" s="136" t="s">
        <v>492</v>
      </c>
      <c r="D217" s="136" t="s">
        <v>270</v>
      </c>
      <c r="E217" s="137" t="s">
        <v>6311</v>
      </c>
      <c r="F217" s="138" t="s">
        <v>6312</v>
      </c>
      <c r="G217" s="139" t="s">
        <v>413</v>
      </c>
      <c r="H217" s="140">
        <v>1.2589999999999999</v>
      </c>
      <c r="I217" s="141"/>
      <c r="J217" s="142">
        <f>ROUND(I217*H217,2)</f>
        <v>0</v>
      </c>
      <c r="K217" s="138" t="s">
        <v>274</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6313</v>
      </c>
    </row>
    <row r="218" spans="2:65" s="11" customFormat="1" ht="22.9" customHeight="1">
      <c r="B218" s="124"/>
      <c r="D218" s="125" t="s">
        <v>76</v>
      </c>
      <c r="E218" s="134" t="s">
        <v>4990</v>
      </c>
      <c r="F218" s="134" t="s">
        <v>4991</v>
      </c>
      <c r="I218" s="127"/>
      <c r="J218" s="135">
        <f>BK218</f>
        <v>0</v>
      </c>
      <c r="L218" s="124"/>
      <c r="M218" s="129"/>
      <c r="P218" s="130">
        <f>P219</f>
        <v>0</v>
      </c>
      <c r="R218" s="130">
        <f>R219</f>
        <v>0</v>
      </c>
      <c r="T218" s="131">
        <f>T219</f>
        <v>0</v>
      </c>
      <c r="AR218" s="125" t="s">
        <v>289</v>
      </c>
      <c r="AT218" s="132" t="s">
        <v>76</v>
      </c>
      <c r="AU218" s="132" t="s">
        <v>84</v>
      </c>
      <c r="AY218" s="125" t="s">
        <v>268</v>
      </c>
      <c r="BK218" s="133">
        <f>BK219</f>
        <v>0</v>
      </c>
    </row>
    <row r="219" spans="2:65" s="1" customFormat="1" ht="16.5" customHeight="1">
      <c r="B219" s="32"/>
      <c r="C219" s="136" t="s">
        <v>496</v>
      </c>
      <c r="D219" s="136" t="s">
        <v>270</v>
      </c>
      <c r="E219" s="137" t="s">
        <v>6314</v>
      </c>
      <c r="F219" s="138" t="s">
        <v>6315</v>
      </c>
      <c r="G219" s="139" t="s">
        <v>665</v>
      </c>
      <c r="H219" s="140">
        <v>1</v>
      </c>
      <c r="I219" s="141"/>
      <c r="J219" s="142">
        <f>ROUND(I219*H219,2)</f>
        <v>0</v>
      </c>
      <c r="K219" s="138" t="s">
        <v>1</v>
      </c>
      <c r="L219" s="32"/>
      <c r="M219" s="181" t="s">
        <v>1</v>
      </c>
      <c r="N219" s="182" t="s">
        <v>43</v>
      </c>
      <c r="O219" s="183"/>
      <c r="P219" s="184">
        <f>O219*H219</f>
        <v>0</v>
      </c>
      <c r="Q219" s="184">
        <v>0</v>
      </c>
      <c r="R219" s="184">
        <f>Q219*H219</f>
        <v>0</v>
      </c>
      <c r="S219" s="184">
        <v>0</v>
      </c>
      <c r="T219" s="185">
        <f>S219*H219</f>
        <v>0</v>
      </c>
      <c r="AR219" s="147" t="s">
        <v>4994</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4994</v>
      </c>
      <c r="BM219" s="147" t="s">
        <v>6316</v>
      </c>
    </row>
    <row r="220" spans="2:65" s="1" customFormat="1" ht="6.95" customHeight="1">
      <c r="B220" s="44"/>
      <c r="C220" s="45"/>
      <c r="D220" s="45"/>
      <c r="E220" s="45"/>
      <c r="F220" s="45"/>
      <c r="G220" s="45"/>
      <c r="H220" s="45"/>
      <c r="I220" s="45"/>
      <c r="J220" s="45"/>
      <c r="K220" s="45"/>
      <c r="L220" s="32"/>
    </row>
  </sheetData>
  <sheetProtection algorithmName="SHA-512" hashValue="ZMUwMTicmaQBMqKqF/tcuuwCMUIKCMXcD/a8jlW2g+IP1GcbH/wx/UxEl/MllHkvIww34ogMDkAzJZ+lqAVLDA==" saltValue="krOLOBGYn2R7NW8cS+9wf5JZDVHPhpjC1msFGGFLs1sJQQ/5gD+UpiAOgT1bMI1JaiPFn3kyLsF362BnXi18nQ==" spinCount="100000" sheet="1" objects="1" scenarios="1" formatColumns="0" formatRows="0" autoFilter="0"/>
  <autoFilter ref="C128:K219" xr:uid="{00000000-0009-0000-0000-000019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9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187</v>
      </c>
      <c r="AZ2" s="92" t="s">
        <v>4252</v>
      </c>
      <c r="BA2" s="92" t="s">
        <v>1</v>
      </c>
      <c r="BB2" s="92" t="s">
        <v>1</v>
      </c>
      <c r="BC2" s="92" t="s">
        <v>6206</v>
      </c>
      <c r="BD2" s="92" t="s">
        <v>90</v>
      </c>
    </row>
    <row r="3" spans="2:56" ht="6.95" customHeight="1">
      <c r="B3" s="18"/>
      <c r="C3" s="19"/>
      <c r="D3" s="19"/>
      <c r="E3" s="19"/>
      <c r="F3" s="19"/>
      <c r="G3" s="19"/>
      <c r="H3" s="19"/>
      <c r="I3" s="19"/>
      <c r="J3" s="19"/>
      <c r="K3" s="19"/>
      <c r="L3" s="20"/>
      <c r="AT3" s="17" t="s">
        <v>84</v>
      </c>
      <c r="AZ3" s="92" t="s">
        <v>4254</v>
      </c>
      <c r="BA3" s="92" t="s">
        <v>1</v>
      </c>
      <c r="BB3" s="92" t="s">
        <v>1</v>
      </c>
      <c r="BC3" s="92" t="s">
        <v>6317</v>
      </c>
      <c r="BD3" s="92" t="s">
        <v>90</v>
      </c>
    </row>
    <row r="4" spans="2:56" ht="24.95" customHeight="1">
      <c r="B4" s="20"/>
      <c r="D4" s="21" t="s">
        <v>219</v>
      </c>
      <c r="L4" s="20"/>
      <c r="M4" s="93" t="s">
        <v>10</v>
      </c>
      <c r="AT4" s="17" t="s">
        <v>4</v>
      </c>
      <c r="AZ4" s="92" t="s">
        <v>4257</v>
      </c>
      <c r="BA4" s="92" t="s">
        <v>1</v>
      </c>
      <c r="BB4" s="92" t="s">
        <v>1</v>
      </c>
      <c r="BC4" s="92" t="s">
        <v>6318</v>
      </c>
      <c r="BD4" s="92" t="s">
        <v>90</v>
      </c>
    </row>
    <row r="5" spans="2:56" ht="6.95" customHeight="1">
      <c r="B5" s="20"/>
      <c r="L5" s="20"/>
      <c r="AZ5" s="92" t="s">
        <v>6319</v>
      </c>
      <c r="BA5" s="92" t="s">
        <v>1</v>
      </c>
      <c r="BB5" s="92" t="s">
        <v>1</v>
      </c>
      <c r="BC5" s="92" t="s">
        <v>6320</v>
      </c>
      <c r="BD5" s="92" t="s">
        <v>90</v>
      </c>
    </row>
    <row r="6" spans="2:56" ht="12" customHeight="1">
      <c r="B6" s="20"/>
      <c r="D6" s="27" t="s">
        <v>16</v>
      </c>
      <c r="L6" s="20"/>
      <c r="AZ6" s="92" t="s">
        <v>4260</v>
      </c>
      <c r="BA6" s="92" t="s">
        <v>1</v>
      </c>
      <c r="BB6" s="92" t="s">
        <v>1</v>
      </c>
      <c r="BC6" s="92" t="s">
        <v>6321</v>
      </c>
      <c r="BD6" s="92" t="s">
        <v>90</v>
      </c>
    </row>
    <row r="7" spans="2:56" ht="16.5" customHeight="1">
      <c r="B7" s="20"/>
      <c r="E7" s="258" t="str">
        <f>'Rekapitulace stavby'!K6</f>
        <v>VÝSTAVBA CHRÁNĚNÉHO BYDLENÍ V NOVÉ PACE</v>
      </c>
      <c r="F7" s="259"/>
      <c r="G7" s="259"/>
      <c r="H7" s="259"/>
      <c r="L7" s="20"/>
      <c r="AZ7" s="92" t="s">
        <v>4262</v>
      </c>
      <c r="BA7" s="92" t="s">
        <v>1</v>
      </c>
      <c r="BB7" s="92" t="s">
        <v>1</v>
      </c>
      <c r="BC7" s="92" t="s">
        <v>6322</v>
      </c>
      <c r="BD7" s="92" t="s">
        <v>90</v>
      </c>
    </row>
    <row r="8" spans="2:56" ht="12" customHeight="1">
      <c r="B8" s="20"/>
      <c r="D8" s="27" t="s">
        <v>228</v>
      </c>
      <c r="L8" s="20"/>
    </row>
    <row r="9" spans="2:56" s="1" customFormat="1" ht="16.5" customHeight="1">
      <c r="B9" s="32"/>
      <c r="E9" s="258" t="s">
        <v>231</v>
      </c>
      <c r="F9" s="257"/>
      <c r="G9" s="257"/>
      <c r="H9" s="257"/>
      <c r="L9" s="32"/>
    </row>
    <row r="10" spans="2:56" s="1" customFormat="1" ht="12" customHeight="1">
      <c r="B10" s="32"/>
      <c r="D10" s="27" t="s">
        <v>234</v>
      </c>
      <c r="L10" s="32"/>
    </row>
    <row r="11" spans="2:56" s="1" customFormat="1" ht="16.5" customHeight="1">
      <c r="B11" s="32"/>
      <c r="E11" s="235" t="s">
        <v>6323</v>
      </c>
      <c r="F11" s="257"/>
      <c r="G11" s="257"/>
      <c r="H11" s="257"/>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ROUND((SUM(BE128:BE196)),  2)</f>
        <v>0</v>
      </c>
      <c r="I35" s="96">
        <v>0.21</v>
      </c>
      <c r="J35" s="85">
        <f>ROUND(((SUM(BE128:BE196))*I35),  2)</f>
        <v>0</v>
      </c>
      <c r="L35" s="32"/>
    </row>
    <row r="36" spans="2:12" s="1" customFormat="1" ht="14.45" customHeight="1">
      <c r="B36" s="32"/>
      <c r="E36" s="27" t="s">
        <v>43</v>
      </c>
      <c r="F36" s="85">
        <f>ROUND((SUM(BF128:BF196)),  2)</f>
        <v>0</v>
      </c>
      <c r="I36" s="96">
        <v>0.15</v>
      </c>
      <c r="J36" s="85">
        <f>ROUND(((SUM(BF128:BF196))*I36),  2)</f>
        <v>0</v>
      </c>
      <c r="L36" s="32"/>
    </row>
    <row r="37" spans="2:12" s="1" customFormat="1" ht="14.45" hidden="1" customHeight="1">
      <c r="B37" s="32"/>
      <c r="E37" s="27" t="s">
        <v>44</v>
      </c>
      <c r="F37" s="85">
        <f>ROUND((SUM(BG128:BG196)),  2)</f>
        <v>0</v>
      </c>
      <c r="I37" s="96">
        <v>0.21</v>
      </c>
      <c r="J37" s="85">
        <f>0</f>
        <v>0</v>
      </c>
      <c r="L37" s="32"/>
    </row>
    <row r="38" spans="2:12" s="1" customFormat="1" ht="14.45" hidden="1" customHeight="1">
      <c r="B38" s="32"/>
      <c r="E38" s="27" t="s">
        <v>45</v>
      </c>
      <c r="F38" s="85">
        <f>ROUND((SUM(BH128:BH196)),  2)</f>
        <v>0</v>
      </c>
      <c r="I38" s="96">
        <v>0.15</v>
      </c>
      <c r="J38" s="85">
        <f>0</f>
        <v>0</v>
      </c>
      <c r="L38" s="32"/>
    </row>
    <row r="39" spans="2:12" s="1" customFormat="1" ht="14.45" hidden="1" customHeight="1">
      <c r="B39" s="32"/>
      <c r="E39" s="27" t="s">
        <v>46</v>
      </c>
      <c r="F39" s="85">
        <f>ROUND((SUM(BI128:BI196)),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231</v>
      </c>
      <c r="F87" s="257"/>
      <c r="G87" s="257"/>
      <c r="H87" s="257"/>
      <c r="L87" s="32"/>
    </row>
    <row r="88" spans="2:12" s="1" customFormat="1" ht="12" customHeight="1">
      <c r="B88" s="32"/>
      <c r="C88" s="27" t="s">
        <v>234</v>
      </c>
      <c r="L88" s="32"/>
    </row>
    <row r="89" spans="2:12" s="1" customFormat="1" ht="16.5" customHeight="1">
      <c r="B89" s="32"/>
      <c r="E89" s="235" t="str">
        <f>E11</f>
        <v>D.6. - IO 04 - Vodovodní přípojka</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J128</f>
        <v>0</v>
      </c>
      <c r="L98" s="32"/>
      <c r="AU98" s="17" t="s">
        <v>242</v>
      </c>
    </row>
    <row r="99" spans="2:47" s="8" customFormat="1" ht="24.95" customHeight="1">
      <c r="B99" s="108"/>
      <c r="D99" s="109" t="s">
        <v>243</v>
      </c>
      <c r="E99" s="110"/>
      <c r="F99" s="110"/>
      <c r="G99" s="110"/>
      <c r="H99" s="110"/>
      <c r="I99" s="110"/>
      <c r="J99" s="111">
        <f>J129</f>
        <v>0</v>
      </c>
      <c r="L99" s="108"/>
    </row>
    <row r="100" spans="2:47" s="9" customFormat="1" ht="19.899999999999999" customHeight="1">
      <c r="B100" s="112"/>
      <c r="D100" s="113" t="s">
        <v>244</v>
      </c>
      <c r="E100" s="114"/>
      <c r="F100" s="114"/>
      <c r="G100" s="114"/>
      <c r="H100" s="114"/>
      <c r="I100" s="114"/>
      <c r="J100" s="115">
        <f>J130</f>
        <v>0</v>
      </c>
      <c r="L100" s="112"/>
    </row>
    <row r="101" spans="2:47" s="9" customFormat="1" ht="19.899999999999999" customHeight="1">
      <c r="B101" s="112"/>
      <c r="D101" s="113" t="s">
        <v>4062</v>
      </c>
      <c r="E101" s="114"/>
      <c r="F101" s="114"/>
      <c r="G101" s="114"/>
      <c r="H101" s="114"/>
      <c r="I101" s="114"/>
      <c r="J101" s="115">
        <f>J169</f>
        <v>0</v>
      </c>
      <c r="L101" s="112"/>
    </row>
    <row r="102" spans="2:47" s="9" customFormat="1" ht="19.899999999999999" customHeight="1">
      <c r="B102" s="112"/>
      <c r="D102" s="113" t="s">
        <v>4266</v>
      </c>
      <c r="E102" s="114"/>
      <c r="F102" s="114"/>
      <c r="G102" s="114"/>
      <c r="H102" s="114"/>
      <c r="I102" s="114"/>
      <c r="J102" s="115">
        <f>J172</f>
        <v>0</v>
      </c>
      <c r="L102" s="112"/>
    </row>
    <row r="103" spans="2:47" s="9" customFormat="1" ht="19.899999999999999" customHeight="1">
      <c r="B103" s="112"/>
      <c r="D103" s="113" t="s">
        <v>246</v>
      </c>
      <c r="E103" s="114"/>
      <c r="F103" s="114"/>
      <c r="G103" s="114"/>
      <c r="H103" s="114"/>
      <c r="I103" s="114"/>
      <c r="J103" s="115">
        <f>J184</f>
        <v>0</v>
      </c>
      <c r="L103" s="112"/>
    </row>
    <row r="104" spans="2:47" s="9" customFormat="1" ht="19.899999999999999" customHeight="1">
      <c r="B104" s="112"/>
      <c r="D104" s="113" t="s">
        <v>247</v>
      </c>
      <c r="E104" s="114"/>
      <c r="F104" s="114"/>
      <c r="G104" s="114"/>
      <c r="H104" s="114"/>
      <c r="I104" s="114"/>
      <c r="J104" s="115">
        <f>J187</f>
        <v>0</v>
      </c>
      <c r="L104" s="112"/>
    </row>
    <row r="105" spans="2:47" s="9" customFormat="1" ht="19.899999999999999" customHeight="1">
      <c r="B105" s="112"/>
      <c r="D105" s="113" t="s">
        <v>758</v>
      </c>
      <c r="E105" s="114"/>
      <c r="F105" s="114"/>
      <c r="G105" s="114"/>
      <c r="H105" s="114"/>
      <c r="I105" s="114"/>
      <c r="J105" s="115">
        <f>J193</f>
        <v>0</v>
      </c>
      <c r="L105" s="112"/>
    </row>
    <row r="106" spans="2:47" s="9" customFormat="1" ht="19.899999999999999" customHeight="1">
      <c r="B106" s="112"/>
      <c r="D106" s="113" t="s">
        <v>4895</v>
      </c>
      <c r="E106" s="114"/>
      <c r="F106" s="114"/>
      <c r="G106" s="114"/>
      <c r="H106" s="114"/>
      <c r="I106" s="114"/>
      <c r="J106" s="115">
        <f>J195</f>
        <v>0</v>
      </c>
      <c r="L106" s="112"/>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8" t="str">
        <f>E7</f>
        <v>VÝSTAVBA CHRÁNĚNÉHO BYDLENÍ V NOVÉ PACE</v>
      </c>
      <c r="F116" s="259"/>
      <c r="G116" s="259"/>
      <c r="H116" s="259"/>
      <c r="L116" s="32"/>
    </row>
    <row r="117" spans="2:63" ht="12" customHeight="1">
      <c r="B117" s="20"/>
      <c r="C117" s="27" t="s">
        <v>228</v>
      </c>
      <c r="L117" s="20"/>
    </row>
    <row r="118" spans="2:63" s="1" customFormat="1" ht="16.5" customHeight="1">
      <c r="B118" s="32"/>
      <c r="E118" s="258" t="s">
        <v>231</v>
      </c>
      <c r="F118" s="257"/>
      <c r="G118" s="257"/>
      <c r="H118" s="257"/>
      <c r="L118" s="32"/>
    </row>
    <row r="119" spans="2:63" s="1" customFormat="1" ht="12" customHeight="1">
      <c r="B119" s="32"/>
      <c r="C119" s="27" t="s">
        <v>234</v>
      </c>
      <c r="L119" s="32"/>
    </row>
    <row r="120" spans="2:63" s="1" customFormat="1" ht="16.5" customHeight="1">
      <c r="B120" s="32"/>
      <c r="E120" s="235" t="str">
        <f>E11</f>
        <v>D.6. - IO 04 - Vodovodní přípojka</v>
      </c>
      <c r="F120" s="257"/>
      <c r="G120" s="257"/>
      <c r="H120" s="257"/>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0.82961999999999991</v>
      </c>
      <c r="S128" s="53"/>
      <c r="T128" s="122">
        <f>T129</f>
        <v>4.9505799999999995</v>
      </c>
      <c r="AT128" s="17" t="s">
        <v>76</v>
      </c>
      <c r="AU128" s="17" t="s">
        <v>242</v>
      </c>
      <c r="BK128" s="123">
        <f>BK129</f>
        <v>0</v>
      </c>
    </row>
    <row r="129" spans="2:65" s="11" customFormat="1" ht="25.9" customHeight="1">
      <c r="B129" s="124"/>
      <c r="D129" s="125" t="s">
        <v>76</v>
      </c>
      <c r="E129" s="126" t="s">
        <v>266</v>
      </c>
      <c r="F129" s="126" t="s">
        <v>267</v>
      </c>
      <c r="I129" s="127"/>
      <c r="J129" s="128">
        <f>BK129</f>
        <v>0</v>
      </c>
      <c r="L129" s="124"/>
      <c r="M129" s="129"/>
      <c r="P129" s="130">
        <f>P130+P169+P172+P184+P187+P193+P195</f>
        <v>0</v>
      </c>
      <c r="R129" s="130">
        <f>R130+R169+R172+R184+R187+R193+R195</f>
        <v>0.82961999999999991</v>
      </c>
      <c r="T129" s="131">
        <f>T130+T169+T172+T184+T187+T193+T195</f>
        <v>4.9505799999999995</v>
      </c>
      <c r="AR129" s="125" t="s">
        <v>84</v>
      </c>
      <c r="AT129" s="132" t="s">
        <v>76</v>
      </c>
      <c r="AU129" s="132" t="s">
        <v>77</v>
      </c>
      <c r="AY129" s="125" t="s">
        <v>268</v>
      </c>
      <c r="BK129" s="133">
        <f>BK130+BK169+BK172+BK184+BK187+BK193+BK195</f>
        <v>0</v>
      </c>
    </row>
    <row r="130" spans="2:65" s="11" customFormat="1" ht="22.9" customHeight="1">
      <c r="B130" s="124"/>
      <c r="D130" s="125" t="s">
        <v>76</v>
      </c>
      <c r="E130" s="134" t="s">
        <v>84</v>
      </c>
      <c r="F130" s="134" t="s">
        <v>269</v>
      </c>
      <c r="I130" s="127"/>
      <c r="J130" s="135">
        <f>BK130</f>
        <v>0</v>
      </c>
      <c r="L130" s="124"/>
      <c r="M130" s="129"/>
      <c r="P130" s="130">
        <f>SUM(P131:P168)</f>
        <v>0</v>
      </c>
      <c r="R130" s="130">
        <f>SUM(R131:R168)</f>
        <v>1.316E-2</v>
      </c>
      <c r="T130" s="131">
        <f>SUM(T131:T168)</f>
        <v>4.9499999999999993</v>
      </c>
      <c r="AR130" s="125" t="s">
        <v>84</v>
      </c>
      <c r="AT130" s="132" t="s">
        <v>76</v>
      </c>
      <c r="AU130" s="132" t="s">
        <v>84</v>
      </c>
      <c r="AY130" s="125" t="s">
        <v>268</v>
      </c>
      <c r="BK130" s="133">
        <f>SUM(BK131:BK168)</f>
        <v>0</v>
      </c>
    </row>
    <row r="131" spans="2:65" s="1" customFormat="1" ht="33" customHeight="1">
      <c r="B131" s="32"/>
      <c r="C131" s="136" t="s">
        <v>84</v>
      </c>
      <c r="D131" s="136" t="s">
        <v>270</v>
      </c>
      <c r="E131" s="137" t="s">
        <v>6324</v>
      </c>
      <c r="F131" s="138" t="s">
        <v>6325</v>
      </c>
      <c r="G131" s="139" t="s">
        <v>273</v>
      </c>
      <c r="H131" s="140">
        <v>6.6</v>
      </c>
      <c r="I131" s="141"/>
      <c r="J131" s="142">
        <f>ROUND(I131*H131,2)</f>
        <v>0</v>
      </c>
      <c r="K131" s="138" t="s">
        <v>274</v>
      </c>
      <c r="L131" s="32"/>
      <c r="M131" s="143" t="s">
        <v>1</v>
      </c>
      <c r="N131" s="144" t="s">
        <v>43</v>
      </c>
      <c r="P131" s="145">
        <f>O131*H131</f>
        <v>0</v>
      </c>
      <c r="Q131" s="145">
        <v>0</v>
      </c>
      <c r="R131" s="145">
        <f>Q131*H131</f>
        <v>0</v>
      </c>
      <c r="S131" s="145">
        <v>0.28999999999999998</v>
      </c>
      <c r="T131" s="146">
        <f>S131*H131</f>
        <v>1.9139999999999997</v>
      </c>
      <c r="AR131" s="147" t="s">
        <v>101</v>
      </c>
      <c r="AT131" s="147" t="s">
        <v>270</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6326</v>
      </c>
    </row>
    <row r="132" spans="2:65" s="12" customFormat="1">
      <c r="B132" s="149"/>
      <c r="D132" s="150" t="s">
        <v>276</v>
      </c>
      <c r="E132" s="151" t="s">
        <v>6319</v>
      </c>
      <c r="F132" s="152" t="s">
        <v>6320</v>
      </c>
      <c r="H132" s="153">
        <v>6.6</v>
      </c>
      <c r="I132" s="154"/>
      <c r="L132" s="149"/>
      <c r="M132" s="155"/>
      <c r="T132" s="156"/>
      <c r="AT132" s="151" t="s">
        <v>276</v>
      </c>
      <c r="AU132" s="151" t="s">
        <v>90</v>
      </c>
      <c r="AV132" s="12" t="s">
        <v>90</v>
      </c>
      <c r="AW132" s="12" t="s">
        <v>32</v>
      </c>
      <c r="AX132" s="12" t="s">
        <v>84</v>
      </c>
      <c r="AY132" s="151" t="s">
        <v>268</v>
      </c>
    </row>
    <row r="133" spans="2:65" s="1" customFormat="1" ht="24.2" customHeight="1">
      <c r="B133" s="32"/>
      <c r="C133" s="136" t="s">
        <v>90</v>
      </c>
      <c r="D133" s="136" t="s">
        <v>270</v>
      </c>
      <c r="E133" s="137" t="s">
        <v>6327</v>
      </c>
      <c r="F133" s="138" t="s">
        <v>6328</v>
      </c>
      <c r="G133" s="139" t="s">
        <v>273</v>
      </c>
      <c r="H133" s="140">
        <v>6.6</v>
      </c>
      <c r="I133" s="141"/>
      <c r="J133" s="142">
        <f>ROUND(I133*H133,2)</f>
        <v>0</v>
      </c>
      <c r="K133" s="138" t="s">
        <v>274</v>
      </c>
      <c r="L133" s="32"/>
      <c r="M133" s="143" t="s">
        <v>1</v>
      </c>
      <c r="N133" s="144" t="s">
        <v>43</v>
      </c>
      <c r="P133" s="145">
        <f>O133*H133</f>
        <v>0</v>
      </c>
      <c r="Q133" s="145">
        <v>0</v>
      </c>
      <c r="R133" s="145">
        <f>Q133*H133</f>
        <v>0</v>
      </c>
      <c r="S133" s="145">
        <v>0.24</v>
      </c>
      <c r="T133" s="146">
        <f>S133*H133</f>
        <v>1.5839999999999999</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6329</v>
      </c>
    </row>
    <row r="134" spans="2:65" s="12" customFormat="1">
      <c r="B134" s="149"/>
      <c r="D134" s="150" t="s">
        <v>276</v>
      </c>
      <c r="E134" s="151" t="s">
        <v>1</v>
      </c>
      <c r="F134" s="152" t="s">
        <v>6319</v>
      </c>
      <c r="H134" s="153">
        <v>6.6</v>
      </c>
      <c r="I134" s="154"/>
      <c r="L134" s="149"/>
      <c r="M134" s="155"/>
      <c r="T134" s="156"/>
      <c r="AT134" s="151" t="s">
        <v>276</v>
      </c>
      <c r="AU134" s="151" t="s">
        <v>90</v>
      </c>
      <c r="AV134" s="12" t="s">
        <v>90</v>
      </c>
      <c r="AW134" s="12" t="s">
        <v>32</v>
      </c>
      <c r="AX134" s="12" t="s">
        <v>84</v>
      </c>
      <c r="AY134" s="151" t="s">
        <v>268</v>
      </c>
    </row>
    <row r="135" spans="2:65" s="1" customFormat="1" ht="24.2" customHeight="1">
      <c r="B135" s="32"/>
      <c r="C135" s="136" t="s">
        <v>97</v>
      </c>
      <c r="D135" s="136" t="s">
        <v>270</v>
      </c>
      <c r="E135" s="137" t="s">
        <v>6330</v>
      </c>
      <c r="F135" s="138" t="s">
        <v>6331</v>
      </c>
      <c r="G135" s="139" t="s">
        <v>273</v>
      </c>
      <c r="H135" s="140">
        <v>6.6</v>
      </c>
      <c r="I135" s="141"/>
      <c r="J135" s="142">
        <f>ROUND(I135*H135,2)</f>
        <v>0</v>
      </c>
      <c r="K135" s="138" t="s">
        <v>274</v>
      </c>
      <c r="L135" s="32"/>
      <c r="M135" s="143" t="s">
        <v>1</v>
      </c>
      <c r="N135" s="144" t="s">
        <v>43</v>
      </c>
      <c r="P135" s="145">
        <f>O135*H135</f>
        <v>0</v>
      </c>
      <c r="Q135" s="145">
        <v>0</v>
      </c>
      <c r="R135" s="145">
        <f>Q135*H135</f>
        <v>0</v>
      </c>
      <c r="S135" s="145">
        <v>0.22</v>
      </c>
      <c r="T135" s="146">
        <f>S135*H135</f>
        <v>1.452</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6332</v>
      </c>
    </row>
    <row r="136" spans="2:65" s="12" customFormat="1">
      <c r="B136" s="149"/>
      <c r="D136" s="150" t="s">
        <v>276</v>
      </c>
      <c r="E136" s="151" t="s">
        <v>1</v>
      </c>
      <c r="F136" s="152" t="s">
        <v>6319</v>
      </c>
      <c r="H136" s="153">
        <v>6.6</v>
      </c>
      <c r="I136" s="154"/>
      <c r="L136" s="149"/>
      <c r="M136" s="155"/>
      <c r="T136" s="156"/>
      <c r="AT136" s="151" t="s">
        <v>276</v>
      </c>
      <c r="AU136" s="151" t="s">
        <v>90</v>
      </c>
      <c r="AV136" s="12" t="s">
        <v>90</v>
      </c>
      <c r="AW136" s="12" t="s">
        <v>32</v>
      </c>
      <c r="AX136" s="12" t="s">
        <v>84</v>
      </c>
      <c r="AY136" s="151" t="s">
        <v>268</v>
      </c>
    </row>
    <row r="137" spans="2:65" s="1" customFormat="1" ht="24.2" customHeight="1">
      <c r="B137" s="32"/>
      <c r="C137" s="136" t="s">
        <v>101</v>
      </c>
      <c r="D137" s="136" t="s">
        <v>270</v>
      </c>
      <c r="E137" s="137" t="s">
        <v>6222</v>
      </c>
      <c r="F137" s="138" t="s">
        <v>6223</v>
      </c>
      <c r="G137" s="139" t="s">
        <v>215</v>
      </c>
      <c r="H137" s="140">
        <v>13.7</v>
      </c>
      <c r="I137" s="141"/>
      <c r="J137" s="142">
        <f>ROUND(I137*H137,2)</f>
        <v>0</v>
      </c>
      <c r="K137" s="138" t="s">
        <v>274</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6333</v>
      </c>
    </row>
    <row r="138" spans="2:65" s="12" customFormat="1">
      <c r="B138" s="149"/>
      <c r="D138" s="150" t="s">
        <v>276</v>
      </c>
      <c r="E138" s="151" t="s">
        <v>4254</v>
      </c>
      <c r="F138" s="152" t="s">
        <v>6317</v>
      </c>
      <c r="H138" s="153">
        <v>13.7</v>
      </c>
      <c r="I138" s="154"/>
      <c r="L138" s="149"/>
      <c r="M138" s="155"/>
      <c r="T138" s="156"/>
      <c r="AT138" s="151" t="s">
        <v>276</v>
      </c>
      <c r="AU138" s="151" t="s">
        <v>90</v>
      </c>
      <c r="AV138" s="12" t="s">
        <v>90</v>
      </c>
      <c r="AW138" s="12" t="s">
        <v>32</v>
      </c>
      <c r="AX138" s="12" t="s">
        <v>84</v>
      </c>
      <c r="AY138" s="151" t="s">
        <v>268</v>
      </c>
    </row>
    <row r="139" spans="2:65" s="1" customFormat="1" ht="21.75" customHeight="1">
      <c r="B139" s="32"/>
      <c r="C139" s="136" t="s">
        <v>289</v>
      </c>
      <c r="D139" s="136" t="s">
        <v>270</v>
      </c>
      <c r="E139" s="137" t="s">
        <v>4281</v>
      </c>
      <c r="F139" s="138" t="s">
        <v>4282</v>
      </c>
      <c r="G139" s="139" t="s">
        <v>273</v>
      </c>
      <c r="H139" s="140">
        <v>18.8</v>
      </c>
      <c r="I139" s="141"/>
      <c r="J139" s="142">
        <f>ROUND(I139*H139,2)</f>
        <v>0</v>
      </c>
      <c r="K139" s="138" t="s">
        <v>274</v>
      </c>
      <c r="L139" s="32"/>
      <c r="M139" s="143" t="s">
        <v>1</v>
      </c>
      <c r="N139" s="144" t="s">
        <v>43</v>
      </c>
      <c r="P139" s="145">
        <f>O139*H139</f>
        <v>0</v>
      </c>
      <c r="Q139" s="145">
        <v>6.9999999999999999E-4</v>
      </c>
      <c r="R139" s="145">
        <f>Q139*H139</f>
        <v>1.316E-2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6334</v>
      </c>
    </row>
    <row r="140" spans="2:65" s="12" customFormat="1">
      <c r="B140" s="149"/>
      <c r="D140" s="150" t="s">
        <v>276</v>
      </c>
      <c r="E140" s="151" t="s">
        <v>4257</v>
      </c>
      <c r="F140" s="152" t="s">
        <v>6318</v>
      </c>
      <c r="H140" s="153">
        <v>18.8</v>
      </c>
      <c r="I140" s="154"/>
      <c r="L140" s="149"/>
      <c r="M140" s="155"/>
      <c r="T140" s="156"/>
      <c r="AT140" s="151" t="s">
        <v>276</v>
      </c>
      <c r="AU140" s="151" t="s">
        <v>90</v>
      </c>
      <c r="AV140" s="12" t="s">
        <v>90</v>
      </c>
      <c r="AW140" s="12" t="s">
        <v>32</v>
      </c>
      <c r="AX140" s="12" t="s">
        <v>84</v>
      </c>
      <c r="AY140" s="151" t="s">
        <v>268</v>
      </c>
    </row>
    <row r="141" spans="2:65" s="1" customFormat="1" ht="16.5" customHeight="1">
      <c r="B141" s="32"/>
      <c r="C141" s="136" t="s">
        <v>293</v>
      </c>
      <c r="D141" s="136" t="s">
        <v>270</v>
      </c>
      <c r="E141" s="137" t="s">
        <v>4284</v>
      </c>
      <c r="F141" s="138" t="s">
        <v>4285</v>
      </c>
      <c r="G141" s="139" t="s">
        <v>273</v>
      </c>
      <c r="H141" s="140">
        <v>18.8</v>
      </c>
      <c r="I141" s="141"/>
      <c r="J141" s="142">
        <f>ROUND(I141*H141,2)</f>
        <v>0</v>
      </c>
      <c r="K141" s="138" t="s">
        <v>274</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6335</v>
      </c>
    </row>
    <row r="142" spans="2:65" s="12" customFormat="1">
      <c r="B142" s="149"/>
      <c r="D142" s="150" t="s">
        <v>276</v>
      </c>
      <c r="E142" s="151" t="s">
        <v>1</v>
      </c>
      <c r="F142" s="152" t="s">
        <v>4257</v>
      </c>
      <c r="H142" s="153">
        <v>18.8</v>
      </c>
      <c r="I142" s="154"/>
      <c r="L142" s="149"/>
      <c r="M142" s="155"/>
      <c r="T142" s="156"/>
      <c r="AT142" s="151" t="s">
        <v>276</v>
      </c>
      <c r="AU142" s="151" t="s">
        <v>90</v>
      </c>
      <c r="AV142" s="12" t="s">
        <v>90</v>
      </c>
      <c r="AW142" s="12" t="s">
        <v>32</v>
      </c>
      <c r="AX142" s="12" t="s">
        <v>84</v>
      </c>
      <c r="AY142" s="151" t="s">
        <v>268</v>
      </c>
    </row>
    <row r="143" spans="2:65" s="1" customFormat="1" ht="37.9" customHeight="1">
      <c r="B143" s="32"/>
      <c r="C143" s="136" t="s">
        <v>299</v>
      </c>
      <c r="D143" s="136" t="s">
        <v>270</v>
      </c>
      <c r="E143" s="137" t="s">
        <v>4287</v>
      </c>
      <c r="F143" s="138" t="s">
        <v>4288</v>
      </c>
      <c r="G143" s="139" t="s">
        <v>215</v>
      </c>
      <c r="H143" s="140">
        <v>22.608000000000001</v>
      </c>
      <c r="I143" s="141"/>
      <c r="J143" s="142">
        <f>ROUND(I143*H143,2)</f>
        <v>0</v>
      </c>
      <c r="K143" s="138" t="s">
        <v>274</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6336</v>
      </c>
    </row>
    <row r="144" spans="2:65" s="14" customFormat="1">
      <c r="B144" s="164"/>
      <c r="D144" s="150" t="s">
        <v>276</v>
      </c>
      <c r="E144" s="165" t="s">
        <v>1</v>
      </c>
      <c r="F144" s="166" t="s">
        <v>4290</v>
      </c>
      <c r="H144" s="165" t="s">
        <v>1</v>
      </c>
      <c r="I144" s="167"/>
      <c r="L144" s="164"/>
      <c r="M144" s="168"/>
      <c r="T144" s="169"/>
      <c r="AT144" s="165" t="s">
        <v>276</v>
      </c>
      <c r="AU144" s="165" t="s">
        <v>90</v>
      </c>
      <c r="AV144" s="14" t="s">
        <v>84</v>
      </c>
      <c r="AW144" s="14" t="s">
        <v>32</v>
      </c>
      <c r="AX144" s="14" t="s">
        <v>77</v>
      </c>
      <c r="AY144" s="165" t="s">
        <v>268</v>
      </c>
    </row>
    <row r="145" spans="2:65" s="12" customFormat="1">
      <c r="B145" s="149"/>
      <c r="D145" s="150" t="s">
        <v>276</v>
      </c>
      <c r="E145" s="151" t="s">
        <v>1</v>
      </c>
      <c r="F145" s="152" t="s">
        <v>4260</v>
      </c>
      <c r="H145" s="153">
        <v>11.304</v>
      </c>
      <c r="I145" s="154"/>
      <c r="L145" s="149"/>
      <c r="M145" s="155"/>
      <c r="T145" s="156"/>
      <c r="AT145" s="151" t="s">
        <v>276</v>
      </c>
      <c r="AU145" s="151" t="s">
        <v>90</v>
      </c>
      <c r="AV145" s="12" t="s">
        <v>90</v>
      </c>
      <c r="AW145" s="12" t="s">
        <v>32</v>
      </c>
      <c r="AX145" s="12" t="s">
        <v>77</v>
      </c>
      <c r="AY145" s="151" t="s">
        <v>268</v>
      </c>
    </row>
    <row r="146" spans="2:65" s="14" customFormat="1">
      <c r="B146" s="164"/>
      <c r="D146" s="150" t="s">
        <v>276</v>
      </c>
      <c r="E146" s="165" t="s">
        <v>1</v>
      </c>
      <c r="F146" s="166" t="s">
        <v>4291</v>
      </c>
      <c r="H146" s="165" t="s">
        <v>1</v>
      </c>
      <c r="I146" s="167"/>
      <c r="L146" s="164"/>
      <c r="M146" s="168"/>
      <c r="T146" s="169"/>
      <c r="AT146" s="165" t="s">
        <v>276</v>
      </c>
      <c r="AU146" s="165" t="s">
        <v>90</v>
      </c>
      <c r="AV146" s="14" t="s">
        <v>84</v>
      </c>
      <c r="AW146" s="14" t="s">
        <v>32</v>
      </c>
      <c r="AX146" s="14" t="s">
        <v>77</v>
      </c>
      <c r="AY146" s="165" t="s">
        <v>268</v>
      </c>
    </row>
    <row r="147" spans="2:65" s="12" customFormat="1">
      <c r="B147" s="149"/>
      <c r="D147" s="150" t="s">
        <v>276</v>
      </c>
      <c r="E147" s="151" t="s">
        <v>1</v>
      </c>
      <c r="F147" s="152" t="s">
        <v>4260</v>
      </c>
      <c r="H147" s="153">
        <v>11.304</v>
      </c>
      <c r="I147" s="154"/>
      <c r="L147" s="149"/>
      <c r="M147" s="155"/>
      <c r="T147" s="156"/>
      <c r="AT147" s="151" t="s">
        <v>276</v>
      </c>
      <c r="AU147" s="151" t="s">
        <v>90</v>
      </c>
      <c r="AV147" s="12" t="s">
        <v>90</v>
      </c>
      <c r="AW147" s="12" t="s">
        <v>32</v>
      </c>
      <c r="AX147" s="12" t="s">
        <v>77</v>
      </c>
      <c r="AY147" s="151" t="s">
        <v>268</v>
      </c>
    </row>
    <row r="148" spans="2:65" s="13" customFormat="1">
      <c r="B148" s="157"/>
      <c r="D148" s="150" t="s">
        <v>276</v>
      </c>
      <c r="E148" s="158" t="s">
        <v>1</v>
      </c>
      <c r="F148" s="159" t="s">
        <v>278</v>
      </c>
      <c r="H148" s="160">
        <v>22.608000000000001</v>
      </c>
      <c r="I148" s="161"/>
      <c r="L148" s="157"/>
      <c r="M148" s="162"/>
      <c r="T148" s="163"/>
      <c r="AT148" s="158" t="s">
        <v>276</v>
      </c>
      <c r="AU148" s="158" t="s">
        <v>90</v>
      </c>
      <c r="AV148" s="13" t="s">
        <v>101</v>
      </c>
      <c r="AW148" s="13" t="s">
        <v>32</v>
      </c>
      <c r="AX148" s="13" t="s">
        <v>84</v>
      </c>
      <c r="AY148" s="158" t="s">
        <v>268</v>
      </c>
    </row>
    <row r="149" spans="2:65" s="1" customFormat="1" ht="37.9" customHeight="1">
      <c r="B149" s="32"/>
      <c r="C149" s="136" t="s">
        <v>309</v>
      </c>
      <c r="D149" s="136" t="s">
        <v>270</v>
      </c>
      <c r="E149" s="137" t="s">
        <v>397</v>
      </c>
      <c r="F149" s="138" t="s">
        <v>398</v>
      </c>
      <c r="G149" s="139" t="s">
        <v>215</v>
      </c>
      <c r="H149" s="140">
        <v>2.3959999999999999</v>
      </c>
      <c r="I149" s="141"/>
      <c r="J149" s="142">
        <f>ROUND(I149*H149,2)</f>
        <v>0</v>
      </c>
      <c r="K149" s="138" t="s">
        <v>274</v>
      </c>
      <c r="L149" s="32"/>
      <c r="M149" s="143" t="s">
        <v>1</v>
      </c>
      <c r="N149" s="144" t="s">
        <v>43</v>
      </c>
      <c r="P149" s="145">
        <f>O149*H149</f>
        <v>0</v>
      </c>
      <c r="Q149" s="145">
        <v>0</v>
      </c>
      <c r="R149" s="145">
        <f>Q149*H149</f>
        <v>0</v>
      </c>
      <c r="S149" s="145">
        <v>0</v>
      </c>
      <c r="T149" s="146">
        <f>S149*H149</f>
        <v>0</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6337</v>
      </c>
    </row>
    <row r="150" spans="2:65" s="14" customFormat="1">
      <c r="B150" s="164"/>
      <c r="D150" s="150" t="s">
        <v>276</v>
      </c>
      <c r="E150" s="165" t="s">
        <v>1</v>
      </c>
      <c r="F150" s="166" t="s">
        <v>4293</v>
      </c>
      <c r="H150" s="165" t="s">
        <v>1</v>
      </c>
      <c r="I150" s="167"/>
      <c r="L150" s="164"/>
      <c r="M150" s="168"/>
      <c r="T150" s="169"/>
      <c r="AT150" s="165" t="s">
        <v>276</v>
      </c>
      <c r="AU150" s="165" t="s">
        <v>90</v>
      </c>
      <c r="AV150" s="14" t="s">
        <v>84</v>
      </c>
      <c r="AW150" s="14" t="s">
        <v>32</v>
      </c>
      <c r="AX150" s="14" t="s">
        <v>77</v>
      </c>
      <c r="AY150" s="165" t="s">
        <v>268</v>
      </c>
    </row>
    <row r="151" spans="2:65" s="12" customFormat="1">
      <c r="B151" s="149"/>
      <c r="D151" s="150" t="s">
        <v>276</v>
      </c>
      <c r="E151" s="151" t="s">
        <v>4262</v>
      </c>
      <c r="F151" s="152" t="s">
        <v>4492</v>
      </c>
      <c r="H151" s="153">
        <v>2.3959999999999999</v>
      </c>
      <c r="I151" s="154"/>
      <c r="L151" s="149"/>
      <c r="M151" s="155"/>
      <c r="T151" s="156"/>
      <c r="AT151" s="151" t="s">
        <v>276</v>
      </c>
      <c r="AU151" s="151" t="s">
        <v>90</v>
      </c>
      <c r="AV151" s="12" t="s">
        <v>90</v>
      </c>
      <c r="AW151" s="12" t="s">
        <v>32</v>
      </c>
      <c r="AX151" s="12" t="s">
        <v>84</v>
      </c>
      <c r="AY151" s="151" t="s">
        <v>268</v>
      </c>
    </row>
    <row r="152" spans="2:65" s="1" customFormat="1" ht="37.9" customHeight="1">
      <c r="B152" s="32"/>
      <c r="C152" s="136" t="s">
        <v>471</v>
      </c>
      <c r="D152" s="136" t="s">
        <v>270</v>
      </c>
      <c r="E152" s="137" t="s">
        <v>402</v>
      </c>
      <c r="F152" s="138" t="s">
        <v>403</v>
      </c>
      <c r="G152" s="139" t="s">
        <v>215</v>
      </c>
      <c r="H152" s="140">
        <v>23.96</v>
      </c>
      <c r="I152" s="141"/>
      <c r="J152" s="142">
        <f>ROUND(I152*H152,2)</f>
        <v>0</v>
      </c>
      <c r="K152" s="138" t="s">
        <v>274</v>
      </c>
      <c r="L152" s="32"/>
      <c r="M152" s="143" t="s">
        <v>1</v>
      </c>
      <c r="N152" s="144" t="s">
        <v>43</v>
      </c>
      <c r="P152" s="145">
        <f>O152*H152</f>
        <v>0</v>
      </c>
      <c r="Q152" s="145">
        <v>0</v>
      </c>
      <c r="R152" s="145">
        <f>Q152*H152</f>
        <v>0</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6338</v>
      </c>
    </row>
    <row r="153" spans="2:65" s="14" customFormat="1">
      <c r="B153" s="164"/>
      <c r="D153" s="150" t="s">
        <v>276</v>
      </c>
      <c r="E153" s="165" t="s">
        <v>1</v>
      </c>
      <c r="F153" s="166" t="s">
        <v>4293</v>
      </c>
      <c r="H153" s="165" t="s">
        <v>1</v>
      </c>
      <c r="I153" s="167"/>
      <c r="L153" s="164"/>
      <c r="M153" s="168"/>
      <c r="T153" s="169"/>
      <c r="AT153" s="165" t="s">
        <v>276</v>
      </c>
      <c r="AU153" s="165" t="s">
        <v>90</v>
      </c>
      <c r="AV153" s="14" t="s">
        <v>84</v>
      </c>
      <c r="AW153" s="14" t="s">
        <v>32</v>
      </c>
      <c r="AX153" s="14" t="s">
        <v>77</v>
      </c>
      <c r="AY153" s="165" t="s">
        <v>268</v>
      </c>
    </row>
    <row r="154" spans="2:65" s="12" customFormat="1">
      <c r="B154" s="149"/>
      <c r="D154" s="150" t="s">
        <v>276</v>
      </c>
      <c r="E154" s="151" t="s">
        <v>1</v>
      </c>
      <c r="F154" s="152" t="s">
        <v>4492</v>
      </c>
      <c r="H154" s="153">
        <v>2.3959999999999999</v>
      </c>
      <c r="I154" s="154"/>
      <c r="L154" s="149"/>
      <c r="M154" s="155"/>
      <c r="T154" s="156"/>
      <c r="AT154" s="151" t="s">
        <v>276</v>
      </c>
      <c r="AU154" s="151" t="s">
        <v>90</v>
      </c>
      <c r="AV154" s="12" t="s">
        <v>90</v>
      </c>
      <c r="AW154" s="12" t="s">
        <v>32</v>
      </c>
      <c r="AX154" s="12" t="s">
        <v>84</v>
      </c>
      <c r="AY154" s="151" t="s">
        <v>268</v>
      </c>
    </row>
    <row r="155" spans="2:65" s="12" customFormat="1">
      <c r="B155" s="149"/>
      <c r="D155" s="150" t="s">
        <v>276</v>
      </c>
      <c r="F155" s="152" t="s">
        <v>6339</v>
      </c>
      <c r="H155" s="153">
        <v>23.96</v>
      </c>
      <c r="I155" s="154"/>
      <c r="L155" s="149"/>
      <c r="M155" s="155"/>
      <c r="T155" s="156"/>
      <c r="AT155" s="151" t="s">
        <v>276</v>
      </c>
      <c r="AU155" s="151" t="s">
        <v>90</v>
      </c>
      <c r="AV155" s="12" t="s">
        <v>90</v>
      </c>
      <c r="AW155" s="12" t="s">
        <v>4</v>
      </c>
      <c r="AX155" s="12" t="s">
        <v>84</v>
      </c>
      <c r="AY155" s="151" t="s">
        <v>268</v>
      </c>
    </row>
    <row r="156" spans="2:65" s="1" customFormat="1" ht="24.2" customHeight="1">
      <c r="B156" s="32"/>
      <c r="C156" s="136" t="s">
        <v>315</v>
      </c>
      <c r="D156" s="136" t="s">
        <v>270</v>
      </c>
      <c r="E156" s="137" t="s">
        <v>817</v>
      </c>
      <c r="F156" s="138" t="s">
        <v>818</v>
      </c>
      <c r="G156" s="139" t="s">
        <v>215</v>
      </c>
      <c r="H156" s="140">
        <v>13.7</v>
      </c>
      <c r="I156" s="141"/>
      <c r="J156" s="142">
        <f>ROUND(I156*H156,2)</f>
        <v>0</v>
      </c>
      <c r="K156" s="138" t="s">
        <v>274</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6340</v>
      </c>
    </row>
    <row r="157" spans="2:65" s="14" customFormat="1">
      <c r="B157" s="164"/>
      <c r="D157" s="150" t="s">
        <v>276</v>
      </c>
      <c r="E157" s="165" t="s">
        <v>1</v>
      </c>
      <c r="F157" s="166" t="s">
        <v>4291</v>
      </c>
      <c r="H157" s="165" t="s">
        <v>1</v>
      </c>
      <c r="I157" s="167"/>
      <c r="L157" s="164"/>
      <c r="M157" s="168"/>
      <c r="T157" s="169"/>
      <c r="AT157" s="165" t="s">
        <v>276</v>
      </c>
      <c r="AU157" s="165" t="s">
        <v>90</v>
      </c>
      <c r="AV157" s="14" t="s">
        <v>84</v>
      </c>
      <c r="AW157" s="14" t="s">
        <v>32</v>
      </c>
      <c r="AX157" s="14" t="s">
        <v>77</v>
      </c>
      <c r="AY157" s="165" t="s">
        <v>268</v>
      </c>
    </row>
    <row r="158" spans="2:65" s="12" customFormat="1">
      <c r="B158" s="149"/>
      <c r="D158" s="150" t="s">
        <v>276</v>
      </c>
      <c r="E158" s="151" t="s">
        <v>1</v>
      </c>
      <c r="F158" s="152" t="s">
        <v>4260</v>
      </c>
      <c r="H158" s="153">
        <v>11.304</v>
      </c>
      <c r="I158" s="154"/>
      <c r="L158" s="149"/>
      <c r="M158" s="155"/>
      <c r="T158" s="156"/>
      <c r="AT158" s="151" t="s">
        <v>276</v>
      </c>
      <c r="AU158" s="151" t="s">
        <v>90</v>
      </c>
      <c r="AV158" s="12" t="s">
        <v>90</v>
      </c>
      <c r="AW158" s="12" t="s">
        <v>32</v>
      </c>
      <c r="AX158" s="12" t="s">
        <v>77</v>
      </c>
      <c r="AY158" s="151" t="s">
        <v>268</v>
      </c>
    </row>
    <row r="159" spans="2:65" s="14" customFormat="1">
      <c r="B159" s="164"/>
      <c r="D159" s="150" t="s">
        <v>276</v>
      </c>
      <c r="E159" s="165" t="s">
        <v>1</v>
      </c>
      <c r="F159" s="166" t="s">
        <v>4298</v>
      </c>
      <c r="H159" s="165" t="s">
        <v>1</v>
      </c>
      <c r="I159" s="167"/>
      <c r="L159" s="164"/>
      <c r="M159" s="168"/>
      <c r="T159" s="169"/>
      <c r="AT159" s="165" t="s">
        <v>276</v>
      </c>
      <c r="AU159" s="165" t="s">
        <v>90</v>
      </c>
      <c r="AV159" s="14" t="s">
        <v>84</v>
      </c>
      <c r="AW159" s="14" t="s">
        <v>32</v>
      </c>
      <c r="AX159" s="14" t="s">
        <v>77</v>
      </c>
      <c r="AY159" s="165" t="s">
        <v>268</v>
      </c>
    </row>
    <row r="160" spans="2:65" s="12" customFormat="1">
      <c r="B160" s="149"/>
      <c r="D160" s="150" t="s">
        <v>276</v>
      </c>
      <c r="E160" s="151" t="s">
        <v>1</v>
      </c>
      <c r="F160" s="152" t="s">
        <v>4262</v>
      </c>
      <c r="H160" s="153">
        <v>2.3959999999999999</v>
      </c>
      <c r="I160" s="154"/>
      <c r="L160" s="149"/>
      <c r="M160" s="155"/>
      <c r="T160" s="156"/>
      <c r="AT160" s="151" t="s">
        <v>276</v>
      </c>
      <c r="AU160" s="151" t="s">
        <v>90</v>
      </c>
      <c r="AV160" s="12" t="s">
        <v>90</v>
      </c>
      <c r="AW160" s="12" t="s">
        <v>32</v>
      </c>
      <c r="AX160" s="12" t="s">
        <v>77</v>
      </c>
      <c r="AY160" s="151" t="s">
        <v>268</v>
      </c>
    </row>
    <row r="161" spans="2:65" s="13" customFormat="1">
      <c r="B161" s="157"/>
      <c r="D161" s="150" t="s">
        <v>276</v>
      </c>
      <c r="E161" s="158" t="s">
        <v>1</v>
      </c>
      <c r="F161" s="159" t="s">
        <v>278</v>
      </c>
      <c r="H161" s="160">
        <v>13.7</v>
      </c>
      <c r="I161" s="161"/>
      <c r="L161" s="157"/>
      <c r="M161" s="162"/>
      <c r="T161" s="163"/>
      <c r="AT161" s="158" t="s">
        <v>276</v>
      </c>
      <c r="AU161" s="158" t="s">
        <v>90</v>
      </c>
      <c r="AV161" s="13" t="s">
        <v>101</v>
      </c>
      <c r="AW161" s="13" t="s">
        <v>32</v>
      </c>
      <c r="AX161" s="13" t="s">
        <v>84</v>
      </c>
      <c r="AY161" s="158" t="s">
        <v>268</v>
      </c>
    </row>
    <row r="162" spans="2:65" s="1" customFormat="1" ht="33" customHeight="1">
      <c r="B162" s="32"/>
      <c r="C162" s="136" t="s">
        <v>321</v>
      </c>
      <c r="D162" s="136" t="s">
        <v>270</v>
      </c>
      <c r="E162" s="137" t="s">
        <v>411</v>
      </c>
      <c r="F162" s="138" t="s">
        <v>412</v>
      </c>
      <c r="G162" s="139" t="s">
        <v>413</v>
      </c>
      <c r="H162" s="140">
        <v>4.7919999999999998</v>
      </c>
      <c r="I162" s="141"/>
      <c r="J162" s="142">
        <f>ROUND(I162*H162,2)</f>
        <v>0</v>
      </c>
      <c r="K162" s="138" t="s">
        <v>274</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6341</v>
      </c>
    </row>
    <row r="163" spans="2:65" s="12" customFormat="1">
      <c r="B163" s="149"/>
      <c r="D163" s="150" t="s">
        <v>276</v>
      </c>
      <c r="E163" s="151" t="s">
        <v>1</v>
      </c>
      <c r="F163" s="152" t="s">
        <v>4262</v>
      </c>
      <c r="H163" s="153">
        <v>2.3959999999999999</v>
      </c>
      <c r="I163" s="154"/>
      <c r="L163" s="149"/>
      <c r="M163" s="155"/>
      <c r="T163" s="156"/>
      <c r="AT163" s="151" t="s">
        <v>276</v>
      </c>
      <c r="AU163" s="151" t="s">
        <v>90</v>
      </c>
      <c r="AV163" s="12" t="s">
        <v>90</v>
      </c>
      <c r="AW163" s="12" t="s">
        <v>32</v>
      </c>
      <c r="AX163" s="12" t="s">
        <v>84</v>
      </c>
      <c r="AY163" s="151" t="s">
        <v>268</v>
      </c>
    </row>
    <row r="164" spans="2:65" s="12" customFormat="1">
      <c r="B164" s="149"/>
      <c r="D164" s="150" t="s">
        <v>276</v>
      </c>
      <c r="F164" s="152" t="s">
        <v>6342</v>
      </c>
      <c r="H164" s="153">
        <v>4.7919999999999998</v>
      </c>
      <c r="I164" s="154"/>
      <c r="L164" s="149"/>
      <c r="M164" s="155"/>
      <c r="T164" s="156"/>
      <c r="AT164" s="151" t="s">
        <v>276</v>
      </c>
      <c r="AU164" s="151" t="s">
        <v>90</v>
      </c>
      <c r="AV164" s="12" t="s">
        <v>90</v>
      </c>
      <c r="AW164" s="12" t="s">
        <v>4</v>
      </c>
      <c r="AX164" s="12" t="s">
        <v>84</v>
      </c>
      <c r="AY164" s="151" t="s">
        <v>268</v>
      </c>
    </row>
    <row r="165" spans="2:65" s="1" customFormat="1" ht="16.5" customHeight="1">
      <c r="B165" s="32"/>
      <c r="C165" s="136" t="s">
        <v>326</v>
      </c>
      <c r="D165" s="136" t="s">
        <v>270</v>
      </c>
      <c r="E165" s="137" t="s">
        <v>417</v>
      </c>
      <c r="F165" s="138" t="s">
        <v>418</v>
      </c>
      <c r="G165" s="139" t="s">
        <v>215</v>
      </c>
      <c r="H165" s="140">
        <v>2.3959999999999999</v>
      </c>
      <c r="I165" s="141"/>
      <c r="J165" s="142">
        <f>ROUND(I165*H165,2)</f>
        <v>0</v>
      </c>
      <c r="K165" s="138" t="s">
        <v>274</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6343</v>
      </c>
    </row>
    <row r="166" spans="2:65" s="12" customFormat="1">
      <c r="B166" s="149"/>
      <c r="D166" s="150" t="s">
        <v>276</v>
      </c>
      <c r="E166" s="151" t="s">
        <v>1</v>
      </c>
      <c r="F166" s="152" t="s">
        <v>4262</v>
      </c>
      <c r="H166" s="153">
        <v>2.3959999999999999</v>
      </c>
      <c r="I166" s="154"/>
      <c r="L166" s="149"/>
      <c r="M166" s="155"/>
      <c r="T166" s="156"/>
      <c r="AT166" s="151" t="s">
        <v>276</v>
      </c>
      <c r="AU166" s="151" t="s">
        <v>90</v>
      </c>
      <c r="AV166" s="12" t="s">
        <v>90</v>
      </c>
      <c r="AW166" s="12" t="s">
        <v>32</v>
      </c>
      <c r="AX166" s="12" t="s">
        <v>84</v>
      </c>
      <c r="AY166" s="151" t="s">
        <v>268</v>
      </c>
    </row>
    <row r="167" spans="2:65" s="1" customFormat="1" ht="24.2" customHeight="1">
      <c r="B167" s="32"/>
      <c r="C167" s="136" t="s">
        <v>346</v>
      </c>
      <c r="D167" s="136" t="s">
        <v>270</v>
      </c>
      <c r="E167" s="137" t="s">
        <v>420</v>
      </c>
      <c r="F167" s="138" t="s">
        <v>421</v>
      </c>
      <c r="G167" s="139" t="s">
        <v>215</v>
      </c>
      <c r="H167" s="140">
        <v>11.304</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6344</v>
      </c>
    </row>
    <row r="168" spans="2:65" s="12" customFormat="1">
      <c r="B168" s="149"/>
      <c r="D168" s="150" t="s">
        <v>276</v>
      </c>
      <c r="E168" s="151" t="s">
        <v>4260</v>
      </c>
      <c r="F168" s="152" t="s">
        <v>6345</v>
      </c>
      <c r="H168" s="153">
        <v>11.304</v>
      </c>
      <c r="I168" s="154"/>
      <c r="L168" s="149"/>
      <c r="M168" s="155"/>
      <c r="T168" s="156"/>
      <c r="AT168" s="151" t="s">
        <v>276</v>
      </c>
      <c r="AU168" s="151" t="s">
        <v>90</v>
      </c>
      <c r="AV168" s="12" t="s">
        <v>90</v>
      </c>
      <c r="AW168" s="12" t="s">
        <v>32</v>
      </c>
      <c r="AX168" s="12" t="s">
        <v>84</v>
      </c>
      <c r="AY168" s="151" t="s">
        <v>268</v>
      </c>
    </row>
    <row r="169" spans="2:65" s="11" customFormat="1" ht="22.9" customHeight="1">
      <c r="B169" s="124"/>
      <c r="D169" s="125" t="s">
        <v>76</v>
      </c>
      <c r="E169" s="134" t="s">
        <v>101</v>
      </c>
      <c r="F169" s="134" t="s">
        <v>4112</v>
      </c>
      <c r="I169" s="127"/>
      <c r="J169" s="135">
        <f>BK169</f>
        <v>0</v>
      </c>
      <c r="L169" s="124"/>
      <c r="M169" s="129"/>
      <c r="P169" s="130">
        <f>SUM(P170:P171)</f>
        <v>0</v>
      </c>
      <c r="R169" s="130">
        <f>SUM(R170:R171)</f>
        <v>0</v>
      </c>
      <c r="T169" s="131">
        <f>SUM(T170:T171)</f>
        <v>0</v>
      </c>
      <c r="AR169" s="125" t="s">
        <v>84</v>
      </c>
      <c r="AT169" s="132" t="s">
        <v>76</v>
      </c>
      <c r="AU169" s="132" t="s">
        <v>84</v>
      </c>
      <c r="AY169" s="125" t="s">
        <v>268</v>
      </c>
      <c r="BK169" s="133">
        <f>SUM(BK170:BK171)</f>
        <v>0</v>
      </c>
    </row>
    <row r="170" spans="2:65" s="1" customFormat="1" ht="16.5" customHeight="1">
      <c r="B170" s="32"/>
      <c r="C170" s="136" t="s">
        <v>356</v>
      </c>
      <c r="D170" s="136" t="s">
        <v>270</v>
      </c>
      <c r="E170" s="137" t="s">
        <v>4311</v>
      </c>
      <c r="F170" s="138" t="s">
        <v>4312</v>
      </c>
      <c r="G170" s="139" t="s">
        <v>215</v>
      </c>
      <c r="H170" s="140">
        <v>0.7</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6346</v>
      </c>
    </row>
    <row r="171" spans="2:65" s="12" customFormat="1">
      <c r="B171" s="149"/>
      <c r="D171" s="150" t="s">
        <v>276</v>
      </c>
      <c r="E171" s="151" t="s">
        <v>4252</v>
      </c>
      <c r="F171" s="152" t="s">
        <v>6206</v>
      </c>
      <c r="H171" s="153">
        <v>0.7</v>
      </c>
      <c r="I171" s="154"/>
      <c r="L171" s="149"/>
      <c r="M171" s="155"/>
      <c r="T171" s="156"/>
      <c r="AT171" s="151" t="s">
        <v>276</v>
      </c>
      <c r="AU171" s="151" t="s">
        <v>90</v>
      </c>
      <c r="AV171" s="12" t="s">
        <v>90</v>
      </c>
      <c r="AW171" s="12" t="s">
        <v>32</v>
      </c>
      <c r="AX171" s="12" t="s">
        <v>84</v>
      </c>
      <c r="AY171" s="151" t="s">
        <v>268</v>
      </c>
    </row>
    <row r="172" spans="2:65" s="11" customFormat="1" ht="22.9" customHeight="1">
      <c r="B172" s="124"/>
      <c r="D172" s="125" t="s">
        <v>76</v>
      </c>
      <c r="E172" s="134" t="s">
        <v>309</v>
      </c>
      <c r="F172" s="134" t="s">
        <v>4315</v>
      </c>
      <c r="I172" s="127"/>
      <c r="J172" s="135">
        <f>BK172</f>
        <v>0</v>
      </c>
      <c r="L172" s="124"/>
      <c r="M172" s="129"/>
      <c r="P172" s="130">
        <f>SUM(P173:P183)</f>
        <v>0</v>
      </c>
      <c r="R172" s="130">
        <f>SUM(R173:R183)</f>
        <v>0.81601999999999997</v>
      </c>
      <c r="T172" s="131">
        <f>SUM(T173:T183)</f>
        <v>5.8E-4</v>
      </c>
      <c r="AR172" s="125" t="s">
        <v>84</v>
      </c>
      <c r="AT172" s="132" t="s">
        <v>76</v>
      </c>
      <c r="AU172" s="132" t="s">
        <v>84</v>
      </c>
      <c r="AY172" s="125" t="s">
        <v>268</v>
      </c>
      <c r="BK172" s="133">
        <f>SUM(BK173:BK183)</f>
        <v>0</v>
      </c>
    </row>
    <row r="173" spans="2:65" s="1" customFormat="1" ht="21.75" customHeight="1">
      <c r="B173" s="32"/>
      <c r="C173" s="136" t="s">
        <v>361</v>
      </c>
      <c r="D173" s="136" t="s">
        <v>270</v>
      </c>
      <c r="E173" s="137" t="s">
        <v>6347</v>
      </c>
      <c r="F173" s="138" t="s">
        <v>6348</v>
      </c>
      <c r="G173" s="139" t="s">
        <v>318</v>
      </c>
      <c r="H173" s="140">
        <v>2</v>
      </c>
      <c r="I173" s="141"/>
      <c r="J173" s="142">
        <f t="shared" ref="J173:J183" si="0">ROUND(I173*H173,2)</f>
        <v>0</v>
      </c>
      <c r="K173" s="138" t="s">
        <v>274</v>
      </c>
      <c r="L173" s="32"/>
      <c r="M173" s="143" t="s">
        <v>1</v>
      </c>
      <c r="N173" s="144" t="s">
        <v>43</v>
      </c>
      <c r="P173" s="145">
        <f t="shared" ref="P173:P183" si="1">O173*H173</f>
        <v>0</v>
      </c>
      <c r="Q173" s="145">
        <v>0</v>
      </c>
      <c r="R173" s="145">
        <f t="shared" ref="R173:R183" si="2">Q173*H173</f>
        <v>0</v>
      </c>
      <c r="S173" s="145">
        <v>2.9E-4</v>
      </c>
      <c r="T173" s="146">
        <f t="shared" ref="T173:T183" si="3">S173*H173</f>
        <v>5.8E-4</v>
      </c>
      <c r="AR173" s="147" t="s">
        <v>101</v>
      </c>
      <c r="AT173" s="147" t="s">
        <v>270</v>
      </c>
      <c r="AU173" s="147" t="s">
        <v>90</v>
      </c>
      <c r="AY173" s="17" t="s">
        <v>268</v>
      </c>
      <c r="BE173" s="148">
        <f t="shared" ref="BE173:BE183" si="4">IF(N173="základní",J173,0)</f>
        <v>0</v>
      </c>
      <c r="BF173" s="148">
        <f t="shared" ref="BF173:BF183" si="5">IF(N173="snížená",J173,0)</f>
        <v>0</v>
      </c>
      <c r="BG173" s="148">
        <f t="shared" ref="BG173:BG183" si="6">IF(N173="zákl. přenesená",J173,0)</f>
        <v>0</v>
      </c>
      <c r="BH173" s="148">
        <f t="shared" ref="BH173:BH183" si="7">IF(N173="sníž. přenesená",J173,0)</f>
        <v>0</v>
      </c>
      <c r="BI173" s="148">
        <f t="shared" ref="BI173:BI183" si="8">IF(N173="nulová",J173,0)</f>
        <v>0</v>
      </c>
      <c r="BJ173" s="17" t="s">
        <v>90</v>
      </c>
      <c r="BK173" s="148">
        <f t="shared" ref="BK173:BK183" si="9">ROUND(I173*H173,2)</f>
        <v>0</v>
      </c>
      <c r="BL173" s="17" t="s">
        <v>101</v>
      </c>
      <c r="BM173" s="147" t="s">
        <v>6349</v>
      </c>
    </row>
    <row r="174" spans="2:65" s="1" customFormat="1" ht="24.2" customHeight="1">
      <c r="B174" s="32"/>
      <c r="C174" s="136" t="s">
        <v>8</v>
      </c>
      <c r="D174" s="136" t="s">
        <v>270</v>
      </c>
      <c r="E174" s="137" t="s">
        <v>4506</v>
      </c>
      <c r="F174" s="138" t="s">
        <v>4507</v>
      </c>
      <c r="G174" s="139" t="s">
        <v>318</v>
      </c>
      <c r="H174" s="140">
        <v>2</v>
      </c>
      <c r="I174" s="141"/>
      <c r="J174" s="142">
        <f t="shared" si="0"/>
        <v>0</v>
      </c>
      <c r="K174" s="138" t="s">
        <v>274</v>
      </c>
      <c r="L174" s="32"/>
      <c r="M174" s="143" t="s">
        <v>1</v>
      </c>
      <c r="N174" s="144" t="s">
        <v>43</v>
      </c>
      <c r="P174" s="145">
        <f t="shared" si="1"/>
        <v>0</v>
      </c>
      <c r="Q174" s="145">
        <v>0</v>
      </c>
      <c r="R174" s="145">
        <f t="shared" si="2"/>
        <v>0</v>
      </c>
      <c r="S174" s="145">
        <v>0</v>
      </c>
      <c r="T174" s="146">
        <f t="shared" si="3"/>
        <v>0</v>
      </c>
      <c r="AR174" s="147" t="s">
        <v>101</v>
      </c>
      <c r="AT174" s="147" t="s">
        <v>270</v>
      </c>
      <c r="AU174" s="147" t="s">
        <v>90</v>
      </c>
      <c r="AY174" s="17" t="s">
        <v>268</v>
      </c>
      <c r="BE174" s="148">
        <f t="shared" si="4"/>
        <v>0</v>
      </c>
      <c r="BF174" s="148">
        <f t="shared" si="5"/>
        <v>0</v>
      </c>
      <c r="BG174" s="148">
        <f t="shared" si="6"/>
        <v>0</v>
      </c>
      <c r="BH174" s="148">
        <f t="shared" si="7"/>
        <v>0</v>
      </c>
      <c r="BI174" s="148">
        <f t="shared" si="8"/>
        <v>0</v>
      </c>
      <c r="BJ174" s="17" t="s">
        <v>90</v>
      </c>
      <c r="BK174" s="148">
        <f t="shared" si="9"/>
        <v>0</v>
      </c>
      <c r="BL174" s="17" t="s">
        <v>101</v>
      </c>
      <c r="BM174" s="147" t="s">
        <v>6350</v>
      </c>
    </row>
    <row r="175" spans="2:65" s="1" customFormat="1" ht="21.75" customHeight="1">
      <c r="B175" s="32"/>
      <c r="C175" s="186" t="s">
        <v>370</v>
      </c>
      <c r="D175" s="186" t="s">
        <v>982</v>
      </c>
      <c r="E175" s="187" t="s">
        <v>4512</v>
      </c>
      <c r="F175" s="188" t="s">
        <v>4513</v>
      </c>
      <c r="G175" s="189" t="s">
        <v>318</v>
      </c>
      <c r="H175" s="190">
        <v>2</v>
      </c>
      <c r="I175" s="191"/>
      <c r="J175" s="192">
        <f t="shared" si="0"/>
        <v>0</v>
      </c>
      <c r="K175" s="188" t="s">
        <v>274</v>
      </c>
      <c r="L175" s="193"/>
      <c r="M175" s="194" t="s">
        <v>1</v>
      </c>
      <c r="N175" s="195" t="s">
        <v>43</v>
      </c>
      <c r="P175" s="145">
        <f t="shared" si="1"/>
        <v>0</v>
      </c>
      <c r="Q175" s="145">
        <v>2.7E-4</v>
      </c>
      <c r="R175" s="145">
        <f t="shared" si="2"/>
        <v>5.4000000000000001E-4</v>
      </c>
      <c r="S175" s="145">
        <v>0</v>
      </c>
      <c r="T175" s="146">
        <f t="shared" si="3"/>
        <v>0</v>
      </c>
      <c r="AR175" s="147" t="s">
        <v>309</v>
      </c>
      <c r="AT175" s="147" t="s">
        <v>982</v>
      </c>
      <c r="AU175" s="147" t="s">
        <v>90</v>
      </c>
      <c r="AY175" s="17" t="s">
        <v>268</v>
      </c>
      <c r="BE175" s="148">
        <f t="shared" si="4"/>
        <v>0</v>
      </c>
      <c r="BF175" s="148">
        <f t="shared" si="5"/>
        <v>0</v>
      </c>
      <c r="BG175" s="148">
        <f t="shared" si="6"/>
        <v>0</v>
      </c>
      <c r="BH175" s="148">
        <f t="shared" si="7"/>
        <v>0</v>
      </c>
      <c r="BI175" s="148">
        <f t="shared" si="8"/>
        <v>0</v>
      </c>
      <c r="BJ175" s="17" t="s">
        <v>90</v>
      </c>
      <c r="BK175" s="148">
        <f t="shared" si="9"/>
        <v>0</v>
      </c>
      <c r="BL175" s="17" t="s">
        <v>101</v>
      </c>
      <c r="BM175" s="147" t="s">
        <v>6351</v>
      </c>
    </row>
    <row r="176" spans="2:65" s="1" customFormat="1" ht="33" customHeight="1">
      <c r="B176" s="32"/>
      <c r="C176" s="136" t="s">
        <v>374</v>
      </c>
      <c r="D176" s="136" t="s">
        <v>270</v>
      </c>
      <c r="E176" s="137" t="s">
        <v>6352</v>
      </c>
      <c r="F176" s="138" t="s">
        <v>6353</v>
      </c>
      <c r="G176" s="139" t="s">
        <v>281</v>
      </c>
      <c r="H176" s="140">
        <v>1</v>
      </c>
      <c r="I176" s="141"/>
      <c r="J176" s="142">
        <f t="shared" si="0"/>
        <v>0</v>
      </c>
      <c r="K176" s="138" t="s">
        <v>1</v>
      </c>
      <c r="L176" s="32"/>
      <c r="M176" s="143" t="s">
        <v>1</v>
      </c>
      <c r="N176" s="144" t="s">
        <v>43</v>
      </c>
      <c r="P176" s="145">
        <f t="shared" si="1"/>
        <v>0</v>
      </c>
      <c r="Q176" s="145">
        <v>0.43786000000000003</v>
      </c>
      <c r="R176" s="145">
        <f t="shared" si="2"/>
        <v>0.43786000000000003</v>
      </c>
      <c r="S176" s="145">
        <v>0</v>
      </c>
      <c r="T176" s="146">
        <f t="shared" si="3"/>
        <v>0</v>
      </c>
      <c r="AR176" s="147" t="s">
        <v>101</v>
      </c>
      <c r="AT176" s="147" t="s">
        <v>270</v>
      </c>
      <c r="AU176" s="147" t="s">
        <v>90</v>
      </c>
      <c r="AY176" s="17" t="s">
        <v>268</v>
      </c>
      <c r="BE176" s="148">
        <f t="shared" si="4"/>
        <v>0</v>
      </c>
      <c r="BF176" s="148">
        <f t="shared" si="5"/>
        <v>0</v>
      </c>
      <c r="BG176" s="148">
        <f t="shared" si="6"/>
        <v>0</v>
      </c>
      <c r="BH176" s="148">
        <f t="shared" si="7"/>
        <v>0</v>
      </c>
      <c r="BI176" s="148">
        <f t="shared" si="8"/>
        <v>0</v>
      </c>
      <c r="BJ176" s="17" t="s">
        <v>90</v>
      </c>
      <c r="BK176" s="148">
        <f t="shared" si="9"/>
        <v>0</v>
      </c>
      <c r="BL176" s="17" t="s">
        <v>101</v>
      </c>
      <c r="BM176" s="147" t="s">
        <v>6354</v>
      </c>
    </row>
    <row r="177" spans="2:65" s="1" customFormat="1" ht="24.2" customHeight="1">
      <c r="B177" s="32"/>
      <c r="C177" s="186" t="s">
        <v>378</v>
      </c>
      <c r="D177" s="186" t="s">
        <v>982</v>
      </c>
      <c r="E177" s="187" t="s">
        <v>6355</v>
      </c>
      <c r="F177" s="188" t="s">
        <v>6356</v>
      </c>
      <c r="G177" s="189" t="s">
        <v>281</v>
      </c>
      <c r="H177" s="190">
        <v>1</v>
      </c>
      <c r="I177" s="191"/>
      <c r="J177" s="192">
        <f t="shared" si="0"/>
        <v>0</v>
      </c>
      <c r="K177" s="188" t="s">
        <v>1</v>
      </c>
      <c r="L177" s="193"/>
      <c r="M177" s="194" t="s">
        <v>1</v>
      </c>
      <c r="N177" s="195" t="s">
        <v>43</v>
      </c>
      <c r="P177" s="145">
        <f t="shared" si="1"/>
        <v>0</v>
      </c>
      <c r="Q177" s="145">
        <v>8.4000000000000005E-2</v>
      </c>
      <c r="R177" s="145">
        <f t="shared" si="2"/>
        <v>8.4000000000000005E-2</v>
      </c>
      <c r="S177" s="145">
        <v>0</v>
      </c>
      <c r="T177" s="146">
        <f t="shared" si="3"/>
        <v>0</v>
      </c>
      <c r="AR177" s="147" t="s">
        <v>309</v>
      </c>
      <c r="AT177" s="147" t="s">
        <v>982</v>
      </c>
      <c r="AU177" s="147" t="s">
        <v>90</v>
      </c>
      <c r="AY177" s="17" t="s">
        <v>268</v>
      </c>
      <c r="BE177" s="148">
        <f t="shared" si="4"/>
        <v>0</v>
      </c>
      <c r="BF177" s="148">
        <f t="shared" si="5"/>
        <v>0</v>
      </c>
      <c r="BG177" s="148">
        <f t="shared" si="6"/>
        <v>0</v>
      </c>
      <c r="BH177" s="148">
        <f t="shared" si="7"/>
        <v>0</v>
      </c>
      <c r="BI177" s="148">
        <f t="shared" si="8"/>
        <v>0</v>
      </c>
      <c r="BJ177" s="17" t="s">
        <v>90</v>
      </c>
      <c r="BK177" s="148">
        <f t="shared" si="9"/>
        <v>0</v>
      </c>
      <c r="BL177" s="17" t="s">
        <v>101</v>
      </c>
      <c r="BM177" s="147" t="s">
        <v>6357</v>
      </c>
    </row>
    <row r="178" spans="2:65" s="1" customFormat="1" ht="37.9" customHeight="1">
      <c r="B178" s="32"/>
      <c r="C178" s="136" t="s">
        <v>382</v>
      </c>
      <c r="D178" s="136" t="s">
        <v>270</v>
      </c>
      <c r="E178" s="137" t="s">
        <v>6358</v>
      </c>
      <c r="F178" s="138" t="s">
        <v>6359</v>
      </c>
      <c r="G178" s="139" t="s">
        <v>281</v>
      </c>
      <c r="H178" s="140">
        <v>1</v>
      </c>
      <c r="I178" s="141"/>
      <c r="J178" s="142">
        <f t="shared" si="0"/>
        <v>0</v>
      </c>
      <c r="K178" s="138" t="s">
        <v>274</v>
      </c>
      <c r="L178" s="32"/>
      <c r="M178" s="143" t="s">
        <v>1</v>
      </c>
      <c r="N178" s="144" t="s">
        <v>43</v>
      </c>
      <c r="P178" s="145">
        <f t="shared" si="1"/>
        <v>0</v>
      </c>
      <c r="Q178" s="145">
        <v>0.09</v>
      </c>
      <c r="R178" s="145">
        <f t="shared" si="2"/>
        <v>0.09</v>
      </c>
      <c r="S178" s="145">
        <v>0</v>
      </c>
      <c r="T178" s="146">
        <f t="shared" si="3"/>
        <v>0</v>
      </c>
      <c r="AR178" s="147" t="s">
        <v>101</v>
      </c>
      <c r="AT178" s="147" t="s">
        <v>270</v>
      </c>
      <c r="AU178" s="147" t="s">
        <v>90</v>
      </c>
      <c r="AY178" s="17" t="s">
        <v>268</v>
      </c>
      <c r="BE178" s="148">
        <f t="shared" si="4"/>
        <v>0</v>
      </c>
      <c r="BF178" s="148">
        <f t="shared" si="5"/>
        <v>0</v>
      </c>
      <c r="BG178" s="148">
        <f t="shared" si="6"/>
        <v>0</v>
      </c>
      <c r="BH178" s="148">
        <f t="shared" si="7"/>
        <v>0</v>
      </c>
      <c r="BI178" s="148">
        <f t="shared" si="8"/>
        <v>0</v>
      </c>
      <c r="BJ178" s="17" t="s">
        <v>90</v>
      </c>
      <c r="BK178" s="148">
        <f t="shared" si="9"/>
        <v>0</v>
      </c>
      <c r="BL178" s="17" t="s">
        <v>101</v>
      </c>
      <c r="BM178" s="147" t="s">
        <v>6360</v>
      </c>
    </row>
    <row r="179" spans="2:65" s="1" customFormat="1" ht="21.75" customHeight="1">
      <c r="B179" s="32"/>
      <c r="C179" s="186" t="s">
        <v>387</v>
      </c>
      <c r="D179" s="186" t="s">
        <v>982</v>
      </c>
      <c r="E179" s="187" t="s">
        <v>6361</v>
      </c>
      <c r="F179" s="188" t="s">
        <v>6362</v>
      </c>
      <c r="G179" s="189" t="s">
        <v>281</v>
      </c>
      <c r="H179" s="190">
        <v>1</v>
      </c>
      <c r="I179" s="191"/>
      <c r="J179" s="192">
        <f t="shared" si="0"/>
        <v>0</v>
      </c>
      <c r="K179" s="188" t="s">
        <v>274</v>
      </c>
      <c r="L179" s="193"/>
      <c r="M179" s="194" t="s">
        <v>1</v>
      </c>
      <c r="N179" s="195" t="s">
        <v>43</v>
      </c>
      <c r="P179" s="145">
        <f t="shared" si="1"/>
        <v>0</v>
      </c>
      <c r="Q179" s="145">
        <v>0.19600000000000001</v>
      </c>
      <c r="R179" s="145">
        <f t="shared" si="2"/>
        <v>0.19600000000000001</v>
      </c>
      <c r="S179" s="145">
        <v>0</v>
      </c>
      <c r="T179" s="146">
        <f t="shared" si="3"/>
        <v>0</v>
      </c>
      <c r="AR179" s="147" t="s">
        <v>309</v>
      </c>
      <c r="AT179" s="147" t="s">
        <v>982</v>
      </c>
      <c r="AU179" s="147" t="s">
        <v>90</v>
      </c>
      <c r="AY179" s="17" t="s">
        <v>268</v>
      </c>
      <c r="BE179" s="148">
        <f t="shared" si="4"/>
        <v>0</v>
      </c>
      <c r="BF179" s="148">
        <f t="shared" si="5"/>
        <v>0</v>
      </c>
      <c r="BG179" s="148">
        <f t="shared" si="6"/>
        <v>0</v>
      </c>
      <c r="BH179" s="148">
        <f t="shared" si="7"/>
        <v>0</v>
      </c>
      <c r="BI179" s="148">
        <f t="shared" si="8"/>
        <v>0</v>
      </c>
      <c r="BJ179" s="17" t="s">
        <v>90</v>
      </c>
      <c r="BK179" s="148">
        <f t="shared" si="9"/>
        <v>0</v>
      </c>
      <c r="BL179" s="17" t="s">
        <v>101</v>
      </c>
      <c r="BM179" s="147" t="s">
        <v>6363</v>
      </c>
    </row>
    <row r="180" spans="2:65" s="1" customFormat="1" ht="21.75" customHeight="1">
      <c r="B180" s="32"/>
      <c r="C180" s="136" t="s">
        <v>7</v>
      </c>
      <c r="D180" s="136" t="s">
        <v>270</v>
      </c>
      <c r="E180" s="137" t="s">
        <v>4527</v>
      </c>
      <c r="F180" s="138" t="s">
        <v>4528</v>
      </c>
      <c r="G180" s="139" t="s">
        <v>318</v>
      </c>
      <c r="H180" s="140">
        <v>2</v>
      </c>
      <c r="I180" s="141"/>
      <c r="J180" s="142">
        <f t="shared" si="0"/>
        <v>0</v>
      </c>
      <c r="K180" s="138" t="s">
        <v>274</v>
      </c>
      <c r="L180" s="32"/>
      <c r="M180" s="143" t="s">
        <v>1</v>
      </c>
      <c r="N180" s="144" t="s">
        <v>43</v>
      </c>
      <c r="P180" s="145">
        <f t="shared" si="1"/>
        <v>0</v>
      </c>
      <c r="Q180" s="145">
        <v>9.0000000000000006E-5</v>
      </c>
      <c r="R180" s="145">
        <f t="shared" si="2"/>
        <v>1.8000000000000001E-4</v>
      </c>
      <c r="S180" s="145">
        <v>0</v>
      </c>
      <c r="T180" s="146">
        <f t="shared" si="3"/>
        <v>0</v>
      </c>
      <c r="AR180" s="147" t="s">
        <v>101</v>
      </c>
      <c r="AT180" s="147" t="s">
        <v>270</v>
      </c>
      <c r="AU180" s="147" t="s">
        <v>90</v>
      </c>
      <c r="AY180" s="17" t="s">
        <v>268</v>
      </c>
      <c r="BE180" s="148">
        <f t="shared" si="4"/>
        <v>0</v>
      </c>
      <c r="BF180" s="148">
        <f t="shared" si="5"/>
        <v>0</v>
      </c>
      <c r="BG180" s="148">
        <f t="shared" si="6"/>
        <v>0</v>
      </c>
      <c r="BH180" s="148">
        <f t="shared" si="7"/>
        <v>0</v>
      </c>
      <c r="BI180" s="148">
        <f t="shared" si="8"/>
        <v>0</v>
      </c>
      <c r="BJ180" s="17" t="s">
        <v>90</v>
      </c>
      <c r="BK180" s="148">
        <f t="shared" si="9"/>
        <v>0</v>
      </c>
      <c r="BL180" s="17" t="s">
        <v>101</v>
      </c>
      <c r="BM180" s="147" t="s">
        <v>6364</v>
      </c>
    </row>
    <row r="181" spans="2:65" s="1" customFormat="1" ht="16.5" customHeight="1">
      <c r="B181" s="32"/>
      <c r="C181" s="136" t="s">
        <v>396</v>
      </c>
      <c r="D181" s="136" t="s">
        <v>270</v>
      </c>
      <c r="E181" s="137" t="s">
        <v>6365</v>
      </c>
      <c r="F181" s="138" t="s">
        <v>6366</v>
      </c>
      <c r="G181" s="139" t="s">
        <v>665</v>
      </c>
      <c r="H181" s="140">
        <v>2</v>
      </c>
      <c r="I181" s="141"/>
      <c r="J181" s="142">
        <f t="shared" si="0"/>
        <v>0</v>
      </c>
      <c r="K181" s="138" t="s">
        <v>274</v>
      </c>
      <c r="L181" s="32"/>
      <c r="M181" s="143" t="s">
        <v>1</v>
      </c>
      <c r="N181" s="144" t="s">
        <v>43</v>
      </c>
      <c r="P181" s="145">
        <f t="shared" si="1"/>
        <v>0</v>
      </c>
      <c r="Q181" s="145">
        <v>2E-3</v>
      </c>
      <c r="R181" s="145">
        <f t="shared" si="2"/>
        <v>4.0000000000000001E-3</v>
      </c>
      <c r="S181" s="145">
        <v>0</v>
      </c>
      <c r="T181" s="146">
        <f t="shared" si="3"/>
        <v>0</v>
      </c>
      <c r="AR181" s="147" t="s">
        <v>101</v>
      </c>
      <c r="AT181" s="147" t="s">
        <v>270</v>
      </c>
      <c r="AU181" s="147" t="s">
        <v>90</v>
      </c>
      <c r="AY181" s="17" t="s">
        <v>268</v>
      </c>
      <c r="BE181" s="148">
        <f t="shared" si="4"/>
        <v>0</v>
      </c>
      <c r="BF181" s="148">
        <f t="shared" si="5"/>
        <v>0</v>
      </c>
      <c r="BG181" s="148">
        <f t="shared" si="6"/>
        <v>0</v>
      </c>
      <c r="BH181" s="148">
        <f t="shared" si="7"/>
        <v>0</v>
      </c>
      <c r="BI181" s="148">
        <f t="shared" si="8"/>
        <v>0</v>
      </c>
      <c r="BJ181" s="17" t="s">
        <v>90</v>
      </c>
      <c r="BK181" s="148">
        <f t="shared" si="9"/>
        <v>0</v>
      </c>
      <c r="BL181" s="17" t="s">
        <v>101</v>
      </c>
      <c r="BM181" s="147" t="s">
        <v>6367</v>
      </c>
    </row>
    <row r="182" spans="2:65" s="1" customFormat="1" ht="33" customHeight="1">
      <c r="B182" s="32"/>
      <c r="C182" s="136" t="s">
        <v>401</v>
      </c>
      <c r="D182" s="136" t="s">
        <v>270</v>
      </c>
      <c r="E182" s="137" t="s">
        <v>4618</v>
      </c>
      <c r="F182" s="138" t="s">
        <v>4619</v>
      </c>
      <c r="G182" s="139" t="s">
        <v>281</v>
      </c>
      <c r="H182" s="140">
        <v>1</v>
      </c>
      <c r="I182" s="141"/>
      <c r="J182" s="142">
        <f t="shared" si="0"/>
        <v>0</v>
      </c>
      <c r="K182" s="138" t="s">
        <v>274</v>
      </c>
      <c r="L182" s="32"/>
      <c r="M182" s="143" t="s">
        <v>1</v>
      </c>
      <c r="N182" s="144" t="s">
        <v>43</v>
      </c>
      <c r="P182" s="145">
        <f t="shared" si="1"/>
        <v>0</v>
      </c>
      <c r="Q182" s="145">
        <v>1.5499999999999999E-3</v>
      </c>
      <c r="R182" s="145">
        <f t="shared" si="2"/>
        <v>1.5499999999999999E-3</v>
      </c>
      <c r="S182" s="145">
        <v>0</v>
      </c>
      <c r="T182" s="146">
        <f t="shared" si="3"/>
        <v>0</v>
      </c>
      <c r="AR182" s="147" t="s">
        <v>101</v>
      </c>
      <c r="AT182" s="147" t="s">
        <v>270</v>
      </c>
      <c r="AU182" s="147" t="s">
        <v>90</v>
      </c>
      <c r="AY182" s="17" t="s">
        <v>268</v>
      </c>
      <c r="BE182" s="148">
        <f t="shared" si="4"/>
        <v>0</v>
      </c>
      <c r="BF182" s="148">
        <f t="shared" si="5"/>
        <v>0</v>
      </c>
      <c r="BG182" s="148">
        <f t="shared" si="6"/>
        <v>0</v>
      </c>
      <c r="BH182" s="148">
        <f t="shared" si="7"/>
        <v>0</v>
      </c>
      <c r="BI182" s="148">
        <f t="shared" si="8"/>
        <v>0</v>
      </c>
      <c r="BJ182" s="17" t="s">
        <v>90</v>
      </c>
      <c r="BK182" s="148">
        <f t="shared" si="9"/>
        <v>0</v>
      </c>
      <c r="BL182" s="17" t="s">
        <v>101</v>
      </c>
      <c r="BM182" s="147" t="s">
        <v>6368</v>
      </c>
    </row>
    <row r="183" spans="2:65" s="1" customFormat="1" ht="33" customHeight="1">
      <c r="B183" s="32"/>
      <c r="C183" s="136" t="s">
        <v>406</v>
      </c>
      <c r="D183" s="136" t="s">
        <v>270</v>
      </c>
      <c r="E183" s="137" t="s">
        <v>4621</v>
      </c>
      <c r="F183" s="138" t="s">
        <v>4622</v>
      </c>
      <c r="G183" s="139" t="s">
        <v>281</v>
      </c>
      <c r="H183" s="140">
        <v>1</v>
      </c>
      <c r="I183" s="141"/>
      <c r="J183" s="142">
        <f t="shared" si="0"/>
        <v>0</v>
      </c>
      <c r="K183" s="138" t="s">
        <v>274</v>
      </c>
      <c r="L183" s="32"/>
      <c r="M183" s="143" t="s">
        <v>1</v>
      </c>
      <c r="N183" s="144" t="s">
        <v>43</v>
      </c>
      <c r="P183" s="145">
        <f t="shared" si="1"/>
        <v>0</v>
      </c>
      <c r="Q183" s="145">
        <v>1.89E-3</v>
      </c>
      <c r="R183" s="145">
        <f t="shared" si="2"/>
        <v>1.89E-3</v>
      </c>
      <c r="S183" s="145">
        <v>0</v>
      </c>
      <c r="T183" s="146">
        <f t="shared" si="3"/>
        <v>0</v>
      </c>
      <c r="AR183" s="147" t="s">
        <v>101</v>
      </c>
      <c r="AT183" s="147" t="s">
        <v>270</v>
      </c>
      <c r="AU183" s="147" t="s">
        <v>90</v>
      </c>
      <c r="AY183" s="17" t="s">
        <v>268</v>
      </c>
      <c r="BE183" s="148">
        <f t="shared" si="4"/>
        <v>0</v>
      </c>
      <c r="BF183" s="148">
        <f t="shared" si="5"/>
        <v>0</v>
      </c>
      <c r="BG183" s="148">
        <f t="shared" si="6"/>
        <v>0</v>
      </c>
      <c r="BH183" s="148">
        <f t="shared" si="7"/>
        <v>0</v>
      </c>
      <c r="BI183" s="148">
        <f t="shared" si="8"/>
        <v>0</v>
      </c>
      <c r="BJ183" s="17" t="s">
        <v>90</v>
      </c>
      <c r="BK183" s="148">
        <f t="shared" si="9"/>
        <v>0</v>
      </c>
      <c r="BL183" s="17" t="s">
        <v>101</v>
      </c>
      <c r="BM183" s="147" t="s">
        <v>6369</v>
      </c>
    </row>
    <row r="184" spans="2:65" s="11" customFormat="1" ht="22.9" customHeight="1">
      <c r="B184" s="124"/>
      <c r="D184" s="125" t="s">
        <v>76</v>
      </c>
      <c r="E184" s="134" t="s">
        <v>315</v>
      </c>
      <c r="F184" s="134" t="s">
        <v>447</v>
      </c>
      <c r="I184" s="127"/>
      <c r="J184" s="135">
        <f>BK184</f>
        <v>0</v>
      </c>
      <c r="L184" s="124"/>
      <c r="M184" s="129"/>
      <c r="P184" s="130">
        <f>SUM(P185:P186)</f>
        <v>0</v>
      </c>
      <c r="R184" s="130">
        <f>SUM(R185:R186)</f>
        <v>4.4000000000000002E-4</v>
      </c>
      <c r="T184" s="131">
        <f>SUM(T185:T186)</f>
        <v>0</v>
      </c>
      <c r="AR184" s="125" t="s">
        <v>84</v>
      </c>
      <c r="AT184" s="132" t="s">
        <v>76</v>
      </c>
      <c r="AU184" s="132" t="s">
        <v>84</v>
      </c>
      <c r="AY184" s="125" t="s">
        <v>268</v>
      </c>
      <c r="BK184" s="133">
        <f>SUM(BK185:BK186)</f>
        <v>0</v>
      </c>
    </row>
    <row r="185" spans="2:65" s="1" customFormat="1" ht="24.2" customHeight="1">
      <c r="B185" s="32"/>
      <c r="C185" s="136" t="s">
        <v>410</v>
      </c>
      <c r="D185" s="136" t="s">
        <v>270</v>
      </c>
      <c r="E185" s="137" t="s">
        <v>6289</v>
      </c>
      <c r="F185" s="138" t="s">
        <v>6290</v>
      </c>
      <c r="G185" s="139" t="s">
        <v>318</v>
      </c>
      <c r="H185" s="140">
        <v>4</v>
      </c>
      <c r="I185" s="141"/>
      <c r="J185" s="142">
        <f>ROUND(I185*H185,2)</f>
        <v>0</v>
      </c>
      <c r="K185" s="138" t="s">
        <v>274</v>
      </c>
      <c r="L185" s="32"/>
      <c r="M185" s="143" t="s">
        <v>1</v>
      </c>
      <c r="N185" s="144" t="s">
        <v>43</v>
      </c>
      <c r="P185" s="145">
        <f>O185*H185</f>
        <v>0</v>
      </c>
      <c r="Q185" s="145">
        <v>1.1E-4</v>
      </c>
      <c r="R185" s="145">
        <f>Q185*H185</f>
        <v>4.4000000000000002E-4</v>
      </c>
      <c r="S185" s="145">
        <v>0</v>
      </c>
      <c r="T185" s="146">
        <f>S185*H185</f>
        <v>0</v>
      </c>
      <c r="AR185" s="147" t="s">
        <v>101</v>
      </c>
      <c r="AT185" s="147" t="s">
        <v>270</v>
      </c>
      <c r="AU185" s="147" t="s">
        <v>90</v>
      </c>
      <c r="AY185" s="17" t="s">
        <v>268</v>
      </c>
      <c r="BE185" s="148">
        <f>IF(N185="základní",J185,0)</f>
        <v>0</v>
      </c>
      <c r="BF185" s="148">
        <f>IF(N185="snížená",J185,0)</f>
        <v>0</v>
      </c>
      <c r="BG185" s="148">
        <f>IF(N185="zákl. přenesená",J185,0)</f>
        <v>0</v>
      </c>
      <c r="BH185" s="148">
        <f>IF(N185="sníž. přenesená",J185,0)</f>
        <v>0</v>
      </c>
      <c r="BI185" s="148">
        <f>IF(N185="nulová",J185,0)</f>
        <v>0</v>
      </c>
      <c r="BJ185" s="17" t="s">
        <v>90</v>
      </c>
      <c r="BK185" s="148">
        <f>ROUND(I185*H185,2)</f>
        <v>0</v>
      </c>
      <c r="BL185" s="17" t="s">
        <v>101</v>
      </c>
      <c r="BM185" s="147" t="s">
        <v>6370</v>
      </c>
    </row>
    <row r="186" spans="2:65" s="1" customFormat="1" ht="24.2" customHeight="1">
      <c r="B186" s="32"/>
      <c r="C186" s="136" t="s">
        <v>416</v>
      </c>
      <c r="D186" s="136" t="s">
        <v>270</v>
      </c>
      <c r="E186" s="137" t="s">
        <v>6292</v>
      </c>
      <c r="F186" s="138" t="s">
        <v>6293</v>
      </c>
      <c r="G186" s="139" t="s">
        <v>318</v>
      </c>
      <c r="H186" s="140">
        <v>4</v>
      </c>
      <c r="I186" s="141"/>
      <c r="J186" s="142">
        <f>ROUND(I186*H186,2)</f>
        <v>0</v>
      </c>
      <c r="K186" s="138" t="s">
        <v>274</v>
      </c>
      <c r="L186" s="32"/>
      <c r="M186" s="143" t="s">
        <v>1</v>
      </c>
      <c r="N186" s="144" t="s">
        <v>43</v>
      </c>
      <c r="P186" s="145">
        <f>O186*H186</f>
        <v>0</v>
      </c>
      <c r="Q186" s="145">
        <v>0</v>
      </c>
      <c r="R186" s="145">
        <f>Q186*H186</f>
        <v>0</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6371</v>
      </c>
    </row>
    <row r="187" spans="2:65" s="11" customFormat="1" ht="22.9" customHeight="1">
      <c r="B187" s="124"/>
      <c r="D187" s="125" t="s">
        <v>76</v>
      </c>
      <c r="E187" s="134" t="s">
        <v>500</v>
      </c>
      <c r="F187" s="134" t="s">
        <v>501</v>
      </c>
      <c r="I187" s="127"/>
      <c r="J187" s="135">
        <f>BK187</f>
        <v>0</v>
      </c>
      <c r="L187" s="124"/>
      <c r="M187" s="129"/>
      <c r="P187" s="130">
        <f>SUM(P188:P192)</f>
        <v>0</v>
      </c>
      <c r="R187" s="130">
        <f>SUM(R188:R192)</f>
        <v>0</v>
      </c>
      <c r="T187" s="131">
        <f>SUM(T188:T192)</f>
        <v>0</v>
      </c>
      <c r="AR187" s="125" t="s">
        <v>84</v>
      </c>
      <c r="AT187" s="132" t="s">
        <v>76</v>
      </c>
      <c r="AU187" s="132" t="s">
        <v>84</v>
      </c>
      <c r="AY187" s="125" t="s">
        <v>268</v>
      </c>
      <c r="BK187" s="133">
        <f>SUM(BK188:BK192)</f>
        <v>0</v>
      </c>
    </row>
    <row r="188" spans="2:65" s="1" customFormat="1" ht="16.5" customHeight="1">
      <c r="B188" s="32"/>
      <c r="C188" s="136" t="s">
        <v>298</v>
      </c>
      <c r="D188" s="136" t="s">
        <v>270</v>
      </c>
      <c r="E188" s="137" t="s">
        <v>6295</v>
      </c>
      <c r="F188" s="138" t="s">
        <v>6296</v>
      </c>
      <c r="G188" s="139" t="s">
        <v>413</v>
      </c>
      <c r="H188" s="140">
        <v>4.9509999999999996</v>
      </c>
      <c r="I188" s="141"/>
      <c r="J188" s="142">
        <f>ROUND(I188*H188,2)</f>
        <v>0</v>
      </c>
      <c r="K188" s="138" t="s">
        <v>274</v>
      </c>
      <c r="L188" s="32"/>
      <c r="M188" s="143" t="s">
        <v>1</v>
      </c>
      <c r="N188" s="144" t="s">
        <v>43</v>
      </c>
      <c r="P188" s="145">
        <f>O188*H188</f>
        <v>0</v>
      </c>
      <c r="Q188" s="145">
        <v>0</v>
      </c>
      <c r="R188" s="145">
        <f>Q188*H188</f>
        <v>0</v>
      </c>
      <c r="S188" s="145">
        <v>0</v>
      </c>
      <c r="T188" s="146">
        <f>S188*H188</f>
        <v>0</v>
      </c>
      <c r="AR188" s="147" t="s">
        <v>101</v>
      </c>
      <c r="AT188" s="147" t="s">
        <v>270</v>
      </c>
      <c r="AU188" s="147" t="s">
        <v>90</v>
      </c>
      <c r="AY188" s="17" t="s">
        <v>268</v>
      </c>
      <c r="BE188" s="148">
        <f>IF(N188="základní",J188,0)</f>
        <v>0</v>
      </c>
      <c r="BF188" s="148">
        <f>IF(N188="snížená",J188,0)</f>
        <v>0</v>
      </c>
      <c r="BG188" s="148">
        <f>IF(N188="zákl. přenesená",J188,0)</f>
        <v>0</v>
      </c>
      <c r="BH188" s="148">
        <f>IF(N188="sníž. přenesená",J188,0)</f>
        <v>0</v>
      </c>
      <c r="BI188" s="148">
        <f>IF(N188="nulová",J188,0)</f>
        <v>0</v>
      </c>
      <c r="BJ188" s="17" t="s">
        <v>90</v>
      </c>
      <c r="BK188" s="148">
        <f>ROUND(I188*H188,2)</f>
        <v>0</v>
      </c>
      <c r="BL188" s="17" t="s">
        <v>101</v>
      </c>
      <c r="BM188" s="147" t="s">
        <v>6372</v>
      </c>
    </row>
    <row r="189" spans="2:65" s="1" customFormat="1" ht="24.2" customHeight="1">
      <c r="B189" s="32"/>
      <c r="C189" s="136" t="s">
        <v>308</v>
      </c>
      <c r="D189" s="136" t="s">
        <v>270</v>
      </c>
      <c r="E189" s="137" t="s">
        <v>6298</v>
      </c>
      <c r="F189" s="138" t="s">
        <v>6299</v>
      </c>
      <c r="G189" s="139" t="s">
        <v>413</v>
      </c>
      <c r="H189" s="140">
        <v>94.069000000000003</v>
      </c>
      <c r="I189" s="141"/>
      <c r="J189" s="142">
        <f>ROUND(I189*H189,2)</f>
        <v>0</v>
      </c>
      <c r="K189" s="138" t="s">
        <v>274</v>
      </c>
      <c r="L189" s="32"/>
      <c r="M189" s="143" t="s">
        <v>1</v>
      </c>
      <c r="N189" s="144" t="s">
        <v>43</v>
      </c>
      <c r="P189" s="145">
        <f>O189*H189</f>
        <v>0</v>
      </c>
      <c r="Q189" s="145">
        <v>0</v>
      </c>
      <c r="R189" s="145">
        <f>Q189*H189</f>
        <v>0</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6373</v>
      </c>
    </row>
    <row r="190" spans="2:65" s="12" customFormat="1">
      <c r="B190" s="149"/>
      <c r="D190" s="150" t="s">
        <v>276</v>
      </c>
      <c r="F190" s="152" t="s">
        <v>6374</v>
      </c>
      <c r="H190" s="153">
        <v>94.069000000000003</v>
      </c>
      <c r="I190" s="154"/>
      <c r="L190" s="149"/>
      <c r="M190" s="155"/>
      <c r="T190" s="156"/>
      <c r="AT190" s="151" t="s">
        <v>276</v>
      </c>
      <c r="AU190" s="151" t="s">
        <v>90</v>
      </c>
      <c r="AV190" s="12" t="s">
        <v>90</v>
      </c>
      <c r="AW190" s="12" t="s">
        <v>4</v>
      </c>
      <c r="AX190" s="12" t="s">
        <v>84</v>
      </c>
      <c r="AY190" s="151" t="s">
        <v>268</v>
      </c>
    </row>
    <row r="191" spans="2:65" s="1" customFormat="1" ht="24.2" customHeight="1">
      <c r="B191" s="32"/>
      <c r="C191" s="136" t="s">
        <v>431</v>
      </c>
      <c r="D191" s="136" t="s">
        <v>270</v>
      </c>
      <c r="E191" s="137" t="s">
        <v>6302</v>
      </c>
      <c r="F191" s="138" t="s">
        <v>6303</v>
      </c>
      <c r="G191" s="139" t="s">
        <v>413</v>
      </c>
      <c r="H191" s="140">
        <v>4.9509999999999996</v>
      </c>
      <c r="I191" s="141"/>
      <c r="J191" s="142">
        <f>ROUND(I191*H191,2)</f>
        <v>0</v>
      </c>
      <c r="K191" s="138" t="s">
        <v>274</v>
      </c>
      <c r="L191" s="32"/>
      <c r="M191" s="143" t="s">
        <v>1</v>
      </c>
      <c r="N191" s="144" t="s">
        <v>43</v>
      </c>
      <c r="P191" s="145">
        <f>O191*H191</f>
        <v>0</v>
      </c>
      <c r="Q191" s="145">
        <v>0</v>
      </c>
      <c r="R191" s="145">
        <f>Q191*H191</f>
        <v>0</v>
      </c>
      <c r="S191" s="145">
        <v>0</v>
      </c>
      <c r="T191" s="146">
        <f>S191*H191</f>
        <v>0</v>
      </c>
      <c r="AR191" s="147" t="s">
        <v>101</v>
      </c>
      <c r="AT191" s="147" t="s">
        <v>270</v>
      </c>
      <c r="AU191" s="147" t="s">
        <v>90</v>
      </c>
      <c r="AY191" s="17" t="s">
        <v>268</v>
      </c>
      <c r="BE191" s="148">
        <f>IF(N191="základní",J191,0)</f>
        <v>0</v>
      </c>
      <c r="BF191" s="148">
        <f>IF(N191="snížená",J191,0)</f>
        <v>0</v>
      </c>
      <c r="BG191" s="148">
        <f>IF(N191="zákl. přenesená",J191,0)</f>
        <v>0</v>
      </c>
      <c r="BH191" s="148">
        <f>IF(N191="sníž. přenesená",J191,0)</f>
        <v>0</v>
      </c>
      <c r="BI191" s="148">
        <f>IF(N191="nulová",J191,0)</f>
        <v>0</v>
      </c>
      <c r="BJ191" s="17" t="s">
        <v>90</v>
      </c>
      <c r="BK191" s="148">
        <f>ROUND(I191*H191,2)</f>
        <v>0</v>
      </c>
      <c r="BL191" s="17" t="s">
        <v>101</v>
      </c>
      <c r="BM191" s="147" t="s">
        <v>6375</v>
      </c>
    </row>
    <row r="192" spans="2:65" s="1" customFormat="1" ht="33" customHeight="1">
      <c r="B192" s="32"/>
      <c r="C192" s="136" t="s">
        <v>437</v>
      </c>
      <c r="D192" s="136" t="s">
        <v>270</v>
      </c>
      <c r="E192" s="137" t="s">
        <v>6305</v>
      </c>
      <c r="F192" s="138" t="s">
        <v>6306</v>
      </c>
      <c r="G192" s="139" t="s">
        <v>413</v>
      </c>
      <c r="H192" s="140">
        <v>4.9509999999999996</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6376</v>
      </c>
    </row>
    <row r="193" spans="2:65" s="11" customFormat="1" ht="22.9" customHeight="1">
      <c r="B193" s="124"/>
      <c r="D193" s="125" t="s">
        <v>76</v>
      </c>
      <c r="E193" s="134" t="s">
        <v>1380</v>
      </c>
      <c r="F193" s="134" t="s">
        <v>1381</v>
      </c>
      <c r="I193" s="127"/>
      <c r="J193" s="135">
        <f>BK193</f>
        <v>0</v>
      </c>
      <c r="L193" s="124"/>
      <c r="M193" s="129"/>
      <c r="P193" s="130">
        <f>P194</f>
        <v>0</v>
      </c>
      <c r="R193" s="130">
        <f>R194</f>
        <v>0</v>
      </c>
      <c r="T193" s="131">
        <f>T194</f>
        <v>0</v>
      </c>
      <c r="AR193" s="125" t="s">
        <v>84</v>
      </c>
      <c r="AT193" s="132" t="s">
        <v>76</v>
      </c>
      <c r="AU193" s="132" t="s">
        <v>84</v>
      </c>
      <c r="AY193" s="125" t="s">
        <v>268</v>
      </c>
      <c r="BK193" s="133">
        <f>BK194</f>
        <v>0</v>
      </c>
    </row>
    <row r="194" spans="2:65" s="1" customFormat="1" ht="24.2" customHeight="1">
      <c r="B194" s="32"/>
      <c r="C194" s="136" t="s">
        <v>442</v>
      </c>
      <c r="D194" s="136" t="s">
        <v>270</v>
      </c>
      <c r="E194" s="137" t="s">
        <v>4352</v>
      </c>
      <c r="F194" s="138" t="s">
        <v>4353</v>
      </c>
      <c r="G194" s="139" t="s">
        <v>413</v>
      </c>
      <c r="H194" s="140">
        <v>0.81599999999999995</v>
      </c>
      <c r="I194" s="141"/>
      <c r="J194" s="142">
        <f>ROUND(I194*H194,2)</f>
        <v>0</v>
      </c>
      <c r="K194" s="138" t="s">
        <v>274</v>
      </c>
      <c r="L194" s="32"/>
      <c r="M194" s="143" t="s">
        <v>1</v>
      </c>
      <c r="N194" s="144" t="s">
        <v>43</v>
      </c>
      <c r="P194" s="145">
        <f>O194*H194</f>
        <v>0</v>
      </c>
      <c r="Q194" s="145">
        <v>0</v>
      </c>
      <c r="R194" s="145">
        <f>Q194*H194</f>
        <v>0</v>
      </c>
      <c r="S194" s="145">
        <v>0</v>
      </c>
      <c r="T194" s="146">
        <f>S194*H194</f>
        <v>0</v>
      </c>
      <c r="AR194" s="147" t="s">
        <v>101</v>
      </c>
      <c r="AT194" s="147" t="s">
        <v>270</v>
      </c>
      <c r="AU194" s="147" t="s">
        <v>90</v>
      </c>
      <c r="AY194" s="17" t="s">
        <v>268</v>
      </c>
      <c r="BE194" s="148">
        <f>IF(N194="základní",J194,0)</f>
        <v>0</v>
      </c>
      <c r="BF194" s="148">
        <f>IF(N194="snížená",J194,0)</f>
        <v>0</v>
      </c>
      <c r="BG194" s="148">
        <f>IF(N194="zákl. přenesená",J194,0)</f>
        <v>0</v>
      </c>
      <c r="BH194" s="148">
        <f>IF(N194="sníž. přenesená",J194,0)</f>
        <v>0</v>
      </c>
      <c r="BI194" s="148">
        <f>IF(N194="nulová",J194,0)</f>
        <v>0</v>
      </c>
      <c r="BJ194" s="17" t="s">
        <v>90</v>
      </c>
      <c r="BK194" s="148">
        <f>ROUND(I194*H194,2)</f>
        <v>0</v>
      </c>
      <c r="BL194" s="17" t="s">
        <v>101</v>
      </c>
      <c r="BM194" s="147" t="s">
        <v>6377</v>
      </c>
    </row>
    <row r="195" spans="2:65" s="11" customFormat="1" ht="22.9" customHeight="1">
      <c r="B195" s="124"/>
      <c r="D195" s="125" t="s">
        <v>76</v>
      </c>
      <c r="E195" s="134" t="s">
        <v>4990</v>
      </c>
      <c r="F195" s="134" t="s">
        <v>4991</v>
      </c>
      <c r="I195" s="127"/>
      <c r="J195" s="135">
        <f>BK195</f>
        <v>0</v>
      </c>
      <c r="L195" s="124"/>
      <c r="M195" s="129"/>
      <c r="P195" s="130">
        <f>P196</f>
        <v>0</v>
      </c>
      <c r="R195" s="130">
        <f>R196</f>
        <v>0</v>
      </c>
      <c r="T195" s="131">
        <f>T196</f>
        <v>0</v>
      </c>
      <c r="AR195" s="125" t="s">
        <v>289</v>
      </c>
      <c r="AT195" s="132" t="s">
        <v>76</v>
      </c>
      <c r="AU195" s="132" t="s">
        <v>84</v>
      </c>
      <c r="AY195" s="125" t="s">
        <v>268</v>
      </c>
      <c r="BK195" s="133">
        <f>BK196</f>
        <v>0</v>
      </c>
    </row>
    <row r="196" spans="2:65" s="1" customFormat="1" ht="24.2" customHeight="1">
      <c r="B196" s="32"/>
      <c r="C196" s="136" t="s">
        <v>448</v>
      </c>
      <c r="D196" s="136" t="s">
        <v>270</v>
      </c>
      <c r="E196" s="137" t="s">
        <v>6378</v>
      </c>
      <c r="F196" s="138" t="s">
        <v>6379</v>
      </c>
      <c r="G196" s="139" t="s">
        <v>665</v>
      </c>
      <c r="H196" s="140">
        <v>1</v>
      </c>
      <c r="I196" s="141"/>
      <c r="J196" s="142">
        <f>ROUND(I196*H196,2)</f>
        <v>0</v>
      </c>
      <c r="K196" s="138" t="s">
        <v>1</v>
      </c>
      <c r="L196" s="32"/>
      <c r="M196" s="181" t="s">
        <v>1</v>
      </c>
      <c r="N196" s="182" t="s">
        <v>43</v>
      </c>
      <c r="O196" s="183"/>
      <c r="P196" s="184">
        <f>O196*H196</f>
        <v>0</v>
      </c>
      <c r="Q196" s="184">
        <v>0</v>
      </c>
      <c r="R196" s="184">
        <f>Q196*H196</f>
        <v>0</v>
      </c>
      <c r="S196" s="184">
        <v>0</v>
      </c>
      <c r="T196" s="185">
        <f>S196*H196</f>
        <v>0</v>
      </c>
      <c r="AR196" s="147" t="s">
        <v>4994</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4994</v>
      </c>
      <c r="BM196" s="147" t="s">
        <v>6380</v>
      </c>
    </row>
    <row r="197" spans="2:65" s="1" customFormat="1" ht="6.95" customHeight="1">
      <c r="B197" s="44"/>
      <c r="C197" s="45"/>
      <c r="D197" s="45"/>
      <c r="E197" s="45"/>
      <c r="F197" s="45"/>
      <c r="G197" s="45"/>
      <c r="H197" s="45"/>
      <c r="I197" s="45"/>
      <c r="J197" s="45"/>
      <c r="K197" s="45"/>
      <c r="L197" s="32"/>
    </row>
  </sheetData>
  <sheetProtection algorithmName="SHA-512" hashValue="9RVaYGfJpf+AbnMe7gJaS5Dnc4yq6AVxpmyP8STDdDd7RhNAPm4It8YQJXgB4ovwZPt7cV21vwN+nH2FBKGd+w==" saltValue="zTfb8JW9vndwPfUH4WCZRtolqsVYVCb0p4PDA3IpeJ1hheZ0Quuut1ndQUFqmnp/jjaDlq9EhuXtmU4lECnYqQ==" spinCount="100000" sheet="1" objects="1" scenarios="1" formatColumns="0" formatRows="0" autoFilter="0"/>
  <autoFilter ref="C127:K196" xr:uid="{00000000-0009-0000-0000-00001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190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 customHeight="1">
      <c r="B8" s="20"/>
      <c r="D8" s="27" t="s">
        <v>228</v>
      </c>
      <c r="L8" s="20"/>
    </row>
    <row r="9" spans="2:46" s="1" customFormat="1" ht="16.5" customHeight="1">
      <c r="B9" s="32"/>
      <c r="E9" s="258" t="s">
        <v>231</v>
      </c>
      <c r="F9" s="257"/>
      <c r="G9" s="257"/>
      <c r="H9" s="257"/>
      <c r="L9" s="32"/>
    </row>
    <row r="10" spans="2:46" s="1" customFormat="1" ht="12" customHeight="1">
      <c r="B10" s="32"/>
      <c r="D10" s="27" t="s">
        <v>234</v>
      </c>
      <c r="L10" s="32"/>
    </row>
    <row r="11" spans="2:46" s="1" customFormat="1" ht="16.5" customHeight="1">
      <c r="B11" s="32"/>
      <c r="E11" s="235" t="s">
        <v>6381</v>
      </c>
      <c r="F11" s="257"/>
      <c r="G11" s="257"/>
      <c r="H11" s="257"/>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ROUND((SUM(BE124:BE149)),  2)</f>
        <v>0</v>
      </c>
      <c r="I35" s="96">
        <v>0.21</v>
      </c>
      <c r="J35" s="85">
        <f>ROUND(((SUM(BE124:BE149))*I35),  2)</f>
        <v>0</v>
      </c>
      <c r="L35" s="32"/>
    </row>
    <row r="36" spans="2:12" s="1" customFormat="1" ht="14.45" customHeight="1">
      <c r="B36" s="32"/>
      <c r="E36" s="27" t="s">
        <v>43</v>
      </c>
      <c r="F36" s="85">
        <f>ROUND((SUM(BF124:BF149)),  2)</f>
        <v>0</v>
      </c>
      <c r="I36" s="96">
        <v>0.15</v>
      </c>
      <c r="J36" s="85">
        <f>ROUND(((SUM(BF124:BF149))*I36),  2)</f>
        <v>0</v>
      </c>
      <c r="L36" s="32"/>
    </row>
    <row r="37" spans="2:12" s="1" customFormat="1" ht="14.45" hidden="1" customHeight="1">
      <c r="B37" s="32"/>
      <c r="E37" s="27" t="s">
        <v>44</v>
      </c>
      <c r="F37" s="85">
        <f>ROUND((SUM(BG124:BG149)),  2)</f>
        <v>0</v>
      </c>
      <c r="I37" s="96">
        <v>0.21</v>
      </c>
      <c r="J37" s="85">
        <f>0</f>
        <v>0</v>
      </c>
      <c r="L37" s="32"/>
    </row>
    <row r="38" spans="2:12" s="1" customFormat="1" ht="14.45" hidden="1" customHeight="1">
      <c r="B38" s="32"/>
      <c r="E38" s="27" t="s">
        <v>45</v>
      </c>
      <c r="F38" s="85">
        <f>ROUND((SUM(BH124:BH149)),  2)</f>
        <v>0</v>
      </c>
      <c r="I38" s="96">
        <v>0.15</v>
      </c>
      <c r="J38" s="85">
        <f>0</f>
        <v>0</v>
      </c>
      <c r="L38" s="32"/>
    </row>
    <row r="39" spans="2:12" s="1" customFormat="1" ht="14.45" hidden="1" customHeight="1">
      <c r="B39" s="32"/>
      <c r="E39" s="27" t="s">
        <v>46</v>
      </c>
      <c r="F39" s="85">
        <f>ROUND((SUM(BI124:BI149)),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231</v>
      </c>
      <c r="F87" s="257"/>
      <c r="G87" s="257"/>
      <c r="H87" s="257"/>
      <c r="L87" s="32"/>
    </row>
    <row r="88" spans="2:12" s="1" customFormat="1" ht="12" customHeight="1">
      <c r="B88" s="32"/>
      <c r="C88" s="27" t="s">
        <v>234</v>
      </c>
      <c r="L88" s="32"/>
    </row>
    <row r="89" spans="2:12" s="1" customFormat="1" ht="16.5" customHeight="1">
      <c r="B89" s="32"/>
      <c r="E89" s="235" t="str">
        <f>E11</f>
        <v>ODS - Odstranění studny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J124</f>
        <v>0</v>
      </c>
      <c r="L98" s="32"/>
      <c r="AU98" s="17" t="s">
        <v>242</v>
      </c>
    </row>
    <row r="99" spans="2:47" s="8" customFormat="1" ht="24.95" customHeight="1">
      <c r="B99" s="108"/>
      <c r="D99" s="109" t="s">
        <v>243</v>
      </c>
      <c r="E99" s="110"/>
      <c r="F99" s="110"/>
      <c r="G99" s="110"/>
      <c r="H99" s="110"/>
      <c r="I99" s="110"/>
      <c r="J99" s="111">
        <f>J125</f>
        <v>0</v>
      </c>
      <c r="L99" s="108"/>
    </row>
    <row r="100" spans="2:47" s="9" customFormat="1" ht="19.899999999999999" customHeight="1">
      <c r="B100" s="112"/>
      <c r="D100" s="113" t="s">
        <v>244</v>
      </c>
      <c r="E100" s="114"/>
      <c r="F100" s="114"/>
      <c r="G100" s="114"/>
      <c r="H100" s="114"/>
      <c r="I100" s="114"/>
      <c r="J100" s="115">
        <f>J126</f>
        <v>0</v>
      </c>
      <c r="L100" s="112"/>
    </row>
    <row r="101" spans="2:47" s="9" customFormat="1" ht="19.899999999999999" customHeight="1">
      <c r="B101" s="112"/>
      <c r="D101" s="113" t="s">
        <v>4266</v>
      </c>
      <c r="E101" s="114"/>
      <c r="F101" s="114"/>
      <c r="G101" s="114"/>
      <c r="H101" s="114"/>
      <c r="I101" s="114"/>
      <c r="J101" s="115">
        <f>J138</f>
        <v>0</v>
      </c>
      <c r="L101" s="112"/>
    </row>
    <row r="102" spans="2:47" s="9" customFormat="1" ht="19.899999999999999" customHeight="1">
      <c r="B102" s="112"/>
      <c r="D102" s="113" t="s">
        <v>247</v>
      </c>
      <c r="E102" s="114"/>
      <c r="F102" s="114"/>
      <c r="G102" s="114"/>
      <c r="H102" s="114"/>
      <c r="I102" s="114"/>
      <c r="J102" s="115">
        <f>J144</f>
        <v>0</v>
      </c>
      <c r="L102" s="112"/>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253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8" t="str">
        <f>E7</f>
        <v>VÝSTAVBA CHRÁNĚNÉHO BYDLENÍ V NOVÉ PACE</v>
      </c>
      <c r="F112" s="259"/>
      <c r="G112" s="259"/>
      <c r="H112" s="259"/>
      <c r="L112" s="32"/>
    </row>
    <row r="113" spans="2:65" ht="12" customHeight="1">
      <c r="B113" s="20"/>
      <c r="C113" s="27" t="s">
        <v>228</v>
      </c>
      <c r="L113" s="20"/>
    </row>
    <row r="114" spans="2:65" s="1" customFormat="1" ht="16.5" customHeight="1">
      <c r="B114" s="32"/>
      <c r="E114" s="258" t="s">
        <v>231</v>
      </c>
      <c r="F114" s="257"/>
      <c r="G114" s="257"/>
      <c r="H114" s="257"/>
      <c r="L114" s="32"/>
    </row>
    <row r="115" spans="2:65" s="1" customFormat="1" ht="12" customHeight="1">
      <c r="B115" s="32"/>
      <c r="C115" s="27" t="s">
        <v>234</v>
      </c>
      <c r="L115" s="32"/>
    </row>
    <row r="116" spans="2:65" s="1" customFormat="1" ht="16.5" customHeight="1">
      <c r="B116" s="32"/>
      <c r="E116" s="235" t="str">
        <f>E11</f>
        <v>ODS - Odstranění studny</v>
      </c>
      <c r="F116" s="257"/>
      <c r="G116" s="257"/>
      <c r="H116" s="257"/>
      <c r="L116" s="32"/>
    </row>
    <row r="117" spans="2:65" s="1" customFormat="1" ht="6.95" customHeight="1">
      <c r="B117" s="32"/>
      <c r="L117" s="32"/>
    </row>
    <row r="118" spans="2:65" s="1" customFormat="1" ht="12" customHeight="1">
      <c r="B118" s="32"/>
      <c r="C118" s="27" t="s">
        <v>20</v>
      </c>
      <c r="F118" s="25" t="str">
        <f>F14</f>
        <v xml:space="preserve">Na Vyšehradě 1205, 509 01 Nová Paka </v>
      </c>
      <c r="I118" s="27" t="s">
        <v>22</v>
      </c>
      <c r="J118" s="52" t="str">
        <f>IF(J14="","",J14)</f>
        <v>14. 12. 2023</v>
      </c>
      <c r="L118" s="32"/>
    </row>
    <row r="119" spans="2:65" s="1" customFormat="1" ht="6.95" customHeight="1">
      <c r="B119" s="32"/>
      <c r="L119" s="32"/>
    </row>
    <row r="120" spans="2:65" s="1" customFormat="1" ht="25.7" customHeight="1">
      <c r="B120" s="32"/>
      <c r="C120" s="27" t="s">
        <v>24</v>
      </c>
      <c r="F120" s="25" t="str">
        <f>E17</f>
        <v>Královehradecký kraj</v>
      </c>
      <c r="I120" s="27" t="s">
        <v>30</v>
      </c>
      <c r="J120" s="30" t="str">
        <f>E23</f>
        <v>Růžička a partneři, s.r.o.</v>
      </c>
      <c r="L120" s="32"/>
    </row>
    <row r="121" spans="2:65" s="1" customFormat="1" ht="15.2" customHeight="1">
      <c r="B121" s="32"/>
      <c r="C121" s="27" t="s">
        <v>28</v>
      </c>
      <c r="F121" s="25" t="str">
        <f>IF(E20="","",E20)</f>
        <v>Vyplň údaj</v>
      </c>
      <c r="I121" s="27" t="s">
        <v>33</v>
      </c>
      <c r="J121" s="30" t="str">
        <f>E26</f>
        <v>QSB, s.r.o.</v>
      </c>
      <c r="L121" s="32"/>
    </row>
    <row r="122" spans="2:65" s="1" customFormat="1" ht="10.35" customHeight="1">
      <c r="B122" s="32"/>
      <c r="L122" s="32"/>
    </row>
    <row r="123" spans="2:65" s="10" customFormat="1" ht="29.25" customHeight="1">
      <c r="B123" s="116"/>
      <c r="C123" s="117" t="s">
        <v>254</v>
      </c>
      <c r="D123" s="118" t="s">
        <v>62</v>
      </c>
      <c r="E123" s="118" t="s">
        <v>58</v>
      </c>
      <c r="F123" s="118" t="s">
        <v>59</v>
      </c>
      <c r="G123" s="118" t="s">
        <v>255</v>
      </c>
      <c r="H123" s="118" t="s">
        <v>256</v>
      </c>
      <c r="I123" s="118" t="s">
        <v>257</v>
      </c>
      <c r="J123" s="118" t="s">
        <v>240</v>
      </c>
      <c r="K123" s="119" t="s">
        <v>258</v>
      </c>
      <c r="L123" s="116"/>
      <c r="M123" s="59" t="s">
        <v>1</v>
      </c>
      <c r="N123" s="60" t="s">
        <v>41</v>
      </c>
      <c r="O123" s="60" t="s">
        <v>259</v>
      </c>
      <c r="P123" s="60" t="s">
        <v>260</v>
      </c>
      <c r="Q123" s="60" t="s">
        <v>261</v>
      </c>
      <c r="R123" s="60" t="s">
        <v>262</v>
      </c>
      <c r="S123" s="60" t="s">
        <v>263</v>
      </c>
      <c r="T123" s="61" t="s">
        <v>264</v>
      </c>
    </row>
    <row r="124" spans="2:65" s="1" customFormat="1" ht="22.9" customHeight="1">
      <c r="B124" s="32"/>
      <c r="C124" s="64" t="s">
        <v>265</v>
      </c>
      <c r="J124" s="120">
        <f>BK124</f>
        <v>0</v>
      </c>
      <c r="L124" s="32"/>
      <c r="M124" s="62"/>
      <c r="N124" s="53"/>
      <c r="O124" s="53"/>
      <c r="P124" s="121">
        <f>P125</f>
        <v>0</v>
      </c>
      <c r="Q124" s="53"/>
      <c r="R124" s="121">
        <f>R125</f>
        <v>55.231000000000002</v>
      </c>
      <c r="S124" s="53"/>
      <c r="T124" s="122">
        <f>T125</f>
        <v>0.41399999999999998</v>
      </c>
      <c r="AT124" s="17" t="s">
        <v>76</v>
      </c>
      <c r="AU124" s="17" t="s">
        <v>242</v>
      </c>
      <c r="BK124" s="123">
        <f>BK125</f>
        <v>0</v>
      </c>
    </row>
    <row r="125" spans="2:65" s="11" customFormat="1" ht="25.9" customHeight="1">
      <c r="B125" s="124"/>
      <c r="D125" s="125" t="s">
        <v>76</v>
      </c>
      <c r="E125" s="126" t="s">
        <v>266</v>
      </c>
      <c r="F125" s="126" t="s">
        <v>267</v>
      </c>
      <c r="I125" s="127"/>
      <c r="J125" s="128">
        <f>BK125</f>
        <v>0</v>
      </c>
      <c r="L125" s="124"/>
      <c r="M125" s="129"/>
      <c r="P125" s="130">
        <f>P126+P138+P144</f>
        <v>0</v>
      </c>
      <c r="R125" s="130">
        <f>R126+R138+R144</f>
        <v>55.231000000000002</v>
      </c>
      <c r="T125" s="131">
        <f>T126+T138+T144</f>
        <v>0.41399999999999998</v>
      </c>
      <c r="AR125" s="125" t="s">
        <v>84</v>
      </c>
      <c r="AT125" s="132" t="s">
        <v>76</v>
      </c>
      <c r="AU125" s="132" t="s">
        <v>77</v>
      </c>
      <c r="AY125" s="125" t="s">
        <v>268</v>
      </c>
      <c r="BK125" s="133">
        <f>BK126+BK138+BK144</f>
        <v>0</v>
      </c>
    </row>
    <row r="126" spans="2:65" s="11" customFormat="1" ht="22.9" customHeight="1">
      <c r="B126" s="124"/>
      <c r="D126" s="125" t="s">
        <v>76</v>
      </c>
      <c r="E126" s="134" t="s">
        <v>84</v>
      </c>
      <c r="F126" s="134" t="s">
        <v>269</v>
      </c>
      <c r="I126" s="127"/>
      <c r="J126" s="135">
        <f>BK126</f>
        <v>0</v>
      </c>
      <c r="L126" s="124"/>
      <c r="M126" s="129"/>
      <c r="P126" s="130">
        <f>SUM(P127:P137)</f>
        <v>0</v>
      </c>
      <c r="R126" s="130">
        <f>SUM(R127:R137)</f>
        <v>55.231000000000002</v>
      </c>
      <c r="T126" s="131">
        <f>SUM(T127:T137)</f>
        <v>0</v>
      </c>
      <c r="AR126" s="125" t="s">
        <v>84</v>
      </c>
      <c r="AT126" s="132" t="s">
        <v>76</v>
      </c>
      <c r="AU126" s="132" t="s">
        <v>84</v>
      </c>
      <c r="AY126" s="125" t="s">
        <v>268</v>
      </c>
      <c r="BK126" s="133">
        <f>SUM(BK127:BK137)</f>
        <v>0</v>
      </c>
    </row>
    <row r="127" spans="2:65" s="1" customFormat="1" ht="24.2" customHeight="1">
      <c r="B127" s="32"/>
      <c r="C127" s="136" t="s">
        <v>84</v>
      </c>
      <c r="D127" s="136" t="s">
        <v>270</v>
      </c>
      <c r="E127" s="137" t="s">
        <v>6382</v>
      </c>
      <c r="F127" s="138" t="s">
        <v>6383</v>
      </c>
      <c r="G127" s="139" t="s">
        <v>215</v>
      </c>
      <c r="H127" s="140">
        <v>21.376000000000001</v>
      </c>
      <c r="I127" s="141"/>
      <c r="J127" s="142">
        <f>ROUND(I127*H127,2)</f>
        <v>0</v>
      </c>
      <c r="K127" s="138" t="s">
        <v>274</v>
      </c>
      <c r="L127" s="32"/>
      <c r="M127" s="143" t="s">
        <v>1</v>
      </c>
      <c r="N127" s="144" t="s">
        <v>43</v>
      </c>
      <c r="P127" s="145">
        <f>O127*H127</f>
        <v>0</v>
      </c>
      <c r="Q127" s="145">
        <v>0</v>
      </c>
      <c r="R127" s="145">
        <f>Q127*H127</f>
        <v>0</v>
      </c>
      <c r="S127" s="145">
        <v>0</v>
      </c>
      <c r="T127" s="146">
        <f>S127*H127</f>
        <v>0</v>
      </c>
      <c r="AR127" s="147" t="s">
        <v>101</v>
      </c>
      <c r="AT127" s="147" t="s">
        <v>270</v>
      </c>
      <c r="AU127" s="147" t="s">
        <v>90</v>
      </c>
      <c r="AY127" s="17" t="s">
        <v>268</v>
      </c>
      <c r="BE127" s="148">
        <f>IF(N127="základní",J127,0)</f>
        <v>0</v>
      </c>
      <c r="BF127" s="148">
        <f>IF(N127="snížená",J127,0)</f>
        <v>0</v>
      </c>
      <c r="BG127" s="148">
        <f>IF(N127="zákl. přenesená",J127,0)</f>
        <v>0</v>
      </c>
      <c r="BH127" s="148">
        <f>IF(N127="sníž. přenesená",J127,0)</f>
        <v>0</v>
      </c>
      <c r="BI127" s="148">
        <f>IF(N127="nulová",J127,0)</f>
        <v>0</v>
      </c>
      <c r="BJ127" s="17" t="s">
        <v>90</v>
      </c>
      <c r="BK127" s="148">
        <f>ROUND(I127*H127,2)</f>
        <v>0</v>
      </c>
      <c r="BL127" s="17" t="s">
        <v>101</v>
      </c>
      <c r="BM127" s="147" t="s">
        <v>6384</v>
      </c>
    </row>
    <row r="128" spans="2:65" s="12" customFormat="1">
      <c r="B128" s="149"/>
      <c r="D128" s="150" t="s">
        <v>276</v>
      </c>
      <c r="E128" s="151" t="s">
        <v>1</v>
      </c>
      <c r="F128" s="152" t="s">
        <v>6385</v>
      </c>
      <c r="H128" s="153">
        <v>11.31</v>
      </c>
      <c r="I128" s="154"/>
      <c r="L128" s="149"/>
      <c r="M128" s="155"/>
      <c r="T128" s="156"/>
      <c r="AT128" s="151" t="s">
        <v>276</v>
      </c>
      <c r="AU128" s="151" t="s">
        <v>90</v>
      </c>
      <c r="AV128" s="12" t="s">
        <v>90</v>
      </c>
      <c r="AW128" s="12" t="s">
        <v>32</v>
      </c>
      <c r="AX128" s="12" t="s">
        <v>77</v>
      </c>
      <c r="AY128" s="151" t="s">
        <v>268</v>
      </c>
    </row>
    <row r="129" spans="2:65" s="12" customFormat="1">
      <c r="B129" s="149"/>
      <c r="D129" s="150" t="s">
        <v>276</v>
      </c>
      <c r="E129" s="151" t="s">
        <v>1</v>
      </c>
      <c r="F129" s="152" t="s">
        <v>6386</v>
      </c>
      <c r="H129" s="153">
        <v>10.066000000000001</v>
      </c>
      <c r="I129" s="154"/>
      <c r="L129" s="149"/>
      <c r="M129" s="155"/>
      <c r="T129" s="156"/>
      <c r="AT129" s="151" t="s">
        <v>276</v>
      </c>
      <c r="AU129" s="151" t="s">
        <v>90</v>
      </c>
      <c r="AV129" s="12" t="s">
        <v>90</v>
      </c>
      <c r="AW129" s="12" t="s">
        <v>32</v>
      </c>
      <c r="AX129" s="12" t="s">
        <v>77</v>
      </c>
      <c r="AY129" s="151" t="s">
        <v>268</v>
      </c>
    </row>
    <row r="130" spans="2:65" s="13" customFormat="1">
      <c r="B130" s="157"/>
      <c r="D130" s="150" t="s">
        <v>276</v>
      </c>
      <c r="E130" s="158" t="s">
        <v>1</v>
      </c>
      <c r="F130" s="159" t="s">
        <v>278</v>
      </c>
      <c r="H130" s="160">
        <v>21.376000000000001</v>
      </c>
      <c r="I130" s="161"/>
      <c r="L130" s="157"/>
      <c r="M130" s="162"/>
      <c r="T130" s="163"/>
      <c r="AT130" s="158" t="s">
        <v>276</v>
      </c>
      <c r="AU130" s="158" t="s">
        <v>90</v>
      </c>
      <c r="AV130" s="13" t="s">
        <v>101</v>
      </c>
      <c r="AW130" s="13" t="s">
        <v>32</v>
      </c>
      <c r="AX130" s="13" t="s">
        <v>84</v>
      </c>
      <c r="AY130" s="158" t="s">
        <v>268</v>
      </c>
    </row>
    <row r="131" spans="2:65" s="1" customFormat="1" ht="16.5" customHeight="1">
      <c r="B131" s="32"/>
      <c r="C131" s="186" t="s">
        <v>90</v>
      </c>
      <c r="D131" s="186" t="s">
        <v>982</v>
      </c>
      <c r="E131" s="187" t="s">
        <v>6387</v>
      </c>
      <c r="F131" s="188" t="s">
        <v>6388</v>
      </c>
      <c r="G131" s="189" t="s">
        <v>413</v>
      </c>
      <c r="H131" s="190">
        <v>22.619</v>
      </c>
      <c r="I131" s="191"/>
      <c r="J131" s="192">
        <f>ROUND(I131*H131,2)</f>
        <v>0</v>
      </c>
      <c r="K131" s="188" t="s">
        <v>1</v>
      </c>
      <c r="L131" s="193"/>
      <c r="M131" s="194" t="s">
        <v>1</v>
      </c>
      <c r="N131" s="195" t="s">
        <v>43</v>
      </c>
      <c r="P131" s="145">
        <f>O131*H131</f>
        <v>0</v>
      </c>
      <c r="Q131" s="145">
        <v>1</v>
      </c>
      <c r="R131" s="145">
        <f>Q131*H131</f>
        <v>22.619</v>
      </c>
      <c r="S131" s="145">
        <v>0</v>
      </c>
      <c r="T131" s="146">
        <f>S131*H131</f>
        <v>0</v>
      </c>
      <c r="AR131" s="147" t="s">
        <v>309</v>
      </c>
      <c r="AT131" s="147" t="s">
        <v>982</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6389</v>
      </c>
    </row>
    <row r="132" spans="2:65" s="12" customFormat="1">
      <c r="B132" s="149"/>
      <c r="D132" s="150" t="s">
        <v>276</v>
      </c>
      <c r="E132" s="151" t="s">
        <v>1</v>
      </c>
      <c r="F132" s="152" t="s">
        <v>6390</v>
      </c>
      <c r="H132" s="153">
        <v>22.619</v>
      </c>
      <c r="I132" s="154"/>
      <c r="L132" s="149"/>
      <c r="M132" s="155"/>
      <c r="T132" s="156"/>
      <c r="AT132" s="151" t="s">
        <v>276</v>
      </c>
      <c r="AU132" s="151" t="s">
        <v>90</v>
      </c>
      <c r="AV132" s="12" t="s">
        <v>90</v>
      </c>
      <c r="AW132" s="12" t="s">
        <v>32</v>
      </c>
      <c r="AX132" s="12" t="s">
        <v>77</v>
      </c>
      <c r="AY132" s="151" t="s">
        <v>268</v>
      </c>
    </row>
    <row r="133" spans="2:65" s="13" customFormat="1">
      <c r="B133" s="157"/>
      <c r="D133" s="150" t="s">
        <v>276</v>
      </c>
      <c r="E133" s="158" t="s">
        <v>1</v>
      </c>
      <c r="F133" s="159" t="s">
        <v>278</v>
      </c>
      <c r="H133" s="160">
        <v>22.619</v>
      </c>
      <c r="I133" s="161"/>
      <c r="L133" s="157"/>
      <c r="M133" s="162"/>
      <c r="T133" s="163"/>
      <c r="AT133" s="158" t="s">
        <v>276</v>
      </c>
      <c r="AU133" s="158" t="s">
        <v>90</v>
      </c>
      <c r="AV133" s="13" t="s">
        <v>101</v>
      </c>
      <c r="AW133" s="13" t="s">
        <v>32</v>
      </c>
      <c r="AX133" s="13" t="s">
        <v>84</v>
      </c>
      <c r="AY133" s="158" t="s">
        <v>268</v>
      </c>
    </row>
    <row r="134" spans="2:65" s="1" customFormat="1" ht="16.5" customHeight="1">
      <c r="B134" s="32"/>
      <c r="C134" s="186" t="s">
        <v>97</v>
      </c>
      <c r="D134" s="186" t="s">
        <v>982</v>
      </c>
      <c r="E134" s="187" t="s">
        <v>6391</v>
      </c>
      <c r="F134" s="188" t="s">
        <v>6392</v>
      </c>
      <c r="G134" s="189" t="s">
        <v>413</v>
      </c>
      <c r="H134" s="190">
        <v>32.612000000000002</v>
      </c>
      <c r="I134" s="191"/>
      <c r="J134" s="192">
        <f>ROUND(I134*H134,2)</f>
        <v>0</v>
      </c>
      <c r="K134" s="188" t="s">
        <v>1</v>
      </c>
      <c r="L134" s="193"/>
      <c r="M134" s="194" t="s">
        <v>1</v>
      </c>
      <c r="N134" s="195" t="s">
        <v>43</v>
      </c>
      <c r="P134" s="145">
        <f>O134*H134</f>
        <v>0</v>
      </c>
      <c r="Q134" s="145">
        <v>1</v>
      </c>
      <c r="R134" s="145">
        <f>Q134*H134</f>
        <v>32.612000000000002</v>
      </c>
      <c r="S134" s="145">
        <v>0</v>
      </c>
      <c r="T134" s="146">
        <f>S134*H134</f>
        <v>0</v>
      </c>
      <c r="AR134" s="147" t="s">
        <v>309</v>
      </c>
      <c r="AT134" s="147" t="s">
        <v>982</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6393</v>
      </c>
    </row>
    <row r="135" spans="2:65" s="12" customFormat="1">
      <c r="B135" s="149"/>
      <c r="D135" s="150" t="s">
        <v>276</v>
      </c>
      <c r="E135" s="151" t="s">
        <v>1</v>
      </c>
      <c r="F135" s="152" t="s">
        <v>6394</v>
      </c>
      <c r="H135" s="153">
        <v>18.117999999999999</v>
      </c>
      <c r="I135" s="154"/>
      <c r="L135" s="149"/>
      <c r="M135" s="155"/>
      <c r="T135" s="156"/>
      <c r="AT135" s="151" t="s">
        <v>276</v>
      </c>
      <c r="AU135" s="151" t="s">
        <v>90</v>
      </c>
      <c r="AV135" s="12" t="s">
        <v>90</v>
      </c>
      <c r="AW135" s="12" t="s">
        <v>32</v>
      </c>
      <c r="AX135" s="12" t="s">
        <v>77</v>
      </c>
      <c r="AY135" s="151" t="s">
        <v>268</v>
      </c>
    </row>
    <row r="136" spans="2:65" s="13" customFormat="1">
      <c r="B136" s="157"/>
      <c r="D136" s="150" t="s">
        <v>276</v>
      </c>
      <c r="E136" s="158" t="s">
        <v>1</v>
      </c>
      <c r="F136" s="159" t="s">
        <v>278</v>
      </c>
      <c r="H136" s="160">
        <v>18.117999999999999</v>
      </c>
      <c r="I136" s="161"/>
      <c r="L136" s="157"/>
      <c r="M136" s="162"/>
      <c r="T136" s="163"/>
      <c r="AT136" s="158" t="s">
        <v>276</v>
      </c>
      <c r="AU136" s="158" t="s">
        <v>90</v>
      </c>
      <c r="AV136" s="13" t="s">
        <v>101</v>
      </c>
      <c r="AW136" s="13" t="s">
        <v>32</v>
      </c>
      <c r="AX136" s="13" t="s">
        <v>84</v>
      </c>
      <c r="AY136" s="158" t="s">
        <v>268</v>
      </c>
    </row>
    <row r="137" spans="2:65" s="12" customFormat="1">
      <c r="B137" s="149"/>
      <c r="D137" s="150" t="s">
        <v>276</v>
      </c>
      <c r="F137" s="152" t="s">
        <v>6395</v>
      </c>
      <c r="H137" s="153">
        <v>32.612000000000002</v>
      </c>
      <c r="I137" s="154"/>
      <c r="L137" s="149"/>
      <c r="M137" s="155"/>
      <c r="T137" s="156"/>
      <c r="AT137" s="151" t="s">
        <v>276</v>
      </c>
      <c r="AU137" s="151" t="s">
        <v>90</v>
      </c>
      <c r="AV137" s="12" t="s">
        <v>90</v>
      </c>
      <c r="AW137" s="12" t="s">
        <v>4</v>
      </c>
      <c r="AX137" s="12" t="s">
        <v>84</v>
      </c>
      <c r="AY137" s="151" t="s">
        <v>268</v>
      </c>
    </row>
    <row r="138" spans="2:65" s="11" customFormat="1" ht="22.9" customHeight="1">
      <c r="B138" s="124"/>
      <c r="D138" s="125" t="s">
        <v>76</v>
      </c>
      <c r="E138" s="134" t="s">
        <v>309</v>
      </c>
      <c r="F138" s="134" t="s">
        <v>4315</v>
      </c>
      <c r="I138" s="127"/>
      <c r="J138" s="135">
        <f>BK138</f>
        <v>0</v>
      </c>
      <c r="L138" s="124"/>
      <c r="M138" s="129"/>
      <c r="P138" s="130">
        <f>SUM(P139:P143)</f>
        <v>0</v>
      </c>
      <c r="R138" s="130">
        <f>SUM(R139:R143)</f>
        <v>0</v>
      </c>
      <c r="T138" s="131">
        <f>SUM(T139:T143)</f>
        <v>0.41399999999999998</v>
      </c>
      <c r="AR138" s="125" t="s">
        <v>84</v>
      </c>
      <c r="AT138" s="132" t="s">
        <v>76</v>
      </c>
      <c r="AU138" s="132" t="s">
        <v>84</v>
      </c>
      <c r="AY138" s="125" t="s">
        <v>268</v>
      </c>
      <c r="BK138" s="133">
        <f>SUM(BK139:BK143)</f>
        <v>0</v>
      </c>
    </row>
    <row r="139" spans="2:65" s="1" customFormat="1" ht="24.2" customHeight="1">
      <c r="B139" s="32"/>
      <c r="C139" s="136" t="s">
        <v>101</v>
      </c>
      <c r="D139" s="136" t="s">
        <v>270</v>
      </c>
      <c r="E139" s="137" t="s">
        <v>6396</v>
      </c>
      <c r="F139" s="138" t="s">
        <v>6397</v>
      </c>
      <c r="G139" s="139" t="s">
        <v>215</v>
      </c>
      <c r="H139" s="140">
        <v>1.1499999999999999</v>
      </c>
      <c r="I139" s="141"/>
      <c r="J139" s="142">
        <f>ROUND(I139*H139,2)</f>
        <v>0</v>
      </c>
      <c r="K139" s="138" t="s">
        <v>274</v>
      </c>
      <c r="L139" s="32"/>
      <c r="M139" s="143" t="s">
        <v>1</v>
      </c>
      <c r="N139" s="144" t="s">
        <v>43</v>
      </c>
      <c r="P139" s="145">
        <f>O139*H139</f>
        <v>0</v>
      </c>
      <c r="Q139" s="145">
        <v>0</v>
      </c>
      <c r="R139" s="145">
        <f>Q139*H139</f>
        <v>0</v>
      </c>
      <c r="S139" s="145">
        <v>0.36</v>
      </c>
      <c r="T139" s="146">
        <f>S139*H139</f>
        <v>0.41399999999999998</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6398</v>
      </c>
    </row>
    <row r="140" spans="2:65" s="12" customFormat="1">
      <c r="B140" s="149"/>
      <c r="D140" s="150" t="s">
        <v>276</v>
      </c>
      <c r="E140" s="151" t="s">
        <v>1</v>
      </c>
      <c r="F140" s="152" t="s">
        <v>6399</v>
      </c>
      <c r="H140" s="153">
        <v>0.113</v>
      </c>
      <c r="I140" s="154"/>
      <c r="L140" s="149"/>
      <c r="M140" s="155"/>
      <c r="T140" s="156"/>
      <c r="AT140" s="151" t="s">
        <v>276</v>
      </c>
      <c r="AU140" s="151" t="s">
        <v>90</v>
      </c>
      <c r="AV140" s="12" t="s">
        <v>90</v>
      </c>
      <c r="AW140" s="12" t="s">
        <v>32</v>
      </c>
      <c r="AX140" s="12" t="s">
        <v>77</v>
      </c>
      <c r="AY140" s="151" t="s">
        <v>268</v>
      </c>
    </row>
    <row r="141" spans="2:65" s="12" customFormat="1">
      <c r="B141" s="149"/>
      <c r="D141" s="150" t="s">
        <v>276</v>
      </c>
      <c r="E141" s="151" t="s">
        <v>1</v>
      </c>
      <c r="F141" s="152" t="s">
        <v>6400</v>
      </c>
      <c r="H141" s="153">
        <v>1.0369999999999999</v>
      </c>
      <c r="I141" s="154"/>
      <c r="L141" s="149"/>
      <c r="M141" s="155"/>
      <c r="T141" s="156"/>
      <c r="AT141" s="151" t="s">
        <v>276</v>
      </c>
      <c r="AU141" s="151" t="s">
        <v>90</v>
      </c>
      <c r="AV141" s="12" t="s">
        <v>90</v>
      </c>
      <c r="AW141" s="12" t="s">
        <v>32</v>
      </c>
      <c r="AX141" s="12" t="s">
        <v>77</v>
      </c>
      <c r="AY141" s="151" t="s">
        <v>268</v>
      </c>
    </row>
    <row r="142" spans="2:65" s="13" customFormat="1">
      <c r="B142" s="157"/>
      <c r="D142" s="150" t="s">
        <v>276</v>
      </c>
      <c r="E142" s="158" t="s">
        <v>1</v>
      </c>
      <c r="F142" s="159" t="s">
        <v>278</v>
      </c>
      <c r="H142" s="160">
        <v>1.1499999999999999</v>
      </c>
      <c r="I142" s="161"/>
      <c r="L142" s="157"/>
      <c r="M142" s="162"/>
      <c r="T142" s="163"/>
      <c r="AT142" s="158" t="s">
        <v>276</v>
      </c>
      <c r="AU142" s="158" t="s">
        <v>90</v>
      </c>
      <c r="AV142" s="13" t="s">
        <v>101</v>
      </c>
      <c r="AW142" s="13" t="s">
        <v>32</v>
      </c>
      <c r="AX142" s="13" t="s">
        <v>84</v>
      </c>
      <c r="AY142" s="158" t="s">
        <v>268</v>
      </c>
    </row>
    <row r="143" spans="2:65" s="1" customFormat="1" ht="16.5" customHeight="1">
      <c r="B143" s="32"/>
      <c r="C143" s="136" t="s">
        <v>289</v>
      </c>
      <c r="D143" s="136" t="s">
        <v>270</v>
      </c>
      <c r="E143" s="137" t="s">
        <v>6401</v>
      </c>
      <c r="F143" s="138" t="s">
        <v>6402</v>
      </c>
      <c r="G143" s="139" t="s">
        <v>445</v>
      </c>
      <c r="H143" s="140">
        <v>1</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6403</v>
      </c>
    </row>
    <row r="144" spans="2:65" s="11" customFormat="1" ht="22.9" customHeight="1">
      <c r="B144" s="124"/>
      <c r="D144" s="125" t="s">
        <v>76</v>
      </c>
      <c r="E144" s="134" t="s">
        <v>500</v>
      </c>
      <c r="F144" s="134" t="s">
        <v>501</v>
      </c>
      <c r="I144" s="127"/>
      <c r="J144" s="135">
        <f>BK144</f>
        <v>0</v>
      </c>
      <c r="L144" s="124"/>
      <c r="M144" s="129"/>
      <c r="P144" s="130">
        <f>SUM(P145:P149)</f>
        <v>0</v>
      </c>
      <c r="R144" s="130">
        <f>SUM(R145:R149)</f>
        <v>0</v>
      </c>
      <c r="T144" s="131">
        <f>SUM(T145:T149)</f>
        <v>0</v>
      </c>
      <c r="AR144" s="125" t="s">
        <v>84</v>
      </c>
      <c r="AT144" s="132" t="s">
        <v>76</v>
      </c>
      <c r="AU144" s="132" t="s">
        <v>84</v>
      </c>
      <c r="AY144" s="125" t="s">
        <v>268</v>
      </c>
      <c r="BK144" s="133">
        <f>SUM(BK145:BK149)</f>
        <v>0</v>
      </c>
    </row>
    <row r="145" spans="2:65" s="1" customFormat="1" ht="24.2" customHeight="1">
      <c r="B145" s="32"/>
      <c r="C145" s="136" t="s">
        <v>293</v>
      </c>
      <c r="D145" s="136" t="s">
        <v>270</v>
      </c>
      <c r="E145" s="137" t="s">
        <v>6404</v>
      </c>
      <c r="F145" s="138" t="s">
        <v>6405</v>
      </c>
      <c r="G145" s="139" t="s">
        <v>413</v>
      </c>
      <c r="H145" s="140">
        <v>0.41399999999999998</v>
      </c>
      <c r="I145" s="141"/>
      <c r="J145" s="142">
        <f>ROUND(I145*H145,2)</f>
        <v>0</v>
      </c>
      <c r="K145" s="138" t="s">
        <v>274</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6406</v>
      </c>
    </row>
    <row r="146" spans="2:65" s="1" customFormat="1" ht="24.2" customHeight="1">
      <c r="B146" s="32"/>
      <c r="C146" s="136" t="s">
        <v>299</v>
      </c>
      <c r="D146" s="136" t="s">
        <v>270</v>
      </c>
      <c r="E146" s="137" t="s">
        <v>6407</v>
      </c>
      <c r="F146" s="138" t="s">
        <v>6408</v>
      </c>
      <c r="G146" s="139" t="s">
        <v>413</v>
      </c>
      <c r="H146" s="140">
        <v>8.2799999999999994</v>
      </c>
      <c r="I146" s="141"/>
      <c r="J146" s="142">
        <f>ROUND(I146*H146,2)</f>
        <v>0</v>
      </c>
      <c r="K146" s="138" t="s">
        <v>274</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6409</v>
      </c>
    </row>
    <row r="147" spans="2:65" s="12" customFormat="1">
      <c r="B147" s="149"/>
      <c r="D147" s="150" t="s">
        <v>276</v>
      </c>
      <c r="F147" s="152" t="s">
        <v>6410</v>
      </c>
      <c r="H147" s="153">
        <v>8.2799999999999994</v>
      </c>
      <c r="I147" s="154"/>
      <c r="L147" s="149"/>
      <c r="M147" s="155"/>
      <c r="T147" s="156"/>
      <c r="AT147" s="151" t="s">
        <v>276</v>
      </c>
      <c r="AU147" s="151" t="s">
        <v>90</v>
      </c>
      <c r="AV147" s="12" t="s">
        <v>90</v>
      </c>
      <c r="AW147" s="12" t="s">
        <v>4</v>
      </c>
      <c r="AX147" s="12" t="s">
        <v>84</v>
      </c>
      <c r="AY147" s="151" t="s">
        <v>268</v>
      </c>
    </row>
    <row r="148" spans="2:65" s="1" customFormat="1" ht="37.9" customHeight="1">
      <c r="B148" s="32"/>
      <c r="C148" s="136" t="s">
        <v>309</v>
      </c>
      <c r="D148" s="136" t="s">
        <v>270</v>
      </c>
      <c r="E148" s="137" t="s">
        <v>6411</v>
      </c>
      <c r="F148" s="138" t="s">
        <v>6412</v>
      </c>
      <c r="G148" s="139" t="s">
        <v>413</v>
      </c>
      <c r="H148" s="140">
        <v>0.41399999999999998</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6413</v>
      </c>
    </row>
    <row r="149" spans="2:65" s="1" customFormat="1" ht="24.2" customHeight="1">
      <c r="B149" s="32"/>
      <c r="C149" s="136" t="s">
        <v>315</v>
      </c>
      <c r="D149" s="136" t="s">
        <v>270</v>
      </c>
      <c r="E149" s="137" t="s">
        <v>6302</v>
      </c>
      <c r="F149" s="138" t="s">
        <v>6303</v>
      </c>
      <c r="G149" s="139" t="s">
        <v>413</v>
      </c>
      <c r="H149" s="140">
        <v>0.41399999999999998</v>
      </c>
      <c r="I149" s="141"/>
      <c r="J149" s="142">
        <f>ROUND(I149*H149,2)</f>
        <v>0</v>
      </c>
      <c r="K149" s="138" t="s">
        <v>274</v>
      </c>
      <c r="L149" s="32"/>
      <c r="M149" s="181" t="s">
        <v>1</v>
      </c>
      <c r="N149" s="182" t="s">
        <v>43</v>
      </c>
      <c r="O149" s="183"/>
      <c r="P149" s="184">
        <f>O149*H149</f>
        <v>0</v>
      </c>
      <c r="Q149" s="184">
        <v>0</v>
      </c>
      <c r="R149" s="184">
        <f>Q149*H149</f>
        <v>0</v>
      </c>
      <c r="S149" s="184">
        <v>0</v>
      </c>
      <c r="T149" s="185">
        <f>S149*H149</f>
        <v>0</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6414</v>
      </c>
    </row>
    <row r="150" spans="2:65" s="1" customFormat="1" ht="6.95" customHeight="1">
      <c r="B150" s="44"/>
      <c r="C150" s="45"/>
      <c r="D150" s="45"/>
      <c r="E150" s="45"/>
      <c r="F150" s="45"/>
      <c r="G150" s="45"/>
      <c r="H150" s="45"/>
      <c r="I150" s="45"/>
      <c r="J150" s="45"/>
      <c r="K150" s="45"/>
      <c r="L150" s="32"/>
    </row>
  </sheetData>
  <sheetProtection algorithmName="SHA-512" hashValue="hPYx1zsG5G6xmyvKZ48eau3yTotlIb9pCvD5WqrTGfxTTKibLtRRuTtJ1fgdTX4zw+DtAU5R5t99nrkTjp9goA==" saltValue="dufLSwFhn0o6UW8j1jZLRsq17my/fQ5bmM1cgFLgmywOkjsd5kqyRyaOB7sNiP1csL1m0HIm8HZPVX11urN51w==" spinCount="100000" sheet="1" objects="1" scenarios="1" formatColumns="0" formatRows="0" autoFilter="0"/>
  <autoFilter ref="C123:K149" xr:uid="{00000000-0009-0000-0000-00001B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B2:BM1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193</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 customHeight="1">
      <c r="B8" s="20"/>
      <c r="D8" s="27" t="s">
        <v>228</v>
      </c>
      <c r="L8" s="20"/>
    </row>
    <row r="9" spans="2:46" s="1" customFormat="1" ht="16.5" customHeight="1">
      <c r="B9" s="32"/>
      <c r="E9" s="258" t="s">
        <v>231</v>
      </c>
      <c r="F9" s="257"/>
      <c r="G9" s="257"/>
      <c r="H9" s="257"/>
      <c r="L9" s="32"/>
    </row>
    <row r="10" spans="2:46" s="1" customFormat="1" ht="12" customHeight="1">
      <c r="B10" s="32"/>
      <c r="D10" s="27" t="s">
        <v>234</v>
      </c>
      <c r="L10" s="32"/>
    </row>
    <row r="11" spans="2:46" s="1" customFormat="1" ht="16.5" customHeight="1">
      <c r="B11" s="32"/>
      <c r="E11" s="235" t="s">
        <v>6415</v>
      </c>
      <c r="F11" s="257"/>
      <c r="G11" s="257"/>
      <c r="H11" s="257"/>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ROUND((SUM(BE121:BE147)),  2)</f>
        <v>0</v>
      </c>
      <c r="I35" s="96">
        <v>0.21</v>
      </c>
      <c r="J35" s="85">
        <f>ROUND(((SUM(BE121:BE147))*I35),  2)</f>
        <v>0</v>
      </c>
      <c r="L35" s="32"/>
    </row>
    <row r="36" spans="2:12" s="1" customFormat="1" ht="14.45" customHeight="1">
      <c r="B36" s="32"/>
      <c r="E36" s="27" t="s">
        <v>43</v>
      </c>
      <c r="F36" s="85">
        <f>ROUND((SUM(BF121:BF147)),  2)</f>
        <v>0</v>
      </c>
      <c r="I36" s="96">
        <v>0.15</v>
      </c>
      <c r="J36" s="85">
        <f>ROUND(((SUM(BF121:BF147))*I36),  2)</f>
        <v>0</v>
      </c>
      <c r="L36" s="32"/>
    </row>
    <row r="37" spans="2:12" s="1" customFormat="1" ht="14.45" hidden="1" customHeight="1">
      <c r="B37" s="32"/>
      <c r="E37" s="27" t="s">
        <v>44</v>
      </c>
      <c r="F37" s="85">
        <f>ROUND((SUM(BG121:BG147)),  2)</f>
        <v>0</v>
      </c>
      <c r="I37" s="96">
        <v>0.21</v>
      </c>
      <c r="J37" s="85">
        <f>0</f>
        <v>0</v>
      </c>
      <c r="L37" s="32"/>
    </row>
    <row r="38" spans="2:12" s="1" customFormat="1" ht="14.45" hidden="1" customHeight="1">
      <c r="B38" s="32"/>
      <c r="E38" s="27" t="s">
        <v>45</v>
      </c>
      <c r="F38" s="85">
        <f>ROUND((SUM(BH121:BH147)),  2)</f>
        <v>0</v>
      </c>
      <c r="I38" s="96">
        <v>0.15</v>
      </c>
      <c r="J38" s="85">
        <f>0</f>
        <v>0</v>
      </c>
      <c r="L38" s="32"/>
    </row>
    <row r="39" spans="2:12" s="1" customFormat="1" ht="14.45" hidden="1" customHeight="1">
      <c r="B39" s="32"/>
      <c r="E39" s="27" t="s">
        <v>46</v>
      </c>
      <c r="F39" s="85">
        <f>ROUND((SUM(BI121:BI147)),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231</v>
      </c>
      <c r="F87" s="257"/>
      <c r="G87" s="257"/>
      <c r="H87" s="257"/>
      <c r="L87" s="32"/>
    </row>
    <row r="88" spans="2:12" s="1" customFormat="1" ht="12" customHeight="1">
      <c r="B88" s="32"/>
      <c r="C88" s="27" t="s">
        <v>234</v>
      </c>
      <c r="L88" s="32"/>
    </row>
    <row r="89" spans="2:12" s="1" customFormat="1" ht="16.5" customHeight="1">
      <c r="B89" s="32"/>
      <c r="E89" s="235" t="str">
        <f>E11</f>
        <v>VRN - Vedlejší rozpočtové náklady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J121</f>
        <v>0</v>
      </c>
      <c r="L98" s="32"/>
      <c r="AU98" s="17" t="s">
        <v>242</v>
      </c>
    </row>
    <row r="99" spans="2:47" s="8" customFormat="1" ht="24.95" customHeight="1">
      <c r="B99" s="108"/>
      <c r="D99" s="109" t="s">
        <v>6415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8" t="str">
        <f>E7</f>
        <v>VÝSTAVBA CHRÁNĚNÉHO BYDLENÍ V NOVÉ PACE</v>
      </c>
      <c r="F109" s="259"/>
      <c r="G109" s="259"/>
      <c r="H109" s="259"/>
      <c r="L109" s="32"/>
    </row>
    <row r="110" spans="2:47" ht="12" customHeight="1">
      <c r="B110" s="20"/>
      <c r="C110" s="27" t="s">
        <v>228</v>
      </c>
      <c r="L110" s="20"/>
    </row>
    <row r="111" spans="2:47" s="1" customFormat="1" ht="16.5" customHeight="1">
      <c r="B111" s="32"/>
      <c r="E111" s="258" t="s">
        <v>231</v>
      </c>
      <c r="F111" s="257"/>
      <c r="G111" s="257"/>
      <c r="H111" s="257"/>
      <c r="L111" s="32"/>
    </row>
    <row r="112" spans="2:47" s="1" customFormat="1" ht="12" customHeight="1">
      <c r="B112" s="32"/>
      <c r="C112" s="27" t="s">
        <v>234</v>
      </c>
      <c r="L112" s="32"/>
    </row>
    <row r="113" spans="2:65" s="1" customFormat="1" ht="16.5" customHeight="1">
      <c r="B113" s="32"/>
      <c r="E113" s="235" t="str">
        <f>E11</f>
        <v>VRN - Vedlejší rozpočtové náklady</v>
      </c>
      <c r="F113" s="257"/>
      <c r="G113" s="257"/>
      <c r="H113" s="257"/>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6"/>
      <c r="C120" s="117" t="s">
        <v>254</v>
      </c>
      <c r="D120" s="118" t="s">
        <v>62</v>
      </c>
      <c r="E120" s="118" t="s">
        <v>58</v>
      </c>
      <c r="F120" s="118" t="s">
        <v>59</v>
      </c>
      <c r="G120" s="118" t="s">
        <v>255</v>
      </c>
      <c r="H120" s="118" t="s">
        <v>256</v>
      </c>
      <c r="I120" s="118" t="s">
        <v>257</v>
      </c>
      <c r="J120" s="118" t="s">
        <v>240</v>
      </c>
      <c r="K120" s="119" t="s">
        <v>258</v>
      </c>
      <c r="L120" s="116"/>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0">
        <f>BK121</f>
        <v>0</v>
      </c>
      <c r="L121" s="32"/>
      <c r="M121" s="62"/>
      <c r="N121" s="53"/>
      <c r="O121" s="53"/>
      <c r="P121" s="121">
        <f>P122</f>
        <v>0</v>
      </c>
      <c r="Q121" s="53"/>
      <c r="R121" s="121">
        <f>R122</f>
        <v>0</v>
      </c>
      <c r="S121" s="53"/>
      <c r="T121" s="122">
        <f>T122</f>
        <v>0</v>
      </c>
      <c r="AT121" s="17" t="s">
        <v>76</v>
      </c>
      <c r="AU121" s="17" t="s">
        <v>242</v>
      </c>
      <c r="BK121" s="123">
        <f>BK122</f>
        <v>0</v>
      </c>
    </row>
    <row r="122" spans="2:65" s="11" customFormat="1" ht="25.9" customHeight="1">
      <c r="B122" s="124"/>
      <c r="D122" s="125" t="s">
        <v>76</v>
      </c>
      <c r="E122" s="126" t="s">
        <v>191</v>
      </c>
      <c r="F122" s="126" t="s">
        <v>192</v>
      </c>
      <c r="I122" s="127"/>
      <c r="J122" s="128">
        <f>BK122</f>
        <v>0</v>
      </c>
      <c r="L122" s="124"/>
      <c r="M122" s="129"/>
      <c r="P122" s="130">
        <f>SUM(P123:P147)</f>
        <v>0</v>
      </c>
      <c r="R122" s="130">
        <f>SUM(R123:R147)</f>
        <v>0</v>
      </c>
      <c r="T122" s="131">
        <f>SUM(T123:T147)</f>
        <v>0</v>
      </c>
      <c r="AR122" s="125" t="s">
        <v>289</v>
      </c>
      <c r="AT122" s="132" t="s">
        <v>76</v>
      </c>
      <c r="AU122" s="132" t="s">
        <v>77</v>
      </c>
      <c r="AY122" s="125" t="s">
        <v>268</v>
      </c>
      <c r="BK122" s="133">
        <f>SUM(BK123:BK147)</f>
        <v>0</v>
      </c>
    </row>
    <row r="123" spans="2:65" s="1" customFormat="1" ht="24.2" customHeight="1">
      <c r="B123" s="32"/>
      <c r="C123" s="136" t="s">
        <v>84</v>
      </c>
      <c r="D123" s="136" t="s">
        <v>270</v>
      </c>
      <c r="E123" s="137" t="s">
        <v>6416</v>
      </c>
      <c r="F123" s="138" t="s">
        <v>6417</v>
      </c>
      <c r="G123" s="139" t="s">
        <v>445</v>
      </c>
      <c r="H123" s="140">
        <v>1</v>
      </c>
      <c r="I123" s="141"/>
      <c r="J123" s="142">
        <f>ROUND(I123*H123,2)</f>
        <v>0</v>
      </c>
      <c r="K123" s="138" t="s">
        <v>274</v>
      </c>
      <c r="L123" s="32"/>
      <c r="M123" s="143" t="s">
        <v>1</v>
      </c>
      <c r="N123" s="144" t="s">
        <v>43</v>
      </c>
      <c r="P123" s="145">
        <f>O123*H123</f>
        <v>0</v>
      </c>
      <c r="Q123" s="145">
        <v>0</v>
      </c>
      <c r="R123" s="145">
        <f>Q123*H123</f>
        <v>0</v>
      </c>
      <c r="S123" s="145">
        <v>0</v>
      </c>
      <c r="T123" s="146">
        <f>S123*H123</f>
        <v>0</v>
      </c>
      <c r="AR123" s="147" t="s">
        <v>4994</v>
      </c>
      <c r="AT123" s="147" t="s">
        <v>270</v>
      </c>
      <c r="AU123" s="147" t="s">
        <v>84</v>
      </c>
      <c r="AY123" s="17" t="s">
        <v>268</v>
      </c>
      <c r="BE123" s="148">
        <f>IF(N123="základní",J123,0)</f>
        <v>0</v>
      </c>
      <c r="BF123" s="148">
        <f>IF(N123="snížená",J123,0)</f>
        <v>0</v>
      </c>
      <c r="BG123" s="148">
        <f>IF(N123="zákl. přenesená",J123,0)</f>
        <v>0</v>
      </c>
      <c r="BH123" s="148">
        <f>IF(N123="sníž. přenesená",J123,0)</f>
        <v>0</v>
      </c>
      <c r="BI123" s="148">
        <f>IF(N123="nulová",J123,0)</f>
        <v>0</v>
      </c>
      <c r="BJ123" s="17" t="s">
        <v>90</v>
      </c>
      <c r="BK123" s="148">
        <f>ROUND(I123*H123,2)</f>
        <v>0</v>
      </c>
      <c r="BL123" s="17" t="s">
        <v>4994</v>
      </c>
      <c r="BM123" s="147" t="s">
        <v>6418</v>
      </c>
    </row>
    <row r="124" spans="2:65" s="1" customFormat="1" ht="33" customHeight="1">
      <c r="B124" s="32"/>
      <c r="C124" s="136" t="s">
        <v>90</v>
      </c>
      <c r="D124" s="136" t="s">
        <v>270</v>
      </c>
      <c r="E124" s="137" t="s">
        <v>6419</v>
      </c>
      <c r="F124" s="138" t="s">
        <v>6420</v>
      </c>
      <c r="G124" s="139" t="s">
        <v>445</v>
      </c>
      <c r="H124" s="140">
        <v>1</v>
      </c>
      <c r="I124" s="141"/>
      <c r="J124" s="142">
        <f>ROUND(I124*H124,2)</f>
        <v>0</v>
      </c>
      <c r="K124" s="138" t="s">
        <v>1</v>
      </c>
      <c r="L124" s="32"/>
      <c r="M124" s="143" t="s">
        <v>1</v>
      </c>
      <c r="N124" s="144" t="s">
        <v>43</v>
      </c>
      <c r="P124" s="145">
        <f>O124*H124</f>
        <v>0</v>
      </c>
      <c r="Q124" s="145">
        <v>0</v>
      </c>
      <c r="R124" s="145">
        <f>Q124*H124</f>
        <v>0</v>
      </c>
      <c r="S124" s="145">
        <v>0</v>
      </c>
      <c r="T124" s="146">
        <f>S124*H124</f>
        <v>0</v>
      </c>
      <c r="AR124" s="147" t="s">
        <v>4994</v>
      </c>
      <c r="AT124" s="147" t="s">
        <v>270</v>
      </c>
      <c r="AU124" s="147" t="s">
        <v>84</v>
      </c>
      <c r="AY124" s="17" t="s">
        <v>268</v>
      </c>
      <c r="BE124" s="148">
        <f>IF(N124="základní",J124,0)</f>
        <v>0</v>
      </c>
      <c r="BF124" s="148">
        <f>IF(N124="snížená",J124,0)</f>
        <v>0</v>
      </c>
      <c r="BG124" s="148">
        <f>IF(N124="zákl. přenesená",J124,0)</f>
        <v>0</v>
      </c>
      <c r="BH124" s="148">
        <f>IF(N124="sníž. přenesená",J124,0)</f>
        <v>0</v>
      </c>
      <c r="BI124" s="148">
        <f>IF(N124="nulová",J124,0)</f>
        <v>0</v>
      </c>
      <c r="BJ124" s="17" t="s">
        <v>90</v>
      </c>
      <c r="BK124" s="148">
        <f>ROUND(I124*H124,2)</f>
        <v>0</v>
      </c>
      <c r="BL124" s="17" t="s">
        <v>4994</v>
      </c>
      <c r="BM124" s="147" t="s">
        <v>6421</v>
      </c>
    </row>
    <row r="125" spans="2:65" s="1" customFormat="1" ht="16.5" customHeight="1">
      <c r="B125" s="32"/>
      <c r="C125" s="136" t="s">
        <v>97</v>
      </c>
      <c r="D125" s="136" t="s">
        <v>270</v>
      </c>
      <c r="E125" s="137" t="s">
        <v>6422</v>
      </c>
      <c r="F125" s="138" t="s">
        <v>6423</v>
      </c>
      <c r="G125" s="139" t="s">
        <v>445</v>
      </c>
      <c r="H125" s="140">
        <v>1</v>
      </c>
      <c r="I125" s="141"/>
      <c r="J125" s="142">
        <f>ROUND(I125*H125,2)</f>
        <v>0</v>
      </c>
      <c r="K125" s="138" t="s">
        <v>1</v>
      </c>
      <c r="L125" s="32"/>
      <c r="M125" s="143" t="s">
        <v>1</v>
      </c>
      <c r="N125" s="144" t="s">
        <v>43</v>
      </c>
      <c r="P125" s="145">
        <f>O125*H125</f>
        <v>0</v>
      </c>
      <c r="Q125" s="145">
        <v>0</v>
      </c>
      <c r="R125" s="145">
        <f>Q125*H125</f>
        <v>0</v>
      </c>
      <c r="S125" s="145">
        <v>0</v>
      </c>
      <c r="T125" s="146">
        <f>S125*H125</f>
        <v>0</v>
      </c>
      <c r="AR125" s="147" t="s">
        <v>4994</v>
      </c>
      <c r="AT125" s="147" t="s">
        <v>270</v>
      </c>
      <c r="AU125" s="147" t="s">
        <v>84</v>
      </c>
      <c r="AY125" s="17" t="s">
        <v>268</v>
      </c>
      <c r="BE125" s="148">
        <f>IF(N125="základní",J125,0)</f>
        <v>0</v>
      </c>
      <c r="BF125" s="148">
        <f>IF(N125="snížená",J125,0)</f>
        <v>0</v>
      </c>
      <c r="BG125" s="148">
        <f>IF(N125="zákl. přenesená",J125,0)</f>
        <v>0</v>
      </c>
      <c r="BH125" s="148">
        <f>IF(N125="sníž. přenesená",J125,0)</f>
        <v>0</v>
      </c>
      <c r="BI125" s="148">
        <f>IF(N125="nulová",J125,0)</f>
        <v>0</v>
      </c>
      <c r="BJ125" s="17" t="s">
        <v>90</v>
      </c>
      <c r="BK125" s="148">
        <f>ROUND(I125*H125,2)</f>
        <v>0</v>
      </c>
      <c r="BL125" s="17" t="s">
        <v>4994</v>
      </c>
      <c r="BM125" s="147" t="s">
        <v>6424</v>
      </c>
    </row>
    <row r="126" spans="2:65" s="1" customFormat="1" ht="44.25" customHeight="1">
      <c r="B126" s="32"/>
      <c r="C126" s="136" t="s">
        <v>101</v>
      </c>
      <c r="D126" s="136" t="s">
        <v>270</v>
      </c>
      <c r="E126" s="137" t="s">
        <v>6425</v>
      </c>
      <c r="F126" s="138" t="s">
        <v>6426</v>
      </c>
      <c r="G126" s="139" t="s">
        <v>445</v>
      </c>
      <c r="H126" s="140">
        <v>1</v>
      </c>
      <c r="I126" s="141"/>
      <c r="J126" s="142">
        <f>ROUND(I126*H126,2)</f>
        <v>0</v>
      </c>
      <c r="K126" s="138" t="s">
        <v>274</v>
      </c>
      <c r="L126" s="32"/>
      <c r="M126" s="143" t="s">
        <v>1</v>
      </c>
      <c r="N126" s="144" t="s">
        <v>43</v>
      </c>
      <c r="P126" s="145">
        <f>O126*H126</f>
        <v>0</v>
      </c>
      <c r="Q126" s="145">
        <v>0</v>
      </c>
      <c r="R126" s="145">
        <f>Q126*H126</f>
        <v>0</v>
      </c>
      <c r="S126" s="145">
        <v>0</v>
      </c>
      <c r="T126" s="146">
        <f>S126*H126</f>
        <v>0</v>
      </c>
      <c r="AR126" s="147" t="s">
        <v>4994</v>
      </c>
      <c r="AT126" s="147" t="s">
        <v>270</v>
      </c>
      <c r="AU126" s="147" t="s">
        <v>84</v>
      </c>
      <c r="AY126" s="17" t="s">
        <v>268</v>
      </c>
      <c r="BE126" s="148">
        <f>IF(N126="základní",J126,0)</f>
        <v>0</v>
      </c>
      <c r="BF126" s="148">
        <f>IF(N126="snížená",J126,0)</f>
        <v>0</v>
      </c>
      <c r="BG126" s="148">
        <f>IF(N126="zákl. přenesená",J126,0)</f>
        <v>0</v>
      </c>
      <c r="BH126" s="148">
        <f>IF(N126="sníž. přenesená",J126,0)</f>
        <v>0</v>
      </c>
      <c r="BI126" s="148">
        <f>IF(N126="nulová",J126,0)</f>
        <v>0</v>
      </c>
      <c r="BJ126" s="17" t="s">
        <v>90</v>
      </c>
      <c r="BK126" s="148">
        <f>ROUND(I126*H126,2)</f>
        <v>0</v>
      </c>
      <c r="BL126" s="17" t="s">
        <v>4994</v>
      </c>
      <c r="BM126" s="147" t="s">
        <v>6427</v>
      </c>
    </row>
    <row r="127" spans="2:65" s="1" customFormat="1" ht="78">
      <c r="B127" s="32"/>
      <c r="D127" s="150" t="s">
        <v>475</v>
      </c>
      <c r="F127" s="178" t="s">
        <v>6428</v>
      </c>
      <c r="I127" s="179"/>
      <c r="L127" s="32"/>
      <c r="M127" s="180"/>
      <c r="T127" s="56"/>
      <c r="AT127" s="17" t="s">
        <v>475</v>
      </c>
      <c r="AU127" s="17" t="s">
        <v>84</v>
      </c>
    </row>
    <row r="128" spans="2:65" s="1" customFormat="1" ht="16.5" customHeight="1">
      <c r="B128" s="32"/>
      <c r="C128" s="136" t="s">
        <v>289</v>
      </c>
      <c r="D128" s="136" t="s">
        <v>270</v>
      </c>
      <c r="E128" s="137" t="s">
        <v>6429</v>
      </c>
      <c r="F128" s="138" t="s">
        <v>6430</v>
      </c>
      <c r="G128" s="139" t="s">
        <v>445</v>
      </c>
      <c r="H128" s="140">
        <v>1</v>
      </c>
      <c r="I128" s="141"/>
      <c r="J128" s="142">
        <f>ROUND(I128*H128,2)</f>
        <v>0</v>
      </c>
      <c r="K128" s="138" t="s">
        <v>274</v>
      </c>
      <c r="L128" s="32"/>
      <c r="M128" s="143" t="s">
        <v>1</v>
      </c>
      <c r="N128" s="144" t="s">
        <v>43</v>
      </c>
      <c r="P128" s="145">
        <f>O128*H128</f>
        <v>0</v>
      </c>
      <c r="Q128" s="145">
        <v>0</v>
      </c>
      <c r="R128" s="145">
        <f>Q128*H128</f>
        <v>0</v>
      </c>
      <c r="S128" s="145">
        <v>0</v>
      </c>
      <c r="T128" s="146">
        <f>S128*H128</f>
        <v>0</v>
      </c>
      <c r="AR128" s="147" t="s">
        <v>4994</v>
      </c>
      <c r="AT128" s="147" t="s">
        <v>270</v>
      </c>
      <c r="AU128" s="147" t="s">
        <v>84</v>
      </c>
      <c r="AY128" s="17" t="s">
        <v>268</v>
      </c>
      <c r="BE128" s="148">
        <f>IF(N128="základní",J128,0)</f>
        <v>0</v>
      </c>
      <c r="BF128" s="148">
        <f>IF(N128="snížená",J128,0)</f>
        <v>0</v>
      </c>
      <c r="BG128" s="148">
        <f>IF(N128="zákl. přenesená",J128,0)</f>
        <v>0</v>
      </c>
      <c r="BH128" s="148">
        <f>IF(N128="sníž. přenesená",J128,0)</f>
        <v>0</v>
      </c>
      <c r="BI128" s="148">
        <f>IF(N128="nulová",J128,0)</f>
        <v>0</v>
      </c>
      <c r="BJ128" s="17" t="s">
        <v>90</v>
      </c>
      <c r="BK128" s="148">
        <f>ROUND(I128*H128,2)</f>
        <v>0</v>
      </c>
      <c r="BL128" s="17" t="s">
        <v>4994</v>
      </c>
      <c r="BM128" s="147" t="s">
        <v>6431</v>
      </c>
    </row>
    <row r="129" spans="2:65" s="1" customFormat="1" ht="24.2" customHeight="1">
      <c r="B129" s="32"/>
      <c r="C129" s="136" t="s">
        <v>293</v>
      </c>
      <c r="D129" s="136" t="s">
        <v>270</v>
      </c>
      <c r="E129" s="137" t="s">
        <v>6432</v>
      </c>
      <c r="F129" s="138" t="s">
        <v>6433</v>
      </c>
      <c r="G129" s="139" t="s">
        <v>445</v>
      </c>
      <c r="H129" s="140">
        <v>1</v>
      </c>
      <c r="I129" s="141"/>
      <c r="J129" s="142">
        <f>ROUND(I129*H129,2)</f>
        <v>0</v>
      </c>
      <c r="K129" s="138" t="s">
        <v>1612</v>
      </c>
      <c r="L129" s="32"/>
      <c r="M129" s="143" t="s">
        <v>1</v>
      </c>
      <c r="N129" s="144" t="s">
        <v>43</v>
      </c>
      <c r="P129" s="145">
        <f>O129*H129</f>
        <v>0</v>
      </c>
      <c r="Q129" s="145">
        <v>0</v>
      </c>
      <c r="R129" s="145">
        <f>Q129*H129</f>
        <v>0</v>
      </c>
      <c r="S129" s="145">
        <v>0</v>
      </c>
      <c r="T129" s="146">
        <f>S129*H129</f>
        <v>0</v>
      </c>
      <c r="AR129" s="147" t="s">
        <v>4994</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90</v>
      </c>
      <c r="BK129" s="148">
        <f>ROUND(I129*H129,2)</f>
        <v>0</v>
      </c>
      <c r="BL129" s="17" t="s">
        <v>4994</v>
      </c>
      <c r="BM129" s="147" t="s">
        <v>6434</v>
      </c>
    </row>
    <row r="130" spans="2:65" s="1" customFormat="1" ht="24.2" customHeight="1">
      <c r="B130" s="32"/>
      <c r="C130" s="136" t="s">
        <v>299</v>
      </c>
      <c r="D130" s="136" t="s">
        <v>270</v>
      </c>
      <c r="E130" s="137" t="s">
        <v>6435</v>
      </c>
      <c r="F130" s="138" t="s">
        <v>6436</v>
      </c>
      <c r="G130" s="139" t="s">
        <v>445</v>
      </c>
      <c r="H130" s="140">
        <v>1</v>
      </c>
      <c r="I130" s="141"/>
      <c r="J130" s="142">
        <f>ROUND(I130*H130,2)</f>
        <v>0</v>
      </c>
      <c r="K130" s="138" t="s">
        <v>1612</v>
      </c>
      <c r="L130" s="32"/>
      <c r="M130" s="143" t="s">
        <v>1</v>
      </c>
      <c r="N130" s="144" t="s">
        <v>43</v>
      </c>
      <c r="P130" s="145">
        <f>O130*H130</f>
        <v>0</v>
      </c>
      <c r="Q130" s="145">
        <v>0</v>
      </c>
      <c r="R130" s="145">
        <f>Q130*H130</f>
        <v>0</v>
      </c>
      <c r="S130" s="145">
        <v>0</v>
      </c>
      <c r="T130" s="146">
        <f>S130*H130</f>
        <v>0</v>
      </c>
      <c r="AR130" s="147" t="s">
        <v>4994</v>
      </c>
      <c r="AT130" s="147" t="s">
        <v>270</v>
      </c>
      <c r="AU130" s="147" t="s">
        <v>84</v>
      </c>
      <c r="AY130" s="17" t="s">
        <v>268</v>
      </c>
      <c r="BE130" s="148">
        <f>IF(N130="základní",J130,0)</f>
        <v>0</v>
      </c>
      <c r="BF130" s="148">
        <f>IF(N130="snížená",J130,0)</f>
        <v>0</v>
      </c>
      <c r="BG130" s="148">
        <f>IF(N130="zákl. přenesená",J130,0)</f>
        <v>0</v>
      </c>
      <c r="BH130" s="148">
        <f>IF(N130="sníž. přenesená",J130,0)</f>
        <v>0</v>
      </c>
      <c r="BI130" s="148">
        <f>IF(N130="nulová",J130,0)</f>
        <v>0</v>
      </c>
      <c r="BJ130" s="17" t="s">
        <v>90</v>
      </c>
      <c r="BK130" s="148">
        <f>ROUND(I130*H130,2)</f>
        <v>0</v>
      </c>
      <c r="BL130" s="17" t="s">
        <v>4994</v>
      </c>
      <c r="BM130" s="147" t="s">
        <v>6437</v>
      </c>
    </row>
    <row r="131" spans="2:65" s="1" customFormat="1" ht="62.65" customHeight="1">
      <c r="B131" s="32"/>
      <c r="C131" s="136" t="s">
        <v>309</v>
      </c>
      <c r="D131" s="136" t="s">
        <v>270</v>
      </c>
      <c r="E131" s="137" t="s">
        <v>6438</v>
      </c>
      <c r="F131" s="138" t="s">
        <v>6439</v>
      </c>
      <c r="G131" s="139" t="s">
        <v>445</v>
      </c>
      <c r="H131" s="140">
        <v>1</v>
      </c>
      <c r="I131" s="141"/>
      <c r="J131" s="142">
        <f>ROUND(I131*H131,2)</f>
        <v>0</v>
      </c>
      <c r="K131" s="138" t="s">
        <v>1612</v>
      </c>
      <c r="L131" s="32"/>
      <c r="M131" s="143" t="s">
        <v>1</v>
      </c>
      <c r="N131" s="144" t="s">
        <v>43</v>
      </c>
      <c r="P131" s="145">
        <f>O131*H131</f>
        <v>0</v>
      </c>
      <c r="Q131" s="145">
        <v>0</v>
      </c>
      <c r="R131" s="145">
        <f>Q131*H131</f>
        <v>0</v>
      </c>
      <c r="S131" s="145">
        <v>0</v>
      </c>
      <c r="T131" s="146">
        <f>S131*H131</f>
        <v>0</v>
      </c>
      <c r="AR131" s="147" t="s">
        <v>4994</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4994</v>
      </c>
      <c r="BM131" s="147" t="s">
        <v>6440</v>
      </c>
    </row>
    <row r="132" spans="2:65" s="1" customFormat="1" ht="21.75" customHeight="1">
      <c r="B132" s="32"/>
      <c r="C132" s="136" t="s">
        <v>315</v>
      </c>
      <c r="D132" s="136" t="s">
        <v>270</v>
      </c>
      <c r="E132" s="137" t="s">
        <v>6441</v>
      </c>
      <c r="F132" s="138" t="s">
        <v>6442</v>
      </c>
      <c r="G132" s="139" t="s">
        <v>445</v>
      </c>
      <c r="H132" s="140">
        <v>1</v>
      </c>
      <c r="I132" s="141"/>
      <c r="J132" s="142">
        <f>ROUND(I132*H132,2)</f>
        <v>0</v>
      </c>
      <c r="K132" s="138" t="s">
        <v>1612</v>
      </c>
      <c r="L132" s="32"/>
      <c r="M132" s="143" t="s">
        <v>1</v>
      </c>
      <c r="N132" s="144" t="s">
        <v>43</v>
      </c>
      <c r="P132" s="145">
        <f>O132*H132</f>
        <v>0</v>
      </c>
      <c r="Q132" s="145">
        <v>0</v>
      </c>
      <c r="R132" s="145">
        <f>Q132*H132</f>
        <v>0</v>
      </c>
      <c r="S132" s="145">
        <v>0</v>
      </c>
      <c r="T132" s="146">
        <f>S132*H132</f>
        <v>0</v>
      </c>
      <c r="AR132" s="147" t="s">
        <v>4994</v>
      </c>
      <c r="AT132" s="147" t="s">
        <v>270</v>
      </c>
      <c r="AU132" s="147" t="s">
        <v>84</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4994</v>
      </c>
      <c r="BM132" s="147" t="s">
        <v>6443</v>
      </c>
    </row>
    <row r="133" spans="2:65" s="1" customFormat="1" ht="48.75">
      <c r="B133" s="32"/>
      <c r="D133" s="150" t="s">
        <v>475</v>
      </c>
      <c r="F133" s="178" t="s">
        <v>6444</v>
      </c>
      <c r="I133" s="179"/>
      <c r="L133" s="32"/>
      <c r="M133" s="180"/>
      <c r="T133" s="56"/>
      <c r="AT133" s="17" t="s">
        <v>475</v>
      </c>
      <c r="AU133" s="17" t="s">
        <v>84</v>
      </c>
    </row>
    <row r="134" spans="2:65" s="1" customFormat="1" ht="16.5" customHeight="1">
      <c r="B134" s="32"/>
      <c r="C134" s="136" t="s">
        <v>321</v>
      </c>
      <c r="D134" s="136" t="s">
        <v>270</v>
      </c>
      <c r="E134" s="137" t="s">
        <v>6445</v>
      </c>
      <c r="F134" s="138" t="s">
        <v>6446</v>
      </c>
      <c r="G134" s="139" t="s">
        <v>445</v>
      </c>
      <c r="H134" s="140">
        <v>1</v>
      </c>
      <c r="I134" s="141"/>
      <c r="J134" s="142">
        <f>ROUND(I134*H134,2)</f>
        <v>0</v>
      </c>
      <c r="K134" s="138" t="s">
        <v>1612</v>
      </c>
      <c r="L134" s="32"/>
      <c r="M134" s="143" t="s">
        <v>1</v>
      </c>
      <c r="N134" s="144" t="s">
        <v>43</v>
      </c>
      <c r="P134" s="145">
        <f>O134*H134</f>
        <v>0</v>
      </c>
      <c r="Q134" s="145">
        <v>0</v>
      </c>
      <c r="R134" s="145">
        <f>Q134*H134</f>
        <v>0</v>
      </c>
      <c r="S134" s="145">
        <v>0</v>
      </c>
      <c r="T134" s="146">
        <f>S134*H134</f>
        <v>0</v>
      </c>
      <c r="AR134" s="147" t="s">
        <v>4994</v>
      </c>
      <c r="AT134" s="147" t="s">
        <v>270</v>
      </c>
      <c r="AU134" s="147" t="s">
        <v>84</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4994</v>
      </c>
      <c r="BM134" s="147" t="s">
        <v>6447</v>
      </c>
    </row>
    <row r="135" spans="2:65" s="1" customFormat="1" ht="117">
      <c r="B135" s="32"/>
      <c r="D135" s="150" t="s">
        <v>475</v>
      </c>
      <c r="F135" s="178" t="s">
        <v>6448</v>
      </c>
      <c r="I135" s="179"/>
      <c r="L135" s="32"/>
      <c r="M135" s="180"/>
      <c r="T135" s="56"/>
      <c r="AT135" s="17" t="s">
        <v>475</v>
      </c>
      <c r="AU135" s="17" t="s">
        <v>84</v>
      </c>
    </row>
    <row r="136" spans="2:65" s="1" customFormat="1" ht="55.5" customHeight="1">
      <c r="B136" s="32"/>
      <c r="C136" s="136" t="s">
        <v>396</v>
      </c>
      <c r="D136" s="177" t="s">
        <v>270</v>
      </c>
      <c r="E136" s="137" t="s">
        <v>6449</v>
      </c>
      <c r="F136" s="138" t="s">
        <v>6450</v>
      </c>
      <c r="G136" s="139" t="s">
        <v>445</v>
      </c>
      <c r="H136" s="140">
        <v>1</v>
      </c>
      <c r="I136" s="141"/>
      <c r="J136" s="142">
        <f t="shared" ref="J136:J147" si="0">ROUND(I136*H136,2)</f>
        <v>0</v>
      </c>
      <c r="K136" s="138" t="s">
        <v>1</v>
      </c>
      <c r="L136" s="32"/>
      <c r="M136" s="143" t="s">
        <v>1</v>
      </c>
      <c r="N136" s="144" t="s">
        <v>43</v>
      </c>
      <c r="P136" s="145">
        <f t="shared" ref="P136:P147" si="1">O136*H136</f>
        <v>0</v>
      </c>
      <c r="Q136" s="145">
        <v>0</v>
      </c>
      <c r="R136" s="145">
        <f t="shared" ref="R136:R147" si="2">Q136*H136</f>
        <v>0</v>
      </c>
      <c r="S136" s="145">
        <v>0</v>
      </c>
      <c r="T136" s="146">
        <f t="shared" ref="T136:T147" si="3">S136*H136</f>
        <v>0</v>
      </c>
      <c r="AR136" s="147" t="s">
        <v>4994</v>
      </c>
      <c r="AT136" s="147" t="s">
        <v>270</v>
      </c>
      <c r="AU136" s="147" t="s">
        <v>84</v>
      </c>
      <c r="AY136" s="17" t="s">
        <v>268</v>
      </c>
      <c r="BE136" s="148">
        <f t="shared" ref="BE136:BE147" si="4">IF(N136="základní",J136,0)</f>
        <v>0</v>
      </c>
      <c r="BF136" s="148">
        <f t="shared" ref="BF136:BF147" si="5">IF(N136="snížená",J136,0)</f>
        <v>0</v>
      </c>
      <c r="BG136" s="148">
        <f t="shared" ref="BG136:BG147" si="6">IF(N136="zákl. přenesená",J136,0)</f>
        <v>0</v>
      </c>
      <c r="BH136" s="148">
        <f t="shared" ref="BH136:BH147" si="7">IF(N136="sníž. přenesená",J136,0)</f>
        <v>0</v>
      </c>
      <c r="BI136" s="148">
        <f t="shared" ref="BI136:BI147" si="8">IF(N136="nulová",J136,0)</f>
        <v>0</v>
      </c>
      <c r="BJ136" s="17" t="s">
        <v>90</v>
      </c>
      <c r="BK136" s="148">
        <f t="shared" ref="BK136:BK147" si="9">ROUND(I136*H136,2)</f>
        <v>0</v>
      </c>
      <c r="BL136" s="17" t="s">
        <v>4994</v>
      </c>
      <c r="BM136" s="147" t="s">
        <v>6451</v>
      </c>
    </row>
    <row r="137" spans="2:65" s="1" customFormat="1" ht="33" customHeight="1">
      <c r="B137" s="32"/>
      <c r="C137" s="136" t="s">
        <v>326</v>
      </c>
      <c r="D137" s="136" t="s">
        <v>270</v>
      </c>
      <c r="E137" s="137" t="s">
        <v>6452</v>
      </c>
      <c r="F137" s="138" t="s">
        <v>6453</v>
      </c>
      <c r="G137" s="139" t="s">
        <v>445</v>
      </c>
      <c r="H137" s="140">
        <v>1</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4994</v>
      </c>
      <c r="AT137" s="147" t="s">
        <v>270</v>
      </c>
      <c r="AU137" s="147" t="s">
        <v>84</v>
      </c>
      <c r="AY137" s="17" t="s">
        <v>268</v>
      </c>
      <c r="BE137" s="148">
        <f t="shared" si="4"/>
        <v>0</v>
      </c>
      <c r="BF137" s="148">
        <f t="shared" si="5"/>
        <v>0</v>
      </c>
      <c r="BG137" s="148">
        <f t="shared" si="6"/>
        <v>0</v>
      </c>
      <c r="BH137" s="148">
        <f t="shared" si="7"/>
        <v>0</v>
      </c>
      <c r="BI137" s="148">
        <f t="shared" si="8"/>
        <v>0</v>
      </c>
      <c r="BJ137" s="17" t="s">
        <v>90</v>
      </c>
      <c r="BK137" s="148">
        <f t="shared" si="9"/>
        <v>0</v>
      </c>
      <c r="BL137" s="17" t="s">
        <v>4994</v>
      </c>
      <c r="BM137" s="147" t="s">
        <v>6454</v>
      </c>
    </row>
    <row r="138" spans="2:65" s="1" customFormat="1" ht="24.2" customHeight="1">
      <c r="B138" s="32"/>
      <c r="C138" s="136" t="s">
        <v>346</v>
      </c>
      <c r="D138" s="136" t="s">
        <v>270</v>
      </c>
      <c r="E138" s="137" t="s">
        <v>6455</v>
      </c>
      <c r="F138" s="138" t="s">
        <v>6456</v>
      </c>
      <c r="G138" s="139" t="s">
        <v>445</v>
      </c>
      <c r="H138" s="140">
        <v>1</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4994</v>
      </c>
      <c r="AT138" s="147" t="s">
        <v>270</v>
      </c>
      <c r="AU138" s="147" t="s">
        <v>84</v>
      </c>
      <c r="AY138" s="17" t="s">
        <v>268</v>
      </c>
      <c r="BE138" s="148">
        <f t="shared" si="4"/>
        <v>0</v>
      </c>
      <c r="BF138" s="148">
        <f t="shared" si="5"/>
        <v>0</v>
      </c>
      <c r="BG138" s="148">
        <f t="shared" si="6"/>
        <v>0</v>
      </c>
      <c r="BH138" s="148">
        <f t="shared" si="7"/>
        <v>0</v>
      </c>
      <c r="BI138" s="148">
        <f t="shared" si="8"/>
        <v>0</v>
      </c>
      <c r="BJ138" s="17" t="s">
        <v>90</v>
      </c>
      <c r="BK138" s="148">
        <f t="shared" si="9"/>
        <v>0</v>
      </c>
      <c r="BL138" s="17" t="s">
        <v>4994</v>
      </c>
      <c r="BM138" s="147" t="s">
        <v>6457</v>
      </c>
    </row>
    <row r="139" spans="2:65" s="1" customFormat="1" ht="24.2" customHeight="1">
      <c r="B139" s="32"/>
      <c r="C139" s="136" t="s">
        <v>356</v>
      </c>
      <c r="D139" s="136" t="s">
        <v>270</v>
      </c>
      <c r="E139" s="137" t="s">
        <v>6458</v>
      </c>
      <c r="F139" s="138" t="s">
        <v>6459</v>
      </c>
      <c r="G139" s="139" t="s">
        <v>445</v>
      </c>
      <c r="H139" s="140">
        <v>1</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4994</v>
      </c>
      <c r="AT139" s="147" t="s">
        <v>270</v>
      </c>
      <c r="AU139" s="147" t="s">
        <v>84</v>
      </c>
      <c r="AY139" s="17" t="s">
        <v>268</v>
      </c>
      <c r="BE139" s="148">
        <f t="shared" si="4"/>
        <v>0</v>
      </c>
      <c r="BF139" s="148">
        <f t="shared" si="5"/>
        <v>0</v>
      </c>
      <c r="BG139" s="148">
        <f t="shared" si="6"/>
        <v>0</v>
      </c>
      <c r="BH139" s="148">
        <f t="shared" si="7"/>
        <v>0</v>
      </c>
      <c r="BI139" s="148">
        <f t="shared" si="8"/>
        <v>0</v>
      </c>
      <c r="BJ139" s="17" t="s">
        <v>90</v>
      </c>
      <c r="BK139" s="148">
        <f t="shared" si="9"/>
        <v>0</v>
      </c>
      <c r="BL139" s="17" t="s">
        <v>4994</v>
      </c>
      <c r="BM139" s="147" t="s">
        <v>6460</v>
      </c>
    </row>
    <row r="140" spans="2:65" s="1" customFormat="1" ht="16.5" customHeight="1">
      <c r="B140" s="32"/>
      <c r="C140" s="136" t="s">
        <v>361</v>
      </c>
      <c r="D140" s="136" t="s">
        <v>270</v>
      </c>
      <c r="E140" s="137" t="s">
        <v>6461</v>
      </c>
      <c r="F140" s="138" t="s">
        <v>6462</v>
      </c>
      <c r="G140" s="139" t="s">
        <v>445</v>
      </c>
      <c r="H140" s="140">
        <v>1</v>
      </c>
      <c r="I140" s="141"/>
      <c r="J140" s="142">
        <f t="shared" si="0"/>
        <v>0</v>
      </c>
      <c r="K140" s="138" t="s">
        <v>274</v>
      </c>
      <c r="L140" s="32"/>
      <c r="M140" s="143" t="s">
        <v>1</v>
      </c>
      <c r="N140" s="144" t="s">
        <v>43</v>
      </c>
      <c r="P140" s="145">
        <f t="shared" si="1"/>
        <v>0</v>
      </c>
      <c r="Q140" s="145">
        <v>0</v>
      </c>
      <c r="R140" s="145">
        <f t="shared" si="2"/>
        <v>0</v>
      </c>
      <c r="S140" s="145">
        <v>0</v>
      </c>
      <c r="T140" s="146">
        <f t="shared" si="3"/>
        <v>0</v>
      </c>
      <c r="AR140" s="147" t="s">
        <v>4994</v>
      </c>
      <c r="AT140" s="147" t="s">
        <v>270</v>
      </c>
      <c r="AU140" s="147" t="s">
        <v>84</v>
      </c>
      <c r="AY140" s="17" t="s">
        <v>268</v>
      </c>
      <c r="BE140" s="148">
        <f t="shared" si="4"/>
        <v>0</v>
      </c>
      <c r="BF140" s="148">
        <f t="shared" si="5"/>
        <v>0</v>
      </c>
      <c r="BG140" s="148">
        <f t="shared" si="6"/>
        <v>0</v>
      </c>
      <c r="BH140" s="148">
        <f t="shared" si="7"/>
        <v>0</v>
      </c>
      <c r="BI140" s="148">
        <f t="shared" si="8"/>
        <v>0</v>
      </c>
      <c r="BJ140" s="17" t="s">
        <v>90</v>
      </c>
      <c r="BK140" s="148">
        <f t="shared" si="9"/>
        <v>0</v>
      </c>
      <c r="BL140" s="17" t="s">
        <v>4994</v>
      </c>
      <c r="BM140" s="147" t="s">
        <v>6463</v>
      </c>
    </row>
    <row r="141" spans="2:65" s="1" customFormat="1" ht="24.2" customHeight="1">
      <c r="B141" s="32"/>
      <c r="C141" s="136" t="s">
        <v>8</v>
      </c>
      <c r="D141" s="136" t="s">
        <v>270</v>
      </c>
      <c r="E141" s="137" t="s">
        <v>6464</v>
      </c>
      <c r="F141" s="138" t="s">
        <v>6465</v>
      </c>
      <c r="G141" s="139" t="s">
        <v>318</v>
      </c>
      <c r="H141" s="140">
        <v>182</v>
      </c>
      <c r="I141" s="141"/>
      <c r="J141" s="142">
        <f t="shared" si="0"/>
        <v>0</v>
      </c>
      <c r="K141" s="138" t="s">
        <v>274</v>
      </c>
      <c r="L141" s="32"/>
      <c r="M141" s="143" t="s">
        <v>1</v>
      </c>
      <c r="N141" s="144" t="s">
        <v>43</v>
      </c>
      <c r="P141" s="145">
        <f t="shared" si="1"/>
        <v>0</v>
      </c>
      <c r="Q141" s="145">
        <v>0</v>
      </c>
      <c r="R141" s="145">
        <f t="shared" si="2"/>
        <v>0</v>
      </c>
      <c r="S141" s="145">
        <v>0</v>
      </c>
      <c r="T141" s="146">
        <f t="shared" si="3"/>
        <v>0</v>
      </c>
      <c r="AR141" s="147" t="s">
        <v>4994</v>
      </c>
      <c r="AT141" s="147" t="s">
        <v>270</v>
      </c>
      <c r="AU141" s="147" t="s">
        <v>84</v>
      </c>
      <c r="AY141" s="17" t="s">
        <v>268</v>
      </c>
      <c r="BE141" s="148">
        <f t="shared" si="4"/>
        <v>0</v>
      </c>
      <c r="BF141" s="148">
        <f t="shared" si="5"/>
        <v>0</v>
      </c>
      <c r="BG141" s="148">
        <f t="shared" si="6"/>
        <v>0</v>
      </c>
      <c r="BH141" s="148">
        <f t="shared" si="7"/>
        <v>0</v>
      </c>
      <c r="BI141" s="148">
        <f t="shared" si="8"/>
        <v>0</v>
      </c>
      <c r="BJ141" s="17" t="s">
        <v>90</v>
      </c>
      <c r="BK141" s="148">
        <f t="shared" si="9"/>
        <v>0</v>
      </c>
      <c r="BL141" s="17" t="s">
        <v>4994</v>
      </c>
      <c r="BM141" s="147" t="s">
        <v>6466</v>
      </c>
    </row>
    <row r="142" spans="2:65" s="1" customFormat="1" ht="16.5" customHeight="1">
      <c r="B142" s="32"/>
      <c r="C142" s="136" t="s">
        <v>370</v>
      </c>
      <c r="D142" s="136" t="s">
        <v>270</v>
      </c>
      <c r="E142" s="137" t="s">
        <v>6467</v>
      </c>
      <c r="F142" s="138" t="s">
        <v>6468</v>
      </c>
      <c r="G142" s="139" t="s">
        <v>6469</v>
      </c>
      <c r="H142" s="140">
        <v>2</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4994</v>
      </c>
      <c r="AT142" s="147" t="s">
        <v>270</v>
      </c>
      <c r="AU142" s="147" t="s">
        <v>84</v>
      </c>
      <c r="AY142" s="17" t="s">
        <v>268</v>
      </c>
      <c r="BE142" s="148">
        <f t="shared" si="4"/>
        <v>0</v>
      </c>
      <c r="BF142" s="148">
        <f t="shared" si="5"/>
        <v>0</v>
      </c>
      <c r="BG142" s="148">
        <f t="shared" si="6"/>
        <v>0</v>
      </c>
      <c r="BH142" s="148">
        <f t="shared" si="7"/>
        <v>0</v>
      </c>
      <c r="BI142" s="148">
        <f t="shared" si="8"/>
        <v>0</v>
      </c>
      <c r="BJ142" s="17" t="s">
        <v>90</v>
      </c>
      <c r="BK142" s="148">
        <f t="shared" si="9"/>
        <v>0</v>
      </c>
      <c r="BL142" s="17" t="s">
        <v>4994</v>
      </c>
      <c r="BM142" s="147" t="s">
        <v>6470</v>
      </c>
    </row>
    <row r="143" spans="2:65" s="1" customFormat="1" ht="37.9" customHeight="1">
      <c r="B143" s="32"/>
      <c r="C143" s="136" t="s">
        <v>374</v>
      </c>
      <c r="D143" s="136" t="s">
        <v>270</v>
      </c>
      <c r="E143" s="137" t="s">
        <v>6471</v>
      </c>
      <c r="F143" s="138" t="s">
        <v>6472</v>
      </c>
      <c r="G143" s="139" t="s">
        <v>665</v>
      </c>
      <c r="H143" s="140">
        <v>1</v>
      </c>
      <c r="I143" s="141"/>
      <c r="J143" s="142">
        <f t="shared" si="0"/>
        <v>0</v>
      </c>
      <c r="K143" s="138" t="s">
        <v>274</v>
      </c>
      <c r="L143" s="32"/>
      <c r="M143" s="143" t="s">
        <v>1</v>
      </c>
      <c r="N143" s="144" t="s">
        <v>43</v>
      </c>
      <c r="P143" s="145">
        <f t="shared" si="1"/>
        <v>0</v>
      </c>
      <c r="Q143" s="145">
        <v>0</v>
      </c>
      <c r="R143" s="145">
        <f t="shared" si="2"/>
        <v>0</v>
      </c>
      <c r="S143" s="145">
        <v>0</v>
      </c>
      <c r="T143" s="146">
        <f t="shared" si="3"/>
        <v>0</v>
      </c>
      <c r="AR143" s="147" t="s">
        <v>4994</v>
      </c>
      <c r="AT143" s="147" t="s">
        <v>270</v>
      </c>
      <c r="AU143" s="147" t="s">
        <v>84</v>
      </c>
      <c r="AY143" s="17" t="s">
        <v>268</v>
      </c>
      <c r="BE143" s="148">
        <f t="shared" si="4"/>
        <v>0</v>
      </c>
      <c r="BF143" s="148">
        <f t="shared" si="5"/>
        <v>0</v>
      </c>
      <c r="BG143" s="148">
        <f t="shared" si="6"/>
        <v>0</v>
      </c>
      <c r="BH143" s="148">
        <f t="shared" si="7"/>
        <v>0</v>
      </c>
      <c r="BI143" s="148">
        <f t="shared" si="8"/>
        <v>0</v>
      </c>
      <c r="BJ143" s="17" t="s">
        <v>90</v>
      </c>
      <c r="BK143" s="148">
        <f t="shared" si="9"/>
        <v>0</v>
      </c>
      <c r="BL143" s="17" t="s">
        <v>4994</v>
      </c>
      <c r="BM143" s="147" t="s">
        <v>6473</v>
      </c>
    </row>
    <row r="144" spans="2:65" s="1" customFormat="1" ht="16.5" customHeight="1">
      <c r="B144" s="32"/>
      <c r="C144" s="136" t="s">
        <v>378</v>
      </c>
      <c r="D144" s="136" t="s">
        <v>270</v>
      </c>
      <c r="E144" s="137" t="s">
        <v>6474</v>
      </c>
      <c r="F144" s="138" t="s">
        <v>6475</v>
      </c>
      <c r="G144" s="139" t="s">
        <v>445</v>
      </c>
      <c r="H144" s="140">
        <v>1</v>
      </c>
      <c r="I144" s="141"/>
      <c r="J144" s="142">
        <f t="shared" si="0"/>
        <v>0</v>
      </c>
      <c r="K144" s="138" t="s">
        <v>274</v>
      </c>
      <c r="L144" s="32"/>
      <c r="M144" s="143" t="s">
        <v>1</v>
      </c>
      <c r="N144" s="144" t="s">
        <v>43</v>
      </c>
      <c r="P144" s="145">
        <f t="shared" si="1"/>
        <v>0</v>
      </c>
      <c r="Q144" s="145">
        <v>0</v>
      </c>
      <c r="R144" s="145">
        <f t="shared" si="2"/>
        <v>0</v>
      </c>
      <c r="S144" s="145">
        <v>0</v>
      </c>
      <c r="T144" s="146">
        <f t="shared" si="3"/>
        <v>0</v>
      </c>
      <c r="AR144" s="147" t="s">
        <v>4994</v>
      </c>
      <c r="AT144" s="147" t="s">
        <v>270</v>
      </c>
      <c r="AU144" s="147" t="s">
        <v>84</v>
      </c>
      <c r="AY144" s="17" t="s">
        <v>268</v>
      </c>
      <c r="BE144" s="148">
        <f t="shared" si="4"/>
        <v>0</v>
      </c>
      <c r="BF144" s="148">
        <f t="shared" si="5"/>
        <v>0</v>
      </c>
      <c r="BG144" s="148">
        <f t="shared" si="6"/>
        <v>0</v>
      </c>
      <c r="BH144" s="148">
        <f t="shared" si="7"/>
        <v>0</v>
      </c>
      <c r="BI144" s="148">
        <f t="shared" si="8"/>
        <v>0</v>
      </c>
      <c r="BJ144" s="17" t="s">
        <v>90</v>
      </c>
      <c r="BK144" s="148">
        <f t="shared" si="9"/>
        <v>0</v>
      </c>
      <c r="BL144" s="17" t="s">
        <v>4994</v>
      </c>
      <c r="BM144" s="147" t="s">
        <v>6476</v>
      </c>
    </row>
    <row r="145" spans="2:65" s="1" customFormat="1" ht="16.5" customHeight="1">
      <c r="B145" s="32"/>
      <c r="C145" s="136" t="s">
        <v>382</v>
      </c>
      <c r="D145" s="136" t="s">
        <v>270</v>
      </c>
      <c r="E145" s="137" t="s">
        <v>6477</v>
      </c>
      <c r="F145" s="138" t="s">
        <v>6478</v>
      </c>
      <c r="G145" s="139" t="s">
        <v>445</v>
      </c>
      <c r="H145" s="140">
        <v>1</v>
      </c>
      <c r="I145" s="141"/>
      <c r="J145" s="142">
        <f t="shared" si="0"/>
        <v>0</v>
      </c>
      <c r="K145" s="138" t="s">
        <v>274</v>
      </c>
      <c r="L145" s="32"/>
      <c r="M145" s="143" t="s">
        <v>1</v>
      </c>
      <c r="N145" s="144" t="s">
        <v>43</v>
      </c>
      <c r="P145" s="145">
        <f t="shared" si="1"/>
        <v>0</v>
      </c>
      <c r="Q145" s="145">
        <v>0</v>
      </c>
      <c r="R145" s="145">
        <f t="shared" si="2"/>
        <v>0</v>
      </c>
      <c r="S145" s="145">
        <v>0</v>
      </c>
      <c r="T145" s="146">
        <f t="shared" si="3"/>
        <v>0</v>
      </c>
      <c r="AR145" s="147" t="s">
        <v>4994</v>
      </c>
      <c r="AT145" s="147" t="s">
        <v>270</v>
      </c>
      <c r="AU145" s="147" t="s">
        <v>84</v>
      </c>
      <c r="AY145" s="17" t="s">
        <v>268</v>
      </c>
      <c r="BE145" s="148">
        <f t="shared" si="4"/>
        <v>0</v>
      </c>
      <c r="BF145" s="148">
        <f t="shared" si="5"/>
        <v>0</v>
      </c>
      <c r="BG145" s="148">
        <f t="shared" si="6"/>
        <v>0</v>
      </c>
      <c r="BH145" s="148">
        <f t="shared" si="7"/>
        <v>0</v>
      </c>
      <c r="BI145" s="148">
        <f t="shared" si="8"/>
        <v>0</v>
      </c>
      <c r="BJ145" s="17" t="s">
        <v>90</v>
      </c>
      <c r="BK145" s="148">
        <f t="shared" si="9"/>
        <v>0</v>
      </c>
      <c r="BL145" s="17" t="s">
        <v>4994</v>
      </c>
      <c r="BM145" s="147" t="s">
        <v>6479</v>
      </c>
    </row>
    <row r="146" spans="2:65" s="1" customFormat="1" ht="16.5" customHeight="1">
      <c r="B146" s="32"/>
      <c r="C146" s="136" t="s">
        <v>387</v>
      </c>
      <c r="D146" s="136" t="s">
        <v>270</v>
      </c>
      <c r="E146" s="137" t="s">
        <v>6480</v>
      </c>
      <c r="F146" s="138" t="s">
        <v>6481</v>
      </c>
      <c r="G146" s="139" t="s">
        <v>445</v>
      </c>
      <c r="H146" s="140">
        <v>1</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4994</v>
      </c>
      <c r="AT146" s="147" t="s">
        <v>270</v>
      </c>
      <c r="AU146" s="147" t="s">
        <v>84</v>
      </c>
      <c r="AY146" s="17" t="s">
        <v>268</v>
      </c>
      <c r="BE146" s="148">
        <f t="shared" si="4"/>
        <v>0</v>
      </c>
      <c r="BF146" s="148">
        <f t="shared" si="5"/>
        <v>0</v>
      </c>
      <c r="BG146" s="148">
        <f t="shared" si="6"/>
        <v>0</v>
      </c>
      <c r="BH146" s="148">
        <f t="shared" si="7"/>
        <v>0</v>
      </c>
      <c r="BI146" s="148">
        <f t="shared" si="8"/>
        <v>0</v>
      </c>
      <c r="BJ146" s="17" t="s">
        <v>90</v>
      </c>
      <c r="BK146" s="148">
        <f t="shared" si="9"/>
        <v>0</v>
      </c>
      <c r="BL146" s="17" t="s">
        <v>4994</v>
      </c>
      <c r="BM146" s="147" t="s">
        <v>6482</v>
      </c>
    </row>
    <row r="147" spans="2:65" s="1" customFormat="1" ht="44.25" customHeight="1">
      <c r="B147" s="32"/>
      <c r="C147" s="136" t="s">
        <v>7</v>
      </c>
      <c r="D147" s="136" t="s">
        <v>270</v>
      </c>
      <c r="E147" s="137" t="s">
        <v>6483</v>
      </c>
      <c r="F147" s="138" t="s">
        <v>6484</v>
      </c>
      <c r="G147" s="139" t="s">
        <v>445</v>
      </c>
      <c r="H147" s="140">
        <v>1</v>
      </c>
      <c r="I147" s="141"/>
      <c r="J147" s="142">
        <f t="shared" si="0"/>
        <v>0</v>
      </c>
      <c r="K147" s="138" t="s">
        <v>1</v>
      </c>
      <c r="L147" s="32"/>
      <c r="M147" s="181" t="s">
        <v>1</v>
      </c>
      <c r="N147" s="182" t="s">
        <v>43</v>
      </c>
      <c r="O147" s="183"/>
      <c r="P147" s="184">
        <f t="shared" si="1"/>
        <v>0</v>
      </c>
      <c r="Q147" s="184">
        <v>0</v>
      </c>
      <c r="R147" s="184">
        <f t="shared" si="2"/>
        <v>0</v>
      </c>
      <c r="S147" s="184">
        <v>0</v>
      </c>
      <c r="T147" s="185">
        <f t="shared" si="3"/>
        <v>0</v>
      </c>
      <c r="AR147" s="147" t="s">
        <v>4994</v>
      </c>
      <c r="AT147" s="147" t="s">
        <v>270</v>
      </c>
      <c r="AU147" s="147" t="s">
        <v>84</v>
      </c>
      <c r="AY147" s="17" t="s">
        <v>268</v>
      </c>
      <c r="BE147" s="148">
        <f t="shared" si="4"/>
        <v>0</v>
      </c>
      <c r="BF147" s="148">
        <f t="shared" si="5"/>
        <v>0</v>
      </c>
      <c r="BG147" s="148">
        <f t="shared" si="6"/>
        <v>0</v>
      </c>
      <c r="BH147" s="148">
        <f t="shared" si="7"/>
        <v>0</v>
      </c>
      <c r="BI147" s="148">
        <f t="shared" si="8"/>
        <v>0</v>
      </c>
      <c r="BJ147" s="17" t="s">
        <v>90</v>
      </c>
      <c r="BK147" s="148">
        <f t="shared" si="9"/>
        <v>0</v>
      </c>
      <c r="BL147" s="17" t="s">
        <v>4994</v>
      </c>
      <c r="BM147" s="147" t="s">
        <v>6485</v>
      </c>
    </row>
    <row r="148" spans="2:65" s="1" customFormat="1" ht="6.95" customHeight="1">
      <c r="B148" s="44"/>
      <c r="C148" s="45"/>
      <c r="D148" s="45"/>
      <c r="E148" s="45"/>
      <c r="F148" s="45"/>
      <c r="G148" s="45"/>
      <c r="H148" s="45"/>
      <c r="I148" s="45"/>
      <c r="J148" s="45"/>
      <c r="K148" s="45"/>
      <c r="L148" s="32"/>
    </row>
  </sheetData>
  <sheetProtection algorithmName="SHA-512" hashValue="x0Ttamr02J2v8h4PP37IVImI5Gt70yrPbNICVOrU9CvVxxzHBuD+PzMpuaGNLB/e428C75yTT2Aou/S1pEBBgA==" saltValue="6WPqfAH8HBAjrg7/YCPIk4777SIevHwY22RDgH9DbIeEWx8z8/g+XP0JLyLVxZdMSUIVHJDPh6cggg9ZwlAPUQ==" spinCount="100000" sheet="1" objects="1" scenarios="1" formatColumns="0" formatRows="0" autoFilter="0"/>
  <autoFilter ref="C120:K147" xr:uid="{00000000-0009-0000-0000-00001C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B2:BM2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200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6486</v>
      </c>
      <c r="F9" s="242"/>
      <c r="G9" s="242"/>
      <c r="H9" s="242"/>
      <c r="L9" s="20"/>
    </row>
    <row r="10" spans="2:46" ht="12" customHeight="1">
      <c r="B10" s="20"/>
      <c r="D10" s="27" t="s">
        <v>234</v>
      </c>
      <c r="L10" s="20"/>
    </row>
    <row r="11" spans="2:46" s="1" customFormat="1" ht="16.5" customHeight="1">
      <c r="B11" s="32"/>
      <c r="E11" s="222" t="s">
        <v>5679</v>
      </c>
      <c r="F11" s="257"/>
      <c r="G11" s="257"/>
      <c r="H11" s="257"/>
      <c r="L11" s="32"/>
    </row>
    <row r="12" spans="2:46" s="1" customFormat="1" ht="12" customHeight="1">
      <c r="B12" s="32"/>
      <c r="D12" s="27" t="s">
        <v>4264</v>
      </c>
      <c r="L12" s="32"/>
    </row>
    <row r="13" spans="2:46" s="1" customFormat="1" ht="16.5" customHeight="1">
      <c r="B13" s="32"/>
      <c r="E13" s="235" t="s">
        <v>6487</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ROUND((SUM(BE131:BE292)),  2)</f>
        <v>0</v>
      </c>
      <c r="I37" s="96">
        <v>0.21</v>
      </c>
      <c r="J37" s="85">
        <f>ROUND(((SUM(BE131:BE292))*I37),  2)</f>
        <v>0</v>
      </c>
      <c r="L37" s="32"/>
    </row>
    <row r="38" spans="2:12" s="1" customFormat="1" ht="14.45" customHeight="1">
      <c r="B38" s="32"/>
      <c r="E38" s="27" t="s">
        <v>43</v>
      </c>
      <c r="F38" s="85">
        <f>ROUND((SUM(BF131:BF292)),  2)</f>
        <v>0</v>
      </c>
      <c r="I38" s="96">
        <v>0.15</v>
      </c>
      <c r="J38" s="85">
        <f>ROUND(((SUM(BF131:BF292))*I38),  2)</f>
        <v>0</v>
      </c>
      <c r="L38" s="32"/>
    </row>
    <row r="39" spans="2:12" s="1" customFormat="1" ht="14.45" hidden="1" customHeight="1">
      <c r="B39" s="32"/>
      <c r="E39" s="27" t="s">
        <v>44</v>
      </c>
      <c r="F39" s="85">
        <f>ROUND((SUM(BG131:BG292)),  2)</f>
        <v>0</v>
      </c>
      <c r="I39" s="96">
        <v>0.21</v>
      </c>
      <c r="J39" s="85">
        <f>0</f>
        <v>0</v>
      </c>
      <c r="L39" s="32"/>
    </row>
    <row r="40" spans="2:12" s="1" customFormat="1" ht="14.45" hidden="1" customHeight="1">
      <c r="B40" s="32"/>
      <c r="E40" s="27" t="s">
        <v>45</v>
      </c>
      <c r="F40" s="85">
        <f>ROUND((SUM(BH131:BH292)),  2)</f>
        <v>0</v>
      </c>
      <c r="I40" s="96">
        <v>0.15</v>
      </c>
      <c r="J40" s="85">
        <f>0</f>
        <v>0</v>
      </c>
      <c r="L40" s="32"/>
    </row>
    <row r="41" spans="2:12" s="1" customFormat="1" ht="14.45" hidden="1" customHeight="1">
      <c r="B41" s="32"/>
      <c r="E41" s="27" t="s">
        <v>46</v>
      </c>
      <c r="F41" s="85">
        <f>ROUND((SUM(BI131:BI292)),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6486</v>
      </c>
      <c r="F87" s="242"/>
      <c r="G87" s="242"/>
      <c r="H87" s="242"/>
      <c r="L87" s="20"/>
    </row>
    <row r="88" spans="2:12" ht="12" customHeight="1">
      <c r="B88" s="20"/>
      <c r="C88" s="27" t="s">
        <v>234</v>
      </c>
      <c r="L88" s="20"/>
    </row>
    <row r="89" spans="2:12" s="1" customFormat="1" ht="16.5" customHeight="1">
      <c r="B89" s="32"/>
      <c r="E89" s="222" t="s">
        <v>5679</v>
      </c>
      <c r="F89" s="257"/>
      <c r="G89" s="257"/>
      <c r="H89" s="257"/>
      <c r="L89" s="32"/>
    </row>
    <row r="90" spans="2:12" s="1" customFormat="1" ht="12" customHeight="1">
      <c r="B90" s="32"/>
      <c r="C90" s="27" t="s">
        <v>4264</v>
      </c>
      <c r="L90" s="32"/>
    </row>
    <row r="91" spans="2:12" s="1" customFormat="1" ht="16.5" customHeight="1">
      <c r="B91" s="32"/>
      <c r="E91" s="235" t="str">
        <f>E13</f>
        <v>D.2.1. - Dopravní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J131</f>
        <v>0</v>
      </c>
      <c r="L100" s="32"/>
      <c r="AU100" s="17" t="s">
        <v>242</v>
      </c>
    </row>
    <row r="101" spans="2:47" s="8" customFormat="1" ht="24.95" customHeight="1">
      <c r="B101" s="108"/>
      <c r="D101" s="109" t="s">
        <v>6487</v>
      </c>
      <c r="E101" s="110"/>
      <c r="F101" s="110"/>
      <c r="G101" s="110"/>
      <c r="H101" s="110"/>
      <c r="I101" s="110"/>
      <c r="J101" s="111">
        <f>J132</f>
        <v>0</v>
      </c>
      <c r="L101" s="108"/>
    </row>
    <row r="102" spans="2:47" s="9" customFormat="1" ht="19.899999999999999" customHeight="1">
      <c r="B102" s="112"/>
      <c r="D102" s="113" t="s">
        <v>6488</v>
      </c>
      <c r="E102" s="114"/>
      <c r="F102" s="114"/>
      <c r="G102" s="114"/>
      <c r="H102" s="114"/>
      <c r="I102" s="114"/>
      <c r="J102" s="115">
        <f>J133</f>
        <v>0</v>
      </c>
      <c r="L102" s="112"/>
    </row>
    <row r="103" spans="2:47" s="9" customFormat="1" ht="19.899999999999999" customHeight="1">
      <c r="B103" s="112"/>
      <c r="D103" s="113" t="s">
        <v>244</v>
      </c>
      <c r="E103" s="114"/>
      <c r="F103" s="114"/>
      <c r="G103" s="114"/>
      <c r="H103" s="114"/>
      <c r="I103" s="114"/>
      <c r="J103" s="115">
        <f>J154</f>
        <v>0</v>
      </c>
      <c r="L103" s="112"/>
    </row>
    <row r="104" spans="2:47" s="9" customFormat="1" ht="19.899999999999999" customHeight="1">
      <c r="B104" s="112"/>
      <c r="D104" s="113" t="s">
        <v>6489</v>
      </c>
      <c r="E104" s="114"/>
      <c r="F104" s="114"/>
      <c r="G104" s="114"/>
      <c r="H104" s="114"/>
      <c r="I104" s="114"/>
      <c r="J104" s="115">
        <f>J197</f>
        <v>0</v>
      </c>
      <c r="L104" s="112"/>
    </row>
    <row r="105" spans="2:47" s="9" customFormat="1" ht="19.899999999999999" customHeight="1">
      <c r="B105" s="112"/>
      <c r="D105" s="113" t="s">
        <v>6490</v>
      </c>
      <c r="E105" s="114"/>
      <c r="F105" s="114"/>
      <c r="G105" s="114"/>
      <c r="H105" s="114"/>
      <c r="I105" s="114"/>
      <c r="J105" s="115">
        <f>J210</f>
        <v>0</v>
      </c>
      <c r="L105" s="112"/>
    </row>
    <row r="106" spans="2:47" s="9" customFormat="1" ht="19.899999999999999" customHeight="1">
      <c r="B106" s="112"/>
      <c r="D106" s="113" t="s">
        <v>6491</v>
      </c>
      <c r="E106" s="114"/>
      <c r="F106" s="114"/>
      <c r="G106" s="114"/>
      <c r="H106" s="114"/>
      <c r="I106" s="114"/>
      <c r="J106" s="115">
        <f>J267</f>
        <v>0</v>
      </c>
      <c r="L106" s="112"/>
    </row>
    <row r="107" spans="2:47" s="9" customFormat="1" ht="19.899999999999999" customHeight="1">
      <c r="B107" s="112"/>
      <c r="D107" s="113" t="s">
        <v>6492</v>
      </c>
      <c r="E107" s="114"/>
      <c r="F107" s="114"/>
      <c r="G107" s="114"/>
      <c r="H107" s="114"/>
      <c r="I107" s="114"/>
      <c r="J107" s="115">
        <f>J274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8" t="str">
        <f>E7</f>
        <v>VÝSTAVBA CHRÁNĚNÉHO BYDLENÍ V NOVÉ PACE</v>
      </c>
      <c r="F117" s="259"/>
      <c r="G117" s="259"/>
      <c r="H117" s="259"/>
      <c r="L117" s="32"/>
    </row>
    <row r="118" spans="2:12" ht="12" customHeight="1">
      <c r="B118" s="20"/>
      <c r="C118" s="27" t="s">
        <v>228</v>
      </c>
      <c r="L118" s="20"/>
    </row>
    <row r="119" spans="2:12" ht="16.5" customHeight="1">
      <c r="B119" s="20"/>
      <c r="E119" s="258" t="s">
        <v>6486</v>
      </c>
      <c r="F119" s="242"/>
      <c r="G119" s="242"/>
      <c r="H119" s="242"/>
      <c r="L119" s="20"/>
    </row>
    <row r="120" spans="2:12" ht="12" customHeight="1">
      <c r="B120" s="20"/>
      <c r="C120" s="27" t="s">
        <v>234</v>
      </c>
      <c r="L120" s="20"/>
    </row>
    <row r="121" spans="2:12" s="1" customFormat="1" ht="16.5" customHeight="1">
      <c r="B121" s="32"/>
      <c r="E121" s="222" t="s">
        <v>5679</v>
      </c>
      <c r="F121" s="257"/>
      <c r="G121" s="257"/>
      <c r="H121" s="257"/>
      <c r="L121" s="32"/>
    </row>
    <row r="122" spans="2:12" s="1" customFormat="1" ht="12" customHeight="1">
      <c r="B122" s="32"/>
      <c r="C122" s="27" t="s">
        <v>4264</v>
      </c>
      <c r="L122" s="32"/>
    </row>
    <row r="123" spans="2:12" s="1" customFormat="1" ht="16.5" customHeight="1">
      <c r="B123" s="32"/>
      <c r="E123" s="235" t="str">
        <f>E13</f>
        <v>D.2.1. - Dopravní řešení</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6"/>
      <c r="C130" s="117" t="s">
        <v>254</v>
      </c>
      <c r="D130" s="118" t="s">
        <v>62</v>
      </c>
      <c r="E130" s="118" t="s">
        <v>58</v>
      </c>
      <c r="F130" s="118" t="s">
        <v>59</v>
      </c>
      <c r="G130" s="118" t="s">
        <v>255</v>
      </c>
      <c r="H130" s="118" t="s">
        <v>256</v>
      </c>
      <c r="I130" s="118" t="s">
        <v>257</v>
      </c>
      <c r="J130" s="118" t="s">
        <v>240</v>
      </c>
      <c r="K130" s="119" t="s">
        <v>258</v>
      </c>
      <c r="L130" s="116"/>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0">
        <f>BK131</f>
        <v>0</v>
      </c>
      <c r="L131" s="32"/>
      <c r="M131" s="62"/>
      <c r="N131" s="53"/>
      <c r="O131" s="53"/>
      <c r="P131" s="121">
        <f>P132</f>
        <v>0</v>
      </c>
      <c r="Q131" s="53"/>
      <c r="R131" s="121">
        <f>R132</f>
        <v>0</v>
      </c>
      <c r="S131" s="53"/>
      <c r="T131" s="122">
        <f>T132</f>
        <v>0</v>
      </c>
      <c r="AT131" s="17" t="s">
        <v>76</v>
      </c>
      <c r="AU131" s="17" t="s">
        <v>242</v>
      </c>
      <c r="BK131" s="123">
        <f>BK132</f>
        <v>0</v>
      </c>
    </row>
    <row r="132" spans="2:65" s="11" customFormat="1" ht="25.9" customHeight="1">
      <c r="B132" s="124"/>
      <c r="D132" s="125" t="s">
        <v>76</v>
      </c>
      <c r="E132" s="126" t="s">
        <v>198</v>
      </c>
      <c r="F132" s="126" t="s">
        <v>199</v>
      </c>
      <c r="I132" s="127"/>
      <c r="J132" s="128">
        <f>BK132</f>
        <v>0</v>
      </c>
      <c r="L132" s="124"/>
      <c r="M132" s="129"/>
      <c r="P132" s="130">
        <f>P133+P154+P197+P210+P267+P274</f>
        <v>0</v>
      </c>
      <c r="R132" s="130">
        <f>R133+R154+R197+R210+R267+R274</f>
        <v>0</v>
      </c>
      <c r="T132" s="131">
        <f>T133+T154+T197+T210+T267+T274</f>
        <v>0</v>
      </c>
      <c r="AR132" s="125" t="s">
        <v>84</v>
      </c>
      <c r="AT132" s="132" t="s">
        <v>76</v>
      </c>
      <c r="AU132" s="132" t="s">
        <v>77</v>
      </c>
      <c r="AY132" s="125" t="s">
        <v>268</v>
      </c>
      <c r="BK132" s="133">
        <f>BK133+BK154+BK197+BK210+BK267+BK274</f>
        <v>0</v>
      </c>
    </row>
    <row r="133" spans="2:65" s="11" customFormat="1" ht="22.9" customHeight="1">
      <c r="B133" s="124"/>
      <c r="D133" s="125" t="s">
        <v>76</v>
      </c>
      <c r="E133" s="134" t="s">
        <v>77</v>
      </c>
      <c r="F133" s="134" t="s">
        <v>6493</v>
      </c>
      <c r="I133" s="127"/>
      <c r="J133" s="135">
        <f>BK133</f>
        <v>0</v>
      </c>
      <c r="L133" s="124"/>
      <c r="M133" s="129"/>
      <c r="P133" s="130">
        <f>SUM(P134:P153)</f>
        <v>0</v>
      </c>
      <c r="R133" s="130">
        <f>SUM(R134:R153)</f>
        <v>0</v>
      </c>
      <c r="T133" s="131">
        <f>SUM(T134:T153)</f>
        <v>0</v>
      </c>
      <c r="AR133" s="125" t="s">
        <v>84</v>
      </c>
      <c r="AT133" s="132" t="s">
        <v>76</v>
      </c>
      <c r="AU133" s="132" t="s">
        <v>84</v>
      </c>
      <c r="AY133" s="125" t="s">
        <v>268</v>
      </c>
      <c r="BK133" s="133">
        <f>SUM(BK134:BK153)</f>
        <v>0</v>
      </c>
    </row>
    <row r="134" spans="2:65" s="1" customFormat="1" ht="44.25" customHeight="1">
      <c r="B134" s="32"/>
      <c r="C134" s="136" t="s">
        <v>84</v>
      </c>
      <c r="D134" s="136" t="s">
        <v>270</v>
      </c>
      <c r="E134" s="137" t="s">
        <v>6494</v>
      </c>
      <c r="F134" s="138" t="s">
        <v>6495</v>
      </c>
      <c r="G134" s="139" t="s">
        <v>6496</v>
      </c>
      <c r="H134" s="140">
        <v>43.32</v>
      </c>
      <c r="I134" s="141"/>
      <c r="J134" s="142">
        <f>ROUND(I134*H134,2)</f>
        <v>0</v>
      </c>
      <c r="K134" s="138" t="s">
        <v>1</v>
      </c>
      <c r="L134" s="32"/>
      <c r="M134" s="143" t="s">
        <v>1</v>
      </c>
      <c r="N134" s="144" t="s">
        <v>43</v>
      </c>
      <c r="P134" s="145">
        <f>O134*H134</f>
        <v>0</v>
      </c>
      <c r="Q134" s="145">
        <v>0</v>
      </c>
      <c r="R134" s="145">
        <f>Q134*H134</f>
        <v>0</v>
      </c>
      <c r="S134" s="145">
        <v>0</v>
      </c>
      <c r="T134" s="146">
        <f>S134*H134</f>
        <v>0</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90</v>
      </c>
    </row>
    <row r="135" spans="2:65" s="1" customFormat="1" ht="19.5">
      <c r="B135" s="32"/>
      <c r="D135" s="150" t="s">
        <v>475</v>
      </c>
      <c r="F135" s="178" t="s">
        <v>6497</v>
      </c>
      <c r="I135" s="179"/>
      <c r="L135" s="32"/>
      <c r="M135" s="180"/>
      <c r="T135" s="56"/>
      <c r="AT135" s="17" t="s">
        <v>475</v>
      </c>
      <c r="AU135" s="17" t="s">
        <v>90</v>
      </c>
    </row>
    <row r="136" spans="2:65" s="1" customFormat="1" ht="44.25" customHeight="1">
      <c r="B136" s="32"/>
      <c r="C136" s="136" t="s">
        <v>90</v>
      </c>
      <c r="D136" s="136" t="s">
        <v>270</v>
      </c>
      <c r="E136" s="137" t="s">
        <v>6498</v>
      </c>
      <c r="F136" s="138" t="s">
        <v>6495</v>
      </c>
      <c r="G136" s="139" t="s">
        <v>6496</v>
      </c>
      <c r="H136" s="140">
        <v>247.2</v>
      </c>
      <c r="I136" s="141"/>
      <c r="J136" s="142">
        <f>ROUND(I136*H136,2)</f>
        <v>0</v>
      </c>
      <c r="K136" s="138" t="s">
        <v>1</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101</v>
      </c>
    </row>
    <row r="137" spans="2:65" s="1" customFormat="1" ht="29.25">
      <c r="B137" s="32"/>
      <c r="D137" s="150" t="s">
        <v>475</v>
      </c>
      <c r="F137" s="178" t="s">
        <v>6499</v>
      </c>
      <c r="I137" s="179"/>
      <c r="L137" s="32"/>
      <c r="M137" s="180"/>
      <c r="T137" s="56"/>
      <c r="AT137" s="17" t="s">
        <v>475</v>
      </c>
      <c r="AU137" s="17" t="s">
        <v>90</v>
      </c>
    </row>
    <row r="138" spans="2:65" s="1" customFormat="1" ht="37.9" customHeight="1">
      <c r="B138" s="32"/>
      <c r="C138" s="136" t="s">
        <v>97</v>
      </c>
      <c r="D138" s="136" t="s">
        <v>270</v>
      </c>
      <c r="E138" s="137" t="s">
        <v>6500</v>
      </c>
      <c r="F138" s="138" t="s">
        <v>6501</v>
      </c>
      <c r="G138" s="139" t="s">
        <v>6496</v>
      </c>
      <c r="H138" s="140">
        <v>14.592000000000001</v>
      </c>
      <c r="I138" s="141"/>
      <c r="J138" s="142">
        <f>ROUND(I138*H138,2)</f>
        <v>0</v>
      </c>
      <c r="K138" s="138" t="s">
        <v>1</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293</v>
      </c>
    </row>
    <row r="139" spans="2:65" s="1" customFormat="1" ht="29.25">
      <c r="B139" s="32"/>
      <c r="D139" s="150" t="s">
        <v>475</v>
      </c>
      <c r="F139" s="178" t="s">
        <v>6502</v>
      </c>
      <c r="I139" s="179"/>
      <c r="L139" s="32"/>
      <c r="M139" s="180"/>
      <c r="T139" s="56"/>
      <c r="AT139" s="17" t="s">
        <v>475</v>
      </c>
      <c r="AU139" s="17" t="s">
        <v>90</v>
      </c>
    </row>
    <row r="140" spans="2:65" s="1" customFormat="1" ht="37.9" customHeight="1">
      <c r="B140" s="32"/>
      <c r="C140" s="136" t="s">
        <v>101</v>
      </c>
      <c r="D140" s="136" t="s">
        <v>270</v>
      </c>
      <c r="E140" s="137" t="s">
        <v>6503</v>
      </c>
      <c r="F140" s="138" t="s">
        <v>6504</v>
      </c>
      <c r="G140" s="139" t="s">
        <v>6496</v>
      </c>
      <c r="H140" s="140">
        <v>18.216000000000001</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309</v>
      </c>
    </row>
    <row r="141" spans="2:65" s="1" customFormat="1" ht="29.25">
      <c r="B141" s="32"/>
      <c r="D141" s="150" t="s">
        <v>475</v>
      </c>
      <c r="F141" s="178" t="s">
        <v>6505</v>
      </c>
      <c r="I141" s="179"/>
      <c r="L141" s="32"/>
      <c r="M141" s="180"/>
      <c r="T141" s="56"/>
      <c r="AT141" s="17" t="s">
        <v>475</v>
      </c>
      <c r="AU141" s="17" t="s">
        <v>90</v>
      </c>
    </row>
    <row r="142" spans="2:65" s="1" customFormat="1" ht="21.75" customHeight="1">
      <c r="B142" s="32"/>
      <c r="C142" s="136" t="s">
        <v>289</v>
      </c>
      <c r="D142" s="136" t="s">
        <v>270</v>
      </c>
      <c r="E142" s="137" t="s">
        <v>6506</v>
      </c>
      <c r="F142" s="138" t="s">
        <v>6507</v>
      </c>
      <c r="G142" s="139" t="s">
        <v>6508</v>
      </c>
      <c r="H142" s="140">
        <v>1</v>
      </c>
      <c r="I142" s="141"/>
      <c r="J142" s="142">
        <f>ROUND(I142*H142,2)</f>
        <v>0</v>
      </c>
      <c r="K142" s="138" t="s">
        <v>1</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321</v>
      </c>
    </row>
    <row r="143" spans="2:65" s="1" customFormat="1" ht="48.75">
      <c r="B143" s="32"/>
      <c r="D143" s="150" t="s">
        <v>475</v>
      </c>
      <c r="F143" s="178" t="s">
        <v>6509</v>
      </c>
      <c r="I143" s="179"/>
      <c r="L143" s="32"/>
      <c r="M143" s="180"/>
      <c r="T143" s="56"/>
      <c r="AT143" s="17" t="s">
        <v>475</v>
      </c>
      <c r="AU143" s="17" t="s">
        <v>90</v>
      </c>
    </row>
    <row r="144" spans="2:65" s="1" customFormat="1" ht="16.5" customHeight="1">
      <c r="B144" s="32"/>
      <c r="C144" s="136" t="s">
        <v>293</v>
      </c>
      <c r="D144" s="136" t="s">
        <v>270</v>
      </c>
      <c r="E144" s="137" t="s">
        <v>6510</v>
      </c>
      <c r="F144" s="138" t="s">
        <v>6511</v>
      </c>
      <c r="G144" s="139" t="s">
        <v>6508</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346</v>
      </c>
    </row>
    <row r="145" spans="2:65" s="1" customFormat="1" ht="19.5">
      <c r="B145" s="32"/>
      <c r="D145" s="150" t="s">
        <v>475</v>
      </c>
      <c r="F145" s="178" t="s">
        <v>6512</v>
      </c>
      <c r="I145" s="179"/>
      <c r="L145" s="32"/>
      <c r="M145" s="180"/>
      <c r="T145" s="56"/>
      <c r="AT145" s="17" t="s">
        <v>475</v>
      </c>
      <c r="AU145" s="17" t="s">
        <v>90</v>
      </c>
    </row>
    <row r="146" spans="2:65" s="1" customFormat="1" ht="16.5" customHeight="1">
      <c r="B146" s="32"/>
      <c r="C146" s="136" t="s">
        <v>299</v>
      </c>
      <c r="D146" s="136" t="s">
        <v>270</v>
      </c>
      <c r="E146" s="137" t="s">
        <v>6513</v>
      </c>
      <c r="F146" s="138" t="s">
        <v>6511</v>
      </c>
      <c r="G146" s="139" t="s">
        <v>6508</v>
      </c>
      <c r="H146" s="140">
        <v>1</v>
      </c>
      <c r="I146" s="141"/>
      <c r="J146" s="142">
        <f>ROUND(I146*H146,2)</f>
        <v>0</v>
      </c>
      <c r="K146" s="138" t="s">
        <v>1</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361</v>
      </c>
    </row>
    <row r="147" spans="2:65" s="1" customFormat="1" ht="29.25">
      <c r="B147" s="32"/>
      <c r="D147" s="150" t="s">
        <v>475</v>
      </c>
      <c r="F147" s="178" t="s">
        <v>6514</v>
      </c>
      <c r="I147" s="179"/>
      <c r="L147" s="32"/>
      <c r="M147" s="180"/>
      <c r="T147" s="56"/>
      <c r="AT147" s="17" t="s">
        <v>475</v>
      </c>
      <c r="AU147" s="17" t="s">
        <v>90</v>
      </c>
    </row>
    <row r="148" spans="2:65" s="1" customFormat="1" ht="16.5" customHeight="1">
      <c r="B148" s="32"/>
      <c r="C148" s="136" t="s">
        <v>309</v>
      </c>
      <c r="D148" s="136" t="s">
        <v>270</v>
      </c>
      <c r="E148" s="137" t="s">
        <v>6515</v>
      </c>
      <c r="F148" s="138" t="s">
        <v>6516</v>
      </c>
      <c r="G148" s="139" t="s">
        <v>6508</v>
      </c>
      <c r="H148" s="140">
        <v>1</v>
      </c>
      <c r="I148" s="141"/>
      <c r="J148" s="142">
        <f>ROUND(I148*H148,2)</f>
        <v>0</v>
      </c>
      <c r="K148" s="138" t="s">
        <v>1</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370</v>
      </c>
    </row>
    <row r="149" spans="2:65" s="1" customFormat="1" ht="29.25">
      <c r="B149" s="32"/>
      <c r="D149" s="150" t="s">
        <v>475</v>
      </c>
      <c r="F149" s="178" t="s">
        <v>6517</v>
      </c>
      <c r="I149" s="179"/>
      <c r="L149" s="32"/>
      <c r="M149" s="180"/>
      <c r="T149" s="56"/>
      <c r="AT149" s="17" t="s">
        <v>475</v>
      </c>
      <c r="AU149" s="17" t="s">
        <v>90</v>
      </c>
    </row>
    <row r="150" spans="2:65" s="1" customFormat="1" ht="24.2" customHeight="1">
      <c r="B150" s="32"/>
      <c r="C150" s="136" t="s">
        <v>315</v>
      </c>
      <c r="D150" s="136" t="s">
        <v>270</v>
      </c>
      <c r="E150" s="137" t="s">
        <v>6518</v>
      </c>
      <c r="F150" s="138" t="s">
        <v>6519</v>
      </c>
      <c r="G150" s="139" t="s">
        <v>6508</v>
      </c>
      <c r="H150" s="140">
        <v>1</v>
      </c>
      <c r="I150" s="141"/>
      <c r="J150" s="142">
        <f>ROUND(I150*H150,2)</f>
        <v>0</v>
      </c>
      <c r="K150" s="138" t="s">
        <v>1</v>
      </c>
      <c r="L150" s="32"/>
      <c r="M150" s="143" t="s">
        <v>1</v>
      </c>
      <c r="N150" s="144" t="s">
        <v>43</v>
      </c>
      <c r="P150" s="145">
        <f>O150*H150</f>
        <v>0</v>
      </c>
      <c r="Q150" s="145">
        <v>0</v>
      </c>
      <c r="R150" s="145">
        <f>Q150*H150</f>
        <v>0</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378</v>
      </c>
    </row>
    <row r="151" spans="2:65" s="1" customFormat="1" ht="29.25">
      <c r="B151" s="32"/>
      <c r="D151" s="150" t="s">
        <v>475</v>
      </c>
      <c r="F151" s="178" t="s">
        <v>6520</v>
      </c>
      <c r="I151" s="179"/>
      <c r="L151" s="32"/>
      <c r="M151" s="180"/>
      <c r="T151" s="56"/>
      <c r="AT151" s="17" t="s">
        <v>475</v>
      </c>
      <c r="AU151" s="17" t="s">
        <v>90</v>
      </c>
    </row>
    <row r="152" spans="2:65" s="1" customFormat="1" ht="16.5" customHeight="1">
      <c r="B152" s="32"/>
      <c r="C152" s="136" t="s">
        <v>321</v>
      </c>
      <c r="D152" s="136" t="s">
        <v>270</v>
      </c>
      <c r="E152" s="137" t="s">
        <v>6521</v>
      </c>
      <c r="F152" s="138" t="s">
        <v>6522</v>
      </c>
      <c r="G152" s="139" t="s">
        <v>6508</v>
      </c>
      <c r="H152" s="140">
        <v>1</v>
      </c>
      <c r="I152" s="141"/>
      <c r="J152" s="142">
        <f>ROUND(I152*H152,2)</f>
        <v>0</v>
      </c>
      <c r="K152" s="138" t="s">
        <v>1</v>
      </c>
      <c r="L152" s="32"/>
      <c r="M152" s="143" t="s">
        <v>1</v>
      </c>
      <c r="N152" s="144" t="s">
        <v>43</v>
      </c>
      <c r="P152" s="145">
        <f>O152*H152</f>
        <v>0</v>
      </c>
      <c r="Q152" s="145">
        <v>0</v>
      </c>
      <c r="R152" s="145">
        <f>Q152*H152</f>
        <v>0</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387</v>
      </c>
    </row>
    <row r="153" spans="2:65" s="1" customFormat="1" ht="48.75">
      <c r="B153" s="32"/>
      <c r="D153" s="150" t="s">
        <v>475</v>
      </c>
      <c r="F153" s="178" t="s">
        <v>6523</v>
      </c>
      <c r="I153" s="179"/>
      <c r="L153" s="32"/>
      <c r="M153" s="180"/>
      <c r="T153" s="56"/>
      <c r="AT153" s="17" t="s">
        <v>475</v>
      </c>
      <c r="AU153" s="17" t="s">
        <v>90</v>
      </c>
    </row>
    <row r="154" spans="2:65" s="11" customFormat="1" ht="22.9" customHeight="1">
      <c r="B154" s="124"/>
      <c r="D154" s="125" t="s">
        <v>76</v>
      </c>
      <c r="E154" s="134" t="s">
        <v>84</v>
      </c>
      <c r="F154" s="134" t="s">
        <v>269</v>
      </c>
      <c r="I154" s="127"/>
      <c r="J154" s="135">
        <f>BK154</f>
        <v>0</v>
      </c>
      <c r="L154" s="124"/>
      <c r="M154" s="129"/>
      <c r="P154" s="130">
        <f>SUM(P155:P196)</f>
        <v>0</v>
      </c>
      <c r="R154" s="130">
        <f>SUM(R155:R196)</f>
        <v>0</v>
      </c>
      <c r="T154" s="131">
        <f>SUM(T155:T196)</f>
        <v>0</v>
      </c>
      <c r="AR154" s="125" t="s">
        <v>84</v>
      </c>
      <c r="AT154" s="132" t="s">
        <v>76</v>
      </c>
      <c r="AU154" s="132" t="s">
        <v>84</v>
      </c>
      <c r="AY154" s="125" t="s">
        <v>268</v>
      </c>
      <c r="BK154" s="133">
        <f>SUM(BK155:BK196)</f>
        <v>0</v>
      </c>
    </row>
    <row r="155" spans="2:65" s="1" customFormat="1" ht="24.2" customHeight="1">
      <c r="B155" s="32"/>
      <c r="C155" s="136" t="s">
        <v>326</v>
      </c>
      <c r="D155" s="136" t="s">
        <v>270</v>
      </c>
      <c r="E155" s="137" t="s">
        <v>6524</v>
      </c>
      <c r="F155" s="138" t="s">
        <v>6525</v>
      </c>
      <c r="G155" s="139" t="s">
        <v>6526</v>
      </c>
      <c r="H155" s="140">
        <v>22.8</v>
      </c>
      <c r="I155" s="141"/>
      <c r="J155" s="142">
        <f>ROUND(I155*H155,2)</f>
        <v>0</v>
      </c>
      <c r="K155" s="138" t="s">
        <v>1</v>
      </c>
      <c r="L155" s="32"/>
      <c r="M155" s="143" t="s">
        <v>1</v>
      </c>
      <c r="N155" s="144" t="s">
        <v>43</v>
      </c>
      <c r="P155" s="145">
        <f>O155*H155</f>
        <v>0</v>
      </c>
      <c r="Q155" s="145">
        <v>0</v>
      </c>
      <c r="R155" s="145">
        <f>Q155*H155</f>
        <v>0</v>
      </c>
      <c r="S155" s="145">
        <v>0</v>
      </c>
      <c r="T155" s="146">
        <f>S155*H155</f>
        <v>0</v>
      </c>
      <c r="AR155" s="147" t="s">
        <v>101</v>
      </c>
      <c r="AT155" s="147" t="s">
        <v>270</v>
      </c>
      <c r="AU155" s="147" t="s">
        <v>90</v>
      </c>
      <c r="AY155" s="17" t="s">
        <v>268</v>
      </c>
      <c r="BE155" s="148">
        <f>IF(N155="základní",J155,0)</f>
        <v>0</v>
      </c>
      <c r="BF155" s="148">
        <f>IF(N155="snížená",J155,0)</f>
        <v>0</v>
      </c>
      <c r="BG155" s="148">
        <f>IF(N155="zákl. přenesená",J155,0)</f>
        <v>0</v>
      </c>
      <c r="BH155" s="148">
        <f>IF(N155="sníž. přenesená",J155,0)</f>
        <v>0</v>
      </c>
      <c r="BI155" s="148">
        <f>IF(N155="nulová",J155,0)</f>
        <v>0</v>
      </c>
      <c r="BJ155" s="17" t="s">
        <v>90</v>
      </c>
      <c r="BK155" s="148">
        <f>ROUND(I155*H155,2)</f>
        <v>0</v>
      </c>
      <c r="BL155" s="17" t="s">
        <v>101</v>
      </c>
      <c r="BM155" s="147" t="s">
        <v>396</v>
      </c>
    </row>
    <row r="156" spans="2:65" s="1" customFormat="1" ht="29.25">
      <c r="B156" s="32"/>
      <c r="D156" s="150" t="s">
        <v>475</v>
      </c>
      <c r="F156" s="178" t="s">
        <v>6527</v>
      </c>
      <c r="I156" s="179"/>
      <c r="L156" s="32"/>
      <c r="M156" s="180"/>
      <c r="T156" s="56"/>
      <c r="AT156" s="17" t="s">
        <v>475</v>
      </c>
      <c r="AU156" s="17" t="s">
        <v>90</v>
      </c>
    </row>
    <row r="157" spans="2:65" s="1" customFormat="1" ht="24.2" customHeight="1">
      <c r="B157" s="32"/>
      <c r="C157" s="136" t="s">
        <v>346</v>
      </c>
      <c r="D157" s="136" t="s">
        <v>270</v>
      </c>
      <c r="E157" s="137" t="s">
        <v>6528</v>
      </c>
      <c r="F157" s="138" t="s">
        <v>6529</v>
      </c>
      <c r="G157" s="139" t="s">
        <v>6530</v>
      </c>
      <c r="H157" s="140">
        <v>1299.5999999999999</v>
      </c>
      <c r="I157" s="141"/>
      <c r="J157" s="142">
        <f>ROUND(I157*H157,2)</f>
        <v>0</v>
      </c>
      <c r="K157" s="138" t="s">
        <v>1</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406</v>
      </c>
    </row>
    <row r="158" spans="2:65" s="1" customFormat="1" ht="19.5">
      <c r="B158" s="32"/>
      <c r="D158" s="150" t="s">
        <v>475</v>
      </c>
      <c r="F158" s="178" t="s">
        <v>6531</v>
      </c>
      <c r="I158" s="179"/>
      <c r="L158" s="32"/>
      <c r="M158" s="180"/>
      <c r="T158" s="56"/>
      <c r="AT158" s="17" t="s">
        <v>475</v>
      </c>
      <c r="AU158" s="17" t="s">
        <v>90</v>
      </c>
    </row>
    <row r="159" spans="2:65" s="1" customFormat="1" ht="24.2" customHeight="1">
      <c r="B159" s="32"/>
      <c r="C159" s="136" t="s">
        <v>356</v>
      </c>
      <c r="D159" s="136" t="s">
        <v>270</v>
      </c>
      <c r="E159" s="137" t="s">
        <v>6532</v>
      </c>
      <c r="F159" s="138" t="s">
        <v>6533</v>
      </c>
      <c r="G159" s="139" t="s">
        <v>6526</v>
      </c>
      <c r="H159" s="140">
        <v>6.48</v>
      </c>
      <c r="I159" s="141"/>
      <c r="J159" s="142">
        <f>ROUND(I159*H159,2)</f>
        <v>0</v>
      </c>
      <c r="K159" s="138" t="s">
        <v>1</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416</v>
      </c>
    </row>
    <row r="160" spans="2:65" s="1" customFormat="1" ht="19.5">
      <c r="B160" s="32"/>
      <c r="D160" s="150" t="s">
        <v>475</v>
      </c>
      <c r="F160" s="178" t="s">
        <v>6534</v>
      </c>
      <c r="I160" s="179"/>
      <c r="L160" s="32"/>
      <c r="M160" s="180"/>
      <c r="T160" s="56"/>
      <c r="AT160" s="17" t="s">
        <v>475</v>
      </c>
      <c r="AU160" s="17" t="s">
        <v>90</v>
      </c>
    </row>
    <row r="161" spans="2:65" s="1" customFormat="1" ht="24.2" customHeight="1">
      <c r="B161" s="32"/>
      <c r="C161" s="136" t="s">
        <v>361</v>
      </c>
      <c r="D161" s="136" t="s">
        <v>270</v>
      </c>
      <c r="E161" s="137" t="s">
        <v>6535</v>
      </c>
      <c r="F161" s="138" t="s">
        <v>6536</v>
      </c>
      <c r="G161" s="139" t="s">
        <v>6530</v>
      </c>
      <c r="H161" s="140">
        <v>484.56</v>
      </c>
      <c r="I161" s="141"/>
      <c r="J161" s="142">
        <f>ROUND(I161*H161,2)</f>
        <v>0</v>
      </c>
      <c r="K161" s="138" t="s">
        <v>1</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308</v>
      </c>
    </row>
    <row r="162" spans="2:65" s="1" customFormat="1" ht="29.25">
      <c r="B162" s="32"/>
      <c r="D162" s="150" t="s">
        <v>475</v>
      </c>
      <c r="F162" s="178" t="s">
        <v>6537</v>
      </c>
      <c r="I162" s="179"/>
      <c r="L162" s="32"/>
      <c r="M162" s="180"/>
      <c r="T162" s="56"/>
      <c r="AT162" s="17" t="s">
        <v>475</v>
      </c>
      <c r="AU162" s="17" t="s">
        <v>90</v>
      </c>
    </row>
    <row r="163" spans="2:65" s="1" customFormat="1" ht="24.2" customHeight="1">
      <c r="B163" s="32"/>
      <c r="C163" s="136" t="s">
        <v>8</v>
      </c>
      <c r="D163" s="136" t="s">
        <v>270</v>
      </c>
      <c r="E163" s="137" t="s">
        <v>6538</v>
      </c>
      <c r="F163" s="138" t="s">
        <v>6539</v>
      </c>
      <c r="G163" s="139" t="s">
        <v>982</v>
      </c>
      <c r="H163" s="140">
        <v>24</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437</v>
      </c>
    </row>
    <row r="164" spans="2:65" s="1" customFormat="1" ht="39">
      <c r="B164" s="32"/>
      <c r="D164" s="150" t="s">
        <v>475</v>
      </c>
      <c r="F164" s="178" t="s">
        <v>6540</v>
      </c>
      <c r="I164" s="179"/>
      <c r="L164" s="32"/>
      <c r="M164" s="180"/>
      <c r="T164" s="56"/>
      <c r="AT164" s="17" t="s">
        <v>475</v>
      </c>
      <c r="AU164" s="17" t="s">
        <v>90</v>
      </c>
    </row>
    <row r="165" spans="2:65" s="1" customFormat="1" ht="24.2" customHeight="1">
      <c r="B165" s="32"/>
      <c r="C165" s="136" t="s">
        <v>370</v>
      </c>
      <c r="D165" s="136" t="s">
        <v>270</v>
      </c>
      <c r="E165" s="137" t="s">
        <v>6541</v>
      </c>
      <c r="F165" s="138" t="s">
        <v>6542</v>
      </c>
      <c r="G165" s="139" t="s">
        <v>6530</v>
      </c>
      <c r="H165" s="140">
        <v>61.92</v>
      </c>
      <c r="I165" s="141"/>
      <c r="J165" s="142">
        <f>ROUND(I165*H165,2)</f>
        <v>0</v>
      </c>
      <c r="K165" s="138" t="s">
        <v>1</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448</v>
      </c>
    </row>
    <row r="166" spans="2:65" s="1" customFormat="1" ht="39">
      <c r="B166" s="32"/>
      <c r="D166" s="150" t="s">
        <v>475</v>
      </c>
      <c r="F166" s="178" t="s">
        <v>6543</v>
      </c>
      <c r="I166" s="179"/>
      <c r="L166" s="32"/>
      <c r="M166" s="180"/>
      <c r="T166" s="56"/>
      <c r="AT166" s="17" t="s">
        <v>475</v>
      </c>
      <c r="AU166" s="17" t="s">
        <v>90</v>
      </c>
    </row>
    <row r="167" spans="2:65" s="1" customFormat="1" ht="24.2" customHeight="1">
      <c r="B167" s="32"/>
      <c r="C167" s="136" t="s">
        <v>374</v>
      </c>
      <c r="D167" s="136" t="s">
        <v>270</v>
      </c>
      <c r="E167" s="137" t="s">
        <v>6544</v>
      </c>
      <c r="F167" s="138" t="s">
        <v>6545</v>
      </c>
      <c r="G167" s="139" t="s">
        <v>982</v>
      </c>
      <c r="H167" s="140">
        <v>44</v>
      </c>
      <c r="I167" s="141"/>
      <c r="J167" s="142">
        <f>ROUND(I167*H167,2)</f>
        <v>0</v>
      </c>
      <c r="K167" s="138" t="s">
        <v>1</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477</v>
      </c>
    </row>
    <row r="168" spans="2:65" s="1" customFormat="1" ht="19.5">
      <c r="B168" s="32"/>
      <c r="D168" s="150" t="s">
        <v>475</v>
      </c>
      <c r="F168" s="178" t="s">
        <v>6546</v>
      </c>
      <c r="I168" s="179"/>
      <c r="L168" s="32"/>
      <c r="M168" s="180"/>
      <c r="T168" s="56"/>
      <c r="AT168" s="17" t="s">
        <v>475</v>
      </c>
      <c r="AU168" s="17" t="s">
        <v>90</v>
      </c>
    </row>
    <row r="169" spans="2:65" s="1" customFormat="1" ht="24.2" customHeight="1">
      <c r="B169" s="32"/>
      <c r="C169" s="136" t="s">
        <v>378</v>
      </c>
      <c r="D169" s="136" t="s">
        <v>270</v>
      </c>
      <c r="E169" s="137" t="s">
        <v>6547</v>
      </c>
      <c r="F169" s="138" t="s">
        <v>6548</v>
      </c>
      <c r="G169" s="139" t="s">
        <v>6530</v>
      </c>
      <c r="H169" s="140">
        <v>41.14</v>
      </c>
      <c r="I169" s="141"/>
      <c r="J169" s="142">
        <f>ROUND(I169*H169,2)</f>
        <v>0</v>
      </c>
      <c r="K169" s="138" t="s">
        <v>1</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484</v>
      </c>
    </row>
    <row r="170" spans="2:65" s="1" customFormat="1" ht="29.25">
      <c r="B170" s="32"/>
      <c r="D170" s="150" t="s">
        <v>475</v>
      </c>
      <c r="F170" s="178" t="s">
        <v>6549</v>
      </c>
      <c r="I170" s="179"/>
      <c r="L170" s="32"/>
      <c r="M170" s="180"/>
      <c r="T170" s="56"/>
      <c r="AT170" s="17" t="s">
        <v>475</v>
      </c>
      <c r="AU170" s="17" t="s">
        <v>90</v>
      </c>
    </row>
    <row r="171" spans="2:65" s="1" customFormat="1" ht="24.2" customHeight="1">
      <c r="B171" s="32"/>
      <c r="C171" s="136" t="s">
        <v>382</v>
      </c>
      <c r="D171" s="136" t="s">
        <v>270</v>
      </c>
      <c r="E171" s="137" t="s">
        <v>6550</v>
      </c>
      <c r="F171" s="138" t="s">
        <v>6551</v>
      </c>
      <c r="G171" s="139" t="s">
        <v>6526</v>
      </c>
      <c r="H171" s="140">
        <v>6.08</v>
      </c>
      <c r="I171" s="141"/>
      <c r="J171" s="142">
        <f>ROUND(I171*H171,2)</f>
        <v>0</v>
      </c>
      <c r="K171" s="138" t="s">
        <v>1</v>
      </c>
      <c r="L171" s="32"/>
      <c r="M171" s="143" t="s">
        <v>1</v>
      </c>
      <c r="N171" s="144" t="s">
        <v>43</v>
      </c>
      <c r="P171" s="145">
        <f>O171*H171</f>
        <v>0</v>
      </c>
      <c r="Q171" s="145">
        <v>0</v>
      </c>
      <c r="R171" s="145">
        <f>Q171*H171</f>
        <v>0</v>
      </c>
      <c r="S171" s="145">
        <v>0</v>
      </c>
      <c r="T171" s="146">
        <f>S171*H171</f>
        <v>0</v>
      </c>
      <c r="AR171" s="147" t="s">
        <v>101</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101</v>
      </c>
      <c r="BM171" s="147" t="s">
        <v>492</v>
      </c>
    </row>
    <row r="172" spans="2:65" s="1" customFormat="1" ht="29.25">
      <c r="B172" s="32"/>
      <c r="D172" s="150" t="s">
        <v>475</v>
      </c>
      <c r="F172" s="178" t="s">
        <v>6552</v>
      </c>
      <c r="I172" s="179"/>
      <c r="L172" s="32"/>
      <c r="M172" s="180"/>
      <c r="T172" s="56"/>
      <c r="AT172" s="17" t="s">
        <v>475</v>
      </c>
      <c r="AU172" s="17" t="s">
        <v>90</v>
      </c>
    </row>
    <row r="173" spans="2:65" s="1" customFormat="1" ht="24.2" customHeight="1">
      <c r="B173" s="32"/>
      <c r="C173" s="136" t="s">
        <v>387</v>
      </c>
      <c r="D173" s="136" t="s">
        <v>270</v>
      </c>
      <c r="E173" s="137" t="s">
        <v>6553</v>
      </c>
      <c r="F173" s="138" t="s">
        <v>6554</v>
      </c>
      <c r="G173" s="139" t="s">
        <v>6530</v>
      </c>
      <c r="H173" s="140">
        <v>437.76</v>
      </c>
      <c r="I173" s="141"/>
      <c r="J173" s="142">
        <f>ROUND(I173*H173,2)</f>
        <v>0</v>
      </c>
      <c r="K173" s="138" t="s">
        <v>1</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502</v>
      </c>
    </row>
    <row r="174" spans="2:65" s="1" customFormat="1" ht="19.5">
      <c r="B174" s="32"/>
      <c r="D174" s="150" t="s">
        <v>475</v>
      </c>
      <c r="F174" s="178" t="s">
        <v>6555</v>
      </c>
      <c r="I174" s="179"/>
      <c r="L174" s="32"/>
      <c r="M174" s="180"/>
      <c r="T174" s="56"/>
      <c r="AT174" s="17" t="s">
        <v>475</v>
      </c>
      <c r="AU174" s="17" t="s">
        <v>90</v>
      </c>
    </row>
    <row r="175" spans="2:65" s="1" customFormat="1" ht="21.75" customHeight="1">
      <c r="B175" s="32"/>
      <c r="C175" s="136" t="s">
        <v>7</v>
      </c>
      <c r="D175" s="136" t="s">
        <v>270</v>
      </c>
      <c r="E175" s="137" t="s">
        <v>6556</v>
      </c>
      <c r="F175" s="138" t="s">
        <v>6557</v>
      </c>
      <c r="G175" s="139" t="s">
        <v>6526</v>
      </c>
      <c r="H175" s="140">
        <v>128</v>
      </c>
      <c r="I175" s="141"/>
      <c r="J175" s="142">
        <f>ROUND(I175*H175,2)</f>
        <v>0</v>
      </c>
      <c r="K175" s="138" t="s">
        <v>1</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513</v>
      </c>
    </row>
    <row r="176" spans="2:65" s="1" customFormat="1" ht="19.5">
      <c r="B176" s="32"/>
      <c r="D176" s="150" t="s">
        <v>475</v>
      </c>
      <c r="F176" s="178" t="s">
        <v>6558</v>
      </c>
      <c r="I176" s="179"/>
      <c r="L176" s="32"/>
      <c r="M176" s="180"/>
      <c r="T176" s="56"/>
      <c r="AT176" s="17" t="s">
        <v>475</v>
      </c>
      <c r="AU176" s="17" t="s">
        <v>90</v>
      </c>
    </row>
    <row r="177" spans="2:65" s="1" customFormat="1" ht="24.2" customHeight="1">
      <c r="B177" s="32"/>
      <c r="C177" s="136" t="s">
        <v>396</v>
      </c>
      <c r="D177" s="136" t="s">
        <v>270</v>
      </c>
      <c r="E177" s="137" t="s">
        <v>6559</v>
      </c>
      <c r="F177" s="138" t="s">
        <v>6560</v>
      </c>
      <c r="G177" s="139" t="s">
        <v>6561</v>
      </c>
      <c r="H177" s="140">
        <v>3840</v>
      </c>
      <c r="I177" s="141"/>
      <c r="J177" s="142">
        <f>ROUND(I177*H177,2)</f>
        <v>0</v>
      </c>
      <c r="K177" s="138" t="s">
        <v>1</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523</v>
      </c>
    </row>
    <row r="178" spans="2:65" s="1" customFormat="1" ht="19.5">
      <c r="B178" s="32"/>
      <c r="D178" s="150" t="s">
        <v>475</v>
      </c>
      <c r="F178" s="178" t="s">
        <v>6562</v>
      </c>
      <c r="I178" s="179"/>
      <c r="L178" s="32"/>
      <c r="M178" s="180"/>
      <c r="T178" s="56"/>
      <c r="AT178" s="17" t="s">
        <v>475</v>
      </c>
      <c r="AU178" s="17" t="s">
        <v>90</v>
      </c>
    </row>
    <row r="179" spans="2:65" s="1" customFormat="1" ht="24.2" customHeight="1">
      <c r="B179" s="32"/>
      <c r="C179" s="136" t="s">
        <v>401</v>
      </c>
      <c r="D179" s="136" t="s">
        <v>270</v>
      </c>
      <c r="E179" s="137" t="s">
        <v>6563</v>
      </c>
      <c r="F179" s="138" t="s">
        <v>6564</v>
      </c>
      <c r="G179" s="139" t="s">
        <v>6526</v>
      </c>
      <c r="H179" s="140">
        <v>3</v>
      </c>
      <c r="I179" s="141"/>
      <c r="J179" s="142">
        <f>ROUND(I179*H179,2)</f>
        <v>0</v>
      </c>
      <c r="K179" s="138" t="s">
        <v>1</v>
      </c>
      <c r="L179" s="32"/>
      <c r="M179" s="143" t="s">
        <v>1</v>
      </c>
      <c r="N179" s="144" t="s">
        <v>43</v>
      </c>
      <c r="P179" s="145">
        <f>O179*H179</f>
        <v>0</v>
      </c>
      <c r="Q179" s="145">
        <v>0</v>
      </c>
      <c r="R179" s="145">
        <f>Q179*H179</f>
        <v>0</v>
      </c>
      <c r="S179" s="145">
        <v>0</v>
      </c>
      <c r="T179" s="146">
        <f>S179*H179</f>
        <v>0</v>
      </c>
      <c r="AR179" s="147" t="s">
        <v>101</v>
      </c>
      <c r="AT179" s="147" t="s">
        <v>270</v>
      </c>
      <c r="AU179" s="147" t="s">
        <v>90</v>
      </c>
      <c r="AY179" s="17" t="s">
        <v>268</v>
      </c>
      <c r="BE179" s="148">
        <f>IF(N179="základní",J179,0)</f>
        <v>0</v>
      </c>
      <c r="BF179" s="148">
        <f>IF(N179="snížená",J179,0)</f>
        <v>0</v>
      </c>
      <c r="BG179" s="148">
        <f>IF(N179="zákl. přenesená",J179,0)</f>
        <v>0</v>
      </c>
      <c r="BH179" s="148">
        <f>IF(N179="sníž. přenesená",J179,0)</f>
        <v>0</v>
      </c>
      <c r="BI179" s="148">
        <f>IF(N179="nulová",J179,0)</f>
        <v>0</v>
      </c>
      <c r="BJ179" s="17" t="s">
        <v>90</v>
      </c>
      <c r="BK179" s="148">
        <f>ROUND(I179*H179,2)</f>
        <v>0</v>
      </c>
      <c r="BL179" s="17" t="s">
        <v>101</v>
      </c>
      <c r="BM179" s="147" t="s">
        <v>534</v>
      </c>
    </row>
    <row r="180" spans="2:65" s="1" customFormat="1" ht="19.5">
      <c r="B180" s="32"/>
      <c r="D180" s="150" t="s">
        <v>475</v>
      </c>
      <c r="F180" s="178" t="s">
        <v>6565</v>
      </c>
      <c r="I180" s="179"/>
      <c r="L180" s="32"/>
      <c r="M180" s="180"/>
      <c r="T180" s="56"/>
      <c r="AT180" s="17" t="s">
        <v>475</v>
      </c>
      <c r="AU180" s="17" t="s">
        <v>90</v>
      </c>
    </row>
    <row r="181" spans="2:65" s="1" customFormat="1" ht="24.2" customHeight="1">
      <c r="B181" s="32"/>
      <c r="C181" s="136" t="s">
        <v>406</v>
      </c>
      <c r="D181" s="136" t="s">
        <v>270</v>
      </c>
      <c r="E181" s="137" t="s">
        <v>6566</v>
      </c>
      <c r="F181" s="138" t="s">
        <v>6567</v>
      </c>
      <c r="G181" s="139" t="s">
        <v>6561</v>
      </c>
      <c r="H181" s="140">
        <v>90</v>
      </c>
      <c r="I181" s="141"/>
      <c r="J181" s="142">
        <f>ROUND(I181*H181,2)</f>
        <v>0</v>
      </c>
      <c r="K181" s="138" t="s">
        <v>1</v>
      </c>
      <c r="L181" s="32"/>
      <c r="M181" s="143" t="s">
        <v>1</v>
      </c>
      <c r="N181" s="144" t="s">
        <v>43</v>
      </c>
      <c r="P181" s="145">
        <f>O181*H181</f>
        <v>0</v>
      </c>
      <c r="Q181" s="145">
        <v>0</v>
      </c>
      <c r="R181" s="145">
        <f>Q181*H181</f>
        <v>0</v>
      </c>
      <c r="S181" s="145">
        <v>0</v>
      </c>
      <c r="T181" s="146">
        <f>S181*H181</f>
        <v>0</v>
      </c>
      <c r="AR181" s="147" t="s">
        <v>101</v>
      </c>
      <c r="AT181" s="147" t="s">
        <v>270</v>
      </c>
      <c r="AU181" s="147" t="s">
        <v>90</v>
      </c>
      <c r="AY181" s="17" t="s">
        <v>268</v>
      </c>
      <c r="BE181" s="148">
        <f>IF(N181="základní",J181,0)</f>
        <v>0</v>
      </c>
      <c r="BF181" s="148">
        <f>IF(N181="snížená",J181,0)</f>
        <v>0</v>
      </c>
      <c r="BG181" s="148">
        <f>IF(N181="zákl. přenesená",J181,0)</f>
        <v>0</v>
      </c>
      <c r="BH181" s="148">
        <f>IF(N181="sníž. přenesená",J181,0)</f>
        <v>0</v>
      </c>
      <c r="BI181" s="148">
        <f>IF(N181="nulová",J181,0)</f>
        <v>0</v>
      </c>
      <c r="BJ181" s="17" t="s">
        <v>90</v>
      </c>
      <c r="BK181" s="148">
        <f>ROUND(I181*H181,2)</f>
        <v>0</v>
      </c>
      <c r="BL181" s="17" t="s">
        <v>101</v>
      </c>
      <c r="BM181" s="147" t="s">
        <v>543</v>
      </c>
    </row>
    <row r="182" spans="2:65" s="1" customFormat="1" ht="19.5">
      <c r="B182" s="32"/>
      <c r="D182" s="150" t="s">
        <v>475</v>
      </c>
      <c r="F182" s="178" t="s">
        <v>6568</v>
      </c>
      <c r="I182" s="179"/>
      <c r="L182" s="32"/>
      <c r="M182" s="180"/>
      <c r="T182" s="56"/>
      <c r="AT182" s="17" t="s">
        <v>475</v>
      </c>
      <c r="AU182" s="17" t="s">
        <v>90</v>
      </c>
    </row>
    <row r="183" spans="2:65" s="1" customFormat="1" ht="24.2" customHeight="1">
      <c r="B183" s="32"/>
      <c r="C183" s="136" t="s">
        <v>410</v>
      </c>
      <c r="D183" s="136" t="s">
        <v>270</v>
      </c>
      <c r="E183" s="137" t="s">
        <v>6569</v>
      </c>
      <c r="F183" s="138" t="s">
        <v>6570</v>
      </c>
      <c r="G183" s="139" t="s">
        <v>6526</v>
      </c>
      <c r="H183" s="140">
        <v>4</v>
      </c>
      <c r="I183" s="141"/>
      <c r="J183" s="142">
        <f>ROUND(I183*H183,2)</f>
        <v>0</v>
      </c>
      <c r="K183" s="138" t="s">
        <v>1</v>
      </c>
      <c r="L183" s="32"/>
      <c r="M183" s="143" t="s">
        <v>1</v>
      </c>
      <c r="N183" s="144" t="s">
        <v>43</v>
      </c>
      <c r="P183" s="145">
        <f>O183*H183</f>
        <v>0</v>
      </c>
      <c r="Q183" s="145">
        <v>0</v>
      </c>
      <c r="R183" s="145">
        <f>Q183*H183</f>
        <v>0</v>
      </c>
      <c r="S183" s="145">
        <v>0</v>
      </c>
      <c r="T183" s="146">
        <f>S183*H183</f>
        <v>0</v>
      </c>
      <c r="AR183" s="147" t="s">
        <v>101</v>
      </c>
      <c r="AT183" s="147" t="s">
        <v>270</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550</v>
      </c>
    </row>
    <row r="184" spans="2:65" s="1" customFormat="1" ht="19.5">
      <c r="B184" s="32"/>
      <c r="D184" s="150" t="s">
        <v>475</v>
      </c>
      <c r="F184" s="178" t="s">
        <v>6571</v>
      </c>
      <c r="I184" s="179"/>
      <c r="L184" s="32"/>
      <c r="M184" s="180"/>
      <c r="T184" s="56"/>
      <c r="AT184" s="17" t="s">
        <v>475</v>
      </c>
      <c r="AU184" s="17" t="s">
        <v>90</v>
      </c>
    </row>
    <row r="185" spans="2:65" s="1" customFormat="1" ht="24.2" customHeight="1">
      <c r="B185" s="32"/>
      <c r="C185" s="136" t="s">
        <v>416</v>
      </c>
      <c r="D185" s="136" t="s">
        <v>270</v>
      </c>
      <c r="E185" s="137" t="s">
        <v>6572</v>
      </c>
      <c r="F185" s="138" t="s">
        <v>6573</v>
      </c>
      <c r="G185" s="139" t="s">
        <v>6561</v>
      </c>
      <c r="H185" s="140">
        <v>120</v>
      </c>
      <c r="I185" s="141"/>
      <c r="J185" s="142">
        <f>ROUND(I185*H185,2)</f>
        <v>0</v>
      </c>
      <c r="K185" s="138" t="s">
        <v>1</v>
      </c>
      <c r="L185" s="32"/>
      <c r="M185" s="143" t="s">
        <v>1</v>
      </c>
      <c r="N185" s="144" t="s">
        <v>43</v>
      </c>
      <c r="P185" s="145">
        <f>O185*H185</f>
        <v>0</v>
      </c>
      <c r="Q185" s="145">
        <v>0</v>
      </c>
      <c r="R185" s="145">
        <f>Q185*H185</f>
        <v>0</v>
      </c>
      <c r="S185" s="145">
        <v>0</v>
      </c>
      <c r="T185" s="146">
        <f>S185*H185</f>
        <v>0</v>
      </c>
      <c r="AR185" s="147" t="s">
        <v>101</v>
      </c>
      <c r="AT185" s="147" t="s">
        <v>270</v>
      </c>
      <c r="AU185" s="147" t="s">
        <v>90</v>
      </c>
      <c r="AY185" s="17" t="s">
        <v>268</v>
      </c>
      <c r="BE185" s="148">
        <f>IF(N185="základní",J185,0)</f>
        <v>0</v>
      </c>
      <c r="BF185" s="148">
        <f>IF(N185="snížená",J185,0)</f>
        <v>0</v>
      </c>
      <c r="BG185" s="148">
        <f>IF(N185="zákl. přenesená",J185,0)</f>
        <v>0</v>
      </c>
      <c r="BH185" s="148">
        <f>IF(N185="sníž. přenesená",J185,0)</f>
        <v>0</v>
      </c>
      <c r="BI185" s="148">
        <f>IF(N185="nulová",J185,0)</f>
        <v>0</v>
      </c>
      <c r="BJ185" s="17" t="s">
        <v>90</v>
      </c>
      <c r="BK185" s="148">
        <f>ROUND(I185*H185,2)</f>
        <v>0</v>
      </c>
      <c r="BL185" s="17" t="s">
        <v>101</v>
      </c>
      <c r="BM185" s="147" t="s">
        <v>558</v>
      </c>
    </row>
    <row r="186" spans="2:65" s="1" customFormat="1" ht="19.5">
      <c r="B186" s="32"/>
      <c r="D186" s="150" t="s">
        <v>475</v>
      </c>
      <c r="F186" s="178" t="s">
        <v>6574</v>
      </c>
      <c r="I186" s="179"/>
      <c r="L186" s="32"/>
      <c r="M186" s="180"/>
      <c r="T186" s="56"/>
      <c r="AT186" s="17" t="s">
        <v>475</v>
      </c>
      <c r="AU186" s="17" t="s">
        <v>90</v>
      </c>
    </row>
    <row r="187" spans="2:65" s="1" customFormat="1" ht="24.2" customHeight="1">
      <c r="B187" s="32"/>
      <c r="C187" s="136" t="s">
        <v>298</v>
      </c>
      <c r="D187" s="136" t="s">
        <v>270</v>
      </c>
      <c r="E187" s="137" t="s">
        <v>6575</v>
      </c>
      <c r="F187" s="138" t="s">
        <v>6576</v>
      </c>
      <c r="G187" s="139" t="s">
        <v>6526</v>
      </c>
      <c r="H187" s="140">
        <v>23.6</v>
      </c>
      <c r="I187" s="141"/>
      <c r="J187" s="142">
        <f>ROUND(I187*H187,2)</f>
        <v>0</v>
      </c>
      <c r="K187" s="138" t="s">
        <v>1</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566</v>
      </c>
    </row>
    <row r="188" spans="2:65" s="1" customFormat="1" ht="19.5">
      <c r="B188" s="32"/>
      <c r="D188" s="150" t="s">
        <v>475</v>
      </c>
      <c r="F188" s="178" t="s">
        <v>6577</v>
      </c>
      <c r="I188" s="179"/>
      <c r="L188" s="32"/>
      <c r="M188" s="180"/>
      <c r="T188" s="56"/>
      <c r="AT188" s="17" t="s">
        <v>475</v>
      </c>
      <c r="AU188" s="17" t="s">
        <v>90</v>
      </c>
    </row>
    <row r="189" spans="2:65" s="1" customFormat="1" ht="21.75" customHeight="1">
      <c r="B189" s="32"/>
      <c r="C189" s="136" t="s">
        <v>308</v>
      </c>
      <c r="D189" s="136" t="s">
        <v>270</v>
      </c>
      <c r="E189" s="137" t="s">
        <v>6578</v>
      </c>
      <c r="F189" s="138" t="s">
        <v>6579</v>
      </c>
      <c r="G189" s="139" t="s">
        <v>6526</v>
      </c>
      <c r="H189" s="140">
        <v>3.4980000000000002</v>
      </c>
      <c r="I189" s="141"/>
      <c r="J189" s="142">
        <f>ROUND(I189*H189,2)</f>
        <v>0</v>
      </c>
      <c r="K189" s="138" t="s">
        <v>1</v>
      </c>
      <c r="L189" s="32"/>
      <c r="M189" s="143" t="s">
        <v>1</v>
      </c>
      <c r="N189" s="144" t="s">
        <v>43</v>
      </c>
      <c r="P189" s="145">
        <f>O189*H189</f>
        <v>0</v>
      </c>
      <c r="Q189" s="145">
        <v>0</v>
      </c>
      <c r="R189" s="145">
        <f>Q189*H189</f>
        <v>0</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575</v>
      </c>
    </row>
    <row r="190" spans="2:65" s="1" customFormat="1" ht="19.5">
      <c r="B190" s="32"/>
      <c r="D190" s="150" t="s">
        <v>475</v>
      </c>
      <c r="F190" s="178" t="s">
        <v>6580</v>
      </c>
      <c r="I190" s="179"/>
      <c r="L190" s="32"/>
      <c r="M190" s="180"/>
      <c r="T190" s="56"/>
      <c r="AT190" s="17" t="s">
        <v>475</v>
      </c>
      <c r="AU190" s="17" t="s">
        <v>90</v>
      </c>
    </row>
    <row r="191" spans="2:65" s="1" customFormat="1" ht="21.75" customHeight="1">
      <c r="B191" s="32"/>
      <c r="C191" s="136" t="s">
        <v>431</v>
      </c>
      <c r="D191" s="136" t="s">
        <v>270</v>
      </c>
      <c r="E191" s="137" t="s">
        <v>6581</v>
      </c>
      <c r="F191" s="138" t="s">
        <v>6582</v>
      </c>
      <c r="G191" s="139" t="s">
        <v>6583</v>
      </c>
      <c r="H191" s="140">
        <v>339</v>
      </c>
      <c r="I191" s="141"/>
      <c r="J191" s="142">
        <f>ROUND(I191*H191,2)</f>
        <v>0</v>
      </c>
      <c r="K191" s="138" t="s">
        <v>1</v>
      </c>
      <c r="L191" s="32"/>
      <c r="M191" s="143" t="s">
        <v>1</v>
      </c>
      <c r="N191" s="144" t="s">
        <v>43</v>
      </c>
      <c r="P191" s="145">
        <f>O191*H191</f>
        <v>0</v>
      </c>
      <c r="Q191" s="145">
        <v>0</v>
      </c>
      <c r="R191" s="145">
        <f>Q191*H191</f>
        <v>0</v>
      </c>
      <c r="S191" s="145">
        <v>0</v>
      </c>
      <c r="T191" s="146">
        <f>S191*H191</f>
        <v>0</v>
      </c>
      <c r="AR191" s="147" t="s">
        <v>101</v>
      </c>
      <c r="AT191" s="147" t="s">
        <v>270</v>
      </c>
      <c r="AU191" s="147" t="s">
        <v>90</v>
      </c>
      <c r="AY191" s="17" t="s">
        <v>268</v>
      </c>
      <c r="BE191" s="148">
        <f>IF(N191="základní",J191,0)</f>
        <v>0</v>
      </c>
      <c r="BF191" s="148">
        <f>IF(N191="snížená",J191,0)</f>
        <v>0</v>
      </c>
      <c r="BG191" s="148">
        <f>IF(N191="zákl. přenesená",J191,0)</f>
        <v>0</v>
      </c>
      <c r="BH191" s="148">
        <f>IF(N191="sníž. přenesená",J191,0)</f>
        <v>0</v>
      </c>
      <c r="BI191" s="148">
        <f>IF(N191="nulová",J191,0)</f>
        <v>0</v>
      </c>
      <c r="BJ191" s="17" t="s">
        <v>90</v>
      </c>
      <c r="BK191" s="148">
        <f>ROUND(I191*H191,2)</f>
        <v>0</v>
      </c>
      <c r="BL191" s="17" t="s">
        <v>101</v>
      </c>
      <c r="BM191" s="147" t="s">
        <v>589</v>
      </c>
    </row>
    <row r="192" spans="2:65" s="1" customFormat="1" ht="19.5">
      <c r="B192" s="32"/>
      <c r="D192" s="150" t="s">
        <v>475</v>
      </c>
      <c r="F192" s="178" t="s">
        <v>6584</v>
      </c>
      <c r="I192" s="179"/>
      <c r="L192" s="32"/>
      <c r="M192" s="180"/>
      <c r="T192" s="56"/>
      <c r="AT192" s="17" t="s">
        <v>475</v>
      </c>
      <c r="AU192" s="17" t="s">
        <v>90</v>
      </c>
    </row>
    <row r="193" spans="2:65" s="1" customFormat="1" ht="21.75" customHeight="1">
      <c r="B193" s="32"/>
      <c r="C193" s="136" t="s">
        <v>437</v>
      </c>
      <c r="D193" s="136" t="s">
        <v>270</v>
      </c>
      <c r="E193" s="137" t="s">
        <v>6585</v>
      </c>
      <c r="F193" s="138" t="s">
        <v>6586</v>
      </c>
      <c r="G193" s="139" t="s">
        <v>6583</v>
      </c>
      <c r="H193" s="140">
        <v>20</v>
      </c>
      <c r="I193" s="141"/>
      <c r="J193" s="142">
        <f>ROUND(I193*H193,2)</f>
        <v>0</v>
      </c>
      <c r="K193" s="138" t="s">
        <v>1</v>
      </c>
      <c r="L193" s="32"/>
      <c r="M193" s="143" t="s">
        <v>1</v>
      </c>
      <c r="N193" s="144" t="s">
        <v>43</v>
      </c>
      <c r="P193" s="145">
        <f>O193*H193</f>
        <v>0</v>
      </c>
      <c r="Q193" s="145">
        <v>0</v>
      </c>
      <c r="R193" s="145">
        <f>Q193*H193</f>
        <v>0</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597</v>
      </c>
    </row>
    <row r="194" spans="2:65" s="1" customFormat="1" ht="19.5">
      <c r="B194" s="32"/>
      <c r="D194" s="150" t="s">
        <v>475</v>
      </c>
      <c r="F194" s="178" t="s">
        <v>6587</v>
      </c>
      <c r="I194" s="179"/>
      <c r="L194" s="32"/>
      <c r="M194" s="180"/>
      <c r="T194" s="56"/>
      <c r="AT194" s="17" t="s">
        <v>475</v>
      </c>
      <c r="AU194" s="17" t="s">
        <v>90</v>
      </c>
    </row>
    <row r="195" spans="2:65" s="1" customFormat="1" ht="16.5" customHeight="1">
      <c r="B195" s="32"/>
      <c r="C195" s="136" t="s">
        <v>442</v>
      </c>
      <c r="D195" s="136" t="s">
        <v>270</v>
      </c>
      <c r="E195" s="137" t="s">
        <v>6588</v>
      </c>
      <c r="F195" s="138" t="s">
        <v>6589</v>
      </c>
      <c r="G195" s="139" t="s">
        <v>6583</v>
      </c>
      <c r="H195" s="140">
        <v>20</v>
      </c>
      <c r="I195" s="141"/>
      <c r="J195" s="142">
        <f>ROUND(I195*H195,2)</f>
        <v>0</v>
      </c>
      <c r="K195" s="138" t="s">
        <v>1</v>
      </c>
      <c r="L195" s="32"/>
      <c r="M195" s="143" t="s">
        <v>1</v>
      </c>
      <c r="N195" s="144" t="s">
        <v>43</v>
      </c>
      <c r="P195" s="145">
        <f>O195*H195</f>
        <v>0</v>
      </c>
      <c r="Q195" s="145">
        <v>0</v>
      </c>
      <c r="R195" s="145">
        <f>Q195*H195</f>
        <v>0</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605</v>
      </c>
    </row>
    <row r="196" spans="2:65" s="1" customFormat="1" ht="19.5">
      <c r="B196" s="32"/>
      <c r="D196" s="150" t="s">
        <v>475</v>
      </c>
      <c r="F196" s="178" t="s">
        <v>6590</v>
      </c>
      <c r="I196" s="179"/>
      <c r="L196" s="32"/>
      <c r="M196" s="180"/>
      <c r="T196" s="56"/>
      <c r="AT196" s="17" t="s">
        <v>475</v>
      </c>
      <c r="AU196" s="17" t="s">
        <v>90</v>
      </c>
    </row>
    <row r="197" spans="2:65" s="11" customFormat="1" ht="22.9" customHeight="1">
      <c r="B197" s="124"/>
      <c r="D197" s="125" t="s">
        <v>76</v>
      </c>
      <c r="E197" s="134" t="s">
        <v>90</v>
      </c>
      <c r="F197" s="134" t="s">
        <v>6591</v>
      </c>
      <c r="I197" s="127"/>
      <c r="J197" s="135">
        <f>BK197</f>
        <v>0</v>
      </c>
      <c r="L197" s="124"/>
      <c r="M197" s="129"/>
      <c r="P197" s="130">
        <f>SUM(P198:P209)</f>
        <v>0</v>
      </c>
      <c r="R197" s="130">
        <f>SUM(R198:R209)</f>
        <v>0</v>
      </c>
      <c r="T197" s="131">
        <f>SUM(T198:T209)</f>
        <v>0</v>
      </c>
      <c r="AR197" s="125" t="s">
        <v>84</v>
      </c>
      <c r="AT197" s="132" t="s">
        <v>76</v>
      </c>
      <c r="AU197" s="132" t="s">
        <v>84</v>
      </c>
      <c r="AY197" s="125" t="s">
        <v>268</v>
      </c>
      <c r="BK197" s="133">
        <f>SUM(BK198:BK209)</f>
        <v>0</v>
      </c>
    </row>
    <row r="198" spans="2:65" s="1" customFormat="1" ht="24.2" customHeight="1">
      <c r="B198" s="32"/>
      <c r="C198" s="136" t="s">
        <v>448</v>
      </c>
      <c r="D198" s="136" t="s">
        <v>270</v>
      </c>
      <c r="E198" s="137" t="s">
        <v>6592</v>
      </c>
      <c r="F198" s="138" t="s">
        <v>6593</v>
      </c>
      <c r="G198" s="139" t="s">
        <v>6583</v>
      </c>
      <c r="H198" s="140">
        <v>40</v>
      </c>
      <c r="I198" s="141"/>
      <c r="J198" s="142">
        <f>ROUND(I198*H198,2)</f>
        <v>0</v>
      </c>
      <c r="K198" s="138" t="s">
        <v>1</v>
      </c>
      <c r="L198" s="32"/>
      <c r="M198" s="143" t="s">
        <v>1</v>
      </c>
      <c r="N198" s="144" t="s">
        <v>43</v>
      </c>
      <c r="P198" s="145">
        <f>O198*H198</f>
        <v>0</v>
      </c>
      <c r="Q198" s="145">
        <v>0</v>
      </c>
      <c r="R198" s="145">
        <f>Q198*H198</f>
        <v>0</v>
      </c>
      <c r="S198" s="145">
        <v>0</v>
      </c>
      <c r="T198" s="146">
        <f>S198*H198</f>
        <v>0</v>
      </c>
      <c r="AR198" s="147" t="s">
        <v>101</v>
      </c>
      <c r="AT198" s="147" t="s">
        <v>270</v>
      </c>
      <c r="AU198" s="147" t="s">
        <v>90</v>
      </c>
      <c r="AY198" s="17" t="s">
        <v>268</v>
      </c>
      <c r="BE198" s="148">
        <f>IF(N198="základní",J198,0)</f>
        <v>0</v>
      </c>
      <c r="BF198" s="148">
        <f>IF(N198="snížená",J198,0)</f>
        <v>0</v>
      </c>
      <c r="BG198" s="148">
        <f>IF(N198="zákl. přenesená",J198,0)</f>
        <v>0</v>
      </c>
      <c r="BH198" s="148">
        <f>IF(N198="sníž. přenesená",J198,0)</f>
        <v>0</v>
      </c>
      <c r="BI198" s="148">
        <f>IF(N198="nulová",J198,0)</f>
        <v>0</v>
      </c>
      <c r="BJ198" s="17" t="s">
        <v>90</v>
      </c>
      <c r="BK198" s="148">
        <f>ROUND(I198*H198,2)</f>
        <v>0</v>
      </c>
      <c r="BL198" s="17" t="s">
        <v>101</v>
      </c>
      <c r="BM198" s="147" t="s">
        <v>615</v>
      </c>
    </row>
    <row r="199" spans="2:65" s="1" customFormat="1" ht="19.5">
      <c r="B199" s="32"/>
      <c r="D199" s="150" t="s">
        <v>475</v>
      </c>
      <c r="F199" s="178" t="s">
        <v>6594</v>
      </c>
      <c r="I199" s="179"/>
      <c r="L199" s="32"/>
      <c r="M199" s="180"/>
      <c r="T199" s="56"/>
      <c r="AT199" s="17" t="s">
        <v>475</v>
      </c>
      <c r="AU199" s="17" t="s">
        <v>90</v>
      </c>
    </row>
    <row r="200" spans="2:65" s="1" customFormat="1" ht="24.2" customHeight="1">
      <c r="B200" s="32"/>
      <c r="C200" s="136" t="s">
        <v>471</v>
      </c>
      <c r="D200" s="136" t="s">
        <v>270</v>
      </c>
      <c r="E200" s="137" t="s">
        <v>6595</v>
      </c>
      <c r="F200" s="138" t="s">
        <v>6596</v>
      </c>
      <c r="G200" s="139" t="s">
        <v>982</v>
      </c>
      <c r="H200" s="140">
        <v>25</v>
      </c>
      <c r="I200" s="141"/>
      <c r="J200" s="142">
        <f>ROUND(I200*H200,2)</f>
        <v>0</v>
      </c>
      <c r="K200" s="138" t="s">
        <v>1</v>
      </c>
      <c r="L200" s="32"/>
      <c r="M200" s="143" t="s">
        <v>1</v>
      </c>
      <c r="N200" s="144" t="s">
        <v>43</v>
      </c>
      <c r="P200" s="145">
        <f>O200*H200</f>
        <v>0</v>
      </c>
      <c r="Q200" s="145">
        <v>0</v>
      </c>
      <c r="R200" s="145">
        <f>Q200*H200</f>
        <v>0</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623</v>
      </c>
    </row>
    <row r="201" spans="2:65" s="1" customFormat="1" ht="39">
      <c r="B201" s="32"/>
      <c r="D201" s="150" t="s">
        <v>475</v>
      </c>
      <c r="F201" s="178" t="s">
        <v>6597</v>
      </c>
      <c r="I201" s="179"/>
      <c r="L201" s="32"/>
      <c r="M201" s="180"/>
      <c r="T201" s="56"/>
      <c r="AT201" s="17" t="s">
        <v>475</v>
      </c>
      <c r="AU201" s="17" t="s">
        <v>90</v>
      </c>
    </row>
    <row r="202" spans="2:65" s="1" customFormat="1" ht="16.5" customHeight="1">
      <c r="B202" s="32"/>
      <c r="C202" s="136" t="s">
        <v>477</v>
      </c>
      <c r="D202" s="136" t="s">
        <v>270</v>
      </c>
      <c r="E202" s="137" t="s">
        <v>6598</v>
      </c>
      <c r="F202" s="138" t="s">
        <v>6599</v>
      </c>
      <c r="G202" s="139" t="s">
        <v>6583</v>
      </c>
      <c r="H202" s="140">
        <v>40</v>
      </c>
      <c r="I202" s="141"/>
      <c r="J202" s="142">
        <f>ROUND(I202*H202,2)</f>
        <v>0</v>
      </c>
      <c r="K202" s="138" t="s">
        <v>1</v>
      </c>
      <c r="L202" s="32"/>
      <c r="M202" s="143" t="s">
        <v>1</v>
      </c>
      <c r="N202" s="144" t="s">
        <v>43</v>
      </c>
      <c r="P202" s="145">
        <f>O202*H202</f>
        <v>0</v>
      </c>
      <c r="Q202" s="145">
        <v>0</v>
      </c>
      <c r="R202" s="145">
        <f>Q202*H202</f>
        <v>0</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638</v>
      </c>
    </row>
    <row r="203" spans="2:65" s="1" customFormat="1" ht="19.5">
      <c r="B203" s="32"/>
      <c r="D203" s="150" t="s">
        <v>475</v>
      </c>
      <c r="F203" s="178" t="s">
        <v>6600</v>
      </c>
      <c r="I203" s="179"/>
      <c r="L203" s="32"/>
      <c r="M203" s="180"/>
      <c r="T203" s="56"/>
      <c r="AT203" s="17" t="s">
        <v>475</v>
      </c>
      <c r="AU203" s="17" t="s">
        <v>90</v>
      </c>
    </row>
    <row r="204" spans="2:65" s="1" customFormat="1" ht="24.2" customHeight="1">
      <c r="B204" s="32"/>
      <c r="C204" s="136" t="s">
        <v>314</v>
      </c>
      <c r="D204" s="136" t="s">
        <v>270</v>
      </c>
      <c r="E204" s="137" t="s">
        <v>6601</v>
      </c>
      <c r="F204" s="138" t="s">
        <v>6602</v>
      </c>
      <c r="G204" s="139" t="s">
        <v>6583</v>
      </c>
      <c r="H204" s="140">
        <v>339</v>
      </c>
      <c r="I204" s="141"/>
      <c r="J204" s="142">
        <f>ROUND(I204*H204,2)</f>
        <v>0</v>
      </c>
      <c r="K204" s="138" t="s">
        <v>1</v>
      </c>
      <c r="L204" s="32"/>
      <c r="M204" s="143" t="s">
        <v>1</v>
      </c>
      <c r="N204" s="144" t="s">
        <v>43</v>
      </c>
      <c r="P204" s="145">
        <f>O204*H204</f>
        <v>0</v>
      </c>
      <c r="Q204" s="145">
        <v>0</v>
      </c>
      <c r="R204" s="145">
        <f>Q204*H204</f>
        <v>0</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649</v>
      </c>
    </row>
    <row r="205" spans="2:65" s="1" customFormat="1" ht="48.75">
      <c r="B205" s="32"/>
      <c r="D205" s="150" t="s">
        <v>475</v>
      </c>
      <c r="F205" s="178" t="s">
        <v>6603</v>
      </c>
      <c r="I205" s="179"/>
      <c r="L205" s="32"/>
      <c r="M205" s="180"/>
      <c r="T205" s="56"/>
      <c r="AT205" s="17" t="s">
        <v>475</v>
      </c>
      <c r="AU205" s="17" t="s">
        <v>90</v>
      </c>
    </row>
    <row r="206" spans="2:65" s="1" customFormat="1" ht="24.2" customHeight="1">
      <c r="B206" s="32"/>
      <c r="C206" s="136" t="s">
        <v>484</v>
      </c>
      <c r="D206" s="136" t="s">
        <v>270</v>
      </c>
      <c r="E206" s="137" t="s">
        <v>6604</v>
      </c>
      <c r="F206" s="138" t="s">
        <v>6605</v>
      </c>
      <c r="G206" s="139" t="s">
        <v>6583</v>
      </c>
      <c r="H206" s="140">
        <v>1356</v>
      </c>
      <c r="I206" s="141"/>
      <c r="J206" s="142">
        <f>ROUND(I206*H206,2)</f>
        <v>0</v>
      </c>
      <c r="K206" s="138" t="s">
        <v>1</v>
      </c>
      <c r="L206" s="32"/>
      <c r="M206" s="143" t="s">
        <v>1</v>
      </c>
      <c r="N206" s="144" t="s">
        <v>43</v>
      </c>
      <c r="P206" s="145">
        <f>O206*H206</f>
        <v>0</v>
      </c>
      <c r="Q206" s="145">
        <v>0</v>
      </c>
      <c r="R206" s="145">
        <f>Q206*H206</f>
        <v>0</v>
      </c>
      <c r="S206" s="145">
        <v>0</v>
      </c>
      <c r="T206" s="146">
        <f>S206*H206</f>
        <v>0</v>
      </c>
      <c r="AR206" s="147" t="s">
        <v>101</v>
      </c>
      <c r="AT206" s="147" t="s">
        <v>270</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658</v>
      </c>
    </row>
    <row r="207" spans="2:65" s="1" customFormat="1" ht="48.75">
      <c r="B207" s="32"/>
      <c r="D207" s="150" t="s">
        <v>475</v>
      </c>
      <c r="F207" s="178" t="s">
        <v>6606</v>
      </c>
      <c r="I207" s="179"/>
      <c r="L207" s="32"/>
      <c r="M207" s="180"/>
      <c r="T207" s="56"/>
      <c r="AT207" s="17" t="s">
        <v>475</v>
      </c>
      <c r="AU207" s="17" t="s">
        <v>90</v>
      </c>
    </row>
    <row r="208" spans="2:65" s="1" customFormat="1" ht="21.75" customHeight="1">
      <c r="B208" s="32"/>
      <c r="C208" s="136" t="s">
        <v>488</v>
      </c>
      <c r="D208" s="136" t="s">
        <v>270</v>
      </c>
      <c r="E208" s="137" t="s">
        <v>6607</v>
      </c>
      <c r="F208" s="138" t="s">
        <v>6608</v>
      </c>
      <c r="G208" s="139" t="s">
        <v>6583</v>
      </c>
      <c r="H208" s="140">
        <v>339</v>
      </c>
      <c r="I208" s="141"/>
      <c r="J208" s="142">
        <f>ROUND(I208*H208,2)</f>
        <v>0</v>
      </c>
      <c r="K208" s="138" t="s">
        <v>1</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667</v>
      </c>
    </row>
    <row r="209" spans="2:65" s="1" customFormat="1" ht="19.5">
      <c r="B209" s="32"/>
      <c r="D209" s="150" t="s">
        <v>475</v>
      </c>
      <c r="F209" s="178" t="s">
        <v>6609</v>
      </c>
      <c r="I209" s="179"/>
      <c r="L209" s="32"/>
      <c r="M209" s="180"/>
      <c r="T209" s="56"/>
      <c r="AT209" s="17" t="s">
        <v>475</v>
      </c>
      <c r="AU209" s="17" t="s">
        <v>90</v>
      </c>
    </row>
    <row r="210" spans="2:65" s="11" customFormat="1" ht="22.9" customHeight="1">
      <c r="B210" s="124"/>
      <c r="D210" s="125" t="s">
        <v>76</v>
      </c>
      <c r="E210" s="134" t="s">
        <v>289</v>
      </c>
      <c r="F210" s="134" t="s">
        <v>6610</v>
      </c>
      <c r="I210" s="127"/>
      <c r="J210" s="135">
        <f>BK210</f>
        <v>0</v>
      </c>
      <c r="L210" s="124"/>
      <c r="M210" s="129"/>
      <c r="P210" s="130">
        <f>SUM(P211:P266)</f>
        <v>0</v>
      </c>
      <c r="R210" s="130">
        <f>SUM(R211:R266)</f>
        <v>0</v>
      </c>
      <c r="T210" s="131">
        <f>SUM(T211:T266)</f>
        <v>0</v>
      </c>
      <c r="AR210" s="125" t="s">
        <v>84</v>
      </c>
      <c r="AT210" s="132" t="s">
        <v>76</v>
      </c>
      <c r="AU210" s="132" t="s">
        <v>84</v>
      </c>
      <c r="AY210" s="125" t="s">
        <v>268</v>
      </c>
      <c r="BK210" s="133">
        <f>SUM(BK211:BK266)</f>
        <v>0</v>
      </c>
    </row>
    <row r="211" spans="2:65" s="1" customFormat="1" ht="24.2" customHeight="1">
      <c r="B211" s="32"/>
      <c r="C211" s="136" t="s">
        <v>492</v>
      </c>
      <c r="D211" s="136" t="s">
        <v>270</v>
      </c>
      <c r="E211" s="137" t="s">
        <v>6611</v>
      </c>
      <c r="F211" s="138" t="s">
        <v>6612</v>
      </c>
      <c r="G211" s="139" t="s">
        <v>6583</v>
      </c>
      <c r="H211" s="140">
        <v>47.75</v>
      </c>
      <c r="I211" s="141"/>
      <c r="J211" s="142">
        <f>ROUND(I211*H211,2)</f>
        <v>0</v>
      </c>
      <c r="K211" s="138" t="s">
        <v>1</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675</v>
      </c>
    </row>
    <row r="212" spans="2:65" s="1" customFormat="1" ht="29.25">
      <c r="B212" s="32"/>
      <c r="D212" s="150" t="s">
        <v>475</v>
      </c>
      <c r="F212" s="178" t="s">
        <v>6613</v>
      </c>
      <c r="I212" s="179"/>
      <c r="L212" s="32"/>
      <c r="M212" s="180"/>
      <c r="T212" s="56"/>
      <c r="AT212" s="17" t="s">
        <v>475</v>
      </c>
      <c r="AU212" s="17" t="s">
        <v>90</v>
      </c>
    </row>
    <row r="213" spans="2:65" s="1" customFormat="1" ht="24.2" customHeight="1">
      <c r="B213" s="32"/>
      <c r="C213" s="136" t="s">
        <v>496</v>
      </c>
      <c r="D213" s="136" t="s">
        <v>270</v>
      </c>
      <c r="E213" s="137" t="s">
        <v>6614</v>
      </c>
      <c r="F213" s="138" t="s">
        <v>6612</v>
      </c>
      <c r="G213" s="139" t="s">
        <v>6583</v>
      </c>
      <c r="H213" s="140">
        <v>72.400000000000006</v>
      </c>
      <c r="I213" s="141"/>
      <c r="J213" s="142">
        <f>ROUND(I213*H213,2)</f>
        <v>0</v>
      </c>
      <c r="K213" s="138" t="s">
        <v>1</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683</v>
      </c>
    </row>
    <row r="214" spans="2:65" s="1" customFormat="1" ht="29.25">
      <c r="B214" s="32"/>
      <c r="D214" s="150" t="s">
        <v>475</v>
      </c>
      <c r="F214" s="178" t="s">
        <v>6615</v>
      </c>
      <c r="I214" s="179"/>
      <c r="L214" s="32"/>
      <c r="M214" s="180"/>
      <c r="T214" s="56"/>
      <c r="AT214" s="17" t="s">
        <v>475</v>
      </c>
      <c r="AU214" s="17" t="s">
        <v>90</v>
      </c>
    </row>
    <row r="215" spans="2:65" s="1" customFormat="1" ht="24.2" customHeight="1">
      <c r="B215" s="32"/>
      <c r="C215" s="136" t="s">
        <v>502</v>
      </c>
      <c r="D215" s="136" t="s">
        <v>270</v>
      </c>
      <c r="E215" s="137" t="s">
        <v>6616</v>
      </c>
      <c r="F215" s="138" t="s">
        <v>6612</v>
      </c>
      <c r="G215" s="139" t="s">
        <v>6583</v>
      </c>
      <c r="H215" s="140">
        <v>72.400000000000006</v>
      </c>
      <c r="I215" s="141"/>
      <c r="J215" s="142">
        <f>ROUND(I215*H215,2)</f>
        <v>0</v>
      </c>
      <c r="K215" s="138" t="s">
        <v>1</v>
      </c>
      <c r="L215" s="32"/>
      <c r="M215" s="143" t="s">
        <v>1</v>
      </c>
      <c r="N215" s="144" t="s">
        <v>43</v>
      </c>
      <c r="P215" s="145">
        <f>O215*H215</f>
        <v>0</v>
      </c>
      <c r="Q215" s="145">
        <v>0</v>
      </c>
      <c r="R215" s="145">
        <f>Q215*H215</f>
        <v>0</v>
      </c>
      <c r="S215" s="145">
        <v>0</v>
      </c>
      <c r="T215" s="146">
        <f>S215*H215</f>
        <v>0</v>
      </c>
      <c r="AR215" s="147" t="s">
        <v>101</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101</v>
      </c>
      <c r="BM215" s="147" t="s">
        <v>693</v>
      </c>
    </row>
    <row r="216" spans="2:65" s="1" customFormat="1" ht="29.25">
      <c r="B216" s="32"/>
      <c r="D216" s="150" t="s">
        <v>475</v>
      </c>
      <c r="F216" s="178" t="s">
        <v>6617</v>
      </c>
      <c r="I216" s="179"/>
      <c r="L216" s="32"/>
      <c r="M216" s="180"/>
      <c r="T216" s="56"/>
      <c r="AT216" s="17" t="s">
        <v>475</v>
      </c>
      <c r="AU216" s="17" t="s">
        <v>90</v>
      </c>
    </row>
    <row r="217" spans="2:65" s="1" customFormat="1" ht="24.2" customHeight="1">
      <c r="B217" s="32"/>
      <c r="C217" s="136" t="s">
        <v>508</v>
      </c>
      <c r="D217" s="136" t="s">
        <v>270</v>
      </c>
      <c r="E217" s="137" t="s">
        <v>6618</v>
      </c>
      <c r="F217" s="138" t="s">
        <v>6612</v>
      </c>
      <c r="G217" s="139" t="s">
        <v>6583</v>
      </c>
      <c r="H217" s="140">
        <v>15.2</v>
      </c>
      <c r="I217" s="141"/>
      <c r="J217" s="142">
        <f>ROUND(I217*H217,2)</f>
        <v>0</v>
      </c>
      <c r="K217" s="138" t="s">
        <v>1</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703</v>
      </c>
    </row>
    <row r="218" spans="2:65" s="1" customFormat="1" ht="29.25">
      <c r="B218" s="32"/>
      <c r="D218" s="150" t="s">
        <v>475</v>
      </c>
      <c r="F218" s="178" t="s">
        <v>6619</v>
      </c>
      <c r="I218" s="179"/>
      <c r="L218" s="32"/>
      <c r="M218" s="180"/>
      <c r="T218" s="56"/>
      <c r="AT218" s="17" t="s">
        <v>475</v>
      </c>
      <c r="AU218" s="17" t="s">
        <v>90</v>
      </c>
    </row>
    <row r="219" spans="2:65" s="1" customFormat="1" ht="24.2" customHeight="1">
      <c r="B219" s="32"/>
      <c r="C219" s="136" t="s">
        <v>513</v>
      </c>
      <c r="D219" s="136" t="s">
        <v>270</v>
      </c>
      <c r="E219" s="137" t="s">
        <v>6620</v>
      </c>
      <c r="F219" s="138" t="s">
        <v>6612</v>
      </c>
      <c r="G219" s="139" t="s">
        <v>6583</v>
      </c>
      <c r="H219" s="140">
        <v>20.2</v>
      </c>
      <c r="I219" s="141"/>
      <c r="J219" s="142">
        <f>ROUND(I219*H219,2)</f>
        <v>0</v>
      </c>
      <c r="K219" s="138" t="s">
        <v>1</v>
      </c>
      <c r="L219" s="32"/>
      <c r="M219" s="143" t="s">
        <v>1</v>
      </c>
      <c r="N219" s="144" t="s">
        <v>43</v>
      </c>
      <c r="P219" s="145">
        <f>O219*H219</f>
        <v>0</v>
      </c>
      <c r="Q219" s="145">
        <v>0</v>
      </c>
      <c r="R219" s="145">
        <f>Q219*H219</f>
        <v>0</v>
      </c>
      <c r="S219" s="145">
        <v>0</v>
      </c>
      <c r="T219" s="146">
        <f>S219*H219</f>
        <v>0</v>
      </c>
      <c r="AR219" s="147" t="s">
        <v>101</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101</v>
      </c>
      <c r="BM219" s="147" t="s">
        <v>711</v>
      </c>
    </row>
    <row r="220" spans="2:65" s="1" customFormat="1" ht="29.25">
      <c r="B220" s="32"/>
      <c r="D220" s="150" t="s">
        <v>475</v>
      </c>
      <c r="F220" s="178" t="s">
        <v>6621</v>
      </c>
      <c r="I220" s="179"/>
      <c r="L220" s="32"/>
      <c r="M220" s="180"/>
      <c r="T220" s="56"/>
      <c r="AT220" s="17" t="s">
        <v>475</v>
      </c>
      <c r="AU220" s="17" t="s">
        <v>90</v>
      </c>
    </row>
    <row r="221" spans="2:65" s="1" customFormat="1" ht="24.2" customHeight="1">
      <c r="B221" s="32"/>
      <c r="C221" s="136" t="s">
        <v>518</v>
      </c>
      <c r="D221" s="136" t="s">
        <v>270</v>
      </c>
      <c r="E221" s="137" t="s">
        <v>6622</v>
      </c>
      <c r="F221" s="138" t="s">
        <v>6612</v>
      </c>
      <c r="G221" s="139" t="s">
        <v>6583</v>
      </c>
      <c r="H221" s="140">
        <v>56</v>
      </c>
      <c r="I221" s="141"/>
      <c r="J221" s="142">
        <f>ROUND(I221*H221,2)</f>
        <v>0</v>
      </c>
      <c r="K221" s="138" t="s">
        <v>1</v>
      </c>
      <c r="L221" s="32"/>
      <c r="M221" s="143" t="s">
        <v>1</v>
      </c>
      <c r="N221" s="144" t="s">
        <v>43</v>
      </c>
      <c r="P221" s="145">
        <f>O221*H221</f>
        <v>0</v>
      </c>
      <c r="Q221" s="145">
        <v>0</v>
      </c>
      <c r="R221" s="145">
        <f>Q221*H221</f>
        <v>0</v>
      </c>
      <c r="S221" s="145">
        <v>0</v>
      </c>
      <c r="T221" s="146">
        <f>S221*H221</f>
        <v>0</v>
      </c>
      <c r="AR221" s="147" t="s">
        <v>101</v>
      </c>
      <c r="AT221" s="147" t="s">
        <v>270</v>
      </c>
      <c r="AU221" s="147" t="s">
        <v>90</v>
      </c>
      <c r="AY221" s="17" t="s">
        <v>268</v>
      </c>
      <c r="BE221" s="148">
        <f>IF(N221="základní",J221,0)</f>
        <v>0</v>
      </c>
      <c r="BF221" s="148">
        <f>IF(N221="snížená",J221,0)</f>
        <v>0</v>
      </c>
      <c r="BG221" s="148">
        <f>IF(N221="zákl. přenesená",J221,0)</f>
        <v>0</v>
      </c>
      <c r="BH221" s="148">
        <f>IF(N221="sníž. přenesená",J221,0)</f>
        <v>0</v>
      </c>
      <c r="BI221" s="148">
        <f>IF(N221="nulová",J221,0)</f>
        <v>0</v>
      </c>
      <c r="BJ221" s="17" t="s">
        <v>90</v>
      </c>
      <c r="BK221" s="148">
        <f>ROUND(I221*H221,2)</f>
        <v>0</v>
      </c>
      <c r="BL221" s="17" t="s">
        <v>101</v>
      </c>
      <c r="BM221" s="147" t="s">
        <v>719</v>
      </c>
    </row>
    <row r="222" spans="2:65" s="1" customFormat="1" ht="29.25">
      <c r="B222" s="32"/>
      <c r="D222" s="150" t="s">
        <v>475</v>
      </c>
      <c r="F222" s="178" t="s">
        <v>6623</v>
      </c>
      <c r="I222" s="179"/>
      <c r="L222" s="32"/>
      <c r="M222" s="180"/>
      <c r="T222" s="56"/>
      <c r="AT222" s="17" t="s">
        <v>475</v>
      </c>
      <c r="AU222" s="17" t="s">
        <v>90</v>
      </c>
    </row>
    <row r="223" spans="2:65" s="1" customFormat="1" ht="24.2" customHeight="1">
      <c r="B223" s="32"/>
      <c r="C223" s="136" t="s">
        <v>523</v>
      </c>
      <c r="D223" s="136" t="s">
        <v>270</v>
      </c>
      <c r="E223" s="137" t="s">
        <v>6624</v>
      </c>
      <c r="F223" s="138" t="s">
        <v>6612</v>
      </c>
      <c r="G223" s="139" t="s">
        <v>6583</v>
      </c>
      <c r="H223" s="140">
        <v>137</v>
      </c>
      <c r="I223" s="141"/>
      <c r="J223" s="142">
        <f>ROUND(I223*H223,2)</f>
        <v>0</v>
      </c>
      <c r="K223" s="138" t="s">
        <v>1</v>
      </c>
      <c r="L223" s="32"/>
      <c r="M223" s="143" t="s">
        <v>1</v>
      </c>
      <c r="N223" s="144" t="s">
        <v>43</v>
      </c>
      <c r="P223" s="145">
        <f>O223*H223</f>
        <v>0</v>
      </c>
      <c r="Q223" s="145">
        <v>0</v>
      </c>
      <c r="R223" s="145">
        <f>Q223*H223</f>
        <v>0</v>
      </c>
      <c r="S223" s="145">
        <v>0</v>
      </c>
      <c r="T223" s="146">
        <f>S223*H223</f>
        <v>0</v>
      </c>
      <c r="AR223" s="147" t="s">
        <v>101</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101</v>
      </c>
      <c r="BM223" s="147" t="s">
        <v>727</v>
      </c>
    </row>
    <row r="224" spans="2:65" s="1" customFormat="1" ht="29.25">
      <c r="B224" s="32"/>
      <c r="D224" s="150" t="s">
        <v>475</v>
      </c>
      <c r="F224" s="178" t="s">
        <v>6625</v>
      </c>
      <c r="I224" s="179"/>
      <c r="L224" s="32"/>
      <c r="M224" s="180"/>
      <c r="T224" s="56"/>
      <c r="AT224" s="17" t="s">
        <v>475</v>
      </c>
      <c r="AU224" s="17" t="s">
        <v>90</v>
      </c>
    </row>
    <row r="225" spans="2:65" s="1" customFormat="1" ht="24.2" customHeight="1">
      <c r="B225" s="32"/>
      <c r="C225" s="136" t="s">
        <v>529</v>
      </c>
      <c r="D225" s="136" t="s">
        <v>270</v>
      </c>
      <c r="E225" s="137" t="s">
        <v>6626</v>
      </c>
      <c r="F225" s="138" t="s">
        <v>6612</v>
      </c>
      <c r="G225" s="139" t="s">
        <v>6583</v>
      </c>
      <c r="H225" s="140">
        <v>22</v>
      </c>
      <c r="I225" s="141"/>
      <c r="J225" s="142">
        <f>ROUND(I225*H225,2)</f>
        <v>0</v>
      </c>
      <c r="K225" s="138" t="s">
        <v>1</v>
      </c>
      <c r="L225" s="32"/>
      <c r="M225" s="143" t="s">
        <v>1</v>
      </c>
      <c r="N225" s="144" t="s">
        <v>43</v>
      </c>
      <c r="P225" s="145">
        <f>O225*H225</f>
        <v>0</v>
      </c>
      <c r="Q225" s="145">
        <v>0</v>
      </c>
      <c r="R225" s="145">
        <f>Q225*H225</f>
        <v>0</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735</v>
      </c>
    </row>
    <row r="226" spans="2:65" s="1" customFormat="1" ht="39">
      <c r="B226" s="32"/>
      <c r="D226" s="150" t="s">
        <v>475</v>
      </c>
      <c r="F226" s="178" t="s">
        <v>6627</v>
      </c>
      <c r="I226" s="179"/>
      <c r="L226" s="32"/>
      <c r="M226" s="180"/>
      <c r="T226" s="56"/>
      <c r="AT226" s="17" t="s">
        <v>475</v>
      </c>
      <c r="AU226" s="17" t="s">
        <v>90</v>
      </c>
    </row>
    <row r="227" spans="2:65" s="1" customFormat="1" ht="24.2" customHeight="1">
      <c r="B227" s="32"/>
      <c r="C227" s="136" t="s">
        <v>534</v>
      </c>
      <c r="D227" s="136" t="s">
        <v>270</v>
      </c>
      <c r="E227" s="137" t="s">
        <v>6628</v>
      </c>
      <c r="F227" s="138" t="s">
        <v>6612</v>
      </c>
      <c r="G227" s="139" t="s">
        <v>6583</v>
      </c>
      <c r="H227" s="140">
        <v>26.4</v>
      </c>
      <c r="I227" s="141"/>
      <c r="J227" s="142">
        <f>ROUND(I227*H227,2)</f>
        <v>0</v>
      </c>
      <c r="K227" s="138" t="s">
        <v>1</v>
      </c>
      <c r="L227" s="32"/>
      <c r="M227" s="143" t="s">
        <v>1</v>
      </c>
      <c r="N227" s="144" t="s">
        <v>43</v>
      </c>
      <c r="P227" s="145">
        <f>O227*H227</f>
        <v>0</v>
      </c>
      <c r="Q227" s="145">
        <v>0</v>
      </c>
      <c r="R227" s="145">
        <f>Q227*H227</f>
        <v>0</v>
      </c>
      <c r="S227" s="145">
        <v>0</v>
      </c>
      <c r="T227" s="146">
        <f>S227*H227</f>
        <v>0</v>
      </c>
      <c r="AR227" s="147" t="s">
        <v>101</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101</v>
      </c>
      <c r="BM227" s="147" t="s">
        <v>1237</v>
      </c>
    </row>
    <row r="228" spans="2:65" s="1" customFormat="1" ht="39">
      <c r="B228" s="32"/>
      <c r="D228" s="150" t="s">
        <v>475</v>
      </c>
      <c r="F228" s="178" t="s">
        <v>6629</v>
      </c>
      <c r="I228" s="179"/>
      <c r="L228" s="32"/>
      <c r="M228" s="180"/>
      <c r="T228" s="56"/>
      <c r="AT228" s="17" t="s">
        <v>475</v>
      </c>
      <c r="AU228" s="17" t="s">
        <v>90</v>
      </c>
    </row>
    <row r="229" spans="2:65" s="1" customFormat="1" ht="24.2" customHeight="1">
      <c r="B229" s="32"/>
      <c r="C229" s="136" t="s">
        <v>539</v>
      </c>
      <c r="D229" s="136" t="s">
        <v>270</v>
      </c>
      <c r="E229" s="137" t="s">
        <v>6630</v>
      </c>
      <c r="F229" s="138" t="s">
        <v>6612</v>
      </c>
      <c r="G229" s="139" t="s">
        <v>6583</v>
      </c>
      <c r="H229" s="140">
        <v>17.399999999999999</v>
      </c>
      <c r="I229" s="141"/>
      <c r="J229" s="142">
        <f>ROUND(I229*H229,2)</f>
        <v>0</v>
      </c>
      <c r="K229" s="138" t="s">
        <v>1</v>
      </c>
      <c r="L229" s="32"/>
      <c r="M229" s="143" t="s">
        <v>1</v>
      </c>
      <c r="N229" s="144" t="s">
        <v>43</v>
      </c>
      <c r="P229" s="145">
        <f>O229*H229</f>
        <v>0</v>
      </c>
      <c r="Q229" s="145">
        <v>0</v>
      </c>
      <c r="R229" s="145">
        <f>Q229*H229</f>
        <v>0</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1252</v>
      </c>
    </row>
    <row r="230" spans="2:65" s="1" customFormat="1" ht="39">
      <c r="B230" s="32"/>
      <c r="D230" s="150" t="s">
        <v>475</v>
      </c>
      <c r="F230" s="178" t="s">
        <v>6631</v>
      </c>
      <c r="I230" s="179"/>
      <c r="L230" s="32"/>
      <c r="M230" s="180"/>
      <c r="T230" s="56"/>
      <c r="AT230" s="17" t="s">
        <v>475</v>
      </c>
      <c r="AU230" s="17" t="s">
        <v>90</v>
      </c>
    </row>
    <row r="231" spans="2:65" s="1" customFormat="1" ht="24.2" customHeight="1">
      <c r="B231" s="32"/>
      <c r="C231" s="136" t="s">
        <v>543</v>
      </c>
      <c r="D231" s="136" t="s">
        <v>270</v>
      </c>
      <c r="E231" s="137" t="s">
        <v>6632</v>
      </c>
      <c r="F231" s="138" t="s">
        <v>6633</v>
      </c>
      <c r="G231" s="139" t="s">
        <v>6583</v>
      </c>
      <c r="H231" s="140">
        <v>20.2</v>
      </c>
      <c r="I231" s="141"/>
      <c r="J231" s="142">
        <f>ROUND(I231*H231,2)</f>
        <v>0</v>
      </c>
      <c r="K231" s="138" t="s">
        <v>1</v>
      </c>
      <c r="L231" s="32"/>
      <c r="M231" s="143" t="s">
        <v>1</v>
      </c>
      <c r="N231" s="144" t="s">
        <v>43</v>
      </c>
      <c r="P231" s="145">
        <f>O231*H231</f>
        <v>0</v>
      </c>
      <c r="Q231" s="145">
        <v>0</v>
      </c>
      <c r="R231" s="145">
        <f>Q231*H231</f>
        <v>0</v>
      </c>
      <c r="S231" s="145">
        <v>0</v>
      </c>
      <c r="T231" s="146">
        <f>S231*H231</f>
        <v>0</v>
      </c>
      <c r="AR231" s="147" t="s">
        <v>101</v>
      </c>
      <c r="AT231" s="147" t="s">
        <v>270</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1263</v>
      </c>
    </row>
    <row r="232" spans="2:65" s="1" customFormat="1" ht="29.25">
      <c r="B232" s="32"/>
      <c r="D232" s="150" t="s">
        <v>475</v>
      </c>
      <c r="F232" s="178" t="s">
        <v>6634</v>
      </c>
      <c r="I232" s="179"/>
      <c r="L232" s="32"/>
      <c r="M232" s="180"/>
      <c r="T232" s="56"/>
      <c r="AT232" s="17" t="s">
        <v>475</v>
      </c>
      <c r="AU232" s="17" t="s">
        <v>90</v>
      </c>
    </row>
    <row r="233" spans="2:65" s="1" customFormat="1" ht="16.5" customHeight="1">
      <c r="B233" s="32"/>
      <c r="C233" s="136" t="s">
        <v>304</v>
      </c>
      <c r="D233" s="136" t="s">
        <v>270</v>
      </c>
      <c r="E233" s="137" t="s">
        <v>6635</v>
      </c>
      <c r="F233" s="138" t="s">
        <v>6636</v>
      </c>
      <c r="G233" s="139" t="s">
        <v>6583</v>
      </c>
      <c r="H233" s="140">
        <v>22</v>
      </c>
      <c r="I233" s="141"/>
      <c r="J233" s="142">
        <f>ROUND(I233*H233,2)</f>
        <v>0</v>
      </c>
      <c r="K233" s="138" t="s">
        <v>1</v>
      </c>
      <c r="L233" s="32"/>
      <c r="M233" s="143" t="s">
        <v>1</v>
      </c>
      <c r="N233" s="144" t="s">
        <v>43</v>
      </c>
      <c r="P233" s="145">
        <f>O233*H233</f>
        <v>0</v>
      </c>
      <c r="Q233" s="145">
        <v>0</v>
      </c>
      <c r="R233" s="145">
        <f>Q233*H233</f>
        <v>0</v>
      </c>
      <c r="S233" s="145">
        <v>0</v>
      </c>
      <c r="T233" s="146">
        <f>S233*H233</f>
        <v>0</v>
      </c>
      <c r="AR233" s="147" t="s">
        <v>101</v>
      </c>
      <c r="AT233" s="147" t="s">
        <v>270</v>
      </c>
      <c r="AU233" s="147" t="s">
        <v>90</v>
      </c>
      <c r="AY233" s="17" t="s">
        <v>268</v>
      </c>
      <c r="BE233" s="148">
        <f>IF(N233="základní",J233,0)</f>
        <v>0</v>
      </c>
      <c r="BF233" s="148">
        <f>IF(N233="snížená",J233,0)</f>
        <v>0</v>
      </c>
      <c r="BG233" s="148">
        <f>IF(N233="zákl. přenesená",J233,0)</f>
        <v>0</v>
      </c>
      <c r="BH233" s="148">
        <f>IF(N233="sníž. přenesená",J233,0)</f>
        <v>0</v>
      </c>
      <c r="BI233" s="148">
        <f>IF(N233="nulová",J233,0)</f>
        <v>0</v>
      </c>
      <c r="BJ233" s="17" t="s">
        <v>90</v>
      </c>
      <c r="BK233" s="148">
        <f>ROUND(I233*H233,2)</f>
        <v>0</v>
      </c>
      <c r="BL233" s="17" t="s">
        <v>101</v>
      </c>
      <c r="BM233" s="147" t="s">
        <v>1276</v>
      </c>
    </row>
    <row r="234" spans="2:65" s="1" customFormat="1" ht="39">
      <c r="B234" s="32"/>
      <c r="D234" s="150" t="s">
        <v>475</v>
      </c>
      <c r="F234" s="178" t="s">
        <v>6637</v>
      </c>
      <c r="I234" s="179"/>
      <c r="L234" s="32"/>
      <c r="M234" s="180"/>
      <c r="T234" s="56"/>
      <c r="AT234" s="17" t="s">
        <v>475</v>
      </c>
      <c r="AU234" s="17" t="s">
        <v>90</v>
      </c>
    </row>
    <row r="235" spans="2:65" s="1" customFormat="1" ht="16.5" customHeight="1">
      <c r="B235" s="32"/>
      <c r="C235" s="136" t="s">
        <v>550</v>
      </c>
      <c r="D235" s="136" t="s">
        <v>270</v>
      </c>
      <c r="E235" s="137" t="s">
        <v>6638</v>
      </c>
      <c r="F235" s="138" t="s">
        <v>6639</v>
      </c>
      <c r="G235" s="139" t="s">
        <v>6583</v>
      </c>
      <c r="H235" s="140">
        <v>44</v>
      </c>
      <c r="I235" s="141"/>
      <c r="J235" s="142">
        <f>ROUND(I235*H235,2)</f>
        <v>0</v>
      </c>
      <c r="K235" s="138" t="s">
        <v>1</v>
      </c>
      <c r="L235" s="32"/>
      <c r="M235" s="143" t="s">
        <v>1</v>
      </c>
      <c r="N235" s="144" t="s">
        <v>43</v>
      </c>
      <c r="P235" s="145">
        <f>O235*H235</f>
        <v>0</v>
      </c>
      <c r="Q235" s="145">
        <v>0</v>
      </c>
      <c r="R235" s="145">
        <f>Q235*H235</f>
        <v>0</v>
      </c>
      <c r="S235" s="145">
        <v>0</v>
      </c>
      <c r="T235" s="146">
        <f>S235*H235</f>
        <v>0</v>
      </c>
      <c r="AR235" s="147" t="s">
        <v>101</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101</v>
      </c>
      <c r="BM235" s="147" t="s">
        <v>1287</v>
      </c>
    </row>
    <row r="236" spans="2:65" s="1" customFormat="1" ht="39">
      <c r="B236" s="32"/>
      <c r="D236" s="150" t="s">
        <v>475</v>
      </c>
      <c r="F236" s="178" t="s">
        <v>6640</v>
      </c>
      <c r="I236" s="179"/>
      <c r="L236" s="32"/>
      <c r="M236" s="180"/>
      <c r="T236" s="56"/>
      <c r="AT236" s="17" t="s">
        <v>475</v>
      </c>
      <c r="AU236" s="17" t="s">
        <v>90</v>
      </c>
    </row>
    <row r="237" spans="2:65" s="1" customFormat="1" ht="16.5" customHeight="1">
      <c r="B237" s="32"/>
      <c r="C237" s="136" t="s">
        <v>554</v>
      </c>
      <c r="D237" s="136" t="s">
        <v>270</v>
      </c>
      <c r="E237" s="137" t="s">
        <v>6641</v>
      </c>
      <c r="F237" s="138" t="s">
        <v>6639</v>
      </c>
      <c r="G237" s="139" t="s">
        <v>6583</v>
      </c>
      <c r="H237" s="140">
        <v>97</v>
      </c>
      <c r="I237" s="141"/>
      <c r="J237" s="142">
        <f>ROUND(I237*H237,2)</f>
        <v>0</v>
      </c>
      <c r="K237" s="138" t="s">
        <v>1</v>
      </c>
      <c r="L237" s="32"/>
      <c r="M237" s="143" t="s">
        <v>1</v>
      </c>
      <c r="N237" s="144" t="s">
        <v>43</v>
      </c>
      <c r="P237" s="145">
        <f>O237*H237</f>
        <v>0</v>
      </c>
      <c r="Q237" s="145">
        <v>0</v>
      </c>
      <c r="R237" s="145">
        <f>Q237*H237</f>
        <v>0</v>
      </c>
      <c r="S237" s="145">
        <v>0</v>
      </c>
      <c r="T237" s="146">
        <f>S237*H237</f>
        <v>0</v>
      </c>
      <c r="AR237" s="147" t="s">
        <v>101</v>
      </c>
      <c r="AT237" s="147" t="s">
        <v>270</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1315</v>
      </c>
    </row>
    <row r="238" spans="2:65" s="1" customFormat="1" ht="29.25">
      <c r="B238" s="32"/>
      <c r="D238" s="150" t="s">
        <v>475</v>
      </c>
      <c r="F238" s="178" t="s">
        <v>6642</v>
      </c>
      <c r="I238" s="179"/>
      <c r="L238" s="32"/>
      <c r="M238" s="180"/>
      <c r="T238" s="56"/>
      <c r="AT238" s="17" t="s">
        <v>475</v>
      </c>
      <c r="AU238" s="17" t="s">
        <v>90</v>
      </c>
    </row>
    <row r="239" spans="2:65" s="1" customFormat="1" ht="24.2" customHeight="1">
      <c r="B239" s="32"/>
      <c r="C239" s="136" t="s">
        <v>558</v>
      </c>
      <c r="D239" s="136" t="s">
        <v>270</v>
      </c>
      <c r="E239" s="137" t="s">
        <v>6643</v>
      </c>
      <c r="F239" s="138" t="s">
        <v>6644</v>
      </c>
      <c r="G239" s="139" t="s">
        <v>6583</v>
      </c>
      <c r="H239" s="140">
        <v>22</v>
      </c>
      <c r="I239" s="141"/>
      <c r="J239" s="142">
        <f>ROUND(I239*H239,2)</f>
        <v>0</v>
      </c>
      <c r="K239" s="138" t="s">
        <v>1</v>
      </c>
      <c r="L239" s="32"/>
      <c r="M239" s="143" t="s">
        <v>1</v>
      </c>
      <c r="N239" s="144" t="s">
        <v>43</v>
      </c>
      <c r="P239" s="145">
        <f>O239*H239</f>
        <v>0</v>
      </c>
      <c r="Q239" s="145">
        <v>0</v>
      </c>
      <c r="R239" s="145">
        <f>Q239*H239</f>
        <v>0</v>
      </c>
      <c r="S239" s="145">
        <v>0</v>
      </c>
      <c r="T239" s="146">
        <f>S239*H239</f>
        <v>0</v>
      </c>
      <c r="AR239" s="147" t="s">
        <v>101</v>
      </c>
      <c r="AT239" s="147" t="s">
        <v>270</v>
      </c>
      <c r="AU239" s="147" t="s">
        <v>90</v>
      </c>
      <c r="AY239" s="17" t="s">
        <v>268</v>
      </c>
      <c r="BE239" s="148">
        <f>IF(N239="základní",J239,0)</f>
        <v>0</v>
      </c>
      <c r="BF239" s="148">
        <f>IF(N239="snížená",J239,0)</f>
        <v>0</v>
      </c>
      <c r="BG239" s="148">
        <f>IF(N239="zákl. přenesená",J239,0)</f>
        <v>0</v>
      </c>
      <c r="BH239" s="148">
        <f>IF(N239="sníž. přenesená",J239,0)</f>
        <v>0</v>
      </c>
      <c r="BI239" s="148">
        <f>IF(N239="nulová",J239,0)</f>
        <v>0</v>
      </c>
      <c r="BJ239" s="17" t="s">
        <v>90</v>
      </c>
      <c r="BK239" s="148">
        <f>ROUND(I239*H239,2)</f>
        <v>0</v>
      </c>
      <c r="BL239" s="17" t="s">
        <v>101</v>
      </c>
      <c r="BM239" s="147" t="s">
        <v>1323</v>
      </c>
    </row>
    <row r="240" spans="2:65" s="1" customFormat="1" ht="39">
      <c r="B240" s="32"/>
      <c r="D240" s="150" t="s">
        <v>475</v>
      </c>
      <c r="F240" s="178" t="s">
        <v>6645</v>
      </c>
      <c r="I240" s="179"/>
      <c r="L240" s="32"/>
      <c r="M240" s="180"/>
      <c r="T240" s="56"/>
      <c r="AT240" s="17" t="s">
        <v>475</v>
      </c>
      <c r="AU240" s="17" t="s">
        <v>90</v>
      </c>
    </row>
    <row r="241" spans="2:65" s="1" customFormat="1" ht="24.2" customHeight="1">
      <c r="B241" s="32"/>
      <c r="C241" s="136" t="s">
        <v>562</v>
      </c>
      <c r="D241" s="136" t="s">
        <v>270</v>
      </c>
      <c r="E241" s="137" t="s">
        <v>6646</v>
      </c>
      <c r="F241" s="138" t="s">
        <v>6644</v>
      </c>
      <c r="G241" s="139" t="s">
        <v>6583</v>
      </c>
      <c r="H241" s="140">
        <v>97</v>
      </c>
      <c r="I241" s="141"/>
      <c r="J241" s="142">
        <f>ROUND(I241*H241,2)</f>
        <v>0</v>
      </c>
      <c r="K241" s="138" t="s">
        <v>1</v>
      </c>
      <c r="L241" s="32"/>
      <c r="M241" s="143" t="s">
        <v>1</v>
      </c>
      <c r="N241" s="144" t="s">
        <v>43</v>
      </c>
      <c r="P241" s="145">
        <f>O241*H241</f>
        <v>0</v>
      </c>
      <c r="Q241" s="145">
        <v>0</v>
      </c>
      <c r="R241" s="145">
        <f>Q241*H241</f>
        <v>0</v>
      </c>
      <c r="S241" s="145">
        <v>0</v>
      </c>
      <c r="T241" s="146">
        <f>S241*H241</f>
        <v>0</v>
      </c>
      <c r="AR241" s="147" t="s">
        <v>101</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101</v>
      </c>
      <c r="BM241" s="147" t="s">
        <v>1331</v>
      </c>
    </row>
    <row r="242" spans="2:65" s="1" customFormat="1" ht="29.25">
      <c r="B242" s="32"/>
      <c r="D242" s="150" t="s">
        <v>475</v>
      </c>
      <c r="F242" s="178" t="s">
        <v>6647</v>
      </c>
      <c r="I242" s="179"/>
      <c r="L242" s="32"/>
      <c r="M242" s="180"/>
      <c r="T242" s="56"/>
      <c r="AT242" s="17" t="s">
        <v>475</v>
      </c>
      <c r="AU242" s="17" t="s">
        <v>90</v>
      </c>
    </row>
    <row r="243" spans="2:65" s="1" customFormat="1" ht="24.2" customHeight="1">
      <c r="B243" s="32"/>
      <c r="C243" s="136" t="s">
        <v>566</v>
      </c>
      <c r="D243" s="136" t="s">
        <v>270</v>
      </c>
      <c r="E243" s="137" t="s">
        <v>6648</v>
      </c>
      <c r="F243" s="138" t="s">
        <v>6649</v>
      </c>
      <c r="G243" s="139" t="s">
        <v>6583</v>
      </c>
      <c r="H243" s="140">
        <v>22</v>
      </c>
      <c r="I243" s="141"/>
      <c r="J243" s="142">
        <f>ROUND(I243*H243,2)</f>
        <v>0</v>
      </c>
      <c r="K243" s="138" t="s">
        <v>1</v>
      </c>
      <c r="L243" s="32"/>
      <c r="M243" s="143" t="s">
        <v>1</v>
      </c>
      <c r="N243" s="144" t="s">
        <v>43</v>
      </c>
      <c r="P243" s="145">
        <f>O243*H243</f>
        <v>0</v>
      </c>
      <c r="Q243" s="145">
        <v>0</v>
      </c>
      <c r="R243" s="145">
        <f>Q243*H243</f>
        <v>0</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1339</v>
      </c>
    </row>
    <row r="244" spans="2:65" s="1" customFormat="1" ht="39">
      <c r="B244" s="32"/>
      <c r="D244" s="150" t="s">
        <v>475</v>
      </c>
      <c r="F244" s="178" t="s">
        <v>6650</v>
      </c>
      <c r="I244" s="179"/>
      <c r="L244" s="32"/>
      <c r="M244" s="180"/>
      <c r="T244" s="56"/>
      <c r="AT244" s="17" t="s">
        <v>475</v>
      </c>
      <c r="AU244" s="17" t="s">
        <v>90</v>
      </c>
    </row>
    <row r="245" spans="2:65" s="1" customFormat="1" ht="24.2" customHeight="1">
      <c r="B245" s="32"/>
      <c r="C245" s="136" t="s">
        <v>570</v>
      </c>
      <c r="D245" s="136" t="s">
        <v>270</v>
      </c>
      <c r="E245" s="137" t="s">
        <v>6651</v>
      </c>
      <c r="F245" s="138" t="s">
        <v>6652</v>
      </c>
      <c r="G245" s="139" t="s">
        <v>6526</v>
      </c>
      <c r="H245" s="140">
        <v>1.1000000000000001</v>
      </c>
      <c r="I245" s="141"/>
      <c r="J245" s="142">
        <f>ROUND(I245*H245,2)</f>
        <v>0</v>
      </c>
      <c r="K245" s="138" t="s">
        <v>1</v>
      </c>
      <c r="L245" s="32"/>
      <c r="M245" s="143" t="s">
        <v>1</v>
      </c>
      <c r="N245" s="144" t="s">
        <v>43</v>
      </c>
      <c r="P245" s="145">
        <f>O245*H245</f>
        <v>0</v>
      </c>
      <c r="Q245" s="145">
        <v>0</v>
      </c>
      <c r="R245" s="145">
        <f>Q245*H245</f>
        <v>0</v>
      </c>
      <c r="S245" s="145">
        <v>0</v>
      </c>
      <c r="T245" s="146">
        <f>S245*H245</f>
        <v>0</v>
      </c>
      <c r="AR245" s="147" t="s">
        <v>101</v>
      </c>
      <c r="AT245" s="147" t="s">
        <v>270</v>
      </c>
      <c r="AU245" s="147" t="s">
        <v>90</v>
      </c>
      <c r="AY245" s="17" t="s">
        <v>268</v>
      </c>
      <c r="BE245" s="148">
        <f>IF(N245="základní",J245,0)</f>
        <v>0</v>
      </c>
      <c r="BF245" s="148">
        <f>IF(N245="snížená",J245,0)</f>
        <v>0</v>
      </c>
      <c r="BG245" s="148">
        <f>IF(N245="zákl. přenesená",J245,0)</f>
        <v>0</v>
      </c>
      <c r="BH245" s="148">
        <f>IF(N245="sníž. přenesená",J245,0)</f>
        <v>0</v>
      </c>
      <c r="BI245" s="148">
        <f>IF(N245="nulová",J245,0)</f>
        <v>0</v>
      </c>
      <c r="BJ245" s="17" t="s">
        <v>90</v>
      </c>
      <c r="BK245" s="148">
        <f>ROUND(I245*H245,2)</f>
        <v>0</v>
      </c>
      <c r="BL245" s="17" t="s">
        <v>101</v>
      </c>
      <c r="BM245" s="147" t="s">
        <v>1347</v>
      </c>
    </row>
    <row r="246" spans="2:65" s="1" customFormat="1" ht="39">
      <c r="B246" s="32"/>
      <c r="D246" s="150" t="s">
        <v>475</v>
      </c>
      <c r="F246" s="178" t="s">
        <v>6653</v>
      </c>
      <c r="I246" s="179"/>
      <c r="L246" s="32"/>
      <c r="M246" s="180"/>
      <c r="T246" s="56"/>
      <c r="AT246" s="17" t="s">
        <v>475</v>
      </c>
      <c r="AU246" s="17" t="s">
        <v>90</v>
      </c>
    </row>
    <row r="247" spans="2:65" s="1" customFormat="1" ht="24.2" customHeight="1">
      <c r="B247" s="32"/>
      <c r="C247" s="136" t="s">
        <v>575</v>
      </c>
      <c r="D247" s="136" t="s">
        <v>270</v>
      </c>
      <c r="E247" s="137" t="s">
        <v>6654</v>
      </c>
      <c r="F247" s="138" t="s">
        <v>6655</v>
      </c>
      <c r="G247" s="139" t="s">
        <v>6583</v>
      </c>
      <c r="H247" s="140">
        <v>137</v>
      </c>
      <c r="I247" s="141"/>
      <c r="J247" s="142">
        <f>ROUND(I247*H247,2)</f>
        <v>0</v>
      </c>
      <c r="K247" s="138" t="s">
        <v>1</v>
      </c>
      <c r="L247" s="32"/>
      <c r="M247" s="143" t="s">
        <v>1</v>
      </c>
      <c r="N247" s="144" t="s">
        <v>43</v>
      </c>
      <c r="P247" s="145">
        <f>O247*H247</f>
        <v>0</v>
      </c>
      <c r="Q247" s="145">
        <v>0</v>
      </c>
      <c r="R247" s="145">
        <f>Q247*H247</f>
        <v>0</v>
      </c>
      <c r="S247" s="145">
        <v>0</v>
      </c>
      <c r="T247" s="146">
        <f>S247*H247</f>
        <v>0</v>
      </c>
      <c r="AR247" s="147" t="s">
        <v>101</v>
      </c>
      <c r="AT247" s="147" t="s">
        <v>270</v>
      </c>
      <c r="AU247" s="147" t="s">
        <v>90</v>
      </c>
      <c r="AY247" s="17" t="s">
        <v>268</v>
      </c>
      <c r="BE247" s="148">
        <f>IF(N247="základní",J247,0)</f>
        <v>0</v>
      </c>
      <c r="BF247" s="148">
        <f>IF(N247="snížená",J247,0)</f>
        <v>0</v>
      </c>
      <c r="BG247" s="148">
        <f>IF(N247="zákl. přenesená",J247,0)</f>
        <v>0</v>
      </c>
      <c r="BH247" s="148">
        <f>IF(N247="sníž. přenesená",J247,0)</f>
        <v>0</v>
      </c>
      <c r="BI247" s="148">
        <f>IF(N247="nulová",J247,0)</f>
        <v>0</v>
      </c>
      <c r="BJ247" s="17" t="s">
        <v>90</v>
      </c>
      <c r="BK247" s="148">
        <f>ROUND(I247*H247,2)</f>
        <v>0</v>
      </c>
      <c r="BL247" s="17" t="s">
        <v>101</v>
      </c>
      <c r="BM247" s="147" t="s">
        <v>1355</v>
      </c>
    </row>
    <row r="248" spans="2:65" s="1" customFormat="1" ht="48.75">
      <c r="B248" s="32"/>
      <c r="D248" s="150" t="s">
        <v>475</v>
      </c>
      <c r="F248" s="178" t="s">
        <v>6656</v>
      </c>
      <c r="I248" s="179"/>
      <c r="L248" s="32"/>
      <c r="M248" s="180"/>
      <c r="T248" s="56"/>
      <c r="AT248" s="17" t="s">
        <v>475</v>
      </c>
      <c r="AU248" s="17" t="s">
        <v>90</v>
      </c>
    </row>
    <row r="249" spans="2:65" s="1" customFormat="1" ht="24.2" customHeight="1">
      <c r="B249" s="32"/>
      <c r="C249" s="136" t="s">
        <v>580</v>
      </c>
      <c r="D249" s="136" t="s">
        <v>270</v>
      </c>
      <c r="E249" s="137" t="s">
        <v>6657</v>
      </c>
      <c r="F249" s="138" t="s">
        <v>6658</v>
      </c>
      <c r="G249" s="139" t="s">
        <v>6583</v>
      </c>
      <c r="H249" s="140">
        <v>56</v>
      </c>
      <c r="I249" s="141"/>
      <c r="J249" s="142">
        <f>ROUND(I249*H249,2)</f>
        <v>0</v>
      </c>
      <c r="K249" s="138" t="s">
        <v>1</v>
      </c>
      <c r="L249" s="32"/>
      <c r="M249" s="143" t="s">
        <v>1</v>
      </c>
      <c r="N249" s="144" t="s">
        <v>43</v>
      </c>
      <c r="P249" s="145">
        <f>O249*H249</f>
        <v>0</v>
      </c>
      <c r="Q249" s="145">
        <v>0</v>
      </c>
      <c r="R249" s="145">
        <f>Q249*H249</f>
        <v>0</v>
      </c>
      <c r="S249" s="145">
        <v>0</v>
      </c>
      <c r="T249" s="146">
        <f>S249*H249</f>
        <v>0</v>
      </c>
      <c r="AR249" s="147" t="s">
        <v>101</v>
      </c>
      <c r="AT249" s="147" t="s">
        <v>270</v>
      </c>
      <c r="AU249" s="147" t="s">
        <v>90</v>
      </c>
      <c r="AY249" s="17" t="s">
        <v>268</v>
      </c>
      <c r="BE249" s="148">
        <f>IF(N249="základní",J249,0)</f>
        <v>0</v>
      </c>
      <c r="BF249" s="148">
        <f>IF(N249="snížená",J249,0)</f>
        <v>0</v>
      </c>
      <c r="BG249" s="148">
        <f>IF(N249="zákl. přenesená",J249,0)</f>
        <v>0</v>
      </c>
      <c r="BH249" s="148">
        <f>IF(N249="sníž. přenesená",J249,0)</f>
        <v>0</v>
      </c>
      <c r="BI249" s="148">
        <f>IF(N249="nulová",J249,0)</f>
        <v>0</v>
      </c>
      <c r="BJ249" s="17" t="s">
        <v>90</v>
      </c>
      <c r="BK249" s="148">
        <f>ROUND(I249*H249,2)</f>
        <v>0</v>
      </c>
      <c r="BL249" s="17" t="s">
        <v>101</v>
      </c>
      <c r="BM249" s="147" t="s">
        <v>1363</v>
      </c>
    </row>
    <row r="250" spans="2:65" s="1" customFormat="1" ht="48.75">
      <c r="B250" s="32"/>
      <c r="D250" s="150" t="s">
        <v>475</v>
      </c>
      <c r="F250" s="178" t="s">
        <v>6659</v>
      </c>
      <c r="I250" s="179"/>
      <c r="L250" s="32"/>
      <c r="M250" s="180"/>
      <c r="T250" s="56"/>
      <c r="AT250" s="17" t="s">
        <v>475</v>
      </c>
      <c r="AU250" s="17" t="s">
        <v>90</v>
      </c>
    </row>
    <row r="251" spans="2:65" s="1" customFormat="1" ht="24.2" customHeight="1">
      <c r="B251" s="32"/>
      <c r="C251" s="136" t="s">
        <v>589</v>
      </c>
      <c r="D251" s="136" t="s">
        <v>270</v>
      </c>
      <c r="E251" s="137" t="s">
        <v>6660</v>
      </c>
      <c r="F251" s="138" t="s">
        <v>6658</v>
      </c>
      <c r="G251" s="139" t="s">
        <v>6583</v>
      </c>
      <c r="H251" s="140">
        <v>72.400000000000006</v>
      </c>
      <c r="I251" s="141"/>
      <c r="J251" s="142">
        <f>ROUND(I251*H251,2)</f>
        <v>0</v>
      </c>
      <c r="K251" s="138" t="s">
        <v>1</v>
      </c>
      <c r="L251" s="32"/>
      <c r="M251" s="143" t="s">
        <v>1</v>
      </c>
      <c r="N251" s="144" t="s">
        <v>43</v>
      </c>
      <c r="P251" s="145">
        <f>O251*H251</f>
        <v>0</v>
      </c>
      <c r="Q251" s="145">
        <v>0</v>
      </c>
      <c r="R251" s="145">
        <f>Q251*H251</f>
        <v>0</v>
      </c>
      <c r="S251" s="145">
        <v>0</v>
      </c>
      <c r="T251" s="146">
        <f>S251*H251</f>
        <v>0</v>
      </c>
      <c r="AR251" s="147" t="s">
        <v>101</v>
      </c>
      <c r="AT251" s="147" t="s">
        <v>270</v>
      </c>
      <c r="AU251" s="147" t="s">
        <v>90</v>
      </c>
      <c r="AY251" s="17" t="s">
        <v>268</v>
      </c>
      <c r="BE251" s="148">
        <f>IF(N251="základní",J251,0)</f>
        <v>0</v>
      </c>
      <c r="BF251" s="148">
        <f>IF(N251="snížená",J251,0)</f>
        <v>0</v>
      </c>
      <c r="BG251" s="148">
        <f>IF(N251="zákl. přenesená",J251,0)</f>
        <v>0</v>
      </c>
      <c r="BH251" s="148">
        <f>IF(N251="sníž. přenesená",J251,0)</f>
        <v>0</v>
      </c>
      <c r="BI251" s="148">
        <f>IF(N251="nulová",J251,0)</f>
        <v>0</v>
      </c>
      <c r="BJ251" s="17" t="s">
        <v>90</v>
      </c>
      <c r="BK251" s="148">
        <f>ROUND(I251*H251,2)</f>
        <v>0</v>
      </c>
      <c r="BL251" s="17" t="s">
        <v>101</v>
      </c>
      <c r="BM251" s="147" t="s">
        <v>1376</v>
      </c>
    </row>
    <row r="252" spans="2:65" s="1" customFormat="1" ht="48.75">
      <c r="B252" s="32"/>
      <c r="D252" s="150" t="s">
        <v>475</v>
      </c>
      <c r="F252" s="178" t="s">
        <v>6661</v>
      </c>
      <c r="I252" s="179"/>
      <c r="L252" s="32"/>
      <c r="M252" s="180"/>
      <c r="T252" s="56"/>
      <c r="AT252" s="17" t="s">
        <v>475</v>
      </c>
      <c r="AU252" s="17" t="s">
        <v>90</v>
      </c>
    </row>
    <row r="253" spans="2:65" s="1" customFormat="1" ht="24.2" customHeight="1">
      <c r="B253" s="32"/>
      <c r="C253" s="136" t="s">
        <v>593</v>
      </c>
      <c r="D253" s="136" t="s">
        <v>270</v>
      </c>
      <c r="E253" s="137" t="s">
        <v>6662</v>
      </c>
      <c r="F253" s="138" t="s">
        <v>6658</v>
      </c>
      <c r="G253" s="139" t="s">
        <v>6583</v>
      </c>
      <c r="H253" s="140">
        <v>17.399999999999999</v>
      </c>
      <c r="I253" s="141"/>
      <c r="J253" s="142">
        <f>ROUND(I253*H253,2)</f>
        <v>0</v>
      </c>
      <c r="K253" s="138" t="s">
        <v>1</v>
      </c>
      <c r="L253" s="32"/>
      <c r="M253" s="143" t="s">
        <v>1</v>
      </c>
      <c r="N253" s="144" t="s">
        <v>43</v>
      </c>
      <c r="P253" s="145">
        <f>O253*H253</f>
        <v>0</v>
      </c>
      <c r="Q253" s="145">
        <v>0</v>
      </c>
      <c r="R253" s="145">
        <f>Q253*H253</f>
        <v>0</v>
      </c>
      <c r="S253" s="145">
        <v>0</v>
      </c>
      <c r="T253" s="146">
        <f>S253*H253</f>
        <v>0</v>
      </c>
      <c r="AR253" s="147" t="s">
        <v>101</v>
      </c>
      <c r="AT253" s="147" t="s">
        <v>270</v>
      </c>
      <c r="AU253" s="147" t="s">
        <v>90</v>
      </c>
      <c r="AY253" s="17" t="s">
        <v>268</v>
      </c>
      <c r="BE253" s="148">
        <f>IF(N253="základní",J253,0)</f>
        <v>0</v>
      </c>
      <c r="BF253" s="148">
        <f>IF(N253="snížená",J253,0)</f>
        <v>0</v>
      </c>
      <c r="BG253" s="148">
        <f>IF(N253="zákl. přenesená",J253,0)</f>
        <v>0</v>
      </c>
      <c r="BH253" s="148">
        <f>IF(N253="sníž. přenesená",J253,0)</f>
        <v>0</v>
      </c>
      <c r="BI253" s="148">
        <f>IF(N253="nulová",J253,0)</f>
        <v>0</v>
      </c>
      <c r="BJ253" s="17" t="s">
        <v>90</v>
      </c>
      <c r="BK253" s="148">
        <f>ROUND(I253*H253,2)</f>
        <v>0</v>
      </c>
      <c r="BL253" s="17" t="s">
        <v>101</v>
      </c>
      <c r="BM253" s="147" t="s">
        <v>1388</v>
      </c>
    </row>
    <row r="254" spans="2:65" s="1" customFormat="1" ht="48.75">
      <c r="B254" s="32"/>
      <c r="D254" s="150" t="s">
        <v>475</v>
      </c>
      <c r="F254" s="178" t="s">
        <v>6663</v>
      </c>
      <c r="I254" s="179"/>
      <c r="L254" s="32"/>
      <c r="M254" s="180"/>
      <c r="T254" s="56"/>
      <c r="AT254" s="17" t="s">
        <v>475</v>
      </c>
      <c r="AU254" s="17" t="s">
        <v>90</v>
      </c>
    </row>
    <row r="255" spans="2:65" s="1" customFormat="1" ht="24.2" customHeight="1">
      <c r="B255" s="32"/>
      <c r="C255" s="136" t="s">
        <v>597</v>
      </c>
      <c r="D255" s="136" t="s">
        <v>270</v>
      </c>
      <c r="E255" s="137" t="s">
        <v>6664</v>
      </c>
      <c r="F255" s="138" t="s">
        <v>6665</v>
      </c>
      <c r="G255" s="139" t="s">
        <v>6583</v>
      </c>
      <c r="H255" s="140">
        <v>15.2</v>
      </c>
      <c r="I255" s="141"/>
      <c r="J255" s="142">
        <f>ROUND(I255*H255,2)</f>
        <v>0</v>
      </c>
      <c r="K255" s="138" t="s">
        <v>1</v>
      </c>
      <c r="L255" s="32"/>
      <c r="M255" s="143" t="s">
        <v>1</v>
      </c>
      <c r="N255" s="144" t="s">
        <v>43</v>
      </c>
      <c r="P255" s="145">
        <f>O255*H255</f>
        <v>0</v>
      </c>
      <c r="Q255" s="145">
        <v>0</v>
      </c>
      <c r="R255" s="145">
        <f>Q255*H255</f>
        <v>0</v>
      </c>
      <c r="S255" s="145">
        <v>0</v>
      </c>
      <c r="T255" s="146">
        <f>S255*H255</f>
        <v>0</v>
      </c>
      <c r="AR255" s="147" t="s">
        <v>101</v>
      </c>
      <c r="AT255" s="147" t="s">
        <v>270</v>
      </c>
      <c r="AU255" s="147" t="s">
        <v>90</v>
      </c>
      <c r="AY255" s="17" t="s">
        <v>268</v>
      </c>
      <c r="BE255" s="148">
        <f>IF(N255="základní",J255,0)</f>
        <v>0</v>
      </c>
      <c r="BF255" s="148">
        <f>IF(N255="snížená",J255,0)</f>
        <v>0</v>
      </c>
      <c r="BG255" s="148">
        <f>IF(N255="zákl. přenesená",J255,0)</f>
        <v>0</v>
      </c>
      <c r="BH255" s="148">
        <f>IF(N255="sníž. přenesená",J255,0)</f>
        <v>0</v>
      </c>
      <c r="BI255" s="148">
        <f>IF(N255="nulová",J255,0)</f>
        <v>0</v>
      </c>
      <c r="BJ255" s="17" t="s">
        <v>90</v>
      </c>
      <c r="BK255" s="148">
        <f>ROUND(I255*H255,2)</f>
        <v>0</v>
      </c>
      <c r="BL255" s="17" t="s">
        <v>101</v>
      </c>
      <c r="BM255" s="147" t="s">
        <v>1400</v>
      </c>
    </row>
    <row r="256" spans="2:65" s="1" customFormat="1" ht="39">
      <c r="B256" s="32"/>
      <c r="D256" s="150" t="s">
        <v>475</v>
      </c>
      <c r="F256" s="178" t="s">
        <v>6666</v>
      </c>
      <c r="I256" s="179"/>
      <c r="L256" s="32"/>
      <c r="M256" s="180"/>
      <c r="T256" s="56"/>
      <c r="AT256" s="17" t="s">
        <v>475</v>
      </c>
      <c r="AU256" s="17" t="s">
        <v>90</v>
      </c>
    </row>
    <row r="257" spans="2:65" s="1" customFormat="1" ht="24.2" customHeight="1">
      <c r="B257" s="32"/>
      <c r="C257" s="136" t="s">
        <v>601</v>
      </c>
      <c r="D257" s="136" t="s">
        <v>270</v>
      </c>
      <c r="E257" s="137" t="s">
        <v>6667</v>
      </c>
      <c r="F257" s="138" t="s">
        <v>6668</v>
      </c>
      <c r="G257" s="139" t="s">
        <v>6583</v>
      </c>
      <c r="H257" s="140">
        <v>3.54</v>
      </c>
      <c r="I257" s="141"/>
      <c r="J257" s="142">
        <f>ROUND(I257*H257,2)</f>
        <v>0</v>
      </c>
      <c r="K257" s="138" t="s">
        <v>1</v>
      </c>
      <c r="L257" s="32"/>
      <c r="M257" s="143" t="s">
        <v>1</v>
      </c>
      <c r="N257" s="144" t="s">
        <v>43</v>
      </c>
      <c r="P257" s="145">
        <f>O257*H257</f>
        <v>0</v>
      </c>
      <c r="Q257" s="145">
        <v>0</v>
      </c>
      <c r="R257" s="145">
        <f>Q257*H257</f>
        <v>0</v>
      </c>
      <c r="S257" s="145">
        <v>0</v>
      </c>
      <c r="T257" s="146">
        <f>S257*H257</f>
        <v>0</v>
      </c>
      <c r="AR257" s="147" t="s">
        <v>101</v>
      </c>
      <c r="AT257" s="147" t="s">
        <v>270</v>
      </c>
      <c r="AU257" s="147" t="s">
        <v>90</v>
      </c>
      <c r="AY257" s="17" t="s">
        <v>268</v>
      </c>
      <c r="BE257" s="148">
        <f>IF(N257="základní",J257,0)</f>
        <v>0</v>
      </c>
      <c r="BF257" s="148">
        <f>IF(N257="snížená",J257,0)</f>
        <v>0</v>
      </c>
      <c r="BG257" s="148">
        <f>IF(N257="zákl. přenesená",J257,0)</f>
        <v>0</v>
      </c>
      <c r="BH257" s="148">
        <f>IF(N257="sníž. přenesená",J257,0)</f>
        <v>0</v>
      </c>
      <c r="BI257" s="148">
        <f>IF(N257="nulová",J257,0)</f>
        <v>0</v>
      </c>
      <c r="BJ257" s="17" t="s">
        <v>90</v>
      </c>
      <c r="BK257" s="148">
        <f>ROUND(I257*H257,2)</f>
        <v>0</v>
      </c>
      <c r="BL257" s="17" t="s">
        <v>101</v>
      </c>
      <c r="BM257" s="147" t="s">
        <v>1412</v>
      </c>
    </row>
    <row r="258" spans="2:65" s="1" customFormat="1" ht="39">
      <c r="B258" s="32"/>
      <c r="D258" s="150" t="s">
        <v>475</v>
      </c>
      <c r="F258" s="178" t="s">
        <v>6669</v>
      </c>
      <c r="I258" s="179"/>
      <c r="L258" s="32"/>
      <c r="M258" s="180"/>
      <c r="T258" s="56"/>
      <c r="AT258" s="17" t="s">
        <v>475</v>
      </c>
      <c r="AU258" s="17" t="s">
        <v>90</v>
      </c>
    </row>
    <row r="259" spans="2:65" s="1" customFormat="1" ht="24.2" customHeight="1">
      <c r="B259" s="32"/>
      <c r="C259" s="136" t="s">
        <v>605</v>
      </c>
      <c r="D259" s="136" t="s">
        <v>270</v>
      </c>
      <c r="E259" s="137" t="s">
        <v>6670</v>
      </c>
      <c r="F259" s="138" t="s">
        <v>6671</v>
      </c>
      <c r="G259" s="139" t="s">
        <v>6583</v>
      </c>
      <c r="H259" s="140">
        <v>20.2</v>
      </c>
      <c r="I259" s="141"/>
      <c r="J259" s="142">
        <f>ROUND(I259*H259,2)</f>
        <v>0</v>
      </c>
      <c r="K259" s="138" t="s">
        <v>1</v>
      </c>
      <c r="L259" s="32"/>
      <c r="M259" s="143" t="s">
        <v>1</v>
      </c>
      <c r="N259" s="144" t="s">
        <v>43</v>
      </c>
      <c r="P259" s="145">
        <f>O259*H259</f>
        <v>0</v>
      </c>
      <c r="Q259" s="145">
        <v>0</v>
      </c>
      <c r="R259" s="145">
        <f>Q259*H259</f>
        <v>0</v>
      </c>
      <c r="S259" s="145">
        <v>0</v>
      </c>
      <c r="T259" s="146">
        <f>S259*H259</f>
        <v>0</v>
      </c>
      <c r="AR259" s="147" t="s">
        <v>101</v>
      </c>
      <c r="AT259" s="147" t="s">
        <v>270</v>
      </c>
      <c r="AU259" s="147" t="s">
        <v>90</v>
      </c>
      <c r="AY259" s="17" t="s">
        <v>268</v>
      </c>
      <c r="BE259" s="148">
        <f>IF(N259="základní",J259,0)</f>
        <v>0</v>
      </c>
      <c r="BF259" s="148">
        <f>IF(N259="snížená",J259,0)</f>
        <v>0</v>
      </c>
      <c r="BG259" s="148">
        <f>IF(N259="zákl. přenesená",J259,0)</f>
        <v>0</v>
      </c>
      <c r="BH259" s="148">
        <f>IF(N259="sníž. přenesená",J259,0)</f>
        <v>0</v>
      </c>
      <c r="BI259" s="148">
        <f>IF(N259="nulová",J259,0)</f>
        <v>0</v>
      </c>
      <c r="BJ259" s="17" t="s">
        <v>90</v>
      </c>
      <c r="BK259" s="148">
        <f>ROUND(I259*H259,2)</f>
        <v>0</v>
      </c>
      <c r="BL259" s="17" t="s">
        <v>101</v>
      </c>
      <c r="BM259" s="147" t="s">
        <v>1424</v>
      </c>
    </row>
    <row r="260" spans="2:65" s="1" customFormat="1" ht="39">
      <c r="B260" s="32"/>
      <c r="D260" s="150" t="s">
        <v>475</v>
      </c>
      <c r="F260" s="178" t="s">
        <v>6672</v>
      </c>
      <c r="I260" s="179"/>
      <c r="L260" s="32"/>
      <c r="M260" s="180"/>
      <c r="T260" s="56"/>
      <c r="AT260" s="17" t="s">
        <v>475</v>
      </c>
      <c r="AU260" s="17" t="s">
        <v>90</v>
      </c>
    </row>
    <row r="261" spans="2:65" s="1" customFormat="1" ht="24.2" customHeight="1">
      <c r="B261" s="32"/>
      <c r="C261" s="136" t="s">
        <v>611</v>
      </c>
      <c r="D261" s="177" t="s">
        <v>270</v>
      </c>
      <c r="E261" s="137" t="s">
        <v>6673</v>
      </c>
      <c r="F261" s="138" t="s">
        <v>6671</v>
      </c>
      <c r="G261" s="139" t="s">
        <v>6583</v>
      </c>
      <c r="H261" s="140">
        <v>8.6999999999999993</v>
      </c>
      <c r="I261" s="141"/>
      <c r="J261" s="142">
        <f>ROUND(I261*H261,2)</f>
        <v>0</v>
      </c>
      <c r="K261" s="138" t="s">
        <v>1</v>
      </c>
      <c r="L261" s="32"/>
      <c r="M261" s="143" t="s">
        <v>1</v>
      </c>
      <c r="N261" s="144" t="s">
        <v>43</v>
      </c>
      <c r="P261" s="145">
        <f>O261*H261</f>
        <v>0</v>
      </c>
      <c r="Q261" s="145">
        <v>0</v>
      </c>
      <c r="R261" s="145">
        <f>Q261*H261</f>
        <v>0</v>
      </c>
      <c r="S261" s="145">
        <v>0</v>
      </c>
      <c r="T261" s="146">
        <f>S261*H261</f>
        <v>0</v>
      </c>
      <c r="AR261" s="147" t="s">
        <v>101</v>
      </c>
      <c r="AT261" s="147" t="s">
        <v>270</v>
      </c>
      <c r="AU261" s="147" t="s">
        <v>90</v>
      </c>
      <c r="AY261" s="17" t="s">
        <v>268</v>
      </c>
      <c r="BE261" s="148">
        <f>IF(N261="základní",J261,0)</f>
        <v>0</v>
      </c>
      <c r="BF261" s="148">
        <f>IF(N261="snížená",J261,0)</f>
        <v>0</v>
      </c>
      <c r="BG261" s="148">
        <f>IF(N261="zákl. přenesená",J261,0)</f>
        <v>0</v>
      </c>
      <c r="BH261" s="148">
        <f>IF(N261="sníž. přenesená",J261,0)</f>
        <v>0</v>
      </c>
      <c r="BI261" s="148">
        <f>IF(N261="nulová",J261,0)</f>
        <v>0</v>
      </c>
      <c r="BJ261" s="17" t="s">
        <v>90</v>
      </c>
      <c r="BK261" s="148">
        <f>ROUND(I261*H261,2)</f>
        <v>0</v>
      </c>
      <c r="BL261" s="17" t="s">
        <v>101</v>
      </c>
      <c r="BM261" s="147" t="s">
        <v>1435</v>
      </c>
    </row>
    <row r="262" spans="2:65" s="1" customFormat="1" ht="29.25">
      <c r="B262" s="32"/>
      <c r="D262" s="150" t="s">
        <v>475</v>
      </c>
      <c r="F262" s="178" t="s">
        <v>6674</v>
      </c>
      <c r="I262" s="179"/>
      <c r="L262" s="32"/>
      <c r="M262" s="180"/>
      <c r="T262" s="56"/>
      <c r="AT262" s="17" t="s">
        <v>475</v>
      </c>
      <c r="AU262" s="17" t="s">
        <v>90</v>
      </c>
    </row>
    <row r="263" spans="2:65" s="1" customFormat="1" ht="24.2" customHeight="1">
      <c r="B263" s="32"/>
      <c r="C263" s="136" t="s">
        <v>615</v>
      </c>
      <c r="D263" s="136" t="s">
        <v>270</v>
      </c>
      <c r="E263" s="137" t="s">
        <v>6675</v>
      </c>
      <c r="F263" s="138" t="s">
        <v>6671</v>
      </c>
      <c r="G263" s="139" t="s">
        <v>6583</v>
      </c>
      <c r="H263" s="140">
        <v>8.6999999999999993</v>
      </c>
      <c r="I263" s="141"/>
      <c r="J263" s="142">
        <f>ROUND(I263*H263,2)</f>
        <v>0</v>
      </c>
      <c r="K263" s="138" t="s">
        <v>1</v>
      </c>
      <c r="L263" s="32"/>
      <c r="M263" s="143" t="s">
        <v>1</v>
      </c>
      <c r="N263" s="144" t="s">
        <v>43</v>
      </c>
      <c r="P263" s="145">
        <f>O263*H263</f>
        <v>0</v>
      </c>
      <c r="Q263" s="145">
        <v>0</v>
      </c>
      <c r="R263" s="145">
        <f>Q263*H263</f>
        <v>0</v>
      </c>
      <c r="S263" s="145">
        <v>0</v>
      </c>
      <c r="T263" s="146">
        <f>S263*H263</f>
        <v>0</v>
      </c>
      <c r="AR263" s="147" t="s">
        <v>101</v>
      </c>
      <c r="AT263" s="147" t="s">
        <v>270</v>
      </c>
      <c r="AU263" s="147" t="s">
        <v>90</v>
      </c>
      <c r="AY263" s="17" t="s">
        <v>268</v>
      </c>
      <c r="BE263" s="148">
        <f>IF(N263="základní",J263,0)</f>
        <v>0</v>
      </c>
      <c r="BF263" s="148">
        <f>IF(N263="snížená",J263,0)</f>
        <v>0</v>
      </c>
      <c r="BG263" s="148">
        <f>IF(N263="zákl. přenesená",J263,0)</f>
        <v>0</v>
      </c>
      <c r="BH263" s="148">
        <f>IF(N263="sníž. přenesená",J263,0)</f>
        <v>0</v>
      </c>
      <c r="BI263" s="148">
        <f>IF(N263="nulová",J263,0)</f>
        <v>0</v>
      </c>
      <c r="BJ263" s="17" t="s">
        <v>90</v>
      </c>
      <c r="BK263" s="148">
        <f>ROUND(I263*H263,2)</f>
        <v>0</v>
      </c>
      <c r="BL263" s="17" t="s">
        <v>101</v>
      </c>
      <c r="BM263" s="147" t="s">
        <v>1445</v>
      </c>
    </row>
    <row r="264" spans="2:65" s="1" customFormat="1" ht="19.5">
      <c r="B264" s="32"/>
      <c r="D264" s="150" t="s">
        <v>475</v>
      </c>
      <c r="F264" s="178" t="s">
        <v>6676</v>
      </c>
      <c r="I264" s="179"/>
      <c r="L264" s="32"/>
      <c r="M264" s="180"/>
      <c r="T264" s="56"/>
      <c r="AT264" s="17" t="s">
        <v>475</v>
      </c>
      <c r="AU264" s="17" t="s">
        <v>90</v>
      </c>
    </row>
    <row r="265" spans="2:65" s="1" customFormat="1" ht="16.5" customHeight="1">
      <c r="B265" s="32"/>
      <c r="C265" s="136" t="s">
        <v>619</v>
      </c>
      <c r="D265" s="136" t="s">
        <v>270</v>
      </c>
      <c r="E265" s="137" t="s">
        <v>6677</v>
      </c>
      <c r="F265" s="138" t="s">
        <v>6678</v>
      </c>
      <c r="G265" s="139" t="s">
        <v>982</v>
      </c>
      <c r="H265" s="140">
        <v>36</v>
      </c>
      <c r="I265" s="141"/>
      <c r="J265" s="142">
        <f>ROUND(I265*H265,2)</f>
        <v>0</v>
      </c>
      <c r="K265" s="138" t="s">
        <v>1</v>
      </c>
      <c r="L265" s="32"/>
      <c r="M265" s="143" t="s">
        <v>1</v>
      </c>
      <c r="N265" s="144" t="s">
        <v>43</v>
      </c>
      <c r="P265" s="145">
        <f>O265*H265</f>
        <v>0</v>
      </c>
      <c r="Q265" s="145">
        <v>0</v>
      </c>
      <c r="R265" s="145">
        <f>Q265*H265</f>
        <v>0</v>
      </c>
      <c r="S265" s="145">
        <v>0</v>
      </c>
      <c r="T265" s="146">
        <f>S265*H265</f>
        <v>0</v>
      </c>
      <c r="AR265" s="147" t="s">
        <v>101</v>
      </c>
      <c r="AT265" s="147" t="s">
        <v>270</v>
      </c>
      <c r="AU265" s="147" t="s">
        <v>90</v>
      </c>
      <c r="AY265" s="17" t="s">
        <v>268</v>
      </c>
      <c r="BE265" s="148">
        <f>IF(N265="základní",J265,0)</f>
        <v>0</v>
      </c>
      <c r="BF265" s="148">
        <f>IF(N265="snížená",J265,0)</f>
        <v>0</v>
      </c>
      <c r="BG265" s="148">
        <f>IF(N265="zákl. přenesená",J265,0)</f>
        <v>0</v>
      </c>
      <c r="BH265" s="148">
        <f>IF(N265="sníž. přenesená",J265,0)</f>
        <v>0</v>
      </c>
      <c r="BI265" s="148">
        <f>IF(N265="nulová",J265,0)</f>
        <v>0</v>
      </c>
      <c r="BJ265" s="17" t="s">
        <v>90</v>
      </c>
      <c r="BK265" s="148">
        <f>ROUND(I265*H265,2)</f>
        <v>0</v>
      </c>
      <c r="BL265" s="17" t="s">
        <v>101</v>
      </c>
      <c r="BM265" s="147" t="s">
        <v>1455</v>
      </c>
    </row>
    <row r="266" spans="2:65" s="1" customFormat="1" ht="39">
      <c r="B266" s="32"/>
      <c r="D266" s="150" t="s">
        <v>475</v>
      </c>
      <c r="F266" s="178" t="s">
        <v>6679</v>
      </c>
      <c r="I266" s="179"/>
      <c r="L266" s="32"/>
      <c r="M266" s="180"/>
      <c r="T266" s="56"/>
      <c r="AT266" s="17" t="s">
        <v>475</v>
      </c>
      <c r="AU266" s="17" t="s">
        <v>90</v>
      </c>
    </row>
    <row r="267" spans="2:65" s="11" customFormat="1" ht="22.9" customHeight="1">
      <c r="B267" s="124"/>
      <c r="D267" s="125" t="s">
        <v>76</v>
      </c>
      <c r="E267" s="134" t="s">
        <v>309</v>
      </c>
      <c r="F267" s="134" t="s">
        <v>6680</v>
      </c>
      <c r="I267" s="127"/>
      <c r="J267" s="135">
        <f>BK267</f>
        <v>0</v>
      </c>
      <c r="L267" s="124"/>
      <c r="M267" s="129"/>
      <c r="P267" s="130">
        <f>SUM(P268:P273)</f>
        <v>0</v>
      </c>
      <c r="R267" s="130">
        <f>SUM(R268:R273)</f>
        <v>0</v>
      </c>
      <c r="T267" s="131">
        <f>SUM(T268:T273)</f>
        <v>0</v>
      </c>
      <c r="AR267" s="125" t="s">
        <v>84</v>
      </c>
      <c r="AT267" s="132" t="s">
        <v>76</v>
      </c>
      <c r="AU267" s="132" t="s">
        <v>84</v>
      </c>
      <c r="AY267" s="125" t="s">
        <v>268</v>
      </c>
      <c r="BK267" s="133">
        <f>SUM(BK268:BK273)</f>
        <v>0</v>
      </c>
    </row>
    <row r="268" spans="2:65" s="1" customFormat="1" ht="16.5" customHeight="1">
      <c r="B268" s="32"/>
      <c r="C268" s="136" t="s">
        <v>623</v>
      </c>
      <c r="D268" s="136" t="s">
        <v>270</v>
      </c>
      <c r="E268" s="137" t="s">
        <v>6681</v>
      </c>
      <c r="F268" s="138" t="s">
        <v>6682</v>
      </c>
      <c r="G268" s="139" t="s">
        <v>6683</v>
      </c>
      <c r="H268" s="140">
        <v>1</v>
      </c>
      <c r="I268" s="141"/>
      <c r="J268" s="142">
        <f>ROUND(I268*H268,2)</f>
        <v>0</v>
      </c>
      <c r="K268" s="138" t="s">
        <v>1</v>
      </c>
      <c r="L268" s="32"/>
      <c r="M268" s="143" t="s">
        <v>1</v>
      </c>
      <c r="N268" s="144" t="s">
        <v>43</v>
      </c>
      <c r="P268" s="145">
        <f>O268*H268</f>
        <v>0</v>
      </c>
      <c r="Q268" s="145">
        <v>0</v>
      </c>
      <c r="R268" s="145">
        <f>Q268*H268</f>
        <v>0</v>
      </c>
      <c r="S268" s="145">
        <v>0</v>
      </c>
      <c r="T268" s="146">
        <f>S268*H268</f>
        <v>0</v>
      </c>
      <c r="AR268" s="147" t="s">
        <v>101</v>
      </c>
      <c r="AT268" s="147" t="s">
        <v>270</v>
      </c>
      <c r="AU268" s="147" t="s">
        <v>90</v>
      </c>
      <c r="AY268" s="17" t="s">
        <v>268</v>
      </c>
      <c r="BE268" s="148">
        <f>IF(N268="základní",J268,0)</f>
        <v>0</v>
      </c>
      <c r="BF268" s="148">
        <f>IF(N268="snížená",J268,0)</f>
        <v>0</v>
      </c>
      <c r="BG268" s="148">
        <f>IF(N268="zákl. přenesená",J268,0)</f>
        <v>0</v>
      </c>
      <c r="BH268" s="148">
        <f>IF(N268="sníž. přenesená",J268,0)</f>
        <v>0</v>
      </c>
      <c r="BI268" s="148">
        <f>IF(N268="nulová",J268,0)</f>
        <v>0</v>
      </c>
      <c r="BJ268" s="17" t="s">
        <v>90</v>
      </c>
      <c r="BK268" s="148">
        <f>ROUND(I268*H268,2)</f>
        <v>0</v>
      </c>
      <c r="BL268" s="17" t="s">
        <v>101</v>
      </c>
      <c r="BM268" s="147" t="s">
        <v>1465</v>
      </c>
    </row>
    <row r="269" spans="2:65" s="1" customFormat="1" ht="19.5">
      <c r="B269" s="32"/>
      <c r="D269" s="150" t="s">
        <v>475</v>
      </c>
      <c r="F269" s="178" t="s">
        <v>6684</v>
      </c>
      <c r="I269" s="179"/>
      <c r="L269" s="32"/>
      <c r="M269" s="180"/>
      <c r="T269" s="56"/>
      <c r="AT269" s="17" t="s">
        <v>475</v>
      </c>
      <c r="AU269" s="17" t="s">
        <v>90</v>
      </c>
    </row>
    <row r="270" spans="2:65" s="1" customFormat="1" ht="16.5" customHeight="1">
      <c r="B270" s="32"/>
      <c r="C270" s="136" t="s">
        <v>632</v>
      </c>
      <c r="D270" s="136" t="s">
        <v>270</v>
      </c>
      <c r="E270" s="137" t="s">
        <v>6685</v>
      </c>
      <c r="F270" s="138" t="s">
        <v>6686</v>
      </c>
      <c r="G270" s="139" t="s">
        <v>6683</v>
      </c>
      <c r="H270" s="140">
        <v>1</v>
      </c>
      <c r="I270" s="141"/>
      <c r="J270" s="142">
        <f>ROUND(I270*H270,2)</f>
        <v>0</v>
      </c>
      <c r="K270" s="138" t="s">
        <v>1</v>
      </c>
      <c r="L270" s="32"/>
      <c r="M270" s="143" t="s">
        <v>1</v>
      </c>
      <c r="N270" s="144" t="s">
        <v>43</v>
      </c>
      <c r="P270" s="145">
        <f>O270*H270</f>
        <v>0</v>
      </c>
      <c r="Q270" s="145">
        <v>0</v>
      </c>
      <c r="R270" s="145">
        <f>Q270*H270</f>
        <v>0</v>
      </c>
      <c r="S270" s="145">
        <v>0</v>
      </c>
      <c r="T270" s="146">
        <f>S270*H270</f>
        <v>0</v>
      </c>
      <c r="AR270" s="147" t="s">
        <v>101</v>
      </c>
      <c r="AT270" s="147" t="s">
        <v>270</v>
      </c>
      <c r="AU270" s="147" t="s">
        <v>90</v>
      </c>
      <c r="AY270" s="17" t="s">
        <v>268</v>
      </c>
      <c r="BE270" s="148">
        <f>IF(N270="základní",J270,0)</f>
        <v>0</v>
      </c>
      <c r="BF270" s="148">
        <f>IF(N270="snížená",J270,0)</f>
        <v>0</v>
      </c>
      <c r="BG270" s="148">
        <f>IF(N270="zákl. přenesená",J270,0)</f>
        <v>0</v>
      </c>
      <c r="BH270" s="148">
        <f>IF(N270="sníž. přenesená",J270,0)</f>
        <v>0</v>
      </c>
      <c r="BI270" s="148">
        <f>IF(N270="nulová",J270,0)</f>
        <v>0</v>
      </c>
      <c r="BJ270" s="17" t="s">
        <v>90</v>
      </c>
      <c r="BK270" s="148">
        <f>ROUND(I270*H270,2)</f>
        <v>0</v>
      </c>
      <c r="BL270" s="17" t="s">
        <v>101</v>
      </c>
      <c r="BM270" s="147" t="s">
        <v>1476</v>
      </c>
    </row>
    <row r="271" spans="2:65" s="1" customFormat="1" ht="19.5">
      <c r="B271" s="32"/>
      <c r="D271" s="150" t="s">
        <v>475</v>
      </c>
      <c r="F271" s="178" t="s">
        <v>6687</v>
      </c>
      <c r="I271" s="179"/>
      <c r="L271" s="32"/>
      <c r="M271" s="180"/>
      <c r="T271" s="56"/>
      <c r="AT271" s="17" t="s">
        <v>475</v>
      </c>
      <c r="AU271" s="17" t="s">
        <v>90</v>
      </c>
    </row>
    <row r="272" spans="2:65" s="1" customFormat="1" ht="16.5" customHeight="1">
      <c r="B272" s="32"/>
      <c r="C272" s="136" t="s">
        <v>638</v>
      </c>
      <c r="D272" s="136" t="s">
        <v>270</v>
      </c>
      <c r="E272" s="137" t="s">
        <v>6688</v>
      </c>
      <c r="F272" s="138" t="s">
        <v>6689</v>
      </c>
      <c r="G272" s="139" t="s">
        <v>6683</v>
      </c>
      <c r="H272" s="140">
        <v>1</v>
      </c>
      <c r="I272" s="141"/>
      <c r="J272" s="142">
        <f>ROUND(I272*H272,2)</f>
        <v>0</v>
      </c>
      <c r="K272" s="138" t="s">
        <v>1</v>
      </c>
      <c r="L272" s="32"/>
      <c r="M272" s="143" t="s">
        <v>1</v>
      </c>
      <c r="N272" s="144" t="s">
        <v>43</v>
      </c>
      <c r="P272" s="145">
        <f>O272*H272</f>
        <v>0</v>
      </c>
      <c r="Q272" s="145">
        <v>0</v>
      </c>
      <c r="R272" s="145">
        <f>Q272*H272</f>
        <v>0</v>
      </c>
      <c r="S272" s="145">
        <v>0</v>
      </c>
      <c r="T272" s="146">
        <f>S272*H272</f>
        <v>0</v>
      </c>
      <c r="AR272" s="147" t="s">
        <v>101</v>
      </c>
      <c r="AT272" s="147" t="s">
        <v>270</v>
      </c>
      <c r="AU272" s="147" t="s">
        <v>90</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101</v>
      </c>
      <c r="BM272" s="147" t="s">
        <v>1486</v>
      </c>
    </row>
    <row r="273" spans="2:65" s="1" customFormat="1" ht="19.5">
      <c r="B273" s="32"/>
      <c r="D273" s="150" t="s">
        <v>475</v>
      </c>
      <c r="F273" s="178" t="s">
        <v>6684</v>
      </c>
      <c r="I273" s="179"/>
      <c r="L273" s="32"/>
      <c r="M273" s="180"/>
      <c r="T273" s="56"/>
      <c r="AT273" s="17" t="s">
        <v>475</v>
      </c>
      <c r="AU273" s="17" t="s">
        <v>90</v>
      </c>
    </row>
    <row r="274" spans="2:65" s="11" customFormat="1" ht="22.9" customHeight="1">
      <c r="B274" s="124"/>
      <c r="D274" s="125" t="s">
        <v>76</v>
      </c>
      <c r="E274" s="134" t="s">
        <v>735</v>
      </c>
      <c r="F274" s="134" t="s">
        <v>6690</v>
      </c>
      <c r="I274" s="127"/>
      <c r="J274" s="135">
        <f>BK274</f>
        <v>0</v>
      </c>
      <c r="L274" s="124"/>
      <c r="M274" s="129"/>
      <c r="P274" s="130">
        <f>SUM(P275:P292)</f>
        <v>0</v>
      </c>
      <c r="R274" s="130">
        <f>SUM(R275:R292)</f>
        <v>0</v>
      </c>
      <c r="T274" s="131">
        <f>SUM(T275:T292)</f>
        <v>0</v>
      </c>
      <c r="AR274" s="125" t="s">
        <v>84</v>
      </c>
      <c r="AT274" s="132" t="s">
        <v>76</v>
      </c>
      <c r="AU274" s="132" t="s">
        <v>84</v>
      </c>
      <c r="AY274" s="125" t="s">
        <v>268</v>
      </c>
      <c r="BK274" s="133">
        <f>SUM(BK275:BK292)</f>
        <v>0</v>
      </c>
    </row>
    <row r="275" spans="2:65" s="1" customFormat="1" ht="24.2" customHeight="1">
      <c r="B275" s="32"/>
      <c r="C275" s="136" t="s">
        <v>642</v>
      </c>
      <c r="D275" s="136" t="s">
        <v>270</v>
      </c>
      <c r="E275" s="137" t="s">
        <v>6691</v>
      </c>
      <c r="F275" s="138" t="s">
        <v>6692</v>
      </c>
      <c r="G275" s="139" t="s">
        <v>6683</v>
      </c>
      <c r="H275" s="140">
        <v>1</v>
      </c>
      <c r="I275" s="141"/>
      <c r="J275" s="142">
        <f>ROUND(I275*H275,2)</f>
        <v>0</v>
      </c>
      <c r="K275" s="138" t="s">
        <v>1</v>
      </c>
      <c r="L275" s="32"/>
      <c r="M275" s="143" t="s">
        <v>1</v>
      </c>
      <c r="N275" s="144" t="s">
        <v>43</v>
      </c>
      <c r="P275" s="145">
        <f>O275*H275</f>
        <v>0</v>
      </c>
      <c r="Q275" s="145">
        <v>0</v>
      </c>
      <c r="R275" s="145">
        <f>Q275*H275</f>
        <v>0</v>
      </c>
      <c r="S275" s="145">
        <v>0</v>
      </c>
      <c r="T275" s="146">
        <f>S275*H275</f>
        <v>0</v>
      </c>
      <c r="AR275" s="147" t="s">
        <v>101</v>
      </c>
      <c r="AT275" s="147" t="s">
        <v>270</v>
      </c>
      <c r="AU275" s="147" t="s">
        <v>90</v>
      </c>
      <c r="AY275" s="17" t="s">
        <v>268</v>
      </c>
      <c r="BE275" s="148">
        <f>IF(N275="základní",J275,0)</f>
        <v>0</v>
      </c>
      <c r="BF275" s="148">
        <f>IF(N275="snížená",J275,0)</f>
        <v>0</v>
      </c>
      <c r="BG275" s="148">
        <f>IF(N275="zákl. přenesená",J275,0)</f>
        <v>0</v>
      </c>
      <c r="BH275" s="148">
        <f>IF(N275="sníž. přenesená",J275,0)</f>
        <v>0</v>
      </c>
      <c r="BI275" s="148">
        <f>IF(N275="nulová",J275,0)</f>
        <v>0</v>
      </c>
      <c r="BJ275" s="17" t="s">
        <v>90</v>
      </c>
      <c r="BK275" s="148">
        <f>ROUND(I275*H275,2)</f>
        <v>0</v>
      </c>
      <c r="BL275" s="17" t="s">
        <v>101</v>
      </c>
      <c r="BM275" s="147" t="s">
        <v>1498</v>
      </c>
    </row>
    <row r="276" spans="2:65" s="1" customFormat="1" ht="19.5">
      <c r="B276" s="32"/>
      <c r="D276" s="150" t="s">
        <v>475</v>
      </c>
      <c r="F276" s="178" t="s">
        <v>6684</v>
      </c>
      <c r="I276" s="179"/>
      <c r="L276" s="32"/>
      <c r="M276" s="180"/>
      <c r="T276" s="56"/>
      <c r="AT276" s="17" t="s">
        <v>475</v>
      </c>
      <c r="AU276" s="17" t="s">
        <v>90</v>
      </c>
    </row>
    <row r="277" spans="2:65" s="1" customFormat="1" ht="24.2" customHeight="1">
      <c r="B277" s="32"/>
      <c r="C277" s="136" t="s">
        <v>649</v>
      </c>
      <c r="D277" s="136" t="s">
        <v>270</v>
      </c>
      <c r="E277" s="137" t="s">
        <v>6693</v>
      </c>
      <c r="F277" s="138" t="s">
        <v>6694</v>
      </c>
      <c r="G277" s="139" t="s">
        <v>6695</v>
      </c>
      <c r="H277" s="140">
        <v>2700</v>
      </c>
      <c r="I277" s="141"/>
      <c r="J277" s="142">
        <f>ROUND(I277*H277,2)</f>
        <v>0</v>
      </c>
      <c r="K277" s="138" t="s">
        <v>1</v>
      </c>
      <c r="L277" s="32"/>
      <c r="M277" s="143" t="s">
        <v>1</v>
      </c>
      <c r="N277" s="144" t="s">
        <v>43</v>
      </c>
      <c r="P277" s="145">
        <f>O277*H277</f>
        <v>0</v>
      </c>
      <c r="Q277" s="145">
        <v>0</v>
      </c>
      <c r="R277" s="145">
        <f>Q277*H277</f>
        <v>0</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1507</v>
      </c>
    </row>
    <row r="278" spans="2:65" s="1" customFormat="1" ht="48.75">
      <c r="B278" s="32"/>
      <c r="D278" s="150" t="s">
        <v>475</v>
      </c>
      <c r="F278" s="178" t="s">
        <v>6696</v>
      </c>
      <c r="I278" s="179"/>
      <c r="L278" s="32"/>
      <c r="M278" s="180"/>
      <c r="T278" s="56"/>
      <c r="AT278" s="17" t="s">
        <v>475</v>
      </c>
      <c r="AU278" s="17" t="s">
        <v>90</v>
      </c>
    </row>
    <row r="279" spans="2:65" s="1" customFormat="1" ht="24.2" customHeight="1">
      <c r="B279" s="32"/>
      <c r="C279" s="136" t="s">
        <v>653</v>
      </c>
      <c r="D279" s="136" t="s">
        <v>270</v>
      </c>
      <c r="E279" s="137" t="s">
        <v>6697</v>
      </c>
      <c r="F279" s="138" t="s">
        <v>6698</v>
      </c>
      <c r="G279" s="139" t="s">
        <v>6683</v>
      </c>
      <c r="H279" s="140">
        <v>1</v>
      </c>
      <c r="I279" s="141"/>
      <c r="J279" s="142">
        <f>ROUND(I279*H279,2)</f>
        <v>0</v>
      </c>
      <c r="K279" s="138" t="s">
        <v>1</v>
      </c>
      <c r="L279" s="32"/>
      <c r="M279" s="143" t="s">
        <v>1</v>
      </c>
      <c r="N279" s="144" t="s">
        <v>43</v>
      </c>
      <c r="P279" s="145">
        <f>O279*H279</f>
        <v>0</v>
      </c>
      <c r="Q279" s="145">
        <v>0</v>
      </c>
      <c r="R279" s="145">
        <f>Q279*H279</f>
        <v>0</v>
      </c>
      <c r="S279" s="145">
        <v>0</v>
      </c>
      <c r="T279" s="146">
        <f>S279*H279</f>
        <v>0</v>
      </c>
      <c r="AR279" s="147" t="s">
        <v>101</v>
      </c>
      <c r="AT279" s="147" t="s">
        <v>270</v>
      </c>
      <c r="AU279" s="147" t="s">
        <v>90</v>
      </c>
      <c r="AY279" s="17" t="s">
        <v>268</v>
      </c>
      <c r="BE279" s="148">
        <f>IF(N279="základní",J279,0)</f>
        <v>0</v>
      </c>
      <c r="BF279" s="148">
        <f>IF(N279="snížená",J279,0)</f>
        <v>0</v>
      </c>
      <c r="BG279" s="148">
        <f>IF(N279="zákl. přenesená",J279,0)</f>
        <v>0</v>
      </c>
      <c r="BH279" s="148">
        <f>IF(N279="sníž. přenesená",J279,0)</f>
        <v>0</v>
      </c>
      <c r="BI279" s="148">
        <f>IF(N279="nulová",J279,0)</f>
        <v>0</v>
      </c>
      <c r="BJ279" s="17" t="s">
        <v>90</v>
      </c>
      <c r="BK279" s="148">
        <f>ROUND(I279*H279,2)</f>
        <v>0</v>
      </c>
      <c r="BL279" s="17" t="s">
        <v>101</v>
      </c>
      <c r="BM279" s="147" t="s">
        <v>1521</v>
      </c>
    </row>
    <row r="280" spans="2:65" s="1" customFormat="1" ht="19.5">
      <c r="B280" s="32"/>
      <c r="D280" s="150" t="s">
        <v>475</v>
      </c>
      <c r="F280" s="178" t="s">
        <v>6699</v>
      </c>
      <c r="I280" s="179"/>
      <c r="L280" s="32"/>
      <c r="M280" s="180"/>
      <c r="T280" s="56"/>
      <c r="AT280" s="17" t="s">
        <v>475</v>
      </c>
      <c r="AU280" s="17" t="s">
        <v>90</v>
      </c>
    </row>
    <row r="281" spans="2:65" s="1" customFormat="1" ht="24.2" customHeight="1">
      <c r="B281" s="32"/>
      <c r="C281" s="136" t="s">
        <v>658</v>
      </c>
      <c r="D281" s="136" t="s">
        <v>270</v>
      </c>
      <c r="E281" s="137" t="s">
        <v>6700</v>
      </c>
      <c r="F281" s="138" t="s">
        <v>6701</v>
      </c>
      <c r="G281" s="139" t="s">
        <v>982</v>
      </c>
      <c r="H281" s="140">
        <v>23</v>
      </c>
      <c r="I281" s="141"/>
      <c r="J281" s="142">
        <f>ROUND(I281*H281,2)</f>
        <v>0</v>
      </c>
      <c r="K281" s="138" t="s">
        <v>1</v>
      </c>
      <c r="L281" s="32"/>
      <c r="M281" s="143" t="s">
        <v>1</v>
      </c>
      <c r="N281" s="144" t="s">
        <v>43</v>
      </c>
      <c r="P281" s="145">
        <f>O281*H281</f>
        <v>0</v>
      </c>
      <c r="Q281" s="145">
        <v>0</v>
      </c>
      <c r="R281" s="145">
        <f>Q281*H281</f>
        <v>0</v>
      </c>
      <c r="S281" s="145">
        <v>0</v>
      </c>
      <c r="T281" s="146">
        <f>S281*H281</f>
        <v>0</v>
      </c>
      <c r="AR281" s="147" t="s">
        <v>101</v>
      </c>
      <c r="AT281" s="147" t="s">
        <v>270</v>
      </c>
      <c r="AU281" s="147" t="s">
        <v>90</v>
      </c>
      <c r="AY281" s="17" t="s">
        <v>268</v>
      </c>
      <c r="BE281" s="148">
        <f>IF(N281="základní",J281,0)</f>
        <v>0</v>
      </c>
      <c r="BF281" s="148">
        <f>IF(N281="snížená",J281,0)</f>
        <v>0</v>
      </c>
      <c r="BG281" s="148">
        <f>IF(N281="zákl. přenesená",J281,0)</f>
        <v>0</v>
      </c>
      <c r="BH281" s="148">
        <f>IF(N281="sníž. přenesená",J281,0)</f>
        <v>0</v>
      </c>
      <c r="BI281" s="148">
        <f>IF(N281="nulová",J281,0)</f>
        <v>0</v>
      </c>
      <c r="BJ281" s="17" t="s">
        <v>90</v>
      </c>
      <c r="BK281" s="148">
        <f>ROUND(I281*H281,2)</f>
        <v>0</v>
      </c>
      <c r="BL281" s="17" t="s">
        <v>101</v>
      </c>
      <c r="BM281" s="147" t="s">
        <v>1534</v>
      </c>
    </row>
    <row r="282" spans="2:65" s="1" customFormat="1" ht="48.75">
      <c r="B282" s="32"/>
      <c r="D282" s="150" t="s">
        <v>475</v>
      </c>
      <c r="F282" s="178" t="s">
        <v>6702</v>
      </c>
      <c r="I282" s="179"/>
      <c r="L282" s="32"/>
      <c r="M282" s="180"/>
      <c r="T282" s="56"/>
      <c r="AT282" s="17" t="s">
        <v>475</v>
      </c>
      <c r="AU282" s="17" t="s">
        <v>90</v>
      </c>
    </row>
    <row r="283" spans="2:65" s="1" customFormat="1" ht="24.2" customHeight="1">
      <c r="B283" s="32"/>
      <c r="C283" s="136" t="s">
        <v>662</v>
      </c>
      <c r="D283" s="136" t="s">
        <v>270</v>
      </c>
      <c r="E283" s="137" t="s">
        <v>6703</v>
      </c>
      <c r="F283" s="138" t="s">
        <v>6704</v>
      </c>
      <c r="G283" s="139" t="s">
        <v>982</v>
      </c>
      <c r="H283" s="140">
        <v>22</v>
      </c>
      <c r="I283" s="141"/>
      <c r="J283" s="142">
        <f>ROUND(I283*H283,2)</f>
        <v>0</v>
      </c>
      <c r="K283" s="138" t="s">
        <v>1</v>
      </c>
      <c r="L283" s="32"/>
      <c r="M283" s="143" t="s">
        <v>1</v>
      </c>
      <c r="N283" s="144" t="s">
        <v>43</v>
      </c>
      <c r="P283" s="145">
        <f>O283*H283</f>
        <v>0</v>
      </c>
      <c r="Q283" s="145">
        <v>0</v>
      </c>
      <c r="R283" s="145">
        <f>Q283*H283</f>
        <v>0</v>
      </c>
      <c r="S283" s="145">
        <v>0</v>
      </c>
      <c r="T283" s="146">
        <f>S283*H283</f>
        <v>0</v>
      </c>
      <c r="AR283" s="147" t="s">
        <v>101</v>
      </c>
      <c r="AT283" s="147" t="s">
        <v>270</v>
      </c>
      <c r="AU283" s="147" t="s">
        <v>90</v>
      </c>
      <c r="AY283" s="17" t="s">
        <v>268</v>
      </c>
      <c r="BE283" s="148">
        <f>IF(N283="základní",J283,0)</f>
        <v>0</v>
      </c>
      <c r="BF283" s="148">
        <f>IF(N283="snížená",J283,0)</f>
        <v>0</v>
      </c>
      <c r="BG283" s="148">
        <f>IF(N283="zákl. přenesená",J283,0)</f>
        <v>0</v>
      </c>
      <c r="BH283" s="148">
        <f>IF(N283="sníž. přenesená",J283,0)</f>
        <v>0</v>
      </c>
      <c r="BI283" s="148">
        <f>IF(N283="nulová",J283,0)</f>
        <v>0</v>
      </c>
      <c r="BJ283" s="17" t="s">
        <v>90</v>
      </c>
      <c r="BK283" s="148">
        <f>ROUND(I283*H283,2)</f>
        <v>0</v>
      </c>
      <c r="BL283" s="17" t="s">
        <v>101</v>
      </c>
      <c r="BM283" s="147" t="s">
        <v>1549</v>
      </c>
    </row>
    <row r="284" spans="2:65" s="1" customFormat="1" ht="29.25">
      <c r="B284" s="32"/>
      <c r="D284" s="150" t="s">
        <v>475</v>
      </c>
      <c r="F284" s="178" t="s">
        <v>6705</v>
      </c>
      <c r="I284" s="179"/>
      <c r="L284" s="32"/>
      <c r="M284" s="180"/>
      <c r="T284" s="56"/>
      <c r="AT284" s="17" t="s">
        <v>475</v>
      </c>
      <c r="AU284" s="17" t="s">
        <v>90</v>
      </c>
    </row>
    <row r="285" spans="2:65" s="1" customFormat="1" ht="16.5" customHeight="1">
      <c r="B285" s="32"/>
      <c r="C285" s="136" t="s">
        <v>667</v>
      </c>
      <c r="D285" s="136" t="s">
        <v>270</v>
      </c>
      <c r="E285" s="137" t="s">
        <v>6706</v>
      </c>
      <c r="F285" s="138" t="s">
        <v>6707</v>
      </c>
      <c r="G285" s="139" t="s">
        <v>982</v>
      </c>
      <c r="H285" s="140">
        <v>24</v>
      </c>
      <c r="I285" s="141"/>
      <c r="J285" s="142">
        <f>ROUND(I285*H285,2)</f>
        <v>0</v>
      </c>
      <c r="K285" s="138" t="s">
        <v>1</v>
      </c>
      <c r="L285" s="32"/>
      <c r="M285" s="143" t="s">
        <v>1</v>
      </c>
      <c r="N285" s="144" t="s">
        <v>43</v>
      </c>
      <c r="P285" s="145">
        <f>O285*H285</f>
        <v>0</v>
      </c>
      <c r="Q285" s="145">
        <v>0</v>
      </c>
      <c r="R285" s="145">
        <f>Q285*H285</f>
        <v>0</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1563</v>
      </c>
    </row>
    <row r="286" spans="2:65" s="1" customFormat="1" ht="29.25">
      <c r="B286" s="32"/>
      <c r="D286" s="150" t="s">
        <v>475</v>
      </c>
      <c r="F286" s="178" t="s">
        <v>6708</v>
      </c>
      <c r="I286" s="179"/>
      <c r="L286" s="32"/>
      <c r="M286" s="180"/>
      <c r="T286" s="56"/>
      <c r="AT286" s="17" t="s">
        <v>475</v>
      </c>
      <c r="AU286" s="17" t="s">
        <v>90</v>
      </c>
    </row>
    <row r="287" spans="2:65" s="1" customFormat="1" ht="16.5" customHeight="1">
      <c r="B287" s="32"/>
      <c r="C287" s="136" t="s">
        <v>671</v>
      </c>
      <c r="D287" s="136" t="s">
        <v>270</v>
      </c>
      <c r="E287" s="137" t="s">
        <v>6709</v>
      </c>
      <c r="F287" s="138" t="s">
        <v>6707</v>
      </c>
      <c r="G287" s="139" t="s">
        <v>982</v>
      </c>
      <c r="H287" s="140">
        <v>26.5</v>
      </c>
      <c r="I287" s="141"/>
      <c r="J287" s="142">
        <f>ROUND(I287*H287,2)</f>
        <v>0</v>
      </c>
      <c r="K287" s="138" t="s">
        <v>1</v>
      </c>
      <c r="L287" s="32"/>
      <c r="M287" s="143" t="s">
        <v>1</v>
      </c>
      <c r="N287" s="144" t="s">
        <v>43</v>
      </c>
      <c r="P287" s="145">
        <f>O287*H287</f>
        <v>0</v>
      </c>
      <c r="Q287" s="145">
        <v>0</v>
      </c>
      <c r="R287" s="145">
        <f>Q287*H287</f>
        <v>0</v>
      </c>
      <c r="S287" s="145">
        <v>0</v>
      </c>
      <c r="T287" s="146">
        <f>S287*H287</f>
        <v>0</v>
      </c>
      <c r="AR287" s="147" t="s">
        <v>101</v>
      </c>
      <c r="AT287" s="147" t="s">
        <v>270</v>
      </c>
      <c r="AU287" s="147" t="s">
        <v>90</v>
      </c>
      <c r="AY287" s="17" t="s">
        <v>268</v>
      </c>
      <c r="BE287" s="148">
        <f>IF(N287="základní",J287,0)</f>
        <v>0</v>
      </c>
      <c r="BF287" s="148">
        <f>IF(N287="snížená",J287,0)</f>
        <v>0</v>
      </c>
      <c r="BG287" s="148">
        <f>IF(N287="zákl. přenesená",J287,0)</f>
        <v>0</v>
      </c>
      <c r="BH287" s="148">
        <f>IF(N287="sníž. přenesená",J287,0)</f>
        <v>0</v>
      </c>
      <c r="BI287" s="148">
        <f>IF(N287="nulová",J287,0)</f>
        <v>0</v>
      </c>
      <c r="BJ287" s="17" t="s">
        <v>90</v>
      </c>
      <c r="BK287" s="148">
        <f>ROUND(I287*H287,2)</f>
        <v>0</v>
      </c>
      <c r="BL287" s="17" t="s">
        <v>101</v>
      </c>
      <c r="BM287" s="147" t="s">
        <v>584</v>
      </c>
    </row>
    <row r="288" spans="2:65" s="1" customFormat="1" ht="29.25">
      <c r="B288" s="32"/>
      <c r="D288" s="150" t="s">
        <v>475</v>
      </c>
      <c r="F288" s="178" t="s">
        <v>6710</v>
      </c>
      <c r="I288" s="179"/>
      <c r="L288" s="32"/>
      <c r="M288" s="180"/>
      <c r="T288" s="56"/>
      <c r="AT288" s="17" t="s">
        <v>475</v>
      </c>
      <c r="AU288" s="17" t="s">
        <v>90</v>
      </c>
    </row>
    <row r="289" spans="2:65" s="1" customFormat="1" ht="24.2" customHeight="1">
      <c r="B289" s="32"/>
      <c r="C289" s="136" t="s">
        <v>675</v>
      </c>
      <c r="D289" s="136" t="s">
        <v>270</v>
      </c>
      <c r="E289" s="137" t="s">
        <v>6711</v>
      </c>
      <c r="F289" s="138" t="s">
        <v>6712</v>
      </c>
      <c r="G289" s="139" t="s">
        <v>982</v>
      </c>
      <c r="H289" s="140">
        <v>36</v>
      </c>
      <c r="I289" s="141"/>
      <c r="J289" s="142">
        <f>ROUND(I289*H289,2)</f>
        <v>0</v>
      </c>
      <c r="K289" s="138" t="s">
        <v>1</v>
      </c>
      <c r="L289" s="32"/>
      <c r="M289" s="143" t="s">
        <v>1</v>
      </c>
      <c r="N289" s="144" t="s">
        <v>43</v>
      </c>
      <c r="P289" s="145">
        <f>O289*H289</f>
        <v>0</v>
      </c>
      <c r="Q289" s="145">
        <v>0</v>
      </c>
      <c r="R289" s="145">
        <f>Q289*H289</f>
        <v>0</v>
      </c>
      <c r="S289" s="145">
        <v>0</v>
      </c>
      <c r="T289" s="146">
        <f>S289*H289</f>
        <v>0</v>
      </c>
      <c r="AR289" s="147" t="s">
        <v>101</v>
      </c>
      <c r="AT289" s="147" t="s">
        <v>270</v>
      </c>
      <c r="AU289" s="147" t="s">
        <v>90</v>
      </c>
      <c r="AY289" s="17" t="s">
        <v>268</v>
      </c>
      <c r="BE289" s="148">
        <f>IF(N289="základní",J289,0)</f>
        <v>0</v>
      </c>
      <c r="BF289" s="148">
        <f>IF(N289="snížená",J289,0)</f>
        <v>0</v>
      </c>
      <c r="BG289" s="148">
        <f>IF(N289="zákl. přenesená",J289,0)</f>
        <v>0</v>
      </c>
      <c r="BH289" s="148">
        <f>IF(N289="sníž. přenesená",J289,0)</f>
        <v>0</v>
      </c>
      <c r="BI289" s="148">
        <f>IF(N289="nulová",J289,0)</f>
        <v>0</v>
      </c>
      <c r="BJ289" s="17" t="s">
        <v>90</v>
      </c>
      <c r="BK289" s="148">
        <f>ROUND(I289*H289,2)</f>
        <v>0</v>
      </c>
      <c r="BL289" s="17" t="s">
        <v>101</v>
      </c>
      <c r="BM289" s="147" t="s">
        <v>1583</v>
      </c>
    </row>
    <row r="290" spans="2:65" s="1" customFormat="1" ht="19.5">
      <c r="B290" s="32"/>
      <c r="D290" s="150" t="s">
        <v>475</v>
      </c>
      <c r="F290" s="178" t="s">
        <v>6713</v>
      </c>
      <c r="I290" s="179"/>
      <c r="L290" s="32"/>
      <c r="M290" s="180"/>
      <c r="T290" s="56"/>
      <c r="AT290" s="17" t="s">
        <v>475</v>
      </c>
      <c r="AU290" s="17" t="s">
        <v>90</v>
      </c>
    </row>
    <row r="291" spans="2:65" s="1" customFormat="1" ht="24.2" customHeight="1">
      <c r="B291" s="32"/>
      <c r="C291" s="136" t="s">
        <v>679</v>
      </c>
      <c r="D291" s="136" t="s">
        <v>270</v>
      </c>
      <c r="E291" s="137" t="s">
        <v>6714</v>
      </c>
      <c r="F291" s="138" t="s">
        <v>6715</v>
      </c>
      <c r="G291" s="139" t="s">
        <v>982</v>
      </c>
      <c r="H291" s="140">
        <v>30</v>
      </c>
      <c r="I291" s="141"/>
      <c r="J291" s="142">
        <f>ROUND(I291*H291,2)</f>
        <v>0</v>
      </c>
      <c r="K291" s="138" t="s">
        <v>1</v>
      </c>
      <c r="L291" s="32"/>
      <c r="M291" s="143" t="s">
        <v>1</v>
      </c>
      <c r="N291" s="144" t="s">
        <v>43</v>
      </c>
      <c r="P291" s="145">
        <f>O291*H291</f>
        <v>0</v>
      </c>
      <c r="Q291" s="145">
        <v>0</v>
      </c>
      <c r="R291" s="145">
        <f>Q291*H291</f>
        <v>0</v>
      </c>
      <c r="S291" s="145">
        <v>0</v>
      </c>
      <c r="T291" s="146">
        <f>S291*H291</f>
        <v>0</v>
      </c>
      <c r="AR291" s="147" t="s">
        <v>101</v>
      </c>
      <c r="AT291" s="147" t="s">
        <v>270</v>
      </c>
      <c r="AU291" s="147" t="s">
        <v>90</v>
      </c>
      <c r="AY291" s="17" t="s">
        <v>268</v>
      </c>
      <c r="BE291" s="148">
        <f>IF(N291="základní",J291,0)</f>
        <v>0</v>
      </c>
      <c r="BF291" s="148">
        <f>IF(N291="snížená",J291,0)</f>
        <v>0</v>
      </c>
      <c r="BG291" s="148">
        <f>IF(N291="zákl. přenesená",J291,0)</f>
        <v>0</v>
      </c>
      <c r="BH291" s="148">
        <f>IF(N291="sníž. přenesená",J291,0)</f>
        <v>0</v>
      </c>
      <c r="BI291" s="148">
        <f>IF(N291="nulová",J291,0)</f>
        <v>0</v>
      </c>
      <c r="BJ291" s="17" t="s">
        <v>90</v>
      </c>
      <c r="BK291" s="148">
        <f>ROUND(I291*H291,2)</f>
        <v>0</v>
      </c>
      <c r="BL291" s="17" t="s">
        <v>101</v>
      </c>
      <c r="BM291" s="147" t="s">
        <v>1587</v>
      </c>
    </row>
    <row r="292" spans="2:65" s="1" customFormat="1" ht="19.5">
      <c r="B292" s="32"/>
      <c r="D292" s="150" t="s">
        <v>475</v>
      </c>
      <c r="F292" s="178" t="s">
        <v>6716</v>
      </c>
      <c r="I292" s="179"/>
      <c r="L292" s="32"/>
      <c r="M292" s="198"/>
      <c r="N292" s="183"/>
      <c r="O292" s="183"/>
      <c r="P292" s="183"/>
      <c r="Q292" s="183"/>
      <c r="R292" s="183"/>
      <c r="S292" s="183"/>
      <c r="T292" s="199"/>
      <c r="AT292" s="17" t="s">
        <v>475</v>
      </c>
      <c r="AU292" s="17" t="s">
        <v>90</v>
      </c>
    </row>
    <row r="293" spans="2:65" s="1" customFormat="1" ht="6.95" customHeight="1">
      <c r="B293" s="44"/>
      <c r="C293" s="45"/>
      <c r="D293" s="45"/>
      <c r="E293" s="45"/>
      <c r="F293" s="45"/>
      <c r="G293" s="45"/>
      <c r="H293" s="45"/>
      <c r="I293" s="45"/>
      <c r="J293" s="45"/>
      <c r="K293" s="45"/>
      <c r="L293" s="32"/>
    </row>
  </sheetData>
  <sheetProtection algorithmName="SHA-512" hashValue="hmYLYWbZfHEMoM95HZZ0yKCisXWtj3FhU8yz3n1S9X9y229Q4N907xds8Bd8OcHfLxBCJDBJFDAWf7PX1SbXNg==" saltValue="QdFv4OgkCZUuLefeI+3mV9mBFsiTYs2944GAqe7Q2WMuLPMMY1QngHku0j3o/GG53psmuOZlBo15N8uoS9FlGg==" spinCount="100000" sheet="1" objects="1" scenarios="1" formatColumns="0" formatRows="0" autoFilter="0"/>
  <autoFilter ref="C130:K292" xr:uid="{00000000-0009-0000-0000-00001D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204</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6486</v>
      </c>
      <c r="F9" s="242"/>
      <c r="G9" s="242"/>
      <c r="H9" s="242"/>
      <c r="L9" s="20"/>
    </row>
    <row r="10" spans="2:46" ht="12" customHeight="1">
      <c r="B10" s="20"/>
      <c r="D10" s="27" t="s">
        <v>234</v>
      </c>
      <c r="L10" s="20"/>
    </row>
    <row r="11" spans="2:46" s="1" customFormat="1" ht="16.5" customHeight="1">
      <c r="B11" s="32"/>
      <c r="E11" s="222" t="s">
        <v>5679</v>
      </c>
      <c r="F11" s="257"/>
      <c r="G11" s="257"/>
      <c r="H11" s="257"/>
      <c r="L11" s="32"/>
    </row>
    <row r="12" spans="2:46" s="1" customFormat="1" ht="12" customHeight="1">
      <c r="B12" s="32"/>
      <c r="D12" s="27" t="s">
        <v>754</v>
      </c>
      <c r="L12" s="32"/>
    </row>
    <row r="13" spans="2:46" s="1" customFormat="1" ht="16.5" customHeight="1">
      <c r="B13" s="32"/>
      <c r="E13" s="235" t="s">
        <v>6717</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ROUND((SUM(BE128:BE178)),  2)</f>
        <v>0</v>
      </c>
      <c r="I37" s="96">
        <v>0.21</v>
      </c>
      <c r="J37" s="85">
        <f>ROUND(((SUM(BE128:BE178))*I37),  2)</f>
        <v>0</v>
      </c>
      <c r="L37" s="32"/>
    </row>
    <row r="38" spans="2:12" s="1" customFormat="1" ht="14.45" customHeight="1">
      <c r="B38" s="32"/>
      <c r="E38" s="27" t="s">
        <v>43</v>
      </c>
      <c r="F38" s="85">
        <f>ROUND((SUM(BF128:BF178)),  2)</f>
        <v>0</v>
      </c>
      <c r="I38" s="96">
        <v>0.15</v>
      </c>
      <c r="J38" s="85">
        <f>ROUND(((SUM(BF128:BF178))*I38),  2)</f>
        <v>0</v>
      </c>
      <c r="L38" s="32"/>
    </row>
    <row r="39" spans="2:12" s="1" customFormat="1" ht="14.45" hidden="1" customHeight="1">
      <c r="B39" s="32"/>
      <c r="E39" s="27" t="s">
        <v>44</v>
      </c>
      <c r="F39" s="85">
        <f>ROUND((SUM(BG128:BG178)),  2)</f>
        <v>0</v>
      </c>
      <c r="I39" s="96">
        <v>0.21</v>
      </c>
      <c r="J39" s="85">
        <f>0</f>
        <v>0</v>
      </c>
      <c r="L39" s="32"/>
    </row>
    <row r="40" spans="2:12" s="1" customFormat="1" ht="14.45" hidden="1" customHeight="1">
      <c r="B40" s="32"/>
      <c r="E40" s="27" t="s">
        <v>45</v>
      </c>
      <c r="F40" s="85">
        <f>ROUND((SUM(BH128:BH178)),  2)</f>
        <v>0</v>
      </c>
      <c r="I40" s="96">
        <v>0.15</v>
      </c>
      <c r="J40" s="85">
        <f>0</f>
        <v>0</v>
      </c>
      <c r="L40" s="32"/>
    </row>
    <row r="41" spans="2:12" s="1" customFormat="1" ht="14.45" hidden="1" customHeight="1">
      <c r="B41" s="32"/>
      <c r="E41" s="27" t="s">
        <v>46</v>
      </c>
      <c r="F41" s="85">
        <f>ROUND((SUM(BI128:BI178)),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6486</v>
      </c>
      <c r="F87" s="242"/>
      <c r="G87" s="242"/>
      <c r="H87" s="242"/>
      <c r="L87" s="20"/>
    </row>
    <row r="88" spans="2:12" ht="12" customHeight="1">
      <c r="B88" s="20"/>
      <c r="C88" s="27" t="s">
        <v>234</v>
      </c>
      <c r="L88" s="20"/>
    </row>
    <row r="89" spans="2:12" s="1" customFormat="1" ht="16.5" customHeight="1">
      <c r="B89" s="32"/>
      <c r="E89" s="222" t="s">
        <v>5679</v>
      </c>
      <c r="F89" s="257"/>
      <c r="G89" s="257"/>
      <c r="H89" s="257"/>
      <c r="L89" s="32"/>
    </row>
    <row r="90" spans="2:12" s="1" customFormat="1" ht="12" customHeight="1">
      <c r="B90" s="32"/>
      <c r="C90" s="27" t="s">
        <v>754</v>
      </c>
      <c r="L90" s="32"/>
    </row>
    <row r="91" spans="2:12" s="1" customFormat="1" ht="16.5" customHeight="1">
      <c r="B91" s="32"/>
      <c r="E91" s="235" t="str">
        <f>E13</f>
        <v>D.2.2.1. - Architektonicko-stavební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J128</f>
        <v>0</v>
      </c>
      <c r="L100" s="32"/>
      <c r="AU100" s="17" t="s">
        <v>242</v>
      </c>
    </row>
    <row r="101" spans="2:47" s="8" customFormat="1" ht="24.95" customHeight="1">
      <c r="B101" s="108"/>
      <c r="D101" s="109" t="s">
        <v>243</v>
      </c>
      <c r="E101" s="110"/>
      <c r="F101" s="110"/>
      <c r="G101" s="110"/>
      <c r="H101" s="110"/>
      <c r="I101" s="110"/>
      <c r="J101" s="111">
        <f>J129</f>
        <v>0</v>
      </c>
      <c r="L101" s="108"/>
    </row>
    <row r="102" spans="2:47" s="9" customFormat="1" ht="19.899999999999999" customHeight="1">
      <c r="B102" s="112"/>
      <c r="D102" s="113" t="s">
        <v>756</v>
      </c>
      <c r="E102" s="114"/>
      <c r="F102" s="114"/>
      <c r="G102" s="114"/>
      <c r="H102" s="114"/>
      <c r="I102" s="114"/>
      <c r="J102" s="115">
        <f>J130</f>
        <v>0</v>
      </c>
      <c r="L102" s="112"/>
    </row>
    <row r="103" spans="2:47" s="9" customFormat="1" ht="19.899999999999999" customHeight="1">
      <c r="B103" s="112"/>
      <c r="D103" s="113" t="s">
        <v>246</v>
      </c>
      <c r="E103" s="114"/>
      <c r="F103" s="114"/>
      <c r="G103" s="114"/>
      <c r="H103" s="114"/>
      <c r="I103" s="114"/>
      <c r="J103" s="115">
        <f>J172</f>
        <v>0</v>
      </c>
      <c r="L103" s="112"/>
    </row>
    <row r="104" spans="2:47" s="9" customFormat="1" ht="19.899999999999999" customHeight="1">
      <c r="B104" s="112"/>
      <c r="D104" s="113" t="s">
        <v>758</v>
      </c>
      <c r="E104" s="114"/>
      <c r="F104" s="114"/>
      <c r="G104" s="114"/>
      <c r="H104" s="114"/>
      <c r="I104" s="114"/>
      <c r="J104" s="115">
        <f>J177</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8" t="str">
        <f>E7</f>
        <v>VÝSTAVBA CHRÁNĚNÉHO BYDLENÍ V NOVÉ PACE</v>
      </c>
      <c r="F114" s="259"/>
      <c r="G114" s="259"/>
      <c r="H114" s="259"/>
      <c r="L114" s="32"/>
    </row>
    <row r="115" spans="2:63" ht="12" customHeight="1">
      <c r="B115" s="20"/>
      <c r="C115" s="27" t="s">
        <v>228</v>
      </c>
      <c r="L115" s="20"/>
    </row>
    <row r="116" spans="2:63" ht="16.5" customHeight="1">
      <c r="B116" s="20"/>
      <c r="E116" s="258" t="s">
        <v>6486</v>
      </c>
      <c r="F116" s="242"/>
      <c r="G116" s="242"/>
      <c r="H116" s="242"/>
      <c r="L116" s="20"/>
    </row>
    <row r="117" spans="2:63" ht="12" customHeight="1">
      <c r="B117" s="20"/>
      <c r="C117" s="27" t="s">
        <v>234</v>
      </c>
      <c r="L117" s="20"/>
    </row>
    <row r="118" spans="2:63" s="1" customFormat="1" ht="16.5" customHeight="1">
      <c r="B118" s="32"/>
      <c r="E118" s="222" t="s">
        <v>5679</v>
      </c>
      <c r="F118" s="257"/>
      <c r="G118" s="257"/>
      <c r="H118" s="257"/>
      <c r="L118" s="32"/>
    </row>
    <row r="119" spans="2:63" s="1" customFormat="1" ht="12" customHeight="1">
      <c r="B119" s="32"/>
      <c r="C119" s="27" t="s">
        <v>754</v>
      </c>
      <c r="L119" s="32"/>
    </row>
    <row r="120" spans="2:63" s="1" customFormat="1" ht="16.5" customHeight="1">
      <c r="B120" s="32"/>
      <c r="E120" s="235" t="str">
        <f>E13</f>
        <v>D.2.2.1. - Architektonicko-stavební řešení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30.755047499999996</v>
      </c>
      <c r="S128" s="53"/>
      <c r="T128" s="122">
        <f>T129</f>
        <v>37.04</v>
      </c>
      <c r="AT128" s="17" t="s">
        <v>76</v>
      </c>
      <c r="AU128" s="17" t="s">
        <v>242</v>
      </c>
      <c r="BK128" s="123">
        <f>BK129</f>
        <v>0</v>
      </c>
    </row>
    <row r="129" spans="2:65" s="11" customFormat="1" ht="25.9" customHeight="1">
      <c r="B129" s="124"/>
      <c r="D129" s="125" t="s">
        <v>76</v>
      </c>
      <c r="E129" s="126" t="s">
        <v>266</v>
      </c>
      <c r="F129" s="126" t="s">
        <v>267</v>
      </c>
      <c r="I129" s="127"/>
      <c r="J129" s="128">
        <f>BK129</f>
        <v>0</v>
      </c>
      <c r="L129" s="124"/>
      <c r="M129" s="129"/>
      <c r="P129" s="130">
        <f>P130+P172+P177</f>
        <v>0</v>
      </c>
      <c r="R129" s="130">
        <f>R130+R172+R177</f>
        <v>30.755047499999996</v>
      </c>
      <c r="T129" s="131">
        <f>T130+T172+T177</f>
        <v>37.04</v>
      </c>
      <c r="AR129" s="125" t="s">
        <v>84</v>
      </c>
      <c r="AT129" s="132" t="s">
        <v>76</v>
      </c>
      <c r="AU129" s="132" t="s">
        <v>77</v>
      </c>
      <c r="AY129" s="125" t="s">
        <v>268</v>
      </c>
      <c r="BK129" s="133">
        <f>BK130+BK172+BK177</f>
        <v>0</v>
      </c>
    </row>
    <row r="130" spans="2:65" s="11" customFormat="1" ht="22.9" customHeight="1">
      <c r="B130" s="124"/>
      <c r="D130" s="125" t="s">
        <v>76</v>
      </c>
      <c r="E130" s="134" t="s">
        <v>97</v>
      </c>
      <c r="F130" s="134" t="s">
        <v>855</v>
      </c>
      <c r="I130" s="127"/>
      <c r="J130" s="135">
        <f>BK130</f>
        <v>0</v>
      </c>
      <c r="L130" s="124"/>
      <c r="M130" s="129"/>
      <c r="P130" s="130">
        <f>SUM(P131:P171)</f>
        <v>0</v>
      </c>
      <c r="R130" s="130">
        <f>SUM(R131:R171)</f>
        <v>30.755027499999997</v>
      </c>
      <c r="T130" s="131">
        <f>SUM(T131:T171)</f>
        <v>37.04</v>
      </c>
      <c r="AR130" s="125" t="s">
        <v>84</v>
      </c>
      <c r="AT130" s="132" t="s">
        <v>76</v>
      </c>
      <c r="AU130" s="132" t="s">
        <v>84</v>
      </c>
      <c r="AY130" s="125" t="s">
        <v>268</v>
      </c>
      <c r="BK130" s="133">
        <f>SUM(BK131:BK171)</f>
        <v>0</v>
      </c>
    </row>
    <row r="131" spans="2:65" s="1" customFormat="1" ht="66.75" customHeight="1">
      <c r="B131" s="32"/>
      <c r="C131" s="136" t="s">
        <v>84</v>
      </c>
      <c r="D131" s="136" t="s">
        <v>270</v>
      </c>
      <c r="E131" s="137" t="s">
        <v>6718</v>
      </c>
      <c r="F131" s="138" t="s">
        <v>6719</v>
      </c>
      <c r="G131" s="139" t="s">
        <v>1442</v>
      </c>
      <c r="H131" s="140">
        <v>220.3</v>
      </c>
      <c r="I131" s="141"/>
      <c r="J131" s="142">
        <f>ROUND(I131*H131,2)</f>
        <v>0</v>
      </c>
      <c r="K131" s="138" t="s">
        <v>1</v>
      </c>
      <c r="L131" s="32"/>
      <c r="M131" s="143" t="s">
        <v>1</v>
      </c>
      <c r="N131" s="144" t="s">
        <v>43</v>
      </c>
      <c r="P131" s="145">
        <f>O131*H131</f>
        <v>0</v>
      </c>
      <c r="Q131" s="145">
        <v>0</v>
      </c>
      <c r="R131" s="145">
        <f>Q131*H131</f>
        <v>0</v>
      </c>
      <c r="S131" s="145">
        <v>0</v>
      </c>
      <c r="T131" s="146">
        <f>S131*H131</f>
        <v>0</v>
      </c>
      <c r="AR131" s="147" t="s">
        <v>101</v>
      </c>
      <c r="AT131" s="147" t="s">
        <v>270</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6720</v>
      </c>
    </row>
    <row r="132" spans="2:65" s="1" customFormat="1" ht="117">
      <c r="B132" s="32"/>
      <c r="D132" s="150" t="s">
        <v>475</v>
      </c>
      <c r="F132" s="178" t="s">
        <v>6721</v>
      </c>
      <c r="I132" s="179"/>
      <c r="L132" s="32"/>
      <c r="M132" s="180"/>
      <c r="T132" s="56"/>
      <c r="AT132" s="17" t="s">
        <v>475</v>
      </c>
      <c r="AU132" s="17" t="s">
        <v>90</v>
      </c>
    </row>
    <row r="133" spans="2:65" s="14" customFormat="1">
      <c r="B133" s="164"/>
      <c r="D133" s="150" t="s">
        <v>276</v>
      </c>
      <c r="E133" s="165" t="s">
        <v>1</v>
      </c>
      <c r="F133" s="166" t="s">
        <v>6722</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6723</v>
      </c>
      <c r="H134" s="153">
        <v>220.3</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220.3</v>
      </c>
      <c r="I135" s="161"/>
      <c r="L135" s="157"/>
      <c r="M135" s="162"/>
      <c r="T135" s="163"/>
      <c r="AT135" s="158" t="s">
        <v>276</v>
      </c>
      <c r="AU135" s="158" t="s">
        <v>90</v>
      </c>
      <c r="AV135" s="13" t="s">
        <v>101</v>
      </c>
      <c r="AW135" s="13" t="s">
        <v>32</v>
      </c>
      <c r="AX135" s="13" t="s">
        <v>84</v>
      </c>
      <c r="AY135" s="158" t="s">
        <v>268</v>
      </c>
    </row>
    <row r="136" spans="2:65" s="1" customFormat="1" ht="66.75" customHeight="1">
      <c r="B136" s="32"/>
      <c r="C136" s="136" t="s">
        <v>90</v>
      </c>
      <c r="D136" s="136" t="s">
        <v>270</v>
      </c>
      <c r="E136" s="137" t="s">
        <v>6724</v>
      </c>
      <c r="F136" s="138" t="s">
        <v>6725</v>
      </c>
      <c r="G136" s="139" t="s">
        <v>1442</v>
      </c>
      <c r="H136" s="140">
        <v>51.8</v>
      </c>
      <c r="I136" s="141"/>
      <c r="J136" s="142">
        <f>ROUND(I136*H136,2)</f>
        <v>0</v>
      </c>
      <c r="K136" s="138" t="s">
        <v>1</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6726</v>
      </c>
    </row>
    <row r="137" spans="2:65" s="1" customFormat="1" ht="117">
      <c r="B137" s="32"/>
      <c r="D137" s="150" t="s">
        <v>475</v>
      </c>
      <c r="F137" s="178" t="s">
        <v>6727</v>
      </c>
      <c r="I137" s="179"/>
      <c r="L137" s="32"/>
      <c r="M137" s="180"/>
      <c r="T137" s="56"/>
      <c r="AT137" s="17" t="s">
        <v>475</v>
      </c>
      <c r="AU137" s="17" t="s">
        <v>90</v>
      </c>
    </row>
    <row r="138" spans="2:65" s="14" customFormat="1">
      <c r="B138" s="164"/>
      <c r="D138" s="150" t="s">
        <v>276</v>
      </c>
      <c r="E138" s="165" t="s">
        <v>1</v>
      </c>
      <c r="F138" s="166" t="s">
        <v>6722</v>
      </c>
      <c r="H138" s="165" t="s">
        <v>1</v>
      </c>
      <c r="I138" s="167"/>
      <c r="L138" s="164"/>
      <c r="M138" s="168"/>
      <c r="T138" s="169"/>
      <c r="AT138" s="165" t="s">
        <v>276</v>
      </c>
      <c r="AU138" s="165" t="s">
        <v>90</v>
      </c>
      <c r="AV138" s="14" t="s">
        <v>84</v>
      </c>
      <c r="AW138" s="14" t="s">
        <v>32</v>
      </c>
      <c r="AX138" s="14" t="s">
        <v>77</v>
      </c>
      <c r="AY138" s="165" t="s">
        <v>268</v>
      </c>
    </row>
    <row r="139" spans="2:65" s="12" customFormat="1">
      <c r="B139" s="149"/>
      <c r="D139" s="150" t="s">
        <v>276</v>
      </c>
      <c r="E139" s="151" t="s">
        <v>1</v>
      </c>
      <c r="F139" s="152" t="s">
        <v>6728</v>
      </c>
      <c r="H139" s="153">
        <v>51.8</v>
      </c>
      <c r="I139" s="154"/>
      <c r="L139" s="149"/>
      <c r="M139" s="155"/>
      <c r="T139" s="156"/>
      <c r="AT139" s="151" t="s">
        <v>276</v>
      </c>
      <c r="AU139" s="151" t="s">
        <v>90</v>
      </c>
      <c r="AV139" s="12" t="s">
        <v>90</v>
      </c>
      <c r="AW139" s="12" t="s">
        <v>32</v>
      </c>
      <c r="AX139" s="12" t="s">
        <v>77</v>
      </c>
      <c r="AY139" s="151" t="s">
        <v>268</v>
      </c>
    </row>
    <row r="140" spans="2:65" s="13" customFormat="1">
      <c r="B140" s="157"/>
      <c r="D140" s="150" t="s">
        <v>276</v>
      </c>
      <c r="E140" s="158" t="s">
        <v>1</v>
      </c>
      <c r="F140" s="159" t="s">
        <v>278</v>
      </c>
      <c r="H140" s="160">
        <v>51.8</v>
      </c>
      <c r="I140" s="161"/>
      <c r="L140" s="157"/>
      <c r="M140" s="162"/>
      <c r="T140" s="163"/>
      <c r="AT140" s="158" t="s">
        <v>276</v>
      </c>
      <c r="AU140" s="158" t="s">
        <v>90</v>
      </c>
      <c r="AV140" s="13" t="s">
        <v>101</v>
      </c>
      <c r="AW140" s="13" t="s">
        <v>32</v>
      </c>
      <c r="AX140" s="13" t="s">
        <v>84</v>
      </c>
      <c r="AY140" s="158" t="s">
        <v>268</v>
      </c>
    </row>
    <row r="141" spans="2:65" s="1" customFormat="1" ht="76.349999999999994" customHeight="1">
      <c r="B141" s="32"/>
      <c r="C141" s="136" t="s">
        <v>97</v>
      </c>
      <c r="D141" s="136" t="s">
        <v>270</v>
      </c>
      <c r="E141" s="137" t="s">
        <v>6729</v>
      </c>
      <c r="F141" s="138" t="s">
        <v>6730</v>
      </c>
      <c r="G141" s="139" t="s">
        <v>318</v>
      </c>
      <c r="H141" s="140">
        <v>41</v>
      </c>
      <c r="I141" s="141"/>
      <c r="J141" s="142">
        <f>ROUND(I141*H141,2)</f>
        <v>0</v>
      </c>
      <c r="K141" s="138" t="s">
        <v>1</v>
      </c>
      <c r="L141" s="32"/>
      <c r="M141" s="143" t="s">
        <v>1</v>
      </c>
      <c r="N141" s="144" t="s">
        <v>43</v>
      </c>
      <c r="P141" s="145">
        <f>O141*H141</f>
        <v>0</v>
      </c>
      <c r="Q141" s="145">
        <v>0.48</v>
      </c>
      <c r="R141" s="145">
        <f>Q141*H141</f>
        <v>19.68</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6731</v>
      </c>
    </row>
    <row r="142" spans="2:65" s="1" customFormat="1" ht="107.25">
      <c r="B142" s="32"/>
      <c r="D142" s="150" t="s">
        <v>475</v>
      </c>
      <c r="F142" s="178" t="s">
        <v>6732</v>
      </c>
      <c r="I142" s="179"/>
      <c r="L142" s="32"/>
      <c r="M142" s="180"/>
      <c r="T142" s="56"/>
      <c r="AT142" s="17" t="s">
        <v>475</v>
      </c>
      <c r="AU142" s="17" t="s">
        <v>90</v>
      </c>
    </row>
    <row r="143" spans="2:65" s="12" customFormat="1">
      <c r="B143" s="149"/>
      <c r="D143" s="150" t="s">
        <v>276</v>
      </c>
      <c r="E143" s="151" t="s">
        <v>1</v>
      </c>
      <c r="F143" s="152" t="s">
        <v>6733</v>
      </c>
      <c r="H143" s="153">
        <v>41</v>
      </c>
      <c r="I143" s="154"/>
      <c r="L143" s="149"/>
      <c r="M143" s="155"/>
      <c r="T143" s="156"/>
      <c r="AT143" s="151" t="s">
        <v>276</v>
      </c>
      <c r="AU143" s="151" t="s">
        <v>90</v>
      </c>
      <c r="AV143" s="12" t="s">
        <v>90</v>
      </c>
      <c r="AW143" s="12" t="s">
        <v>32</v>
      </c>
      <c r="AX143" s="12" t="s">
        <v>77</v>
      </c>
      <c r="AY143" s="151" t="s">
        <v>268</v>
      </c>
    </row>
    <row r="144" spans="2:65" s="13" customFormat="1">
      <c r="B144" s="157"/>
      <c r="D144" s="150" t="s">
        <v>276</v>
      </c>
      <c r="E144" s="158" t="s">
        <v>1</v>
      </c>
      <c r="F144" s="159" t="s">
        <v>278</v>
      </c>
      <c r="H144" s="160">
        <v>41</v>
      </c>
      <c r="I144" s="161"/>
      <c r="L144" s="157"/>
      <c r="M144" s="162"/>
      <c r="T144" s="163"/>
      <c r="AT144" s="158" t="s">
        <v>276</v>
      </c>
      <c r="AU144" s="158" t="s">
        <v>90</v>
      </c>
      <c r="AV144" s="13" t="s">
        <v>101</v>
      </c>
      <c r="AW144" s="13" t="s">
        <v>32</v>
      </c>
      <c r="AX144" s="13" t="s">
        <v>84</v>
      </c>
      <c r="AY144" s="158" t="s">
        <v>268</v>
      </c>
    </row>
    <row r="145" spans="2:65" s="1" customFormat="1" ht="66.75" customHeight="1">
      <c r="B145" s="32"/>
      <c r="C145" s="136" t="s">
        <v>101</v>
      </c>
      <c r="D145" s="136" t="s">
        <v>270</v>
      </c>
      <c r="E145" s="137" t="s">
        <v>6734</v>
      </c>
      <c r="F145" s="138" t="s">
        <v>6735</v>
      </c>
      <c r="G145" s="139" t="s">
        <v>318</v>
      </c>
      <c r="H145" s="140">
        <v>63</v>
      </c>
      <c r="I145" s="141"/>
      <c r="J145" s="142">
        <f>ROUND(I145*H145,2)</f>
        <v>0</v>
      </c>
      <c r="K145" s="138" t="s">
        <v>1</v>
      </c>
      <c r="L145" s="32"/>
      <c r="M145" s="143" t="s">
        <v>1</v>
      </c>
      <c r="N145" s="144" t="s">
        <v>43</v>
      </c>
      <c r="P145" s="145">
        <f>O145*H145</f>
        <v>0</v>
      </c>
      <c r="Q145" s="145">
        <v>0</v>
      </c>
      <c r="R145" s="145">
        <f>Q145*H145</f>
        <v>0</v>
      </c>
      <c r="S145" s="145">
        <v>0.48</v>
      </c>
      <c r="T145" s="146">
        <f>S145*H145</f>
        <v>30.24</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6736</v>
      </c>
    </row>
    <row r="146" spans="2:65" s="1" customFormat="1" ht="146.25">
      <c r="B146" s="32"/>
      <c r="D146" s="150" t="s">
        <v>475</v>
      </c>
      <c r="F146" s="178" t="s">
        <v>6737</v>
      </c>
      <c r="I146" s="179"/>
      <c r="L146" s="32"/>
      <c r="M146" s="180"/>
      <c r="T146" s="56"/>
      <c r="AT146" s="17" t="s">
        <v>475</v>
      </c>
      <c r="AU146" s="17" t="s">
        <v>90</v>
      </c>
    </row>
    <row r="147" spans="2:65" s="12" customFormat="1">
      <c r="B147" s="149"/>
      <c r="D147" s="150" t="s">
        <v>276</v>
      </c>
      <c r="E147" s="151" t="s">
        <v>1</v>
      </c>
      <c r="F147" s="152" t="s">
        <v>6738</v>
      </c>
      <c r="H147" s="153">
        <v>63</v>
      </c>
      <c r="I147" s="154"/>
      <c r="L147" s="149"/>
      <c r="M147" s="155"/>
      <c r="T147" s="156"/>
      <c r="AT147" s="151" t="s">
        <v>276</v>
      </c>
      <c r="AU147" s="151" t="s">
        <v>90</v>
      </c>
      <c r="AV147" s="12" t="s">
        <v>90</v>
      </c>
      <c r="AW147" s="12" t="s">
        <v>32</v>
      </c>
      <c r="AX147" s="12" t="s">
        <v>77</v>
      </c>
      <c r="AY147" s="151" t="s">
        <v>268</v>
      </c>
    </row>
    <row r="148" spans="2:65" s="13" customFormat="1">
      <c r="B148" s="157"/>
      <c r="D148" s="150" t="s">
        <v>276</v>
      </c>
      <c r="E148" s="158" t="s">
        <v>1</v>
      </c>
      <c r="F148" s="159" t="s">
        <v>278</v>
      </c>
      <c r="H148" s="160">
        <v>63</v>
      </c>
      <c r="I148" s="161"/>
      <c r="L148" s="157"/>
      <c r="M148" s="162"/>
      <c r="T148" s="163"/>
      <c r="AT148" s="158" t="s">
        <v>276</v>
      </c>
      <c r="AU148" s="158" t="s">
        <v>90</v>
      </c>
      <c r="AV148" s="13" t="s">
        <v>101</v>
      </c>
      <c r="AW148" s="13" t="s">
        <v>32</v>
      </c>
      <c r="AX148" s="13" t="s">
        <v>84</v>
      </c>
      <c r="AY148" s="158" t="s">
        <v>268</v>
      </c>
    </row>
    <row r="149" spans="2:65" s="1" customFormat="1" ht="62.65" customHeight="1">
      <c r="B149" s="32"/>
      <c r="C149" s="136" t="s">
        <v>289</v>
      </c>
      <c r="D149" s="136" t="s">
        <v>270</v>
      </c>
      <c r="E149" s="137" t="s">
        <v>6739</v>
      </c>
      <c r="F149" s="138" t="s">
        <v>6740</v>
      </c>
      <c r="G149" s="139" t="s">
        <v>318</v>
      </c>
      <c r="H149" s="140">
        <v>17</v>
      </c>
      <c r="I149" s="141"/>
      <c r="J149" s="142">
        <f>ROUND(I149*H149,2)</f>
        <v>0</v>
      </c>
      <c r="K149" s="138" t="s">
        <v>1</v>
      </c>
      <c r="L149" s="32"/>
      <c r="M149" s="143" t="s">
        <v>1</v>
      </c>
      <c r="N149" s="144" t="s">
        <v>43</v>
      </c>
      <c r="P149" s="145">
        <f>O149*H149</f>
        <v>0</v>
      </c>
      <c r="Q149" s="145">
        <v>0</v>
      </c>
      <c r="R149" s="145">
        <f>Q149*H149</f>
        <v>0</v>
      </c>
      <c r="S149" s="145">
        <v>0.4</v>
      </c>
      <c r="T149" s="146">
        <f>S149*H149</f>
        <v>6.8000000000000007</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6741</v>
      </c>
    </row>
    <row r="150" spans="2:65" s="1" customFormat="1" ht="136.5">
      <c r="B150" s="32"/>
      <c r="D150" s="150" t="s">
        <v>475</v>
      </c>
      <c r="F150" s="178" t="s">
        <v>6742</v>
      </c>
      <c r="I150" s="179"/>
      <c r="L150" s="32"/>
      <c r="M150" s="180"/>
      <c r="T150" s="56"/>
      <c r="AT150" s="17" t="s">
        <v>475</v>
      </c>
      <c r="AU150" s="17" t="s">
        <v>90</v>
      </c>
    </row>
    <row r="151" spans="2:65" s="12" customFormat="1">
      <c r="B151" s="149"/>
      <c r="D151" s="150" t="s">
        <v>276</v>
      </c>
      <c r="E151" s="151" t="s">
        <v>1</v>
      </c>
      <c r="F151" s="152" t="s">
        <v>6743</v>
      </c>
      <c r="H151" s="153">
        <v>17</v>
      </c>
      <c r="I151" s="154"/>
      <c r="L151" s="149"/>
      <c r="M151" s="155"/>
      <c r="T151" s="156"/>
      <c r="AT151" s="151" t="s">
        <v>276</v>
      </c>
      <c r="AU151" s="151" t="s">
        <v>90</v>
      </c>
      <c r="AV151" s="12" t="s">
        <v>90</v>
      </c>
      <c r="AW151" s="12" t="s">
        <v>32</v>
      </c>
      <c r="AX151" s="12" t="s">
        <v>77</v>
      </c>
      <c r="AY151" s="151" t="s">
        <v>268</v>
      </c>
    </row>
    <row r="152" spans="2:65" s="13" customFormat="1">
      <c r="B152" s="157"/>
      <c r="D152" s="150" t="s">
        <v>276</v>
      </c>
      <c r="E152" s="158" t="s">
        <v>1</v>
      </c>
      <c r="F152" s="159" t="s">
        <v>278</v>
      </c>
      <c r="H152" s="160">
        <v>17</v>
      </c>
      <c r="I152" s="161"/>
      <c r="L152" s="157"/>
      <c r="M152" s="162"/>
      <c r="T152" s="163"/>
      <c r="AT152" s="158" t="s">
        <v>276</v>
      </c>
      <c r="AU152" s="158" t="s">
        <v>90</v>
      </c>
      <c r="AV152" s="13" t="s">
        <v>101</v>
      </c>
      <c r="AW152" s="13" t="s">
        <v>32</v>
      </c>
      <c r="AX152" s="13" t="s">
        <v>84</v>
      </c>
      <c r="AY152" s="158" t="s">
        <v>268</v>
      </c>
    </row>
    <row r="153" spans="2:65" s="1" customFormat="1" ht="62.65" customHeight="1">
      <c r="B153" s="32"/>
      <c r="C153" s="136" t="s">
        <v>293</v>
      </c>
      <c r="D153" s="136" t="s">
        <v>270</v>
      </c>
      <c r="E153" s="137" t="s">
        <v>6744</v>
      </c>
      <c r="F153" s="138" t="s">
        <v>6745</v>
      </c>
      <c r="G153" s="139" t="s">
        <v>440</v>
      </c>
      <c r="H153" s="140">
        <v>2</v>
      </c>
      <c r="I153" s="141"/>
      <c r="J153" s="142">
        <f>ROUND(I153*H153,2)</f>
        <v>0</v>
      </c>
      <c r="K153" s="138" t="s">
        <v>1</v>
      </c>
      <c r="L153" s="32"/>
      <c r="M153" s="143" t="s">
        <v>1</v>
      </c>
      <c r="N153" s="144" t="s">
        <v>43</v>
      </c>
      <c r="P153" s="145">
        <f>O153*H153</f>
        <v>0</v>
      </c>
      <c r="Q153" s="145">
        <v>0.01</v>
      </c>
      <c r="R153" s="145">
        <f>Q153*H153</f>
        <v>0.02</v>
      </c>
      <c r="S153" s="145">
        <v>0</v>
      </c>
      <c r="T153" s="146">
        <f>S153*H153</f>
        <v>0</v>
      </c>
      <c r="AR153" s="147" t="s">
        <v>101</v>
      </c>
      <c r="AT153" s="147" t="s">
        <v>270</v>
      </c>
      <c r="AU153" s="147" t="s">
        <v>90</v>
      </c>
      <c r="AY153" s="17" t="s">
        <v>268</v>
      </c>
      <c r="BE153" s="148">
        <f>IF(N153="základní",J153,0)</f>
        <v>0</v>
      </c>
      <c r="BF153" s="148">
        <f>IF(N153="snížená",J153,0)</f>
        <v>0</v>
      </c>
      <c r="BG153" s="148">
        <f>IF(N153="zákl. přenesená",J153,0)</f>
        <v>0</v>
      </c>
      <c r="BH153" s="148">
        <f>IF(N153="sníž. přenesená",J153,0)</f>
        <v>0</v>
      </c>
      <c r="BI153" s="148">
        <f>IF(N153="nulová",J153,0)</f>
        <v>0</v>
      </c>
      <c r="BJ153" s="17" t="s">
        <v>90</v>
      </c>
      <c r="BK153" s="148">
        <f>ROUND(I153*H153,2)</f>
        <v>0</v>
      </c>
      <c r="BL153" s="17" t="s">
        <v>101</v>
      </c>
      <c r="BM153" s="147" t="s">
        <v>6746</v>
      </c>
    </row>
    <row r="154" spans="2:65" s="1" customFormat="1" ht="117">
      <c r="B154" s="32"/>
      <c r="D154" s="150" t="s">
        <v>475</v>
      </c>
      <c r="F154" s="178" t="s">
        <v>6747</v>
      </c>
      <c r="I154" s="179"/>
      <c r="L154" s="32"/>
      <c r="M154" s="180"/>
      <c r="T154" s="56"/>
      <c r="AT154" s="17" t="s">
        <v>475</v>
      </c>
      <c r="AU154" s="17" t="s">
        <v>90</v>
      </c>
    </row>
    <row r="155" spans="2:65" s="12" customFormat="1">
      <c r="B155" s="149"/>
      <c r="D155" s="150" t="s">
        <v>276</v>
      </c>
      <c r="E155" s="151" t="s">
        <v>1</v>
      </c>
      <c r="F155" s="152" t="s">
        <v>6748</v>
      </c>
      <c r="H155" s="153">
        <v>2</v>
      </c>
      <c r="I155" s="154"/>
      <c r="L155" s="149"/>
      <c r="M155" s="155"/>
      <c r="T155" s="156"/>
      <c r="AT155" s="151" t="s">
        <v>276</v>
      </c>
      <c r="AU155" s="151" t="s">
        <v>90</v>
      </c>
      <c r="AV155" s="12" t="s">
        <v>90</v>
      </c>
      <c r="AW155" s="12" t="s">
        <v>32</v>
      </c>
      <c r="AX155" s="12" t="s">
        <v>77</v>
      </c>
      <c r="AY155" s="151" t="s">
        <v>268</v>
      </c>
    </row>
    <row r="156" spans="2:65" s="13" customFormat="1">
      <c r="B156" s="157"/>
      <c r="D156" s="150" t="s">
        <v>276</v>
      </c>
      <c r="E156" s="158" t="s">
        <v>1</v>
      </c>
      <c r="F156" s="159" t="s">
        <v>278</v>
      </c>
      <c r="H156" s="160">
        <v>2</v>
      </c>
      <c r="I156" s="161"/>
      <c r="L156" s="157"/>
      <c r="M156" s="162"/>
      <c r="T156" s="163"/>
      <c r="AT156" s="158" t="s">
        <v>276</v>
      </c>
      <c r="AU156" s="158" t="s">
        <v>90</v>
      </c>
      <c r="AV156" s="13" t="s">
        <v>101</v>
      </c>
      <c r="AW156" s="13" t="s">
        <v>32</v>
      </c>
      <c r="AX156" s="13" t="s">
        <v>84</v>
      </c>
      <c r="AY156" s="158" t="s">
        <v>268</v>
      </c>
    </row>
    <row r="157" spans="2:65" s="1" customFormat="1" ht="33" customHeight="1">
      <c r="B157" s="32"/>
      <c r="C157" s="136" t="s">
        <v>299</v>
      </c>
      <c r="D157" s="136" t="s">
        <v>270</v>
      </c>
      <c r="E157" s="137" t="s">
        <v>6749</v>
      </c>
      <c r="F157" s="138" t="s">
        <v>6750</v>
      </c>
      <c r="G157" s="139" t="s">
        <v>273</v>
      </c>
      <c r="H157" s="140">
        <v>40.15</v>
      </c>
      <c r="I157" s="141"/>
      <c r="J157" s="142">
        <f>ROUND(I157*H157,2)</f>
        <v>0</v>
      </c>
      <c r="K157" s="138" t="s">
        <v>274</v>
      </c>
      <c r="L157" s="32"/>
      <c r="M157" s="143" t="s">
        <v>1</v>
      </c>
      <c r="N157" s="144" t="s">
        <v>43</v>
      </c>
      <c r="P157" s="145">
        <f>O157*H157</f>
        <v>0</v>
      </c>
      <c r="Q157" s="145">
        <v>0.25605</v>
      </c>
      <c r="R157" s="145">
        <f>Q157*H157</f>
        <v>10.280407499999999</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6751</v>
      </c>
    </row>
    <row r="158" spans="2:65" s="14" customFormat="1" ht="22.5">
      <c r="B158" s="164"/>
      <c r="D158" s="150" t="s">
        <v>276</v>
      </c>
      <c r="E158" s="165" t="s">
        <v>1</v>
      </c>
      <c r="F158" s="166" t="s">
        <v>6752</v>
      </c>
      <c r="H158" s="165" t="s">
        <v>1</v>
      </c>
      <c r="I158" s="167"/>
      <c r="L158" s="164"/>
      <c r="M158" s="168"/>
      <c r="T158" s="169"/>
      <c r="AT158" s="165" t="s">
        <v>276</v>
      </c>
      <c r="AU158" s="165" t="s">
        <v>90</v>
      </c>
      <c r="AV158" s="14" t="s">
        <v>84</v>
      </c>
      <c r="AW158" s="14" t="s">
        <v>32</v>
      </c>
      <c r="AX158" s="14" t="s">
        <v>77</v>
      </c>
      <c r="AY158" s="165" t="s">
        <v>268</v>
      </c>
    </row>
    <row r="159" spans="2:65" s="12" customFormat="1">
      <c r="B159" s="149"/>
      <c r="D159" s="150" t="s">
        <v>276</v>
      </c>
      <c r="E159" s="151" t="s">
        <v>1</v>
      </c>
      <c r="F159" s="152" t="s">
        <v>6753</v>
      </c>
      <c r="H159" s="153">
        <v>14.058</v>
      </c>
      <c r="I159" s="154"/>
      <c r="L159" s="149"/>
      <c r="M159" s="155"/>
      <c r="T159" s="156"/>
      <c r="AT159" s="151" t="s">
        <v>276</v>
      </c>
      <c r="AU159" s="151" t="s">
        <v>90</v>
      </c>
      <c r="AV159" s="12" t="s">
        <v>90</v>
      </c>
      <c r="AW159" s="12" t="s">
        <v>32</v>
      </c>
      <c r="AX159" s="12" t="s">
        <v>77</v>
      </c>
      <c r="AY159" s="151" t="s">
        <v>268</v>
      </c>
    </row>
    <row r="160" spans="2:65" s="12" customFormat="1">
      <c r="B160" s="149"/>
      <c r="D160" s="150" t="s">
        <v>276</v>
      </c>
      <c r="E160" s="151" t="s">
        <v>1</v>
      </c>
      <c r="F160" s="152" t="s">
        <v>6754</v>
      </c>
      <c r="H160" s="153">
        <v>8.109</v>
      </c>
      <c r="I160" s="154"/>
      <c r="L160" s="149"/>
      <c r="M160" s="155"/>
      <c r="T160" s="156"/>
      <c r="AT160" s="151" t="s">
        <v>276</v>
      </c>
      <c r="AU160" s="151" t="s">
        <v>90</v>
      </c>
      <c r="AV160" s="12" t="s">
        <v>90</v>
      </c>
      <c r="AW160" s="12" t="s">
        <v>32</v>
      </c>
      <c r="AX160" s="12" t="s">
        <v>77</v>
      </c>
      <c r="AY160" s="151" t="s">
        <v>268</v>
      </c>
    </row>
    <row r="161" spans="2:65" s="12" customFormat="1">
      <c r="B161" s="149"/>
      <c r="D161" s="150" t="s">
        <v>276</v>
      </c>
      <c r="E161" s="151" t="s">
        <v>1</v>
      </c>
      <c r="F161" s="152" t="s">
        <v>6755</v>
      </c>
      <c r="H161" s="153">
        <v>3.3839999999999999</v>
      </c>
      <c r="I161" s="154"/>
      <c r="L161" s="149"/>
      <c r="M161" s="155"/>
      <c r="T161" s="156"/>
      <c r="AT161" s="151" t="s">
        <v>276</v>
      </c>
      <c r="AU161" s="151" t="s">
        <v>90</v>
      </c>
      <c r="AV161" s="12" t="s">
        <v>90</v>
      </c>
      <c r="AW161" s="12" t="s">
        <v>32</v>
      </c>
      <c r="AX161" s="12" t="s">
        <v>77</v>
      </c>
      <c r="AY161" s="151" t="s">
        <v>268</v>
      </c>
    </row>
    <row r="162" spans="2:65" s="12" customFormat="1">
      <c r="B162" s="149"/>
      <c r="D162" s="150" t="s">
        <v>276</v>
      </c>
      <c r="E162" s="151" t="s">
        <v>1</v>
      </c>
      <c r="F162" s="152" t="s">
        <v>6756</v>
      </c>
      <c r="H162" s="153">
        <v>14.599</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40.15</v>
      </c>
      <c r="I163" s="161"/>
      <c r="L163" s="157"/>
      <c r="M163" s="162"/>
      <c r="T163" s="163"/>
      <c r="AT163" s="158" t="s">
        <v>276</v>
      </c>
      <c r="AU163" s="158" t="s">
        <v>90</v>
      </c>
      <c r="AV163" s="13" t="s">
        <v>101</v>
      </c>
      <c r="AW163" s="13" t="s">
        <v>32</v>
      </c>
      <c r="AX163" s="13" t="s">
        <v>84</v>
      </c>
      <c r="AY163" s="158" t="s">
        <v>268</v>
      </c>
    </row>
    <row r="164" spans="2:65" s="1" customFormat="1" ht="24.2" customHeight="1">
      <c r="B164" s="32"/>
      <c r="C164" s="186" t="s">
        <v>309</v>
      </c>
      <c r="D164" s="186" t="s">
        <v>982</v>
      </c>
      <c r="E164" s="187" t="s">
        <v>6757</v>
      </c>
      <c r="F164" s="188" t="s">
        <v>6758</v>
      </c>
      <c r="G164" s="189" t="s">
        <v>5600</v>
      </c>
      <c r="H164" s="190">
        <v>20</v>
      </c>
      <c r="I164" s="191"/>
      <c r="J164" s="192">
        <f>ROUND(I164*H164,2)</f>
        <v>0</v>
      </c>
      <c r="K164" s="188" t="s">
        <v>274</v>
      </c>
      <c r="L164" s="193"/>
      <c r="M164" s="194" t="s">
        <v>1</v>
      </c>
      <c r="N164" s="195" t="s">
        <v>43</v>
      </c>
      <c r="P164" s="145">
        <f>O164*H164</f>
        <v>0</v>
      </c>
      <c r="Q164" s="145">
        <v>3.0000000000000001E-5</v>
      </c>
      <c r="R164" s="145">
        <f>Q164*H164</f>
        <v>6.0000000000000006E-4</v>
      </c>
      <c r="S164" s="145">
        <v>0</v>
      </c>
      <c r="T164" s="146">
        <f>S164*H164</f>
        <v>0</v>
      </c>
      <c r="AR164" s="147" t="s">
        <v>309</v>
      </c>
      <c r="AT164" s="147" t="s">
        <v>982</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6759</v>
      </c>
    </row>
    <row r="165" spans="2:65" s="1" customFormat="1" ht="33" customHeight="1">
      <c r="B165" s="32"/>
      <c r="C165" s="136" t="s">
        <v>315</v>
      </c>
      <c r="D165" s="136" t="s">
        <v>270</v>
      </c>
      <c r="E165" s="137" t="s">
        <v>6760</v>
      </c>
      <c r="F165" s="138" t="s">
        <v>6761</v>
      </c>
      <c r="G165" s="139" t="s">
        <v>318</v>
      </c>
      <c r="H165" s="140">
        <v>45.8</v>
      </c>
      <c r="I165" s="141"/>
      <c r="J165" s="142">
        <f>ROUND(I165*H165,2)</f>
        <v>0</v>
      </c>
      <c r="K165" s="138" t="s">
        <v>1</v>
      </c>
      <c r="L165" s="32"/>
      <c r="M165" s="143" t="s">
        <v>1</v>
      </c>
      <c r="N165" s="144" t="s">
        <v>43</v>
      </c>
      <c r="P165" s="145">
        <f>O165*H165</f>
        <v>0</v>
      </c>
      <c r="Q165" s="145">
        <v>1.6899999999999998E-2</v>
      </c>
      <c r="R165" s="145">
        <f>Q165*H165</f>
        <v>0.77401999999999993</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6762</v>
      </c>
    </row>
    <row r="166" spans="2:65" s="14" customFormat="1" ht="22.5">
      <c r="B166" s="164"/>
      <c r="D166" s="150" t="s">
        <v>276</v>
      </c>
      <c r="E166" s="165" t="s">
        <v>1</v>
      </c>
      <c r="F166" s="166" t="s">
        <v>6752</v>
      </c>
      <c r="H166" s="165" t="s">
        <v>1</v>
      </c>
      <c r="I166" s="167"/>
      <c r="L166" s="164"/>
      <c r="M166" s="168"/>
      <c r="T166" s="169"/>
      <c r="AT166" s="165" t="s">
        <v>276</v>
      </c>
      <c r="AU166" s="165" t="s">
        <v>90</v>
      </c>
      <c r="AV166" s="14" t="s">
        <v>84</v>
      </c>
      <c r="AW166" s="14" t="s">
        <v>32</v>
      </c>
      <c r="AX166" s="14" t="s">
        <v>77</v>
      </c>
      <c r="AY166" s="165" t="s">
        <v>268</v>
      </c>
    </row>
    <row r="167" spans="2:65" s="12" customFormat="1">
      <c r="B167" s="149"/>
      <c r="D167" s="150" t="s">
        <v>276</v>
      </c>
      <c r="E167" s="151" t="s">
        <v>1</v>
      </c>
      <c r="F167" s="152" t="s">
        <v>6763</v>
      </c>
      <c r="H167" s="153">
        <v>17.100000000000001</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6764</v>
      </c>
      <c r="H168" s="153">
        <v>10.8</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6765</v>
      </c>
      <c r="H169" s="153">
        <v>3.6</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6766</v>
      </c>
      <c r="H170" s="153">
        <v>14.3</v>
      </c>
      <c r="I170" s="154"/>
      <c r="L170" s="149"/>
      <c r="M170" s="155"/>
      <c r="T170" s="156"/>
      <c r="AT170" s="151" t="s">
        <v>276</v>
      </c>
      <c r="AU170" s="151" t="s">
        <v>90</v>
      </c>
      <c r="AV170" s="12" t="s">
        <v>90</v>
      </c>
      <c r="AW170" s="12" t="s">
        <v>32</v>
      </c>
      <c r="AX170" s="12" t="s">
        <v>77</v>
      </c>
      <c r="AY170" s="151" t="s">
        <v>268</v>
      </c>
    </row>
    <row r="171" spans="2:65" s="13" customFormat="1">
      <c r="B171" s="157"/>
      <c r="D171" s="150" t="s">
        <v>276</v>
      </c>
      <c r="E171" s="158" t="s">
        <v>1</v>
      </c>
      <c r="F171" s="159" t="s">
        <v>278</v>
      </c>
      <c r="H171" s="160">
        <v>45.8</v>
      </c>
      <c r="I171" s="161"/>
      <c r="L171" s="157"/>
      <c r="M171" s="162"/>
      <c r="T171" s="163"/>
      <c r="AT171" s="158" t="s">
        <v>276</v>
      </c>
      <c r="AU171" s="158" t="s">
        <v>90</v>
      </c>
      <c r="AV171" s="13" t="s">
        <v>101</v>
      </c>
      <c r="AW171" s="13" t="s">
        <v>32</v>
      </c>
      <c r="AX171" s="13" t="s">
        <v>84</v>
      </c>
      <c r="AY171" s="158" t="s">
        <v>268</v>
      </c>
    </row>
    <row r="172" spans="2:65" s="11" customFormat="1" ht="22.9" customHeight="1">
      <c r="B172" s="124"/>
      <c r="D172" s="125" t="s">
        <v>76</v>
      </c>
      <c r="E172" s="134" t="s">
        <v>315</v>
      </c>
      <c r="F172" s="134" t="s">
        <v>447</v>
      </c>
      <c r="I172" s="127"/>
      <c r="J172" s="135">
        <f>BK172</f>
        <v>0</v>
      </c>
      <c r="L172" s="124"/>
      <c r="M172" s="129"/>
      <c r="P172" s="130">
        <f>SUM(P173:P176)</f>
        <v>0</v>
      </c>
      <c r="R172" s="130">
        <f>SUM(R173:R176)</f>
        <v>2.0000000000000002E-5</v>
      </c>
      <c r="T172" s="131">
        <f>SUM(T173:T176)</f>
        <v>0</v>
      </c>
      <c r="AR172" s="125" t="s">
        <v>84</v>
      </c>
      <c r="AT172" s="132" t="s">
        <v>76</v>
      </c>
      <c r="AU172" s="132" t="s">
        <v>84</v>
      </c>
      <c r="AY172" s="125" t="s">
        <v>268</v>
      </c>
      <c r="BK172" s="133">
        <f>SUM(BK173:BK176)</f>
        <v>0</v>
      </c>
    </row>
    <row r="173" spans="2:65" s="1" customFormat="1" ht="66.75" customHeight="1">
      <c r="B173" s="32"/>
      <c r="C173" s="136" t="s">
        <v>321</v>
      </c>
      <c r="D173" s="136" t="s">
        <v>270</v>
      </c>
      <c r="E173" s="137" t="s">
        <v>6767</v>
      </c>
      <c r="F173" s="138" t="s">
        <v>6768</v>
      </c>
      <c r="G173" s="139" t="s">
        <v>440</v>
      </c>
      <c r="H173" s="140">
        <v>1</v>
      </c>
      <c r="I173" s="141"/>
      <c r="J173" s="142">
        <f>ROUND(I173*H173,2)</f>
        <v>0</v>
      </c>
      <c r="K173" s="138" t="s">
        <v>1</v>
      </c>
      <c r="L173" s="32"/>
      <c r="M173" s="143" t="s">
        <v>1</v>
      </c>
      <c r="N173" s="144" t="s">
        <v>43</v>
      </c>
      <c r="P173" s="145">
        <f>O173*H173</f>
        <v>0</v>
      </c>
      <c r="Q173" s="145">
        <v>1.0000000000000001E-5</v>
      </c>
      <c r="R173" s="145">
        <f>Q173*H173</f>
        <v>1.0000000000000001E-5</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6769</v>
      </c>
    </row>
    <row r="174" spans="2:65" s="1" customFormat="1" ht="39">
      <c r="B174" s="32"/>
      <c r="D174" s="150" t="s">
        <v>475</v>
      </c>
      <c r="F174" s="178" t="s">
        <v>6770</v>
      </c>
      <c r="I174" s="179"/>
      <c r="L174" s="32"/>
      <c r="M174" s="180"/>
      <c r="T174" s="56"/>
      <c r="AT174" s="17" t="s">
        <v>475</v>
      </c>
      <c r="AU174" s="17" t="s">
        <v>90</v>
      </c>
    </row>
    <row r="175" spans="2:65" s="1" customFormat="1" ht="66.75" customHeight="1">
      <c r="B175" s="32"/>
      <c r="C175" s="136" t="s">
        <v>326</v>
      </c>
      <c r="D175" s="136" t="s">
        <v>270</v>
      </c>
      <c r="E175" s="137" t="s">
        <v>6771</v>
      </c>
      <c r="F175" s="138" t="s">
        <v>6772</v>
      </c>
      <c r="G175" s="139" t="s">
        <v>440</v>
      </c>
      <c r="H175" s="140">
        <v>1</v>
      </c>
      <c r="I175" s="141"/>
      <c r="J175" s="142">
        <f>ROUND(I175*H175,2)</f>
        <v>0</v>
      </c>
      <c r="K175" s="138" t="s">
        <v>1</v>
      </c>
      <c r="L175" s="32"/>
      <c r="M175" s="143" t="s">
        <v>1</v>
      </c>
      <c r="N175" s="144" t="s">
        <v>43</v>
      </c>
      <c r="P175" s="145">
        <f>O175*H175</f>
        <v>0</v>
      </c>
      <c r="Q175" s="145">
        <v>1.0000000000000001E-5</v>
      </c>
      <c r="R175" s="145">
        <f>Q175*H175</f>
        <v>1.0000000000000001E-5</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6773</v>
      </c>
    </row>
    <row r="176" spans="2:65" s="1" customFormat="1" ht="39">
      <c r="B176" s="32"/>
      <c r="D176" s="150" t="s">
        <v>475</v>
      </c>
      <c r="F176" s="178" t="s">
        <v>6770</v>
      </c>
      <c r="I176" s="179"/>
      <c r="L176" s="32"/>
      <c r="M176" s="180"/>
      <c r="T176" s="56"/>
      <c r="AT176" s="17" t="s">
        <v>475</v>
      </c>
      <c r="AU176" s="17" t="s">
        <v>90</v>
      </c>
    </row>
    <row r="177" spans="2:65" s="11" customFormat="1" ht="22.9" customHeight="1">
      <c r="B177" s="124"/>
      <c r="D177" s="125" t="s">
        <v>76</v>
      </c>
      <c r="E177" s="134" t="s">
        <v>1380</v>
      </c>
      <c r="F177" s="134" t="s">
        <v>1381</v>
      </c>
      <c r="I177" s="127"/>
      <c r="J177" s="135">
        <f>BK177</f>
        <v>0</v>
      </c>
      <c r="L177" s="124"/>
      <c r="M177" s="129"/>
      <c r="P177" s="130">
        <f>P178</f>
        <v>0</v>
      </c>
      <c r="R177" s="130">
        <f>R178</f>
        <v>0</v>
      </c>
      <c r="T177" s="131">
        <f>T178</f>
        <v>0</v>
      </c>
      <c r="AR177" s="125" t="s">
        <v>84</v>
      </c>
      <c r="AT177" s="132" t="s">
        <v>76</v>
      </c>
      <c r="AU177" s="132" t="s">
        <v>84</v>
      </c>
      <c r="AY177" s="125" t="s">
        <v>268</v>
      </c>
      <c r="BK177" s="133">
        <f>BK178</f>
        <v>0</v>
      </c>
    </row>
    <row r="178" spans="2:65" s="1" customFormat="1" ht="33" customHeight="1">
      <c r="B178" s="32"/>
      <c r="C178" s="136" t="s">
        <v>346</v>
      </c>
      <c r="D178" s="136" t="s">
        <v>270</v>
      </c>
      <c r="E178" s="137" t="s">
        <v>5857</v>
      </c>
      <c r="F178" s="138" t="s">
        <v>5858</v>
      </c>
      <c r="G178" s="139" t="s">
        <v>413</v>
      </c>
      <c r="H178" s="140">
        <v>30.754999999999999</v>
      </c>
      <c r="I178" s="141"/>
      <c r="J178" s="142">
        <f>ROUND(I178*H178,2)</f>
        <v>0</v>
      </c>
      <c r="K178" s="138" t="s">
        <v>274</v>
      </c>
      <c r="L178" s="32"/>
      <c r="M178" s="181" t="s">
        <v>1</v>
      </c>
      <c r="N178" s="182" t="s">
        <v>43</v>
      </c>
      <c r="O178" s="183"/>
      <c r="P178" s="184">
        <f>O178*H178</f>
        <v>0</v>
      </c>
      <c r="Q178" s="184">
        <v>0</v>
      </c>
      <c r="R178" s="184">
        <f>Q178*H178</f>
        <v>0</v>
      </c>
      <c r="S178" s="184">
        <v>0</v>
      </c>
      <c r="T178" s="185">
        <f>S178*H178</f>
        <v>0</v>
      </c>
      <c r="AR178" s="147" t="s">
        <v>101</v>
      </c>
      <c r="AT178" s="147" t="s">
        <v>270</v>
      </c>
      <c r="AU178" s="147" t="s">
        <v>90</v>
      </c>
      <c r="AY178" s="17" t="s">
        <v>268</v>
      </c>
      <c r="BE178" s="148">
        <f>IF(N178="základní",J178,0)</f>
        <v>0</v>
      </c>
      <c r="BF178" s="148">
        <f>IF(N178="snížená",J178,0)</f>
        <v>0</v>
      </c>
      <c r="BG178" s="148">
        <f>IF(N178="zákl. přenesená",J178,0)</f>
        <v>0</v>
      </c>
      <c r="BH178" s="148">
        <f>IF(N178="sníž. přenesená",J178,0)</f>
        <v>0</v>
      </c>
      <c r="BI178" s="148">
        <f>IF(N178="nulová",J178,0)</f>
        <v>0</v>
      </c>
      <c r="BJ178" s="17" t="s">
        <v>90</v>
      </c>
      <c r="BK178" s="148">
        <f>ROUND(I178*H178,2)</f>
        <v>0</v>
      </c>
      <c r="BL178" s="17" t="s">
        <v>101</v>
      </c>
      <c r="BM178" s="147" t="s">
        <v>6774</v>
      </c>
    </row>
    <row r="179" spans="2:65" s="1" customFormat="1" ht="6.95" customHeight="1">
      <c r="B179" s="44"/>
      <c r="C179" s="45"/>
      <c r="D179" s="45"/>
      <c r="E179" s="45"/>
      <c r="F179" s="45"/>
      <c r="G179" s="45"/>
      <c r="H179" s="45"/>
      <c r="I179" s="45"/>
      <c r="J179" s="45"/>
      <c r="K179" s="45"/>
      <c r="L179" s="32"/>
    </row>
  </sheetData>
  <sheetProtection algorithmName="SHA-512" hashValue="xxt93jUayUBvpiN4zsatiJBH4h8J55eyAA0hUxSvaEy6F1hKo0SAVN6aAOgElS2SN+v+LGP9uj7KeKldydvb0A==" saltValue="SnxBAhTJcyEn2AVvt0Pw0eCSEYOxQTfx4oXPg7YY4EOvtygYmylzFyghO4CEXWrcm7TlrtUbWLRxdf2z8RzXPw==" spinCount="100000" sheet="1" objects="1" scenarios="1" formatColumns="0" formatRows="0" autoFilter="0"/>
  <autoFilter ref="C127:K178"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B2:BM27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2"/>
      <c r="M2" s="242"/>
      <c r="N2" s="242"/>
      <c r="O2" s="242"/>
      <c r="P2" s="242"/>
      <c r="Q2" s="242"/>
      <c r="R2" s="242"/>
      <c r="S2" s="242"/>
      <c r="T2" s="242"/>
      <c r="U2" s="242"/>
      <c r="V2" s="242"/>
      <c r="AT2" s="17" t="s">
        <v>206</v>
      </c>
      <c r="AZ2" s="92" t="s">
        <v>6775</v>
      </c>
      <c r="BA2" s="92" t="s">
        <v>1</v>
      </c>
      <c r="BB2" s="92" t="s">
        <v>215</v>
      </c>
      <c r="BC2" s="92" t="s">
        <v>6776</v>
      </c>
      <c r="BD2" s="92" t="s">
        <v>90</v>
      </c>
    </row>
    <row r="3" spans="2:56" ht="6.95" customHeight="1">
      <c r="B3" s="18"/>
      <c r="C3" s="19"/>
      <c r="D3" s="19"/>
      <c r="E3" s="19"/>
      <c r="F3" s="19"/>
      <c r="G3" s="19"/>
      <c r="H3" s="19"/>
      <c r="I3" s="19"/>
      <c r="J3" s="19"/>
      <c r="K3" s="19"/>
      <c r="L3" s="20"/>
      <c r="AT3" s="17" t="s">
        <v>84</v>
      </c>
      <c r="AZ3" s="92" t="s">
        <v>6777</v>
      </c>
      <c r="BA3" s="92" t="s">
        <v>1</v>
      </c>
      <c r="BB3" s="92" t="s">
        <v>215</v>
      </c>
      <c r="BC3" s="92" t="s">
        <v>6778</v>
      </c>
      <c r="BD3" s="92" t="s">
        <v>90</v>
      </c>
    </row>
    <row r="4" spans="2:56" ht="24.95" customHeight="1">
      <c r="B4" s="20"/>
      <c r="D4" s="21" t="s">
        <v>219</v>
      </c>
      <c r="L4" s="20"/>
      <c r="M4" s="93" t="s">
        <v>10</v>
      </c>
      <c r="AT4" s="17" t="s">
        <v>4</v>
      </c>
      <c r="AZ4" s="92" t="s">
        <v>6779</v>
      </c>
      <c r="BA4" s="92" t="s">
        <v>1</v>
      </c>
      <c r="BB4" s="92" t="s">
        <v>215</v>
      </c>
      <c r="BC4" s="92" t="s">
        <v>6780</v>
      </c>
      <c r="BD4" s="92" t="s">
        <v>90</v>
      </c>
    </row>
    <row r="5" spans="2:56" ht="6.95" customHeight="1">
      <c r="B5" s="20"/>
      <c r="L5" s="20"/>
      <c r="AZ5" s="92" t="s">
        <v>6781</v>
      </c>
      <c r="BA5" s="92" t="s">
        <v>1</v>
      </c>
      <c r="BB5" s="92" t="s">
        <v>215</v>
      </c>
      <c r="BC5" s="92" t="s">
        <v>6782</v>
      </c>
      <c r="BD5" s="92" t="s">
        <v>90</v>
      </c>
    </row>
    <row r="6" spans="2:56" ht="12" customHeight="1">
      <c r="B6" s="20"/>
      <c r="D6" s="27" t="s">
        <v>16</v>
      </c>
      <c r="L6" s="20"/>
      <c r="AZ6" s="92" t="s">
        <v>6783</v>
      </c>
      <c r="BA6" s="92" t="s">
        <v>1</v>
      </c>
      <c r="BB6" s="92" t="s">
        <v>215</v>
      </c>
      <c r="BC6" s="92" t="s">
        <v>6784</v>
      </c>
      <c r="BD6" s="92" t="s">
        <v>90</v>
      </c>
    </row>
    <row r="7" spans="2:56" ht="16.5" customHeight="1">
      <c r="B7" s="20"/>
      <c r="E7" s="258" t="str">
        <f>'Rekapitulace stavby'!K6</f>
        <v>VÝSTAVBA CHRÁNĚNÉHO BYDLENÍ V NOVÉ PACE</v>
      </c>
      <c r="F7" s="259"/>
      <c r="G7" s="259"/>
      <c r="H7" s="259"/>
      <c r="L7" s="20"/>
    </row>
    <row r="8" spans="2:56" ht="12.75">
      <c r="B8" s="20"/>
      <c r="D8" s="27" t="s">
        <v>228</v>
      </c>
      <c r="L8" s="20"/>
    </row>
    <row r="9" spans="2:56" ht="16.5" customHeight="1">
      <c r="B9" s="20"/>
      <c r="E9" s="258" t="s">
        <v>6486</v>
      </c>
      <c r="F9" s="242"/>
      <c r="G9" s="242"/>
      <c r="H9" s="242"/>
      <c r="L9" s="20"/>
    </row>
    <row r="10" spans="2:56" ht="12" customHeight="1">
      <c r="B10" s="20"/>
      <c r="D10" s="27" t="s">
        <v>234</v>
      </c>
      <c r="L10" s="20"/>
    </row>
    <row r="11" spans="2:56" s="1" customFormat="1" ht="16.5" customHeight="1">
      <c r="B11" s="32"/>
      <c r="E11" s="222" t="s">
        <v>5679</v>
      </c>
      <c r="F11" s="257"/>
      <c r="G11" s="257"/>
      <c r="H11" s="257"/>
      <c r="L11" s="32"/>
    </row>
    <row r="12" spans="2:56" s="1" customFormat="1" ht="12" customHeight="1">
      <c r="B12" s="32"/>
      <c r="D12" s="27" t="s">
        <v>754</v>
      </c>
      <c r="L12" s="32"/>
    </row>
    <row r="13" spans="2:56" s="1" customFormat="1" ht="16.5" customHeight="1">
      <c r="B13" s="32"/>
      <c r="E13" s="235" t="s">
        <v>6785</v>
      </c>
      <c r="F13" s="257"/>
      <c r="G13" s="257"/>
      <c r="H13" s="257"/>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ROUND((SUM(BE129:BE274)),  2)</f>
        <v>0</v>
      </c>
      <c r="I37" s="96">
        <v>0.21</v>
      </c>
      <c r="J37" s="85">
        <f>ROUND(((SUM(BE129:BE274))*I37),  2)</f>
        <v>0</v>
      </c>
      <c r="L37" s="32"/>
    </row>
    <row r="38" spans="2:12" s="1" customFormat="1" ht="14.45" customHeight="1">
      <c r="B38" s="32"/>
      <c r="E38" s="27" t="s">
        <v>43</v>
      </c>
      <c r="F38" s="85">
        <f>ROUND((SUM(BF129:BF274)),  2)</f>
        <v>0</v>
      </c>
      <c r="I38" s="96">
        <v>0.15</v>
      </c>
      <c r="J38" s="85">
        <f>ROUND(((SUM(BF129:BF274))*I38),  2)</f>
        <v>0</v>
      </c>
      <c r="L38" s="32"/>
    </row>
    <row r="39" spans="2:12" s="1" customFormat="1" ht="14.45" hidden="1" customHeight="1">
      <c r="B39" s="32"/>
      <c r="E39" s="27" t="s">
        <v>44</v>
      </c>
      <c r="F39" s="85">
        <f>ROUND((SUM(BG129:BG274)),  2)</f>
        <v>0</v>
      </c>
      <c r="I39" s="96">
        <v>0.21</v>
      </c>
      <c r="J39" s="85">
        <f>0</f>
        <v>0</v>
      </c>
      <c r="L39" s="32"/>
    </row>
    <row r="40" spans="2:12" s="1" customFormat="1" ht="14.45" hidden="1" customHeight="1">
      <c r="B40" s="32"/>
      <c r="E40" s="27" t="s">
        <v>45</v>
      </c>
      <c r="F40" s="85">
        <f>ROUND((SUM(BH129:BH274)),  2)</f>
        <v>0</v>
      </c>
      <c r="I40" s="96">
        <v>0.15</v>
      </c>
      <c r="J40" s="85">
        <f>0</f>
        <v>0</v>
      </c>
      <c r="L40" s="32"/>
    </row>
    <row r="41" spans="2:12" s="1" customFormat="1" ht="14.45" hidden="1" customHeight="1">
      <c r="B41" s="32"/>
      <c r="E41" s="27" t="s">
        <v>46</v>
      </c>
      <c r="F41" s="85">
        <f>ROUND((SUM(BI129:BI274)),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6486</v>
      </c>
      <c r="F87" s="242"/>
      <c r="G87" s="242"/>
      <c r="H87" s="242"/>
      <c r="L87" s="20"/>
    </row>
    <row r="88" spans="2:12" ht="12" customHeight="1">
      <c r="B88" s="20"/>
      <c r="C88" s="27" t="s">
        <v>234</v>
      </c>
      <c r="L88" s="20"/>
    </row>
    <row r="89" spans="2:12" s="1" customFormat="1" ht="16.5" customHeight="1">
      <c r="B89" s="32"/>
      <c r="E89" s="222" t="s">
        <v>5679</v>
      </c>
      <c r="F89" s="257"/>
      <c r="G89" s="257"/>
      <c r="H89" s="257"/>
      <c r="L89" s="32"/>
    </row>
    <row r="90" spans="2:12" s="1" customFormat="1" ht="12" customHeight="1">
      <c r="B90" s="32"/>
      <c r="C90" s="27" t="s">
        <v>754</v>
      </c>
      <c r="L90" s="32"/>
    </row>
    <row r="91" spans="2:12" s="1" customFormat="1" ht="16.5" customHeight="1">
      <c r="B91" s="32"/>
      <c r="E91" s="235" t="str">
        <f>E13</f>
        <v>D.2.2.2. - Stavebně konstrukční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244</v>
      </c>
      <c r="E102" s="114"/>
      <c r="F102" s="114"/>
      <c r="G102" s="114"/>
      <c r="H102" s="114"/>
      <c r="I102" s="114"/>
      <c r="J102" s="115">
        <f>J131</f>
        <v>0</v>
      </c>
      <c r="L102" s="112"/>
    </row>
    <row r="103" spans="2:47" s="9" customFormat="1" ht="19.899999999999999" customHeight="1">
      <c r="B103" s="112"/>
      <c r="D103" s="113" t="s">
        <v>245</v>
      </c>
      <c r="E103" s="114"/>
      <c r="F103" s="114"/>
      <c r="G103" s="114"/>
      <c r="H103" s="114"/>
      <c r="I103" s="114"/>
      <c r="J103" s="115">
        <f>J220</f>
        <v>0</v>
      </c>
      <c r="L103" s="112"/>
    </row>
    <row r="104" spans="2:47" s="9" customFormat="1" ht="19.899999999999999" customHeight="1">
      <c r="B104" s="112"/>
      <c r="D104" s="113" t="s">
        <v>246</v>
      </c>
      <c r="E104" s="114"/>
      <c r="F104" s="114"/>
      <c r="G104" s="114"/>
      <c r="H104" s="114"/>
      <c r="I104" s="114"/>
      <c r="J104" s="115">
        <f>J262</f>
        <v>0</v>
      </c>
      <c r="L104" s="112"/>
    </row>
    <row r="105" spans="2:47" s="9" customFormat="1" ht="19.899999999999999" customHeight="1">
      <c r="B105" s="112"/>
      <c r="D105" s="113" t="s">
        <v>758</v>
      </c>
      <c r="E105" s="114"/>
      <c r="F105" s="114"/>
      <c r="G105" s="114"/>
      <c r="H105" s="114"/>
      <c r="I105" s="114"/>
      <c r="J105" s="115">
        <f>J273</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8" t="str">
        <f>E7</f>
        <v>VÝSTAVBA CHRÁNĚNÉHO BYDLENÍ V NOVÉ PACE</v>
      </c>
      <c r="F115" s="259"/>
      <c r="G115" s="259"/>
      <c r="H115" s="259"/>
      <c r="L115" s="32"/>
    </row>
    <row r="116" spans="2:20" ht="12" customHeight="1">
      <c r="B116" s="20"/>
      <c r="C116" s="27" t="s">
        <v>228</v>
      </c>
      <c r="L116" s="20"/>
    </row>
    <row r="117" spans="2:20" ht="16.5" customHeight="1">
      <c r="B117" s="20"/>
      <c r="E117" s="258" t="s">
        <v>6486</v>
      </c>
      <c r="F117" s="242"/>
      <c r="G117" s="242"/>
      <c r="H117" s="242"/>
      <c r="L117" s="20"/>
    </row>
    <row r="118" spans="2:20" ht="12" customHeight="1">
      <c r="B118" s="20"/>
      <c r="C118" s="27" t="s">
        <v>234</v>
      </c>
      <c r="L118" s="20"/>
    </row>
    <row r="119" spans="2:20" s="1" customFormat="1" ht="16.5" customHeight="1">
      <c r="B119" s="32"/>
      <c r="E119" s="222" t="s">
        <v>5679</v>
      </c>
      <c r="F119" s="257"/>
      <c r="G119" s="257"/>
      <c r="H119" s="257"/>
      <c r="L119" s="32"/>
    </row>
    <row r="120" spans="2:20" s="1" customFormat="1" ht="12" customHeight="1">
      <c r="B120" s="32"/>
      <c r="C120" s="27" t="s">
        <v>754</v>
      </c>
      <c r="L120" s="32"/>
    </row>
    <row r="121" spans="2:20" s="1" customFormat="1" ht="16.5" customHeight="1">
      <c r="B121" s="32"/>
      <c r="E121" s="235" t="str">
        <f>E13</f>
        <v>D.2.2.2. - Stavebně konstrukční řešení</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187.65278282999995</v>
      </c>
      <c r="S129" s="53"/>
      <c r="T129" s="122">
        <f>T130</f>
        <v>0</v>
      </c>
      <c r="AT129" s="17" t="s">
        <v>76</v>
      </c>
      <c r="AU129" s="17" t="s">
        <v>242</v>
      </c>
      <c r="BK129" s="123">
        <f>BK130</f>
        <v>0</v>
      </c>
    </row>
    <row r="130" spans="2:65" s="11" customFormat="1" ht="25.9" customHeight="1">
      <c r="B130" s="124"/>
      <c r="D130" s="125" t="s">
        <v>76</v>
      </c>
      <c r="E130" s="126" t="s">
        <v>266</v>
      </c>
      <c r="F130" s="126" t="s">
        <v>267</v>
      </c>
      <c r="I130" s="127"/>
      <c r="J130" s="128">
        <f>BK130</f>
        <v>0</v>
      </c>
      <c r="L130" s="124"/>
      <c r="M130" s="129"/>
      <c r="P130" s="130">
        <f>P131+P220+P262+P273</f>
        <v>0</v>
      </c>
      <c r="R130" s="130">
        <f>R131+R220+R262+R273</f>
        <v>187.65278282999995</v>
      </c>
      <c r="T130" s="131">
        <f>T131+T220+T262+T273</f>
        <v>0</v>
      </c>
      <c r="AR130" s="125" t="s">
        <v>84</v>
      </c>
      <c r="AT130" s="132" t="s">
        <v>76</v>
      </c>
      <c r="AU130" s="132" t="s">
        <v>77</v>
      </c>
      <c r="AY130" s="125" t="s">
        <v>268</v>
      </c>
      <c r="BK130" s="133">
        <f>BK131+BK220+BK262+BK273</f>
        <v>0</v>
      </c>
    </row>
    <row r="131" spans="2:65" s="11" customFormat="1" ht="22.9" customHeight="1">
      <c r="B131" s="124"/>
      <c r="D131" s="125" t="s">
        <v>76</v>
      </c>
      <c r="E131" s="134" t="s">
        <v>84</v>
      </c>
      <c r="F131" s="134" t="s">
        <v>269</v>
      </c>
      <c r="I131" s="127"/>
      <c r="J131" s="135">
        <f>BK131</f>
        <v>0</v>
      </c>
      <c r="L131" s="124"/>
      <c r="M131" s="129"/>
      <c r="P131" s="130">
        <f>SUM(P132:P219)</f>
        <v>0</v>
      </c>
      <c r="R131" s="130">
        <f>SUM(R132:R219)</f>
        <v>0</v>
      </c>
      <c r="T131" s="131">
        <f>SUM(T132:T219)</f>
        <v>0</v>
      </c>
      <c r="AR131" s="125" t="s">
        <v>84</v>
      </c>
      <c r="AT131" s="132" t="s">
        <v>76</v>
      </c>
      <c r="AU131" s="132" t="s">
        <v>84</v>
      </c>
      <c r="AY131" s="125" t="s">
        <v>268</v>
      </c>
      <c r="BK131" s="133">
        <f>SUM(BK132:BK219)</f>
        <v>0</v>
      </c>
    </row>
    <row r="132" spans="2:65" s="1" customFormat="1" ht="33" customHeight="1">
      <c r="B132" s="32"/>
      <c r="C132" s="136" t="s">
        <v>84</v>
      </c>
      <c r="D132" s="136" t="s">
        <v>270</v>
      </c>
      <c r="E132" s="137" t="s">
        <v>322</v>
      </c>
      <c r="F132" s="138" t="s">
        <v>323</v>
      </c>
      <c r="G132" s="139" t="s">
        <v>215</v>
      </c>
      <c r="H132" s="140">
        <v>52.188000000000002</v>
      </c>
      <c r="I132" s="141"/>
      <c r="J132" s="142">
        <f>ROUND(I132*H132,2)</f>
        <v>0</v>
      </c>
      <c r="K132" s="138" t="s">
        <v>274</v>
      </c>
      <c r="L132" s="32"/>
      <c r="M132" s="143" t="s">
        <v>1</v>
      </c>
      <c r="N132" s="144" t="s">
        <v>43</v>
      </c>
      <c r="P132" s="145">
        <f>O132*H132</f>
        <v>0</v>
      </c>
      <c r="Q132" s="145">
        <v>0</v>
      </c>
      <c r="R132" s="145">
        <f>Q132*H132</f>
        <v>0</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5681</v>
      </c>
    </row>
    <row r="133" spans="2:65" s="14" customFormat="1">
      <c r="B133" s="164"/>
      <c r="D133" s="150" t="s">
        <v>276</v>
      </c>
      <c r="E133" s="165" t="s">
        <v>1</v>
      </c>
      <c r="F133" s="166" t="s">
        <v>6786</v>
      </c>
      <c r="H133" s="165" t="s">
        <v>1</v>
      </c>
      <c r="I133" s="167"/>
      <c r="L133" s="164"/>
      <c r="M133" s="168"/>
      <c r="T133" s="169"/>
      <c r="AT133" s="165" t="s">
        <v>276</v>
      </c>
      <c r="AU133" s="165" t="s">
        <v>90</v>
      </c>
      <c r="AV133" s="14" t="s">
        <v>84</v>
      </c>
      <c r="AW133" s="14" t="s">
        <v>32</v>
      </c>
      <c r="AX133" s="14" t="s">
        <v>77</v>
      </c>
      <c r="AY133" s="165" t="s">
        <v>268</v>
      </c>
    </row>
    <row r="134" spans="2:65" s="14" customFormat="1">
      <c r="B134" s="164"/>
      <c r="D134" s="150" t="s">
        <v>276</v>
      </c>
      <c r="E134" s="165" t="s">
        <v>1</v>
      </c>
      <c r="F134" s="166" t="s">
        <v>6787</v>
      </c>
      <c r="H134" s="165" t="s">
        <v>1</v>
      </c>
      <c r="I134" s="167"/>
      <c r="L134" s="164"/>
      <c r="M134" s="168"/>
      <c r="T134" s="169"/>
      <c r="AT134" s="165" t="s">
        <v>276</v>
      </c>
      <c r="AU134" s="165" t="s">
        <v>90</v>
      </c>
      <c r="AV134" s="14" t="s">
        <v>84</v>
      </c>
      <c r="AW134" s="14" t="s">
        <v>32</v>
      </c>
      <c r="AX134" s="14" t="s">
        <v>77</v>
      </c>
      <c r="AY134" s="165" t="s">
        <v>268</v>
      </c>
    </row>
    <row r="135" spans="2:65" s="12" customFormat="1">
      <c r="B135" s="149"/>
      <c r="D135" s="150" t="s">
        <v>276</v>
      </c>
      <c r="E135" s="151" t="s">
        <v>1</v>
      </c>
      <c r="F135" s="152" t="s">
        <v>6788</v>
      </c>
      <c r="H135" s="153">
        <v>10.504</v>
      </c>
      <c r="I135" s="154"/>
      <c r="L135" s="149"/>
      <c r="M135" s="155"/>
      <c r="T135" s="156"/>
      <c r="AT135" s="151" t="s">
        <v>276</v>
      </c>
      <c r="AU135" s="151" t="s">
        <v>90</v>
      </c>
      <c r="AV135" s="12" t="s">
        <v>90</v>
      </c>
      <c r="AW135" s="12" t="s">
        <v>32</v>
      </c>
      <c r="AX135" s="12" t="s">
        <v>77</v>
      </c>
      <c r="AY135" s="151" t="s">
        <v>268</v>
      </c>
    </row>
    <row r="136" spans="2:65" s="12" customFormat="1">
      <c r="B136" s="149"/>
      <c r="D136" s="150" t="s">
        <v>276</v>
      </c>
      <c r="E136" s="151" t="s">
        <v>1</v>
      </c>
      <c r="F136" s="152" t="s">
        <v>6789</v>
      </c>
      <c r="H136" s="153">
        <v>18.899999999999999</v>
      </c>
      <c r="I136" s="154"/>
      <c r="L136" s="149"/>
      <c r="M136" s="155"/>
      <c r="T136" s="156"/>
      <c r="AT136" s="151" t="s">
        <v>276</v>
      </c>
      <c r="AU136" s="151" t="s">
        <v>90</v>
      </c>
      <c r="AV136" s="12" t="s">
        <v>90</v>
      </c>
      <c r="AW136" s="12" t="s">
        <v>32</v>
      </c>
      <c r="AX136" s="12" t="s">
        <v>77</v>
      </c>
      <c r="AY136" s="151" t="s">
        <v>268</v>
      </c>
    </row>
    <row r="137" spans="2:65" s="14" customFormat="1">
      <c r="B137" s="164"/>
      <c r="D137" s="150" t="s">
        <v>276</v>
      </c>
      <c r="E137" s="165" t="s">
        <v>1</v>
      </c>
      <c r="F137" s="166" t="s">
        <v>6790</v>
      </c>
      <c r="H137" s="165" t="s">
        <v>1</v>
      </c>
      <c r="I137" s="167"/>
      <c r="L137" s="164"/>
      <c r="M137" s="168"/>
      <c r="T137" s="169"/>
      <c r="AT137" s="165" t="s">
        <v>276</v>
      </c>
      <c r="AU137" s="165" t="s">
        <v>90</v>
      </c>
      <c r="AV137" s="14" t="s">
        <v>84</v>
      </c>
      <c r="AW137" s="14" t="s">
        <v>32</v>
      </c>
      <c r="AX137" s="14" t="s">
        <v>77</v>
      </c>
      <c r="AY137" s="165" t="s">
        <v>268</v>
      </c>
    </row>
    <row r="138" spans="2:65" s="12" customFormat="1">
      <c r="B138" s="149"/>
      <c r="D138" s="150" t="s">
        <v>276</v>
      </c>
      <c r="E138" s="151" t="s">
        <v>1</v>
      </c>
      <c r="F138" s="152" t="s">
        <v>6791</v>
      </c>
      <c r="H138" s="153">
        <v>13.6</v>
      </c>
      <c r="I138" s="154"/>
      <c r="L138" s="149"/>
      <c r="M138" s="155"/>
      <c r="T138" s="156"/>
      <c r="AT138" s="151" t="s">
        <v>276</v>
      </c>
      <c r="AU138" s="151" t="s">
        <v>90</v>
      </c>
      <c r="AV138" s="12" t="s">
        <v>90</v>
      </c>
      <c r="AW138" s="12" t="s">
        <v>32</v>
      </c>
      <c r="AX138" s="12" t="s">
        <v>77</v>
      </c>
      <c r="AY138" s="151" t="s">
        <v>268</v>
      </c>
    </row>
    <row r="139" spans="2:65" s="12" customFormat="1">
      <c r="B139" s="149"/>
      <c r="D139" s="150" t="s">
        <v>276</v>
      </c>
      <c r="E139" s="151" t="s">
        <v>1</v>
      </c>
      <c r="F139" s="152" t="s">
        <v>6792</v>
      </c>
      <c r="H139" s="153">
        <v>4.1440000000000001</v>
      </c>
      <c r="I139" s="154"/>
      <c r="L139" s="149"/>
      <c r="M139" s="155"/>
      <c r="T139" s="156"/>
      <c r="AT139" s="151" t="s">
        <v>276</v>
      </c>
      <c r="AU139" s="151" t="s">
        <v>90</v>
      </c>
      <c r="AV139" s="12" t="s">
        <v>90</v>
      </c>
      <c r="AW139" s="12" t="s">
        <v>32</v>
      </c>
      <c r="AX139" s="12" t="s">
        <v>77</v>
      </c>
      <c r="AY139" s="151" t="s">
        <v>268</v>
      </c>
    </row>
    <row r="140" spans="2:65" s="12" customFormat="1">
      <c r="B140" s="149"/>
      <c r="D140" s="150" t="s">
        <v>276</v>
      </c>
      <c r="E140" s="151" t="s">
        <v>1</v>
      </c>
      <c r="F140" s="152" t="s">
        <v>6793</v>
      </c>
      <c r="H140" s="153">
        <v>5.04</v>
      </c>
      <c r="I140" s="154"/>
      <c r="L140" s="149"/>
      <c r="M140" s="155"/>
      <c r="T140" s="156"/>
      <c r="AT140" s="151" t="s">
        <v>276</v>
      </c>
      <c r="AU140" s="151" t="s">
        <v>90</v>
      </c>
      <c r="AV140" s="12" t="s">
        <v>90</v>
      </c>
      <c r="AW140" s="12" t="s">
        <v>32</v>
      </c>
      <c r="AX140" s="12" t="s">
        <v>77</v>
      </c>
      <c r="AY140" s="151" t="s">
        <v>268</v>
      </c>
    </row>
    <row r="141" spans="2:65" s="15" customFormat="1">
      <c r="B141" s="170"/>
      <c r="D141" s="150" t="s">
        <v>276</v>
      </c>
      <c r="E141" s="171" t="s">
        <v>6775</v>
      </c>
      <c r="F141" s="172" t="s">
        <v>325</v>
      </c>
      <c r="H141" s="173">
        <v>52.188000000000002</v>
      </c>
      <c r="I141" s="174"/>
      <c r="L141" s="170"/>
      <c r="M141" s="175"/>
      <c r="T141" s="176"/>
      <c r="AT141" s="171" t="s">
        <v>276</v>
      </c>
      <c r="AU141" s="171" t="s">
        <v>90</v>
      </c>
      <c r="AV141" s="15" t="s">
        <v>97</v>
      </c>
      <c r="AW141" s="15" t="s">
        <v>32</v>
      </c>
      <c r="AX141" s="15" t="s">
        <v>77</v>
      </c>
      <c r="AY141" s="171" t="s">
        <v>268</v>
      </c>
    </row>
    <row r="142" spans="2:65" s="13" customFormat="1">
      <c r="B142" s="157"/>
      <c r="D142" s="150" t="s">
        <v>276</v>
      </c>
      <c r="E142" s="158" t="s">
        <v>1</v>
      </c>
      <c r="F142" s="159" t="s">
        <v>278</v>
      </c>
      <c r="H142" s="160">
        <v>52.188000000000002</v>
      </c>
      <c r="I142" s="161"/>
      <c r="L142" s="157"/>
      <c r="M142" s="162"/>
      <c r="T142" s="163"/>
      <c r="AT142" s="158" t="s">
        <v>276</v>
      </c>
      <c r="AU142" s="158" t="s">
        <v>90</v>
      </c>
      <c r="AV142" s="13" t="s">
        <v>101</v>
      </c>
      <c r="AW142" s="13" t="s">
        <v>32</v>
      </c>
      <c r="AX142" s="13" t="s">
        <v>84</v>
      </c>
      <c r="AY142" s="158" t="s">
        <v>268</v>
      </c>
    </row>
    <row r="143" spans="2:65" s="1" customFormat="1" ht="33" customHeight="1">
      <c r="B143" s="32"/>
      <c r="C143" s="136" t="s">
        <v>90</v>
      </c>
      <c r="D143" s="136" t="s">
        <v>270</v>
      </c>
      <c r="E143" s="137" t="s">
        <v>6794</v>
      </c>
      <c r="F143" s="138" t="s">
        <v>6795</v>
      </c>
      <c r="G143" s="139" t="s">
        <v>215</v>
      </c>
      <c r="H143" s="140">
        <v>58.345999999999997</v>
      </c>
      <c r="I143" s="141"/>
      <c r="J143" s="142">
        <f>ROUND(I143*H143,2)</f>
        <v>0</v>
      </c>
      <c r="K143" s="138" t="s">
        <v>274</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6796</v>
      </c>
    </row>
    <row r="144" spans="2:65" s="14" customFormat="1">
      <c r="B144" s="164"/>
      <c r="D144" s="150" t="s">
        <v>276</v>
      </c>
      <c r="E144" s="165" t="s">
        <v>1</v>
      </c>
      <c r="F144" s="166" t="s">
        <v>6797</v>
      </c>
      <c r="H144" s="165" t="s">
        <v>1</v>
      </c>
      <c r="I144" s="167"/>
      <c r="L144" s="164"/>
      <c r="M144" s="168"/>
      <c r="T144" s="169"/>
      <c r="AT144" s="165" t="s">
        <v>276</v>
      </c>
      <c r="AU144" s="165" t="s">
        <v>90</v>
      </c>
      <c r="AV144" s="14" t="s">
        <v>84</v>
      </c>
      <c r="AW144" s="14" t="s">
        <v>32</v>
      </c>
      <c r="AX144" s="14" t="s">
        <v>77</v>
      </c>
      <c r="AY144" s="165" t="s">
        <v>268</v>
      </c>
    </row>
    <row r="145" spans="2:51" s="14" customFormat="1">
      <c r="B145" s="164"/>
      <c r="D145" s="150" t="s">
        <v>276</v>
      </c>
      <c r="E145" s="165" t="s">
        <v>1</v>
      </c>
      <c r="F145" s="166" t="s">
        <v>6798</v>
      </c>
      <c r="H145" s="165" t="s">
        <v>1</v>
      </c>
      <c r="I145" s="167"/>
      <c r="L145" s="164"/>
      <c r="M145" s="168"/>
      <c r="T145" s="169"/>
      <c r="AT145" s="165" t="s">
        <v>276</v>
      </c>
      <c r="AU145" s="165" t="s">
        <v>90</v>
      </c>
      <c r="AV145" s="14" t="s">
        <v>84</v>
      </c>
      <c r="AW145" s="14" t="s">
        <v>32</v>
      </c>
      <c r="AX145" s="14" t="s">
        <v>77</v>
      </c>
      <c r="AY145" s="165" t="s">
        <v>268</v>
      </c>
    </row>
    <row r="146" spans="2:51" s="12" customFormat="1">
      <c r="B146" s="149"/>
      <c r="D146" s="150" t="s">
        <v>276</v>
      </c>
      <c r="E146" s="151" t="s">
        <v>1</v>
      </c>
      <c r="F146" s="152" t="s">
        <v>6799</v>
      </c>
      <c r="H146" s="153">
        <v>6.6959999999999997</v>
      </c>
      <c r="I146" s="154"/>
      <c r="L146" s="149"/>
      <c r="M146" s="155"/>
      <c r="T146" s="156"/>
      <c r="AT146" s="151" t="s">
        <v>276</v>
      </c>
      <c r="AU146" s="151" t="s">
        <v>90</v>
      </c>
      <c r="AV146" s="12" t="s">
        <v>90</v>
      </c>
      <c r="AW146" s="12" t="s">
        <v>32</v>
      </c>
      <c r="AX146" s="12" t="s">
        <v>77</v>
      </c>
      <c r="AY146" s="151" t="s">
        <v>268</v>
      </c>
    </row>
    <row r="147" spans="2:51" s="12" customFormat="1">
      <c r="B147" s="149"/>
      <c r="D147" s="150" t="s">
        <v>276</v>
      </c>
      <c r="E147" s="151" t="s">
        <v>1</v>
      </c>
      <c r="F147" s="152" t="s">
        <v>6800</v>
      </c>
      <c r="H147" s="153">
        <v>2.7040000000000002</v>
      </c>
      <c r="I147" s="154"/>
      <c r="L147" s="149"/>
      <c r="M147" s="155"/>
      <c r="T147" s="156"/>
      <c r="AT147" s="151" t="s">
        <v>276</v>
      </c>
      <c r="AU147" s="151" t="s">
        <v>90</v>
      </c>
      <c r="AV147" s="12" t="s">
        <v>90</v>
      </c>
      <c r="AW147" s="12" t="s">
        <v>32</v>
      </c>
      <c r="AX147" s="12" t="s">
        <v>77</v>
      </c>
      <c r="AY147" s="151" t="s">
        <v>268</v>
      </c>
    </row>
    <row r="148" spans="2:51" s="12" customFormat="1">
      <c r="B148" s="149"/>
      <c r="D148" s="150" t="s">
        <v>276</v>
      </c>
      <c r="E148" s="151" t="s">
        <v>1</v>
      </c>
      <c r="F148" s="152" t="s">
        <v>6801</v>
      </c>
      <c r="H148" s="153">
        <v>5.7290000000000001</v>
      </c>
      <c r="I148" s="154"/>
      <c r="L148" s="149"/>
      <c r="M148" s="155"/>
      <c r="T148" s="156"/>
      <c r="AT148" s="151" t="s">
        <v>276</v>
      </c>
      <c r="AU148" s="151" t="s">
        <v>90</v>
      </c>
      <c r="AV148" s="12" t="s">
        <v>90</v>
      </c>
      <c r="AW148" s="12" t="s">
        <v>32</v>
      </c>
      <c r="AX148" s="12" t="s">
        <v>77</v>
      </c>
      <c r="AY148" s="151" t="s">
        <v>268</v>
      </c>
    </row>
    <row r="149" spans="2:51" s="12" customFormat="1">
      <c r="B149" s="149"/>
      <c r="D149" s="150" t="s">
        <v>276</v>
      </c>
      <c r="E149" s="151" t="s">
        <v>1</v>
      </c>
      <c r="F149" s="152" t="s">
        <v>6802</v>
      </c>
      <c r="H149" s="153">
        <v>4.4029999999999996</v>
      </c>
      <c r="I149" s="154"/>
      <c r="L149" s="149"/>
      <c r="M149" s="155"/>
      <c r="T149" s="156"/>
      <c r="AT149" s="151" t="s">
        <v>276</v>
      </c>
      <c r="AU149" s="151" t="s">
        <v>90</v>
      </c>
      <c r="AV149" s="12" t="s">
        <v>90</v>
      </c>
      <c r="AW149" s="12" t="s">
        <v>32</v>
      </c>
      <c r="AX149" s="12" t="s">
        <v>77</v>
      </c>
      <c r="AY149" s="151" t="s">
        <v>268</v>
      </c>
    </row>
    <row r="150" spans="2:51" s="14" customFormat="1">
      <c r="B150" s="164"/>
      <c r="D150" s="150" t="s">
        <v>276</v>
      </c>
      <c r="E150" s="165" t="s">
        <v>1</v>
      </c>
      <c r="F150" s="166" t="s">
        <v>6803</v>
      </c>
      <c r="H150" s="165" t="s">
        <v>1</v>
      </c>
      <c r="I150" s="167"/>
      <c r="L150" s="164"/>
      <c r="M150" s="168"/>
      <c r="T150" s="169"/>
      <c r="AT150" s="165" t="s">
        <v>276</v>
      </c>
      <c r="AU150" s="165" t="s">
        <v>90</v>
      </c>
      <c r="AV150" s="14" t="s">
        <v>84</v>
      </c>
      <c r="AW150" s="14" t="s">
        <v>32</v>
      </c>
      <c r="AX150" s="14" t="s">
        <v>77</v>
      </c>
      <c r="AY150" s="165" t="s">
        <v>268</v>
      </c>
    </row>
    <row r="151" spans="2:51" s="12" customFormat="1">
      <c r="B151" s="149"/>
      <c r="D151" s="150" t="s">
        <v>276</v>
      </c>
      <c r="E151" s="151" t="s">
        <v>1</v>
      </c>
      <c r="F151" s="152" t="s">
        <v>6804</v>
      </c>
      <c r="H151" s="153">
        <v>1.44</v>
      </c>
      <c r="I151" s="154"/>
      <c r="L151" s="149"/>
      <c r="M151" s="155"/>
      <c r="T151" s="156"/>
      <c r="AT151" s="151" t="s">
        <v>276</v>
      </c>
      <c r="AU151" s="151" t="s">
        <v>90</v>
      </c>
      <c r="AV151" s="12" t="s">
        <v>90</v>
      </c>
      <c r="AW151" s="12" t="s">
        <v>32</v>
      </c>
      <c r="AX151" s="12" t="s">
        <v>77</v>
      </c>
      <c r="AY151" s="151" t="s">
        <v>268</v>
      </c>
    </row>
    <row r="152" spans="2:51" s="12" customFormat="1">
      <c r="B152" s="149"/>
      <c r="D152" s="150" t="s">
        <v>276</v>
      </c>
      <c r="E152" s="151" t="s">
        <v>1</v>
      </c>
      <c r="F152" s="152" t="s">
        <v>6805</v>
      </c>
      <c r="H152" s="153">
        <v>3.456</v>
      </c>
      <c r="I152" s="154"/>
      <c r="L152" s="149"/>
      <c r="M152" s="155"/>
      <c r="T152" s="156"/>
      <c r="AT152" s="151" t="s">
        <v>276</v>
      </c>
      <c r="AU152" s="151" t="s">
        <v>90</v>
      </c>
      <c r="AV152" s="12" t="s">
        <v>90</v>
      </c>
      <c r="AW152" s="12" t="s">
        <v>32</v>
      </c>
      <c r="AX152" s="12" t="s">
        <v>77</v>
      </c>
      <c r="AY152" s="151" t="s">
        <v>268</v>
      </c>
    </row>
    <row r="153" spans="2:51" s="12" customFormat="1">
      <c r="B153" s="149"/>
      <c r="D153" s="150" t="s">
        <v>276</v>
      </c>
      <c r="E153" s="151" t="s">
        <v>1</v>
      </c>
      <c r="F153" s="152" t="s">
        <v>6806</v>
      </c>
      <c r="H153" s="153">
        <v>2.88</v>
      </c>
      <c r="I153" s="154"/>
      <c r="L153" s="149"/>
      <c r="M153" s="155"/>
      <c r="T153" s="156"/>
      <c r="AT153" s="151" t="s">
        <v>276</v>
      </c>
      <c r="AU153" s="151" t="s">
        <v>90</v>
      </c>
      <c r="AV153" s="12" t="s">
        <v>90</v>
      </c>
      <c r="AW153" s="12" t="s">
        <v>32</v>
      </c>
      <c r="AX153" s="12" t="s">
        <v>77</v>
      </c>
      <c r="AY153" s="151" t="s">
        <v>268</v>
      </c>
    </row>
    <row r="154" spans="2:51" s="12" customFormat="1">
      <c r="B154" s="149"/>
      <c r="D154" s="150" t="s">
        <v>276</v>
      </c>
      <c r="E154" s="151" t="s">
        <v>1</v>
      </c>
      <c r="F154" s="152" t="s">
        <v>6807</v>
      </c>
      <c r="H154" s="153">
        <v>2.3039999999999998</v>
      </c>
      <c r="I154" s="154"/>
      <c r="L154" s="149"/>
      <c r="M154" s="155"/>
      <c r="T154" s="156"/>
      <c r="AT154" s="151" t="s">
        <v>276</v>
      </c>
      <c r="AU154" s="151" t="s">
        <v>90</v>
      </c>
      <c r="AV154" s="12" t="s">
        <v>90</v>
      </c>
      <c r="AW154" s="12" t="s">
        <v>32</v>
      </c>
      <c r="AX154" s="12" t="s">
        <v>77</v>
      </c>
      <c r="AY154" s="151" t="s">
        <v>268</v>
      </c>
    </row>
    <row r="155" spans="2:51" s="12" customFormat="1">
      <c r="B155" s="149"/>
      <c r="D155" s="150" t="s">
        <v>276</v>
      </c>
      <c r="E155" s="151" t="s">
        <v>1</v>
      </c>
      <c r="F155" s="152" t="s">
        <v>6808</v>
      </c>
      <c r="H155" s="153">
        <v>1.98</v>
      </c>
      <c r="I155" s="154"/>
      <c r="L155" s="149"/>
      <c r="M155" s="155"/>
      <c r="T155" s="156"/>
      <c r="AT155" s="151" t="s">
        <v>276</v>
      </c>
      <c r="AU155" s="151" t="s">
        <v>90</v>
      </c>
      <c r="AV155" s="12" t="s">
        <v>90</v>
      </c>
      <c r="AW155" s="12" t="s">
        <v>32</v>
      </c>
      <c r="AX155" s="12" t="s">
        <v>77</v>
      </c>
      <c r="AY155" s="151" t="s">
        <v>268</v>
      </c>
    </row>
    <row r="156" spans="2:51" s="12" customFormat="1">
      <c r="B156" s="149"/>
      <c r="D156" s="150" t="s">
        <v>276</v>
      </c>
      <c r="E156" s="151" t="s">
        <v>1</v>
      </c>
      <c r="F156" s="152" t="s">
        <v>6809</v>
      </c>
      <c r="H156" s="153">
        <v>2.254</v>
      </c>
      <c r="I156" s="154"/>
      <c r="L156" s="149"/>
      <c r="M156" s="155"/>
      <c r="T156" s="156"/>
      <c r="AT156" s="151" t="s">
        <v>276</v>
      </c>
      <c r="AU156" s="151" t="s">
        <v>90</v>
      </c>
      <c r="AV156" s="12" t="s">
        <v>90</v>
      </c>
      <c r="AW156" s="12" t="s">
        <v>32</v>
      </c>
      <c r="AX156" s="12" t="s">
        <v>77</v>
      </c>
      <c r="AY156" s="151" t="s">
        <v>268</v>
      </c>
    </row>
    <row r="157" spans="2:51" s="12" customFormat="1">
      <c r="B157" s="149"/>
      <c r="D157" s="150" t="s">
        <v>276</v>
      </c>
      <c r="E157" s="151" t="s">
        <v>1</v>
      </c>
      <c r="F157" s="152" t="s">
        <v>6810</v>
      </c>
      <c r="H157" s="153">
        <v>0.8</v>
      </c>
      <c r="I157" s="154"/>
      <c r="L157" s="149"/>
      <c r="M157" s="155"/>
      <c r="T157" s="156"/>
      <c r="AT157" s="151" t="s">
        <v>276</v>
      </c>
      <c r="AU157" s="151" t="s">
        <v>90</v>
      </c>
      <c r="AV157" s="12" t="s">
        <v>90</v>
      </c>
      <c r="AW157" s="12" t="s">
        <v>32</v>
      </c>
      <c r="AX157" s="12" t="s">
        <v>77</v>
      </c>
      <c r="AY157" s="151" t="s">
        <v>268</v>
      </c>
    </row>
    <row r="158" spans="2:51" s="12" customFormat="1">
      <c r="B158" s="149"/>
      <c r="D158" s="150" t="s">
        <v>276</v>
      </c>
      <c r="E158" s="151" t="s">
        <v>1</v>
      </c>
      <c r="F158" s="152" t="s">
        <v>6811</v>
      </c>
      <c r="H158" s="153">
        <v>0.2</v>
      </c>
      <c r="I158" s="154"/>
      <c r="L158" s="149"/>
      <c r="M158" s="155"/>
      <c r="T158" s="156"/>
      <c r="AT158" s="151" t="s">
        <v>276</v>
      </c>
      <c r="AU158" s="151" t="s">
        <v>90</v>
      </c>
      <c r="AV158" s="12" t="s">
        <v>90</v>
      </c>
      <c r="AW158" s="12" t="s">
        <v>32</v>
      </c>
      <c r="AX158" s="12" t="s">
        <v>77</v>
      </c>
      <c r="AY158" s="151" t="s">
        <v>268</v>
      </c>
    </row>
    <row r="159" spans="2:51" s="12" customFormat="1">
      <c r="B159" s="149"/>
      <c r="D159" s="150" t="s">
        <v>276</v>
      </c>
      <c r="E159" s="151" t="s">
        <v>1</v>
      </c>
      <c r="F159" s="152" t="s">
        <v>6812</v>
      </c>
      <c r="H159" s="153">
        <v>0.32</v>
      </c>
      <c r="I159" s="154"/>
      <c r="L159" s="149"/>
      <c r="M159" s="155"/>
      <c r="T159" s="156"/>
      <c r="AT159" s="151" t="s">
        <v>276</v>
      </c>
      <c r="AU159" s="151" t="s">
        <v>90</v>
      </c>
      <c r="AV159" s="12" t="s">
        <v>90</v>
      </c>
      <c r="AW159" s="12" t="s">
        <v>32</v>
      </c>
      <c r="AX159" s="12" t="s">
        <v>77</v>
      </c>
      <c r="AY159" s="151" t="s">
        <v>268</v>
      </c>
    </row>
    <row r="160" spans="2:51" s="12" customFormat="1">
      <c r="B160" s="149"/>
      <c r="D160" s="150" t="s">
        <v>276</v>
      </c>
      <c r="E160" s="151" t="s">
        <v>1</v>
      </c>
      <c r="F160" s="152" t="s">
        <v>6813</v>
      </c>
      <c r="H160" s="153">
        <v>0.17599999999999999</v>
      </c>
      <c r="I160" s="154"/>
      <c r="L160" s="149"/>
      <c r="M160" s="155"/>
      <c r="T160" s="156"/>
      <c r="AT160" s="151" t="s">
        <v>276</v>
      </c>
      <c r="AU160" s="151" t="s">
        <v>90</v>
      </c>
      <c r="AV160" s="12" t="s">
        <v>90</v>
      </c>
      <c r="AW160" s="12" t="s">
        <v>32</v>
      </c>
      <c r="AX160" s="12" t="s">
        <v>77</v>
      </c>
      <c r="AY160" s="151" t="s">
        <v>268</v>
      </c>
    </row>
    <row r="161" spans="2:65" s="12" customFormat="1">
      <c r="B161" s="149"/>
      <c r="D161" s="150" t="s">
        <v>276</v>
      </c>
      <c r="E161" s="151" t="s">
        <v>1</v>
      </c>
      <c r="F161" s="152" t="s">
        <v>6814</v>
      </c>
      <c r="H161" s="153">
        <v>0.48</v>
      </c>
      <c r="I161" s="154"/>
      <c r="L161" s="149"/>
      <c r="M161" s="155"/>
      <c r="T161" s="156"/>
      <c r="AT161" s="151" t="s">
        <v>276</v>
      </c>
      <c r="AU161" s="151" t="s">
        <v>90</v>
      </c>
      <c r="AV161" s="12" t="s">
        <v>90</v>
      </c>
      <c r="AW161" s="12" t="s">
        <v>32</v>
      </c>
      <c r="AX161" s="12" t="s">
        <v>77</v>
      </c>
      <c r="AY161" s="151" t="s">
        <v>268</v>
      </c>
    </row>
    <row r="162" spans="2:65" s="12" customFormat="1">
      <c r="B162" s="149"/>
      <c r="D162" s="150" t="s">
        <v>276</v>
      </c>
      <c r="E162" s="151" t="s">
        <v>1</v>
      </c>
      <c r="F162" s="152" t="s">
        <v>6815</v>
      </c>
      <c r="H162" s="153">
        <v>0.22</v>
      </c>
      <c r="I162" s="154"/>
      <c r="L162" s="149"/>
      <c r="M162" s="155"/>
      <c r="T162" s="156"/>
      <c r="AT162" s="151" t="s">
        <v>276</v>
      </c>
      <c r="AU162" s="151" t="s">
        <v>90</v>
      </c>
      <c r="AV162" s="12" t="s">
        <v>90</v>
      </c>
      <c r="AW162" s="12" t="s">
        <v>32</v>
      </c>
      <c r="AX162" s="12" t="s">
        <v>77</v>
      </c>
      <c r="AY162" s="151" t="s">
        <v>268</v>
      </c>
    </row>
    <row r="163" spans="2:65" s="12" customFormat="1">
      <c r="B163" s="149"/>
      <c r="D163" s="150" t="s">
        <v>276</v>
      </c>
      <c r="E163" s="151" t="s">
        <v>1</v>
      </c>
      <c r="F163" s="152" t="s">
        <v>6816</v>
      </c>
      <c r="H163" s="153">
        <v>0.16200000000000001</v>
      </c>
      <c r="I163" s="154"/>
      <c r="L163" s="149"/>
      <c r="M163" s="155"/>
      <c r="T163" s="156"/>
      <c r="AT163" s="151" t="s">
        <v>276</v>
      </c>
      <c r="AU163" s="151" t="s">
        <v>90</v>
      </c>
      <c r="AV163" s="12" t="s">
        <v>90</v>
      </c>
      <c r="AW163" s="12" t="s">
        <v>32</v>
      </c>
      <c r="AX163" s="12" t="s">
        <v>77</v>
      </c>
      <c r="AY163" s="151" t="s">
        <v>268</v>
      </c>
    </row>
    <row r="164" spans="2:65" s="12" customFormat="1">
      <c r="B164" s="149"/>
      <c r="D164" s="150" t="s">
        <v>276</v>
      </c>
      <c r="E164" s="151" t="s">
        <v>1</v>
      </c>
      <c r="F164" s="152" t="s">
        <v>6817</v>
      </c>
      <c r="H164" s="153">
        <v>0.52</v>
      </c>
      <c r="I164" s="154"/>
      <c r="L164" s="149"/>
      <c r="M164" s="155"/>
      <c r="T164" s="156"/>
      <c r="AT164" s="151" t="s">
        <v>276</v>
      </c>
      <c r="AU164" s="151" t="s">
        <v>90</v>
      </c>
      <c r="AV164" s="12" t="s">
        <v>90</v>
      </c>
      <c r="AW164" s="12" t="s">
        <v>32</v>
      </c>
      <c r="AX164" s="12" t="s">
        <v>77</v>
      </c>
      <c r="AY164" s="151" t="s">
        <v>268</v>
      </c>
    </row>
    <row r="165" spans="2:65" s="12" customFormat="1">
      <c r="B165" s="149"/>
      <c r="D165" s="150" t="s">
        <v>276</v>
      </c>
      <c r="E165" s="151" t="s">
        <v>1</v>
      </c>
      <c r="F165" s="152" t="s">
        <v>6818</v>
      </c>
      <c r="H165" s="153">
        <v>11.78</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6819</v>
      </c>
      <c r="H166" s="153">
        <v>9.8420000000000005</v>
      </c>
      <c r="I166" s="154"/>
      <c r="L166" s="149"/>
      <c r="M166" s="155"/>
      <c r="T166" s="156"/>
      <c r="AT166" s="151" t="s">
        <v>276</v>
      </c>
      <c r="AU166" s="151" t="s">
        <v>90</v>
      </c>
      <c r="AV166" s="12" t="s">
        <v>90</v>
      </c>
      <c r="AW166" s="12" t="s">
        <v>32</v>
      </c>
      <c r="AX166" s="12" t="s">
        <v>77</v>
      </c>
      <c r="AY166" s="151" t="s">
        <v>268</v>
      </c>
    </row>
    <row r="167" spans="2:65" s="15" customFormat="1">
      <c r="B167" s="170"/>
      <c r="D167" s="150" t="s">
        <v>276</v>
      </c>
      <c r="E167" s="171" t="s">
        <v>6779</v>
      </c>
      <c r="F167" s="172" t="s">
        <v>325</v>
      </c>
      <c r="H167" s="173">
        <v>58.345999999999997</v>
      </c>
      <c r="I167" s="174"/>
      <c r="L167" s="170"/>
      <c r="M167" s="175"/>
      <c r="T167" s="176"/>
      <c r="AT167" s="171" t="s">
        <v>276</v>
      </c>
      <c r="AU167" s="171" t="s">
        <v>90</v>
      </c>
      <c r="AV167" s="15" t="s">
        <v>97</v>
      </c>
      <c r="AW167" s="15" t="s">
        <v>32</v>
      </c>
      <c r="AX167" s="15" t="s">
        <v>77</v>
      </c>
      <c r="AY167" s="171" t="s">
        <v>268</v>
      </c>
    </row>
    <row r="168" spans="2:65" s="13" customFormat="1">
      <c r="B168" s="157"/>
      <c r="D168" s="150" t="s">
        <v>276</v>
      </c>
      <c r="E168" s="158" t="s">
        <v>1</v>
      </c>
      <c r="F168" s="159" t="s">
        <v>278</v>
      </c>
      <c r="H168" s="160">
        <v>58.345999999999997</v>
      </c>
      <c r="I168" s="161"/>
      <c r="L168" s="157"/>
      <c r="M168" s="162"/>
      <c r="T168" s="163"/>
      <c r="AT168" s="158" t="s">
        <v>276</v>
      </c>
      <c r="AU168" s="158" t="s">
        <v>90</v>
      </c>
      <c r="AV168" s="13" t="s">
        <v>101</v>
      </c>
      <c r="AW168" s="13" t="s">
        <v>32</v>
      </c>
      <c r="AX168" s="13" t="s">
        <v>84</v>
      </c>
      <c r="AY168" s="158" t="s">
        <v>268</v>
      </c>
    </row>
    <row r="169" spans="2:65" s="1" customFormat="1" ht="33" customHeight="1">
      <c r="B169" s="32"/>
      <c r="C169" s="136" t="s">
        <v>97</v>
      </c>
      <c r="D169" s="136" t="s">
        <v>270</v>
      </c>
      <c r="E169" s="137" t="s">
        <v>6820</v>
      </c>
      <c r="F169" s="138" t="s">
        <v>6821</v>
      </c>
      <c r="G169" s="139" t="s">
        <v>215</v>
      </c>
      <c r="H169" s="140">
        <v>0.48499999999999999</v>
      </c>
      <c r="I169" s="141"/>
      <c r="J169" s="142">
        <f>ROUND(I169*H169,2)</f>
        <v>0</v>
      </c>
      <c r="K169" s="138" t="s">
        <v>274</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6822</v>
      </c>
    </row>
    <row r="170" spans="2:65" s="12" customFormat="1">
      <c r="B170" s="149"/>
      <c r="D170" s="150" t="s">
        <v>276</v>
      </c>
      <c r="E170" s="151" t="s">
        <v>1</v>
      </c>
      <c r="F170" s="152" t="s">
        <v>6823</v>
      </c>
      <c r="H170" s="153">
        <v>0.48499999999999999</v>
      </c>
      <c r="I170" s="154"/>
      <c r="L170" s="149"/>
      <c r="M170" s="155"/>
      <c r="T170" s="156"/>
      <c r="AT170" s="151" t="s">
        <v>276</v>
      </c>
      <c r="AU170" s="151" t="s">
        <v>90</v>
      </c>
      <c r="AV170" s="12" t="s">
        <v>90</v>
      </c>
      <c r="AW170" s="12" t="s">
        <v>32</v>
      </c>
      <c r="AX170" s="12" t="s">
        <v>77</v>
      </c>
      <c r="AY170" s="151" t="s">
        <v>268</v>
      </c>
    </row>
    <row r="171" spans="2:65" s="15" customFormat="1">
      <c r="B171" s="170"/>
      <c r="D171" s="150" t="s">
        <v>276</v>
      </c>
      <c r="E171" s="171" t="s">
        <v>6777</v>
      </c>
      <c r="F171" s="172" t="s">
        <v>325</v>
      </c>
      <c r="H171" s="173">
        <v>0.48499999999999999</v>
      </c>
      <c r="I171" s="174"/>
      <c r="L171" s="170"/>
      <c r="M171" s="175"/>
      <c r="T171" s="176"/>
      <c r="AT171" s="171" t="s">
        <v>276</v>
      </c>
      <c r="AU171" s="171" t="s">
        <v>90</v>
      </c>
      <c r="AV171" s="15" t="s">
        <v>97</v>
      </c>
      <c r="AW171" s="15" t="s">
        <v>32</v>
      </c>
      <c r="AX171" s="15" t="s">
        <v>77</v>
      </c>
      <c r="AY171" s="171" t="s">
        <v>268</v>
      </c>
    </row>
    <row r="172" spans="2:65" s="13" customFormat="1">
      <c r="B172" s="157"/>
      <c r="D172" s="150" t="s">
        <v>276</v>
      </c>
      <c r="E172" s="158" t="s">
        <v>1</v>
      </c>
      <c r="F172" s="159" t="s">
        <v>278</v>
      </c>
      <c r="H172" s="160">
        <v>0.48499999999999999</v>
      </c>
      <c r="I172" s="161"/>
      <c r="L172" s="157"/>
      <c r="M172" s="162"/>
      <c r="T172" s="163"/>
      <c r="AT172" s="158" t="s">
        <v>276</v>
      </c>
      <c r="AU172" s="158" t="s">
        <v>90</v>
      </c>
      <c r="AV172" s="13" t="s">
        <v>101</v>
      </c>
      <c r="AW172" s="13" t="s">
        <v>32</v>
      </c>
      <c r="AX172" s="13" t="s">
        <v>84</v>
      </c>
      <c r="AY172" s="158" t="s">
        <v>268</v>
      </c>
    </row>
    <row r="173" spans="2:65" s="1" customFormat="1" ht="24.2" customHeight="1">
      <c r="B173" s="32"/>
      <c r="C173" s="136" t="s">
        <v>101</v>
      </c>
      <c r="D173" s="136" t="s">
        <v>270</v>
      </c>
      <c r="E173" s="137" t="s">
        <v>808</v>
      </c>
      <c r="F173" s="138" t="s">
        <v>809</v>
      </c>
      <c r="G173" s="139" t="s">
        <v>215</v>
      </c>
      <c r="H173" s="140">
        <v>83.24</v>
      </c>
      <c r="I173" s="141"/>
      <c r="J173" s="142">
        <f>ROUND(I173*H173,2)</f>
        <v>0</v>
      </c>
      <c r="K173" s="138" t="s">
        <v>274</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5755</v>
      </c>
    </row>
    <row r="174" spans="2:65" s="12" customFormat="1">
      <c r="B174" s="149"/>
      <c r="D174" s="150" t="s">
        <v>276</v>
      </c>
      <c r="E174" s="151" t="s">
        <v>1</v>
      </c>
      <c r="F174" s="152" t="s">
        <v>6824</v>
      </c>
      <c r="H174" s="153">
        <v>82.91</v>
      </c>
      <c r="I174" s="154"/>
      <c r="L174" s="149"/>
      <c r="M174" s="155"/>
      <c r="T174" s="156"/>
      <c r="AT174" s="151" t="s">
        <v>276</v>
      </c>
      <c r="AU174" s="151" t="s">
        <v>90</v>
      </c>
      <c r="AV174" s="12" t="s">
        <v>90</v>
      </c>
      <c r="AW174" s="12" t="s">
        <v>32</v>
      </c>
      <c r="AX174" s="12" t="s">
        <v>77</v>
      </c>
      <c r="AY174" s="151" t="s">
        <v>268</v>
      </c>
    </row>
    <row r="175" spans="2:65" s="12" customFormat="1">
      <c r="B175" s="149"/>
      <c r="D175" s="150" t="s">
        <v>276</v>
      </c>
      <c r="E175" s="151" t="s">
        <v>1</v>
      </c>
      <c r="F175" s="152" t="s">
        <v>6825</v>
      </c>
      <c r="H175" s="153">
        <v>0.33</v>
      </c>
      <c r="I175" s="154"/>
      <c r="L175" s="149"/>
      <c r="M175" s="155"/>
      <c r="T175" s="156"/>
      <c r="AT175" s="151" t="s">
        <v>276</v>
      </c>
      <c r="AU175" s="151" t="s">
        <v>90</v>
      </c>
      <c r="AV175" s="12" t="s">
        <v>90</v>
      </c>
      <c r="AW175" s="12" t="s">
        <v>32</v>
      </c>
      <c r="AX175" s="12" t="s">
        <v>77</v>
      </c>
      <c r="AY175" s="151" t="s">
        <v>268</v>
      </c>
    </row>
    <row r="176" spans="2:65" s="13" customFormat="1">
      <c r="B176" s="157"/>
      <c r="D176" s="150" t="s">
        <v>276</v>
      </c>
      <c r="E176" s="158" t="s">
        <v>1</v>
      </c>
      <c r="F176" s="159" t="s">
        <v>278</v>
      </c>
      <c r="H176" s="160">
        <v>83.24</v>
      </c>
      <c r="I176" s="161"/>
      <c r="L176" s="157"/>
      <c r="M176" s="162"/>
      <c r="T176" s="163"/>
      <c r="AT176" s="158" t="s">
        <v>276</v>
      </c>
      <c r="AU176" s="158" t="s">
        <v>90</v>
      </c>
      <c r="AV176" s="13" t="s">
        <v>101</v>
      </c>
      <c r="AW176" s="13" t="s">
        <v>32</v>
      </c>
      <c r="AX176" s="13" t="s">
        <v>84</v>
      </c>
      <c r="AY176" s="158" t="s">
        <v>268</v>
      </c>
    </row>
    <row r="177" spans="2:65" s="1" customFormat="1" ht="37.9" customHeight="1">
      <c r="B177" s="32"/>
      <c r="C177" s="136" t="s">
        <v>289</v>
      </c>
      <c r="D177" s="136" t="s">
        <v>270</v>
      </c>
      <c r="E177" s="137" t="s">
        <v>397</v>
      </c>
      <c r="F177" s="138" t="s">
        <v>398</v>
      </c>
      <c r="G177" s="139" t="s">
        <v>215</v>
      </c>
      <c r="H177" s="140">
        <v>69.399000000000001</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5757</v>
      </c>
    </row>
    <row r="178" spans="2:65" s="12" customFormat="1">
      <c r="B178" s="149"/>
      <c r="D178" s="150" t="s">
        <v>276</v>
      </c>
      <c r="E178" s="151" t="s">
        <v>1</v>
      </c>
      <c r="F178" s="152" t="s">
        <v>6775</v>
      </c>
      <c r="H178" s="153">
        <v>52.188000000000002</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6779</v>
      </c>
      <c r="H179" s="153">
        <v>58.345999999999997</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6777</v>
      </c>
      <c r="H180" s="153">
        <v>0.48499999999999999</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6826</v>
      </c>
      <c r="H181" s="153">
        <v>-41.454999999999998</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6827</v>
      </c>
      <c r="H182" s="153">
        <v>-0.16500000000000001</v>
      </c>
      <c r="I182" s="154"/>
      <c r="L182" s="149"/>
      <c r="M182" s="155"/>
      <c r="T182" s="156"/>
      <c r="AT182" s="151" t="s">
        <v>276</v>
      </c>
      <c r="AU182" s="151" t="s">
        <v>90</v>
      </c>
      <c r="AV182" s="12" t="s">
        <v>90</v>
      </c>
      <c r="AW182" s="12" t="s">
        <v>32</v>
      </c>
      <c r="AX182" s="12" t="s">
        <v>77</v>
      </c>
      <c r="AY182" s="151" t="s">
        <v>268</v>
      </c>
    </row>
    <row r="183" spans="2:65" s="13" customFormat="1">
      <c r="B183" s="157"/>
      <c r="D183" s="150" t="s">
        <v>276</v>
      </c>
      <c r="E183" s="158" t="s">
        <v>1</v>
      </c>
      <c r="F183" s="159" t="s">
        <v>278</v>
      </c>
      <c r="H183" s="160">
        <v>69.399000000000001</v>
      </c>
      <c r="I183" s="161"/>
      <c r="L183" s="157"/>
      <c r="M183" s="162"/>
      <c r="T183" s="163"/>
      <c r="AT183" s="158" t="s">
        <v>276</v>
      </c>
      <c r="AU183" s="158" t="s">
        <v>90</v>
      </c>
      <c r="AV183" s="13" t="s">
        <v>101</v>
      </c>
      <c r="AW183" s="13" t="s">
        <v>32</v>
      </c>
      <c r="AX183" s="13" t="s">
        <v>84</v>
      </c>
      <c r="AY183" s="158" t="s">
        <v>268</v>
      </c>
    </row>
    <row r="184" spans="2:65" s="1" customFormat="1" ht="37.9" customHeight="1">
      <c r="B184" s="32"/>
      <c r="C184" s="136" t="s">
        <v>293</v>
      </c>
      <c r="D184" s="136" t="s">
        <v>270</v>
      </c>
      <c r="E184" s="137" t="s">
        <v>402</v>
      </c>
      <c r="F184" s="138" t="s">
        <v>403</v>
      </c>
      <c r="G184" s="139" t="s">
        <v>215</v>
      </c>
      <c r="H184" s="140">
        <v>763.38900000000001</v>
      </c>
      <c r="I184" s="141"/>
      <c r="J184" s="142">
        <f>ROUND(I184*H184,2)</f>
        <v>0</v>
      </c>
      <c r="K184" s="138" t="s">
        <v>274</v>
      </c>
      <c r="L184" s="32"/>
      <c r="M184" s="143" t="s">
        <v>1</v>
      </c>
      <c r="N184" s="144" t="s">
        <v>43</v>
      </c>
      <c r="P184" s="145">
        <f>O184*H184</f>
        <v>0</v>
      </c>
      <c r="Q184" s="145">
        <v>0</v>
      </c>
      <c r="R184" s="145">
        <f>Q184*H184</f>
        <v>0</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5759</v>
      </c>
    </row>
    <row r="185" spans="2:65" s="12" customFormat="1">
      <c r="B185" s="149"/>
      <c r="D185" s="150" t="s">
        <v>276</v>
      </c>
      <c r="E185" s="151" t="s">
        <v>1</v>
      </c>
      <c r="F185" s="152" t="s">
        <v>6775</v>
      </c>
      <c r="H185" s="153">
        <v>52.188000000000002</v>
      </c>
      <c r="I185" s="154"/>
      <c r="L185" s="149"/>
      <c r="M185" s="155"/>
      <c r="T185" s="156"/>
      <c r="AT185" s="151" t="s">
        <v>276</v>
      </c>
      <c r="AU185" s="151" t="s">
        <v>90</v>
      </c>
      <c r="AV185" s="12" t="s">
        <v>90</v>
      </c>
      <c r="AW185" s="12" t="s">
        <v>32</v>
      </c>
      <c r="AX185" s="12" t="s">
        <v>77</v>
      </c>
      <c r="AY185" s="151" t="s">
        <v>268</v>
      </c>
    </row>
    <row r="186" spans="2:65" s="12" customFormat="1">
      <c r="B186" s="149"/>
      <c r="D186" s="150" t="s">
        <v>276</v>
      </c>
      <c r="E186" s="151" t="s">
        <v>1</v>
      </c>
      <c r="F186" s="152" t="s">
        <v>6779</v>
      </c>
      <c r="H186" s="153">
        <v>58.345999999999997</v>
      </c>
      <c r="I186" s="154"/>
      <c r="L186" s="149"/>
      <c r="M186" s="155"/>
      <c r="T186" s="156"/>
      <c r="AT186" s="151" t="s">
        <v>276</v>
      </c>
      <c r="AU186" s="151" t="s">
        <v>90</v>
      </c>
      <c r="AV186" s="12" t="s">
        <v>90</v>
      </c>
      <c r="AW186" s="12" t="s">
        <v>32</v>
      </c>
      <c r="AX186" s="12" t="s">
        <v>77</v>
      </c>
      <c r="AY186" s="151" t="s">
        <v>268</v>
      </c>
    </row>
    <row r="187" spans="2:65" s="12" customFormat="1">
      <c r="B187" s="149"/>
      <c r="D187" s="150" t="s">
        <v>276</v>
      </c>
      <c r="E187" s="151" t="s">
        <v>1</v>
      </c>
      <c r="F187" s="152" t="s">
        <v>6777</v>
      </c>
      <c r="H187" s="153">
        <v>0.48499999999999999</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6826</v>
      </c>
      <c r="H188" s="153">
        <v>-41.454999999999998</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6827</v>
      </c>
      <c r="H189" s="153">
        <v>-0.16500000000000001</v>
      </c>
      <c r="I189" s="154"/>
      <c r="L189" s="149"/>
      <c r="M189" s="155"/>
      <c r="T189" s="156"/>
      <c r="AT189" s="151" t="s">
        <v>276</v>
      </c>
      <c r="AU189" s="151" t="s">
        <v>90</v>
      </c>
      <c r="AV189" s="12" t="s">
        <v>90</v>
      </c>
      <c r="AW189" s="12" t="s">
        <v>32</v>
      </c>
      <c r="AX189" s="12" t="s">
        <v>77</v>
      </c>
      <c r="AY189" s="151" t="s">
        <v>268</v>
      </c>
    </row>
    <row r="190" spans="2:65" s="13" customFormat="1">
      <c r="B190" s="157"/>
      <c r="D190" s="150" t="s">
        <v>276</v>
      </c>
      <c r="E190" s="158" t="s">
        <v>1</v>
      </c>
      <c r="F190" s="159" t="s">
        <v>278</v>
      </c>
      <c r="H190" s="160">
        <v>69.399000000000001</v>
      </c>
      <c r="I190" s="161"/>
      <c r="L190" s="157"/>
      <c r="M190" s="162"/>
      <c r="T190" s="163"/>
      <c r="AT190" s="158" t="s">
        <v>276</v>
      </c>
      <c r="AU190" s="158" t="s">
        <v>90</v>
      </c>
      <c r="AV190" s="13" t="s">
        <v>101</v>
      </c>
      <c r="AW190" s="13" t="s">
        <v>32</v>
      </c>
      <c r="AX190" s="13" t="s">
        <v>84</v>
      </c>
      <c r="AY190" s="158" t="s">
        <v>268</v>
      </c>
    </row>
    <row r="191" spans="2:65" s="12" customFormat="1">
      <c r="B191" s="149"/>
      <c r="D191" s="150" t="s">
        <v>276</v>
      </c>
      <c r="F191" s="152" t="s">
        <v>6828</v>
      </c>
      <c r="H191" s="153">
        <v>763.38900000000001</v>
      </c>
      <c r="I191" s="154"/>
      <c r="L191" s="149"/>
      <c r="M191" s="155"/>
      <c r="T191" s="156"/>
      <c r="AT191" s="151" t="s">
        <v>276</v>
      </c>
      <c r="AU191" s="151" t="s">
        <v>90</v>
      </c>
      <c r="AV191" s="12" t="s">
        <v>90</v>
      </c>
      <c r="AW191" s="12" t="s">
        <v>4</v>
      </c>
      <c r="AX191" s="12" t="s">
        <v>84</v>
      </c>
      <c r="AY191" s="151" t="s">
        <v>268</v>
      </c>
    </row>
    <row r="192" spans="2:65" s="1" customFormat="1" ht="24.2" customHeight="1">
      <c r="B192" s="32"/>
      <c r="C192" s="136" t="s">
        <v>299</v>
      </c>
      <c r="D192" s="136" t="s">
        <v>270</v>
      </c>
      <c r="E192" s="137" t="s">
        <v>817</v>
      </c>
      <c r="F192" s="138" t="s">
        <v>818</v>
      </c>
      <c r="G192" s="139" t="s">
        <v>215</v>
      </c>
      <c r="H192" s="140">
        <v>41.62</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5761</v>
      </c>
    </row>
    <row r="193" spans="2:65" s="12" customFormat="1">
      <c r="B193" s="149"/>
      <c r="D193" s="150" t="s">
        <v>276</v>
      </c>
      <c r="E193" s="151" t="s">
        <v>1</v>
      </c>
      <c r="F193" s="152" t="s">
        <v>6781</v>
      </c>
      <c r="H193" s="153">
        <v>41.454999999999998</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6783</v>
      </c>
      <c r="H194" s="153">
        <v>0.16500000000000001</v>
      </c>
      <c r="I194" s="154"/>
      <c r="L194" s="149"/>
      <c r="M194" s="155"/>
      <c r="T194" s="156"/>
      <c r="AT194" s="151" t="s">
        <v>276</v>
      </c>
      <c r="AU194" s="151" t="s">
        <v>90</v>
      </c>
      <c r="AV194" s="12" t="s">
        <v>90</v>
      </c>
      <c r="AW194" s="12" t="s">
        <v>32</v>
      </c>
      <c r="AX194" s="12" t="s">
        <v>77</v>
      </c>
      <c r="AY194" s="151" t="s">
        <v>268</v>
      </c>
    </row>
    <row r="195" spans="2:65" s="13" customFormat="1">
      <c r="B195" s="157"/>
      <c r="D195" s="150" t="s">
        <v>276</v>
      </c>
      <c r="E195" s="158" t="s">
        <v>1</v>
      </c>
      <c r="F195" s="159" t="s">
        <v>278</v>
      </c>
      <c r="H195" s="160">
        <v>41.62</v>
      </c>
      <c r="I195" s="161"/>
      <c r="L195" s="157"/>
      <c r="M195" s="162"/>
      <c r="T195" s="163"/>
      <c r="AT195" s="158" t="s">
        <v>276</v>
      </c>
      <c r="AU195" s="158" t="s">
        <v>90</v>
      </c>
      <c r="AV195" s="13" t="s">
        <v>101</v>
      </c>
      <c r="AW195" s="13" t="s">
        <v>32</v>
      </c>
      <c r="AX195" s="13" t="s">
        <v>84</v>
      </c>
      <c r="AY195" s="158" t="s">
        <v>268</v>
      </c>
    </row>
    <row r="196" spans="2:65" s="1" customFormat="1" ht="33" customHeight="1">
      <c r="B196" s="32"/>
      <c r="C196" s="136" t="s">
        <v>309</v>
      </c>
      <c r="D196" s="136" t="s">
        <v>270</v>
      </c>
      <c r="E196" s="137" t="s">
        <v>411</v>
      </c>
      <c r="F196" s="138" t="s">
        <v>412</v>
      </c>
      <c r="G196" s="139" t="s">
        <v>413</v>
      </c>
      <c r="H196" s="140">
        <v>124.91800000000001</v>
      </c>
      <c r="I196" s="141"/>
      <c r="J196" s="142">
        <f>ROUND(I196*H196,2)</f>
        <v>0</v>
      </c>
      <c r="K196" s="138" t="s">
        <v>274</v>
      </c>
      <c r="L196" s="32"/>
      <c r="M196" s="143" t="s">
        <v>1</v>
      </c>
      <c r="N196" s="144" t="s">
        <v>43</v>
      </c>
      <c r="P196" s="145">
        <f>O196*H196</f>
        <v>0</v>
      </c>
      <c r="Q196" s="145">
        <v>0</v>
      </c>
      <c r="R196" s="145">
        <f>Q196*H196</f>
        <v>0</v>
      </c>
      <c r="S196" s="145">
        <v>0</v>
      </c>
      <c r="T196" s="146">
        <f>S196*H196</f>
        <v>0</v>
      </c>
      <c r="AR196" s="147" t="s">
        <v>101</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101</v>
      </c>
      <c r="BM196" s="147" t="s">
        <v>5762</v>
      </c>
    </row>
    <row r="197" spans="2:65" s="12" customFormat="1">
      <c r="B197" s="149"/>
      <c r="D197" s="150" t="s">
        <v>276</v>
      </c>
      <c r="E197" s="151" t="s">
        <v>1</v>
      </c>
      <c r="F197" s="152" t="s">
        <v>6775</v>
      </c>
      <c r="H197" s="153">
        <v>52.188000000000002</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6779</v>
      </c>
      <c r="H198" s="153">
        <v>58.345999999999997</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6777</v>
      </c>
      <c r="H199" s="153">
        <v>0.48499999999999999</v>
      </c>
      <c r="I199" s="154"/>
      <c r="L199" s="149"/>
      <c r="M199" s="155"/>
      <c r="T199" s="156"/>
      <c r="AT199" s="151" t="s">
        <v>276</v>
      </c>
      <c r="AU199" s="151" t="s">
        <v>90</v>
      </c>
      <c r="AV199" s="12" t="s">
        <v>90</v>
      </c>
      <c r="AW199" s="12" t="s">
        <v>32</v>
      </c>
      <c r="AX199" s="12" t="s">
        <v>77</v>
      </c>
      <c r="AY199" s="151" t="s">
        <v>268</v>
      </c>
    </row>
    <row r="200" spans="2:65" s="12" customFormat="1">
      <c r="B200" s="149"/>
      <c r="D200" s="150" t="s">
        <v>276</v>
      </c>
      <c r="E200" s="151" t="s">
        <v>1</v>
      </c>
      <c r="F200" s="152" t="s">
        <v>6826</v>
      </c>
      <c r="H200" s="153">
        <v>-41.454999999999998</v>
      </c>
      <c r="I200" s="154"/>
      <c r="L200" s="149"/>
      <c r="M200" s="155"/>
      <c r="T200" s="156"/>
      <c r="AT200" s="151" t="s">
        <v>276</v>
      </c>
      <c r="AU200" s="151" t="s">
        <v>90</v>
      </c>
      <c r="AV200" s="12" t="s">
        <v>90</v>
      </c>
      <c r="AW200" s="12" t="s">
        <v>32</v>
      </c>
      <c r="AX200" s="12" t="s">
        <v>77</v>
      </c>
      <c r="AY200" s="151" t="s">
        <v>268</v>
      </c>
    </row>
    <row r="201" spans="2:65" s="12" customFormat="1">
      <c r="B201" s="149"/>
      <c r="D201" s="150" t="s">
        <v>276</v>
      </c>
      <c r="E201" s="151" t="s">
        <v>1</v>
      </c>
      <c r="F201" s="152" t="s">
        <v>6827</v>
      </c>
      <c r="H201" s="153">
        <v>-0.16500000000000001</v>
      </c>
      <c r="I201" s="154"/>
      <c r="L201" s="149"/>
      <c r="M201" s="155"/>
      <c r="T201" s="156"/>
      <c r="AT201" s="151" t="s">
        <v>276</v>
      </c>
      <c r="AU201" s="151" t="s">
        <v>90</v>
      </c>
      <c r="AV201" s="12" t="s">
        <v>90</v>
      </c>
      <c r="AW201" s="12" t="s">
        <v>32</v>
      </c>
      <c r="AX201" s="12" t="s">
        <v>77</v>
      </c>
      <c r="AY201" s="151" t="s">
        <v>268</v>
      </c>
    </row>
    <row r="202" spans="2:65" s="13" customFormat="1">
      <c r="B202" s="157"/>
      <c r="D202" s="150" t="s">
        <v>276</v>
      </c>
      <c r="E202" s="158" t="s">
        <v>1</v>
      </c>
      <c r="F202" s="159" t="s">
        <v>278</v>
      </c>
      <c r="H202" s="160">
        <v>69.399000000000001</v>
      </c>
      <c r="I202" s="161"/>
      <c r="L202" s="157"/>
      <c r="M202" s="162"/>
      <c r="T202" s="163"/>
      <c r="AT202" s="158" t="s">
        <v>276</v>
      </c>
      <c r="AU202" s="158" t="s">
        <v>90</v>
      </c>
      <c r="AV202" s="13" t="s">
        <v>101</v>
      </c>
      <c r="AW202" s="13" t="s">
        <v>32</v>
      </c>
      <c r="AX202" s="13" t="s">
        <v>84</v>
      </c>
      <c r="AY202" s="158" t="s">
        <v>268</v>
      </c>
    </row>
    <row r="203" spans="2:65" s="12" customFormat="1">
      <c r="B203" s="149"/>
      <c r="D203" s="150" t="s">
        <v>276</v>
      </c>
      <c r="F203" s="152" t="s">
        <v>6829</v>
      </c>
      <c r="H203" s="153">
        <v>124.91800000000001</v>
      </c>
      <c r="I203" s="154"/>
      <c r="L203" s="149"/>
      <c r="M203" s="155"/>
      <c r="T203" s="156"/>
      <c r="AT203" s="151" t="s">
        <v>276</v>
      </c>
      <c r="AU203" s="151" t="s">
        <v>90</v>
      </c>
      <c r="AV203" s="12" t="s">
        <v>90</v>
      </c>
      <c r="AW203" s="12" t="s">
        <v>4</v>
      </c>
      <c r="AX203" s="12" t="s">
        <v>84</v>
      </c>
      <c r="AY203" s="151" t="s">
        <v>268</v>
      </c>
    </row>
    <row r="204" spans="2:65" s="1" customFormat="1" ht="33" customHeight="1">
      <c r="B204" s="32"/>
      <c r="C204" s="136" t="s">
        <v>315</v>
      </c>
      <c r="D204" s="136" t="s">
        <v>270</v>
      </c>
      <c r="E204" s="137" t="s">
        <v>5764</v>
      </c>
      <c r="F204" s="138" t="s">
        <v>5765</v>
      </c>
      <c r="G204" s="139" t="s">
        <v>215</v>
      </c>
      <c r="H204" s="140">
        <v>41.62</v>
      </c>
      <c r="I204" s="141"/>
      <c r="J204" s="142">
        <f>ROUND(I204*H204,2)</f>
        <v>0</v>
      </c>
      <c r="K204" s="138" t="s">
        <v>274</v>
      </c>
      <c r="L204" s="32"/>
      <c r="M204" s="143" t="s">
        <v>1</v>
      </c>
      <c r="N204" s="144" t="s">
        <v>43</v>
      </c>
      <c r="P204" s="145">
        <f>O204*H204</f>
        <v>0</v>
      </c>
      <c r="Q204" s="145">
        <v>0</v>
      </c>
      <c r="R204" s="145">
        <f>Q204*H204</f>
        <v>0</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5766</v>
      </c>
    </row>
    <row r="205" spans="2:65" s="14" customFormat="1">
      <c r="B205" s="164"/>
      <c r="D205" s="150" t="s">
        <v>276</v>
      </c>
      <c r="E205" s="165" t="s">
        <v>1</v>
      </c>
      <c r="F205" s="166" t="s">
        <v>6786</v>
      </c>
      <c r="H205" s="165" t="s">
        <v>1</v>
      </c>
      <c r="I205" s="167"/>
      <c r="L205" s="164"/>
      <c r="M205" s="168"/>
      <c r="T205" s="169"/>
      <c r="AT205" s="165" t="s">
        <v>276</v>
      </c>
      <c r="AU205" s="165" t="s">
        <v>90</v>
      </c>
      <c r="AV205" s="14" t="s">
        <v>84</v>
      </c>
      <c r="AW205" s="14" t="s">
        <v>32</v>
      </c>
      <c r="AX205" s="14" t="s">
        <v>77</v>
      </c>
      <c r="AY205" s="165" t="s">
        <v>268</v>
      </c>
    </row>
    <row r="206" spans="2:65" s="14" customFormat="1">
      <c r="B206" s="164"/>
      <c r="D206" s="150" t="s">
        <v>276</v>
      </c>
      <c r="E206" s="165" t="s">
        <v>1</v>
      </c>
      <c r="F206" s="166" t="s">
        <v>6790</v>
      </c>
      <c r="H206" s="165" t="s">
        <v>1</v>
      </c>
      <c r="I206" s="167"/>
      <c r="L206" s="164"/>
      <c r="M206" s="168"/>
      <c r="T206" s="169"/>
      <c r="AT206" s="165" t="s">
        <v>276</v>
      </c>
      <c r="AU206" s="165" t="s">
        <v>90</v>
      </c>
      <c r="AV206" s="14" t="s">
        <v>84</v>
      </c>
      <c r="AW206" s="14" t="s">
        <v>32</v>
      </c>
      <c r="AX206" s="14" t="s">
        <v>77</v>
      </c>
      <c r="AY206" s="165" t="s">
        <v>268</v>
      </c>
    </row>
    <row r="207" spans="2:65" s="14" customFormat="1">
      <c r="B207" s="164"/>
      <c r="D207" s="150" t="s">
        <v>276</v>
      </c>
      <c r="E207" s="165" t="s">
        <v>1</v>
      </c>
      <c r="F207" s="166" t="s">
        <v>6787</v>
      </c>
      <c r="H207" s="165" t="s">
        <v>1</v>
      </c>
      <c r="I207" s="167"/>
      <c r="L207" s="164"/>
      <c r="M207" s="168"/>
      <c r="T207" s="169"/>
      <c r="AT207" s="165" t="s">
        <v>276</v>
      </c>
      <c r="AU207" s="165" t="s">
        <v>90</v>
      </c>
      <c r="AV207" s="14" t="s">
        <v>84</v>
      </c>
      <c r="AW207" s="14" t="s">
        <v>32</v>
      </c>
      <c r="AX207" s="14" t="s">
        <v>77</v>
      </c>
      <c r="AY207" s="165" t="s">
        <v>268</v>
      </c>
    </row>
    <row r="208" spans="2:65" s="12" customFormat="1">
      <c r="B208" s="149"/>
      <c r="D208" s="150" t="s">
        <v>276</v>
      </c>
      <c r="E208" s="151" t="s">
        <v>1</v>
      </c>
      <c r="F208" s="152" t="s">
        <v>6788</v>
      </c>
      <c r="H208" s="153">
        <v>10.504</v>
      </c>
      <c r="I208" s="154"/>
      <c r="L208" s="149"/>
      <c r="M208" s="155"/>
      <c r="T208" s="156"/>
      <c r="AT208" s="151" t="s">
        <v>276</v>
      </c>
      <c r="AU208" s="151" t="s">
        <v>90</v>
      </c>
      <c r="AV208" s="12" t="s">
        <v>90</v>
      </c>
      <c r="AW208" s="12" t="s">
        <v>32</v>
      </c>
      <c r="AX208" s="12" t="s">
        <v>77</v>
      </c>
      <c r="AY208" s="151" t="s">
        <v>268</v>
      </c>
    </row>
    <row r="209" spans="2:65" s="12" customFormat="1">
      <c r="B209" s="149"/>
      <c r="D209" s="150" t="s">
        <v>276</v>
      </c>
      <c r="E209" s="151" t="s">
        <v>1</v>
      </c>
      <c r="F209" s="152" t="s">
        <v>6789</v>
      </c>
      <c r="H209" s="153">
        <v>18.899999999999999</v>
      </c>
      <c r="I209" s="154"/>
      <c r="L209" s="149"/>
      <c r="M209" s="155"/>
      <c r="T209" s="156"/>
      <c r="AT209" s="151" t="s">
        <v>276</v>
      </c>
      <c r="AU209" s="151" t="s">
        <v>90</v>
      </c>
      <c r="AV209" s="12" t="s">
        <v>90</v>
      </c>
      <c r="AW209" s="12" t="s">
        <v>32</v>
      </c>
      <c r="AX209" s="12" t="s">
        <v>77</v>
      </c>
      <c r="AY209" s="151" t="s">
        <v>268</v>
      </c>
    </row>
    <row r="210" spans="2:65" s="12" customFormat="1">
      <c r="B210" s="149"/>
      <c r="D210" s="150" t="s">
        <v>276</v>
      </c>
      <c r="E210" s="151" t="s">
        <v>1</v>
      </c>
      <c r="F210" s="152" t="s">
        <v>6791</v>
      </c>
      <c r="H210" s="153">
        <v>13.6</v>
      </c>
      <c r="I210" s="154"/>
      <c r="L210" s="149"/>
      <c r="M210" s="155"/>
      <c r="T210" s="156"/>
      <c r="AT210" s="151" t="s">
        <v>276</v>
      </c>
      <c r="AU210" s="151" t="s">
        <v>90</v>
      </c>
      <c r="AV210" s="12" t="s">
        <v>90</v>
      </c>
      <c r="AW210" s="12" t="s">
        <v>32</v>
      </c>
      <c r="AX210" s="12" t="s">
        <v>77</v>
      </c>
      <c r="AY210" s="151" t="s">
        <v>268</v>
      </c>
    </row>
    <row r="211" spans="2:65" s="12" customFormat="1">
      <c r="B211" s="149"/>
      <c r="D211" s="150" t="s">
        <v>276</v>
      </c>
      <c r="E211" s="151" t="s">
        <v>1</v>
      </c>
      <c r="F211" s="152" t="s">
        <v>6792</v>
      </c>
      <c r="H211" s="153">
        <v>4.1440000000000001</v>
      </c>
      <c r="I211" s="154"/>
      <c r="L211" s="149"/>
      <c r="M211" s="155"/>
      <c r="T211" s="156"/>
      <c r="AT211" s="151" t="s">
        <v>276</v>
      </c>
      <c r="AU211" s="151" t="s">
        <v>90</v>
      </c>
      <c r="AV211" s="12" t="s">
        <v>90</v>
      </c>
      <c r="AW211" s="12" t="s">
        <v>32</v>
      </c>
      <c r="AX211" s="12" t="s">
        <v>77</v>
      </c>
      <c r="AY211" s="151" t="s">
        <v>268</v>
      </c>
    </row>
    <row r="212" spans="2:65" s="12" customFormat="1">
      <c r="B212" s="149"/>
      <c r="D212" s="150" t="s">
        <v>276</v>
      </c>
      <c r="E212" s="151" t="s">
        <v>1</v>
      </c>
      <c r="F212" s="152" t="s">
        <v>6793</v>
      </c>
      <c r="H212" s="153">
        <v>5.04</v>
      </c>
      <c r="I212" s="154"/>
      <c r="L212" s="149"/>
      <c r="M212" s="155"/>
      <c r="T212" s="156"/>
      <c r="AT212" s="151" t="s">
        <v>276</v>
      </c>
      <c r="AU212" s="151" t="s">
        <v>90</v>
      </c>
      <c r="AV212" s="12" t="s">
        <v>90</v>
      </c>
      <c r="AW212" s="12" t="s">
        <v>32</v>
      </c>
      <c r="AX212" s="12" t="s">
        <v>77</v>
      </c>
      <c r="AY212" s="151" t="s">
        <v>268</v>
      </c>
    </row>
    <row r="213" spans="2:65" s="14" customFormat="1">
      <c r="B213" s="164"/>
      <c r="D213" s="150" t="s">
        <v>276</v>
      </c>
      <c r="E213" s="165" t="s">
        <v>1</v>
      </c>
      <c r="F213" s="166" t="s">
        <v>6830</v>
      </c>
      <c r="H213" s="165" t="s">
        <v>1</v>
      </c>
      <c r="I213" s="167"/>
      <c r="L213" s="164"/>
      <c r="M213" s="168"/>
      <c r="T213" s="169"/>
      <c r="AT213" s="165" t="s">
        <v>276</v>
      </c>
      <c r="AU213" s="165" t="s">
        <v>90</v>
      </c>
      <c r="AV213" s="14" t="s">
        <v>84</v>
      </c>
      <c r="AW213" s="14" t="s">
        <v>32</v>
      </c>
      <c r="AX213" s="14" t="s">
        <v>77</v>
      </c>
      <c r="AY213" s="165" t="s">
        <v>268</v>
      </c>
    </row>
    <row r="214" spans="2:65" s="12" customFormat="1">
      <c r="B214" s="149"/>
      <c r="D214" s="150" t="s">
        <v>276</v>
      </c>
      <c r="E214" s="151" t="s">
        <v>1</v>
      </c>
      <c r="F214" s="152" t="s">
        <v>6831</v>
      </c>
      <c r="H214" s="153">
        <v>-7.2450000000000001</v>
      </c>
      <c r="I214" s="154"/>
      <c r="L214" s="149"/>
      <c r="M214" s="155"/>
      <c r="T214" s="156"/>
      <c r="AT214" s="151" t="s">
        <v>276</v>
      </c>
      <c r="AU214" s="151" t="s">
        <v>90</v>
      </c>
      <c r="AV214" s="12" t="s">
        <v>90</v>
      </c>
      <c r="AW214" s="12" t="s">
        <v>32</v>
      </c>
      <c r="AX214" s="12" t="s">
        <v>77</v>
      </c>
      <c r="AY214" s="151" t="s">
        <v>268</v>
      </c>
    </row>
    <row r="215" spans="2:65" s="12" customFormat="1">
      <c r="B215" s="149"/>
      <c r="D215" s="150" t="s">
        <v>276</v>
      </c>
      <c r="E215" s="151" t="s">
        <v>1</v>
      </c>
      <c r="F215" s="152" t="s">
        <v>6832</v>
      </c>
      <c r="H215" s="153">
        <v>-3.488</v>
      </c>
      <c r="I215" s="154"/>
      <c r="L215" s="149"/>
      <c r="M215" s="155"/>
      <c r="T215" s="156"/>
      <c r="AT215" s="151" t="s">
        <v>276</v>
      </c>
      <c r="AU215" s="151" t="s">
        <v>90</v>
      </c>
      <c r="AV215" s="12" t="s">
        <v>90</v>
      </c>
      <c r="AW215" s="12" t="s">
        <v>32</v>
      </c>
      <c r="AX215" s="12" t="s">
        <v>77</v>
      </c>
      <c r="AY215" s="151" t="s">
        <v>268</v>
      </c>
    </row>
    <row r="216" spans="2:65" s="15" customFormat="1">
      <c r="B216" s="170"/>
      <c r="D216" s="150" t="s">
        <v>276</v>
      </c>
      <c r="E216" s="171" t="s">
        <v>6781</v>
      </c>
      <c r="F216" s="172" t="s">
        <v>325</v>
      </c>
      <c r="H216" s="173">
        <v>41.454999999999998</v>
      </c>
      <c r="I216" s="174"/>
      <c r="L216" s="170"/>
      <c r="M216" s="175"/>
      <c r="T216" s="176"/>
      <c r="AT216" s="171" t="s">
        <v>276</v>
      </c>
      <c r="AU216" s="171" t="s">
        <v>90</v>
      </c>
      <c r="AV216" s="15" t="s">
        <v>97</v>
      </c>
      <c r="AW216" s="15" t="s">
        <v>32</v>
      </c>
      <c r="AX216" s="15" t="s">
        <v>77</v>
      </c>
      <c r="AY216" s="171" t="s">
        <v>268</v>
      </c>
    </row>
    <row r="217" spans="2:65" s="12" customFormat="1">
      <c r="B217" s="149"/>
      <c r="D217" s="150" t="s">
        <v>276</v>
      </c>
      <c r="E217" s="151" t="s">
        <v>1</v>
      </c>
      <c r="F217" s="152" t="s">
        <v>6833</v>
      </c>
      <c r="H217" s="153">
        <v>0.16500000000000001</v>
      </c>
      <c r="I217" s="154"/>
      <c r="L217" s="149"/>
      <c r="M217" s="155"/>
      <c r="T217" s="156"/>
      <c r="AT217" s="151" t="s">
        <v>276</v>
      </c>
      <c r="AU217" s="151" t="s">
        <v>90</v>
      </c>
      <c r="AV217" s="12" t="s">
        <v>90</v>
      </c>
      <c r="AW217" s="12" t="s">
        <v>32</v>
      </c>
      <c r="AX217" s="12" t="s">
        <v>77</v>
      </c>
      <c r="AY217" s="151" t="s">
        <v>268</v>
      </c>
    </row>
    <row r="218" spans="2:65" s="15" customFormat="1">
      <c r="B218" s="170"/>
      <c r="D218" s="150" t="s">
        <v>276</v>
      </c>
      <c r="E218" s="171" t="s">
        <v>6783</v>
      </c>
      <c r="F218" s="172" t="s">
        <v>325</v>
      </c>
      <c r="H218" s="173">
        <v>0.16500000000000001</v>
      </c>
      <c r="I218" s="174"/>
      <c r="L218" s="170"/>
      <c r="M218" s="175"/>
      <c r="T218" s="176"/>
      <c r="AT218" s="171" t="s">
        <v>276</v>
      </c>
      <c r="AU218" s="171" t="s">
        <v>90</v>
      </c>
      <c r="AV218" s="15" t="s">
        <v>97</v>
      </c>
      <c r="AW218" s="15" t="s">
        <v>32</v>
      </c>
      <c r="AX218" s="15" t="s">
        <v>77</v>
      </c>
      <c r="AY218" s="171" t="s">
        <v>268</v>
      </c>
    </row>
    <row r="219" spans="2:65" s="13" customFormat="1">
      <c r="B219" s="157"/>
      <c r="D219" s="150" t="s">
        <v>276</v>
      </c>
      <c r="E219" s="158" t="s">
        <v>1</v>
      </c>
      <c r="F219" s="159" t="s">
        <v>278</v>
      </c>
      <c r="H219" s="160">
        <v>41.62</v>
      </c>
      <c r="I219" s="161"/>
      <c r="L219" s="157"/>
      <c r="M219" s="162"/>
      <c r="T219" s="163"/>
      <c r="AT219" s="158" t="s">
        <v>276</v>
      </c>
      <c r="AU219" s="158" t="s">
        <v>90</v>
      </c>
      <c r="AV219" s="13" t="s">
        <v>101</v>
      </c>
      <c r="AW219" s="13" t="s">
        <v>32</v>
      </c>
      <c r="AX219" s="13" t="s">
        <v>84</v>
      </c>
      <c r="AY219" s="158" t="s">
        <v>268</v>
      </c>
    </row>
    <row r="220" spans="2:65" s="11" customFormat="1" ht="22.9" customHeight="1">
      <c r="B220" s="124"/>
      <c r="D220" s="125" t="s">
        <v>76</v>
      </c>
      <c r="E220" s="134" t="s">
        <v>90</v>
      </c>
      <c r="F220" s="134" t="s">
        <v>430</v>
      </c>
      <c r="I220" s="127"/>
      <c r="J220" s="135">
        <f>BK220</f>
        <v>0</v>
      </c>
      <c r="L220" s="124"/>
      <c r="M220" s="129"/>
      <c r="P220" s="130">
        <f>SUM(P221:P261)</f>
        <v>0</v>
      </c>
      <c r="R220" s="130">
        <f>SUM(R221:R261)</f>
        <v>187.64898282999994</v>
      </c>
      <c r="T220" s="131">
        <f>SUM(T221:T261)</f>
        <v>0</v>
      </c>
      <c r="AR220" s="125" t="s">
        <v>84</v>
      </c>
      <c r="AT220" s="132" t="s">
        <v>76</v>
      </c>
      <c r="AU220" s="132" t="s">
        <v>84</v>
      </c>
      <c r="AY220" s="125" t="s">
        <v>268</v>
      </c>
      <c r="BK220" s="133">
        <f>SUM(BK221:BK261)</f>
        <v>0</v>
      </c>
    </row>
    <row r="221" spans="2:65" s="1" customFormat="1" ht="24.2" customHeight="1">
      <c r="B221" s="32"/>
      <c r="C221" s="136" t="s">
        <v>321</v>
      </c>
      <c r="D221" s="136" t="s">
        <v>270</v>
      </c>
      <c r="E221" s="137" t="s">
        <v>6834</v>
      </c>
      <c r="F221" s="138" t="s">
        <v>6835</v>
      </c>
      <c r="G221" s="139" t="s">
        <v>215</v>
      </c>
      <c r="H221" s="140">
        <v>7.7629999999999999</v>
      </c>
      <c r="I221" s="141"/>
      <c r="J221" s="142">
        <f>ROUND(I221*H221,2)</f>
        <v>0</v>
      </c>
      <c r="K221" s="138" t="s">
        <v>274</v>
      </c>
      <c r="L221" s="32"/>
      <c r="M221" s="143" t="s">
        <v>1</v>
      </c>
      <c r="N221" s="144" t="s">
        <v>43</v>
      </c>
      <c r="P221" s="145">
        <f>O221*H221</f>
        <v>0</v>
      </c>
      <c r="Q221" s="145">
        <v>2.5018699999999998</v>
      </c>
      <c r="R221" s="145">
        <f>Q221*H221</f>
        <v>19.422016809999999</v>
      </c>
      <c r="S221" s="145">
        <v>0</v>
      </c>
      <c r="T221" s="146">
        <f>S221*H221</f>
        <v>0</v>
      </c>
      <c r="AR221" s="147" t="s">
        <v>101</v>
      </c>
      <c r="AT221" s="147" t="s">
        <v>270</v>
      </c>
      <c r="AU221" s="147" t="s">
        <v>90</v>
      </c>
      <c r="AY221" s="17" t="s">
        <v>268</v>
      </c>
      <c r="BE221" s="148">
        <f>IF(N221="základní",J221,0)</f>
        <v>0</v>
      </c>
      <c r="BF221" s="148">
        <f>IF(N221="snížená",J221,0)</f>
        <v>0</v>
      </c>
      <c r="BG221" s="148">
        <f>IF(N221="zákl. přenesená",J221,0)</f>
        <v>0</v>
      </c>
      <c r="BH221" s="148">
        <f>IF(N221="sníž. přenesená",J221,0)</f>
        <v>0</v>
      </c>
      <c r="BI221" s="148">
        <f>IF(N221="nulová",J221,0)</f>
        <v>0</v>
      </c>
      <c r="BJ221" s="17" t="s">
        <v>90</v>
      </c>
      <c r="BK221" s="148">
        <f>ROUND(I221*H221,2)</f>
        <v>0</v>
      </c>
      <c r="BL221" s="17" t="s">
        <v>101</v>
      </c>
      <c r="BM221" s="147" t="s">
        <v>6836</v>
      </c>
    </row>
    <row r="222" spans="2:65" s="12" customFormat="1">
      <c r="B222" s="149"/>
      <c r="D222" s="150" t="s">
        <v>276</v>
      </c>
      <c r="E222" s="151" t="s">
        <v>1</v>
      </c>
      <c r="F222" s="152" t="s">
        <v>6837</v>
      </c>
      <c r="H222" s="153">
        <v>2.363</v>
      </c>
      <c r="I222" s="154"/>
      <c r="L222" s="149"/>
      <c r="M222" s="155"/>
      <c r="T222" s="156"/>
      <c r="AT222" s="151" t="s">
        <v>276</v>
      </c>
      <c r="AU222" s="151" t="s">
        <v>90</v>
      </c>
      <c r="AV222" s="12" t="s">
        <v>90</v>
      </c>
      <c r="AW222" s="12" t="s">
        <v>32</v>
      </c>
      <c r="AX222" s="12" t="s">
        <v>77</v>
      </c>
      <c r="AY222" s="151" t="s">
        <v>268</v>
      </c>
    </row>
    <row r="223" spans="2:65" s="12" customFormat="1">
      <c r="B223" s="149"/>
      <c r="D223" s="150" t="s">
        <v>276</v>
      </c>
      <c r="E223" s="151" t="s">
        <v>1</v>
      </c>
      <c r="F223" s="152" t="s">
        <v>6838</v>
      </c>
      <c r="H223" s="153">
        <v>5.4</v>
      </c>
      <c r="I223" s="154"/>
      <c r="L223" s="149"/>
      <c r="M223" s="155"/>
      <c r="T223" s="156"/>
      <c r="AT223" s="151" t="s">
        <v>276</v>
      </c>
      <c r="AU223" s="151" t="s">
        <v>90</v>
      </c>
      <c r="AV223" s="12" t="s">
        <v>90</v>
      </c>
      <c r="AW223" s="12" t="s">
        <v>32</v>
      </c>
      <c r="AX223" s="12" t="s">
        <v>77</v>
      </c>
      <c r="AY223" s="151" t="s">
        <v>268</v>
      </c>
    </row>
    <row r="224" spans="2:65" s="13" customFormat="1">
      <c r="B224" s="157"/>
      <c r="D224" s="150" t="s">
        <v>276</v>
      </c>
      <c r="E224" s="158" t="s">
        <v>1</v>
      </c>
      <c r="F224" s="159" t="s">
        <v>278</v>
      </c>
      <c r="H224" s="160">
        <v>7.7629999999999999</v>
      </c>
      <c r="I224" s="161"/>
      <c r="L224" s="157"/>
      <c r="M224" s="162"/>
      <c r="T224" s="163"/>
      <c r="AT224" s="158" t="s">
        <v>276</v>
      </c>
      <c r="AU224" s="158" t="s">
        <v>90</v>
      </c>
      <c r="AV224" s="13" t="s">
        <v>101</v>
      </c>
      <c r="AW224" s="13" t="s">
        <v>32</v>
      </c>
      <c r="AX224" s="13" t="s">
        <v>84</v>
      </c>
      <c r="AY224" s="158" t="s">
        <v>268</v>
      </c>
    </row>
    <row r="225" spans="2:65" s="1" customFormat="1" ht="24.2" customHeight="1">
      <c r="B225" s="32"/>
      <c r="C225" s="136" t="s">
        <v>326</v>
      </c>
      <c r="D225" s="136" t="s">
        <v>270</v>
      </c>
      <c r="E225" s="137" t="s">
        <v>6839</v>
      </c>
      <c r="F225" s="138" t="s">
        <v>6840</v>
      </c>
      <c r="G225" s="139" t="s">
        <v>413</v>
      </c>
      <c r="H225" s="140">
        <v>2.7160000000000002</v>
      </c>
      <c r="I225" s="141"/>
      <c r="J225" s="142">
        <f>ROUND(I225*H225,2)</f>
        <v>0</v>
      </c>
      <c r="K225" s="138" t="s">
        <v>1</v>
      </c>
      <c r="L225" s="32"/>
      <c r="M225" s="143" t="s">
        <v>1</v>
      </c>
      <c r="N225" s="144" t="s">
        <v>43</v>
      </c>
      <c r="P225" s="145">
        <f>O225*H225</f>
        <v>0</v>
      </c>
      <c r="Q225" s="145">
        <v>1.0606199999999999</v>
      </c>
      <c r="R225" s="145">
        <f>Q225*H225</f>
        <v>2.8806439199999998</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6841</v>
      </c>
    </row>
    <row r="226" spans="2:65" s="12" customFormat="1">
      <c r="B226" s="149"/>
      <c r="D226" s="150" t="s">
        <v>276</v>
      </c>
      <c r="E226" s="151" t="s">
        <v>1</v>
      </c>
      <c r="F226" s="152" t="s">
        <v>6842</v>
      </c>
      <c r="H226" s="153">
        <v>1.2509999999999999</v>
      </c>
      <c r="I226" s="154"/>
      <c r="L226" s="149"/>
      <c r="M226" s="155"/>
      <c r="T226" s="156"/>
      <c r="AT226" s="151" t="s">
        <v>276</v>
      </c>
      <c r="AU226" s="151" t="s">
        <v>90</v>
      </c>
      <c r="AV226" s="12" t="s">
        <v>90</v>
      </c>
      <c r="AW226" s="12" t="s">
        <v>32</v>
      </c>
      <c r="AX226" s="12" t="s">
        <v>77</v>
      </c>
      <c r="AY226" s="151" t="s">
        <v>268</v>
      </c>
    </row>
    <row r="227" spans="2:65" s="12" customFormat="1">
      <c r="B227" s="149"/>
      <c r="D227" s="150" t="s">
        <v>276</v>
      </c>
      <c r="E227" s="151" t="s">
        <v>1</v>
      </c>
      <c r="F227" s="152" t="s">
        <v>6843</v>
      </c>
      <c r="H227" s="153">
        <v>1.4650000000000001</v>
      </c>
      <c r="I227" s="154"/>
      <c r="L227" s="149"/>
      <c r="M227" s="155"/>
      <c r="T227" s="156"/>
      <c r="AT227" s="151" t="s">
        <v>276</v>
      </c>
      <c r="AU227" s="151" t="s">
        <v>90</v>
      </c>
      <c r="AV227" s="12" t="s">
        <v>90</v>
      </c>
      <c r="AW227" s="12" t="s">
        <v>32</v>
      </c>
      <c r="AX227" s="12" t="s">
        <v>77</v>
      </c>
      <c r="AY227" s="151" t="s">
        <v>268</v>
      </c>
    </row>
    <row r="228" spans="2:65" s="13" customFormat="1">
      <c r="B228" s="157"/>
      <c r="D228" s="150" t="s">
        <v>276</v>
      </c>
      <c r="E228" s="158" t="s">
        <v>1</v>
      </c>
      <c r="F228" s="159" t="s">
        <v>278</v>
      </c>
      <c r="H228" s="160">
        <v>2.7160000000000002</v>
      </c>
      <c r="I228" s="161"/>
      <c r="L228" s="157"/>
      <c r="M228" s="162"/>
      <c r="T228" s="163"/>
      <c r="AT228" s="158" t="s">
        <v>276</v>
      </c>
      <c r="AU228" s="158" t="s">
        <v>90</v>
      </c>
      <c r="AV228" s="13" t="s">
        <v>101</v>
      </c>
      <c r="AW228" s="13" t="s">
        <v>32</v>
      </c>
      <c r="AX228" s="13" t="s">
        <v>84</v>
      </c>
      <c r="AY228" s="158" t="s">
        <v>268</v>
      </c>
    </row>
    <row r="229" spans="2:65" s="1" customFormat="1" ht="24.2" customHeight="1">
      <c r="B229" s="32"/>
      <c r="C229" s="136" t="s">
        <v>346</v>
      </c>
      <c r="D229" s="136" t="s">
        <v>270</v>
      </c>
      <c r="E229" s="137" t="s">
        <v>6844</v>
      </c>
      <c r="F229" s="138" t="s">
        <v>6845</v>
      </c>
      <c r="G229" s="139" t="s">
        <v>215</v>
      </c>
      <c r="H229" s="140">
        <v>51.735999999999997</v>
      </c>
      <c r="I229" s="141"/>
      <c r="J229" s="142">
        <f>ROUND(I229*H229,2)</f>
        <v>0</v>
      </c>
      <c r="K229" s="138" t="s">
        <v>274</v>
      </c>
      <c r="L229" s="32"/>
      <c r="M229" s="143" t="s">
        <v>1</v>
      </c>
      <c r="N229" s="144" t="s">
        <v>43</v>
      </c>
      <c r="P229" s="145">
        <f>O229*H229</f>
        <v>0</v>
      </c>
      <c r="Q229" s="145">
        <v>2.5018699999999998</v>
      </c>
      <c r="R229" s="145">
        <f>Q229*H229</f>
        <v>129.43674631999997</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6846</v>
      </c>
    </row>
    <row r="230" spans="2:65" s="12" customFormat="1">
      <c r="B230" s="149"/>
      <c r="D230" s="150" t="s">
        <v>276</v>
      </c>
      <c r="E230" s="151" t="s">
        <v>1</v>
      </c>
      <c r="F230" s="152" t="s">
        <v>6847</v>
      </c>
      <c r="H230" s="153">
        <v>1.268</v>
      </c>
      <c r="I230" s="154"/>
      <c r="L230" s="149"/>
      <c r="M230" s="155"/>
      <c r="T230" s="156"/>
      <c r="AT230" s="151" t="s">
        <v>276</v>
      </c>
      <c r="AU230" s="151" t="s">
        <v>90</v>
      </c>
      <c r="AV230" s="12" t="s">
        <v>90</v>
      </c>
      <c r="AW230" s="12" t="s">
        <v>32</v>
      </c>
      <c r="AX230" s="12" t="s">
        <v>77</v>
      </c>
      <c r="AY230" s="151" t="s">
        <v>268</v>
      </c>
    </row>
    <row r="231" spans="2:65" s="15" customFormat="1">
      <c r="B231" s="170"/>
      <c r="D231" s="150" t="s">
        <v>276</v>
      </c>
      <c r="E231" s="171" t="s">
        <v>1</v>
      </c>
      <c r="F231" s="172" t="s">
        <v>325</v>
      </c>
      <c r="H231" s="173">
        <v>1.268</v>
      </c>
      <c r="I231" s="174"/>
      <c r="L231" s="170"/>
      <c r="M231" s="175"/>
      <c r="T231" s="176"/>
      <c r="AT231" s="171" t="s">
        <v>276</v>
      </c>
      <c r="AU231" s="171" t="s">
        <v>90</v>
      </c>
      <c r="AV231" s="15" t="s">
        <v>97</v>
      </c>
      <c r="AW231" s="15" t="s">
        <v>32</v>
      </c>
      <c r="AX231" s="15" t="s">
        <v>77</v>
      </c>
      <c r="AY231" s="171" t="s">
        <v>268</v>
      </c>
    </row>
    <row r="232" spans="2:65" s="12" customFormat="1" ht="22.5">
      <c r="B232" s="149"/>
      <c r="D232" s="150" t="s">
        <v>276</v>
      </c>
      <c r="E232" s="151" t="s">
        <v>1</v>
      </c>
      <c r="F232" s="152" t="s">
        <v>6848</v>
      </c>
      <c r="H232" s="153">
        <v>37.478999999999999</v>
      </c>
      <c r="I232" s="154"/>
      <c r="L232" s="149"/>
      <c r="M232" s="155"/>
      <c r="T232" s="156"/>
      <c r="AT232" s="151" t="s">
        <v>276</v>
      </c>
      <c r="AU232" s="151" t="s">
        <v>90</v>
      </c>
      <c r="AV232" s="12" t="s">
        <v>90</v>
      </c>
      <c r="AW232" s="12" t="s">
        <v>32</v>
      </c>
      <c r="AX232" s="12" t="s">
        <v>77</v>
      </c>
      <c r="AY232" s="151" t="s">
        <v>268</v>
      </c>
    </row>
    <row r="233" spans="2:65" s="12" customFormat="1">
      <c r="B233" s="149"/>
      <c r="D233" s="150" t="s">
        <v>276</v>
      </c>
      <c r="E233" s="151" t="s">
        <v>1</v>
      </c>
      <c r="F233" s="152" t="s">
        <v>6849</v>
      </c>
      <c r="H233" s="153">
        <v>12.989000000000001</v>
      </c>
      <c r="I233" s="154"/>
      <c r="L233" s="149"/>
      <c r="M233" s="155"/>
      <c r="T233" s="156"/>
      <c r="AT233" s="151" t="s">
        <v>276</v>
      </c>
      <c r="AU233" s="151" t="s">
        <v>90</v>
      </c>
      <c r="AV233" s="12" t="s">
        <v>90</v>
      </c>
      <c r="AW233" s="12" t="s">
        <v>32</v>
      </c>
      <c r="AX233" s="12" t="s">
        <v>77</v>
      </c>
      <c r="AY233" s="151" t="s">
        <v>268</v>
      </c>
    </row>
    <row r="234" spans="2:65" s="15" customFormat="1">
      <c r="B234" s="170"/>
      <c r="D234" s="150" t="s">
        <v>276</v>
      </c>
      <c r="E234" s="171" t="s">
        <v>1</v>
      </c>
      <c r="F234" s="172" t="s">
        <v>325</v>
      </c>
      <c r="H234" s="173">
        <v>50.468000000000004</v>
      </c>
      <c r="I234" s="174"/>
      <c r="L234" s="170"/>
      <c r="M234" s="175"/>
      <c r="T234" s="176"/>
      <c r="AT234" s="171" t="s">
        <v>276</v>
      </c>
      <c r="AU234" s="171" t="s">
        <v>90</v>
      </c>
      <c r="AV234" s="15" t="s">
        <v>97</v>
      </c>
      <c r="AW234" s="15" t="s">
        <v>32</v>
      </c>
      <c r="AX234" s="15" t="s">
        <v>77</v>
      </c>
      <c r="AY234" s="171" t="s">
        <v>268</v>
      </c>
    </row>
    <row r="235" spans="2:65" s="13" customFormat="1">
      <c r="B235" s="157"/>
      <c r="D235" s="150" t="s">
        <v>276</v>
      </c>
      <c r="E235" s="158" t="s">
        <v>1</v>
      </c>
      <c r="F235" s="159" t="s">
        <v>278</v>
      </c>
      <c r="H235" s="160">
        <v>51.735999999999997</v>
      </c>
      <c r="I235" s="161"/>
      <c r="L235" s="157"/>
      <c r="M235" s="162"/>
      <c r="T235" s="163"/>
      <c r="AT235" s="158" t="s">
        <v>276</v>
      </c>
      <c r="AU235" s="158" t="s">
        <v>90</v>
      </c>
      <c r="AV235" s="13" t="s">
        <v>101</v>
      </c>
      <c r="AW235" s="13" t="s">
        <v>32</v>
      </c>
      <c r="AX235" s="13" t="s">
        <v>84</v>
      </c>
      <c r="AY235" s="158" t="s">
        <v>268</v>
      </c>
    </row>
    <row r="236" spans="2:65" s="1" customFormat="1" ht="24.2" customHeight="1">
      <c r="B236" s="32"/>
      <c r="C236" s="136" t="s">
        <v>356</v>
      </c>
      <c r="D236" s="136" t="s">
        <v>270</v>
      </c>
      <c r="E236" s="137" t="s">
        <v>4176</v>
      </c>
      <c r="F236" s="138" t="s">
        <v>4102</v>
      </c>
      <c r="G236" s="139" t="s">
        <v>413</v>
      </c>
      <c r="H236" s="140">
        <v>2.3109999999999999</v>
      </c>
      <c r="I236" s="141"/>
      <c r="J236" s="142">
        <f>ROUND(I236*H236,2)</f>
        <v>0</v>
      </c>
      <c r="K236" s="138" t="s">
        <v>1</v>
      </c>
      <c r="L236" s="32"/>
      <c r="M236" s="143" t="s">
        <v>1</v>
      </c>
      <c r="N236" s="144" t="s">
        <v>43</v>
      </c>
      <c r="P236" s="145">
        <f>O236*H236</f>
        <v>0</v>
      </c>
      <c r="Q236" s="145">
        <v>1.0606199999999999</v>
      </c>
      <c r="R236" s="145">
        <f>Q236*H236</f>
        <v>2.4510928199999995</v>
      </c>
      <c r="S236" s="145">
        <v>0</v>
      </c>
      <c r="T236" s="146">
        <f>S236*H236</f>
        <v>0</v>
      </c>
      <c r="AR236" s="147" t="s">
        <v>101</v>
      </c>
      <c r="AT236" s="147" t="s">
        <v>270</v>
      </c>
      <c r="AU236" s="147" t="s">
        <v>90</v>
      </c>
      <c r="AY236" s="17" t="s">
        <v>268</v>
      </c>
      <c r="BE236" s="148">
        <f>IF(N236="základní",J236,0)</f>
        <v>0</v>
      </c>
      <c r="BF236" s="148">
        <f>IF(N236="snížená",J236,0)</f>
        <v>0</v>
      </c>
      <c r="BG236" s="148">
        <f>IF(N236="zákl. přenesená",J236,0)</f>
        <v>0</v>
      </c>
      <c r="BH236" s="148">
        <f>IF(N236="sníž. přenesená",J236,0)</f>
        <v>0</v>
      </c>
      <c r="BI236" s="148">
        <f>IF(N236="nulová",J236,0)</f>
        <v>0</v>
      </c>
      <c r="BJ236" s="17" t="s">
        <v>90</v>
      </c>
      <c r="BK236" s="148">
        <f>ROUND(I236*H236,2)</f>
        <v>0</v>
      </c>
      <c r="BL236" s="17" t="s">
        <v>101</v>
      </c>
      <c r="BM236" s="147" t="s">
        <v>6850</v>
      </c>
    </row>
    <row r="237" spans="2:65" s="12" customFormat="1" ht="22.5">
      <c r="B237" s="149"/>
      <c r="D237" s="150" t="s">
        <v>276</v>
      </c>
      <c r="E237" s="151" t="s">
        <v>1</v>
      </c>
      <c r="F237" s="152" t="s">
        <v>6851</v>
      </c>
      <c r="H237" s="153">
        <v>0.28899999999999998</v>
      </c>
      <c r="I237" s="154"/>
      <c r="L237" s="149"/>
      <c r="M237" s="155"/>
      <c r="T237" s="156"/>
      <c r="AT237" s="151" t="s">
        <v>276</v>
      </c>
      <c r="AU237" s="151" t="s">
        <v>90</v>
      </c>
      <c r="AV237" s="12" t="s">
        <v>90</v>
      </c>
      <c r="AW237" s="12" t="s">
        <v>32</v>
      </c>
      <c r="AX237" s="12" t="s">
        <v>77</v>
      </c>
      <c r="AY237" s="151" t="s">
        <v>268</v>
      </c>
    </row>
    <row r="238" spans="2:65" s="12" customFormat="1">
      <c r="B238" s="149"/>
      <c r="D238" s="150" t="s">
        <v>276</v>
      </c>
      <c r="E238" s="151" t="s">
        <v>1</v>
      </c>
      <c r="F238" s="152" t="s">
        <v>6852</v>
      </c>
      <c r="H238" s="153">
        <v>2.0219999999999998</v>
      </c>
      <c r="I238" s="154"/>
      <c r="L238" s="149"/>
      <c r="M238" s="155"/>
      <c r="T238" s="156"/>
      <c r="AT238" s="151" t="s">
        <v>276</v>
      </c>
      <c r="AU238" s="151" t="s">
        <v>90</v>
      </c>
      <c r="AV238" s="12" t="s">
        <v>90</v>
      </c>
      <c r="AW238" s="12" t="s">
        <v>32</v>
      </c>
      <c r="AX238" s="12" t="s">
        <v>77</v>
      </c>
      <c r="AY238" s="151" t="s">
        <v>268</v>
      </c>
    </row>
    <row r="239" spans="2:65" s="13" customFormat="1">
      <c r="B239" s="157"/>
      <c r="D239" s="150" t="s">
        <v>276</v>
      </c>
      <c r="E239" s="158" t="s">
        <v>1</v>
      </c>
      <c r="F239" s="159" t="s">
        <v>278</v>
      </c>
      <c r="H239" s="160">
        <v>2.3109999999999999</v>
      </c>
      <c r="I239" s="161"/>
      <c r="L239" s="157"/>
      <c r="M239" s="162"/>
      <c r="T239" s="163"/>
      <c r="AT239" s="158" t="s">
        <v>276</v>
      </c>
      <c r="AU239" s="158" t="s">
        <v>90</v>
      </c>
      <c r="AV239" s="13" t="s">
        <v>101</v>
      </c>
      <c r="AW239" s="13" t="s">
        <v>32</v>
      </c>
      <c r="AX239" s="13" t="s">
        <v>84</v>
      </c>
      <c r="AY239" s="158" t="s">
        <v>268</v>
      </c>
    </row>
    <row r="240" spans="2:65" s="1" customFormat="1" ht="24.2" customHeight="1">
      <c r="B240" s="32"/>
      <c r="C240" s="136" t="s">
        <v>361</v>
      </c>
      <c r="D240" s="136" t="s">
        <v>270</v>
      </c>
      <c r="E240" s="137" t="s">
        <v>6853</v>
      </c>
      <c r="F240" s="138" t="s">
        <v>6854</v>
      </c>
      <c r="G240" s="139" t="s">
        <v>215</v>
      </c>
      <c r="H240" s="140">
        <v>0.41599999999999998</v>
      </c>
      <c r="I240" s="141"/>
      <c r="J240" s="142">
        <f>ROUND(I240*H240,2)</f>
        <v>0</v>
      </c>
      <c r="K240" s="138" t="s">
        <v>274</v>
      </c>
      <c r="L240" s="32"/>
      <c r="M240" s="143" t="s">
        <v>1</v>
      </c>
      <c r="N240" s="144" t="s">
        <v>43</v>
      </c>
      <c r="P240" s="145">
        <f>O240*H240</f>
        <v>0</v>
      </c>
      <c r="Q240" s="145">
        <v>2.5018699999999998</v>
      </c>
      <c r="R240" s="145">
        <f>Q240*H240</f>
        <v>1.0407779199999998</v>
      </c>
      <c r="S240" s="145">
        <v>0</v>
      </c>
      <c r="T240" s="146">
        <f>S240*H240</f>
        <v>0</v>
      </c>
      <c r="AR240" s="147" t="s">
        <v>101</v>
      </c>
      <c r="AT240" s="147" t="s">
        <v>270</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101</v>
      </c>
      <c r="BM240" s="147" t="s">
        <v>6855</v>
      </c>
    </row>
    <row r="241" spans="2:65" s="12" customFormat="1">
      <c r="B241" s="149"/>
      <c r="D241" s="150" t="s">
        <v>276</v>
      </c>
      <c r="E241" s="151" t="s">
        <v>1</v>
      </c>
      <c r="F241" s="152" t="s">
        <v>6856</v>
      </c>
      <c r="H241" s="153">
        <v>0.41599999999999998</v>
      </c>
      <c r="I241" s="154"/>
      <c r="L241" s="149"/>
      <c r="M241" s="155"/>
      <c r="T241" s="156"/>
      <c r="AT241" s="151" t="s">
        <v>276</v>
      </c>
      <c r="AU241" s="151" t="s">
        <v>90</v>
      </c>
      <c r="AV241" s="12" t="s">
        <v>90</v>
      </c>
      <c r="AW241" s="12" t="s">
        <v>32</v>
      </c>
      <c r="AX241" s="12" t="s">
        <v>77</v>
      </c>
      <c r="AY241" s="151" t="s">
        <v>268</v>
      </c>
    </row>
    <row r="242" spans="2:65" s="13" customFormat="1">
      <c r="B242" s="157"/>
      <c r="D242" s="150" t="s">
        <v>276</v>
      </c>
      <c r="E242" s="158" t="s">
        <v>1</v>
      </c>
      <c r="F242" s="159" t="s">
        <v>278</v>
      </c>
      <c r="H242" s="160">
        <v>0.41599999999999998</v>
      </c>
      <c r="I242" s="161"/>
      <c r="L242" s="157"/>
      <c r="M242" s="162"/>
      <c r="T242" s="163"/>
      <c r="AT242" s="158" t="s">
        <v>276</v>
      </c>
      <c r="AU242" s="158" t="s">
        <v>90</v>
      </c>
      <c r="AV242" s="13" t="s">
        <v>101</v>
      </c>
      <c r="AW242" s="13" t="s">
        <v>32</v>
      </c>
      <c r="AX242" s="13" t="s">
        <v>84</v>
      </c>
      <c r="AY242" s="158" t="s">
        <v>268</v>
      </c>
    </row>
    <row r="243" spans="2:65" s="1" customFormat="1" ht="24.2" customHeight="1">
      <c r="B243" s="32"/>
      <c r="C243" s="136" t="s">
        <v>8</v>
      </c>
      <c r="D243" s="177" t="s">
        <v>270</v>
      </c>
      <c r="E243" s="137" t="s">
        <v>6857</v>
      </c>
      <c r="F243" s="138" t="s">
        <v>6858</v>
      </c>
      <c r="G243" s="139" t="s">
        <v>215</v>
      </c>
      <c r="H243" s="140">
        <v>12.31</v>
      </c>
      <c r="I243" s="141"/>
      <c r="J243" s="142">
        <f>ROUND(I243*H243,2)</f>
        <v>0</v>
      </c>
      <c r="K243" s="138" t="s">
        <v>1</v>
      </c>
      <c r="L243" s="32"/>
      <c r="M243" s="143" t="s">
        <v>1</v>
      </c>
      <c r="N243" s="144" t="s">
        <v>43</v>
      </c>
      <c r="P243" s="145">
        <f>O243*H243</f>
        <v>0</v>
      </c>
      <c r="Q243" s="145">
        <v>2.5018699999999998</v>
      </c>
      <c r="R243" s="145">
        <f>Q243*H243</f>
        <v>30.798019699999998</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6859</v>
      </c>
    </row>
    <row r="244" spans="2:65" s="12" customFormat="1">
      <c r="B244" s="149"/>
      <c r="D244" s="150" t="s">
        <v>276</v>
      </c>
      <c r="E244" s="151" t="s">
        <v>1</v>
      </c>
      <c r="F244" s="152" t="s">
        <v>6860</v>
      </c>
      <c r="H244" s="153">
        <v>5.6929999999999996</v>
      </c>
      <c r="I244" s="154"/>
      <c r="L244" s="149"/>
      <c r="M244" s="155"/>
      <c r="T244" s="156"/>
      <c r="AT244" s="151" t="s">
        <v>276</v>
      </c>
      <c r="AU244" s="151" t="s">
        <v>90</v>
      </c>
      <c r="AV244" s="12" t="s">
        <v>90</v>
      </c>
      <c r="AW244" s="12" t="s">
        <v>32</v>
      </c>
      <c r="AX244" s="12" t="s">
        <v>77</v>
      </c>
      <c r="AY244" s="151" t="s">
        <v>268</v>
      </c>
    </row>
    <row r="245" spans="2:65" s="12" customFormat="1">
      <c r="B245" s="149"/>
      <c r="D245" s="150" t="s">
        <v>276</v>
      </c>
      <c r="E245" s="151" t="s">
        <v>1</v>
      </c>
      <c r="F245" s="152" t="s">
        <v>6861</v>
      </c>
      <c r="H245" s="153">
        <v>4.8600000000000003</v>
      </c>
      <c r="I245" s="154"/>
      <c r="L245" s="149"/>
      <c r="M245" s="155"/>
      <c r="T245" s="156"/>
      <c r="AT245" s="151" t="s">
        <v>276</v>
      </c>
      <c r="AU245" s="151" t="s">
        <v>90</v>
      </c>
      <c r="AV245" s="12" t="s">
        <v>90</v>
      </c>
      <c r="AW245" s="12" t="s">
        <v>32</v>
      </c>
      <c r="AX245" s="12" t="s">
        <v>77</v>
      </c>
      <c r="AY245" s="151" t="s">
        <v>268</v>
      </c>
    </row>
    <row r="246" spans="2:65" s="12" customFormat="1" ht="22.5">
      <c r="B246" s="149"/>
      <c r="D246" s="150" t="s">
        <v>276</v>
      </c>
      <c r="E246" s="151" t="s">
        <v>1</v>
      </c>
      <c r="F246" s="152" t="s">
        <v>6862</v>
      </c>
      <c r="H246" s="153">
        <v>1.7569999999999999</v>
      </c>
      <c r="I246" s="154"/>
      <c r="L246" s="149"/>
      <c r="M246" s="155"/>
      <c r="T246" s="156"/>
      <c r="AT246" s="151" t="s">
        <v>276</v>
      </c>
      <c r="AU246" s="151" t="s">
        <v>90</v>
      </c>
      <c r="AV246" s="12" t="s">
        <v>90</v>
      </c>
      <c r="AW246" s="12" t="s">
        <v>32</v>
      </c>
      <c r="AX246" s="12" t="s">
        <v>77</v>
      </c>
      <c r="AY246" s="151" t="s">
        <v>268</v>
      </c>
    </row>
    <row r="247" spans="2:65" s="13" customFormat="1">
      <c r="B247" s="157"/>
      <c r="D247" s="150" t="s">
        <v>276</v>
      </c>
      <c r="E247" s="158" t="s">
        <v>1</v>
      </c>
      <c r="F247" s="159" t="s">
        <v>278</v>
      </c>
      <c r="H247" s="160">
        <v>12.31</v>
      </c>
      <c r="I247" s="161"/>
      <c r="L247" s="157"/>
      <c r="M247" s="162"/>
      <c r="T247" s="163"/>
      <c r="AT247" s="158" t="s">
        <v>276</v>
      </c>
      <c r="AU247" s="158" t="s">
        <v>90</v>
      </c>
      <c r="AV247" s="13" t="s">
        <v>101</v>
      </c>
      <c r="AW247" s="13" t="s">
        <v>32</v>
      </c>
      <c r="AX247" s="13" t="s">
        <v>84</v>
      </c>
      <c r="AY247" s="158" t="s">
        <v>268</v>
      </c>
    </row>
    <row r="248" spans="2:65" s="1" customFormat="1" ht="16.5" customHeight="1">
      <c r="B248" s="32"/>
      <c r="C248" s="136" t="s">
        <v>370</v>
      </c>
      <c r="D248" s="136" t="s">
        <v>270</v>
      </c>
      <c r="E248" s="137" t="s">
        <v>6863</v>
      </c>
      <c r="F248" s="138" t="s">
        <v>6864</v>
      </c>
      <c r="G248" s="139" t="s">
        <v>273</v>
      </c>
      <c r="H248" s="140">
        <v>84.402000000000001</v>
      </c>
      <c r="I248" s="141"/>
      <c r="J248" s="142">
        <f>ROUND(I248*H248,2)</f>
        <v>0</v>
      </c>
      <c r="K248" s="138" t="s">
        <v>274</v>
      </c>
      <c r="L248" s="32"/>
      <c r="M248" s="143" t="s">
        <v>1</v>
      </c>
      <c r="N248" s="144" t="s">
        <v>43</v>
      </c>
      <c r="P248" s="145">
        <f>O248*H248</f>
        <v>0</v>
      </c>
      <c r="Q248" s="145">
        <v>2.7499999999999998E-3</v>
      </c>
      <c r="R248" s="145">
        <f>Q248*H248</f>
        <v>0.23210549999999999</v>
      </c>
      <c r="S248" s="145">
        <v>0</v>
      </c>
      <c r="T248" s="146">
        <f>S248*H248</f>
        <v>0</v>
      </c>
      <c r="AR248" s="147" t="s">
        <v>101</v>
      </c>
      <c r="AT248" s="147" t="s">
        <v>270</v>
      </c>
      <c r="AU248" s="147" t="s">
        <v>90</v>
      </c>
      <c r="AY248" s="17" t="s">
        <v>268</v>
      </c>
      <c r="BE248" s="148">
        <f>IF(N248="základní",J248,0)</f>
        <v>0</v>
      </c>
      <c r="BF248" s="148">
        <f>IF(N248="snížená",J248,0)</f>
        <v>0</v>
      </c>
      <c r="BG248" s="148">
        <f>IF(N248="zákl. přenesená",J248,0)</f>
        <v>0</v>
      </c>
      <c r="BH248" s="148">
        <f>IF(N248="sníž. přenesená",J248,0)</f>
        <v>0</v>
      </c>
      <c r="BI248" s="148">
        <f>IF(N248="nulová",J248,0)</f>
        <v>0</v>
      </c>
      <c r="BJ248" s="17" t="s">
        <v>90</v>
      </c>
      <c r="BK248" s="148">
        <f>ROUND(I248*H248,2)</f>
        <v>0</v>
      </c>
      <c r="BL248" s="17" t="s">
        <v>101</v>
      </c>
      <c r="BM248" s="147" t="s">
        <v>6865</v>
      </c>
    </row>
    <row r="249" spans="2:65" s="12" customFormat="1">
      <c r="B249" s="149"/>
      <c r="D249" s="150" t="s">
        <v>276</v>
      </c>
      <c r="E249" s="151" t="s">
        <v>1</v>
      </c>
      <c r="F249" s="152" t="s">
        <v>6866</v>
      </c>
      <c r="H249" s="153">
        <v>37.950000000000003</v>
      </c>
      <c r="I249" s="154"/>
      <c r="L249" s="149"/>
      <c r="M249" s="155"/>
      <c r="T249" s="156"/>
      <c r="AT249" s="151" t="s">
        <v>276</v>
      </c>
      <c r="AU249" s="151" t="s">
        <v>90</v>
      </c>
      <c r="AV249" s="12" t="s">
        <v>90</v>
      </c>
      <c r="AW249" s="12" t="s">
        <v>32</v>
      </c>
      <c r="AX249" s="12" t="s">
        <v>77</v>
      </c>
      <c r="AY249" s="151" t="s">
        <v>268</v>
      </c>
    </row>
    <row r="250" spans="2:65" s="12" customFormat="1">
      <c r="B250" s="149"/>
      <c r="D250" s="150" t="s">
        <v>276</v>
      </c>
      <c r="E250" s="151" t="s">
        <v>1</v>
      </c>
      <c r="F250" s="152" t="s">
        <v>6867</v>
      </c>
      <c r="H250" s="153">
        <v>32.4</v>
      </c>
      <c r="I250" s="154"/>
      <c r="L250" s="149"/>
      <c r="M250" s="155"/>
      <c r="T250" s="156"/>
      <c r="AT250" s="151" t="s">
        <v>276</v>
      </c>
      <c r="AU250" s="151" t="s">
        <v>90</v>
      </c>
      <c r="AV250" s="12" t="s">
        <v>90</v>
      </c>
      <c r="AW250" s="12" t="s">
        <v>32</v>
      </c>
      <c r="AX250" s="12" t="s">
        <v>77</v>
      </c>
      <c r="AY250" s="151" t="s">
        <v>268</v>
      </c>
    </row>
    <row r="251" spans="2:65" s="12" customFormat="1">
      <c r="B251" s="149"/>
      <c r="D251" s="150" t="s">
        <v>276</v>
      </c>
      <c r="E251" s="151" t="s">
        <v>1</v>
      </c>
      <c r="F251" s="152" t="s">
        <v>6868</v>
      </c>
      <c r="H251" s="153">
        <v>14.052</v>
      </c>
      <c r="I251" s="154"/>
      <c r="L251" s="149"/>
      <c r="M251" s="155"/>
      <c r="T251" s="156"/>
      <c r="AT251" s="151" t="s">
        <v>276</v>
      </c>
      <c r="AU251" s="151" t="s">
        <v>90</v>
      </c>
      <c r="AV251" s="12" t="s">
        <v>90</v>
      </c>
      <c r="AW251" s="12" t="s">
        <v>32</v>
      </c>
      <c r="AX251" s="12" t="s">
        <v>77</v>
      </c>
      <c r="AY251" s="151" t="s">
        <v>268</v>
      </c>
    </row>
    <row r="252" spans="2:65" s="13" customFormat="1">
      <c r="B252" s="157"/>
      <c r="D252" s="150" t="s">
        <v>276</v>
      </c>
      <c r="E252" s="158" t="s">
        <v>1</v>
      </c>
      <c r="F252" s="159" t="s">
        <v>278</v>
      </c>
      <c r="H252" s="160">
        <v>84.402000000000001</v>
      </c>
      <c r="I252" s="161"/>
      <c r="L252" s="157"/>
      <c r="M252" s="162"/>
      <c r="T252" s="163"/>
      <c r="AT252" s="158" t="s">
        <v>276</v>
      </c>
      <c r="AU252" s="158" t="s">
        <v>90</v>
      </c>
      <c r="AV252" s="13" t="s">
        <v>101</v>
      </c>
      <c r="AW252" s="13" t="s">
        <v>32</v>
      </c>
      <c r="AX252" s="13" t="s">
        <v>84</v>
      </c>
      <c r="AY252" s="158" t="s">
        <v>268</v>
      </c>
    </row>
    <row r="253" spans="2:65" s="1" customFormat="1" ht="21.75" customHeight="1">
      <c r="B253" s="32"/>
      <c r="C253" s="136" t="s">
        <v>374</v>
      </c>
      <c r="D253" s="136" t="s">
        <v>270</v>
      </c>
      <c r="E253" s="137" t="s">
        <v>6869</v>
      </c>
      <c r="F253" s="138" t="s">
        <v>6870</v>
      </c>
      <c r="G253" s="139" t="s">
        <v>273</v>
      </c>
      <c r="H253" s="140">
        <v>84.402000000000001</v>
      </c>
      <c r="I253" s="141"/>
      <c r="J253" s="142">
        <f>ROUND(I253*H253,2)</f>
        <v>0</v>
      </c>
      <c r="K253" s="138" t="s">
        <v>274</v>
      </c>
      <c r="L253" s="32"/>
      <c r="M253" s="143" t="s">
        <v>1</v>
      </c>
      <c r="N253" s="144" t="s">
        <v>43</v>
      </c>
      <c r="P253" s="145">
        <f>O253*H253</f>
        <v>0</v>
      </c>
      <c r="Q253" s="145">
        <v>0</v>
      </c>
      <c r="R253" s="145">
        <f>Q253*H253</f>
        <v>0</v>
      </c>
      <c r="S253" s="145">
        <v>0</v>
      </c>
      <c r="T253" s="146">
        <f>S253*H253</f>
        <v>0</v>
      </c>
      <c r="AR253" s="147" t="s">
        <v>101</v>
      </c>
      <c r="AT253" s="147" t="s">
        <v>270</v>
      </c>
      <c r="AU253" s="147" t="s">
        <v>90</v>
      </c>
      <c r="AY253" s="17" t="s">
        <v>268</v>
      </c>
      <c r="BE253" s="148">
        <f>IF(N253="základní",J253,0)</f>
        <v>0</v>
      </c>
      <c r="BF253" s="148">
        <f>IF(N253="snížená",J253,0)</f>
        <v>0</v>
      </c>
      <c r="BG253" s="148">
        <f>IF(N253="zákl. přenesená",J253,0)</f>
        <v>0</v>
      </c>
      <c r="BH253" s="148">
        <f>IF(N253="sníž. přenesená",J253,0)</f>
        <v>0</v>
      </c>
      <c r="BI253" s="148">
        <f>IF(N253="nulová",J253,0)</f>
        <v>0</v>
      </c>
      <c r="BJ253" s="17" t="s">
        <v>90</v>
      </c>
      <c r="BK253" s="148">
        <f>ROUND(I253*H253,2)</f>
        <v>0</v>
      </c>
      <c r="BL253" s="17" t="s">
        <v>101</v>
      </c>
      <c r="BM253" s="147" t="s">
        <v>6871</v>
      </c>
    </row>
    <row r="254" spans="2:65" s="1" customFormat="1" ht="37.9" customHeight="1">
      <c r="B254" s="32"/>
      <c r="C254" s="136" t="s">
        <v>387</v>
      </c>
      <c r="D254" s="177" t="s">
        <v>270</v>
      </c>
      <c r="E254" s="137" t="s">
        <v>5794</v>
      </c>
      <c r="F254" s="138" t="s">
        <v>5795</v>
      </c>
      <c r="G254" s="139" t="s">
        <v>273</v>
      </c>
      <c r="H254" s="140">
        <v>63.302</v>
      </c>
      <c r="I254" s="141"/>
      <c r="J254" s="142">
        <f>ROUND(I254*H254,2)</f>
        <v>0</v>
      </c>
      <c r="K254" s="138" t="s">
        <v>1</v>
      </c>
      <c r="L254" s="32"/>
      <c r="M254" s="143" t="s">
        <v>1</v>
      </c>
      <c r="N254" s="144" t="s">
        <v>43</v>
      </c>
      <c r="P254" s="145">
        <f>O254*H254</f>
        <v>0</v>
      </c>
      <c r="Q254" s="145">
        <v>2.1919999999999999E-2</v>
      </c>
      <c r="R254" s="145">
        <f>Q254*H254</f>
        <v>1.3875798399999999</v>
      </c>
      <c r="S254" s="145">
        <v>0</v>
      </c>
      <c r="T254" s="146">
        <f>S254*H254</f>
        <v>0</v>
      </c>
      <c r="AR254" s="147" t="s">
        <v>101</v>
      </c>
      <c r="AT254" s="147" t="s">
        <v>270</v>
      </c>
      <c r="AU254" s="147" t="s">
        <v>90</v>
      </c>
      <c r="AY254" s="17" t="s">
        <v>268</v>
      </c>
      <c r="BE254" s="148">
        <f>IF(N254="základní",J254,0)</f>
        <v>0</v>
      </c>
      <c r="BF254" s="148">
        <f>IF(N254="snížená",J254,0)</f>
        <v>0</v>
      </c>
      <c r="BG254" s="148">
        <f>IF(N254="zákl. přenesená",J254,0)</f>
        <v>0</v>
      </c>
      <c r="BH254" s="148">
        <f>IF(N254="sníž. přenesená",J254,0)</f>
        <v>0</v>
      </c>
      <c r="BI254" s="148">
        <f>IF(N254="nulová",J254,0)</f>
        <v>0</v>
      </c>
      <c r="BJ254" s="17" t="s">
        <v>90</v>
      </c>
      <c r="BK254" s="148">
        <f>ROUND(I254*H254,2)</f>
        <v>0</v>
      </c>
      <c r="BL254" s="17" t="s">
        <v>101</v>
      </c>
      <c r="BM254" s="147" t="s">
        <v>6872</v>
      </c>
    </row>
    <row r="255" spans="2:65" s="14" customFormat="1">
      <c r="B255" s="164"/>
      <c r="D255" s="150" t="s">
        <v>276</v>
      </c>
      <c r="E255" s="165" t="s">
        <v>1</v>
      </c>
      <c r="F255" s="166" t="s">
        <v>5797</v>
      </c>
      <c r="H255" s="165" t="s">
        <v>1</v>
      </c>
      <c r="I255" s="167"/>
      <c r="L255" s="164"/>
      <c r="M255" s="168"/>
      <c r="T255" s="169"/>
      <c r="AT255" s="165" t="s">
        <v>276</v>
      </c>
      <c r="AU255" s="165" t="s">
        <v>90</v>
      </c>
      <c r="AV255" s="14" t="s">
        <v>84</v>
      </c>
      <c r="AW255" s="14" t="s">
        <v>32</v>
      </c>
      <c r="AX255" s="14" t="s">
        <v>77</v>
      </c>
      <c r="AY255" s="165" t="s">
        <v>268</v>
      </c>
    </row>
    <row r="256" spans="2:65" s="12" customFormat="1">
      <c r="B256" s="149"/>
      <c r="D256" s="150" t="s">
        <v>276</v>
      </c>
      <c r="E256" s="151" t="s">
        <v>1</v>
      </c>
      <c r="F256" s="152" t="s">
        <v>6873</v>
      </c>
      <c r="H256" s="153">
        <v>18.975000000000001</v>
      </c>
      <c r="I256" s="154"/>
      <c r="L256" s="149"/>
      <c r="M256" s="155"/>
      <c r="T256" s="156"/>
      <c r="AT256" s="151" t="s">
        <v>276</v>
      </c>
      <c r="AU256" s="151" t="s">
        <v>90</v>
      </c>
      <c r="AV256" s="12" t="s">
        <v>90</v>
      </c>
      <c r="AW256" s="12" t="s">
        <v>32</v>
      </c>
      <c r="AX256" s="12" t="s">
        <v>77</v>
      </c>
      <c r="AY256" s="151" t="s">
        <v>268</v>
      </c>
    </row>
    <row r="257" spans="2:65" s="12" customFormat="1">
      <c r="B257" s="149"/>
      <c r="D257" s="150" t="s">
        <v>276</v>
      </c>
      <c r="E257" s="151" t="s">
        <v>1</v>
      </c>
      <c r="F257" s="152" t="s">
        <v>6874</v>
      </c>
      <c r="H257" s="153">
        <v>16.2</v>
      </c>
      <c r="I257" s="154"/>
      <c r="L257" s="149"/>
      <c r="M257" s="155"/>
      <c r="T257" s="156"/>
      <c r="AT257" s="151" t="s">
        <v>276</v>
      </c>
      <c r="AU257" s="151" t="s">
        <v>90</v>
      </c>
      <c r="AV257" s="12" t="s">
        <v>90</v>
      </c>
      <c r="AW257" s="12" t="s">
        <v>32</v>
      </c>
      <c r="AX257" s="12" t="s">
        <v>77</v>
      </c>
      <c r="AY257" s="151" t="s">
        <v>268</v>
      </c>
    </row>
    <row r="258" spans="2:65" s="12" customFormat="1">
      <c r="B258" s="149"/>
      <c r="D258" s="150" t="s">
        <v>276</v>
      </c>
      <c r="E258" s="151" t="s">
        <v>1</v>
      </c>
      <c r="F258" s="152" t="s">
        <v>6875</v>
      </c>
      <c r="H258" s="153">
        <v>7.0259999999999998</v>
      </c>
      <c r="I258" s="154"/>
      <c r="L258" s="149"/>
      <c r="M258" s="155"/>
      <c r="T258" s="156"/>
      <c r="AT258" s="151" t="s">
        <v>276</v>
      </c>
      <c r="AU258" s="151" t="s">
        <v>90</v>
      </c>
      <c r="AV258" s="12" t="s">
        <v>90</v>
      </c>
      <c r="AW258" s="12" t="s">
        <v>32</v>
      </c>
      <c r="AX258" s="12" t="s">
        <v>77</v>
      </c>
      <c r="AY258" s="151" t="s">
        <v>268</v>
      </c>
    </row>
    <row r="259" spans="2:65" s="15" customFormat="1">
      <c r="B259" s="170"/>
      <c r="D259" s="150" t="s">
        <v>276</v>
      </c>
      <c r="E259" s="171" t="s">
        <v>1</v>
      </c>
      <c r="F259" s="172" t="s">
        <v>325</v>
      </c>
      <c r="H259" s="173">
        <v>42.201000000000001</v>
      </c>
      <c r="I259" s="174"/>
      <c r="L259" s="170"/>
      <c r="M259" s="175"/>
      <c r="T259" s="176"/>
      <c r="AT259" s="171" t="s">
        <v>276</v>
      </c>
      <c r="AU259" s="171" t="s">
        <v>90</v>
      </c>
      <c r="AV259" s="15" t="s">
        <v>97</v>
      </c>
      <c r="AW259" s="15" t="s">
        <v>32</v>
      </c>
      <c r="AX259" s="15" t="s">
        <v>77</v>
      </c>
      <c r="AY259" s="171" t="s">
        <v>268</v>
      </c>
    </row>
    <row r="260" spans="2:65" s="13" customFormat="1">
      <c r="B260" s="157"/>
      <c r="D260" s="150" t="s">
        <v>276</v>
      </c>
      <c r="E260" s="158" t="s">
        <v>1</v>
      </c>
      <c r="F260" s="159" t="s">
        <v>278</v>
      </c>
      <c r="H260" s="160">
        <v>42.201000000000001</v>
      </c>
      <c r="I260" s="161"/>
      <c r="L260" s="157"/>
      <c r="M260" s="162"/>
      <c r="T260" s="163"/>
      <c r="AT260" s="158" t="s">
        <v>276</v>
      </c>
      <c r="AU260" s="158" t="s">
        <v>90</v>
      </c>
      <c r="AV260" s="13" t="s">
        <v>101</v>
      </c>
      <c r="AW260" s="13" t="s">
        <v>32</v>
      </c>
      <c r="AX260" s="13" t="s">
        <v>84</v>
      </c>
      <c r="AY260" s="158" t="s">
        <v>268</v>
      </c>
    </row>
    <row r="261" spans="2:65" s="12" customFormat="1">
      <c r="B261" s="149"/>
      <c r="D261" s="150" t="s">
        <v>276</v>
      </c>
      <c r="F261" s="152" t="s">
        <v>6876</v>
      </c>
      <c r="H261" s="153">
        <v>63.302</v>
      </c>
      <c r="I261" s="154"/>
      <c r="L261" s="149"/>
      <c r="M261" s="155"/>
      <c r="T261" s="156"/>
      <c r="AT261" s="151" t="s">
        <v>276</v>
      </c>
      <c r="AU261" s="151" t="s">
        <v>90</v>
      </c>
      <c r="AV261" s="12" t="s">
        <v>90</v>
      </c>
      <c r="AW261" s="12" t="s">
        <v>4</v>
      </c>
      <c r="AX261" s="12" t="s">
        <v>84</v>
      </c>
      <c r="AY261" s="151" t="s">
        <v>268</v>
      </c>
    </row>
    <row r="262" spans="2:65" s="11" customFormat="1" ht="22.9" customHeight="1">
      <c r="B262" s="124"/>
      <c r="D262" s="125" t="s">
        <v>76</v>
      </c>
      <c r="E262" s="134" t="s">
        <v>315</v>
      </c>
      <c r="F262" s="134" t="s">
        <v>447</v>
      </c>
      <c r="I262" s="127"/>
      <c r="J262" s="135">
        <f>BK262</f>
        <v>0</v>
      </c>
      <c r="L262" s="124"/>
      <c r="M262" s="129"/>
      <c r="P262" s="130">
        <f>SUM(P263:P272)</f>
        <v>0</v>
      </c>
      <c r="R262" s="130">
        <f>SUM(R263:R272)</f>
        <v>3.8000000000000004E-3</v>
      </c>
      <c r="T262" s="131">
        <f>SUM(T263:T272)</f>
        <v>0</v>
      </c>
      <c r="AR262" s="125" t="s">
        <v>84</v>
      </c>
      <c r="AT262" s="132" t="s">
        <v>76</v>
      </c>
      <c r="AU262" s="132" t="s">
        <v>84</v>
      </c>
      <c r="AY262" s="125" t="s">
        <v>268</v>
      </c>
      <c r="BK262" s="133">
        <f>SUM(BK263:BK272)</f>
        <v>0</v>
      </c>
    </row>
    <row r="263" spans="2:65" s="1" customFormat="1" ht="24.2" customHeight="1">
      <c r="B263" s="32"/>
      <c r="C263" s="136" t="s">
        <v>378</v>
      </c>
      <c r="D263" s="136" t="s">
        <v>270</v>
      </c>
      <c r="E263" s="137" t="s">
        <v>1264</v>
      </c>
      <c r="F263" s="138" t="s">
        <v>1265</v>
      </c>
      <c r="G263" s="139" t="s">
        <v>281</v>
      </c>
      <c r="H263" s="140">
        <v>380</v>
      </c>
      <c r="I263" s="141"/>
      <c r="J263" s="142">
        <f>ROUND(I263*H263,2)</f>
        <v>0</v>
      </c>
      <c r="K263" s="138" t="s">
        <v>274</v>
      </c>
      <c r="L263" s="32"/>
      <c r="M263" s="143" t="s">
        <v>1</v>
      </c>
      <c r="N263" s="144" t="s">
        <v>43</v>
      </c>
      <c r="P263" s="145">
        <f>O263*H263</f>
        <v>0</v>
      </c>
      <c r="Q263" s="145">
        <v>1.0000000000000001E-5</v>
      </c>
      <c r="R263" s="145">
        <f>Q263*H263</f>
        <v>3.8000000000000004E-3</v>
      </c>
      <c r="S263" s="145">
        <v>0</v>
      </c>
      <c r="T263" s="146">
        <f>S263*H263</f>
        <v>0</v>
      </c>
      <c r="AR263" s="147" t="s">
        <v>101</v>
      </c>
      <c r="AT263" s="147" t="s">
        <v>270</v>
      </c>
      <c r="AU263" s="147" t="s">
        <v>90</v>
      </c>
      <c r="AY263" s="17" t="s">
        <v>268</v>
      </c>
      <c r="BE263" s="148">
        <f>IF(N263="základní",J263,0)</f>
        <v>0</v>
      </c>
      <c r="BF263" s="148">
        <f>IF(N263="snížená",J263,0)</f>
        <v>0</v>
      </c>
      <c r="BG263" s="148">
        <f>IF(N263="zákl. přenesená",J263,0)</f>
        <v>0</v>
      </c>
      <c r="BH263" s="148">
        <f>IF(N263="sníž. přenesená",J263,0)</f>
        <v>0</v>
      </c>
      <c r="BI263" s="148">
        <f>IF(N263="nulová",J263,0)</f>
        <v>0</v>
      </c>
      <c r="BJ263" s="17" t="s">
        <v>90</v>
      </c>
      <c r="BK263" s="148">
        <f>ROUND(I263*H263,2)</f>
        <v>0</v>
      </c>
      <c r="BL263" s="17" t="s">
        <v>101</v>
      </c>
      <c r="BM263" s="147" t="s">
        <v>6877</v>
      </c>
    </row>
    <row r="264" spans="2:65" s="14" customFormat="1" ht="22.5">
      <c r="B264" s="164"/>
      <c r="D264" s="150" t="s">
        <v>276</v>
      </c>
      <c r="E264" s="165" t="s">
        <v>1</v>
      </c>
      <c r="F264" s="166" t="s">
        <v>6878</v>
      </c>
      <c r="H264" s="165" t="s">
        <v>1</v>
      </c>
      <c r="I264" s="167"/>
      <c r="L264" s="164"/>
      <c r="M264" s="168"/>
      <c r="T264" s="169"/>
      <c r="AT264" s="165" t="s">
        <v>276</v>
      </c>
      <c r="AU264" s="165" t="s">
        <v>90</v>
      </c>
      <c r="AV264" s="14" t="s">
        <v>84</v>
      </c>
      <c r="AW264" s="14" t="s">
        <v>32</v>
      </c>
      <c r="AX264" s="14" t="s">
        <v>77</v>
      </c>
      <c r="AY264" s="165" t="s">
        <v>268</v>
      </c>
    </row>
    <row r="265" spans="2:65" s="12" customFormat="1">
      <c r="B265" s="149"/>
      <c r="D265" s="150" t="s">
        <v>276</v>
      </c>
      <c r="E265" s="151" t="s">
        <v>1</v>
      </c>
      <c r="F265" s="152" t="s">
        <v>6879</v>
      </c>
      <c r="H265" s="153">
        <v>28</v>
      </c>
      <c r="I265" s="154"/>
      <c r="L265" s="149"/>
      <c r="M265" s="155"/>
      <c r="T265" s="156"/>
      <c r="AT265" s="151" t="s">
        <v>276</v>
      </c>
      <c r="AU265" s="151" t="s">
        <v>90</v>
      </c>
      <c r="AV265" s="12" t="s">
        <v>90</v>
      </c>
      <c r="AW265" s="12" t="s">
        <v>32</v>
      </c>
      <c r="AX265" s="12" t="s">
        <v>77</v>
      </c>
      <c r="AY265" s="151" t="s">
        <v>268</v>
      </c>
    </row>
    <row r="266" spans="2:65" s="12" customFormat="1">
      <c r="B266" s="149"/>
      <c r="D266" s="150" t="s">
        <v>276</v>
      </c>
      <c r="E266" s="151" t="s">
        <v>1</v>
      </c>
      <c r="F266" s="152" t="s">
        <v>6880</v>
      </c>
      <c r="H266" s="153">
        <v>0</v>
      </c>
      <c r="I266" s="154"/>
      <c r="L266" s="149"/>
      <c r="M266" s="155"/>
      <c r="T266" s="156"/>
      <c r="AT266" s="151" t="s">
        <v>276</v>
      </c>
      <c r="AU266" s="151" t="s">
        <v>90</v>
      </c>
      <c r="AV266" s="12" t="s">
        <v>90</v>
      </c>
      <c r="AW266" s="12" t="s">
        <v>32</v>
      </c>
      <c r="AX266" s="12" t="s">
        <v>77</v>
      </c>
      <c r="AY266" s="151" t="s">
        <v>268</v>
      </c>
    </row>
    <row r="267" spans="2:65" s="12" customFormat="1">
      <c r="B267" s="149"/>
      <c r="D267" s="150" t="s">
        <v>276</v>
      </c>
      <c r="E267" s="151" t="s">
        <v>1</v>
      </c>
      <c r="F267" s="152" t="s">
        <v>6881</v>
      </c>
      <c r="H267" s="153">
        <v>132</v>
      </c>
      <c r="I267" s="154"/>
      <c r="L267" s="149"/>
      <c r="M267" s="155"/>
      <c r="T267" s="156"/>
      <c r="AT267" s="151" t="s">
        <v>276</v>
      </c>
      <c r="AU267" s="151" t="s">
        <v>90</v>
      </c>
      <c r="AV267" s="12" t="s">
        <v>90</v>
      </c>
      <c r="AW267" s="12" t="s">
        <v>32</v>
      </c>
      <c r="AX267" s="12" t="s">
        <v>77</v>
      </c>
      <c r="AY267" s="151" t="s">
        <v>268</v>
      </c>
    </row>
    <row r="268" spans="2:65" s="12" customFormat="1">
      <c r="B268" s="149"/>
      <c r="D268" s="150" t="s">
        <v>276</v>
      </c>
      <c r="E268" s="151" t="s">
        <v>1</v>
      </c>
      <c r="F268" s="152" t="s">
        <v>6882</v>
      </c>
      <c r="H268" s="153">
        <v>204</v>
      </c>
      <c r="I268" s="154"/>
      <c r="L268" s="149"/>
      <c r="M268" s="155"/>
      <c r="T268" s="156"/>
      <c r="AT268" s="151" t="s">
        <v>276</v>
      </c>
      <c r="AU268" s="151" t="s">
        <v>90</v>
      </c>
      <c r="AV268" s="12" t="s">
        <v>90</v>
      </c>
      <c r="AW268" s="12" t="s">
        <v>32</v>
      </c>
      <c r="AX268" s="12" t="s">
        <v>77</v>
      </c>
      <c r="AY268" s="151" t="s">
        <v>268</v>
      </c>
    </row>
    <row r="269" spans="2:65" s="12" customFormat="1">
      <c r="B269" s="149"/>
      <c r="D269" s="150" t="s">
        <v>276</v>
      </c>
      <c r="E269" s="151" t="s">
        <v>1</v>
      </c>
      <c r="F269" s="152" t="s">
        <v>6883</v>
      </c>
      <c r="H269" s="153">
        <v>0</v>
      </c>
      <c r="I269" s="154"/>
      <c r="L269" s="149"/>
      <c r="M269" s="155"/>
      <c r="T269" s="156"/>
      <c r="AT269" s="151" t="s">
        <v>276</v>
      </c>
      <c r="AU269" s="151" t="s">
        <v>90</v>
      </c>
      <c r="AV269" s="12" t="s">
        <v>90</v>
      </c>
      <c r="AW269" s="12" t="s">
        <v>32</v>
      </c>
      <c r="AX269" s="12" t="s">
        <v>77</v>
      </c>
      <c r="AY269" s="151" t="s">
        <v>268</v>
      </c>
    </row>
    <row r="270" spans="2:65" s="12" customFormat="1">
      <c r="B270" s="149"/>
      <c r="D270" s="150" t="s">
        <v>276</v>
      </c>
      <c r="E270" s="151" t="s">
        <v>1</v>
      </c>
      <c r="F270" s="152" t="s">
        <v>6884</v>
      </c>
      <c r="H270" s="153">
        <v>16</v>
      </c>
      <c r="I270" s="154"/>
      <c r="L270" s="149"/>
      <c r="M270" s="155"/>
      <c r="T270" s="156"/>
      <c r="AT270" s="151" t="s">
        <v>276</v>
      </c>
      <c r="AU270" s="151" t="s">
        <v>90</v>
      </c>
      <c r="AV270" s="12" t="s">
        <v>90</v>
      </c>
      <c r="AW270" s="12" t="s">
        <v>32</v>
      </c>
      <c r="AX270" s="12" t="s">
        <v>77</v>
      </c>
      <c r="AY270" s="151" t="s">
        <v>268</v>
      </c>
    </row>
    <row r="271" spans="2:65" s="15" customFormat="1">
      <c r="B271" s="170"/>
      <c r="D271" s="150" t="s">
        <v>276</v>
      </c>
      <c r="E271" s="171" t="s">
        <v>1</v>
      </c>
      <c r="F271" s="172" t="s">
        <v>325</v>
      </c>
      <c r="H271" s="173">
        <v>380</v>
      </c>
      <c r="I271" s="174"/>
      <c r="L271" s="170"/>
      <c r="M271" s="175"/>
      <c r="T271" s="176"/>
      <c r="AT271" s="171" t="s">
        <v>276</v>
      </c>
      <c r="AU271" s="171" t="s">
        <v>90</v>
      </c>
      <c r="AV271" s="15" t="s">
        <v>97</v>
      </c>
      <c r="AW271" s="15" t="s">
        <v>32</v>
      </c>
      <c r="AX271" s="15" t="s">
        <v>77</v>
      </c>
      <c r="AY271" s="171" t="s">
        <v>268</v>
      </c>
    </row>
    <row r="272" spans="2:65" s="13" customFormat="1">
      <c r="B272" s="157"/>
      <c r="D272" s="150" t="s">
        <v>276</v>
      </c>
      <c r="E272" s="158" t="s">
        <v>1</v>
      </c>
      <c r="F272" s="159" t="s">
        <v>278</v>
      </c>
      <c r="H272" s="160">
        <v>380</v>
      </c>
      <c r="I272" s="161"/>
      <c r="L272" s="157"/>
      <c r="M272" s="162"/>
      <c r="T272" s="163"/>
      <c r="AT272" s="158" t="s">
        <v>276</v>
      </c>
      <c r="AU272" s="158" t="s">
        <v>90</v>
      </c>
      <c r="AV272" s="13" t="s">
        <v>101</v>
      </c>
      <c r="AW272" s="13" t="s">
        <v>32</v>
      </c>
      <c r="AX272" s="13" t="s">
        <v>84</v>
      </c>
      <c r="AY272" s="158" t="s">
        <v>268</v>
      </c>
    </row>
    <row r="273" spans="2:65" s="11" customFormat="1" ht="22.9" customHeight="1">
      <c r="B273" s="124"/>
      <c r="D273" s="125" t="s">
        <v>76</v>
      </c>
      <c r="E273" s="134" t="s">
        <v>1380</v>
      </c>
      <c r="F273" s="134" t="s">
        <v>1381</v>
      </c>
      <c r="I273" s="127"/>
      <c r="J273" s="135">
        <f>BK273</f>
        <v>0</v>
      </c>
      <c r="L273" s="124"/>
      <c r="M273" s="129"/>
      <c r="P273" s="130">
        <f>P274</f>
        <v>0</v>
      </c>
      <c r="R273" s="130">
        <f>R274</f>
        <v>0</v>
      </c>
      <c r="T273" s="131">
        <f>T274</f>
        <v>0</v>
      </c>
      <c r="AR273" s="125" t="s">
        <v>84</v>
      </c>
      <c r="AT273" s="132" t="s">
        <v>76</v>
      </c>
      <c r="AU273" s="132" t="s">
        <v>84</v>
      </c>
      <c r="AY273" s="125" t="s">
        <v>268</v>
      </c>
      <c r="BK273" s="133">
        <f>BK274</f>
        <v>0</v>
      </c>
    </row>
    <row r="274" spans="2:65" s="1" customFormat="1" ht="33" customHeight="1">
      <c r="B274" s="32"/>
      <c r="C274" s="136" t="s">
        <v>382</v>
      </c>
      <c r="D274" s="136" t="s">
        <v>270</v>
      </c>
      <c r="E274" s="137" t="s">
        <v>5857</v>
      </c>
      <c r="F274" s="138" t="s">
        <v>5858</v>
      </c>
      <c r="G274" s="139" t="s">
        <v>413</v>
      </c>
      <c r="H274" s="140">
        <v>187.65299999999999</v>
      </c>
      <c r="I274" s="141"/>
      <c r="J274" s="142">
        <f>ROUND(I274*H274,2)</f>
        <v>0</v>
      </c>
      <c r="K274" s="138" t="s">
        <v>274</v>
      </c>
      <c r="L274" s="32"/>
      <c r="M274" s="181" t="s">
        <v>1</v>
      </c>
      <c r="N274" s="182" t="s">
        <v>43</v>
      </c>
      <c r="O274" s="183"/>
      <c r="P274" s="184">
        <f>O274*H274</f>
        <v>0</v>
      </c>
      <c r="Q274" s="184">
        <v>0</v>
      </c>
      <c r="R274" s="184">
        <f>Q274*H274</f>
        <v>0</v>
      </c>
      <c r="S274" s="184">
        <v>0</v>
      </c>
      <c r="T274" s="185">
        <f>S274*H274</f>
        <v>0</v>
      </c>
      <c r="AR274" s="147" t="s">
        <v>101</v>
      </c>
      <c r="AT274" s="147" t="s">
        <v>270</v>
      </c>
      <c r="AU274" s="147" t="s">
        <v>90</v>
      </c>
      <c r="AY274" s="17" t="s">
        <v>268</v>
      </c>
      <c r="BE274" s="148">
        <f>IF(N274="základní",J274,0)</f>
        <v>0</v>
      </c>
      <c r="BF274" s="148">
        <f>IF(N274="snížená",J274,0)</f>
        <v>0</v>
      </c>
      <c r="BG274" s="148">
        <f>IF(N274="zákl. přenesená",J274,0)</f>
        <v>0</v>
      </c>
      <c r="BH274" s="148">
        <f>IF(N274="sníž. přenesená",J274,0)</f>
        <v>0</v>
      </c>
      <c r="BI274" s="148">
        <f>IF(N274="nulová",J274,0)</f>
        <v>0</v>
      </c>
      <c r="BJ274" s="17" t="s">
        <v>90</v>
      </c>
      <c r="BK274" s="148">
        <f>ROUND(I274*H274,2)</f>
        <v>0</v>
      </c>
      <c r="BL274" s="17" t="s">
        <v>101</v>
      </c>
      <c r="BM274" s="147" t="s">
        <v>5859</v>
      </c>
    </row>
    <row r="275" spans="2:65" s="1" customFormat="1" ht="6.95" customHeight="1">
      <c r="B275" s="44"/>
      <c r="C275" s="45"/>
      <c r="D275" s="45"/>
      <c r="E275" s="45"/>
      <c r="F275" s="45"/>
      <c r="G275" s="45"/>
      <c r="H275" s="45"/>
      <c r="I275" s="45"/>
      <c r="J275" s="45"/>
      <c r="K275" s="45"/>
      <c r="L275" s="32"/>
    </row>
  </sheetData>
  <sheetProtection algorithmName="SHA-512" hashValue="RVcY2AEyXpZ/oa/sPgsn95bIX3TLb4BsU6G/RXrFzh165nwUxwcW7e/KZ4vBRhnz+1/EQTO8jUbtWD4Vg6HupQ==" saltValue="MNY1S1z0vB8YTr+KvMqTtJG5J3YWmj3sSodmKhFNCQr8PicDK8Nqs7wT5tSRUYL5xSO9Nej/dRWsrDKTHWMTuw==" spinCount="100000" sheet="1" objects="1" scenarios="1" formatColumns="0" formatRows="0" autoFilter="0"/>
  <autoFilter ref="C128:K274" xr:uid="{00000000-0009-0000-0000-00001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1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209</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6486</v>
      </c>
      <c r="F9" s="242"/>
      <c r="G9" s="242"/>
      <c r="H9" s="242"/>
      <c r="L9" s="20"/>
    </row>
    <row r="10" spans="2:46" ht="12" customHeight="1">
      <c r="B10" s="20"/>
      <c r="D10" s="27" t="s">
        <v>234</v>
      </c>
      <c r="L10" s="20"/>
    </row>
    <row r="11" spans="2:46" s="1" customFormat="1" ht="16.5" customHeight="1">
      <c r="B11" s="32"/>
      <c r="E11" s="222" t="s">
        <v>5679</v>
      </c>
      <c r="F11" s="257"/>
      <c r="G11" s="257"/>
      <c r="H11" s="257"/>
      <c r="L11" s="32"/>
    </row>
    <row r="12" spans="2:46" s="1" customFormat="1" ht="12" customHeight="1">
      <c r="B12" s="32"/>
      <c r="D12" s="27" t="s">
        <v>4264</v>
      </c>
      <c r="L12" s="32"/>
    </row>
    <row r="13" spans="2:46" s="1" customFormat="1" ht="16.5" customHeight="1">
      <c r="B13" s="32"/>
      <c r="E13" s="235" t="s">
        <v>6885</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ROUND((SUM(BE131:BE317)),  2)</f>
        <v>0</v>
      </c>
      <c r="I37" s="96">
        <v>0.21</v>
      </c>
      <c r="J37" s="85">
        <f>ROUND(((SUM(BE131:BE317))*I37),  2)</f>
        <v>0</v>
      </c>
      <c r="L37" s="32"/>
    </row>
    <row r="38" spans="2:12" s="1" customFormat="1" ht="14.45" customHeight="1">
      <c r="B38" s="32"/>
      <c r="E38" s="27" t="s">
        <v>43</v>
      </c>
      <c r="F38" s="85">
        <f>ROUND((SUM(BF131:BF317)),  2)</f>
        <v>0</v>
      </c>
      <c r="I38" s="96">
        <v>0.15</v>
      </c>
      <c r="J38" s="85">
        <f>ROUND(((SUM(BF131:BF317))*I38),  2)</f>
        <v>0</v>
      </c>
      <c r="L38" s="32"/>
    </row>
    <row r="39" spans="2:12" s="1" customFormat="1" ht="14.45" hidden="1" customHeight="1">
      <c r="B39" s="32"/>
      <c r="E39" s="27" t="s">
        <v>44</v>
      </c>
      <c r="F39" s="85">
        <f>ROUND((SUM(BG131:BG317)),  2)</f>
        <v>0</v>
      </c>
      <c r="I39" s="96">
        <v>0.21</v>
      </c>
      <c r="J39" s="85">
        <f>0</f>
        <v>0</v>
      </c>
      <c r="L39" s="32"/>
    </row>
    <row r="40" spans="2:12" s="1" customFormat="1" ht="14.45" hidden="1" customHeight="1">
      <c r="B40" s="32"/>
      <c r="E40" s="27" t="s">
        <v>45</v>
      </c>
      <c r="F40" s="85">
        <f>ROUND((SUM(BH131:BH317)),  2)</f>
        <v>0</v>
      </c>
      <c r="I40" s="96">
        <v>0.15</v>
      </c>
      <c r="J40" s="85">
        <f>0</f>
        <v>0</v>
      </c>
      <c r="L40" s="32"/>
    </row>
    <row r="41" spans="2:12" s="1" customFormat="1" ht="14.45" hidden="1" customHeight="1">
      <c r="B41" s="32"/>
      <c r="E41" s="27" t="s">
        <v>46</v>
      </c>
      <c r="F41" s="85">
        <f>ROUND((SUM(BI131:BI317)),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6486</v>
      </c>
      <c r="F87" s="242"/>
      <c r="G87" s="242"/>
      <c r="H87" s="242"/>
      <c r="L87" s="20"/>
    </row>
    <row r="88" spans="2:12" ht="12" customHeight="1">
      <c r="B88" s="20"/>
      <c r="C88" s="27" t="s">
        <v>234</v>
      </c>
      <c r="L88" s="20"/>
    </row>
    <row r="89" spans="2:12" s="1" customFormat="1" ht="16.5" customHeight="1">
      <c r="B89" s="32"/>
      <c r="E89" s="222" t="s">
        <v>5679</v>
      </c>
      <c r="F89" s="257"/>
      <c r="G89" s="257"/>
      <c r="H89" s="257"/>
      <c r="L89" s="32"/>
    </row>
    <row r="90" spans="2:12" s="1" customFormat="1" ht="12" customHeight="1">
      <c r="B90" s="32"/>
      <c r="C90" s="27" t="s">
        <v>4264</v>
      </c>
      <c r="L90" s="32"/>
    </row>
    <row r="91" spans="2:12" s="1" customFormat="1" ht="16.5" customHeight="1">
      <c r="B91" s="32"/>
      <c r="E91" s="235" t="str">
        <f>E13</f>
        <v>D.2.3. - Sadové úpravy</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J131</f>
        <v>0</v>
      </c>
      <c r="L100" s="32"/>
      <c r="AU100" s="17" t="s">
        <v>242</v>
      </c>
    </row>
    <row r="101" spans="2:47" s="8" customFormat="1" ht="24.95" customHeight="1">
      <c r="B101" s="108"/>
      <c r="D101" s="109" t="s">
        <v>243</v>
      </c>
      <c r="E101" s="110"/>
      <c r="F101" s="110"/>
      <c r="G101" s="110"/>
      <c r="H101" s="110"/>
      <c r="I101" s="110"/>
      <c r="J101" s="111">
        <f>J132</f>
        <v>0</v>
      </c>
      <c r="L101" s="108"/>
    </row>
    <row r="102" spans="2:47" s="9" customFormat="1" ht="19.899999999999999" customHeight="1">
      <c r="B102" s="112"/>
      <c r="D102" s="113" t="s">
        <v>244</v>
      </c>
      <c r="E102" s="114"/>
      <c r="F102" s="114"/>
      <c r="G102" s="114"/>
      <c r="H102" s="114"/>
      <c r="I102" s="114"/>
      <c r="J102" s="115">
        <f>J133</f>
        <v>0</v>
      </c>
      <c r="L102" s="112"/>
    </row>
    <row r="103" spans="2:47" s="9" customFormat="1" ht="19.899999999999999" customHeight="1">
      <c r="B103" s="112"/>
      <c r="D103" s="113" t="s">
        <v>756</v>
      </c>
      <c r="E103" s="114"/>
      <c r="F103" s="114"/>
      <c r="G103" s="114"/>
      <c r="H103" s="114"/>
      <c r="I103" s="114"/>
      <c r="J103" s="115">
        <f>J298</f>
        <v>0</v>
      </c>
      <c r="L103" s="112"/>
    </row>
    <row r="104" spans="2:47" s="9" customFormat="1" ht="19.899999999999999" customHeight="1">
      <c r="B104" s="112"/>
      <c r="D104" s="113" t="s">
        <v>757</v>
      </c>
      <c r="E104" s="114"/>
      <c r="F104" s="114"/>
      <c r="G104" s="114"/>
      <c r="H104" s="114"/>
      <c r="I104" s="114"/>
      <c r="J104" s="115">
        <f>J304</f>
        <v>0</v>
      </c>
      <c r="L104" s="112"/>
    </row>
    <row r="105" spans="2:47" s="9" customFormat="1" ht="19.899999999999999" customHeight="1">
      <c r="B105" s="112"/>
      <c r="D105" s="113" t="s">
        <v>758</v>
      </c>
      <c r="E105" s="114"/>
      <c r="F105" s="114"/>
      <c r="G105" s="114"/>
      <c r="H105" s="114"/>
      <c r="I105" s="114"/>
      <c r="J105" s="115">
        <f>J311</f>
        <v>0</v>
      </c>
      <c r="L105" s="112"/>
    </row>
    <row r="106" spans="2:47" s="8" customFormat="1" ht="24.95" customHeight="1">
      <c r="B106" s="108"/>
      <c r="D106" s="109" t="s">
        <v>248</v>
      </c>
      <c r="E106" s="110"/>
      <c r="F106" s="110"/>
      <c r="G106" s="110"/>
      <c r="H106" s="110"/>
      <c r="I106" s="110"/>
      <c r="J106" s="111">
        <f>J313</f>
        <v>0</v>
      </c>
      <c r="L106" s="108"/>
    </row>
    <row r="107" spans="2:47" s="9" customFormat="1" ht="19.899999999999999" customHeight="1">
      <c r="B107" s="112"/>
      <c r="D107" s="113" t="s">
        <v>769</v>
      </c>
      <c r="E107" s="114"/>
      <c r="F107" s="114"/>
      <c r="G107" s="114"/>
      <c r="H107" s="114"/>
      <c r="I107" s="114"/>
      <c r="J107" s="115">
        <f>J314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8" t="str">
        <f>E7</f>
        <v>VÝSTAVBA CHRÁNĚNÉHO BYDLENÍ V NOVÉ PACE</v>
      </c>
      <c r="F117" s="259"/>
      <c r="G117" s="259"/>
      <c r="H117" s="259"/>
      <c r="L117" s="32"/>
    </row>
    <row r="118" spans="2:12" ht="12" customHeight="1">
      <c r="B118" s="20"/>
      <c r="C118" s="27" t="s">
        <v>228</v>
      </c>
      <c r="L118" s="20"/>
    </row>
    <row r="119" spans="2:12" ht="16.5" customHeight="1">
      <c r="B119" s="20"/>
      <c r="E119" s="258" t="s">
        <v>6486</v>
      </c>
      <c r="F119" s="242"/>
      <c r="G119" s="242"/>
      <c r="H119" s="242"/>
      <c r="L119" s="20"/>
    </row>
    <row r="120" spans="2:12" ht="12" customHeight="1">
      <c r="B120" s="20"/>
      <c r="C120" s="27" t="s">
        <v>234</v>
      </c>
      <c r="L120" s="20"/>
    </row>
    <row r="121" spans="2:12" s="1" customFormat="1" ht="16.5" customHeight="1">
      <c r="B121" s="32"/>
      <c r="E121" s="222" t="s">
        <v>5679</v>
      </c>
      <c r="F121" s="257"/>
      <c r="G121" s="257"/>
      <c r="H121" s="257"/>
      <c r="L121" s="32"/>
    </row>
    <row r="122" spans="2:12" s="1" customFormat="1" ht="12" customHeight="1">
      <c r="B122" s="32"/>
      <c r="C122" s="27" t="s">
        <v>4264</v>
      </c>
      <c r="L122" s="32"/>
    </row>
    <row r="123" spans="2:12" s="1" customFormat="1" ht="16.5" customHeight="1">
      <c r="B123" s="32"/>
      <c r="E123" s="235" t="str">
        <f>E13</f>
        <v>D.2.3. - Sadové úpravy</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6"/>
      <c r="C130" s="117" t="s">
        <v>254</v>
      </c>
      <c r="D130" s="118" t="s">
        <v>62</v>
      </c>
      <c r="E130" s="118" t="s">
        <v>58</v>
      </c>
      <c r="F130" s="118" t="s">
        <v>59</v>
      </c>
      <c r="G130" s="118" t="s">
        <v>255</v>
      </c>
      <c r="H130" s="118" t="s">
        <v>256</v>
      </c>
      <c r="I130" s="118" t="s">
        <v>257</v>
      </c>
      <c r="J130" s="118" t="s">
        <v>240</v>
      </c>
      <c r="K130" s="119" t="s">
        <v>258</v>
      </c>
      <c r="L130" s="116"/>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0">
        <f>BK131</f>
        <v>0</v>
      </c>
      <c r="L131" s="32"/>
      <c r="M131" s="62"/>
      <c r="N131" s="53"/>
      <c r="O131" s="53"/>
      <c r="P131" s="121">
        <f>P132+P313</f>
        <v>0</v>
      </c>
      <c r="Q131" s="53"/>
      <c r="R131" s="121">
        <f>R132+R313</f>
        <v>36.112923720000005</v>
      </c>
      <c r="S131" s="53"/>
      <c r="T131" s="122">
        <f>T132+T313</f>
        <v>0</v>
      </c>
      <c r="AT131" s="17" t="s">
        <v>76</v>
      </c>
      <c r="AU131" s="17" t="s">
        <v>242</v>
      </c>
      <c r="BK131" s="123">
        <f>BK132+BK313</f>
        <v>0</v>
      </c>
    </row>
    <row r="132" spans="2:65" s="11" customFormat="1" ht="25.9" customHeight="1">
      <c r="B132" s="124"/>
      <c r="D132" s="125" t="s">
        <v>76</v>
      </c>
      <c r="E132" s="126" t="s">
        <v>266</v>
      </c>
      <c r="F132" s="126" t="s">
        <v>267</v>
      </c>
      <c r="I132" s="127"/>
      <c r="J132" s="128">
        <f>BK132</f>
        <v>0</v>
      </c>
      <c r="L132" s="124"/>
      <c r="M132" s="129"/>
      <c r="P132" s="130">
        <f>P133+P298+P304+P311</f>
        <v>0</v>
      </c>
      <c r="R132" s="130">
        <f>R133+R298+R304+R311</f>
        <v>35.600423720000002</v>
      </c>
      <c r="T132" s="131">
        <f>T133+T298+T304+T311</f>
        <v>0</v>
      </c>
      <c r="AR132" s="125" t="s">
        <v>84</v>
      </c>
      <c r="AT132" s="132" t="s">
        <v>76</v>
      </c>
      <c r="AU132" s="132" t="s">
        <v>77</v>
      </c>
      <c r="AY132" s="125" t="s">
        <v>268</v>
      </c>
      <c r="BK132" s="133">
        <f>BK133+BK298+BK304+BK311</f>
        <v>0</v>
      </c>
    </row>
    <row r="133" spans="2:65" s="11" customFormat="1" ht="22.9" customHeight="1">
      <c r="B133" s="124"/>
      <c r="D133" s="125" t="s">
        <v>76</v>
      </c>
      <c r="E133" s="134" t="s">
        <v>84</v>
      </c>
      <c r="F133" s="134" t="s">
        <v>269</v>
      </c>
      <c r="I133" s="127"/>
      <c r="J133" s="135">
        <f>BK133</f>
        <v>0</v>
      </c>
      <c r="L133" s="124"/>
      <c r="M133" s="129"/>
      <c r="P133" s="130">
        <f>SUM(P134:P297)</f>
        <v>0</v>
      </c>
      <c r="R133" s="130">
        <f>SUM(R134:R297)</f>
        <v>21.838555000000003</v>
      </c>
      <c r="T133" s="131">
        <f>SUM(T134:T297)</f>
        <v>0</v>
      </c>
      <c r="AR133" s="125" t="s">
        <v>84</v>
      </c>
      <c r="AT133" s="132" t="s">
        <v>76</v>
      </c>
      <c r="AU133" s="132" t="s">
        <v>84</v>
      </c>
      <c r="AY133" s="125" t="s">
        <v>268</v>
      </c>
      <c r="BK133" s="133">
        <f>SUM(BK134:BK297)</f>
        <v>0</v>
      </c>
    </row>
    <row r="134" spans="2:65" s="1" customFormat="1" ht="24.2" customHeight="1">
      <c r="B134" s="32"/>
      <c r="C134" s="136" t="s">
        <v>84</v>
      </c>
      <c r="D134" s="136" t="s">
        <v>270</v>
      </c>
      <c r="E134" s="137" t="s">
        <v>6886</v>
      </c>
      <c r="F134" s="138" t="s">
        <v>6887</v>
      </c>
      <c r="G134" s="139" t="s">
        <v>281</v>
      </c>
      <c r="H134" s="140">
        <v>1</v>
      </c>
      <c r="I134" s="141"/>
      <c r="J134" s="142">
        <f>ROUND(I134*H134,2)</f>
        <v>0</v>
      </c>
      <c r="K134" s="138" t="s">
        <v>274</v>
      </c>
      <c r="L134" s="32"/>
      <c r="M134" s="143" t="s">
        <v>1</v>
      </c>
      <c r="N134" s="144" t="s">
        <v>43</v>
      </c>
      <c r="P134" s="145">
        <f>O134*H134</f>
        <v>0</v>
      </c>
      <c r="Q134" s="145">
        <v>0</v>
      </c>
      <c r="R134" s="145">
        <f>Q134*H134</f>
        <v>0</v>
      </c>
      <c r="S134" s="145">
        <v>0</v>
      </c>
      <c r="T134" s="146">
        <f>S134*H134</f>
        <v>0</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6888</v>
      </c>
    </row>
    <row r="135" spans="2:65" s="12" customFormat="1" ht="22.5">
      <c r="B135" s="149"/>
      <c r="D135" s="150" t="s">
        <v>276</v>
      </c>
      <c r="E135" s="151" t="s">
        <v>1</v>
      </c>
      <c r="F135" s="152" t="s">
        <v>6889</v>
      </c>
      <c r="H135" s="153">
        <v>1</v>
      </c>
      <c r="I135" s="154"/>
      <c r="L135" s="149"/>
      <c r="M135" s="155"/>
      <c r="T135" s="156"/>
      <c r="AT135" s="151" t="s">
        <v>276</v>
      </c>
      <c r="AU135" s="151" t="s">
        <v>90</v>
      </c>
      <c r="AV135" s="12" t="s">
        <v>90</v>
      </c>
      <c r="AW135" s="12" t="s">
        <v>32</v>
      </c>
      <c r="AX135" s="12" t="s">
        <v>77</v>
      </c>
      <c r="AY135" s="151" t="s">
        <v>268</v>
      </c>
    </row>
    <row r="136" spans="2:65" s="13" customFormat="1">
      <c r="B136" s="157"/>
      <c r="D136" s="150" t="s">
        <v>276</v>
      </c>
      <c r="E136" s="158" t="s">
        <v>1</v>
      </c>
      <c r="F136" s="159" t="s">
        <v>278</v>
      </c>
      <c r="H136" s="160">
        <v>1</v>
      </c>
      <c r="I136" s="161"/>
      <c r="L136" s="157"/>
      <c r="M136" s="162"/>
      <c r="T136" s="163"/>
      <c r="AT136" s="158" t="s">
        <v>276</v>
      </c>
      <c r="AU136" s="158" t="s">
        <v>90</v>
      </c>
      <c r="AV136" s="13" t="s">
        <v>101</v>
      </c>
      <c r="AW136" s="13" t="s">
        <v>32</v>
      </c>
      <c r="AX136" s="13" t="s">
        <v>84</v>
      </c>
      <c r="AY136" s="158" t="s">
        <v>268</v>
      </c>
    </row>
    <row r="137" spans="2:65" s="1" customFormat="1" ht="24.2" customHeight="1">
      <c r="B137" s="32"/>
      <c r="C137" s="136" t="s">
        <v>90</v>
      </c>
      <c r="D137" s="136" t="s">
        <v>270</v>
      </c>
      <c r="E137" s="137" t="s">
        <v>6890</v>
      </c>
      <c r="F137" s="138" t="s">
        <v>6891</v>
      </c>
      <c r="G137" s="139" t="s">
        <v>281</v>
      </c>
      <c r="H137" s="140">
        <v>1</v>
      </c>
      <c r="I137" s="141"/>
      <c r="J137" s="142">
        <f>ROUND(I137*H137,2)</f>
        <v>0</v>
      </c>
      <c r="K137" s="138" t="s">
        <v>274</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6892</v>
      </c>
    </row>
    <row r="138" spans="2:65" s="12" customFormat="1" ht="22.5">
      <c r="B138" s="149"/>
      <c r="D138" s="150" t="s">
        <v>276</v>
      </c>
      <c r="E138" s="151" t="s">
        <v>1</v>
      </c>
      <c r="F138" s="152" t="s">
        <v>6893</v>
      </c>
      <c r="H138" s="153">
        <v>1</v>
      </c>
      <c r="I138" s="154"/>
      <c r="L138" s="149"/>
      <c r="M138" s="155"/>
      <c r="T138" s="156"/>
      <c r="AT138" s="151" t="s">
        <v>276</v>
      </c>
      <c r="AU138" s="151" t="s">
        <v>90</v>
      </c>
      <c r="AV138" s="12" t="s">
        <v>90</v>
      </c>
      <c r="AW138" s="12" t="s">
        <v>32</v>
      </c>
      <c r="AX138" s="12" t="s">
        <v>77</v>
      </c>
      <c r="AY138" s="151" t="s">
        <v>268</v>
      </c>
    </row>
    <row r="139" spans="2:65" s="13" customFormat="1">
      <c r="B139" s="157"/>
      <c r="D139" s="150" t="s">
        <v>276</v>
      </c>
      <c r="E139" s="158" t="s">
        <v>1</v>
      </c>
      <c r="F139" s="159" t="s">
        <v>278</v>
      </c>
      <c r="H139" s="160">
        <v>1</v>
      </c>
      <c r="I139" s="161"/>
      <c r="L139" s="157"/>
      <c r="M139" s="162"/>
      <c r="T139" s="163"/>
      <c r="AT139" s="158" t="s">
        <v>276</v>
      </c>
      <c r="AU139" s="158" t="s">
        <v>90</v>
      </c>
      <c r="AV139" s="13" t="s">
        <v>101</v>
      </c>
      <c r="AW139" s="13" t="s">
        <v>32</v>
      </c>
      <c r="AX139" s="13" t="s">
        <v>84</v>
      </c>
      <c r="AY139" s="158" t="s">
        <v>268</v>
      </c>
    </row>
    <row r="140" spans="2:65" s="1" customFormat="1" ht="76.349999999999994" customHeight="1">
      <c r="B140" s="32"/>
      <c r="C140" s="136" t="s">
        <v>97</v>
      </c>
      <c r="D140" s="136" t="s">
        <v>270</v>
      </c>
      <c r="E140" s="137" t="s">
        <v>6894</v>
      </c>
      <c r="F140" s="138" t="s">
        <v>6895</v>
      </c>
      <c r="G140" s="139" t="s">
        <v>665</v>
      </c>
      <c r="H140" s="140">
        <v>1</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6896</v>
      </c>
    </row>
    <row r="141" spans="2:65" s="1" customFormat="1" ht="21.75" customHeight="1">
      <c r="B141" s="32"/>
      <c r="C141" s="136" t="s">
        <v>101</v>
      </c>
      <c r="D141" s="136" t="s">
        <v>270</v>
      </c>
      <c r="E141" s="137" t="s">
        <v>6897</v>
      </c>
      <c r="F141" s="138" t="s">
        <v>6898</v>
      </c>
      <c r="G141" s="139" t="s">
        <v>281</v>
      </c>
      <c r="H141" s="140">
        <v>2</v>
      </c>
      <c r="I141" s="141"/>
      <c r="J141" s="142">
        <f>ROUND(I141*H141,2)</f>
        <v>0</v>
      </c>
      <c r="K141" s="138" t="s">
        <v>274</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6899</v>
      </c>
    </row>
    <row r="142" spans="2:65" s="12" customFormat="1" ht="22.5">
      <c r="B142" s="149"/>
      <c r="D142" s="150" t="s">
        <v>276</v>
      </c>
      <c r="E142" s="151" t="s">
        <v>1</v>
      </c>
      <c r="F142" s="152" t="s">
        <v>6893</v>
      </c>
      <c r="H142" s="153">
        <v>1</v>
      </c>
      <c r="I142" s="154"/>
      <c r="L142" s="149"/>
      <c r="M142" s="155"/>
      <c r="T142" s="156"/>
      <c r="AT142" s="151" t="s">
        <v>276</v>
      </c>
      <c r="AU142" s="151" t="s">
        <v>90</v>
      </c>
      <c r="AV142" s="12" t="s">
        <v>90</v>
      </c>
      <c r="AW142" s="12" t="s">
        <v>32</v>
      </c>
      <c r="AX142" s="12" t="s">
        <v>77</v>
      </c>
      <c r="AY142" s="151" t="s">
        <v>268</v>
      </c>
    </row>
    <row r="143" spans="2:65" s="12" customFormat="1" ht="22.5">
      <c r="B143" s="149"/>
      <c r="D143" s="150" t="s">
        <v>276</v>
      </c>
      <c r="E143" s="151" t="s">
        <v>1</v>
      </c>
      <c r="F143" s="152" t="s">
        <v>6889</v>
      </c>
      <c r="H143" s="153">
        <v>1</v>
      </c>
      <c r="I143" s="154"/>
      <c r="L143" s="149"/>
      <c r="M143" s="155"/>
      <c r="T143" s="156"/>
      <c r="AT143" s="151" t="s">
        <v>276</v>
      </c>
      <c r="AU143" s="151" t="s">
        <v>90</v>
      </c>
      <c r="AV143" s="12" t="s">
        <v>90</v>
      </c>
      <c r="AW143" s="12" t="s">
        <v>32</v>
      </c>
      <c r="AX143" s="12" t="s">
        <v>77</v>
      </c>
      <c r="AY143" s="151" t="s">
        <v>268</v>
      </c>
    </row>
    <row r="144" spans="2:65" s="13" customFormat="1">
      <c r="B144" s="157"/>
      <c r="D144" s="150" t="s">
        <v>276</v>
      </c>
      <c r="E144" s="158" t="s">
        <v>1</v>
      </c>
      <c r="F144" s="159" t="s">
        <v>278</v>
      </c>
      <c r="H144" s="160">
        <v>2</v>
      </c>
      <c r="I144" s="161"/>
      <c r="L144" s="157"/>
      <c r="M144" s="162"/>
      <c r="T144" s="163"/>
      <c r="AT144" s="158" t="s">
        <v>276</v>
      </c>
      <c r="AU144" s="158" t="s">
        <v>90</v>
      </c>
      <c r="AV144" s="13" t="s">
        <v>101</v>
      </c>
      <c r="AW144" s="13" t="s">
        <v>32</v>
      </c>
      <c r="AX144" s="13" t="s">
        <v>84</v>
      </c>
      <c r="AY144" s="158" t="s">
        <v>268</v>
      </c>
    </row>
    <row r="145" spans="2:65" s="1" customFormat="1" ht="24.2" customHeight="1">
      <c r="B145" s="32"/>
      <c r="C145" s="136" t="s">
        <v>289</v>
      </c>
      <c r="D145" s="136" t="s">
        <v>270</v>
      </c>
      <c r="E145" s="137" t="s">
        <v>6900</v>
      </c>
      <c r="F145" s="138" t="s">
        <v>6901</v>
      </c>
      <c r="G145" s="139" t="s">
        <v>281</v>
      </c>
      <c r="H145" s="140">
        <v>1</v>
      </c>
      <c r="I145" s="141"/>
      <c r="J145" s="142">
        <f>ROUND(I145*H145,2)</f>
        <v>0</v>
      </c>
      <c r="K145" s="138" t="s">
        <v>274</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6902</v>
      </c>
    </row>
    <row r="146" spans="2:65" s="12" customFormat="1" ht="22.5">
      <c r="B146" s="149"/>
      <c r="D146" s="150" t="s">
        <v>276</v>
      </c>
      <c r="E146" s="151" t="s">
        <v>1</v>
      </c>
      <c r="F146" s="152" t="s">
        <v>6889</v>
      </c>
      <c r="H146" s="153">
        <v>1</v>
      </c>
      <c r="I146" s="154"/>
      <c r="L146" s="149"/>
      <c r="M146" s="155"/>
      <c r="T146" s="156"/>
      <c r="AT146" s="151" t="s">
        <v>276</v>
      </c>
      <c r="AU146" s="151" t="s">
        <v>90</v>
      </c>
      <c r="AV146" s="12" t="s">
        <v>90</v>
      </c>
      <c r="AW146" s="12" t="s">
        <v>32</v>
      </c>
      <c r="AX146" s="12" t="s">
        <v>77</v>
      </c>
      <c r="AY146" s="151" t="s">
        <v>268</v>
      </c>
    </row>
    <row r="147" spans="2:65" s="13" customFormat="1">
      <c r="B147" s="157"/>
      <c r="D147" s="150" t="s">
        <v>276</v>
      </c>
      <c r="E147" s="158" t="s">
        <v>1</v>
      </c>
      <c r="F147" s="159" t="s">
        <v>278</v>
      </c>
      <c r="H147" s="160">
        <v>1</v>
      </c>
      <c r="I147" s="161"/>
      <c r="L147" s="157"/>
      <c r="M147" s="162"/>
      <c r="T147" s="163"/>
      <c r="AT147" s="158" t="s">
        <v>276</v>
      </c>
      <c r="AU147" s="158" t="s">
        <v>90</v>
      </c>
      <c r="AV147" s="13" t="s">
        <v>101</v>
      </c>
      <c r="AW147" s="13" t="s">
        <v>32</v>
      </c>
      <c r="AX147" s="13" t="s">
        <v>84</v>
      </c>
      <c r="AY147" s="158" t="s">
        <v>268</v>
      </c>
    </row>
    <row r="148" spans="2:65" s="1" customFormat="1" ht="24.2" customHeight="1">
      <c r="B148" s="32"/>
      <c r="C148" s="136" t="s">
        <v>293</v>
      </c>
      <c r="D148" s="136" t="s">
        <v>270</v>
      </c>
      <c r="E148" s="137" t="s">
        <v>6903</v>
      </c>
      <c r="F148" s="138" t="s">
        <v>6904</v>
      </c>
      <c r="G148" s="139" t="s">
        <v>281</v>
      </c>
      <c r="H148" s="140">
        <v>1</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6905</v>
      </c>
    </row>
    <row r="149" spans="2:65" s="12" customFormat="1" ht="22.5">
      <c r="B149" s="149"/>
      <c r="D149" s="150" t="s">
        <v>276</v>
      </c>
      <c r="E149" s="151" t="s">
        <v>1</v>
      </c>
      <c r="F149" s="152" t="s">
        <v>6893</v>
      </c>
      <c r="H149" s="153">
        <v>1</v>
      </c>
      <c r="I149" s="154"/>
      <c r="L149" s="149"/>
      <c r="M149" s="155"/>
      <c r="T149" s="156"/>
      <c r="AT149" s="151" t="s">
        <v>276</v>
      </c>
      <c r="AU149" s="151" t="s">
        <v>90</v>
      </c>
      <c r="AV149" s="12" t="s">
        <v>90</v>
      </c>
      <c r="AW149" s="12" t="s">
        <v>32</v>
      </c>
      <c r="AX149" s="12" t="s">
        <v>77</v>
      </c>
      <c r="AY149" s="151" t="s">
        <v>268</v>
      </c>
    </row>
    <row r="150" spans="2:65" s="13" customFormat="1">
      <c r="B150" s="157"/>
      <c r="D150" s="150" t="s">
        <v>276</v>
      </c>
      <c r="E150" s="158" t="s">
        <v>1</v>
      </c>
      <c r="F150" s="159" t="s">
        <v>278</v>
      </c>
      <c r="H150" s="160">
        <v>1</v>
      </c>
      <c r="I150" s="161"/>
      <c r="L150" s="157"/>
      <c r="M150" s="162"/>
      <c r="T150" s="163"/>
      <c r="AT150" s="158" t="s">
        <v>276</v>
      </c>
      <c r="AU150" s="158" t="s">
        <v>90</v>
      </c>
      <c r="AV150" s="13" t="s">
        <v>101</v>
      </c>
      <c r="AW150" s="13" t="s">
        <v>32</v>
      </c>
      <c r="AX150" s="13" t="s">
        <v>84</v>
      </c>
      <c r="AY150" s="158" t="s">
        <v>268</v>
      </c>
    </row>
    <row r="151" spans="2:65" s="1" customFormat="1" ht="24.2" customHeight="1">
      <c r="B151" s="32"/>
      <c r="C151" s="136" t="s">
        <v>299</v>
      </c>
      <c r="D151" s="136" t="s">
        <v>270</v>
      </c>
      <c r="E151" s="137" t="s">
        <v>6906</v>
      </c>
      <c r="F151" s="138" t="s">
        <v>6907</v>
      </c>
      <c r="G151" s="139" t="s">
        <v>281</v>
      </c>
      <c r="H151" s="140">
        <v>1</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6908</v>
      </c>
    </row>
    <row r="152" spans="2:65" s="12" customFormat="1" ht="22.5">
      <c r="B152" s="149"/>
      <c r="D152" s="150" t="s">
        <v>276</v>
      </c>
      <c r="E152" s="151" t="s">
        <v>1</v>
      </c>
      <c r="F152" s="152" t="s">
        <v>6889</v>
      </c>
      <c r="H152" s="153">
        <v>1</v>
      </c>
      <c r="I152" s="154"/>
      <c r="L152" s="149"/>
      <c r="M152" s="155"/>
      <c r="T152" s="156"/>
      <c r="AT152" s="151" t="s">
        <v>276</v>
      </c>
      <c r="AU152" s="151" t="s">
        <v>90</v>
      </c>
      <c r="AV152" s="12" t="s">
        <v>90</v>
      </c>
      <c r="AW152" s="12" t="s">
        <v>32</v>
      </c>
      <c r="AX152" s="12" t="s">
        <v>77</v>
      </c>
      <c r="AY152" s="151" t="s">
        <v>268</v>
      </c>
    </row>
    <row r="153" spans="2:65" s="13" customFormat="1">
      <c r="B153" s="157"/>
      <c r="D153" s="150" t="s">
        <v>276</v>
      </c>
      <c r="E153" s="158" t="s">
        <v>1</v>
      </c>
      <c r="F153" s="159" t="s">
        <v>278</v>
      </c>
      <c r="H153" s="160">
        <v>1</v>
      </c>
      <c r="I153" s="161"/>
      <c r="L153" s="157"/>
      <c r="M153" s="162"/>
      <c r="T153" s="163"/>
      <c r="AT153" s="158" t="s">
        <v>276</v>
      </c>
      <c r="AU153" s="158" t="s">
        <v>90</v>
      </c>
      <c r="AV153" s="13" t="s">
        <v>101</v>
      </c>
      <c r="AW153" s="13" t="s">
        <v>32</v>
      </c>
      <c r="AX153" s="13" t="s">
        <v>84</v>
      </c>
      <c r="AY153" s="158" t="s">
        <v>268</v>
      </c>
    </row>
    <row r="154" spans="2:65" s="1" customFormat="1" ht="24.2" customHeight="1">
      <c r="B154" s="32"/>
      <c r="C154" s="136" t="s">
        <v>309</v>
      </c>
      <c r="D154" s="136" t="s">
        <v>270</v>
      </c>
      <c r="E154" s="137" t="s">
        <v>6909</v>
      </c>
      <c r="F154" s="138" t="s">
        <v>6910</v>
      </c>
      <c r="G154" s="139" t="s">
        <v>281</v>
      </c>
      <c r="H154" s="140">
        <v>1</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6911</v>
      </c>
    </row>
    <row r="155" spans="2:65" s="12" customFormat="1" ht="22.5">
      <c r="B155" s="149"/>
      <c r="D155" s="150" t="s">
        <v>276</v>
      </c>
      <c r="E155" s="151" t="s">
        <v>1</v>
      </c>
      <c r="F155" s="152" t="s">
        <v>6893</v>
      </c>
      <c r="H155" s="153">
        <v>1</v>
      </c>
      <c r="I155" s="154"/>
      <c r="L155" s="149"/>
      <c r="M155" s="155"/>
      <c r="T155" s="156"/>
      <c r="AT155" s="151" t="s">
        <v>276</v>
      </c>
      <c r="AU155" s="151" t="s">
        <v>90</v>
      </c>
      <c r="AV155" s="12" t="s">
        <v>90</v>
      </c>
      <c r="AW155" s="12" t="s">
        <v>32</v>
      </c>
      <c r="AX155" s="12" t="s">
        <v>77</v>
      </c>
      <c r="AY155" s="151" t="s">
        <v>268</v>
      </c>
    </row>
    <row r="156" spans="2:65" s="13" customFormat="1">
      <c r="B156" s="157"/>
      <c r="D156" s="150" t="s">
        <v>276</v>
      </c>
      <c r="E156" s="158" t="s">
        <v>1</v>
      </c>
      <c r="F156" s="159" t="s">
        <v>278</v>
      </c>
      <c r="H156" s="160">
        <v>1</v>
      </c>
      <c r="I156" s="161"/>
      <c r="L156" s="157"/>
      <c r="M156" s="162"/>
      <c r="T156" s="163"/>
      <c r="AT156" s="158" t="s">
        <v>276</v>
      </c>
      <c r="AU156" s="158" t="s">
        <v>90</v>
      </c>
      <c r="AV156" s="13" t="s">
        <v>101</v>
      </c>
      <c r="AW156" s="13" t="s">
        <v>32</v>
      </c>
      <c r="AX156" s="13" t="s">
        <v>84</v>
      </c>
      <c r="AY156" s="158" t="s">
        <v>268</v>
      </c>
    </row>
    <row r="157" spans="2:65" s="1" customFormat="1" ht="24.2" customHeight="1">
      <c r="B157" s="32"/>
      <c r="C157" s="136" t="s">
        <v>315</v>
      </c>
      <c r="D157" s="136" t="s">
        <v>270</v>
      </c>
      <c r="E157" s="137" t="s">
        <v>6912</v>
      </c>
      <c r="F157" s="138" t="s">
        <v>6913</v>
      </c>
      <c r="G157" s="139" t="s">
        <v>281</v>
      </c>
      <c r="H157" s="140">
        <v>2</v>
      </c>
      <c r="I157" s="141"/>
      <c r="J157" s="142">
        <f>ROUND(I157*H157,2)</f>
        <v>0</v>
      </c>
      <c r="K157" s="138" t="s">
        <v>274</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6914</v>
      </c>
    </row>
    <row r="158" spans="2:65" s="12" customFormat="1" ht="22.5">
      <c r="B158" s="149"/>
      <c r="D158" s="150" t="s">
        <v>276</v>
      </c>
      <c r="E158" s="151" t="s">
        <v>1</v>
      </c>
      <c r="F158" s="152" t="s">
        <v>6893</v>
      </c>
      <c r="H158" s="153">
        <v>1</v>
      </c>
      <c r="I158" s="154"/>
      <c r="L158" s="149"/>
      <c r="M158" s="155"/>
      <c r="T158" s="156"/>
      <c r="AT158" s="151" t="s">
        <v>276</v>
      </c>
      <c r="AU158" s="151" t="s">
        <v>90</v>
      </c>
      <c r="AV158" s="12" t="s">
        <v>90</v>
      </c>
      <c r="AW158" s="12" t="s">
        <v>32</v>
      </c>
      <c r="AX158" s="12" t="s">
        <v>77</v>
      </c>
      <c r="AY158" s="151" t="s">
        <v>268</v>
      </c>
    </row>
    <row r="159" spans="2:65" s="12" customFormat="1" ht="22.5">
      <c r="B159" s="149"/>
      <c r="D159" s="150" t="s">
        <v>276</v>
      </c>
      <c r="E159" s="151" t="s">
        <v>1</v>
      </c>
      <c r="F159" s="152" t="s">
        <v>6889</v>
      </c>
      <c r="H159" s="153">
        <v>1</v>
      </c>
      <c r="I159" s="154"/>
      <c r="L159" s="149"/>
      <c r="M159" s="155"/>
      <c r="T159" s="156"/>
      <c r="AT159" s="151" t="s">
        <v>276</v>
      </c>
      <c r="AU159" s="151" t="s">
        <v>90</v>
      </c>
      <c r="AV159" s="12" t="s">
        <v>90</v>
      </c>
      <c r="AW159" s="12" t="s">
        <v>32</v>
      </c>
      <c r="AX159" s="12" t="s">
        <v>77</v>
      </c>
      <c r="AY159" s="151" t="s">
        <v>268</v>
      </c>
    </row>
    <row r="160" spans="2:65" s="13" customFormat="1">
      <c r="B160" s="157"/>
      <c r="D160" s="150" t="s">
        <v>276</v>
      </c>
      <c r="E160" s="158" t="s">
        <v>1</v>
      </c>
      <c r="F160" s="159" t="s">
        <v>278</v>
      </c>
      <c r="H160" s="160">
        <v>2</v>
      </c>
      <c r="I160" s="161"/>
      <c r="L160" s="157"/>
      <c r="M160" s="162"/>
      <c r="T160" s="163"/>
      <c r="AT160" s="158" t="s">
        <v>276</v>
      </c>
      <c r="AU160" s="158" t="s">
        <v>90</v>
      </c>
      <c r="AV160" s="13" t="s">
        <v>101</v>
      </c>
      <c r="AW160" s="13" t="s">
        <v>32</v>
      </c>
      <c r="AX160" s="13" t="s">
        <v>84</v>
      </c>
      <c r="AY160" s="158" t="s">
        <v>268</v>
      </c>
    </row>
    <row r="161" spans="2:65" s="1" customFormat="1" ht="33" customHeight="1">
      <c r="B161" s="32"/>
      <c r="C161" s="136" t="s">
        <v>321</v>
      </c>
      <c r="D161" s="136" t="s">
        <v>270</v>
      </c>
      <c r="E161" s="137" t="s">
        <v>6915</v>
      </c>
      <c r="F161" s="138" t="s">
        <v>6916</v>
      </c>
      <c r="G161" s="139" t="s">
        <v>281</v>
      </c>
      <c r="H161" s="140">
        <v>1</v>
      </c>
      <c r="I161" s="141"/>
      <c r="J161" s="142">
        <f>ROUND(I161*H161,2)</f>
        <v>0</v>
      </c>
      <c r="K161" s="138" t="s">
        <v>274</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6917</v>
      </c>
    </row>
    <row r="162" spans="2:65" s="12" customFormat="1" ht="22.5">
      <c r="B162" s="149"/>
      <c r="D162" s="150" t="s">
        <v>276</v>
      </c>
      <c r="E162" s="151" t="s">
        <v>1</v>
      </c>
      <c r="F162" s="152" t="s">
        <v>6889</v>
      </c>
      <c r="H162" s="153">
        <v>1</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1</v>
      </c>
      <c r="I163" s="161"/>
      <c r="L163" s="157"/>
      <c r="M163" s="162"/>
      <c r="T163" s="163"/>
      <c r="AT163" s="158" t="s">
        <v>276</v>
      </c>
      <c r="AU163" s="158" t="s">
        <v>90</v>
      </c>
      <c r="AV163" s="13" t="s">
        <v>101</v>
      </c>
      <c r="AW163" s="13" t="s">
        <v>32</v>
      </c>
      <c r="AX163" s="13" t="s">
        <v>84</v>
      </c>
      <c r="AY163" s="158" t="s">
        <v>268</v>
      </c>
    </row>
    <row r="164" spans="2:65" s="1" customFormat="1" ht="33" customHeight="1">
      <c r="B164" s="32"/>
      <c r="C164" s="136" t="s">
        <v>326</v>
      </c>
      <c r="D164" s="136" t="s">
        <v>270</v>
      </c>
      <c r="E164" s="137" t="s">
        <v>6918</v>
      </c>
      <c r="F164" s="138" t="s">
        <v>6919</v>
      </c>
      <c r="G164" s="139" t="s">
        <v>281</v>
      </c>
      <c r="H164" s="140">
        <v>1</v>
      </c>
      <c r="I164" s="141"/>
      <c r="J164" s="142">
        <f>ROUND(I164*H164,2)</f>
        <v>0</v>
      </c>
      <c r="K164" s="138" t="s">
        <v>274</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6920</v>
      </c>
    </row>
    <row r="165" spans="2:65" s="12" customFormat="1" ht="22.5">
      <c r="B165" s="149"/>
      <c r="D165" s="150" t="s">
        <v>276</v>
      </c>
      <c r="E165" s="151" t="s">
        <v>1</v>
      </c>
      <c r="F165" s="152" t="s">
        <v>6893</v>
      </c>
      <c r="H165" s="153">
        <v>1</v>
      </c>
      <c r="I165" s="154"/>
      <c r="L165" s="149"/>
      <c r="M165" s="155"/>
      <c r="T165" s="156"/>
      <c r="AT165" s="151" t="s">
        <v>276</v>
      </c>
      <c r="AU165" s="151" t="s">
        <v>90</v>
      </c>
      <c r="AV165" s="12" t="s">
        <v>90</v>
      </c>
      <c r="AW165" s="12" t="s">
        <v>32</v>
      </c>
      <c r="AX165" s="12" t="s">
        <v>77</v>
      </c>
      <c r="AY165" s="151" t="s">
        <v>268</v>
      </c>
    </row>
    <row r="166" spans="2:65" s="13" customFormat="1">
      <c r="B166" s="157"/>
      <c r="D166" s="150" t="s">
        <v>276</v>
      </c>
      <c r="E166" s="158" t="s">
        <v>1</v>
      </c>
      <c r="F166" s="159" t="s">
        <v>278</v>
      </c>
      <c r="H166" s="160">
        <v>1</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346</v>
      </c>
      <c r="D167" s="136" t="s">
        <v>270</v>
      </c>
      <c r="E167" s="137" t="s">
        <v>6921</v>
      </c>
      <c r="F167" s="138" t="s">
        <v>6922</v>
      </c>
      <c r="G167" s="139" t="s">
        <v>281</v>
      </c>
      <c r="H167" s="140">
        <v>1</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6923</v>
      </c>
    </row>
    <row r="168" spans="2:65" s="12" customFormat="1" ht="22.5">
      <c r="B168" s="149"/>
      <c r="D168" s="150" t="s">
        <v>276</v>
      </c>
      <c r="E168" s="151" t="s">
        <v>1</v>
      </c>
      <c r="F168" s="152" t="s">
        <v>6889</v>
      </c>
      <c r="H168" s="153">
        <v>1</v>
      </c>
      <c r="I168" s="154"/>
      <c r="L168" s="149"/>
      <c r="M168" s="155"/>
      <c r="T168" s="156"/>
      <c r="AT168" s="151" t="s">
        <v>276</v>
      </c>
      <c r="AU168" s="151" t="s">
        <v>90</v>
      </c>
      <c r="AV168" s="12" t="s">
        <v>90</v>
      </c>
      <c r="AW168" s="12" t="s">
        <v>32</v>
      </c>
      <c r="AX168" s="12" t="s">
        <v>77</v>
      </c>
      <c r="AY168" s="151" t="s">
        <v>268</v>
      </c>
    </row>
    <row r="169" spans="2:65" s="13" customFormat="1">
      <c r="B169" s="157"/>
      <c r="D169" s="150" t="s">
        <v>276</v>
      </c>
      <c r="E169" s="158" t="s">
        <v>1</v>
      </c>
      <c r="F169" s="159" t="s">
        <v>278</v>
      </c>
      <c r="H169" s="160">
        <v>1</v>
      </c>
      <c r="I169" s="161"/>
      <c r="L169" s="157"/>
      <c r="M169" s="162"/>
      <c r="T169" s="163"/>
      <c r="AT169" s="158" t="s">
        <v>276</v>
      </c>
      <c r="AU169" s="158" t="s">
        <v>90</v>
      </c>
      <c r="AV169" s="13" t="s">
        <v>101</v>
      </c>
      <c r="AW169" s="13" t="s">
        <v>32</v>
      </c>
      <c r="AX169" s="13" t="s">
        <v>84</v>
      </c>
      <c r="AY169" s="158" t="s">
        <v>268</v>
      </c>
    </row>
    <row r="170" spans="2:65" s="1" customFormat="1" ht="33" customHeight="1">
      <c r="B170" s="32"/>
      <c r="C170" s="136" t="s">
        <v>356</v>
      </c>
      <c r="D170" s="136" t="s">
        <v>270</v>
      </c>
      <c r="E170" s="137" t="s">
        <v>6924</v>
      </c>
      <c r="F170" s="138" t="s">
        <v>6925</v>
      </c>
      <c r="G170" s="139" t="s">
        <v>281</v>
      </c>
      <c r="H170" s="140">
        <v>1</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6926</v>
      </c>
    </row>
    <row r="171" spans="2:65" s="12" customFormat="1" ht="22.5">
      <c r="B171" s="149"/>
      <c r="D171" s="150" t="s">
        <v>276</v>
      </c>
      <c r="E171" s="151" t="s">
        <v>1</v>
      </c>
      <c r="F171" s="152" t="s">
        <v>6893</v>
      </c>
      <c r="H171" s="153">
        <v>1</v>
      </c>
      <c r="I171" s="154"/>
      <c r="L171" s="149"/>
      <c r="M171" s="155"/>
      <c r="T171" s="156"/>
      <c r="AT171" s="151" t="s">
        <v>276</v>
      </c>
      <c r="AU171" s="151" t="s">
        <v>90</v>
      </c>
      <c r="AV171" s="12" t="s">
        <v>90</v>
      </c>
      <c r="AW171" s="12" t="s">
        <v>32</v>
      </c>
      <c r="AX171" s="12" t="s">
        <v>77</v>
      </c>
      <c r="AY171" s="151" t="s">
        <v>268</v>
      </c>
    </row>
    <row r="172" spans="2:65" s="13" customFormat="1">
      <c r="B172" s="157"/>
      <c r="D172" s="150" t="s">
        <v>276</v>
      </c>
      <c r="E172" s="158" t="s">
        <v>1</v>
      </c>
      <c r="F172" s="159" t="s">
        <v>278</v>
      </c>
      <c r="H172" s="160">
        <v>1</v>
      </c>
      <c r="I172" s="161"/>
      <c r="L172" s="157"/>
      <c r="M172" s="162"/>
      <c r="T172" s="163"/>
      <c r="AT172" s="158" t="s">
        <v>276</v>
      </c>
      <c r="AU172" s="158" t="s">
        <v>90</v>
      </c>
      <c r="AV172" s="13" t="s">
        <v>101</v>
      </c>
      <c r="AW172" s="13" t="s">
        <v>32</v>
      </c>
      <c r="AX172" s="13" t="s">
        <v>84</v>
      </c>
      <c r="AY172" s="158" t="s">
        <v>268</v>
      </c>
    </row>
    <row r="173" spans="2:65" s="1" customFormat="1" ht="24.2" customHeight="1">
      <c r="B173" s="32"/>
      <c r="C173" s="136" t="s">
        <v>361</v>
      </c>
      <c r="D173" s="136" t="s">
        <v>270</v>
      </c>
      <c r="E173" s="137" t="s">
        <v>6927</v>
      </c>
      <c r="F173" s="138" t="s">
        <v>6928</v>
      </c>
      <c r="G173" s="139" t="s">
        <v>281</v>
      </c>
      <c r="H173" s="140">
        <v>2</v>
      </c>
      <c r="I173" s="141"/>
      <c r="J173" s="142">
        <f>ROUND(I173*H173,2)</f>
        <v>0</v>
      </c>
      <c r="K173" s="138" t="s">
        <v>274</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6929</v>
      </c>
    </row>
    <row r="174" spans="2:65" s="12" customFormat="1" ht="22.5">
      <c r="B174" s="149"/>
      <c r="D174" s="150" t="s">
        <v>276</v>
      </c>
      <c r="E174" s="151" t="s">
        <v>1</v>
      </c>
      <c r="F174" s="152" t="s">
        <v>6893</v>
      </c>
      <c r="H174" s="153">
        <v>1</v>
      </c>
      <c r="I174" s="154"/>
      <c r="L174" s="149"/>
      <c r="M174" s="155"/>
      <c r="T174" s="156"/>
      <c r="AT174" s="151" t="s">
        <v>276</v>
      </c>
      <c r="AU174" s="151" t="s">
        <v>90</v>
      </c>
      <c r="AV174" s="12" t="s">
        <v>90</v>
      </c>
      <c r="AW174" s="12" t="s">
        <v>32</v>
      </c>
      <c r="AX174" s="12" t="s">
        <v>77</v>
      </c>
      <c r="AY174" s="151" t="s">
        <v>268</v>
      </c>
    </row>
    <row r="175" spans="2:65" s="12" customFormat="1" ht="22.5">
      <c r="B175" s="149"/>
      <c r="D175" s="150" t="s">
        <v>276</v>
      </c>
      <c r="E175" s="151" t="s">
        <v>1</v>
      </c>
      <c r="F175" s="152" t="s">
        <v>6889</v>
      </c>
      <c r="H175" s="153">
        <v>1</v>
      </c>
      <c r="I175" s="154"/>
      <c r="L175" s="149"/>
      <c r="M175" s="155"/>
      <c r="T175" s="156"/>
      <c r="AT175" s="151" t="s">
        <v>276</v>
      </c>
      <c r="AU175" s="151" t="s">
        <v>90</v>
      </c>
      <c r="AV175" s="12" t="s">
        <v>90</v>
      </c>
      <c r="AW175" s="12" t="s">
        <v>32</v>
      </c>
      <c r="AX175" s="12" t="s">
        <v>77</v>
      </c>
      <c r="AY175" s="151" t="s">
        <v>268</v>
      </c>
    </row>
    <row r="176" spans="2:65" s="13" customFormat="1">
      <c r="B176" s="157"/>
      <c r="D176" s="150" t="s">
        <v>276</v>
      </c>
      <c r="E176" s="158" t="s">
        <v>1</v>
      </c>
      <c r="F176" s="159" t="s">
        <v>278</v>
      </c>
      <c r="H176" s="160">
        <v>2</v>
      </c>
      <c r="I176" s="161"/>
      <c r="L176" s="157"/>
      <c r="M176" s="162"/>
      <c r="T176" s="163"/>
      <c r="AT176" s="158" t="s">
        <v>276</v>
      </c>
      <c r="AU176" s="158" t="s">
        <v>90</v>
      </c>
      <c r="AV176" s="13" t="s">
        <v>101</v>
      </c>
      <c r="AW176" s="13" t="s">
        <v>32</v>
      </c>
      <c r="AX176" s="13" t="s">
        <v>84</v>
      </c>
      <c r="AY176" s="158" t="s">
        <v>268</v>
      </c>
    </row>
    <row r="177" spans="2:65" s="1" customFormat="1" ht="37.9" customHeight="1">
      <c r="B177" s="32"/>
      <c r="C177" s="136" t="s">
        <v>8</v>
      </c>
      <c r="D177" s="136" t="s">
        <v>270</v>
      </c>
      <c r="E177" s="137" t="s">
        <v>6930</v>
      </c>
      <c r="F177" s="138" t="s">
        <v>6931</v>
      </c>
      <c r="G177" s="139" t="s">
        <v>273</v>
      </c>
      <c r="H177" s="140">
        <v>550</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6932</v>
      </c>
    </row>
    <row r="178" spans="2:65" s="12" customFormat="1">
      <c r="B178" s="149"/>
      <c r="D178" s="150" t="s">
        <v>276</v>
      </c>
      <c r="E178" s="151" t="s">
        <v>1</v>
      </c>
      <c r="F178" s="152" t="s">
        <v>6933</v>
      </c>
      <c r="H178" s="153">
        <v>550</v>
      </c>
      <c r="I178" s="154"/>
      <c r="L178" s="149"/>
      <c r="M178" s="155"/>
      <c r="T178" s="156"/>
      <c r="AT178" s="151" t="s">
        <v>276</v>
      </c>
      <c r="AU178" s="151" t="s">
        <v>90</v>
      </c>
      <c r="AV178" s="12" t="s">
        <v>90</v>
      </c>
      <c r="AW178" s="12" t="s">
        <v>32</v>
      </c>
      <c r="AX178" s="12" t="s">
        <v>77</v>
      </c>
      <c r="AY178" s="151" t="s">
        <v>268</v>
      </c>
    </row>
    <row r="179" spans="2:65" s="13" customFormat="1">
      <c r="B179" s="157"/>
      <c r="D179" s="150" t="s">
        <v>276</v>
      </c>
      <c r="E179" s="158" t="s">
        <v>1</v>
      </c>
      <c r="F179" s="159" t="s">
        <v>278</v>
      </c>
      <c r="H179" s="160">
        <v>550</v>
      </c>
      <c r="I179" s="161"/>
      <c r="L179" s="157"/>
      <c r="M179" s="162"/>
      <c r="T179" s="163"/>
      <c r="AT179" s="158" t="s">
        <v>276</v>
      </c>
      <c r="AU179" s="158" t="s">
        <v>90</v>
      </c>
      <c r="AV179" s="13" t="s">
        <v>101</v>
      </c>
      <c r="AW179" s="13" t="s">
        <v>32</v>
      </c>
      <c r="AX179" s="13" t="s">
        <v>84</v>
      </c>
      <c r="AY179" s="158" t="s">
        <v>268</v>
      </c>
    </row>
    <row r="180" spans="2:65" s="1" customFormat="1" ht="24.2" customHeight="1">
      <c r="B180" s="32"/>
      <c r="C180" s="136" t="s">
        <v>370</v>
      </c>
      <c r="D180" s="136" t="s">
        <v>270</v>
      </c>
      <c r="E180" s="137" t="s">
        <v>6934</v>
      </c>
      <c r="F180" s="138" t="s">
        <v>6935</v>
      </c>
      <c r="G180" s="139" t="s">
        <v>273</v>
      </c>
      <c r="H180" s="140">
        <v>550</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6936</v>
      </c>
    </row>
    <row r="181" spans="2:65" s="12" customFormat="1">
      <c r="B181" s="149"/>
      <c r="D181" s="150" t="s">
        <v>276</v>
      </c>
      <c r="E181" s="151" t="s">
        <v>1</v>
      </c>
      <c r="F181" s="152" t="s">
        <v>6933</v>
      </c>
      <c r="H181" s="153">
        <v>550</v>
      </c>
      <c r="I181" s="154"/>
      <c r="L181" s="149"/>
      <c r="M181" s="155"/>
      <c r="T181" s="156"/>
      <c r="AT181" s="151" t="s">
        <v>276</v>
      </c>
      <c r="AU181" s="151" t="s">
        <v>90</v>
      </c>
      <c r="AV181" s="12" t="s">
        <v>90</v>
      </c>
      <c r="AW181" s="12" t="s">
        <v>32</v>
      </c>
      <c r="AX181" s="12" t="s">
        <v>77</v>
      </c>
      <c r="AY181" s="151" t="s">
        <v>268</v>
      </c>
    </row>
    <row r="182" spans="2:65" s="13" customFormat="1">
      <c r="B182" s="157"/>
      <c r="D182" s="150" t="s">
        <v>276</v>
      </c>
      <c r="E182" s="158" t="s">
        <v>1</v>
      </c>
      <c r="F182" s="159" t="s">
        <v>278</v>
      </c>
      <c r="H182" s="160">
        <v>550</v>
      </c>
      <c r="I182" s="161"/>
      <c r="L182" s="157"/>
      <c r="M182" s="162"/>
      <c r="T182" s="163"/>
      <c r="AT182" s="158" t="s">
        <v>276</v>
      </c>
      <c r="AU182" s="158" t="s">
        <v>90</v>
      </c>
      <c r="AV182" s="13" t="s">
        <v>101</v>
      </c>
      <c r="AW182" s="13" t="s">
        <v>32</v>
      </c>
      <c r="AX182" s="13" t="s">
        <v>84</v>
      </c>
      <c r="AY182" s="158" t="s">
        <v>268</v>
      </c>
    </row>
    <row r="183" spans="2:65" s="1" customFormat="1" ht="16.5" customHeight="1">
      <c r="B183" s="32"/>
      <c r="C183" s="186" t="s">
        <v>374</v>
      </c>
      <c r="D183" s="186" t="s">
        <v>982</v>
      </c>
      <c r="E183" s="187" t="s">
        <v>6937</v>
      </c>
      <c r="F183" s="188" t="s">
        <v>6938</v>
      </c>
      <c r="G183" s="189" t="s">
        <v>1442</v>
      </c>
      <c r="H183" s="190">
        <v>15</v>
      </c>
      <c r="I183" s="191"/>
      <c r="J183" s="192">
        <f>ROUND(I183*H183,2)</f>
        <v>0</v>
      </c>
      <c r="K183" s="188" t="s">
        <v>1</v>
      </c>
      <c r="L183" s="193"/>
      <c r="M183" s="194" t="s">
        <v>1</v>
      </c>
      <c r="N183" s="195" t="s">
        <v>43</v>
      </c>
      <c r="P183" s="145">
        <f>O183*H183</f>
        <v>0</v>
      </c>
      <c r="Q183" s="145">
        <v>1E-3</v>
      </c>
      <c r="R183" s="145">
        <f>Q183*H183</f>
        <v>1.4999999999999999E-2</v>
      </c>
      <c r="S183" s="145">
        <v>0</v>
      </c>
      <c r="T183" s="146">
        <f>S183*H183</f>
        <v>0</v>
      </c>
      <c r="AR183" s="147" t="s">
        <v>309</v>
      </c>
      <c r="AT183" s="147" t="s">
        <v>982</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6939</v>
      </c>
    </row>
    <row r="184" spans="2:65" s="1" customFormat="1" ht="87.75">
      <c r="B184" s="32"/>
      <c r="D184" s="150" t="s">
        <v>475</v>
      </c>
      <c r="F184" s="178" t="s">
        <v>6940</v>
      </c>
      <c r="I184" s="179"/>
      <c r="L184" s="32"/>
      <c r="M184" s="180"/>
      <c r="T184" s="56"/>
      <c r="AT184" s="17" t="s">
        <v>475</v>
      </c>
      <c r="AU184" s="17" t="s">
        <v>90</v>
      </c>
    </row>
    <row r="185" spans="2:65" s="12" customFormat="1">
      <c r="B185" s="149"/>
      <c r="D185" s="150" t="s">
        <v>276</v>
      </c>
      <c r="E185" s="151" t="s">
        <v>1</v>
      </c>
      <c r="F185" s="152" t="s">
        <v>6941</v>
      </c>
      <c r="H185" s="153">
        <v>15</v>
      </c>
      <c r="I185" s="154"/>
      <c r="L185" s="149"/>
      <c r="M185" s="155"/>
      <c r="T185" s="156"/>
      <c r="AT185" s="151" t="s">
        <v>276</v>
      </c>
      <c r="AU185" s="151" t="s">
        <v>90</v>
      </c>
      <c r="AV185" s="12" t="s">
        <v>90</v>
      </c>
      <c r="AW185" s="12" t="s">
        <v>32</v>
      </c>
      <c r="AX185" s="12" t="s">
        <v>77</v>
      </c>
      <c r="AY185" s="151" t="s">
        <v>268</v>
      </c>
    </row>
    <row r="186" spans="2:65" s="13" customFormat="1">
      <c r="B186" s="157"/>
      <c r="D186" s="150" t="s">
        <v>276</v>
      </c>
      <c r="E186" s="158" t="s">
        <v>1</v>
      </c>
      <c r="F186" s="159" t="s">
        <v>278</v>
      </c>
      <c r="H186" s="160">
        <v>15</v>
      </c>
      <c r="I186" s="161"/>
      <c r="L186" s="157"/>
      <c r="M186" s="162"/>
      <c r="T186" s="163"/>
      <c r="AT186" s="158" t="s">
        <v>276</v>
      </c>
      <c r="AU186" s="158" t="s">
        <v>90</v>
      </c>
      <c r="AV186" s="13" t="s">
        <v>101</v>
      </c>
      <c r="AW186" s="13" t="s">
        <v>32</v>
      </c>
      <c r="AX186" s="13" t="s">
        <v>84</v>
      </c>
      <c r="AY186" s="158" t="s">
        <v>268</v>
      </c>
    </row>
    <row r="187" spans="2:65" s="1" customFormat="1" ht="33" customHeight="1">
      <c r="B187" s="32"/>
      <c r="C187" s="136" t="s">
        <v>378</v>
      </c>
      <c r="D187" s="136" t="s">
        <v>270</v>
      </c>
      <c r="E187" s="137" t="s">
        <v>6942</v>
      </c>
      <c r="F187" s="138" t="s">
        <v>6943</v>
      </c>
      <c r="G187" s="139" t="s">
        <v>273</v>
      </c>
      <c r="H187" s="140">
        <v>550</v>
      </c>
      <c r="I187" s="141"/>
      <c r="J187" s="142">
        <f>ROUND(I187*H187,2)</f>
        <v>0</v>
      </c>
      <c r="K187" s="138" t="s">
        <v>274</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6944</v>
      </c>
    </row>
    <row r="188" spans="2:65" s="1" customFormat="1" ht="16.5" customHeight="1">
      <c r="B188" s="32"/>
      <c r="C188" s="186" t="s">
        <v>382</v>
      </c>
      <c r="D188" s="186" t="s">
        <v>982</v>
      </c>
      <c r="E188" s="187" t="s">
        <v>6945</v>
      </c>
      <c r="F188" s="188" t="s">
        <v>6946</v>
      </c>
      <c r="G188" s="189" t="s">
        <v>215</v>
      </c>
      <c r="H188" s="190">
        <v>28.05</v>
      </c>
      <c r="I188" s="191"/>
      <c r="J188" s="192">
        <f>ROUND(I188*H188,2)</f>
        <v>0</v>
      </c>
      <c r="K188" s="188" t="s">
        <v>274</v>
      </c>
      <c r="L188" s="193"/>
      <c r="M188" s="194" t="s">
        <v>1</v>
      </c>
      <c r="N188" s="195" t="s">
        <v>43</v>
      </c>
      <c r="P188" s="145">
        <f>O188*H188</f>
        <v>0</v>
      </c>
      <c r="Q188" s="145">
        <v>0.21</v>
      </c>
      <c r="R188" s="145">
        <f>Q188*H188</f>
        <v>5.8905000000000003</v>
      </c>
      <c r="S188" s="145">
        <v>0</v>
      </c>
      <c r="T188" s="146">
        <f>S188*H188</f>
        <v>0</v>
      </c>
      <c r="AR188" s="147" t="s">
        <v>309</v>
      </c>
      <c r="AT188" s="147" t="s">
        <v>982</v>
      </c>
      <c r="AU188" s="147" t="s">
        <v>90</v>
      </c>
      <c r="AY188" s="17" t="s">
        <v>268</v>
      </c>
      <c r="BE188" s="148">
        <f>IF(N188="základní",J188,0)</f>
        <v>0</v>
      </c>
      <c r="BF188" s="148">
        <f>IF(N188="snížená",J188,0)</f>
        <v>0</v>
      </c>
      <c r="BG188" s="148">
        <f>IF(N188="zákl. přenesená",J188,0)</f>
        <v>0</v>
      </c>
      <c r="BH188" s="148">
        <f>IF(N188="sníž. přenesená",J188,0)</f>
        <v>0</v>
      </c>
      <c r="BI188" s="148">
        <f>IF(N188="nulová",J188,0)</f>
        <v>0</v>
      </c>
      <c r="BJ188" s="17" t="s">
        <v>90</v>
      </c>
      <c r="BK188" s="148">
        <f>ROUND(I188*H188,2)</f>
        <v>0</v>
      </c>
      <c r="BL188" s="17" t="s">
        <v>101</v>
      </c>
      <c r="BM188" s="147" t="s">
        <v>6947</v>
      </c>
    </row>
    <row r="189" spans="2:65" s="12" customFormat="1">
      <c r="B189" s="149"/>
      <c r="D189" s="150" t="s">
        <v>276</v>
      </c>
      <c r="E189" s="151" t="s">
        <v>1</v>
      </c>
      <c r="F189" s="152" t="s">
        <v>6933</v>
      </c>
      <c r="H189" s="153">
        <v>550</v>
      </c>
      <c r="I189" s="154"/>
      <c r="L189" s="149"/>
      <c r="M189" s="155"/>
      <c r="T189" s="156"/>
      <c r="AT189" s="151" t="s">
        <v>276</v>
      </c>
      <c r="AU189" s="151" t="s">
        <v>90</v>
      </c>
      <c r="AV189" s="12" t="s">
        <v>90</v>
      </c>
      <c r="AW189" s="12" t="s">
        <v>32</v>
      </c>
      <c r="AX189" s="12" t="s">
        <v>77</v>
      </c>
      <c r="AY189" s="151" t="s">
        <v>268</v>
      </c>
    </row>
    <row r="190" spans="2:65" s="13" customFormat="1">
      <c r="B190" s="157"/>
      <c r="D190" s="150" t="s">
        <v>276</v>
      </c>
      <c r="E190" s="158" t="s">
        <v>1</v>
      </c>
      <c r="F190" s="159" t="s">
        <v>278</v>
      </c>
      <c r="H190" s="160">
        <v>550</v>
      </c>
      <c r="I190" s="161"/>
      <c r="L190" s="157"/>
      <c r="M190" s="162"/>
      <c r="T190" s="163"/>
      <c r="AT190" s="158" t="s">
        <v>276</v>
      </c>
      <c r="AU190" s="158" t="s">
        <v>90</v>
      </c>
      <c r="AV190" s="13" t="s">
        <v>101</v>
      </c>
      <c r="AW190" s="13" t="s">
        <v>32</v>
      </c>
      <c r="AX190" s="13" t="s">
        <v>84</v>
      </c>
      <c r="AY190" s="158" t="s">
        <v>268</v>
      </c>
    </row>
    <row r="191" spans="2:65" s="12" customFormat="1">
      <c r="B191" s="149"/>
      <c r="D191" s="150" t="s">
        <v>276</v>
      </c>
      <c r="F191" s="152" t="s">
        <v>6948</v>
      </c>
      <c r="H191" s="153">
        <v>28.05</v>
      </c>
      <c r="I191" s="154"/>
      <c r="L191" s="149"/>
      <c r="M191" s="155"/>
      <c r="T191" s="156"/>
      <c r="AT191" s="151" t="s">
        <v>276</v>
      </c>
      <c r="AU191" s="151" t="s">
        <v>90</v>
      </c>
      <c r="AV191" s="12" t="s">
        <v>90</v>
      </c>
      <c r="AW191" s="12" t="s">
        <v>4</v>
      </c>
      <c r="AX191" s="12" t="s">
        <v>84</v>
      </c>
      <c r="AY191" s="151" t="s">
        <v>268</v>
      </c>
    </row>
    <row r="192" spans="2:65" s="1" customFormat="1" ht="37.9" customHeight="1">
      <c r="B192" s="32"/>
      <c r="C192" s="136" t="s">
        <v>387</v>
      </c>
      <c r="D192" s="136" t="s">
        <v>270</v>
      </c>
      <c r="E192" s="137" t="s">
        <v>6949</v>
      </c>
      <c r="F192" s="138" t="s">
        <v>6950</v>
      </c>
      <c r="G192" s="139" t="s">
        <v>281</v>
      </c>
      <c r="H192" s="140">
        <v>42</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6951</v>
      </c>
    </row>
    <row r="193" spans="2:65" s="12" customFormat="1">
      <c r="B193" s="149"/>
      <c r="D193" s="150" t="s">
        <v>276</v>
      </c>
      <c r="E193" s="151" t="s">
        <v>1</v>
      </c>
      <c r="F193" s="152" t="s">
        <v>6952</v>
      </c>
      <c r="H193" s="153">
        <v>2</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6953</v>
      </c>
      <c r="H194" s="153">
        <v>25</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6954</v>
      </c>
      <c r="H195" s="153">
        <v>15</v>
      </c>
      <c r="I195" s="154"/>
      <c r="L195" s="149"/>
      <c r="M195" s="155"/>
      <c r="T195" s="156"/>
      <c r="AT195" s="151" t="s">
        <v>276</v>
      </c>
      <c r="AU195" s="151" t="s">
        <v>90</v>
      </c>
      <c r="AV195" s="12" t="s">
        <v>90</v>
      </c>
      <c r="AW195" s="12" t="s">
        <v>32</v>
      </c>
      <c r="AX195" s="12" t="s">
        <v>77</v>
      </c>
      <c r="AY195" s="151" t="s">
        <v>268</v>
      </c>
    </row>
    <row r="196" spans="2:65" s="13" customFormat="1">
      <c r="B196" s="157"/>
      <c r="D196" s="150" t="s">
        <v>276</v>
      </c>
      <c r="E196" s="158" t="s">
        <v>1</v>
      </c>
      <c r="F196" s="159" t="s">
        <v>278</v>
      </c>
      <c r="H196" s="160">
        <v>42</v>
      </c>
      <c r="I196" s="161"/>
      <c r="L196" s="157"/>
      <c r="M196" s="162"/>
      <c r="T196" s="163"/>
      <c r="AT196" s="158" t="s">
        <v>276</v>
      </c>
      <c r="AU196" s="158" t="s">
        <v>90</v>
      </c>
      <c r="AV196" s="13" t="s">
        <v>101</v>
      </c>
      <c r="AW196" s="13" t="s">
        <v>32</v>
      </c>
      <c r="AX196" s="13" t="s">
        <v>84</v>
      </c>
      <c r="AY196" s="158" t="s">
        <v>268</v>
      </c>
    </row>
    <row r="197" spans="2:65" s="1" customFormat="1" ht="16.5" customHeight="1">
      <c r="B197" s="32"/>
      <c r="C197" s="186" t="s">
        <v>7</v>
      </c>
      <c r="D197" s="186" t="s">
        <v>982</v>
      </c>
      <c r="E197" s="187" t="s">
        <v>6955</v>
      </c>
      <c r="F197" s="188" t="s">
        <v>6956</v>
      </c>
      <c r="G197" s="189" t="s">
        <v>215</v>
      </c>
      <c r="H197" s="190">
        <v>16.8</v>
      </c>
      <c r="I197" s="191"/>
      <c r="J197" s="192">
        <f>ROUND(I197*H197,2)</f>
        <v>0</v>
      </c>
      <c r="K197" s="188" t="s">
        <v>274</v>
      </c>
      <c r="L197" s="193"/>
      <c r="M197" s="194" t="s">
        <v>1</v>
      </c>
      <c r="N197" s="195" t="s">
        <v>43</v>
      </c>
      <c r="P197" s="145">
        <f>O197*H197</f>
        <v>0</v>
      </c>
      <c r="Q197" s="145">
        <v>0.22</v>
      </c>
      <c r="R197" s="145">
        <f>Q197*H197</f>
        <v>3.6960000000000002</v>
      </c>
      <c r="S197" s="145">
        <v>0</v>
      </c>
      <c r="T197" s="146">
        <f>S197*H197</f>
        <v>0</v>
      </c>
      <c r="AR197" s="147" t="s">
        <v>309</v>
      </c>
      <c r="AT197" s="147" t="s">
        <v>982</v>
      </c>
      <c r="AU197" s="147" t="s">
        <v>90</v>
      </c>
      <c r="AY197" s="17" t="s">
        <v>268</v>
      </c>
      <c r="BE197" s="148">
        <f>IF(N197="základní",J197,0)</f>
        <v>0</v>
      </c>
      <c r="BF197" s="148">
        <f>IF(N197="snížená",J197,0)</f>
        <v>0</v>
      </c>
      <c r="BG197" s="148">
        <f>IF(N197="zákl. přenesená",J197,0)</f>
        <v>0</v>
      </c>
      <c r="BH197" s="148">
        <f>IF(N197="sníž. přenesená",J197,0)</f>
        <v>0</v>
      </c>
      <c r="BI197" s="148">
        <f>IF(N197="nulová",J197,0)</f>
        <v>0</v>
      </c>
      <c r="BJ197" s="17" t="s">
        <v>90</v>
      </c>
      <c r="BK197" s="148">
        <f>ROUND(I197*H197,2)</f>
        <v>0</v>
      </c>
      <c r="BL197" s="17" t="s">
        <v>101</v>
      </c>
      <c r="BM197" s="147" t="s">
        <v>6957</v>
      </c>
    </row>
    <row r="198" spans="2:65" s="12" customFormat="1">
      <c r="B198" s="149"/>
      <c r="D198" s="150" t="s">
        <v>276</v>
      </c>
      <c r="F198" s="152" t="s">
        <v>6958</v>
      </c>
      <c r="H198" s="153">
        <v>16.8</v>
      </c>
      <c r="I198" s="154"/>
      <c r="L198" s="149"/>
      <c r="M198" s="155"/>
      <c r="T198" s="156"/>
      <c r="AT198" s="151" t="s">
        <v>276</v>
      </c>
      <c r="AU198" s="151" t="s">
        <v>90</v>
      </c>
      <c r="AV198" s="12" t="s">
        <v>90</v>
      </c>
      <c r="AW198" s="12" t="s">
        <v>4</v>
      </c>
      <c r="AX198" s="12" t="s">
        <v>84</v>
      </c>
      <c r="AY198" s="151" t="s">
        <v>268</v>
      </c>
    </row>
    <row r="199" spans="2:65" s="1" customFormat="1" ht="37.9" customHeight="1">
      <c r="B199" s="32"/>
      <c r="C199" s="136" t="s">
        <v>396</v>
      </c>
      <c r="D199" s="136" t="s">
        <v>270</v>
      </c>
      <c r="E199" s="137" t="s">
        <v>6959</v>
      </c>
      <c r="F199" s="138" t="s">
        <v>6960</v>
      </c>
      <c r="G199" s="139" t="s">
        <v>281</v>
      </c>
      <c r="H199" s="140">
        <v>9</v>
      </c>
      <c r="I199" s="141"/>
      <c r="J199" s="142">
        <f>ROUND(I199*H199,2)</f>
        <v>0</v>
      </c>
      <c r="K199" s="138" t="s">
        <v>274</v>
      </c>
      <c r="L199" s="32"/>
      <c r="M199" s="143" t="s">
        <v>1</v>
      </c>
      <c r="N199" s="144" t="s">
        <v>43</v>
      </c>
      <c r="P199" s="145">
        <f>O199*H199</f>
        <v>0</v>
      </c>
      <c r="Q199" s="145">
        <v>0</v>
      </c>
      <c r="R199" s="145">
        <f>Q199*H199</f>
        <v>0</v>
      </c>
      <c r="S199" s="145">
        <v>0</v>
      </c>
      <c r="T199" s="146">
        <f>S199*H199</f>
        <v>0</v>
      </c>
      <c r="AR199" s="147" t="s">
        <v>101</v>
      </c>
      <c r="AT199" s="147" t="s">
        <v>270</v>
      </c>
      <c r="AU199" s="147" t="s">
        <v>90</v>
      </c>
      <c r="AY199" s="17" t="s">
        <v>268</v>
      </c>
      <c r="BE199" s="148">
        <f>IF(N199="základní",J199,0)</f>
        <v>0</v>
      </c>
      <c r="BF199" s="148">
        <f>IF(N199="snížená",J199,0)</f>
        <v>0</v>
      </c>
      <c r="BG199" s="148">
        <f>IF(N199="zákl. přenesená",J199,0)</f>
        <v>0</v>
      </c>
      <c r="BH199" s="148">
        <f>IF(N199="sníž. přenesená",J199,0)</f>
        <v>0</v>
      </c>
      <c r="BI199" s="148">
        <f>IF(N199="nulová",J199,0)</f>
        <v>0</v>
      </c>
      <c r="BJ199" s="17" t="s">
        <v>90</v>
      </c>
      <c r="BK199" s="148">
        <f>ROUND(I199*H199,2)</f>
        <v>0</v>
      </c>
      <c r="BL199" s="17" t="s">
        <v>101</v>
      </c>
      <c r="BM199" s="147" t="s">
        <v>6961</v>
      </c>
    </row>
    <row r="200" spans="2:65" s="12" customFormat="1">
      <c r="B200" s="149"/>
      <c r="D200" s="150" t="s">
        <v>276</v>
      </c>
      <c r="E200" s="151" t="s">
        <v>1</v>
      </c>
      <c r="F200" s="152" t="s">
        <v>6962</v>
      </c>
      <c r="H200" s="153">
        <v>9</v>
      </c>
      <c r="I200" s="154"/>
      <c r="L200" s="149"/>
      <c r="M200" s="155"/>
      <c r="T200" s="156"/>
      <c r="AT200" s="151" t="s">
        <v>276</v>
      </c>
      <c r="AU200" s="151" t="s">
        <v>90</v>
      </c>
      <c r="AV200" s="12" t="s">
        <v>90</v>
      </c>
      <c r="AW200" s="12" t="s">
        <v>32</v>
      </c>
      <c r="AX200" s="12" t="s">
        <v>84</v>
      </c>
      <c r="AY200" s="151" t="s">
        <v>268</v>
      </c>
    </row>
    <row r="201" spans="2:65" s="1" customFormat="1" ht="16.5" customHeight="1">
      <c r="B201" s="32"/>
      <c r="C201" s="186" t="s">
        <v>401</v>
      </c>
      <c r="D201" s="186" t="s">
        <v>982</v>
      </c>
      <c r="E201" s="187" t="s">
        <v>6955</v>
      </c>
      <c r="F201" s="188" t="s">
        <v>6956</v>
      </c>
      <c r="G201" s="189" t="s">
        <v>215</v>
      </c>
      <c r="H201" s="190">
        <v>4.5</v>
      </c>
      <c r="I201" s="191"/>
      <c r="J201" s="192">
        <f>ROUND(I201*H201,2)</f>
        <v>0</v>
      </c>
      <c r="K201" s="188" t="s">
        <v>274</v>
      </c>
      <c r="L201" s="193"/>
      <c r="M201" s="194" t="s">
        <v>1</v>
      </c>
      <c r="N201" s="195" t="s">
        <v>43</v>
      </c>
      <c r="P201" s="145">
        <f>O201*H201</f>
        <v>0</v>
      </c>
      <c r="Q201" s="145">
        <v>0.22</v>
      </c>
      <c r="R201" s="145">
        <f>Q201*H201</f>
        <v>0.99</v>
      </c>
      <c r="S201" s="145">
        <v>0</v>
      </c>
      <c r="T201" s="146">
        <f>S201*H201</f>
        <v>0</v>
      </c>
      <c r="AR201" s="147" t="s">
        <v>309</v>
      </c>
      <c r="AT201" s="147" t="s">
        <v>982</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101</v>
      </c>
      <c r="BM201" s="147" t="s">
        <v>6963</v>
      </c>
    </row>
    <row r="202" spans="2:65" s="12" customFormat="1">
      <c r="B202" s="149"/>
      <c r="D202" s="150" t="s">
        <v>276</v>
      </c>
      <c r="F202" s="152" t="s">
        <v>6964</v>
      </c>
      <c r="H202" s="153">
        <v>4.5</v>
      </c>
      <c r="I202" s="154"/>
      <c r="L202" s="149"/>
      <c r="M202" s="155"/>
      <c r="T202" s="156"/>
      <c r="AT202" s="151" t="s">
        <v>276</v>
      </c>
      <c r="AU202" s="151" t="s">
        <v>90</v>
      </c>
      <c r="AV202" s="12" t="s">
        <v>90</v>
      </c>
      <c r="AW202" s="12" t="s">
        <v>4</v>
      </c>
      <c r="AX202" s="12" t="s">
        <v>84</v>
      </c>
      <c r="AY202" s="151" t="s">
        <v>268</v>
      </c>
    </row>
    <row r="203" spans="2:65" s="1" customFormat="1" ht="37.9" customHeight="1">
      <c r="B203" s="32"/>
      <c r="C203" s="136" t="s">
        <v>406</v>
      </c>
      <c r="D203" s="136" t="s">
        <v>270</v>
      </c>
      <c r="E203" s="137" t="s">
        <v>6965</v>
      </c>
      <c r="F203" s="138" t="s">
        <v>6966</v>
      </c>
      <c r="G203" s="139" t="s">
        <v>281</v>
      </c>
      <c r="H203" s="140">
        <v>51</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6967</v>
      </c>
    </row>
    <row r="204" spans="2:65" s="12" customFormat="1">
      <c r="B204" s="149"/>
      <c r="D204" s="150" t="s">
        <v>276</v>
      </c>
      <c r="E204" s="151" t="s">
        <v>1</v>
      </c>
      <c r="F204" s="152" t="s">
        <v>6968</v>
      </c>
      <c r="H204" s="153">
        <v>51</v>
      </c>
      <c r="I204" s="154"/>
      <c r="L204" s="149"/>
      <c r="M204" s="155"/>
      <c r="T204" s="156"/>
      <c r="AT204" s="151" t="s">
        <v>276</v>
      </c>
      <c r="AU204" s="151" t="s">
        <v>90</v>
      </c>
      <c r="AV204" s="12" t="s">
        <v>90</v>
      </c>
      <c r="AW204" s="12" t="s">
        <v>32</v>
      </c>
      <c r="AX204" s="12" t="s">
        <v>77</v>
      </c>
      <c r="AY204" s="151" t="s">
        <v>268</v>
      </c>
    </row>
    <row r="205" spans="2:65" s="13" customFormat="1">
      <c r="B205" s="157"/>
      <c r="D205" s="150" t="s">
        <v>276</v>
      </c>
      <c r="E205" s="158" t="s">
        <v>1</v>
      </c>
      <c r="F205" s="159" t="s">
        <v>278</v>
      </c>
      <c r="H205" s="160">
        <v>51</v>
      </c>
      <c r="I205" s="161"/>
      <c r="L205" s="157"/>
      <c r="M205" s="162"/>
      <c r="T205" s="163"/>
      <c r="AT205" s="158" t="s">
        <v>276</v>
      </c>
      <c r="AU205" s="158" t="s">
        <v>90</v>
      </c>
      <c r="AV205" s="13" t="s">
        <v>101</v>
      </c>
      <c r="AW205" s="13" t="s">
        <v>32</v>
      </c>
      <c r="AX205" s="13" t="s">
        <v>84</v>
      </c>
      <c r="AY205" s="158" t="s">
        <v>268</v>
      </c>
    </row>
    <row r="206" spans="2:65" s="1" customFormat="1" ht="16.5" customHeight="1">
      <c r="B206" s="32"/>
      <c r="C206" s="186" t="s">
        <v>410</v>
      </c>
      <c r="D206" s="186" t="s">
        <v>982</v>
      </c>
      <c r="E206" s="187" t="s">
        <v>6955</v>
      </c>
      <c r="F206" s="188" t="s">
        <v>6956</v>
      </c>
      <c r="G206" s="189" t="s">
        <v>215</v>
      </c>
      <c r="H206" s="190">
        <v>0.51</v>
      </c>
      <c r="I206" s="191"/>
      <c r="J206" s="192">
        <f>ROUND(I206*H206,2)</f>
        <v>0</v>
      </c>
      <c r="K206" s="188" t="s">
        <v>274</v>
      </c>
      <c r="L206" s="193"/>
      <c r="M206" s="194" t="s">
        <v>1</v>
      </c>
      <c r="N206" s="195" t="s">
        <v>43</v>
      </c>
      <c r="P206" s="145">
        <f>O206*H206</f>
        <v>0</v>
      </c>
      <c r="Q206" s="145">
        <v>0.22</v>
      </c>
      <c r="R206" s="145">
        <f>Q206*H206</f>
        <v>0.11220000000000001</v>
      </c>
      <c r="S206" s="145">
        <v>0</v>
      </c>
      <c r="T206" s="146">
        <f>S206*H206</f>
        <v>0</v>
      </c>
      <c r="AR206" s="147" t="s">
        <v>309</v>
      </c>
      <c r="AT206" s="147" t="s">
        <v>982</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6969</v>
      </c>
    </row>
    <row r="207" spans="2:65" s="12" customFormat="1">
      <c r="B207" s="149"/>
      <c r="D207" s="150" t="s">
        <v>276</v>
      </c>
      <c r="F207" s="152" t="s">
        <v>6970</v>
      </c>
      <c r="H207" s="153">
        <v>0.51</v>
      </c>
      <c r="I207" s="154"/>
      <c r="L207" s="149"/>
      <c r="M207" s="155"/>
      <c r="T207" s="156"/>
      <c r="AT207" s="151" t="s">
        <v>276</v>
      </c>
      <c r="AU207" s="151" t="s">
        <v>90</v>
      </c>
      <c r="AV207" s="12" t="s">
        <v>90</v>
      </c>
      <c r="AW207" s="12" t="s">
        <v>4</v>
      </c>
      <c r="AX207" s="12" t="s">
        <v>84</v>
      </c>
      <c r="AY207" s="151" t="s">
        <v>268</v>
      </c>
    </row>
    <row r="208" spans="2:65" s="1" customFormat="1" ht="21.75" customHeight="1">
      <c r="B208" s="32"/>
      <c r="C208" s="136" t="s">
        <v>416</v>
      </c>
      <c r="D208" s="136" t="s">
        <v>270</v>
      </c>
      <c r="E208" s="137" t="s">
        <v>6971</v>
      </c>
      <c r="F208" s="138" t="s">
        <v>6972</v>
      </c>
      <c r="G208" s="139" t="s">
        <v>273</v>
      </c>
      <c r="H208" s="140">
        <v>550</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6973</v>
      </c>
    </row>
    <row r="209" spans="2:65" s="12" customFormat="1">
      <c r="B209" s="149"/>
      <c r="D209" s="150" t="s">
        <v>276</v>
      </c>
      <c r="E209" s="151" t="s">
        <v>1</v>
      </c>
      <c r="F209" s="152" t="s">
        <v>6933</v>
      </c>
      <c r="H209" s="153">
        <v>550</v>
      </c>
      <c r="I209" s="154"/>
      <c r="L209" s="149"/>
      <c r="M209" s="155"/>
      <c r="T209" s="156"/>
      <c r="AT209" s="151" t="s">
        <v>276</v>
      </c>
      <c r="AU209" s="151" t="s">
        <v>90</v>
      </c>
      <c r="AV209" s="12" t="s">
        <v>90</v>
      </c>
      <c r="AW209" s="12" t="s">
        <v>32</v>
      </c>
      <c r="AX209" s="12" t="s">
        <v>77</v>
      </c>
      <c r="AY209" s="151" t="s">
        <v>268</v>
      </c>
    </row>
    <row r="210" spans="2:65" s="13" customFormat="1">
      <c r="B210" s="157"/>
      <c r="D210" s="150" t="s">
        <v>276</v>
      </c>
      <c r="E210" s="158" t="s">
        <v>1</v>
      </c>
      <c r="F210" s="159" t="s">
        <v>278</v>
      </c>
      <c r="H210" s="160">
        <v>550</v>
      </c>
      <c r="I210" s="161"/>
      <c r="L210" s="157"/>
      <c r="M210" s="162"/>
      <c r="T210" s="163"/>
      <c r="AT210" s="158" t="s">
        <v>276</v>
      </c>
      <c r="AU210" s="158" t="s">
        <v>90</v>
      </c>
      <c r="AV210" s="13" t="s">
        <v>101</v>
      </c>
      <c r="AW210" s="13" t="s">
        <v>32</v>
      </c>
      <c r="AX210" s="13" t="s">
        <v>84</v>
      </c>
      <c r="AY210" s="158" t="s">
        <v>268</v>
      </c>
    </row>
    <row r="211" spans="2:65" s="1" customFormat="1" ht="21.75" customHeight="1">
      <c r="B211" s="32"/>
      <c r="C211" s="136" t="s">
        <v>298</v>
      </c>
      <c r="D211" s="136" t="s">
        <v>270</v>
      </c>
      <c r="E211" s="137" t="s">
        <v>6974</v>
      </c>
      <c r="F211" s="138" t="s">
        <v>6975</v>
      </c>
      <c r="G211" s="139" t="s">
        <v>273</v>
      </c>
      <c r="H211" s="140">
        <v>550</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6976</v>
      </c>
    </row>
    <row r="212" spans="2:65" s="12" customFormat="1">
      <c r="B212" s="149"/>
      <c r="D212" s="150" t="s">
        <v>276</v>
      </c>
      <c r="E212" s="151" t="s">
        <v>1</v>
      </c>
      <c r="F212" s="152" t="s">
        <v>6933</v>
      </c>
      <c r="H212" s="153">
        <v>550</v>
      </c>
      <c r="I212" s="154"/>
      <c r="L212" s="149"/>
      <c r="M212" s="155"/>
      <c r="T212" s="156"/>
      <c r="AT212" s="151" t="s">
        <v>276</v>
      </c>
      <c r="AU212" s="151" t="s">
        <v>90</v>
      </c>
      <c r="AV212" s="12" t="s">
        <v>90</v>
      </c>
      <c r="AW212" s="12" t="s">
        <v>32</v>
      </c>
      <c r="AX212" s="12" t="s">
        <v>77</v>
      </c>
      <c r="AY212" s="151" t="s">
        <v>268</v>
      </c>
    </row>
    <row r="213" spans="2:65" s="13" customFormat="1">
      <c r="B213" s="157"/>
      <c r="D213" s="150" t="s">
        <v>276</v>
      </c>
      <c r="E213" s="158" t="s">
        <v>1</v>
      </c>
      <c r="F213" s="159" t="s">
        <v>278</v>
      </c>
      <c r="H213" s="160">
        <v>550</v>
      </c>
      <c r="I213" s="161"/>
      <c r="L213" s="157"/>
      <c r="M213" s="162"/>
      <c r="T213" s="163"/>
      <c r="AT213" s="158" t="s">
        <v>276</v>
      </c>
      <c r="AU213" s="158" t="s">
        <v>90</v>
      </c>
      <c r="AV213" s="13" t="s">
        <v>101</v>
      </c>
      <c r="AW213" s="13" t="s">
        <v>32</v>
      </c>
      <c r="AX213" s="13" t="s">
        <v>84</v>
      </c>
      <c r="AY213" s="158" t="s">
        <v>268</v>
      </c>
    </row>
    <row r="214" spans="2:65" s="1" customFormat="1" ht="16.5" customHeight="1">
      <c r="B214" s="32"/>
      <c r="C214" s="136" t="s">
        <v>308</v>
      </c>
      <c r="D214" s="136" t="s">
        <v>270</v>
      </c>
      <c r="E214" s="137" t="s">
        <v>6977</v>
      </c>
      <c r="F214" s="138" t="s">
        <v>6978</v>
      </c>
      <c r="G214" s="139" t="s">
        <v>273</v>
      </c>
      <c r="H214" s="140">
        <v>550</v>
      </c>
      <c r="I214" s="141"/>
      <c r="J214" s="142">
        <f>ROUND(I214*H214,2)</f>
        <v>0</v>
      </c>
      <c r="K214" s="138" t="s">
        <v>274</v>
      </c>
      <c r="L214" s="32"/>
      <c r="M214" s="143" t="s">
        <v>1</v>
      </c>
      <c r="N214" s="144" t="s">
        <v>43</v>
      </c>
      <c r="P214" s="145">
        <f>O214*H214</f>
        <v>0</v>
      </c>
      <c r="Q214" s="145">
        <v>0</v>
      </c>
      <c r="R214" s="145">
        <f>Q214*H214</f>
        <v>0</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6979</v>
      </c>
    </row>
    <row r="215" spans="2:65" s="12" customFormat="1">
      <c r="B215" s="149"/>
      <c r="D215" s="150" t="s">
        <v>276</v>
      </c>
      <c r="E215" s="151" t="s">
        <v>1</v>
      </c>
      <c r="F215" s="152" t="s">
        <v>6933</v>
      </c>
      <c r="H215" s="153">
        <v>550</v>
      </c>
      <c r="I215" s="154"/>
      <c r="L215" s="149"/>
      <c r="M215" s="155"/>
      <c r="T215" s="156"/>
      <c r="AT215" s="151" t="s">
        <v>276</v>
      </c>
      <c r="AU215" s="151" t="s">
        <v>90</v>
      </c>
      <c r="AV215" s="12" t="s">
        <v>90</v>
      </c>
      <c r="AW215" s="12" t="s">
        <v>32</v>
      </c>
      <c r="AX215" s="12" t="s">
        <v>77</v>
      </c>
      <c r="AY215" s="151" t="s">
        <v>268</v>
      </c>
    </row>
    <row r="216" spans="2:65" s="13" customFormat="1">
      <c r="B216" s="157"/>
      <c r="D216" s="150" t="s">
        <v>276</v>
      </c>
      <c r="E216" s="158" t="s">
        <v>1</v>
      </c>
      <c r="F216" s="159" t="s">
        <v>278</v>
      </c>
      <c r="H216" s="160">
        <v>550</v>
      </c>
      <c r="I216" s="161"/>
      <c r="L216" s="157"/>
      <c r="M216" s="162"/>
      <c r="T216" s="163"/>
      <c r="AT216" s="158" t="s">
        <v>276</v>
      </c>
      <c r="AU216" s="158" t="s">
        <v>90</v>
      </c>
      <c r="AV216" s="13" t="s">
        <v>101</v>
      </c>
      <c r="AW216" s="13" t="s">
        <v>32</v>
      </c>
      <c r="AX216" s="13" t="s">
        <v>84</v>
      </c>
      <c r="AY216" s="158" t="s">
        <v>268</v>
      </c>
    </row>
    <row r="217" spans="2:65" s="1" customFormat="1" ht="33" customHeight="1">
      <c r="B217" s="32"/>
      <c r="C217" s="136" t="s">
        <v>431</v>
      </c>
      <c r="D217" s="136" t="s">
        <v>270</v>
      </c>
      <c r="E217" s="137" t="s">
        <v>6980</v>
      </c>
      <c r="F217" s="138" t="s">
        <v>6981</v>
      </c>
      <c r="G217" s="139" t="s">
        <v>6982</v>
      </c>
      <c r="H217" s="140">
        <v>5.5E-2</v>
      </c>
      <c r="I217" s="141"/>
      <c r="J217" s="142">
        <f>ROUND(I217*H217,2)</f>
        <v>0</v>
      </c>
      <c r="K217" s="138" t="s">
        <v>274</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6983</v>
      </c>
    </row>
    <row r="218" spans="2:65" s="12" customFormat="1">
      <c r="B218" s="149"/>
      <c r="D218" s="150" t="s">
        <v>276</v>
      </c>
      <c r="E218" s="151" t="s">
        <v>1</v>
      </c>
      <c r="F218" s="152" t="s">
        <v>6984</v>
      </c>
      <c r="H218" s="153">
        <v>5.5E-2</v>
      </c>
      <c r="I218" s="154"/>
      <c r="L218" s="149"/>
      <c r="M218" s="155"/>
      <c r="T218" s="156"/>
      <c r="AT218" s="151" t="s">
        <v>276</v>
      </c>
      <c r="AU218" s="151" t="s">
        <v>90</v>
      </c>
      <c r="AV218" s="12" t="s">
        <v>90</v>
      </c>
      <c r="AW218" s="12" t="s">
        <v>32</v>
      </c>
      <c r="AX218" s="12" t="s">
        <v>77</v>
      </c>
      <c r="AY218" s="151" t="s">
        <v>268</v>
      </c>
    </row>
    <row r="219" spans="2:65" s="13" customFormat="1">
      <c r="B219" s="157"/>
      <c r="D219" s="150" t="s">
        <v>276</v>
      </c>
      <c r="E219" s="158" t="s">
        <v>1</v>
      </c>
      <c r="F219" s="159" t="s">
        <v>278</v>
      </c>
      <c r="H219" s="160">
        <v>5.5E-2</v>
      </c>
      <c r="I219" s="161"/>
      <c r="L219" s="157"/>
      <c r="M219" s="162"/>
      <c r="T219" s="163"/>
      <c r="AT219" s="158" t="s">
        <v>276</v>
      </c>
      <c r="AU219" s="158" t="s">
        <v>90</v>
      </c>
      <c r="AV219" s="13" t="s">
        <v>101</v>
      </c>
      <c r="AW219" s="13" t="s">
        <v>32</v>
      </c>
      <c r="AX219" s="13" t="s">
        <v>84</v>
      </c>
      <c r="AY219" s="158" t="s">
        <v>268</v>
      </c>
    </row>
    <row r="220" spans="2:65" s="1" customFormat="1" ht="16.5" customHeight="1">
      <c r="B220" s="32"/>
      <c r="C220" s="186" t="s">
        <v>437</v>
      </c>
      <c r="D220" s="186" t="s">
        <v>982</v>
      </c>
      <c r="E220" s="187" t="s">
        <v>6985</v>
      </c>
      <c r="F220" s="188" t="s">
        <v>6986</v>
      </c>
      <c r="G220" s="189" t="s">
        <v>1442</v>
      </c>
      <c r="H220" s="190">
        <v>16.5</v>
      </c>
      <c r="I220" s="191"/>
      <c r="J220" s="192">
        <f>ROUND(I220*H220,2)</f>
        <v>0</v>
      </c>
      <c r="K220" s="188" t="s">
        <v>274</v>
      </c>
      <c r="L220" s="193"/>
      <c r="M220" s="194" t="s">
        <v>1</v>
      </c>
      <c r="N220" s="195" t="s">
        <v>43</v>
      </c>
      <c r="P220" s="145">
        <f>O220*H220</f>
        <v>0</v>
      </c>
      <c r="Q220" s="145">
        <v>1E-3</v>
      </c>
      <c r="R220" s="145">
        <f>Q220*H220</f>
        <v>1.6500000000000001E-2</v>
      </c>
      <c r="S220" s="145">
        <v>0</v>
      </c>
      <c r="T220" s="146">
        <f>S220*H220</f>
        <v>0</v>
      </c>
      <c r="AR220" s="147" t="s">
        <v>309</v>
      </c>
      <c r="AT220" s="147" t="s">
        <v>982</v>
      </c>
      <c r="AU220" s="147" t="s">
        <v>90</v>
      </c>
      <c r="AY220" s="17" t="s">
        <v>268</v>
      </c>
      <c r="BE220" s="148">
        <f>IF(N220="základní",J220,0)</f>
        <v>0</v>
      </c>
      <c r="BF220" s="148">
        <f>IF(N220="snížená",J220,0)</f>
        <v>0</v>
      </c>
      <c r="BG220" s="148">
        <f>IF(N220="zákl. přenesená",J220,0)</f>
        <v>0</v>
      </c>
      <c r="BH220" s="148">
        <f>IF(N220="sníž. přenesená",J220,0)</f>
        <v>0</v>
      </c>
      <c r="BI220" s="148">
        <f>IF(N220="nulová",J220,0)</f>
        <v>0</v>
      </c>
      <c r="BJ220" s="17" t="s">
        <v>90</v>
      </c>
      <c r="BK220" s="148">
        <f>ROUND(I220*H220,2)</f>
        <v>0</v>
      </c>
      <c r="BL220" s="17" t="s">
        <v>101</v>
      </c>
      <c r="BM220" s="147" t="s">
        <v>6987</v>
      </c>
    </row>
    <row r="221" spans="2:65" s="12" customFormat="1">
      <c r="B221" s="149"/>
      <c r="D221" s="150" t="s">
        <v>276</v>
      </c>
      <c r="E221" s="151" t="s">
        <v>1</v>
      </c>
      <c r="F221" s="152" t="s">
        <v>6933</v>
      </c>
      <c r="H221" s="153">
        <v>550</v>
      </c>
      <c r="I221" s="154"/>
      <c r="L221" s="149"/>
      <c r="M221" s="155"/>
      <c r="T221" s="156"/>
      <c r="AT221" s="151" t="s">
        <v>276</v>
      </c>
      <c r="AU221" s="151" t="s">
        <v>90</v>
      </c>
      <c r="AV221" s="12" t="s">
        <v>90</v>
      </c>
      <c r="AW221" s="12" t="s">
        <v>32</v>
      </c>
      <c r="AX221" s="12" t="s">
        <v>77</v>
      </c>
      <c r="AY221" s="151" t="s">
        <v>268</v>
      </c>
    </row>
    <row r="222" spans="2:65" s="13" customFormat="1">
      <c r="B222" s="157"/>
      <c r="D222" s="150" t="s">
        <v>276</v>
      </c>
      <c r="E222" s="158" t="s">
        <v>1</v>
      </c>
      <c r="F222" s="159" t="s">
        <v>278</v>
      </c>
      <c r="H222" s="160">
        <v>550</v>
      </c>
      <c r="I222" s="161"/>
      <c r="L222" s="157"/>
      <c r="M222" s="162"/>
      <c r="T222" s="163"/>
      <c r="AT222" s="158" t="s">
        <v>276</v>
      </c>
      <c r="AU222" s="158" t="s">
        <v>90</v>
      </c>
      <c r="AV222" s="13" t="s">
        <v>101</v>
      </c>
      <c r="AW222" s="13" t="s">
        <v>32</v>
      </c>
      <c r="AX222" s="13" t="s">
        <v>84</v>
      </c>
      <c r="AY222" s="158" t="s">
        <v>268</v>
      </c>
    </row>
    <row r="223" spans="2:65" s="12" customFormat="1">
      <c r="B223" s="149"/>
      <c r="D223" s="150" t="s">
        <v>276</v>
      </c>
      <c r="F223" s="152" t="s">
        <v>6988</v>
      </c>
      <c r="H223" s="153">
        <v>16.5</v>
      </c>
      <c r="I223" s="154"/>
      <c r="L223" s="149"/>
      <c r="M223" s="155"/>
      <c r="T223" s="156"/>
      <c r="AT223" s="151" t="s">
        <v>276</v>
      </c>
      <c r="AU223" s="151" t="s">
        <v>90</v>
      </c>
      <c r="AV223" s="12" t="s">
        <v>90</v>
      </c>
      <c r="AW223" s="12" t="s">
        <v>4</v>
      </c>
      <c r="AX223" s="12" t="s">
        <v>84</v>
      </c>
      <c r="AY223" s="151" t="s">
        <v>268</v>
      </c>
    </row>
    <row r="224" spans="2:65" s="1" customFormat="1" ht="24.2" customHeight="1">
      <c r="B224" s="32"/>
      <c r="C224" s="136" t="s">
        <v>442</v>
      </c>
      <c r="D224" s="136" t="s">
        <v>270</v>
      </c>
      <c r="E224" s="137" t="s">
        <v>6989</v>
      </c>
      <c r="F224" s="138" t="s">
        <v>6990</v>
      </c>
      <c r="G224" s="139" t="s">
        <v>281</v>
      </c>
      <c r="H224" s="140">
        <v>9</v>
      </c>
      <c r="I224" s="141"/>
      <c r="J224" s="142">
        <f>ROUND(I224*H224,2)</f>
        <v>0</v>
      </c>
      <c r="K224" s="138" t="s">
        <v>274</v>
      </c>
      <c r="L224" s="32"/>
      <c r="M224" s="143" t="s">
        <v>1</v>
      </c>
      <c r="N224" s="144" t="s">
        <v>43</v>
      </c>
      <c r="P224" s="145">
        <f>O224*H224</f>
        <v>0</v>
      </c>
      <c r="Q224" s="145">
        <v>0</v>
      </c>
      <c r="R224" s="145">
        <f>Q224*H224</f>
        <v>0</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6991</v>
      </c>
    </row>
    <row r="225" spans="2:65" s="1" customFormat="1" ht="24.2" customHeight="1">
      <c r="B225" s="32"/>
      <c r="C225" s="186" t="s">
        <v>448</v>
      </c>
      <c r="D225" s="186" t="s">
        <v>982</v>
      </c>
      <c r="E225" s="187" t="s">
        <v>6992</v>
      </c>
      <c r="F225" s="188" t="s">
        <v>6993</v>
      </c>
      <c r="G225" s="189" t="s">
        <v>281</v>
      </c>
      <c r="H225" s="190">
        <v>1</v>
      </c>
      <c r="I225" s="191"/>
      <c r="J225" s="192">
        <f>ROUND(I225*H225,2)</f>
        <v>0</v>
      </c>
      <c r="K225" s="188" t="s">
        <v>1</v>
      </c>
      <c r="L225" s="193"/>
      <c r="M225" s="194" t="s">
        <v>1</v>
      </c>
      <c r="N225" s="195" t="s">
        <v>43</v>
      </c>
      <c r="P225" s="145">
        <f>O225*H225</f>
        <v>0</v>
      </c>
      <c r="Q225" s="145">
        <v>3.0000000000000001E-5</v>
      </c>
      <c r="R225" s="145">
        <f>Q225*H225</f>
        <v>3.0000000000000001E-5</v>
      </c>
      <c r="S225" s="145">
        <v>0</v>
      </c>
      <c r="T225" s="146">
        <f>S225*H225</f>
        <v>0</v>
      </c>
      <c r="AR225" s="147" t="s">
        <v>309</v>
      </c>
      <c r="AT225" s="147" t="s">
        <v>982</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6994</v>
      </c>
    </row>
    <row r="226" spans="2:65" s="12" customFormat="1">
      <c r="B226" s="149"/>
      <c r="D226" s="150" t="s">
        <v>276</v>
      </c>
      <c r="E226" s="151" t="s">
        <v>1</v>
      </c>
      <c r="F226" s="152" t="s">
        <v>6995</v>
      </c>
      <c r="H226" s="153">
        <v>1</v>
      </c>
      <c r="I226" s="154"/>
      <c r="L226" s="149"/>
      <c r="M226" s="155"/>
      <c r="T226" s="156"/>
      <c r="AT226" s="151" t="s">
        <v>276</v>
      </c>
      <c r="AU226" s="151" t="s">
        <v>90</v>
      </c>
      <c r="AV226" s="12" t="s">
        <v>90</v>
      </c>
      <c r="AW226" s="12" t="s">
        <v>32</v>
      </c>
      <c r="AX226" s="12" t="s">
        <v>77</v>
      </c>
      <c r="AY226" s="151" t="s">
        <v>268</v>
      </c>
    </row>
    <row r="227" spans="2:65" s="13" customFormat="1">
      <c r="B227" s="157"/>
      <c r="D227" s="150" t="s">
        <v>276</v>
      </c>
      <c r="E227" s="158" t="s">
        <v>1</v>
      </c>
      <c r="F227" s="159" t="s">
        <v>278</v>
      </c>
      <c r="H227" s="160">
        <v>1</v>
      </c>
      <c r="I227" s="161"/>
      <c r="L227" s="157"/>
      <c r="M227" s="162"/>
      <c r="T227" s="163"/>
      <c r="AT227" s="158" t="s">
        <v>276</v>
      </c>
      <c r="AU227" s="158" t="s">
        <v>90</v>
      </c>
      <c r="AV227" s="13" t="s">
        <v>101</v>
      </c>
      <c r="AW227" s="13" t="s">
        <v>32</v>
      </c>
      <c r="AX227" s="13" t="s">
        <v>84</v>
      </c>
      <c r="AY227" s="158" t="s">
        <v>268</v>
      </c>
    </row>
    <row r="228" spans="2:65" s="1" customFormat="1" ht="24.2" customHeight="1">
      <c r="B228" s="32"/>
      <c r="C228" s="186" t="s">
        <v>471</v>
      </c>
      <c r="D228" s="186" t="s">
        <v>982</v>
      </c>
      <c r="E228" s="187" t="s">
        <v>6996</v>
      </c>
      <c r="F228" s="188" t="s">
        <v>6997</v>
      </c>
      <c r="G228" s="189" t="s">
        <v>281</v>
      </c>
      <c r="H228" s="190">
        <v>1</v>
      </c>
      <c r="I228" s="191"/>
      <c r="J228" s="192">
        <f>ROUND(I228*H228,2)</f>
        <v>0</v>
      </c>
      <c r="K228" s="188" t="s">
        <v>1</v>
      </c>
      <c r="L228" s="193"/>
      <c r="M228" s="194" t="s">
        <v>1</v>
      </c>
      <c r="N228" s="195" t="s">
        <v>43</v>
      </c>
      <c r="P228" s="145">
        <f>O228*H228</f>
        <v>0</v>
      </c>
      <c r="Q228" s="145">
        <v>3.0000000000000001E-5</v>
      </c>
      <c r="R228" s="145">
        <f>Q228*H228</f>
        <v>3.0000000000000001E-5</v>
      </c>
      <c r="S228" s="145">
        <v>0</v>
      </c>
      <c r="T228" s="146">
        <f>S228*H228</f>
        <v>0</v>
      </c>
      <c r="AR228" s="147" t="s">
        <v>309</v>
      </c>
      <c r="AT228" s="147" t="s">
        <v>982</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6998</v>
      </c>
    </row>
    <row r="229" spans="2:65" s="12" customFormat="1">
      <c r="B229" s="149"/>
      <c r="D229" s="150" t="s">
        <v>276</v>
      </c>
      <c r="E229" s="151" t="s">
        <v>1</v>
      </c>
      <c r="F229" s="152" t="s">
        <v>6999</v>
      </c>
      <c r="H229" s="153">
        <v>1</v>
      </c>
      <c r="I229" s="154"/>
      <c r="L229" s="149"/>
      <c r="M229" s="155"/>
      <c r="T229" s="156"/>
      <c r="AT229" s="151" t="s">
        <v>276</v>
      </c>
      <c r="AU229" s="151" t="s">
        <v>90</v>
      </c>
      <c r="AV229" s="12" t="s">
        <v>90</v>
      </c>
      <c r="AW229" s="12" t="s">
        <v>32</v>
      </c>
      <c r="AX229" s="12" t="s">
        <v>77</v>
      </c>
      <c r="AY229" s="151" t="s">
        <v>268</v>
      </c>
    </row>
    <row r="230" spans="2:65" s="13" customFormat="1">
      <c r="B230" s="157"/>
      <c r="D230" s="150" t="s">
        <v>276</v>
      </c>
      <c r="E230" s="158" t="s">
        <v>1</v>
      </c>
      <c r="F230" s="159" t="s">
        <v>278</v>
      </c>
      <c r="H230" s="160">
        <v>1</v>
      </c>
      <c r="I230" s="161"/>
      <c r="L230" s="157"/>
      <c r="M230" s="162"/>
      <c r="T230" s="163"/>
      <c r="AT230" s="158" t="s">
        <v>276</v>
      </c>
      <c r="AU230" s="158" t="s">
        <v>90</v>
      </c>
      <c r="AV230" s="13" t="s">
        <v>101</v>
      </c>
      <c r="AW230" s="13" t="s">
        <v>32</v>
      </c>
      <c r="AX230" s="13" t="s">
        <v>84</v>
      </c>
      <c r="AY230" s="158" t="s">
        <v>268</v>
      </c>
    </row>
    <row r="231" spans="2:65" s="1" customFormat="1" ht="24.2" customHeight="1">
      <c r="B231" s="32"/>
      <c r="C231" s="186" t="s">
        <v>477</v>
      </c>
      <c r="D231" s="186" t="s">
        <v>982</v>
      </c>
      <c r="E231" s="187" t="s">
        <v>7000</v>
      </c>
      <c r="F231" s="188" t="s">
        <v>7001</v>
      </c>
      <c r="G231" s="189" t="s">
        <v>281</v>
      </c>
      <c r="H231" s="190">
        <v>2</v>
      </c>
      <c r="I231" s="191"/>
      <c r="J231" s="192">
        <f>ROUND(I231*H231,2)</f>
        <v>0</v>
      </c>
      <c r="K231" s="188" t="s">
        <v>1</v>
      </c>
      <c r="L231" s="193"/>
      <c r="M231" s="194" t="s">
        <v>1</v>
      </c>
      <c r="N231" s="195" t="s">
        <v>43</v>
      </c>
      <c r="P231" s="145">
        <f>O231*H231</f>
        <v>0</v>
      </c>
      <c r="Q231" s="145">
        <v>3.0000000000000001E-5</v>
      </c>
      <c r="R231" s="145">
        <f>Q231*H231</f>
        <v>6.0000000000000002E-5</v>
      </c>
      <c r="S231" s="145">
        <v>0</v>
      </c>
      <c r="T231" s="146">
        <f>S231*H231</f>
        <v>0</v>
      </c>
      <c r="AR231" s="147" t="s">
        <v>309</v>
      </c>
      <c r="AT231" s="147" t="s">
        <v>982</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7002</v>
      </c>
    </row>
    <row r="232" spans="2:65" s="12" customFormat="1">
      <c r="B232" s="149"/>
      <c r="D232" s="150" t="s">
        <v>276</v>
      </c>
      <c r="E232" s="151" t="s">
        <v>1</v>
      </c>
      <c r="F232" s="152" t="s">
        <v>7003</v>
      </c>
      <c r="H232" s="153">
        <v>2</v>
      </c>
      <c r="I232" s="154"/>
      <c r="L232" s="149"/>
      <c r="M232" s="155"/>
      <c r="T232" s="156"/>
      <c r="AT232" s="151" t="s">
        <v>276</v>
      </c>
      <c r="AU232" s="151" t="s">
        <v>90</v>
      </c>
      <c r="AV232" s="12" t="s">
        <v>90</v>
      </c>
      <c r="AW232" s="12" t="s">
        <v>32</v>
      </c>
      <c r="AX232" s="12" t="s">
        <v>77</v>
      </c>
      <c r="AY232" s="151" t="s">
        <v>268</v>
      </c>
    </row>
    <row r="233" spans="2:65" s="13" customFormat="1">
      <c r="B233" s="157"/>
      <c r="D233" s="150" t="s">
        <v>276</v>
      </c>
      <c r="E233" s="158" t="s">
        <v>1</v>
      </c>
      <c r="F233" s="159" t="s">
        <v>278</v>
      </c>
      <c r="H233" s="160">
        <v>2</v>
      </c>
      <c r="I233" s="161"/>
      <c r="L233" s="157"/>
      <c r="M233" s="162"/>
      <c r="T233" s="163"/>
      <c r="AT233" s="158" t="s">
        <v>276</v>
      </c>
      <c r="AU233" s="158" t="s">
        <v>90</v>
      </c>
      <c r="AV233" s="13" t="s">
        <v>101</v>
      </c>
      <c r="AW233" s="13" t="s">
        <v>32</v>
      </c>
      <c r="AX233" s="13" t="s">
        <v>84</v>
      </c>
      <c r="AY233" s="158" t="s">
        <v>268</v>
      </c>
    </row>
    <row r="234" spans="2:65" s="1" customFormat="1" ht="24.2" customHeight="1">
      <c r="B234" s="32"/>
      <c r="C234" s="186" t="s">
        <v>314</v>
      </c>
      <c r="D234" s="186" t="s">
        <v>982</v>
      </c>
      <c r="E234" s="187" t="s">
        <v>7004</v>
      </c>
      <c r="F234" s="188" t="s">
        <v>7005</v>
      </c>
      <c r="G234" s="189" t="s">
        <v>281</v>
      </c>
      <c r="H234" s="190">
        <v>2</v>
      </c>
      <c r="I234" s="191"/>
      <c r="J234" s="192">
        <f>ROUND(I234*H234,2)</f>
        <v>0</v>
      </c>
      <c r="K234" s="188" t="s">
        <v>1</v>
      </c>
      <c r="L234" s="193"/>
      <c r="M234" s="194" t="s">
        <v>1</v>
      </c>
      <c r="N234" s="195" t="s">
        <v>43</v>
      </c>
      <c r="P234" s="145">
        <f>O234*H234</f>
        <v>0</v>
      </c>
      <c r="Q234" s="145">
        <v>3.0000000000000001E-5</v>
      </c>
      <c r="R234" s="145">
        <f>Q234*H234</f>
        <v>6.0000000000000002E-5</v>
      </c>
      <c r="S234" s="145">
        <v>0</v>
      </c>
      <c r="T234" s="146">
        <f>S234*H234</f>
        <v>0</v>
      </c>
      <c r="AR234" s="147" t="s">
        <v>309</v>
      </c>
      <c r="AT234" s="147" t="s">
        <v>982</v>
      </c>
      <c r="AU234" s="147" t="s">
        <v>90</v>
      </c>
      <c r="AY234" s="17" t="s">
        <v>268</v>
      </c>
      <c r="BE234" s="148">
        <f>IF(N234="základní",J234,0)</f>
        <v>0</v>
      </c>
      <c r="BF234" s="148">
        <f>IF(N234="snížená",J234,0)</f>
        <v>0</v>
      </c>
      <c r="BG234" s="148">
        <f>IF(N234="zákl. přenesená",J234,0)</f>
        <v>0</v>
      </c>
      <c r="BH234" s="148">
        <f>IF(N234="sníž. přenesená",J234,0)</f>
        <v>0</v>
      </c>
      <c r="BI234" s="148">
        <f>IF(N234="nulová",J234,0)</f>
        <v>0</v>
      </c>
      <c r="BJ234" s="17" t="s">
        <v>90</v>
      </c>
      <c r="BK234" s="148">
        <f>ROUND(I234*H234,2)</f>
        <v>0</v>
      </c>
      <c r="BL234" s="17" t="s">
        <v>101</v>
      </c>
      <c r="BM234" s="147" t="s">
        <v>7006</v>
      </c>
    </row>
    <row r="235" spans="2:65" s="12" customFormat="1">
      <c r="B235" s="149"/>
      <c r="D235" s="150" t="s">
        <v>276</v>
      </c>
      <c r="E235" s="151" t="s">
        <v>1</v>
      </c>
      <c r="F235" s="152" t="s">
        <v>7007</v>
      </c>
      <c r="H235" s="153">
        <v>2</v>
      </c>
      <c r="I235" s="154"/>
      <c r="L235" s="149"/>
      <c r="M235" s="155"/>
      <c r="T235" s="156"/>
      <c r="AT235" s="151" t="s">
        <v>276</v>
      </c>
      <c r="AU235" s="151" t="s">
        <v>90</v>
      </c>
      <c r="AV235" s="12" t="s">
        <v>90</v>
      </c>
      <c r="AW235" s="12" t="s">
        <v>32</v>
      </c>
      <c r="AX235" s="12" t="s">
        <v>77</v>
      </c>
      <c r="AY235" s="151" t="s">
        <v>268</v>
      </c>
    </row>
    <row r="236" spans="2:65" s="13" customFormat="1">
      <c r="B236" s="157"/>
      <c r="D236" s="150" t="s">
        <v>276</v>
      </c>
      <c r="E236" s="158" t="s">
        <v>1</v>
      </c>
      <c r="F236" s="159" t="s">
        <v>278</v>
      </c>
      <c r="H236" s="160">
        <v>2</v>
      </c>
      <c r="I236" s="161"/>
      <c r="L236" s="157"/>
      <c r="M236" s="162"/>
      <c r="T236" s="163"/>
      <c r="AT236" s="158" t="s">
        <v>276</v>
      </c>
      <c r="AU236" s="158" t="s">
        <v>90</v>
      </c>
      <c r="AV236" s="13" t="s">
        <v>101</v>
      </c>
      <c r="AW236" s="13" t="s">
        <v>32</v>
      </c>
      <c r="AX236" s="13" t="s">
        <v>84</v>
      </c>
      <c r="AY236" s="158" t="s">
        <v>268</v>
      </c>
    </row>
    <row r="237" spans="2:65" s="1" customFormat="1" ht="21.75" customHeight="1">
      <c r="B237" s="32"/>
      <c r="C237" s="186" t="s">
        <v>484</v>
      </c>
      <c r="D237" s="186" t="s">
        <v>982</v>
      </c>
      <c r="E237" s="187" t="s">
        <v>7008</v>
      </c>
      <c r="F237" s="188" t="s">
        <v>7009</v>
      </c>
      <c r="G237" s="189" t="s">
        <v>281</v>
      </c>
      <c r="H237" s="190">
        <v>1</v>
      </c>
      <c r="I237" s="191"/>
      <c r="J237" s="192">
        <f>ROUND(I237*H237,2)</f>
        <v>0</v>
      </c>
      <c r="K237" s="188" t="s">
        <v>1</v>
      </c>
      <c r="L237" s="193"/>
      <c r="M237" s="194" t="s">
        <v>1</v>
      </c>
      <c r="N237" s="195" t="s">
        <v>43</v>
      </c>
      <c r="P237" s="145">
        <f>O237*H237</f>
        <v>0</v>
      </c>
      <c r="Q237" s="145">
        <v>3.0000000000000001E-5</v>
      </c>
      <c r="R237" s="145">
        <f>Q237*H237</f>
        <v>3.0000000000000001E-5</v>
      </c>
      <c r="S237" s="145">
        <v>0</v>
      </c>
      <c r="T237" s="146">
        <f>S237*H237</f>
        <v>0</v>
      </c>
      <c r="AR237" s="147" t="s">
        <v>309</v>
      </c>
      <c r="AT237" s="147" t="s">
        <v>982</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7010</v>
      </c>
    </row>
    <row r="238" spans="2:65" s="12" customFormat="1">
      <c r="B238" s="149"/>
      <c r="D238" s="150" t="s">
        <v>276</v>
      </c>
      <c r="E238" s="151" t="s">
        <v>1</v>
      </c>
      <c r="F238" s="152" t="s">
        <v>7011</v>
      </c>
      <c r="H238" s="153">
        <v>1</v>
      </c>
      <c r="I238" s="154"/>
      <c r="L238" s="149"/>
      <c r="M238" s="155"/>
      <c r="T238" s="156"/>
      <c r="AT238" s="151" t="s">
        <v>276</v>
      </c>
      <c r="AU238" s="151" t="s">
        <v>90</v>
      </c>
      <c r="AV238" s="12" t="s">
        <v>90</v>
      </c>
      <c r="AW238" s="12" t="s">
        <v>32</v>
      </c>
      <c r="AX238" s="12" t="s">
        <v>77</v>
      </c>
      <c r="AY238" s="151" t="s">
        <v>268</v>
      </c>
    </row>
    <row r="239" spans="2:65" s="13" customFormat="1">
      <c r="B239" s="157"/>
      <c r="D239" s="150" t="s">
        <v>276</v>
      </c>
      <c r="E239" s="158" t="s">
        <v>1</v>
      </c>
      <c r="F239" s="159" t="s">
        <v>278</v>
      </c>
      <c r="H239" s="160">
        <v>1</v>
      </c>
      <c r="I239" s="161"/>
      <c r="L239" s="157"/>
      <c r="M239" s="162"/>
      <c r="T239" s="163"/>
      <c r="AT239" s="158" t="s">
        <v>276</v>
      </c>
      <c r="AU239" s="158" t="s">
        <v>90</v>
      </c>
      <c r="AV239" s="13" t="s">
        <v>101</v>
      </c>
      <c r="AW239" s="13" t="s">
        <v>32</v>
      </c>
      <c r="AX239" s="13" t="s">
        <v>84</v>
      </c>
      <c r="AY239" s="158" t="s">
        <v>268</v>
      </c>
    </row>
    <row r="240" spans="2:65" s="1" customFormat="1" ht="16.5" customHeight="1">
      <c r="B240" s="32"/>
      <c r="C240" s="186" t="s">
        <v>488</v>
      </c>
      <c r="D240" s="186" t="s">
        <v>982</v>
      </c>
      <c r="E240" s="187" t="s">
        <v>7012</v>
      </c>
      <c r="F240" s="188" t="s">
        <v>7013</v>
      </c>
      <c r="G240" s="189" t="s">
        <v>281</v>
      </c>
      <c r="H240" s="190">
        <v>2</v>
      </c>
      <c r="I240" s="191"/>
      <c r="J240" s="192">
        <f>ROUND(I240*H240,2)</f>
        <v>0</v>
      </c>
      <c r="K240" s="188" t="s">
        <v>1</v>
      </c>
      <c r="L240" s="193"/>
      <c r="M240" s="194" t="s">
        <v>1</v>
      </c>
      <c r="N240" s="195" t="s">
        <v>43</v>
      </c>
      <c r="P240" s="145">
        <f>O240*H240</f>
        <v>0</v>
      </c>
      <c r="Q240" s="145">
        <v>2.7E-2</v>
      </c>
      <c r="R240" s="145">
        <f>Q240*H240</f>
        <v>5.3999999999999999E-2</v>
      </c>
      <c r="S240" s="145">
        <v>0</v>
      </c>
      <c r="T240" s="146">
        <f>S240*H240</f>
        <v>0</v>
      </c>
      <c r="AR240" s="147" t="s">
        <v>309</v>
      </c>
      <c r="AT240" s="147" t="s">
        <v>982</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101</v>
      </c>
      <c r="BM240" s="147" t="s">
        <v>7014</v>
      </c>
    </row>
    <row r="241" spans="2:65" s="12" customFormat="1">
      <c r="B241" s="149"/>
      <c r="D241" s="150" t="s">
        <v>276</v>
      </c>
      <c r="E241" s="151" t="s">
        <v>1</v>
      </c>
      <c r="F241" s="152" t="s">
        <v>7015</v>
      </c>
      <c r="H241" s="153">
        <v>2</v>
      </c>
      <c r="I241" s="154"/>
      <c r="L241" s="149"/>
      <c r="M241" s="155"/>
      <c r="T241" s="156"/>
      <c r="AT241" s="151" t="s">
        <v>276</v>
      </c>
      <c r="AU241" s="151" t="s">
        <v>90</v>
      </c>
      <c r="AV241" s="12" t="s">
        <v>90</v>
      </c>
      <c r="AW241" s="12" t="s">
        <v>32</v>
      </c>
      <c r="AX241" s="12" t="s">
        <v>77</v>
      </c>
      <c r="AY241" s="151" t="s">
        <v>268</v>
      </c>
    </row>
    <row r="242" spans="2:65" s="13" customFormat="1">
      <c r="B242" s="157"/>
      <c r="D242" s="150" t="s">
        <v>276</v>
      </c>
      <c r="E242" s="158" t="s">
        <v>1</v>
      </c>
      <c r="F242" s="159" t="s">
        <v>278</v>
      </c>
      <c r="H242" s="160">
        <v>2</v>
      </c>
      <c r="I242" s="161"/>
      <c r="L242" s="157"/>
      <c r="M242" s="162"/>
      <c r="T242" s="163"/>
      <c r="AT242" s="158" t="s">
        <v>276</v>
      </c>
      <c r="AU242" s="158" t="s">
        <v>90</v>
      </c>
      <c r="AV242" s="13" t="s">
        <v>101</v>
      </c>
      <c r="AW242" s="13" t="s">
        <v>32</v>
      </c>
      <c r="AX242" s="13" t="s">
        <v>84</v>
      </c>
      <c r="AY242" s="158" t="s">
        <v>268</v>
      </c>
    </row>
    <row r="243" spans="2:65" s="1" customFormat="1" ht="24.2" customHeight="1">
      <c r="B243" s="32"/>
      <c r="C243" s="136" t="s">
        <v>492</v>
      </c>
      <c r="D243" s="136" t="s">
        <v>270</v>
      </c>
      <c r="E243" s="137" t="s">
        <v>7016</v>
      </c>
      <c r="F243" s="138" t="s">
        <v>7017</v>
      </c>
      <c r="G243" s="139" t="s">
        <v>281</v>
      </c>
      <c r="H243" s="140">
        <v>51</v>
      </c>
      <c r="I243" s="141"/>
      <c r="J243" s="142">
        <f>ROUND(I243*H243,2)</f>
        <v>0</v>
      </c>
      <c r="K243" s="138" t="s">
        <v>274</v>
      </c>
      <c r="L243" s="32"/>
      <c r="M243" s="143" t="s">
        <v>1</v>
      </c>
      <c r="N243" s="144" t="s">
        <v>43</v>
      </c>
      <c r="P243" s="145">
        <f>O243*H243</f>
        <v>0</v>
      </c>
      <c r="Q243" s="145">
        <v>0</v>
      </c>
      <c r="R243" s="145">
        <f>Q243*H243</f>
        <v>0</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7018</v>
      </c>
    </row>
    <row r="244" spans="2:65" s="1" customFormat="1" ht="24.2" customHeight="1">
      <c r="B244" s="32"/>
      <c r="C244" s="186" t="s">
        <v>496</v>
      </c>
      <c r="D244" s="186" t="s">
        <v>982</v>
      </c>
      <c r="E244" s="187" t="s">
        <v>7019</v>
      </c>
      <c r="F244" s="188" t="s">
        <v>7020</v>
      </c>
      <c r="G244" s="189" t="s">
        <v>281</v>
      </c>
      <c r="H244" s="190">
        <v>2</v>
      </c>
      <c r="I244" s="191"/>
      <c r="J244" s="192">
        <f>ROUND(I244*H244,2)</f>
        <v>0</v>
      </c>
      <c r="K244" s="188" t="s">
        <v>1</v>
      </c>
      <c r="L244" s="193"/>
      <c r="M244" s="194" t="s">
        <v>1</v>
      </c>
      <c r="N244" s="195" t="s">
        <v>43</v>
      </c>
      <c r="P244" s="145">
        <f>O244*H244</f>
        <v>0</v>
      </c>
      <c r="Q244" s="145">
        <v>8.9999999999999993E-3</v>
      </c>
      <c r="R244" s="145">
        <f>Q244*H244</f>
        <v>1.7999999999999999E-2</v>
      </c>
      <c r="S244" s="145">
        <v>0</v>
      </c>
      <c r="T244" s="146">
        <f>S244*H244</f>
        <v>0</v>
      </c>
      <c r="AR244" s="147" t="s">
        <v>309</v>
      </c>
      <c r="AT244" s="147" t="s">
        <v>982</v>
      </c>
      <c r="AU244" s="147" t="s">
        <v>90</v>
      </c>
      <c r="AY244" s="17" t="s">
        <v>268</v>
      </c>
      <c r="BE244" s="148">
        <f>IF(N244="základní",J244,0)</f>
        <v>0</v>
      </c>
      <c r="BF244" s="148">
        <f>IF(N244="snížená",J244,0)</f>
        <v>0</v>
      </c>
      <c r="BG244" s="148">
        <f>IF(N244="zákl. přenesená",J244,0)</f>
        <v>0</v>
      </c>
      <c r="BH244" s="148">
        <f>IF(N244="sníž. přenesená",J244,0)</f>
        <v>0</v>
      </c>
      <c r="BI244" s="148">
        <f>IF(N244="nulová",J244,0)</f>
        <v>0</v>
      </c>
      <c r="BJ244" s="17" t="s">
        <v>90</v>
      </c>
      <c r="BK244" s="148">
        <f>ROUND(I244*H244,2)</f>
        <v>0</v>
      </c>
      <c r="BL244" s="17" t="s">
        <v>101</v>
      </c>
      <c r="BM244" s="147" t="s">
        <v>7021</v>
      </c>
    </row>
    <row r="245" spans="2:65" s="12" customFormat="1">
      <c r="B245" s="149"/>
      <c r="D245" s="150" t="s">
        <v>276</v>
      </c>
      <c r="E245" s="151" t="s">
        <v>1</v>
      </c>
      <c r="F245" s="152" t="s">
        <v>7022</v>
      </c>
      <c r="H245" s="153">
        <v>2</v>
      </c>
      <c r="I245" s="154"/>
      <c r="L245" s="149"/>
      <c r="M245" s="155"/>
      <c r="T245" s="156"/>
      <c r="AT245" s="151" t="s">
        <v>276</v>
      </c>
      <c r="AU245" s="151" t="s">
        <v>90</v>
      </c>
      <c r="AV245" s="12" t="s">
        <v>90</v>
      </c>
      <c r="AW245" s="12" t="s">
        <v>32</v>
      </c>
      <c r="AX245" s="12" t="s">
        <v>77</v>
      </c>
      <c r="AY245" s="151" t="s">
        <v>268</v>
      </c>
    </row>
    <row r="246" spans="2:65" s="13" customFormat="1">
      <c r="B246" s="157"/>
      <c r="D246" s="150" t="s">
        <v>276</v>
      </c>
      <c r="E246" s="158" t="s">
        <v>1</v>
      </c>
      <c r="F246" s="159" t="s">
        <v>278</v>
      </c>
      <c r="H246" s="160">
        <v>2</v>
      </c>
      <c r="I246" s="161"/>
      <c r="L246" s="157"/>
      <c r="M246" s="162"/>
      <c r="T246" s="163"/>
      <c r="AT246" s="158" t="s">
        <v>276</v>
      </c>
      <c r="AU246" s="158" t="s">
        <v>90</v>
      </c>
      <c r="AV246" s="13" t="s">
        <v>101</v>
      </c>
      <c r="AW246" s="13" t="s">
        <v>32</v>
      </c>
      <c r="AX246" s="13" t="s">
        <v>84</v>
      </c>
      <c r="AY246" s="158" t="s">
        <v>268</v>
      </c>
    </row>
    <row r="247" spans="2:65" s="1" customFormat="1" ht="24.2" customHeight="1">
      <c r="B247" s="32"/>
      <c r="C247" s="186" t="s">
        <v>502</v>
      </c>
      <c r="D247" s="186" t="s">
        <v>982</v>
      </c>
      <c r="E247" s="187" t="s">
        <v>7023</v>
      </c>
      <c r="F247" s="188" t="s">
        <v>7024</v>
      </c>
      <c r="G247" s="189" t="s">
        <v>281</v>
      </c>
      <c r="H247" s="190">
        <v>43</v>
      </c>
      <c r="I247" s="191"/>
      <c r="J247" s="192">
        <f>ROUND(I247*H247,2)</f>
        <v>0</v>
      </c>
      <c r="K247" s="188" t="s">
        <v>1</v>
      </c>
      <c r="L247" s="193"/>
      <c r="M247" s="194" t="s">
        <v>1</v>
      </c>
      <c r="N247" s="195" t="s">
        <v>43</v>
      </c>
      <c r="P247" s="145">
        <f>O247*H247</f>
        <v>0</v>
      </c>
      <c r="Q247" s="145">
        <v>8.9999999999999993E-3</v>
      </c>
      <c r="R247" s="145">
        <f>Q247*H247</f>
        <v>0.38699999999999996</v>
      </c>
      <c r="S247" s="145">
        <v>0</v>
      </c>
      <c r="T247" s="146">
        <f>S247*H247</f>
        <v>0</v>
      </c>
      <c r="AR247" s="147" t="s">
        <v>309</v>
      </c>
      <c r="AT247" s="147" t="s">
        <v>982</v>
      </c>
      <c r="AU247" s="147" t="s">
        <v>90</v>
      </c>
      <c r="AY247" s="17" t="s">
        <v>268</v>
      </c>
      <c r="BE247" s="148">
        <f>IF(N247="základní",J247,0)</f>
        <v>0</v>
      </c>
      <c r="BF247" s="148">
        <f>IF(N247="snížená",J247,0)</f>
        <v>0</v>
      </c>
      <c r="BG247" s="148">
        <f>IF(N247="zákl. přenesená",J247,0)</f>
        <v>0</v>
      </c>
      <c r="BH247" s="148">
        <f>IF(N247="sníž. přenesená",J247,0)</f>
        <v>0</v>
      </c>
      <c r="BI247" s="148">
        <f>IF(N247="nulová",J247,0)</f>
        <v>0</v>
      </c>
      <c r="BJ247" s="17" t="s">
        <v>90</v>
      </c>
      <c r="BK247" s="148">
        <f>ROUND(I247*H247,2)</f>
        <v>0</v>
      </c>
      <c r="BL247" s="17" t="s">
        <v>101</v>
      </c>
      <c r="BM247" s="147" t="s">
        <v>7025</v>
      </c>
    </row>
    <row r="248" spans="2:65" s="12" customFormat="1">
      <c r="B248" s="149"/>
      <c r="D248" s="150" t="s">
        <v>276</v>
      </c>
      <c r="E248" s="151" t="s">
        <v>1</v>
      </c>
      <c r="F248" s="152" t="s">
        <v>7026</v>
      </c>
      <c r="H248" s="153">
        <v>43</v>
      </c>
      <c r="I248" s="154"/>
      <c r="L248" s="149"/>
      <c r="M248" s="155"/>
      <c r="T248" s="156"/>
      <c r="AT248" s="151" t="s">
        <v>276</v>
      </c>
      <c r="AU248" s="151" t="s">
        <v>90</v>
      </c>
      <c r="AV248" s="12" t="s">
        <v>90</v>
      </c>
      <c r="AW248" s="12" t="s">
        <v>32</v>
      </c>
      <c r="AX248" s="12" t="s">
        <v>77</v>
      </c>
      <c r="AY248" s="151" t="s">
        <v>268</v>
      </c>
    </row>
    <row r="249" spans="2:65" s="13" customFormat="1">
      <c r="B249" s="157"/>
      <c r="D249" s="150" t="s">
        <v>276</v>
      </c>
      <c r="E249" s="158" t="s">
        <v>1</v>
      </c>
      <c r="F249" s="159" t="s">
        <v>278</v>
      </c>
      <c r="H249" s="160">
        <v>43</v>
      </c>
      <c r="I249" s="161"/>
      <c r="L249" s="157"/>
      <c r="M249" s="162"/>
      <c r="T249" s="163"/>
      <c r="AT249" s="158" t="s">
        <v>276</v>
      </c>
      <c r="AU249" s="158" t="s">
        <v>90</v>
      </c>
      <c r="AV249" s="13" t="s">
        <v>101</v>
      </c>
      <c r="AW249" s="13" t="s">
        <v>32</v>
      </c>
      <c r="AX249" s="13" t="s">
        <v>84</v>
      </c>
      <c r="AY249" s="158" t="s">
        <v>268</v>
      </c>
    </row>
    <row r="250" spans="2:65" s="1" customFormat="1" ht="16.5" customHeight="1">
      <c r="B250" s="32"/>
      <c r="C250" s="186" t="s">
        <v>508</v>
      </c>
      <c r="D250" s="186" t="s">
        <v>982</v>
      </c>
      <c r="E250" s="187" t="s">
        <v>7027</v>
      </c>
      <c r="F250" s="188" t="s">
        <v>7028</v>
      </c>
      <c r="G250" s="189" t="s">
        <v>281</v>
      </c>
      <c r="H250" s="190">
        <v>3</v>
      </c>
      <c r="I250" s="191"/>
      <c r="J250" s="192">
        <f>ROUND(I250*H250,2)</f>
        <v>0</v>
      </c>
      <c r="K250" s="188" t="s">
        <v>1</v>
      </c>
      <c r="L250" s="193"/>
      <c r="M250" s="194" t="s">
        <v>1</v>
      </c>
      <c r="N250" s="195" t="s">
        <v>43</v>
      </c>
      <c r="P250" s="145">
        <f>O250*H250</f>
        <v>0</v>
      </c>
      <c r="Q250" s="145">
        <v>8.9999999999999993E-3</v>
      </c>
      <c r="R250" s="145">
        <f>Q250*H250</f>
        <v>2.6999999999999996E-2</v>
      </c>
      <c r="S250" s="145">
        <v>0</v>
      </c>
      <c r="T250" s="146">
        <f>S250*H250</f>
        <v>0</v>
      </c>
      <c r="AR250" s="147" t="s">
        <v>309</v>
      </c>
      <c r="AT250" s="147" t="s">
        <v>982</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101</v>
      </c>
      <c r="BM250" s="147" t="s">
        <v>7029</v>
      </c>
    </row>
    <row r="251" spans="2:65" s="12" customFormat="1">
      <c r="B251" s="149"/>
      <c r="D251" s="150" t="s">
        <v>276</v>
      </c>
      <c r="E251" s="151" t="s">
        <v>1</v>
      </c>
      <c r="F251" s="152" t="s">
        <v>7030</v>
      </c>
      <c r="H251" s="153">
        <v>3</v>
      </c>
      <c r="I251" s="154"/>
      <c r="L251" s="149"/>
      <c r="M251" s="155"/>
      <c r="T251" s="156"/>
      <c r="AT251" s="151" t="s">
        <v>276</v>
      </c>
      <c r="AU251" s="151" t="s">
        <v>90</v>
      </c>
      <c r="AV251" s="12" t="s">
        <v>90</v>
      </c>
      <c r="AW251" s="12" t="s">
        <v>32</v>
      </c>
      <c r="AX251" s="12" t="s">
        <v>77</v>
      </c>
      <c r="AY251" s="151" t="s">
        <v>268</v>
      </c>
    </row>
    <row r="252" spans="2:65" s="13" customFormat="1">
      <c r="B252" s="157"/>
      <c r="D252" s="150" t="s">
        <v>276</v>
      </c>
      <c r="E252" s="158" t="s">
        <v>1</v>
      </c>
      <c r="F252" s="159" t="s">
        <v>278</v>
      </c>
      <c r="H252" s="160">
        <v>3</v>
      </c>
      <c r="I252" s="161"/>
      <c r="L252" s="157"/>
      <c r="M252" s="162"/>
      <c r="T252" s="163"/>
      <c r="AT252" s="158" t="s">
        <v>276</v>
      </c>
      <c r="AU252" s="158" t="s">
        <v>90</v>
      </c>
      <c r="AV252" s="13" t="s">
        <v>101</v>
      </c>
      <c r="AW252" s="13" t="s">
        <v>32</v>
      </c>
      <c r="AX252" s="13" t="s">
        <v>84</v>
      </c>
      <c r="AY252" s="158" t="s">
        <v>268</v>
      </c>
    </row>
    <row r="253" spans="2:65" s="1" customFormat="1" ht="24.2" customHeight="1">
      <c r="B253" s="32"/>
      <c r="C253" s="186" t="s">
        <v>513</v>
      </c>
      <c r="D253" s="186" t="s">
        <v>982</v>
      </c>
      <c r="E253" s="187" t="s">
        <v>7031</v>
      </c>
      <c r="F253" s="188" t="s">
        <v>7032</v>
      </c>
      <c r="G253" s="189" t="s">
        <v>281</v>
      </c>
      <c r="H253" s="190">
        <v>2</v>
      </c>
      <c r="I253" s="191"/>
      <c r="J253" s="192">
        <f>ROUND(I253*H253,2)</f>
        <v>0</v>
      </c>
      <c r="K253" s="188" t="s">
        <v>1</v>
      </c>
      <c r="L253" s="193"/>
      <c r="M253" s="194" t="s">
        <v>1</v>
      </c>
      <c r="N253" s="195" t="s">
        <v>43</v>
      </c>
      <c r="P253" s="145">
        <f>O253*H253</f>
        <v>0</v>
      </c>
      <c r="Q253" s="145">
        <v>8.9999999999999993E-3</v>
      </c>
      <c r="R253" s="145">
        <f>Q253*H253</f>
        <v>1.7999999999999999E-2</v>
      </c>
      <c r="S253" s="145">
        <v>0</v>
      </c>
      <c r="T253" s="146">
        <f>S253*H253</f>
        <v>0</v>
      </c>
      <c r="AR253" s="147" t="s">
        <v>309</v>
      </c>
      <c r="AT253" s="147" t="s">
        <v>982</v>
      </c>
      <c r="AU253" s="147" t="s">
        <v>90</v>
      </c>
      <c r="AY253" s="17" t="s">
        <v>268</v>
      </c>
      <c r="BE253" s="148">
        <f>IF(N253="základní",J253,0)</f>
        <v>0</v>
      </c>
      <c r="BF253" s="148">
        <f>IF(N253="snížená",J253,0)</f>
        <v>0</v>
      </c>
      <c r="BG253" s="148">
        <f>IF(N253="zákl. přenesená",J253,0)</f>
        <v>0</v>
      </c>
      <c r="BH253" s="148">
        <f>IF(N253="sníž. přenesená",J253,0)</f>
        <v>0</v>
      </c>
      <c r="BI253" s="148">
        <f>IF(N253="nulová",J253,0)</f>
        <v>0</v>
      </c>
      <c r="BJ253" s="17" t="s">
        <v>90</v>
      </c>
      <c r="BK253" s="148">
        <f>ROUND(I253*H253,2)</f>
        <v>0</v>
      </c>
      <c r="BL253" s="17" t="s">
        <v>101</v>
      </c>
      <c r="BM253" s="147" t="s">
        <v>7033</v>
      </c>
    </row>
    <row r="254" spans="2:65" s="12" customFormat="1">
      <c r="B254" s="149"/>
      <c r="D254" s="150" t="s">
        <v>276</v>
      </c>
      <c r="E254" s="151" t="s">
        <v>1</v>
      </c>
      <c r="F254" s="152" t="s">
        <v>7034</v>
      </c>
      <c r="H254" s="153">
        <v>2</v>
      </c>
      <c r="I254" s="154"/>
      <c r="L254" s="149"/>
      <c r="M254" s="155"/>
      <c r="T254" s="156"/>
      <c r="AT254" s="151" t="s">
        <v>276</v>
      </c>
      <c r="AU254" s="151" t="s">
        <v>90</v>
      </c>
      <c r="AV254" s="12" t="s">
        <v>90</v>
      </c>
      <c r="AW254" s="12" t="s">
        <v>32</v>
      </c>
      <c r="AX254" s="12" t="s">
        <v>77</v>
      </c>
      <c r="AY254" s="151" t="s">
        <v>268</v>
      </c>
    </row>
    <row r="255" spans="2:65" s="13" customFormat="1">
      <c r="B255" s="157"/>
      <c r="D255" s="150" t="s">
        <v>276</v>
      </c>
      <c r="E255" s="158" t="s">
        <v>1</v>
      </c>
      <c r="F255" s="159" t="s">
        <v>278</v>
      </c>
      <c r="H255" s="160">
        <v>2</v>
      </c>
      <c r="I255" s="161"/>
      <c r="L255" s="157"/>
      <c r="M255" s="162"/>
      <c r="T255" s="163"/>
      <c r="AT255" s="158" t="s">
        <v>276</v>
      </c>
      <c r="AU255" s="158" t="s">
        <v>90</v>
      </c>
      <c r="AV255" s="13" t="s">
        <v>101</v>
      </c>
      <c r="AW255" s="13" t="s">
        <v>32</v>
      </c>
      <c r="AX255" s="13" t="s">
        <v>84</v>
      </c>
      <c r="AY255" s="158" t="s">
        <v>268</v>
      </c>
    </row>
    <row r="256" spans="2:65" s="1" customFormat="1" ht="24.2" customHeight="1">
      <c r="B256" s="32"/>
      <c r="C256" s="186" t="s">
        <v>518</v>
      </c>
      <c r="D256" s="186" t="s">
        <v>982</v>
      </c>
      <c r="E256" s="187" t="s">
        <v>7035</v>
      </c>
      <c r="F256" s="188" t="s">
        <v>7036</v>
      </c>
      <c r="G256" s="189" t="s">
        <v>281</v>
      </c>
      <c r="H256" s="190">
        <v>1</v>
      </c>
      <c r="I256" s="191"/>
      <c r="J256" s="192">
        <f>ROUND(I256*H256,2)</f>
        <v>0</v>
      </c>
      <c r="K256" s="188" t="s">
        <v>1</v>
      </c>
      <c r="L256" s="193"/>
      <c r="M256" s="194" t="s">
        <v>1</v>
      </c>
      <c r="N256" s="195" t="s">
        <v>43</v>
      </c>
      <c r="P256" s="145">
        <f>O256*H256</f>
        <v>0</v>
      </c>
      <c r="Q256" s="145">
        <v>8.9999999999999993E-3</v>
      </c>
      <c r="R256" s="145">
        <f>Q256*H256</f>
        <v>8.9999999999999993E-3</v>
      </c>
      <c r="S256" s="145">
        <v>0</v>
      </c>
      <c r="T256" s="146">
        <f>S256*H256</f>
        <v>0</v>
      </c>
      <c r="AR256" s="147" t="s">
        <v>309</v>
      </c>
      <c r="AT256" s="147" t="s">
        <v>982</v>
      </c>
      <c r="AU256" s="147" t="s">
        <v>90</v>
      </c>
      <c r="AY256" s="17" t="s">
        <v>268</v>
      </c>
      <c r="BE256" s="148">
        <f>IF(N256="základní",J256,0)</f>
        <v>0</v>
      </c>
      <c r="BF256" s="148">
        <f>IF(N256="snížená",J256,0)</f>
        <v>0</v>
      </c>
      <c r="BG256" s="148">
        <f>IF(N256="zákl. přenesená",J256,0)</f>
        <v>0</v>
      </c>
      <c r="BH256" s="148">
        <f>IF(N256="sníž. přenesená",J256,0)</f>
        <v>0</v>
      </c>
      <c r="BI256" s="148">
        <f>IF(N256="nulová",J256,0)</f>
        <v>0</v>
      </c>
      <c r="BJ256" s="17" t="s">
        <v>90</v>
      </c>
      <c r="BK256" s="148">
        <f>ROUND(I256*H256,2)</f>
        <v>0</v>
      </c>
      <c r="BL256" s="17" t="s">
        <v>101</v>
      </c>
      <c r="BM256" s="147" t="s">
        <v>7037</v>
      </c>
    </row>
    <row r="257" spans="2:65" s="12" customFormat="1">
      <c r="B257" s="149"/>
      <c r="D257" s="150" t="s">
        <v>276</v>
      </c>
      <c r="E257" s="151" t="s">
        <v>1</v>
      </c>
      <c r="F257" s="152" t="s">
        <v>7038</v>
      </c>
      <c r="H257" s="153">
        <v>1</v>
      </c>
      <c r="I257" s="154"/>
      <c r="L257" s="149"/>
      <c r="M257" s="155"/>
      <c r="T257" s="156"/>
      <c r="AT257" s="151" t="s">
        <v>276</v>
      </c>
      <c r="AU257" s="151" t="s">
        <v>90</v>
      </c>
      <c r="AV257" s="12" t="s">
        <v>90</v>
      </c>
      <c r="AW257" s="12" t="s">
        <v>32</v>
      </c>
      <c r="AX257" s="12" t="s">
        <v>77</v>
      </c>
      <c r="AY257" s="151" t="s">
        <v>268</v>
      </c>
    </row>
    <row r="258" spans="2:65" s="13" customFormat="1">
      <c r="B258" s="157"/>
      <c r="D258" s="150" t="s">
        <v>276</v>
      </c>
      <c r="E258" s="158" t="s">
        <v>1</v>
      </c>
      <c r="F258" s="159" t="s">
        <v>278</v>
      </c>
      <c r="H258" s="160">
        <v>1</v>
      </c>
      <c r="I258" s="161"/>
      <c r="L258" s="157"/>
      <c r="M258" s="162"/>
      <c r="T258" s="163"/>
      <c r="AT258" s="158" t="s">
        <v>276</v>
      </c>
      <c r="AU258" s="158" t="s">
        <v>90</v>
      </c>
      <c r="AV258" s="13" t="s">
        <v>101</v>
      </c>
      <c r="AW258" s="13" t="s">
        <v>32</v>
      </c>
      <c r="AX258" s="13" t="s">
        <v>84</v>
      </c>
      <c r="AY258" s="158" t="s">
        <v>268</v>
      </c>
    </row>
    <row r="259" spans="2:65" s="1" customFormat="1" ht="24.2" customHeight="1">
      <c r="B259" s="32"/>
      <c r="C259" s="136" t="s">
        <v>523</v>
      </c>
      <c r="D259" s="136" t="s">
        <v>270</v>
      </c>
      <c r="E259" s="137" t="s">
        <v>7039</v>
      </c>
      <c r="F259" s="138" t="s">
        <v>7040</v>
      </c>
      <c r="G259" s="139" t="s">
        <v>281</v>
      </c>
      <c r="H259" s="140">
        <v>42</v>
      </c>
      <c r="I259" s="141"/>
      <c r="J259" s="142">
        <f>ROUND(I259*H259,2)</f>
        <v>0</v>
      </c>
      <c r="K259" s="138" t="s">
        <v>274</v>
      </c>
      <c r="L259" s="32"/>
      <c r="M259" s="143" t="s">
        <v>1</v>
      </c>
      <c r="N259" s="144" t="s">
        <v>43</v>
      </c>
      <c r="P259" s="145">
        <f>O259*H259</f>
        <v>0</v>
      </c>
      <c r="Q259" s="145">
        <v>0</v>
      </c>
      <c r="R259" s="145">
        <f>Q259*H259</f>
        <v>0</v>
      </c>
      <c r="S259" s="145">
        <v>0</v>
      </c>
      <c r="T259" s="146">
        <f>S259*H259</f>
        <v>0</v>
      </c>
      <c r="AR259" s="147" t="s">
        <v>101</v>
      </c>
      <c r="AT259" s="147" t="s">
        <v>270</v>
      </c>
      <c r="AU259" s="147" t="s">
        <v>90</v>
      </c>
      <c r="AY259" s="17" t="s">
        <v>268</v>
      </c>
      <c r="BE259" s="148">
        <f>IF(N259="základní",J259,0)</f>
        <v>0</v>
      </c>
      <c r="BF259" s="148">
        <f>IF(N259="snížená",J259,0)</f>
        <v>0</v>
      </c>
      <c r="BG259" s="148">
        <f>IF(N259="zákl. přenesená",J259,0)</f>
        <v>0</v>
      </c>
      <c r="BH259" s="148">
        <f>IF(N259="sníž. přenesená",J259,0)</f>
        <v>0</v>
      </c>
      <c r="BI259" s="148">
        <f>IF(N259="nulová",J259,0)</f>
        <v>0</v>
      </c>
      <c r="BJ259" s="17" t="s">
        <v>90</v>
      </c>
      <c r="BK259" s="148">
        <f>ROUND(I259*H259,2)</f>
        <v>0</v>
      </c>
      <c r="BL259" s="17" t="s">
        <v>101</v>
      </c>
      <c r="BM259" s="147" t="s">
        <v>7041</v>
      </c>
    </row>
    <row r="260" spans="2:65" s="1" customFormat="1" ht="24.2" customHeight="1">
      <c r="B260" s="32"/>
      <c r="C260" s="186" t="s">
        <v>529</v>
      </c>
      <c r="D260" s="186" t="s">
        <v>982</v>
      </c>
      <c r="E260" s="187" t="s">
        <v>7042</v>
      </c>
      <c r="F260" s="188" t="s">
        <v>7043</v>
      </c>
      <c r="G260" s="189" t="s">
        <v>281</v>
      </c>
      <c r="H260" s="190">
        <v>15</v>
      </c>
      <c r="I260" s="191"/>
      <c r="J260" s="192">
        <f>ROUND(I260*H260,2)</f>
        <v>0</v>
      </c>
      <c r="K260" s="188" t="s">
        <v>1</v>
      </c>
      <c r="L260" s="193"/>
      <c r="M260" s="194" t="s">
        <v>1</v>
      </c>
      <c r="N260" s="195" t="s">
        <v>43</v>
      </c>
      <c r="P260" s="145">
        <f>O260*H260</f>
        <v>0</v>
      </c>
      <c r="Q260" s="145">
        <v>3.0000000000000001E-3</v>
      </c>
      <c r="R260" s="145">
        <f>Q260*H260</f>
        <v>4.4999999999999998E-2</v>
      </c>
      <c r="S260" s="145">
        <v>0</v>
      </c>
      <c r="T260" s="146">
        <f>S260*H260</f>
        <v>0</v>
      </c>
      <c r="AR260" s="147" t="s">
        <v>309</v>
      </c>
      <c r="AT260" s="147" t="s">
        <v>982</v>
      </c>
      <c r="AU260" s="147" t="s">
        <v>90</v>
      </c>
      <c r="AY260" s="17" t="s">
        <v>268</v>
      </c>
      <c r="BE260" s="148">
        <f>IF(N260="základní",J260,0)</f>
        <v>0</v>
      </c>
      <c r="BF260" s="148">
        <f>IF(N260="snížená",J260,0)</f>
        <v>0</v>
      </c>
      <c r="BG260" s="148">
        <f>IF(N260="zákl. přenesená",J260,0)</f>
        <v>0</v>
      </c>
      <c r="BH260" s="148">
        <f>IF(N260="sníž. přenesená",J260,0)</f>
        <v>0</v>
      </c>
      <c r="BI260" s="148">
        <f>IF(N260="nulová",J260,0)</f>
        <v>0</v>
      </c>
      <c r="BJ260" s="17" t="s">
        <v>90</v>
      </c>
      <c r="BK260" s="148">
        <f>ROUND(I260*H260,2)</f>
        <v>0</v>
      </c>
      <c r="BL260" s="17" t="s">
        <v>101</v>
      </c>
      <c r="BM260" s="147" t="s">
        <v>7044</v>
      </c>
    </row>
    <row r="261" spans="2:65" s="12" customFormat="1">
      <c r="B261" s="149"/>
      <c r="D261" s="150" t="s">
        <v>276</v>
      </c>
      <c r="E261" s="151" t="s">
        <v>1</v>
      </c>
      <c r="F261" s="152" t="s">
        <v>7045</v>
      </c>
      <c r="H261" s="153">
        <v>15</v>
      </c>
      <c r="I261" s="154"/>
      <c r="L261" s="149"/>
      <c r="M261" s="155"/>
      <c r="T261" s="156"/>
      <c r="AT261" s="151" t="s">
        <v>276</v>
      </c>
      <c r="AU261" s="151" t="s">
        <v>90</v>
      </c>
      <c r="AV261" s="12" t="s">
        <v>90</v>
      </c>
      <c r="AW261" s="12" t="s">
        <v>32</v>
      </c>
      <c r="AX261" s="12" t="s">
        <v>77</v>
      </c>
      <c r="AY261" s="151" t="s">
        <v>268</v>
      </c>
    </row>
    <row r="262" spans="2:65" s="13" customFormat="1">
      <c r="B262" s="157"/>
      <c r="D262" s="150" t="s">
        <v>276</v>
      </c>
      <c r="E262" s="158" t="s">
        <v>1</v>
      </c>
      <c r="F262" s="159" t="s">
        <v>278</v>
      </c>
      <c r="H262" s="160">
        <v>15</v>
      </c>
      <c r="I262" s="161"/>
      <c r="L262" s="157"/>
      <c r="M262" s="162"/>
      <c r="T262" s="163"/>
      <c r="AT262" s="158" t="s">
        <v>276</v>
      </c>
      <c r="AU262" s="158" t="s">
        <v>90</v>
      </c>
      <c r="AV262" s="13" t="s">
        <v>101</v>
      </c>
      <c r="AW262" s="13" t="s">
        <v>32</v>
      </c>
      <c r="AX262" s="13" t="s">
        <v>84</v>
      </c>
      <c r="AY262" s="158" t="s">
        <v>268</v>
      </c>
    </row>
    <row r="263" spans="2:65" s="1" customFormat="1" ht="21.75" customHeight="1">
      <c r="B263" s="32"/>
      <c r="C263" s="186" t="s">
        <v>534</v>
      </c>
      <c r="D263" s="186" t="s">
        <v>982</v>
      </c>
      <c r="E263" s="187" t="s">
        <v>7046</v>
      </c>
      <c r="F263" s="188" t="s">
        <v>7047</v>
      </c>
      <c r="G263" s="189" t="s">
        <v>281</v>
      </c>
      <c r="H263" s="190">
        <v>25</v>
      </c>
      <c r="I263" s="191"/>
      <c r="J263" s="192">
        <f>ROUND(I263*H263,2)</f>
        <v>0</v>
      </c>
      <c r="K263" s="188" t="s">
        <v>1</v>
      </c>
      <c r="L263" s="193"/>
      <c r="M263" s="194" t="s">
        <v>1</v>
      </c>
      <c r="N263" s="195" t="s">
        <v>43</v>
      </c>
      <c r="P263" s="145">
        <f>O263*H263</f>
        <v>0</v>
      </c>
      <c r="Q263" s="145">
        <v>3.0000000000000001E-3</v>
      </c>
      <c r="R263" s="145">
        <f>Q263*H263</f>
        <v>7.4999999999999997E-2</v>
      </c>
      <c r="S263" s="145">
        <v>0</v>
      </c>
      <c r="T263" s="146">
        <f>S263*H263</f>
        <v>0</v>
      </c>
      <c r="AR263" s="147" t="s">
        <v>309</v>
      </c>
      <c r="AT263" s="147" t="s">
        <v>982</v>
      </c>
      <c r="AU263" s="147" t="s">
        <v>90</v>
      </c>
      <c r="AY263" s="17" t="s">
        <v>268</v>
      </c>
      <c r="BE263" s="148">
        <f>IF(N263="základní",J263,0)</f>
        <v>0</v>
      </c>
      <c r="BF263" s="148">
        <f>IF(N263="snížená",J263,0)</f>
        <v>0</v>
      </c>
      <c r="BG263" s="148">
        <f>IF(N263="zákl. přenesená",J263,0)</f>
        <v>0</v>
      </c>
      <c r="BH263" s="148">
        <f>IF(N263="sníž. přenesená",J263,0)</f>
        <v>0</v>
      </c>
      <c r="BI263" s="148">
        <f>IF(N263="nulová",J263,0)</f>
        <v>0</v>
      </c>
      <c r="BJ263" s="17" t="s">
        <v>90</v>
      </c>
      <c r="BK263" s="148">
        <f>ROUND(I263*H263,2)</f>
        <v>0</v>
      </c>
      <c r="BL263" s="17" t="s">
        <v>101</v>
      </c>
      <c r="BM263" s="147" t="s">
        <v>7048</v>
      </c>
    </row>
    <row r="264" spans="2:65" s="12" customFormat="1">
      <c r="B264" s="149"/>
      <c r="D264" s="150" t="s">
        <v>276</v>
      </c>
      <c r="E264" s="151" t="s">
        <v>1</v>
      </c>
      <c r="F264" s="152" t="s">
        <v>7049</v>
      </c>
      <c r="H264" s="153">
        <v>25</v>
      </c>
      <c r="I264" s="154"/>
      <c r="L264" s="149"/>
      <c r="M264" s="155"/>
      <c r="T264" s="156"/>
      <c r="AT264" s="151" t="s">
        <v>276</v>
      </c>
      <c r="AU264" s="151" t="s">
        <v>90</v>
      </c>
      <c r="AV264" s="12" t="s">
        <v>90</v>
      </c>
      <c r="AW264" s="12" t="s">
        <v>32</v>
      </c>
      <c r="AX264" s="12" t="s">
        <v>77</v>
      </c>
      <c r="AY264" s="151" t="s">
        <v>268</v>
      </c>
    </row>
    <row r="265" spans="2:65" s="13" customFormat="1">
      <c r="B265" s="157"/>
      <c r="D265" s="150" t="s">
        <v>276</v>
      </c>
      <c r="E265" s="158" t="s">
        <v>1</v>
      </c>
      <c r="F265" s="159" t="s">
        <v>278</v>
      </c>
      <c r="H265" s="160">
        <v>25</v>
      </c>
      <c r="I265" s="161"/>
      <c r="L265" s="157"/>
      <c r="M265" s="162"/>
      <c r="T265" s="163"/>
      <c r="AT265" s="158" t="s">
        <v>276</v>
      </c>
      <c r="AU265" s="158" t="s">
        <v>90</v>
      </c>
      <c r="AV265" s="13" t="s">
        <v>101</v>
      </c>
      <c r="AW265" s="13" t="s">
        <v>32</v>
      </c>
      <c r="AX265" s="13" t="s">
        <v>84</v>
      </c>
      <c r="AY265" s="158" t="s">
        <v>268</v>
      </c>
    </row>
    <row r="266" spans="2:65" s="1" customFormat="1" ht="21.75" customHeight="1">
      <c r="B266" s="32"/>
      <c r="C266" s="186" t="s">
        <v>539</v>
      </c>
      <c r="D266" s="186" t="s">
        <v>982</v>
      </c>
      <c r="E266" s="187" t="s">
        <v>7050</v>
      </c>
      <c r="F266" s="188" t="s">
        <v>7051</v>
      </c>
      <c r="G266" s="189" t="s">
        <v>281</v>
      </c>
      <c r="H266" s="190">
        <v>2</v>
      </c>
      <c r="I266" s="191"/>
      <c r="J266" s="192">
        <f>ROUND(I266*H266,2)</f>
        <v>0</v>
      </c>
      <c r="K266" s="188" t="s">
        <v>1</v>
      </c>
      <c r="L266" s="193"/>
      <c r="M266" s="194" t="s">
        <v>1</v>
      </c>
      <c r="N266" s="195" t="s">
        <v>43</v>
      </c>
      <c r="P266" s="145">
        <f>O266*H266</f>
        <v>0</v>
      </c>
      <c r="Q266" s="145">
        <v>3.0000000000000001E-3</v>
      </c>
      <c r="R266" s="145">
        <f>Q266*H266</f>
        <v>6.0000000000000001E-3</v>
      </c>
      <c r="S266" s="145">
        <v>0</v>
      </c>
      <c r="T266" s="146">
        <f>S266*H266</f>
        <v>0</v>
      </c>
      <c r="AR266" s="147" t="s">
        <v>309</v>
      </c>
      <c r="AT266" s="147" t="s">
        <v>982</v>
      </c>
      <c r="AU266" s="147" t="s">
        <v>90</v>
      </c>
      <c r="AY266" s="17" t="s">
        <v>268</v>
      </c>
      <c r="BE266" s="148">
        <f>IF(N266="základní",J266,0)</f>
        <v>0</v>
      </c>
      <c r="BF266" s="148">
        <f>IF(N266="snížená",J266,0)</f>
        <v>0</v>
      </c>
      <c r="BG266" s="148">
        <f>IF(N266="zákl. přenesená",J266,0)</f>
        <v>0</v>
      </c>
      <c r="BH266" s="148">
        <f>IF(N266="sníž. přenesená",J266,0)</f>
        <v>0</v>
      </c>
      <c r="BI266" s="148">
        <f>IF(N266="nulová",J266,0)</f>
        <v>0</v>
      </c>
      <c r="BJ266" s="17" t="s">
        <v>90</v>
      </c>
      <c r="BK266" s="148">
        <f>ROUND(I266*H266,2)</f>
        <v>0</v>
      </c>
      <c r="BL266" s="17" t="s">
        <v>101</v>
      </c>
      <c r="BM266" s="147" t="s">
        <v>7052</v>
      </c>
    </row>
    <row r="267" spans="2:65" s="12" customFormat="1">
      <c r="B267" s="149"/>
      <c r="D267" s="150" t="s">
        <v>276</v>
      </c>
      <c r="E267" s="151" t="s">
        <v>1</v>
      </c>
      <c r="F267" s="152" t="s">
        <v>7053</v>
      </c>
      <c r="H267" s="153">
        <v>2</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2</v>
      </c>
      <c r="I268" s="161"/>
      <c r="L268" s="157"/>
      <c r="M268" s="162"/>
      <c r="T268" s="163"/>
      <c r="AT268" s="158" t="s">
        <v>276</v>
      </c>
      <c r="AU268" s="158" t="s">
        <v>90</v>
      </c>
      <c r="AV268" s="13" t="s">
        <v>101</v>
      </c>
      <c r="AW268" s="13" t="s">
        <v>32</v>
      </c>
      <c r="AX268" s="13" t="s">
        <v>84</v>
      </c>
      <c r="AY268" s="158" t="s">
        <v>268</v>
      </c>
    </row>
    <row r="269" spans="2:65" s="1" customFormat="1" ht="33" customHeight="1">
      <c r="B269" s="32"/>
      <c r="C269" s="136" t="s">
        <v>543</v>
      </c>
      <c r="D269" s="136" t="s">
        <v>270</v>
      </c>
      <c r="E269" s="137" t="s">
        <v>7054</v>
      </c>
      <c r="F269" s="138" t="s">
        <v>7055</v>
      </c>
      <c r="G269" s="139" t="s">
        <v>281</v>
      </c>
      <c r="H269" s="140">
        <v>27</v>
      </c>
      <c r="I269" s="141"/>
      <c r="J269" s="142">
        <f>ROUND(I269*H269,2)</f>
        <v>0</v>
      </c>
      <c r="K269" s="138" t="s">
        <v>274</v>
      </c>
      <c r="L269" s="32"/>
      <c r="M269" s="143" t="s">
        <v>1</v>
      </c>
      <c r="N269" s="144" t="s">
        <v>43</v>
      </c>
      <c r="P269" s="145">
        <f>O269*H269</f>
        <v>0</v>
      </c>
      <c r="Q269" s="145">
        <v>6.0000000000000002E-5</v>
      </c>
      <c r="R269" s="145">
        <f>Q269*H269</f>
        <v>1.6200000000000001E-3</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7056</v>
      </c>
    </row>
    <row r="270" spans="2:65" s="12" customFormat="1">
      <c r="B270" s="149"/>
      <c r="D270" s="150" t="s">
        <v>276</v>
      </c>
      <c r="E270" s="151" t="s">
        <v>1</v>
      </c>
      <c r="F270" s="152" t="s">
        <v>298</v>
      </c>
      <c r="H270" s="153">
        <v>27</v>
      </c>
      <c r="I270" s="154"/>
      <c r="L270" s="149"/>
      <c r="M270" s="155"/>
      <c r="T270" s="156"/>
      <c r="AT270" s="151" t="s">
        <v>276</v>
      </c>
      <c r="AU270" s="151" t="s">
        <v>90</v>
      </c>
      <c r="AV270" s="12" t="s">
        <v>90</v>
      </c>
      <c r="AW270" s="12" t="s">
        <v>32</v>
      </c>
      <c r="AX270" s="12" t="s">
        <v>77</v>
      </c>
      <c r="AY270" s="151" t="s">
        <v>268</v>
      </c>
    </row>
    <row r="271" spans="2:65" s="13" customFormat="1">
      <c r="B271" s="157"/>
      <c r="D271" s="150" t="s">
        <v>276</v>
      </c>
      <c r="E271" s="158" t="s">
        <v>1</v>
      </c>
      <c r="F271" s="159" t="s">
        <v>278</v>
      </c>
      <c r="H271" s="160">
        <v>27</v>
      </c>
      <c r="I271" s="161"/>
      <c r="L271" s="157"/>
      <c r="M271" s="162"/>
      <c r="T271" s="163"/>
      <c r="AT271" s="158" t="s">
        <v>276</v>
      </c>
      <c r="AU271" s="158" t="s">
        <v>90</v>
      </c>
      <c r="AV271" s="13" t="s">
        <v>101</v>
      </c>
      <c r="AW271" s="13" t="s">
        <v>32</v>
      </c>
      <c r="AX271" s="13" t="s">
        <v>84</v>
      </c>
      <c r="AY271" s="158" t="s">
        <v>268</v>
      </c>
    </row>
    <row r="272" spans="2:65" s="1" customFormat="1" ht="21.75" customHeight="1">
      <c r="B272" s="32"/>
      <c r="C272" s="186" t="s">
        <v>304</v>
      </c>
      <c r="D272" s="186" t="s">
        <v>982</v>
      </c>
      <c r="E272" s="187" t="s">
        <v>7057</v>
      </c>
      <c r="F272" s="188" t="s">
        <v>7058</v>
      </c>
      <c r="G272" s="189" t="s">
        <v>281</v>
      </c>
      <c r="H272" s="190">
        <v>27</v>
      </c>
      <c r="I272" s="191"/>
      <c r="J272" s="192">
        <f>ROUND(I272*H272,2)</f>
        <v>0</v>
      </c>
      <c r="K272" s="188" t="s">
        <v>274</v>
      </c>
      <c r="L272" s="193"/>
      <c r="M272" s="194" t="s">
        <v>1</v>
      </c>
      <c r="N272" s="195" t="s">
        <v>43</v>
      </c>
      <c r="P272" s="145">
        <f>O272*H272</f>
        <v>0</v>
      </c>
      <c r="Q272" s="145">
        <v>5.8999999999999999E-3</v>
      </c>
      <c r="R272" s="145">
        <f>Q272*H272</f>
        <v>0.1593</v>
      </c>
      <c r="S272" s="145">
        <v>0</v>
      </c>
      <c r="T272" s="146">
        <f>S272*H272</f>
        <v>0</v>
      </c>
      <c r="AR272" s="147" t="s">
        <v>309</v>
      </c>
      <c r="AT272" s="147" t="s">
        <v>982</v>
      </c>
      <c r="AU272" s="147" t="s">
        <v>90</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101</v>
      </c>
      <c r="BM272" s="147" t="s">
        <v>7059</v>
      </c>
    </row>
    <row r="273" spans="2:65" s="1" customFormat="1" ht="16.5" customHeight="1">
      <c r="B273" s="32"/>
      <c r="C273" s="186" t="s">
        <v>550</v>
      </c>
      <c r="D273" s="186" t="s">
        <v>982</v>
      </c>
      <c r="E273" s="187" t="s">
        <v>7060</v>
      </c>
      <c r="F273" s="188" t="s">
        <v>7061</v>
      </c>
      <c r="G273" s="189" t="s">
        <v>318</v>
      </c>
      <c r="H273" s="190">
        <v>18</v>
      </c>
      <c r="I273" s="191"/>
      <c r="J273" s="192">
        <f>ROUND(I273*H273,2)</f>
        <v>0</v>
      </c>
      <c r="K273" s="188" t="s">
        <v>1</v>
      </c>
      <c r="L273" s="193"/>
      <c r="M273" s="194" t="s">
        <v>1</v>
      </c>
      <c r="N273" s="195" t="s">
        <v>43</v>
      </c>
      <c r="P273" s="145">
        <f>O273*H273</f>
        <v>0</v>
      </c>
      <c r="Q273" s="145">
        <v>0.55000000000000004</v>
      </c>
      <c r="R273" s="145">
        <f>Q273*H273</f>
        <v>9.9</v>
      </c>
      <c r="S273" s="145">
        <v>0</v>
      </c>
      <c r="T273" s="146">
        <f>S273*H273</f>
        <v>0</v>
      </c>
      <c r="AR273" s="147" t="s">
        <v>309</v>
      </c>
      <c r="AT273" s="147" t="s">
        <v>982</v>
      </c>
      <c r="AU273" s="147" t="s">
        <v>90</v>
      </c>
      <c r="AY273" s="17" t="s">
        <v>268</v>
      </c>
      <c r="BE273" s="148">
        <f>IF(N273="základní",J273,0)</f>
        <v>0</v>
      </c>
      <c r="BF273" s="148">
        <f>IF(N273="snížená",J273,0)</f>
        <v>0</v>
      </c>
      <c r="BG273" s="148">
        <f>IF(N273="zákl. přenesená",J273,0)</f>
        <v>0</v>
      </c>
      <c r="BH273" s="148">
        <f>IF(N273="sníž. přenesená",J273,0)</f>
        <v>0</v>
      </c>
      <c r="BI273" s="148">
        <f>IF(N273="nulová",J273,0)</f>
        <v>0</v>
      </c>
      <c r="BJ273" s="17" t="s">
        <v>90</v>
      </c>
      <c r="BK273" s="148">
        <f>ROUND(I273*H273,2)</f>
        <v>0</v>
      </c>
      <c r="BL273" s="17" t="s">
        <v>101</v>
      </c>
      <c r="BM273" s="147" t="s">
        <v>7062</v>
      </c>
    </row>
    <row r="274" spans="2:65" s="1" customFormat="1" ht="24.2" customHeight="1">
      <c r="B274" s="32"/>
      <c r="C274" s="136" t="s">
        <v>554</v>
      </c>
      <c r="D274" s="136" t="s">
        <v>270</v>
      </c>
      <c r="E274" s="137" t="s">
        <v>7063</v>
      </c>
      <c r="F274" s="138" t="s">
        <v>7064</v>
      </c>
      <c r="G274" s="139" t="s">
        <v>273</v>
      </c>
      <c r="H274" s="140">
        <v>2.5</v>
      </c>
      <c r="I274" s="141"/>
      <c r="J274" s="142">
        <f>ROUND(I274*H274,2)</f>
        <v>0</v>
      </c>
      <c r="K274" s="138" t="s">
        <v>274</v>
      </c>
      <c r="L274" s="32"/>
      <c r="M274" s="143" t="s">
        <v>1</v>
      </c>
      <c r="N274" s="144" t="s">
        <v>43</v>
      </c>
      <c r="P274" s="145">
        <f>O274*H274</f>
        <v>0</v>
      </c>
      <c r="Q274" s="145">
        <v>6.8999999999999997E-4</v>
      </c>
      <c r="R274" s="145">
        <f>Q274*H274</f>
        <v>1.725E-3</v>
      </c>
      <c r="S274" s="145">
        <v>0</v>
      </c>
      <c r="T274" s="146">
        <f>S274*H274</f>
        <v>0</v>
      </c>
      <c r="AR274" s="147" t="s">
        <v>101</v>
      </c>
      <c r="AT274" s="147" t="s">
        <v>270</v>
      </c>
      <c r="AU274" s="147" t="s">
        <v>90</v>
      </c>
      <c r="AY274" s="17" t="s">
        <v>268</v>
      </c>
      <c r="BE274" s="148">
        <f>IF(N274="základní",J274,0)</f>
        <v>0</v>
      </c>
      <c r="BF274" s="148">
        <f>IF(N274="snížená",J274,0)</f>
        <v>0</v>
      </c>
      <c r="BG274" s="148">
        <f>IF(N274="zákl. přenesená",J274,0)</f>
        <v>0</v>
      </c>
      <c r="BH274" s="148">
        <f>IF(N274="sníž. přenesená",J274,0)</f>
        <v>0</v>
      </c>
      <c r="BI274" s="148">
        <f>IF(N274="nulová",J274,0)</f>
        <v>0</v>
      </c>
      <c r="BJ274" s="17" t="s">
        <v>90</v>
      </c>
      <c r="BK274" s="148">
        <f>ROUND(I274*H274,2)</f>
        <v>0</v>
      </c>
      <c r="BL274" s="17" t="s">
        <v>101</v>
      </c>
      <c r="BM274" s="147" t="s">
        <v>7065</v>
      </c>
    </row>
    <row r="275" spans="2:65" s="12" customFormat="1">
      <c r="B275" s="149"/>
      <c r="D275" s="150" t="s">
        <v>276</v>
      </c>
      <c r="E275" s="151" t="s">
        <v>1</v>
      </c>
      <c r="F275" s="152" t="s">
        <v>7066</v>
      </c>
      <c r="H275" s="153">
        <v>2.5</v>
      </c>
      <c r="I275" s="154"/>
      <c r="L275" s="149"/>
      <c r="M275" s="155"/>
      <c r="T275" s="156"/>
      <c r="AT275" s="151" t="s">
        <v>276</v>
      </c>
      <c r="AU275" s="151" t="s">
        <v>90</v>
      </c>
      <c r="AV275" s="12" t="s">
        <v>90</v>
      </c>
      <c r="AW275" s="12" t="s">
        <v>32</v>
      </c>
      <c r="AX275" s="12" t="s">
        <v>77</v>
      </c>
      <c r="AY275" s="151" t="s">
        <v>268</v>
      </c>
    </row>
    <row r="276" spans="2:65" s="13" customFormat="1">
      <c r="B276" s="157"/>
      <c r="D276" s="150" t="s">
        <v>276</v>
      </c>
      <c r="E276" s="158" t="s">
        <v>1</v>
      </c>
      <c r="F276" s="159" t="s">
        <v>278</v>
      </c>
      <c r="H276" s="160">
        <v>2.5</v>
      </c>
      <c r="I276" s="161"/>
      <c r="L276" s="157"/>
      <c r="M276" s="162"/>
      <c r="T276" s="163"/>
      <c r="AT276" s="158" t="s">
        <v>276</v>
      </c>
      <c r="AU276" s="158" t="s">
        <v>90</v>
      </c>
      <c r="AV276" s="13" t="s">
        <v>101</v>
      </c>
      <c r="AW276" s="13" t="s">
        <v>32</v>
      </c>
      <c r="AX276" s="13" t="s">
        <v>84</v>
      </c>
      <c r="AY276" s="158" t="s">
        <v>268</v>
      </c>
    </row>
    <row r="277" spans="2:65" s="1" customFormat="1" ht="33" customHeight="1">
      <c r="B277" s="32"/>
      <c r="C277" s="136" t="s">
        <v>558</v>
      </c>
      <c r="D277" s="136" t="s">
        <v>270</v>
      </c>
      <c r="E277" s="137" t="s">
        <v>7067</v>
      </c>
      <c r="F277" s="138" t="s">
        <v>7068</v>
      </c>
      <c r="G277" s="139" t="s">
        <v>273</v>
      </c>
      <c r="H277" s="140">
        <v>550</v>
      </c>
      <c r="I277" s="141"/>
      <c r="J277" s="142">
        <f>ROUND(I277*H277,2)</f>
        <v>0</v>
      </c>
      <c r="K277" s="138" t="s">
        <v>274</v>
      </c>
      <c r="L277" s="32"/>
      <c r="M277" s="143" t="s">
        <v>1</v>
      </c>
      <c r="N277" s="144" t="s">
        <v>43</v>
      </c>
      <c r="P277" s="145">
        <f>O277*H277</f>
        <v>0</v>
      </c>
      <c r="Q277" s="145">
        <v>0</v>
      </c>
      <c r="R277" s="145">
        <f>Q277*H277</f>
        <v>0</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7069</v>
      </c>
    </row>
    <row r="278" spans="2:65" s="12" customFormat="1">
      <c r="B278" s="149"/>
      <c r="D278" s="150" t="s">
        <v>276</v>
      </c>
      <c r="E278" s="151" t="s">
        <v>1</v>
      </c>
      <c r="F278" s="152" t="s">
        <v>6933</v>
      </c>
      <c r="H278" s="153">
        <v>550</v>
      </c>
      <c r="I278" s="154"/>
      <c r="L278" s="149"/>
      <c r="M278" s="155"/>
      <c r="T278" s="156"/>
      <c r="AT278" s="151" t="s">
        <v>276</v>
      </c>
      <c r="AU278" s="151" t="s">
        <v>90</v>
      </c>
      <c r="AV278" s="12" t="s">
        <v>90</v>
      </c>
      <c r="AW278" s="12" t="s">
        <v>32</v>
      </c>
      <c r="AX278" s="12" t="s">
        <v>77</v>
      </c>
      <c r="AY278" s="151" t="s">
        <v>268</v>
      </c>
    </row>
    <row r="279" spans="2:65" s="13" customFormat="1">
      <c r="B279" s="157"/>
      <c r="D279" s="150" t="s">
        <v>276</v>
      </c>
      <c r="E279" s="158" t="s">
        <v>1</v>
      </c>
      <c r="F279" s="159" t="s">
        <v>278</v>
      </c>
      <c r="H279" s="160">
        <v>550</v>
      </c>
      <c r="I279" s="161"/>
      <c r="L279" s="157"/>
      <c r="M279" s="162"/>
      <c r="T279" s="163"/>
      <c r="AT279" s="158" t="s">
        <v>276</v>
      </c>
      <c r="AU279" s="158" t="s">
        <v>90</v>
      </c>
      <c r="AV279" s="13" t="s">
        <v>101</v>
      </c>
      <c r="AW279" s="13" t="s">
        <v>32</v>
      </c>
      <c r="AX279" s="13" t="s">
        <v>84</v>
      </c>
      <c r="AY279" s="158" t="s">
        <v>268</v>
      </c>
    </row>
    <row r="280" spans="2:65" s="1" customFormat="1" ht="24.2" customHeight="1">
      <c r="B280" s="32"/>
      <c r="C280" s="136" t="s">
        <v>562</v>
      </c>
      <c r="D280" s="136" t="s">
        <v>270</v>
      </c>
      <c r="E280" s="137" t="s">
        <v>7070</v>
      </c>
      <c r="F280" s="138" t="s">
        <v>7071</v>
      </c>
      <c r="G280" s="139" t="s">
        <v>273</v>
      </c>
      <c r="H280" s="140">
        <v>19.417000000000002</v>
      </c>
      <c r="I280" s="141"/>
      <c r="J280" s="142">
        <f>ROUND(I280*H280,2)</f>
        <v>0</v>
      </c>
      <c r="K280" s="138" t="s">
        <v>274</v>
      </c>
      <c r="L280" s="32"/>
      <c r="M280" s="143" t="s">
        <v>1</v>
      </c>
      <c r="N280" s="144" t="s">
        <v>43</v>
      </c>
      <c r="P280" s="145">
        <f>O280*H280</f>
        <v>0</v>
      </c>
      <c r="Q280" s="145">
        <v>0</v>
      </c>
      <c r="R280" s="145">
        <f>Q280*H280</f>
        <v>0</v>
      </c>
      <c r="S280" s="145">
        <v>0</v>
      </c>
      <c r="T280" s="146">
        <f>S280*H280</f>
        <v>0</v>
      </c>
      <c r="AR280" s="147" t="s">
        <v>101</v>
      </c>
      <c r="AT280" s="147" t="s">
        <v>270</v>
      </c>
      <c r="AU280" s="147" t="s">
        <v>90</v>
      </c>
      <c r="AY280" s="17" t="s">
        <v>268</v>
      </c>
      <c r="BE280" s="148">
        <f>IF(N280="základní",J280,0)</f>
        <v>0</v>
      </c>
      <c r="BF280" s="148">
        <f>IF(N280="snížená",J280,0)</f>
        <v>0</v>
      </c>
      <c r="BG280" s="148">
        <f>IF(N280="zákl. přenesená",J280,0)</f>
        <v>0</v>
      </c>
      <c r="BH280" s="148">
        <f>IF(N280="sníž. přenesená",J280,0)</f>
        <v>0</v>
      </c>
      <c r="BI280" s="148">
        <f>IF(N280="nulová",J280,0)</f>
        <v>0</v>
      </c>
      <c r="BJ280" s="17" t="s">
        <v>90</v>
      </c>
      <c r="BK280" s="148">
        <f>ROUND(I280*H280,2)</f>
        <v>0</v>
      </c>
      <c r="BL280" s="17" t="s">
        <v>101</v>
      </c>
      <c r="BM280" s="147" t="s">
        <v>7072</v>
      </c>
    </row>
    <row r="281" spans="2:65" s="12" customFormat="1">
      <c r="B281" s="149"/>
      <c r="D281" s="150" t="s">
        <v>276</v>
      </c>
      <c r="E281" s="151" t="s">
        <v>1</v>
      </c>
      <c r="F281" s="152" t="s">
        <v>7073</v>
      </c>
      <c r="H281" s="153">
        <v>19.417000000000002</v>
      </c>
      <c r="I281" s="154"/>
      <c r="L281" s="149"/>
      <c r="M281" s="155"/>
      <c r="T281" s="156"/>
      <c r="AT281" s="151" t="s">
        <v>276</v>
      </c>
      <c r="AU281" s="151" t="s">
        <v>90</v>
      </c>
      <c r="AV281" s="12" t="s">
        <v>90</v>
      </c>
      <c r="AW281" s="12" t="s">
        <v>32</v>
      </c>
      <c r="AX281" s="12" t="s">
        <v>77</v>
      </c>
      <c r="AY281" s="151" t="s">
        <v>268</v>
      </c>
    </row>
    <row r="282" spans="2:65" s="13" customFormat="1">
      <c r="B282" s="157"/>
      <c r="D282" s="150" t="s">
        <v>276</v>
      </c>
      <c r="E282" s="158" t="s">
        <v>1</v>
      </c>
      <c r="F282" s="159" t="s">
        <v>278</v>
      </c>
      <c r="H282" s="160">
        <v>19.417000000000002</v>
      </c>
      <c r="I282" s="161"/>
      <c r="L282" s="157"/>
      <c r="M282" s="162"/>
      <c r="T282" s="163"/>
      <c r="AT282" s="158" t="s">
        <v>276</v>
      </c>
      <c r="AU282" s="158" t="s">
        <v>90</v>
      </c>
      <c r="AV282" s="13" t="s">
        <v>101</v>
      </c>
      <c r="AW282" s="13" t="s">
        <v>32</v>
      </c>
      <c r="AX282" s="13" t="s">
        <v>84</v>
      </c>
      <c r="AY282" s="158" t="s">
        <v>268</v>
      </c>
    </row>
    <row r="283" spans="2:65" s="1" customFormat="1" ht="16.5" customHeight="1">
      <c r="B283" s="32"/>
      <c r="C283" s="186" t="s">
        <v>566</v>
      </c>
      <c r="D283" s="186" t="s">
        <v>982</v>
      </c>
      <c r="E283" s="187" t="s">
        <v>7074</v>
      </c>
      <c r="F283" s="188" t="s">
        <v>7075</v>
      </c>
      <c r="G283" s="189" t="s">
        <v>215</v>
      </c>
      <c r="H283" s="190">
        <v>2</v>
      </c>
      <c r="I283" s="191"/>
      <c r="J283" s="192">
        <f>ROUND(I283*H283,2)</f>
        <v>0</v>
      </c>
      <c r="K283" s="188" t="s">
        <v>274</v>
      </c>
      <c r="L283" s="193"/>
      <c r="M283" s="194" t="s">
        <v>1</v>
      </c>
      <c r="N283" s="195" t="s">
        <v>43</v>
      </c>
      <c r="P283" s="145">
        <f>O283*H283</f>
        <v>0</v>
      </c>
      <c r="Q283" s="145">
        <v>0.2</v>
      </c>
      <c r="R283" s="145">
        <f>Q283*H283</f>
        <v>0.4</v>
      </c>
      <c r="S283" s="145">
        <v>0</v>
      </c>
      <c r="T283" s="146">
        <f>S283*H283</f>
        <v>0</v>
      </c>
      <c r="AR283" s="147" t="s">
        <v>309</v>
      </c>
      <c r="AT283" s="147" t="s">
        <v>982</v>
      </c>
      <c r="AU283" s="147" t="s">
        <v>90</v>
      </c>
      <c r="AY283" s="17" t="s">
        <v>268</v>
      </c>
      <c r="BE283" s="148">
        <f>IF(N283="základní",J283,0)</f>
        <v>0</v>
      </c>
      <c r="BF283" s="148">
        <f>IF(N283="snížená",J283,0)</f>
        <v>0</v>
      </c>
      <c r="BG283" s="148">
        <f>IF(N283="zákl. přenesená",J283,0)</f>
        <v>0</v>
      </c>
      <c r="BH283" s="148">
        <f>IF(N283="sníž. přenesená",J283,0)</f>
        <v>0</v>
      </c>
      <c r="BI283" s="148">
        <f>IF(N283="nulová",J283,0)</f>
        <v>0</v>
      </c>
      <c r="BJ283" s="17" t="s">
        <v>90</v>
      </c>
      <c r="BK283" s="148">
        <f>ROUND(I283*H283,2)</f>
        <v>0</v>
      </c>
      <c r="BL283" s="17" t="s">
        <v>101</v>
      </c>
      <c r="BM283" s="147" t="s">
        <v>7076</v>
      </c>
    </row>
    <row r="284" spans="2:65" s="12" customFormat="1">
      <c r="B284" s="149"/>
      <c r="D284" s="150" t="s">
        <v>276</v>
      </c>
      <c r="F284" s="152" t="s">
        <v>7077</v>
      </c>
      <c r="H284" s="153">
        <v>2</v>
      </c>
      <c r="I284" s="154"/>
      <c r="L284" s="149"/>
      <c r="M284" s="155"/>
      <c r="T284" s="156"/>
      <c r="AT284" s="151" t="s">
        <v>276</v>
      </c>
      <c r="AU284" s="151" t="s">
        <v>90</v>
      </c>
      <c r="AV284" s="12" t="s">
        <v>90</v>
      </c>
      <c r="AW284" s="12" t="s">
        <v>4</v>
      </c>
      <c r="AX284" s="12" t="s">
        <v>84</v>
      </c>
      <c r="AY284" s="151" t="s">
        <v>268</v>
      </c>
    </row>
    <row r="285" spans="2:65" s="1" customFormat="1" ht="24.2" customHeight="1">
      <c r="B285" s="32"/>
      <c r="C285" s="136" t="s">
        <v>570</v>
      </c>
      <c r="D285" s="136" t="s">
        <v>270</v>
      </c>
      <c r="E285" s="137" t="s">
        <v>7078</v>
      </c>
      <c r="F285" s="138" t="s">
        <v>7079</v>
      </c>
      <c r="G285" s="139" t="s">
        <v>413</v>
      </c>
      <c r="H285" s="140">
        <v>1.7000000000000001E-2</v>
      </c>
      <c r="I285" s="141"/>
      <c r="J285" s="142">
        <f>ROUND(I285*H285,2)</f>
        <v>0</v>
      </c>
      <c r="K285" s="138" t="s">
        <v>274</v>
      </c>
      <c r="L285" s="32"/>
      <c r="M285" s="143" t="s">
        <v>1</v>
      </c>
      <c r="N285" s="144" t="s">
        <v>43</v>
      </c>
      <c r="P285" s="145">
        <f>O285*H285</f>
        <v>0</v>
      </c>
      <c r="Q285" s="145">
        <v>0</v>
      </c>
      <c r="R285" s="145">
        <f>Q285*H285</f>
        <v>0</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7080</v>
      </c>
    </row>
    <row r="286" spans="2:65" s="12" customFormat="1">
      <c r="B286" s="149"/>
      <c r="D286" s="150" t="s">
        <v>276</v>
      </c>
      <c r="E286" s="151" t="s">
        <v>1</v>
      </c>
      <c r="F286" s="152" t="s">
        <v>7081</v>
      </c>
      <c r="H286" s="153">
        <v>0.55000000000000004</v>
      </c>
      <c r="I286" s="154"/>
      <c r="L286" s="149"/>
      <c r="M286" s="155"/>
      <c r="T286" s="156"/>
      <c r="AT286" s="151" t="s">
        <v>276</v>
      </c>
      <c r="AU286" s="151" t="s">
        <v>90</v>
      </c>
      <c r="AV286" s="12" t="s">
        <v>90</v>
      </c>
      <c r="AW286" s="12" t="s">
        <v>32</v>
      </c>
      <c r="AX286" s="12" t="s">
        <v>77</v>
      </c>
      <c r="AY286" s="151" t="s">
        <v>268</v>
      </c>
    </row>
    <row r="287" spans="2:65" s="13" customFormat="1">
      <c r="B287" s="157"/>
      <c r="D287" s="150" t="s">
        <v>276</v>
      </c>
      <c r="E287" s="158" t="s">
        <v>1</v>
      </c>
      <c r="F287" s="159" t="s">
        <v>278</v>
      </c>
      <c r="H287" s="160">
        <v>0.55000000000000004</v>
      </c>
      <c r="I287" s="161"/>
      <c r="L287" s="157"/>
      <c r="M287" s="162"/>
      <c r="T287" s="163"/>
      <c r="AT287" s="158" t="s">
        <v>276</v>
      </c>
      <c r="AU287" s="158" t="s">
        <v>90</v>
      </c>
      <c r="AV287" s="13" t="s">
        <v>101</v>
      </c>
      <c r="AW287" s="13" t="s">
        <v>32</v>
      </c>
      <c r="AX287" s="13" t="s">
        <v>84</v>
      </c>
      <c r="AY287" s="158" t="s">
        <v>268</v>
      </c>
    </row>
    <row r="288" spans="2:65" s="12" customFormat="1">
      <c r="B288" s="149"/>
      <c r="D288" s="150" t="s">
        <v>276</v>
      </c>
      <c r="F288" s="152" t="s">
        <v>7082</v>
      </c>
      <c r="H288" s="153">
        <v>1.7000000000000001E-2</v>
      </c>
      <c r="I288" s="154"/>
      <c r="L288" s="149"/>
      <c r="M288" s="155"/>
      <c r="T288" s="156"/>
      <c r="AT288" s="151" t="s">
        <v>276</v>
      </c>
      <c r="AU288" s="151" t="s">
        <v>90</v>
      </c>
      <c r="AV288" s="12" t="s">
        <v>90</v>
      </c>
      <c r="AW288" s="12" t="s">
        <v>4</v>
      </c>
      <c r="AX288" s="12" t="s">
        <v>84</v>
      </c>
      <c r="AY288" s="151" t="s">
        <v>268</v>
      </c>
    </row>
    <row r="289" spans="2:65" s="1" customFormat="1" ht="16.5" customHeight="1">
      <c r="B289" s="32"/>
      <c r="C289" s="186" t="s">
        <v>575</v>
      </c>
      <c r="D289" s="186" t="s">
        <v>982</v>
      </c>
      <c r="E289" s="187" t="s">
        <v>6985</v>
      </c>
      <c r="F289" s="188" t="s">
        <v>6986</v>
      </c>
      <c r="G289" s="189" t="s">
        <v>1442</v>
      </c>
      <c r="H289" s="190">
        <v>16.5</v>
      </c>
      <c r="I289" s="191"/>
      <c r="J289" s="192">
        <f>ROUND(I289*H289,2)</f>
        <v>0</v>
      </c>
      <c r="K289" s="188" t="s">
        <v>274</v>
      </c>
      <c r="L289" s="193"/>
      <c r="M289" s="194" t="s">
        <v>1</v>
      </c>
      <c r="N289" s="195" t="s">
        <v>43</v>
      </c>
      <c r="P289" s="145">
        <f>O289*H289</f>
        <v>0</v>
      </c>
      <c r="Q289" s="145">
        <v>1E-3</v>
      </c>
      <c r="R289" s="145">
        <f>Q289*H289</f>
        <v>1.6500000000000001E-2</v>
      </c>
      <c r="S289" s="145">
        <v>0</v>
      </c>
      <c r="T289" s="146">
        <f>S289*H289</f>
        <v>0</v>
      </c>
      <c r="AR289" s="147" t="s">
        <v>309</v>
      </c>
      <c r="AT289" s="147" t="s">
        <v>982</v>
      </c>
      <c r="AU289" s="147" t="s">
        <v>90</v>
      </c>
      <c r="AY289" s="17" t="s">
        <v>268</v>
      </c>
      <c r="BE289" s="148">
        <f>IF(N289="základní",J289,0)</f>
        <v>0</v>
      </c>
      <c r="BF289" s="148">
        <f>IF(N289="snížená",J289,0)</f>
        <v>0</v>
      </c>
      <c r="BG289" s="148">
        <f>IF(N289="zákl. přenesená",J289,0)</f>
        <v>0</v>
      </c>
      <c r="BH289" s="148">
        <f>IF(N289="sníž. přenesená",J289,0)</f>
        <v>0</v>
      </c>
      <c r="BI289" s="148">
        <f>IF(N289="nulová",J289,0)</f>
        <v>0</v>
      </c>
      <c r="BJ289" s="17" t="s">
        <v>90</v>
      </c>
      <c r="BK289" s="148">
        <f>ROUND(I289*H289,2)</f>
        <v>0</v>
      </c>
      <c r="BL289" s="17" t="s">
        <v>101</v>
      </c>
      <c r="BM289" s="147" t="s">
        <v>7083</v>
      </c>
    </row>
    <row r="290" spans="2:65" s="12" customFormat="1">
      <c r="B290" s="149"/>
      <c r="D290" s="150" t="s">
        <v>276</v>
      </c>
      <c r="E290" s="151" t="s">
        <v>1</v>
      </c>
      <c r="F290" s="152" t="s">
        <v>6933</v>
      </c>
      <c r="H290" s="153">
        <v>550</v>
      </c>
      <c r="I290" s="154"/>
      <c r="L290" s="149"/>
      <c r="M290" s="155"/>
      <c r="T290" s="156"/>
      <c r="AT290" s="151" t="s">
        <v>276</v>
      </c>
      <c r="AU290" s="151" t="s">
        <v>90</v>
      </c>
      <c r="AV290" s="12" t="s">
        <v>90</v>
      </c>
      <c r="AW290" s="12" t="s">
        <v>32</v>
      </c>
      <c r="AX290" s="12" t="s">
        <v>77</v>
      </c>
      <c r="AY290" s="151" t="s">
        <v>268</v>
      </c>
    </row>
    <row r="291" spans="2:65" s="13" customFormat="1">
      <c r="B291" s="157"/>
      <c r="D291" s="150" t="s">
        <v>276</v>
      </c>
      <c r="E291" s="158" t="s">
        <v>1</v>
      </c>
      <c r="F291" s="159" t="s">
        <v>278</v>
      </c>
      <c r="H291" s="160">
        <v>550</v>
      </c>
      <c r="I291" s="161"/>
      <c r="L291" s="157"/>
      <c r="M291" s="162"/>
      <c r="T291" s="163"/>
      <c r="AT291" s="158" t="s">
        <v>276</v>
      </c>
      <c r="AU291" s="158" t="s">
        <v>90</v>
      </c>
      <c r="AV291" s="13" t="s">
        <v>101</v>
      </c>
      <c r="AW291" s="13" t="s">
        <v>32</v>
      </c>
      <c r="AX291" s="13" t="s">
        <v>84</v>
      </c>
      <c r="AY291" s="158" t="s">
        <v>268</v>
      </c>
    </row>
    <row r="292" spans="2:65" s="12" customFormat="1">
      <c r="B292" s="149"/>
      <c r="D292" s="150" t="s">
        <v>276</v>
      </c>
      <c r="F292" s="152" t="s">
        <v>6988</v>
      </c>
      <c r="H292" s="153">
        <v>16.5</v>
      </c>
      <c r="I292" s="154"/>
      <c r="L292" s="149"/>
      <c r="M292" s="155"/>
      <c r="T292" s="156"/>
      <c r="AT292" s="151" t="s">
        <v>276</v>
      </c>
      <c r="AU292" s="151" t="s">
        <v>90</v>
      </c>
      <c r="AV292" s="12" t="s">
        <v>90</v>
      </c>
      <c r="AW292" s="12" t="s">
        <v>4</v>
      </c>
      <c r="AX292" s="12" t="s">
        <v>84</v>
      </c>
      <c r="AY292" s="151" t="s">
        <v>268</v>
      </c>
    </row>
    <row r="293" spans="2:65" s="1" customFormat="1" ht="16.5" customHeight="1">
      <c r="B293" s="32"/>
      <c r="C293" s="136" t="s">
        <v>580</v>
      </c>
      <c r="D293" s="136" t="s">
        <v>270</v>
      </c>
      <c r="E293" s="137" t="s">
        <v>7084</v>
      </c>
      <c r="F293" s="138" t="s">
        <v>7085</v>
      </c>
      <c r="G293" s="139" t="s">
        <v>445</v>
      </c>
      <c r="H293" s="140">
        <v>1</v>
      </c>
      <c r="I293" s="141"/>
      <c r="J293" s="142">
        <f>ROUND(I293*H293,2)</f>
        <v>0</v>
      </c>
      <c r="K293" s="138" t="s">
        <v>1</v>
      </c>
      <c r="L293" s="32"/>
      <c r="M293" s="143" t="s">
        <v>1</v>
      </c>
      <c r="N293" s="144" t="s">
        <v>43</v>
      </c>
      <c r="P293" s="145">
        <f>O293*H293</f>
        <v>0</v>
      </c>
      <c r="Q293" s="145">
        <v>0</v>
      </c>
      <c r="R293" s="145">
        <f>Q293*H293</f>
        <v>0</v>
      </c>
      <c r="S293" s="145">
        <v>0</v>
      </c>
      <c r="T293" s="146">
        <f>S293*H293</f>
        <v>0</v>
      </c>
      <c r="AR293" s="147" t="s">
        <v>101</v>
      </c>
      <c r="AT293" s="147" t="s">
        <v>270</v>
      </c>
      <c r="AU293" s="147" t="s">
        <v>90</v>
      </c>
      <c r="AY293" s="17" t="s">
        <v>268</v>
      </c>
      <c r="BE293" s="148">
        <f>IF(N293="základní",J293,0)</f>
        <v>0</v>
      </c>
      <c r="BF293" s="148">
        <f>IF(N293="snížená",J293,0)</f>
        <v>0</v>
      </c>
      <c r="BG293" s="148">
        <f>IF(N293="zákl. přenesená",J293,0)</f>
        <v>0</v>
      </c>
      <c r="BH293" s="148">
        <f>IF(N293="sníž. přenesená",J293,0)</f>
        <v>0</v>
      </c>
      <c r="BI293" s="148">
        <f>IF(N293="nulová",J293,0)</f>
        <v>0</v>
      </c>
      <c r="BJ293" s="17" t="s">
        <v>90</v>
      </c>
      <c r="BK293" s="148">
        <f>ROUND(I293*H293,2)</f>
        <v>0</v>
      </c>
      <c r="BL293" s="17" t="s">
        <v>101</v>
      </c>
      <c r="BM293" s="147" t="s">
        <v>7086</v>
      </c>
    </row>
    <row r="294" spans="2:65" s="1" customFormat="1" ht="16.5" customHeight="1">
      <c r="B294" s="32"/>
      <c r="C294" s="136" t="s">
        <v>589</v>
      </c>
      <c r="D294" s="136" t="s">
        <v>270</v>
      </c>
      <c r="E294" s="137" t="s">
        <v>7087</v>
      </c>
      <c r="F294" s="138" t="s">
        <v>7088</v>
      </c>
      <c r="G294" s="139" t="s">
        <v>445</v>
      </c>
      <c r="H294" s="140">
        <v>1</v>
      </c>
      <c r="I294" s="141"/>
      <c r="J294" s="142">
        <f>ROUND(I294*H294,2)</f>
        <v>0</v>
      </c>
      <c r="K294" s="138" t="s">
        <v>1</v>
      </c>
      <c r="L294" s="32"/>
      <c r="M294" s="143" t="s">
        <v>1</v>
      </c>
      <c r="N294" s="144" t="s">
        <v>43</v>
      </c>
      <c r="P294" s="145">
        <f>O294*H294</f>
        <v>0</v>
      </c>
      <c r="Q294" s="145">
        <v>0</v>
      </c>
      <c r="R294" s="145">
        <f>Q294*H294</f>
        <v>0</v>
      </c>
      <c r="S294" s="145">
        <v>0</v>
      </c>
      <c r="T294" s="146">
        <f>S294*H294</f>
        <v>0</v>
      </c>
      <c r="AR294" s="147" t="s">
        <v>101</v>
      </c>
      <c r="AT294" s="147" t="s">
        <v>270</v>
      </c>
      <c r="AU294" s="147" t="s">
        <v>90</v>
      </c>
      <c r="AY294" s="17" t="s">
        <v>268</v>
      </c>
      <c r="BE294" s="148">
        <f>IF(N294="základní",J294,0)</f>
        <v>0</v>
      </c>
      <c r="BF294" s="148">
        <f>IF(N294="snížená",J294,0)</f>
        <v>0</v>
      </c>
      <c r="BG294" s="148">
        <f>IF(N294="zákl. přenesená",J294,0)</f>
        <v>0</v>
      </c>
      <c r="BH294" s="148">
        <f>IF(N294="sníž. přenesená",J294,0)</f>
        <v>0</v>
      </c>
      <c r="BI294" s="148">
        <f>IF(N294="nulová",J294,0)</f>
        <v>0</v>
      </c>
      <c r="BJ294" s="17" t="s">
        <v>90</v>
      </c>
      <c r="BK294" s="148">
        <f>ROUND(I294*H294,2)</f>
        <v>0</v>
      </c>
      <c r="BL294" s="17" t="s">
        <v>101</v>
      </c>
      <c r="BM294" s="147" t="s">
        <v>7089</v>
      </c>
    </row>
    <row r="295" spans="2:65" s="1" customFormat="1" ht="66.75" customHeight="1">
      <c r="B295" s="32"/>
      <c r="C295" s="136" t="s">
        <v>593</v>
      </c>
      <c r="D295" s="136" t="s">
        <v>270</v>
      </c>
      <c r="E295" s="137" t="s">
        <v>7090</v>
      </c>
      <c r="F295" s="138" t="s">
        <v>7091</v>
      </c>
      <c r="G295" s="139" t="s">
        <v>445</v>
      </c>
      <c r="H295" s="140">
        <v>1</v>
      </c>
      <c r="I295" s="141"/>
      <c r="J295" s="142">
        <f>ROUND(I295*H295,2)</f>
        <v>0</v>
      </c>
      <c r="K295" s="138" t="s">
        <v>1</v>
      </c>
      <c r="L295" s="32"/>
      <c r="M295" s="143" t="s">
        <v>1</v>
      </c>
      <c r="N295" s="144" t="s">
        <v>43</v>
      </c>
      <c r="P295" s="145">
        <f>O295*H295</f>
        <v>0</v>
      </c>
      <c r="Q295" s="145">
        <v>0</v>
      </c>
      <c r="R295" s="145">
        <f>Q295*H295</f>
        <v>0</v>
      </c>
      <c r="S295" s="145">
        <v>0</v>
      </c>
      <c r="T295" s="146">
        <f>S295*H295</f>
        <v>0</v>
      </c>
      <c r="AR295" s="147" t="s">
        <v>101</v>
      </c>
      <c r="AT295" s="147" t="s">
        <v>270</v>
      </c>
      <c r="AU295" s="147" t="s">
        <v>90</v>
      </c>
      <c r="AY295" s="17" t="s">
        <v>268</v>
      </c>
      <c r="BE295" s="148">
        <f>IF(N295="základní",J295,0)</f>
        <v>0</v>
      </c>
      <c r="BF295" s="148">
        <f>IF(N295="snížená",J295,0)</f>
        <v>0</v>
      </c>
      <c r="BG295" s="148">
        <f>IF(N295="zákl. přenesená",J295,0)</f>
        <v>0</v>
      </c>
      <c r="BH295" s="148">
        <f>IF(N295="sníž. přenesená",J295,0)</f>
        <v>0</v>
      </c>
      <c r="BI295" s="148">
        <f>IF(N295="nulová",J295,0)</f>
        <v>0</v>
      </c>
      <c r="BJ295" s="17" t="s">
        <v>90</v>
      </c>
      <c r="BK295" s="148">
        <f>ROUND(I295*H295,2)</f>
        <v>0</v>
      </c>
      <c r="BL295" s="17" t="s">
        <v>101</v>
      </c>
      <c r="BM295" s="147" t="s">
        <v>7092</v>
      </c>
    </row>
    <row r="296" spans="2:65" s="1" customFormat="1" ht="33" customHeight="1">
      <c r="B296" s="32"/>
      <c r="C296" s="136" t="s">
        <v>597</v>
      </c>
      <c r="D296" s="136" t="s">
        <v>270</v>
      </c>
      <c r="E296" s="137" t="s">
        <v>7093</v>
      </c>
      <c r="F296" s="138" t="s">
        <v>7094</v>
      </c>
      <c r="G296" s="139" t="s">
        <v>445</v>
      </c>
      <c r="H296" s="140">
        <v>1</v>
      </c>
      <c r="I296" s="141"/>
      <c r="J296" s="142">
        <f>ROUND(I296*H296,2)</f>
        <v>0</v>
      </c>
      <c r="K296" s="138" t="s">
        <v>1</v>
      </c>
      <c r="L296" s="32"/>
      <c r="M296" s="143" t="s">
        <v>1</v>
      </c>
      <c r="N296" s="144" t="s">
        <v>43</v>
      </c>
      <c r="P296" s="145">
        <f>O296*H296</f>
        <v>0</v>
      </c>
      <c r="Q296" s="145">
        <v>0</v>
      </c>
      <c r="R296" s="145">
        <f>Q296*H296</f>
        <v>0</v>
      </c>
      <c r="S296" s="145">
        <v>0</v>
      </c>
      <c r="T296" s="146">
        <f>S296*H296</f>
        <v>0</v>
      </c>
      <c r="AR296" s="147" t="s">
        <v>101</v>
      </c>
      <c r="AT296" s="147" t="s">
        <v>270</v>
      </c>
      <c r="AU296" s="147" t="s">
        <v>90</v>
      </c>
      <c r="AY296" s="17" t="s">
        <v>268</v>
      </c>
      <c r="BE296" s="148">
        <f>IF(N296="základní",J296,0)</f>
        <v>0</v>
      </c>
      <c r="BF296" s="148">
        <f>IF(N296="snížená",J296,0)</f>
        <v>0</v>
      </c>
      <c r="BG296" s="148">
        <f>IF(N296="zákl. přenesená",J296,0)</f>
        <v>0</v>
      </c>
      <c r="BH296" s="148">
        <f>IF(N296="sníž. přenesená",J296,0)</f>
        <v>0</v>
      </c>
      <c r="BI296" s="148">
        <f>IF(N296="nulová",J296,0)</f>
        <v>0</v>
      </c>
      <c r="BJ296" s="17" t="s">
        <v>90</v>
      </c>
      <c r="BK296" s="148">
        <f>ROUND(I296*H296,2)</f>
        <v>0</v>
      </c>
      <c r="BL296" s="17" t="s">
        <v>101</v>
      </c>
      <c r="BM296" s="147" t="s">
        <v>7095</v>
      </c>
    </row>
    <row r="297" spans="2:65" s="1" customFormat="1" ht="37.9" customHeight="1">
      <c r="B297" s="32"/>
      <c r="C297" s="136" t="s">
        <v>601</v>
      </c>
      <c r="D297" s="136" t="s">
        <v>270</v>
      </c>
      <c r="E297" s="137" t="s">
        <v>7096</v>
      </c>
      <c r="F297" s="138" t="s">
        <v>7097</v>
      </c>
      <c r="G297" s="139" t="s">
        <v>445</v>
      </c>
      <c r="H297" s="140">
        <v>1</v>
      </c>
      <c r="I297" s="141"/>
      <c r="J297" s="142">
        <f>ROUND(I297*H297,2)</f>
        <v>0</v>
      </c>
      <c r="K297" s="138" t="s">
        <v>1</v>
      </c>
      <c r="L297" s="32"/>
      <c r="M297" s="143" t="s">
        <v>1</v>
      </c>
      <c r="N297" s="144" t="s">
        <v>43</v>
      </c>
      <c r="P297" s="145">
        <f>O297*H297</f>
        <v>0</v>
      </c>
      <c r="Q297" s="145">
        <v>0</v>
      </c>
      <c r="R297" s="145">
        <f>Q297*H297</f>
        <v>0</v>
      </c>
      <c r="S297" s="145">
        <v>0</v>
      </c>
      <c r="T297" s="146">
        <f>S297*H297</f>
        <v>0</v>
      </c>
      <c r="AR297" s="147" t="s">
        <v>101</v>
      </c>
      <c r="AT297" s="147" t="s">
        <v>270</v>
      </c>
      <c r="AU297" s="147" t="s">
        <v>90</v>
      </c>
      <c r="AY297" s="17" t="s">
        <v>268</v>
      </c>
      <c r="BE297" s="148">
        <f>IF(N297="základní",J297,0)</f>
        <v>0</v>
      </c>
      <c r="BF297" s="148">
        <f>IF(N297="snížená",J297,0)</f>
        <v>0</v>
      </c>
      <c r="BG297" s="148">
        <f>IF(N297="zákl. přenesená",J297,0)</f>
        <v>0</v>
      </c>
      <c r="BH297" s="148">
        <f>IF(N297="sníž. přenesená",J297,0)</f>
        <v>0</v>
      </c>
      <c r="BI297" s="148">
        <f>IF(N297="nulová",J297,0)</f>
        <v>0</v>
      </c>
      <c r="BJ297" s="17" t="s">
        <v>90</v>
      </c>
      <c r="BK297" s="148">
        <f>ROUND(I297*H297,2)</f>
        <v>0</v>
      </c>
      <c r="BL297" s="17" t="s">
        <v>101</v>
      </c>
      <c r="BM297" s="147" t="s">
        <v>7098</v>
      </c>
    </row>
    <row r="298" spans="2:65" s="11" customFormat="1" ht="22.9" customHeight="1">
      <c r="B298" s="124"/>
      <c r="D298" s="125" t="s">
        <v>76</v>
      </c>
      <c r="E298" s="134" t="s">
        <v>97</v>
      </c>
      <c r="F298" s="134" t="s">
        <v>855</v>
      </c>
      <c r="I298" s="127"/>
      <c r="J298" s="135">
        <f>BK298</f>
        <v>0</v>
      </c>
      <c r="L298" s="124"/>
      <c r="M298" s="129"/>
      <c r="P298" s="130">
        <f>SUM(P299:P303)</f>
        <v>0</v>
      </c>
      <c r="R298" s="130">
        <f>SUM(R299:R303)</f>
        <v>2.4269299999999996</v>
      </c>
      <c r="T298" s="131">
        <f>SUM(T299:T303)</f>
        <v>0</v>
      </c>
      <c r="AR298" s="125" t="s">
        <v>84</v>
      </c>
      <c r="AT298" s="132" t="s">
        <v>76</v>
      </c>
      <c r="AU298" s="132" t="s">
        <v>84</v>
      </c>
      <c r="AY298" s="125" t="s">
        <v>268</v>
      </c>
      <c r="BK298" s="133">
        <f>SUM(BK299:BK303)</f>
        <v>0</v>
      </c>
    </row>
    <row r="299" spans="2:65" s="1" customFormat="1" ht="24.2" customHeight="1">
      <c r="B299" s="32"/>
      <c r="C299" s="136" t="s">
        <v>605</v>
      </c>
      <c r="D299" s="136" t="s">
        <v>270</v>
      </c>
      <c r="E299" s="137" t="s">
        <v>7099</v>
      </c>
      <c r="F299" s="138" t="s">
        <v>7100</v>
      </c>
      <c r="G299" s="139" t="s">
        <v>318</v>
      </c>
      <c r="H299" s="140">
        <v>11</v>
      </c>
      <c r="I299" s="141"/>
      <c r="J299" s="142">
        <f>ROUND(I299*H299,2)</f>
        <v>0</v>
      </c>
      <c r="K299" s="138" t="s">
        <v>274</v>
      </c>
      <c r="L299" s="32"/>
      <c r="M299" s="143" t="s">
        <v>1</v>
      </c>
      <c r="N299" s="144" t="s">
        <v>43</v>
      </c>
      <c r="P299" s="145">
        <f>O299*H299</f>
        <v>0</v>
      </c>
      <c r="Q299" s="145">
        <v>0.12064</v>
      </c>
      <c r="R299" s="145">
        <f>Q299*H299</f>
        <v>1.32704</v>
      </c>
      <c r="S299" s="145">
        <v>0</v>
      </c>
      <c r="T299" s="146">
        <f>S299*H299</f>
        <v>0</v>
      </c>
      <c r="AR299" s="147" t="s">
        <v>101</v>
      </c>
      <c r="AT299" s="147" t="s">
        <v>270</v>
      </c>
      <c r="AU299" s="147" t="s">
        <v>90</v>
      </c>
      <c r="AY299" s="17" t="s">
        <v>268</v>
      </c>
      <c r="BE299" s="148">
        <f>IF(N299="základní",J299,0)</f>
        <v>0</v>
      </c>
      <c r="BF299" s="148">
        <f>IF(N299="snížená",J299,0)</f>
        <v>0</v>
      </c>
      <c r="BG299" s="148">
        <f>IF(N299="zákl. přenesená",J299,0)</f>
        <v>0</v>
      </c>
      <c r="BH299" s="148">
        <f>IF(N299="sníž. přenesená",J299,0)</f>
        <v>0</v>
      </c>
      <c r="BI299" s="148">
        <f>IF(N299="nulová",J299,0)</f>
        <v>0</v>
      </c>
      <c r="BJ299" s="17" t="s">
        <v>90</v>
      </c>
      <c r="BK299" s="148">
        <f>ROUND(I299*H299,2)</f>
        <v>0</v>
      </c>
      <c r="BL299" s="17" t="s">
        <v>101</v>
      </c>
      <c r="BM299" s="147" t="s">
        <v>7101</v>
      </c>
    </row>
    <row r="300" spans="2:65" s="1" customFormat="1" ht="37.9" customHeight="1">
      <c r="B300" s="32"/>
      <c r="C300" s="186" t="s">
        <v>611</v>
      </c>
      <c r="D300" s="186" t="s">
        <v>982</v>
      </c>
      <c r="E300" s="187" t="s">
        <v>7102</v>
      </c>
      <c r="F300" s="188" t="s">
        <v>7103</v>
      </c>
      <c r="G300" s="189" t="s">
        <v>281</v>
      </c>
      <c r="H300" s="190">
        <v>99.99</v>
      </c>
      <c r="I300" s="191"/>
      <c r="J300" s="192">
        <f>ROUND(I300*H300,2)</f>
        <v>0</v>
      </c>
      <c r="K300" s="188" t="s">
        <v>1</v>
      </c>
      <c r="L300" s="193"/>
      <c r="M300" s="194" t="s">
        <v>1</v>
      </c>
      <c r="N300" s="195" t="s">
        <v>43</v>
      </c>
      <c r="P300" s="145">
        <f>O300*H300</f>
        <v>0</v>
      </c>
      <c r="Q300" s="145">
        <v>1.0999999999999999E-2</v>
      </c>
      <c r="R300" s="145">
        <f>Q300*H300</f>
        <v>1.0998899999999998</v>
      </c>
      <c r="S300" s="145">
        <v>0</v>
      </c>
      <c r="T300" s="146">
        <f>S300*H300</f>
        <v>0</v>
      </c>
      <c r="AR300" s="147" t="s">
        <v>309</v>
      </c>
      <c r="AT300" s="147" t="s">
        <v>982</v>
      </c>
      <c r="AU300" s="147" t="s">
        <v>90</v>
      </c>
      <c r="AY300" s="17" t="s">
        <v>268</v>
      </c>
      <c r="BE300" s="148">
        <f>IF(N300="základní",J300,0)</f>
        <v>0</v>
      </c>
      <c r="BF300" s="148">
        <f>IF(N300="snížená",J300,0)</f>
        <v>0</v>
      </c>
      <c r="BG300" s="148">
        <f>IF(N300="zákl. přenesená",J300,0)</f>
        <v>0</v>
      </c>
      <c r="BH300" s="148">
        <f>IF(N300="sníž. přenesená",J300,0)</f>
        <v>0</v>
      </c>
      <c r="BI300" s="148">
        <f>IF(N300="nulová",J300,0)</f>
        <v>0</v>
      </c>
      <c r="BJ300" s="17" t="s">
        <v>90</v>
      </c>
      <c r="BK300" s="148">
        <f>ROUND(I300*H300,2)</f>
        <v>0</v>
      </c>
      <c r="BL300" s="17" t="s">
        <v>101</v>
      </c>
      <c r="BM300" s="147" t="s">
        <v>7104</v>
      </c>
    </row>
    <row r="301" spans="2:65" s="12" customFormat="1">
      <c r="B301" s="149"/>
      <c r="D301" s="150" t="s">
        <v>276</v>
      </c>
      <c r="E301" s="151" t="s">
        <v>1</v>
      </c>
      <c r="F301" s="152" t="s">
        <v>326</v>
      </c>
      <c r="H301" s="153">
        <v>11</v>
      </c>
      <c r="I301" s="154"/>
      <c r="L301" s="149"/>
      <c r="M301" s="155"/>
      <c r="T301" s="156"/>
      <c r="AT301" s="151" t="s">
        <v>276</v>
      </c>
      <c r="AU301" s="151" t="s">
        <v>90</v>
      </c>
      <c r="AV301" s="12" t="s">
        <v>90</v>
      </c>
      <c r="AW301" s="12" t="s">
        <v>32</v>
      </c>
      <c r="AX301" s="12" t="s">
        <v>77</v>
      </c>
      <c r="AY301" s="151" t="s">
        <v>268</v>
      </c>
    </row>
    <row r="302" spans="2:65" s="13" customFormat="1">
      <c r="B302" s="157"/>
      <c r="D302" s="150" t="s">
        <v>276</v>
      </c>
      <c r="E302" s="158" t="s">
        <v>1</v>
      </c>
      <c r="F302" s="159" t="s">
        <v>278</v>
      </c>
      <c r="H302" s="160">
        <v>11</v>
      </c>
      <c r="I302" s="161"/>
      <c r="L302" s="157"/>
      <c r="M302" s="162"/>
      <c r="T302" s="163"/>
      <c r="AT302" s="158" t="s">
        <v>276</v>
      </c>
      <c r="AU302" s="158" t="s">
        <v>90</v>
      </c>
      <c r="AV302" s="13" t="s">
        <v>101</v>
      </c>
      <c r="AW302" s="13" t="s">
        <v>32</v>
      </c>
      <c r="AX302" s="13" t="s">
        <v>84</v>
      </c>
      <c r="AY302" s="158" t="s">
        <v>268</v>
      </c>
    </row>
    <row r="303" spans="2:65" s="12" customFormat="1">
      <c r="B303" s="149"/>
      <c r="D303" s="150" t="s">
        <v>276</v>
      </c>
      <c r="F303" s="152" t="s">
        <v>7105</v>
      </c>
      <c r="H303" s="153">
        <v>99.99</v>
      </c>
      <c r="I303" s="154"/>
      <c r="L303" s="149"/>
      <c r="M303" s="155"/>
      <c r="T303" s="156"/>
      <c r="AT303" s="151" t="s">
        <v>276</v>
      </c>
      <c r="AU303" s="151" t="s">
        <v>90</v>
      </c>
      <c r="AV303" s="12" t="s">
        <v>90</v>
      </c>
      <c r="AW303" s="12" t="s">
        <v>4</v>
      </c>
      <c r="AX303" s="12" t="s">
        <v>84</v>
      </c>
      <c r="AY303" s="151" t="s">
        <v>268</v>
      </c>
    </row>
    <row r="304" spans="2:65" s="11" customFormat="1" ht="22.9" customHeight="1">
      <c r="B304" s="124"/>
      <c r="D304" s="125" t="s">
        <v>76</v>
      </c>
      <c r="E304" s="134" t="s">
        <v>293</v>
      </c>
      <c r="F304" s="134" t="s">
        <v>945</v>
      </c>
      <c r="I304" s="127"/>
      <c r="J304" s="135">
        <f>BK304</f>
        <v>0</v>
      </c>
      <c r="L304" s="124"/>
      <c r="M304" s="129"/>
      <c r="P304" s="130">
        <f>SUM(P305:P310)</f>
        <v>0</v>
      </c>
      <c r="R304" s="130">
        <f>SUM(R305:R310)</f>
        <v>11.33493872</v>
      </c>
      <c r="T304" s="131">
        <f>SUM(T305:T310)</f>
        <v>0</v>
      </c>
      <c r="AR304" s="125" t="s">
        <v>84</v>
      </c>
      <c r="AT304" s="132" t="s">
        <v>76</v>
      </c>
      <c r="AU304" s="132" t="s">
        <v>84</v>
      </c>
      <c r="AY304" s="125" t="s">
        <v>268</v>
      </c>
      <c r="BK304" s="133">
        <f>SUM(BK305:BK310)</f>
        <v>0</v>
      </c>
    </row>
    <row r="305" spans="2:65" s="1" customFormat="1" ht="21.75" customHeight="1">
      <c r="B305" s="32"/>
      <c r="C305" s="136" t="s">
        <v>615</v>
      </c>
      <c r="D305" s="136" t="s">
        <v>270</v>
      </c>
      <c r="E305" s="137" t="s">
        <v>7106</v>
      </c>
      <c r="F305" s="138" t="s">
        <v>7107</v>
      </c>
      <c r="G305" s="139" t="s">
        <v>273</v>
      </c>
      <c r="H305" s="140">
        <v>60</v>
      </c>
      <c r="I305" s="141"/>
      <c r="J305" s="142">
        <f>ROUND(I305*H305,2)</f>
        <v>0</v>
      </c>
      <c r="K305" s="138" t="s">
        <v>274</v>
      </c>
      <c r="L305" s="32"/>
      <c r="M305" s="143" t="s">
        <v>1</v>
      </c>
      <c r="N305" s="144" t="s">
        <v>43</v>
      </c>
      <c r="P305" s="145">
        <f>O305*H305</f>
        <v>0</v>
      </c>
      <c r="Q305" s="145">
        <v>0.1837</v>
      </c>
      <c r="R305" s="145">
        <f>Q305*H305</f>
        <v>11.022</v>
      </c>
      <c r="S305" s="145">
        <v>0</v>
      </c>
      <c r="T305" s="146">
        <f>S305*H305</f>
        <v>0</v>
      </c>
      <c r="AR305" s="147" t="s">
        <v>101</v>
      </c>
      <c r="AT305" s="147" t="s">
        <v>270</v>
      </c>
      <c r="AU305" s="147" t="s">
        <v>90</v>
      </c>
      <c r="AY305" s="17" t="s">
        <v>268</v>
      </c>
      <c r="BE305" s="148">
        <f>IF(N305="základní",J305,0)</f>
        <v>0</v>
      </c>
      <c r="BF305" s="148">
        <f>IF(N305="snížená",J305,0)</f>
        <v>0</v>
      </c>
      <c r="BG305" s="148">
        <f>IF(N305="zákl. přenesená",J305,0)</f>
        <v>0</v>
      </c>
      <c r="BH305" s="148">
        <f>IF(N305="sníž. přenesená",J305,0)</f>
        <v>0</v>
      </c>
      <c r="BI305" s="148">
        <f>IF(N305="nulová",J305,0)</f>
        <v>0</v>
      </c>
      <c r="BJ305" s="17" t="s">
        <v>90</v>
      </c>
      <c r="BK305" s="148">
        <f>ROUND(I305*H305,2)</f>
        <v>0</v>
      </c>
      <c r="BL305" s="17" t="s">
        <v>101</v>
      </c>
      <c r="BM305" s="147" t="s">
        <v>7108</v>
      </c>
    </row>
    <row r="306" spans="2:65" s="12" customFormat="1">
      <c r="B306" s="149"/>
      <c r="D306" s="150" t="s">
        <v>276</v>
      </c>
      <c r="E306" s="151" t="s">
        <v>1</v>
      </c>
      <c r="F306" s="152" t="s">
        <v>7109</v>
      </c>
      <c r="H306" s="153">
        <v>60</v>
      </c>
      <c r="I306" s="154"/>
      <c r="L306" s="149"/>
      <c r="M306" s="155"/>
      <c r="T306" s="156"/>
      <c r="AT306" s="151" t="s">
        <v>276</v>
      </c>
      <c r="AU306" s="151" t="s">
        <v>90</v>
      </c>
      <c r="AV306" s="12" t="s">
        <v>90</v>
      </c>
      <c r="AW306" s="12" t="s">
        <v>32</v>
      </c>
      <c r="AX306" s="12" t="s">
        <v>77</v>
      </c>
      <c r="AY306" s="151" t="s">
        <v>268</v>
      </c>
    </row>
    <row r="307" spans="2:65" s="13" customFormat="1">
      <c r="B307" s="157"/>
      <c r="D307" s="150" t="s">
        <v>276</v>
      </c>
      <c r="E307" s="158" t="s">
        <v>1</v>
      </c>
      <c r="F307" s="159" t="s">
        <v>278</v>
      </c>
      <c r="H307" s="160">
        <v>60</v>
      </c>
      <c r="I307" s="161"/>
      <c r="L307" s="157"/>
      <c r="M307" s="162"/>
      <c r="T307" s="163"/>
      <c r="AT307" s="158" t="s">
        <v>276</v>
      </c>
      <c r="AU307" s="158" t="s">
        <v>90</v>
      </c>
      <c r="AV307" s="13" t="s">
        <v>101</v>
      </c>
      <c r="AW307" s="13" t="s">
        <v>32</v>
      </c>
      <c r="AX307" s="13" t="s">
        <v>84</v>
      </c>
      <c r="AY307" s="158" t="s">
        <v>268</v>
      </c>
    </row>
    <row r="308" spans="2:65" s="1" customFormat="1" ht="37.9" customHeight="1">
      <c r="B308" s="32"/>
      <c r="C308" s="136" t="s">
        <v>619</v>
      </c>
      <c r="D308" s="136" t="s">
        <v>270</v>
      </c>
      <c r="E308" s="137" t="s">
        <v>7110</v>
      </c>
      <c r="F308" s="138" t="s">
        <v>7111</v>
      </c>
      <c r="G308" s="139" t="s">
        <v>215</v>
      </c>
      <c r="H308" s="140">
        <v>0.13600000000000001</v>
      </c>
      <c r="I308" s="141"/>
      <c r="J308" s="142">
        <f>ROUND(I308*H308,2)</f>
        <v>0</v>
      </c>
      <c r="K308" s="138" t="s">
        <v>1</v>
      </c>
      <c r="L308" s="32"/>
      <c r="M308" s="143" t="s">
        <v>1</v>
      </c>
      <c r="N308" s="144" t="s">
        <v>43</v>
      </c>
      <c r="P308" s="145">
        <f>O308*H308</f>
        <v>0</v>
      </c>
      <c r="Q308" s="145">
        <v>2.3010199999999998</v>
      </c>
      <c r="R308" s="145">
        <f>Q308*H308</f>
        <v>0.31293872</v>
      </c>
      <c r="S308" s="145">
        <v>0</v>
      </c>
      <c r="T308" s="146">
        <f>S308*H308</f>
        <v>0</v>
      </c>
      <c r="AR308" s="147" t="s">
        <v>101</v>
      </c>
      <c r="AT308" s="147" t="s">
        <v>270</v>
      </c>
      <c r="AU308" s="147" t="s">
        <v>90</v>
      </c>
      <c r="AY308" s="17" t="s">
        <v>268</v>
      </c>
      <c r="BE308" s="148">
        <f>IF(N308="základní",J308,0)</f>
        <v>0</v>
      </c>
      <c r="BF308" s="148">
        <f>IF(N308="snížená",J308,0)</f>
        <v>0</v>
      </c>
      <c r="BG308" s="148">
        <f>IF(N308="zákl. přenesená",J308,0)</f>
        <v>0</v>
      </c>
      <c r="BH308" s="148">
        <f>IF(N308="sníž. přenesená",J308,0)</f>
        <v>0</v>
      </c>
      <c r="BI308" s="148">
        <f>IF(N308="nulová",J308,0)</f>
        <v>0</v>
      </c>
      <c r="BJ308" s="17" t="s">
        <v>90</v>
      </c>
      <c r="BK308" s="148">
        <f>ROUND(I308*H308,2)</f>
        <v>0</v>
      </c>
      <c r="BL308" s="17" t="s">
        <v>101</v>
      </c>
      <c r="BM308" s="147" t="s">
        <v>7112</v>
      </c>
    </row>
    <row r="309" spans="2:65" s="12" customFormat="1">
      <c r="B309" s="149"/>
      <c r="D309" s="150" t="s">
        <v>276</v>
      </c>
      <c r="E309" s="151" t="s">
        <v>1</v>
      </c>
      <c r="F309" s="152" t="s">
        <v>7113</v>
      </c>
      <c r="H309" s="153">
        <v>0.13600000000000001</v>
      </c>
      <c r="I309" s="154"/>
      <c r="L309" s="149"/>
      <c r="M309" s="155"/>
      <c r="T309" s="156"/>
      <c r="AT309" s="151" t="s">
        <v>276</v>
      </c>
      <c r="AU309" s="151" t="s">
        <v>90</v>
      </c>
      <c r="AV309" s="12" t="s">
        <v>90</v>
      </c>
      <c r="AW309" s="12" t="s">
        <v>32</v>
      </c>
      <c r="AX309" s="12" t="s">
        <v>77</v>
      </c>
      <c r="AY309" s="151" t="s">
        <v>268</v>
      </c>
    </row>
    <row r="310" spans="2:65" s="13" customFormat="1">
      <c r="B310" s="157"/>
      <c r="D310" s="150" t="s">
        <v>276</v>
      </c>
      <c r="E310" s="158" t="s">
        <v>1</v>
      </c>
      <c r="F310" s="159" t="s">
        <v>278</v>
      </c>
      <c r="H310" s="160">
        <v>0.13600000000000001</v>
      </c>
      <c r="I310" s="161"/>
      <c r="L310" s="157"/>
      <c r="M310" s="162"/>
      <c r="T310" s="163"/>
      <c r="AT310" s="158" t="s">
        <v>276</v>
      </c>
      <c r="AU310" s="158" t="s">
        <v>90</v>
      </c>
      <c r="AV310" s="13" t="s">
        <v>101</v>
      </c>
      <c r="AW310" s="13" t="s">
        <v>32</v>
      </c>
      <c r="AX310" s="13" t="s">
        <v>84</v>
      </c>
      <c r="AY310" s="158" t="s">
        <v>268</v>
      </c>
    </row>
    <row r="311" spans="2:65" s="11" customFormat="1" ht="22.9" customHeight="1">
      <c r="B311" s="124"/>
      <c r="D311" s="125" t="s">
        <v>76</v>
      </c>
      <c r="E311" s="134" t="s">
        <v>1380</v>
      </c>
      <c r="F311" s="134" t="s">
        <v>1381</v>
      </c>
      <c r="I311" s="127"/>
      <c r="J311" s="135">
        <f>BK311</f>
        <v>0</v>
      </c>
      <c r="L311" s="124"/>
      <c r="M311" s="129"/>
      <c r="P311" s="130">
        <f>P312</f>
        <v>0</v>
      </c>
      <c r="R311" s="130">
        <f>R312</f>
        <v>0</v>
      </c>
      <c r="T311" s="131">
        <f>T312</f>
        <v>0</v>
      </c>
      <c r="AR311" s="125" t="s">
        <v>84</v>
      </c>
      <c r="AT311" s="132" t="s">
        <v>76</v>
      </c>
      <c r="AU311" s="132" t="s">
        <v>84</v>
      </c>
      <c r="AY311" s="125" t="s">
        <v>268</v>
      </c>
      <c r="BK311" s="133">
        <f>BK312</f>
        <v>0</v>
      </c>
    </row>
    <row r="312" spans="2:65" s="1" customFormat="1" ht="24.2" customHeight="1">
      <c r="B312" s="32"/>
      <c r="C312" s="136" t="s">
        <v>623</v>
      </c>
      <c r="D312" s="136" t="s">
        <v>270</v>
      </c>
      <c r="E312" s="137" t="s">
        <v>7114</v>
      </c>
      <c r="F312" s="138" t="s">
        <v>7115</v>
      </c>
      <c r="G312" s="139" t="s">
        <v>413</v>
      </c>
      <c r="H312" s="140">
        <v>36.113</v>
      </c>
      <c r="I312" s="141"/>
      <c r="J312" s="142">
        <f>ROUND(I312*H312,2)</f>
        <v>0</v>
      </c>
      <c r="K312" s="138" t="s">
        <v>274</v>
      </c>
      <c r="L312" s="32"/>
      <c r="M312" s="143" t="s">
        <v>1</v>
      </c>
      <c r="N312" s="144" t="s">
        <v>43</v>
      </c>
      <c r="P312" s="145">
        <f>O312*H312</f>
        <v>0</v>
      </c>
      <c r="Q312" s="145">
        <v>0</v>
      </c>
      <c r="R312" s="145">
        <f>Q312*H312</f>
        <v>0</v>
      </c>
      <c r="S312" s="145">
        <v>0</v>
      </c>
      <c r="T312" s="146">
        <f>S312*H312</f>
        <v>0</v>
      </c>
      <c r="AR312" s="147" t="s">
        <v>101</v>
      </c>
      <c r="AT312" s="147" t="s">
        <v>270</v>
      </c>
      <c r="AU312" s="147" t="s">
        <v>90</v>
      </c>
      <c r="AY312" s="17" t="s">
        <v>268</v>
      </c>
      <c r="BE312" s="148">
        <f>IF(N312="základní",J312,0)</f>
        <v>0</v>
      </c>
      <c r="BF312" s="148">
        <f>IF(N312="snížená",J312,0)</f>
        <v>0</v>
      </c>
      <c r="BG312" s="148">
        <f>IF(N312="zákl. přenesená",J312,0)</f>
        <v>0</v>
      </c>
      <c r="BH312" s="148">
        <f>IF(N312="sníž. přenesená",J312,0)</f>
        <v>0</v>
      </c>
      <c r="BI312" s="148">
        <f>IF(N312="nulová",J312,0)</f>
        <v>0</v>
      </c>
      <c r="BJ312" s="17" t="s">
        <v>90</v>
      </c>
      <c r="BK312" s="148">
        <f>ROUND(I312*H312,2)</f>
        <v>0</v>
      </c>
      <c r="BL312" s="17" t="s">
        <v>101</v>
      </c>
      <c r="BM312" s="147" t="s">
        <v>7116</v>
      </c>
    </row>
    <row r="313" spans="2:65" s="11" customFormat="1" ht="25.9" customHeight="1">
      <c r="B313" s="124"/>
      <c r="D313" s="125" t="s">
        <v>76</v>
      </c>
      <c r="E313" s="126" t="s">
        <v>585</v>
      </c>
      <c r="F313" s="126" t="s">
        <v>586</v>
      </c>
      <c r="I313" s="127"/>
      <c r="J313" s="128">
        <f>BK313</f>
        <v>0</v>
      </c>
      <c r="L313" s="124"/>
      <c r="M313" s="129"/>
      <c r="P313" s="130">
        <f>P314</f>
        <v>0</v>
      </c>
      <c r="R313" s="130">
        <f>R314</f>
        <v>0.51250000000000007</v>
      </c>
      <c r="T313" s="131">
        <f>T314</f>
        <v>0</v>
      </c>
      <c r="AR313" s="125" t="s">
        <v>90</v>
      </c>
      <c r="AT313" s="132" t="s">
        <v>76</v>
      </c>
      <c r="AU313" s="132" t="s">
        <v>77</v>
      </c>
      <c r="AY313" s="125" t="s">
        <v>268</v>
      </c>
      <c r="BK313" s="133">
        <f>BK314</f>
        <v>0</v>
      </c>
    </row>
    <row r="314" spans="2:65" s="11" customFormat="1" ht="22.9" customHeight="1">
      <c r="B314" s="124"/>
      <c r="D314" s="125" t="s">
        <v>76</v>
      </c>
      <c r="E314" s="134" t="s">
        <v>2174</v>
      </c>
      <c r="F314" s="134" t="s">
        <v>2175</v>
      </c>
      <c r="I314" s="127"/>
      <c r="J314" s="135">
        <f>BK314</f>
        <v>0</v>
      </c>
      <c r="L314" s="124"/>
      <c r="M314" s="129"/>
      <c r="P314" s="130">
        <f>SUM(P315:P317)</f>
        <v>0</v>
      </c>
      <c r="R314" s="130">
        <f>SUM(R315:R317)</f>
        <v>0.51250000000000007</v>
      </c>
      <c r="T314" s="131">
        <f>SUM(T315:T317)</f>
        <v>0</v>
      </c>
      <c r="AR314" s="125" t="s">
        <v>90</v>
      </c>
      <c r="AT314" s="132" t="s">
        <v>76</v>
      </c>
      <c r="AU314" s="132" t="s">
        <v>84</v>
      </c>
      <c r="AY314" s="125" t="s">
        <v>268</v>
      </c>
      <c r="BK314" s="133">
        <f>SUM(BK315:BK317)</f>
        <v>0</v>
      </c>
    </row>
    <row r="315" spans="2:65" s="1" customFormat="1" ht="21.75" customHeight="1">
      <c r="B315" s="32"/>
      <c r="C315" s="136" t="s">
        <v>632</v>
      </c>
      <c r="D315" s="136" t="s">
        <v>270</v>
      </c>
      <c r="E315" s="137" t="s">
        <v>7117</v>
      </c>
      <c r="F315" s="138" t="s">
        <v>7118</v>
      </c>
      <c r="G315" s="139" t="s">
        <v>318</v>
      </c>
      <c r="H315" s="140">
        <v>125</v>
      </c>
      <c r="I315" s="141"/>
      <c r="J315" s="142">
        <f>ROUND(I315*H315,2)</f>
        <v>0</v>
      </c>
      <c r="K315" s="138" t="s">
        <v>1</v>
      </c>
      <c r="L315" s="32"/>
      <c r="M315" s="143" t="s">
        <v>1</v>
      </c>
      <c r="N315" s="144" t="s">
        <v>43</v>
      </c>
      <c r="P315" s="145">
        <f>O315*H315</f>
        <v>0</v>
      </c>
      <c r="Q315" s="145">
        <v>4.1000000000000003E-3</v>
      </c>
      <c r="R315" s="145">
        <f>Q315*H315</f>
        <v>0.51250000000000007</v>
      </c>
      <c r="S315" s="145">
        <v>0</v>
      </c>
      <c r="T315" s="146">
        <f>S315*H315</f>
        <v>0</v>
      </c>
      <c r="AR315" s="147" t="s">
        <v>101</v>
      </c>
      <c r="AT315" s="147" t="s">
        <v>270</v>
      </c>
      <c r="AU315" s="147" t="s">
        <v>90</v>
      </c>
      <c r="AY315" s="17" t="s">
        <v>268</v>
      </c>
      <c r="BE315" s="148">
        <f>IF(N315="základní",J315,0)</f>
        <v>0</v>
      </c>
      <c r="BF315" s="148">
        <f>IF(N315="snížená",J315,0)</f>
        <v>0</v>
      </c>
      <c r="BG315" s="148">
        <f>IF(N315="zákl. přenesená",J315,0)</f>
        <v>0</v>
      </c>
      <c r="BH315" s="148">
        <f>IF(N315="sníž. přenesená",J315,0)</f>
        <v>0</v>
      </c>
      <c r="BI315" s="148">
        <f>IF(N315="nulová",J315,0)</f>
        <v>0</v>
      </c>
      <c r="BJ315" s="17" t="s">
        <v>90</v>
      </c>
      <c r="BK315" s="148">
        <f>ROUND(I315*H315,2)</f>
        <v>0</v>
      </c>
      <c r="BL315" s="17" t="s">
        <v>101</v>
      </c>
      <c r="BM315" s="147" t="s">
        <v>7119</v>
      </c>
    </row>
    <row r="316" spans="2:65" s="12" customFormat="1">
      <c r="B316" s="149"/>
      <c r="D316" s="150" t="s">
        <v>276</v>
      </c>
      <c r="E316" s="151" t="s">
        <v>1</v>
      </c>
      <c r="F316" s="152" t="s">
        <v>1428</v>
      </c>
      <c r="H316" s="153">
        <v>125</v>
      </c>
      <c r="I316" s="154"/>
      <c r="L316" s="149"/>
      <c r="M316" s="155"/>
      <c r="T316" s="156"/>
      <c r="AT316" s="151" t="s">
        <v>276</v>
      </c>
      <c r="AU316" s="151" t="s">
        <v>90</v>
      </c>
      <c r="AV316" s="12" t="s">
        <v>90</v>
      </c>
      <c r="AW316" s="12" t="s">
        <v>32</v>
      </c>
      <c r="AX316" s="12" t="s">
        <v>77</v>
      </c>
      <c r="AY316" s="151" t="s">
        <v>268</v>
      </c>
    </row>
    <row r="317" spans="2:65" s="13" customFormat="1">
      <c r="B317" s="157"/>
      <c r="D317" s="150" t="s">
        <v>276</v>
      </c>
      <c r="E317" s="158" t="s">
        <v>1</v>
      </c>
      <c r="F317" s="159" t="s">
        <v>278</v>
      </c>
      <c r="H317" s="160">
        <v>125</v>
      </c>
      <c r="I317" s="161"/>
      <c r="L317" s="157"/>
      <c r="M317" s="200"/>
      <c r="N317" s="201"/>
      <c r="O317" s="201"/>
      <c r="P317" s="201"/>
      <c r="Q317" s="201"/>
      <c r="R317" s="201"/>
      <c r="S317" s="201"/>
      <c r="T317" s="202"/>
      <c r="AT317" s="158" t="s">
        <v>276</v>
      </c>
      <c r="AU317" s="158" t="s">
        <v>90</v>
      </c>
      <c r="AV317" s="13" t="s">
        <v>101</v>
      </c>
      <c r="AW317" s="13" t="s">
        <v>32</v>
      </c>
      <c r="AX317" s="13" t="s">
        <v>84</v>
      </c>
      <c r="AY317" s="158" t="s">
        <v>268</v>
      </c>
    </row>
    <row r="318" spans="2:65" s="1" customFormat="1" ht="6.95" customHeight="1">
      <c r="B318" s="44"/>
      <c r="C318" s="45"/>
      <c r="D318" s="45"/>
      <c r="E318" s="45"/>
      <c r="F318" s="45"/>
      <c r="G318" s="45"/>
      <c r="H318" s="45"/>
      <c r="I318" s="45"/>
      <c r="J318" s="45"/>
      <c r="K318" s="45"/>
      <c r="L318" s="32"/>
    </row>
  </sheetData>
  <sheetProtection algorithmName="SHA-512" hashValue="DkbJjfuepcBjC/0r1kM5lNcWPwfbjXaGYZucEDwXua2zKvMH2eCWqhDG3iVcvBkHZTsHA+bokrRHRVWIi+qOnA==" saltValue="e9I7R4lwTqLSlrK8H0ZkWNnp2idLdSfDs7DonQUNBxbLptXrzBhmBQc+DsBwR3xZw+TubkG9cgRyUj4VfrxH+w==" spinCount="100000" sheet="1" objects="1" scenarios="1" formatColumns="0" formatRows="0" autoFilter="0"/>
  <autoFilter ref="C130:K317"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212</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75">
      <c r="B8" s="20"/>
      <c r="D8" s="27" t="s">
        <v>228</v>
      </c>
      <c r="L8" s="20"/>
    </row>
    <row r="9" spans="2:46" ht="16.5" customHeight="1">
      <c r="B9" s="20"/>
      <c r="E9" s="258" t="s">
        <v>6486</v>
      </c>
      <c r="F9" s="242"/>
      <c r="G9" s="242"/>
      <c r="H9" s="242"/>
      <c r="L9" s="20"/>
    </row>
    <row r="10" spans="2:46" ht="12" customHeight="1">
      <c r="B10" s="20"/>
      <c r="D10" s="27" t="s">
        <v>234</v>
      </c>
      <c r="L10" s="20"/>
    </row>
    <row r="11" spans="2:46" s="1" customFormat="1" ht="16.5" customHeight="1">
      <c r="B11" s="32"/>
      <c r="E11" s="222" t="s">
        <v>5679</v>
      </c>
      <c r="F11" s="257"/>
      <c r="G11" s="257"/>
      <c r="H11" s="257"/>
      <c r="L11" s="32"/>
    </row>
    <row r="12" spans="2:46" s="1" customFormat="1" ht="12" customHeight="1">
      <c r="B12" s="32"/>
      <c r="D12" s="27" t="s">
        <v>4264</v>
      </c>
      <c r="L12" s="32"/>
    </row>
    <row r="13" spans="2:46" s="1" customFormat="1" ht="16.5" customHeight="1">
      <c r="B13" s="32"/>
      <c r="E13" s="235" t="s">
        <v>7120</v>
      </c>
      <c r="F13" s="257"/>
      <c r="G13" s="257"/>
      <c r="H13" s="257"/>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0" t="str">
        <f>'Rekapitulace stavby'!E14</f>
        <v>Vyplň údaj</v>
      </c>
      <c r="F22" s="246"/>
      <c r="G22" s="246"/>
      <c r="H22" s="246"/>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0" t="s">
        <v>1</v>
      </c>
      <c r="F31" s="250"/>
      <c r="G31" s="250"/>
      <c r="H31" s="25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ROUND((SUM(BE128:BE147)),  2)</f>
        <v>0</v>
      </c>
      <c r="I37" s="96">
        <v>0.21</v>
      </c>
      <c r="J37" s="85">
        <f>ROUND(((SUM(BE128:BE147))*I37),  2)</f>
        <v>0</v>
      </c>
      <c r="L37" s="32"/>
    </row>
    <row r="38" spans="2:12" s="1" customFormat="1" ht="14.45" customHeight="1">
      <c r="B38" s="32"/>
      <c r="E38" s="27" t="s">
        <v>43</v>
      </c>
      <c r="F38" s="85">
        <f>ROUND((SUM(BF128:BF147)),  2)</f>
        <v>0</v>
      </c>
      <c r="I38" s="96">
        <v>0.15</v>
      </c>
      <c r="J38" s="85">
        <f>ROUND(((SUM(BF128:BF147))*I38),  2)</f>
        <v>0</v>
      </c>
      <c r="L38" s="32"/>
    </row>
    <row r="39" spans="2:12" s="1" customFormat="1" ht="14.45" hidden="1" customHeight="1">
      <c r="B39" s="32"/>
      <c r="E39" s="27" t="s">
        <v>44</v>
      </c>
      <c r="F39" s="85">
        <f>ROUND((SUM(BG128:BG147)),  2)</f>
        <v>0</v>
      </c>
      <c r="I39" s="96">
        <v>0.21</v>
      </c>
      <c r="J39" s="85">
        <f>0</f>
        <v>0</v>
      </c>
      <c r="L39" s="32"/>
    </row>
    <row r="40" spans="2:12" s="1" customFormat="1" ht="14.45" hidden="1" customHeight="1">
      <c r="B40" s="32"/>
      <c r="E40" s="27" t="s">
        <v>45</v>
      </c>
      <c r="F40" s="85">
        <f>ROUND((SUM(BH128:BH147)),  2)</f>
        <v>0</v>
      </c>
      <c r="I40" s="96">
        <v>0.15</v>
      </c>
      <c r="J40" s="85">
        <f>0</f>
        <v>0</v>
      </c>
      <c r="L40" s="32"/>
    </row>
    <row r="41" spans="2:12" s="1" customFormat="1" ht="14.45" hidden="1" customHeight="1">
      <c r="B41" s="32"/>
      <c r="E41" s="27" t="s">
        <v>46</v>
      </c>
      <c r="F41" s="85">
        <f>ROUND((SUM(BI128:BI147)),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ht="16.5" customHeight="1">
      <c r="B87" s="20"/>
      <c r="E87" s="258" t="s">
        <v>6486</v>
      </c>
      <c r="F87" s="242"/>
      <c r="G87" s="242"/>
      <c r="H87" s="242"/>
      <c r="L87" s="20"/>
    </row>
    <row r="88" spans="2:12" ht="12" customHeight="1">
      <c r="B88" s="20"/>
      <c r="C88" s="27" t="s">
        <v>234</v>
      </c>
      <c r="L88" s="20"/>
    </row>
    <row r="89" spans="2:12" s="1" customFormat="1" ht="16.5" customHeight="1">
      <c r="B89" s="32"/>
      <c r="E89" s="222" t="s">
        <v>5679</v>
      </c>
      <c r="F89" s="257"/>
      <c r="G89" s="257"/>
      <c r="H89" s="257"/>
      <c r="L89" s="32"/>
    </row>
    <row r="90" spans="2:12" s="1" customFormat="1" ht="12" customHeight="1">
      <c r="B90" s="32"/>
      <c r="C90" s="27" t="s">
        <v>4264</v>
      </c>
      <c r="L90" s="32"/>
    </row>
    <row r="91" spans="2:12" s="1" customFormat="1" ht="16.5" customHeight="1">
      <c r="B91" s="32"/>
      <c r="E91" s="235" t="str">
        <f>E13</f>
        <v>D.2.4. - Areálové osvětlení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J128</f>
        <v>0</v>
      </c>
      <c r="L100" s="32"/>
      <c r="AU100" s="17" t="s">
        <v>242</v>
      </c>
    </row>
    <row r="101" spans="2:47" s="8" customFormat="1" ht="24.95" customHeight="1">
      <c r="B101" s="108"/>
      <c r="D101" s="109" t="s">
        <v>7120</v>
      </c>
      <c r="E101" s="110"/>
      <c r="F101" s="110"/>
      <c r="G101" s="110"/>
      <c r="H101" s="110"/>
      <c r="I101" s="110"/>
      <c r="J101" s="111">
        <f>J129</f>
        <v>0</v>
      </c>
      <c r="L101" s="108"/>
    </row>
    <row r="102" spans="2:47" s="9" customFormat="1" ht="19.899999999999999" customHeight="1">
      <c r="B102" s="112"/>
      <c r="D102" s="113" t="s">
        <v>7121</v>
      </c>
      <c r="E102" s="114"/>
      <c r="F102" s="114"/>
      <c r="G102" s="114"/>
      <c r="H102" s="114"/>
      <c r="I102" s="114"/>
      <c r="J102" s="115">
        <f>J130</f>
        <v>0</v>
      </c>
      <c r="L102" s="112"/>
    </row>
    <row r="103" spans="2:47" s="9" customFormat="1" ht="19.899999999999999" customHeight="1">
      <c r="B103" s="112"/>
      <c r="D103" s="113" t="s">
        <v>7122</v>
      </c>
      <c r="E103" s="114"/>
      <c r="F103" s="114"/>
      <c r="G103" s="114"/>
      <c r="H103" s="114"/>
      <c r="I103" s="114"/>
      <c r="J103" s="115">
        <f>J137</f>
        <v>0</v>
      </c>
      <c r="L103" s="112"/>
    </row>
    <row r="104" spans="2:47" s="9" customFormat="1" ht="19.899999999999999" customHeight="1">
      <c r="B104" s="112"/>
      <c r="D104" s="113" t="s">
        <v>7123</v>
      </c>
      <c r="E104" s="114"/>
      <c r="F104" s="114"/>
      <c r="G104" s="114"/>
      <c r="H104" s="114"/>
      <c r="I104" s="114"/>
      <c r="J104" s="115">
        <f>J142</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8" t="str">
        <f>E7</f>
        <v>VÝSTAVBA CHRÁNĚNÉHO BYDLENÍ V NOVÉ PACE</v>
      </c>
      <c r="F114" s="259"/>
      <c r="G114" s="259"/>
      <c r="H114" s="259"/>
      <c r="L114" s="32"/>
    </row>
    <row r="115" spans="2:63" ht="12" customHeight="1">
      <c r="B115" s="20"/>
      <c r="C115" s="27" t="s">
        <v>228</v>
      </c>
      <c r="L115" s="20"/>
    </row>
    <row r="116" spans="2:63" ht="16.5" customHeight="1">
      <c r="B116" s="20"/>
      <c r="E116" s="258" t="s">
        <v>6486</v>
      </c>
      <c r="F116" s="242"/>
      <c r="G116" s="242"/>
      <c r="H116" s="242"/>
      <c r="L116" s="20"/>
    </row>
    <row r="117" spans="2:63" ht="12" customHeight="1">
      <c r="B117" s="20"/>
      <c r="C117" s="27" t="s">
        <v>234</v>
      </c>
      <c r="L117" s="20"/>
    </row>
    <row r="118" spans="2:63" s="1" customFormat="1" ht="16.5" customHeight="1">
      <c r="B118" s="32"/>
      <c r="E118" s="222" t="s">
        <v>5679</v>
      </c>
      <c r="F118" s="257"/>
      <c r="G118" s="257"/>
      <c r="H118" s="257"/>
      <c r="L118" s="32"/>
    </row>
    <row r="119" spans="2:63" s="1" customFormat="1" ht="12" customHeight="1">
      <c r="B119" s="32"/>
      <c r="C119" s="27" t="s">
        <v>4264</v>
      </c>
      <c r="L119" s="32"/>
    </row>
    <row r="120" spans="2:63" s="1" customFormat="1" ht="16.5" customHeight="1">
      <c r="B120" s="32"/>
      <c r="E120" s="235" t="str">
        <f>E13</f>
        <v>D.2.4. - Areálové osvětlení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v>
      </c>
      <c r="S128" s="53"/>
      <c r="T128" s="122">
        <f>T129</f>
        <v>0</v>
      </c>
      <c r="AT128" s="17" t="s">
        <v>76</v>
      </c>
      <c r="AU128" s="17" t="s">
        <v>242</v>
      </c>
      <c r="BK128" s="123">
        <f>BK129</f>
        <v>0</v>
      </c>
    </row>
    <row r="129" spans="2:65" s="11" customFormat="1" ht="25.9" customHeight="1">
      <c r="B129" s="124"/>
      <c r="D129" s="125" t="s">
        <v>76</v>
      </c>
      <c r="E129" s="126" t="s">
        <v>210</v>
      </c>
      <c r="F129" s="126" t="s">
        <v>211</v>
      </c>
      <c r="I129" s="127"/>
      <c r="J129" s="128">
        <f>BK129</f>
        <v>0</v>
      </c>
      <c r="L129" s="124"/>
      <c r="M129" s="129"/>
      <c r="P129" s="130">
        <f>P130+P137+P142</f>
        <v>0</v>
      </c>
      <c r="R129" s="130">
        <f>R130+R137+R142</f>
        <v>0</v>
      </c>
      <c r="T129" s="131">
        <f>T130+T137+T142</f>
        <v>0</v>
      </c>
      <c r="AR129" s="125" t="s">
        <v>84</v>
      </c>
      <c r="AT129" s="132" t="s">
        <v>76</v>
      </c>
      <c r="AU129" s="132" t="s">
        <v>77</v>
      </c>
      <c r="AY129" s="125" t="s">
        <v>268</v>
      </c>
      <c r="BK129" s="133">
        <f>BK130+BK137+BK142</f>
        <v>0</v>
      </c>
    </row>
    <row r="130" spans="2:65" s="11" customFormat="1" ht="22.9" customHeight="1">
      <c r="B130" s="124"/>
      <c r="D130" s="125" t="s">
        <v>76</v>
      </c>
      <c r="E130" s="134" t="s">
        <v>7124</v>
      </c>
      <c r="F130" s="134" t="s">
        <v>7125</v>
      </c>
      <c r="I130" s="127"/>
      <c r="J130" s="135">
        <f>BK130</f>
        <v>0</v>
      </c>
      <c r="L130" s="124"/>
      <c r="M130" s="129"/>
      <c r="P130" s="130">
        <f>SUM(P131:P136)</f>
        <v>0</v>
      </c>
      <c r="R130" s="130">
        <f>SUM(R131:R136)</f>
        <v>0</v>
      </c>
      <c r="T130" s="131">
        <f>SUM(T131:T136)</f>
        <v>0</v>
      </c>
      <c r="AR130" s="125" t="s">
        <v>84</v>
      </c>
      <c r="AT130" s="132" t="s">
        <v>76</v>
      </c>
      <c r="AU130" s="132" t="s">
        <v>84</v>
      </c>
      <c r="AY130" s="125" t="s">
        <v>268</v>
      </c>
      <c r="BK130" s="133">
        <f>SUM(BK131:BK136)</f>
        <v>0</v>
      </c>
    </row>
    <row r="131" spans="2:65" s="1" customFormat="1" ht="37.9" customHeight="1">
      <c r="B131" s="32"/>
      <c r="C131" s="136" t="s">
        <v>84</v>
      </c>
      <c r="D131" s="136" t="s">
        <v>270</v>
      </c>
      <c r="E131" s="137" t="s">
        <v>7126</v>
      </c>
      <c r="F131" s="138" t="s">
        <v>7127</v>
      </c>
      <c r="G131" s="139" t="s">
        <v>440</v>
      </c>
      <c r="H131" s="140">
        <v>3</v>
      </c>
      <c r="I131" s="141"/>
      <c r="J131" s="142">
        <f t="shared" ref="J131:J136" si="0">ROUND(I131*H131,2)</f>
        <v>0</v>
      </c>
      <c r="K131" s="138" t="s">
        <v>1</v>
      </c>
      <c r="L131" s="32"/>
      <c r="M131" s="143" t="s">
        <v>1</v>
      </c>
      <c r="N131" s="144" t="s">
        <v>43</v>
      </c>
      <c r="P131" s="145">
        <f t="shared" ref="P131:P136" si="1">O131*H131</f>
        <v>0</v>
      </c>
      <c r="Q131" s="145">
        <v>0</v>
      </c>
      <c r="R131" s="145">
        <f t="shared" ref="R131:R136" si="2">Q131*H131</f>
        <v>0</v>
      </c>
      <c r="S131" s="145">
        <v>0</v>
      </c>
      <c r="T131" s="146">
        <f t="shared" ref="T131:T136" si="3">S131*H131</f>
        <v>0</v>
      </c>
      <c r="AR131" s="147" t="s">
        <v>101</v>
      </c>
      <c r="AT131" s="147" t="s">
        <v>270</v>
      </c>
      <c r="AU131" s="147" t="s">
        <v>90</v>
      </c>
      <c r="AY131" s="17" t="s">
        <v>268</v>
      </c>
      <c r="BE131" s="148">
        <f t="shared" ref="BE131:BE136" si="4">IF(N131="základní",J131,0)</f>
        <v>0</v>
      </c>
      <c r="BF131" s="148">
        <f t="shared" ref="BF131:BF136" si="5">IF(N131="snížená",J131,0)</f>
        <v>0</v>
      </c>
      <c r="BG131" s="148">
        <f t="shared" ref="BG131:BG136" si="6">IF(N131="zákl. přenesená",J131,0)</f>
        <v>0</v>
      </c>
      <c r="BH131" s="148">
        <f t="shared" ref="BH131:BH136" si="7">IF(N131="sníž. přenesená",J131,0)</f>
        <v>0</v>
      </c>
      <c r="BI131" s="148">
        <f t="shared" ref="BI131:BI136" si="8">IF(N131="nulová",J131,0)</f>
        <v>0</v>
      </c>
      <c r="BJ131" s="17" t="s">
        <v>90</v>
      </c>
      <c r="BK131" s="148">
        <f t="shared" ref="BK131:BK136" si="9">ROUND(I131*H131,2)</f>
        <v>0</v>
      </c>
      <c r="BL131" s="17" t="s">
        <v>101</v>
      </c>
      <c r="BM131" s="147" t="s">
        <v>90</v>
      </c>
    </row>
    <row r="132" spans="2:65" s="1" customFormat="1" ht="37.9" customHeight="1">
      <c r="B132" s="32"/>
      <c r="C132" s="136" t="s">
        <v>90</v>
      </c>
      <c r="D132" s="136" t="s">
        <v>270</v>
      </c>
      <c r="E132" s="137" t="s">
        <v>7128</v>
      </c>
      <c r="F132" s="138" t="s">
        <v>7129</v>
      </c>
      <c r="G132" s="139" t="s">
        <v>440</v>
      </c>
      <c r="H132" s="140">
        <v>1</v>
      </c>
      <c r="I132" s="141"/>
      <c r="J132" s="142">
        <f t="shared" si="0"/>
        <v>0</v>
      </c>
      <c r="K132" s="138" t="s">
        <v>1</v>
      </c>
      <c r="L132" s="32"/>
      <c r="M132" s="143" t="s">
        <v>1</v>
      </c>
      <c r="N132" s="144" t="s">
        <v>43</v>
      </c>
      <c r="P132" s="145">
        <f t="shared" si="1"/>
        <v>0</v>
      </c>
      <c r="Q132" s="145">
        <v>0</v>
      </c>
      <c r="R132" s="145">
        <f t="shared" si="2"/>
        <v>0</v>
      </c>
      <c r="S132" s="145">
        <v>0</v>
      </c>
      <c r="T132" s="146">
        <f t="shared" si="3"/>
        <v>0</v>
      </c>
      <c r="AR132" s="147" t="s">
        <v>101</v>
      </c>
      <c r="AT132" s="147" t="s">
        <v>270</v>
      </c>
      <c r="AU132" s="147" t="s">
        <v>90</v>
      </c>
      <c r="AY132" s="17" t="s">
        <v>268</v>
      </c>
      <c r="BE132" s="148">
        <f t="shared" si="4"/>
        <v>0</v>
      </c>
      <c r="BF132" s="148">
        <f t="shared" si="5"/>
        <v>0</v>
      </c>
      <c r="BG132" s="148">
        <f t="shared" si="6"/>
        <v>0</v>
      </c>
      <c r="BH132" s="148">
        <f t="shared" si="7"/>
        <v>0</v>
      </c>
      <c r="BI132" s="148">
        <f t="shared" si="8"/>
        <v>0</v>
      </c>
      <c r="BJ132" s="17" t="s">
        <v>90</v>
      </c>
      <c r="BK132" s="148">
        <f t="shared" si="9"/>
        <v>0</v>
      </c>
      <c r="BL132" s="17" t="s">
        <v>101</v>
      </c>
      <c r="BM132" s="147" t="s">
        <v>101</v>
      </c>
    </row>
    <row r="133" spans="2:65" s="1" customFormat="1" ht="24.2" customHeight="1">
      <c r="B133" s="32"/>
      <c r="C133" s="136" t="s">
        <v>97</v>
      </c>
      <c r="D133" s="136" t="s">
        <v>270</v>
      </c>
      <c r="E133" s="137" t="s">
        <v>7130</v>
      </c>
      <c r="F133" s="138" t="s">
        <v>7131</v>
      </c>
      <c r="G133" s="139" t="s">
        <v>318</v>
      </c>
      <c r="H133" s="140">
        <v>54</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293</v>
      </c>
    </row>
    <row r="134" spans="2:65" s="1" customFormat="1" ht="24.2" customHeight="1">
      <c r="B134" s="32"/>
      <c r="C134" s="136" t="s">
        <v>101</v>
      </c>
      <c r="D134" s="136" t="s">
        <v>270</v>
      </c>
      <c r="E134" s="137" t="s">
        <v>7132</v>
      </c>
      <c r="F134" s="138" t="s">
        <v>7133</v>
      </c>
      <c r="G134" s="139" t="s">
        <v>318</v>
      </c>
      <c r="H134" s="140">
        <v>7</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309</v>
      </c>
    </row>
    <row r="135" spans="2:65" s="1" customFormat="1" ht="21.75" customHeight="1">
      <c r="B135" s="32"/>
      <c r="C135" s="136" t="s">
        <v>289</v>
      </c>
      <c r="D135" s="136" t="s">
        <v>270</v>
      </c>
      <c r="E135" s="137" t="s">
        <v>7134</v>
      </c>
      <c r="F135" s="138" t="s">
        <v>7135</v>
      </c>
      <c r="G135" s="139" t="s">
        <v>318</v>
      </c>
      <c r="H135" s="140">
        <v>54</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321</v>
      </c>
    </row>
    <row r="136" spans="2:65" s="1" customFormat="1" ht="24.2" customHeight="1">
      <c r="B136" s="32"/>
      <c r="C136" s="136" t="s">
        <v>293</v>
      </c>
      <c r="D136" s="136" t="s">
        <v>270</v>
      </c>
      <c r="E136" s="137" t="s">
        <v>7136</v>
      </c>
      <c r="F136" s="138" t="s">
        <v>5155</v>
      </c>
      <c r="G136" s="139" t="s">
        <v>318</v>
      </c>
      <c r="H136" s="140">
        <v>48</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346</v>
      </c>
    </row>
    <row r="137" spans="2:65" s="11" customFormat="1" ht="22.9" customHeight="1">
      <c r="B137" s="124"/>
      <c r="D137" s="125" t="s">
        <v>76</v>
      </c>
      <c r="E137" s="134" t="s">
        <v>7137</v>
      </c>
      <c r="F137" s="134" t="s">
        <v>7138</v>
      </c>
      <c r="I137" s="127"/>
      <c r="J137" s="135">
        <f>BK137</f>
        <v>0</v>
      </c>
      <c r="L137" s="124"/>
      <c r="M137" s="129"/>
      <c r="P137" s="130">
        <f>SUM(P138:P141)</f>
        <v>0</v>
      </c>
      <c r="R137" s="130">
        <f>SUM(R138:R141)</f>
        <v>0</v>
      </c>
      <c r="T137" s="131">
        <f>SUM(T138:T141)</f>
        <v>0</v>
      </c>
      <c r="AR137" s="125" t="s">
        <v>84</v>
      </c>
      <c r="AT137" s="132" t="s">
        <v>76</v>
      </c>
      <c r="AU137" s="132" t="s">
        <v>84</v>
      </c>
      <c r="AY137" s="125" t="s">
        <v>268</v>
      </c>
      <c r="BK137" s="133">
        <f>SUM(BK138:BK141)</f>
        <v>0</v>
      </c>
    </row>
    <row r="138" spans="2:65" s="1" customFormat="1" ht="33" customHeight="1">
      <c r="B138" s="32"/>
      <c r="C138" s="136" t="s">
        <v>299</v>
      </c>
      <c r="D138" s="136" t="s">
        <v>270</v>
      </c>
      <c r="E138" s="137" t="s">
        <v>7139</v>
      </c>
      <c r="F138" s="138" t="s">
        <v>5157</v>
      </c>
      <c r="G138" s="139" t="s">
        <v>318</v>
      </c>
      <c r="H138" s="140">
        <v>45</v>
      </c>
      <c r="I138" s="141"/>
      <c r="J138" s="142">
        <f>ROUND(I138*H138,2)</f>
        <v>0</v>
      </c>
      <c r="K138" s="138" t="s">
        <v>1</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361</v>
      </c>
    </row>
    <row r="139" spans="2:65" s="1" customFormat="1" ht="24.2" customHeight="1">
      <c r="B139" s="32"/>
      <c r="C139" s="136" t="s">
        <v>309</v>
      </c>
      <c r="D139" s="136" t="s">
        <v>270</v>
      </c>
      <c r="E139" s="137" t="s">
        <v>7140</v>
      </c>
      <c r="F139" s="138" t="s">
        <v>5159</v>
      </c>
      <c r="G139" s="139" t="s">
        <v>215</v>
      </c>
      <c r="H139" s="140">
        <v>45</v>
      </c>
      <c r="I139" s="141"/>
      <c r="J139" s="142">
        <f>ROUND(I139*H139,2)</f>
        <v>0</v>
      </c>
      <c r="K139" s="138" t="s">
        <v>1</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370</v>
      </c>
    </row>
    <row r="140" spans="2:65" s="1" customFormat="1" ht="21.75" customHeight="1">
      <c r="B140" s="32"/>
      <c r="C140" s="136" t="s">
        <v>315</v>
      </c>
      <c r="D140" s="136" t="s">
        <v>270</v>
      </c>
      <c r="E140" s="137" t="s">
        <v>7141</v>
      </c>
      <c r="F140" s="138" t="s">
        <v>5161</v>
      </c>
      <c r="G140" s="139" t="s">
        <v>215</v>
      </c>
      <c r="H140" s="140">
        <v>7</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378</v>
      </c>
    </row>
    <row r="141" spans="2:65" s="1" customFormat="1" ht="21.75" customHeight="1">
      <c r="B141" s="32"/>
      <c r="C141" s="136" t="s">
        <v>321</v>
      </c>
      <c r="D141" s="136" t="s">
        <v>270</v>
      </c>
      <c r="E141" s="137" t="s">
        <v>7142</v>
      </c>
      <c r="F141" s="138" t="s">
        <v>5163</v>
      </c>
      <c r="G141" s="139" t="s">
        <v>318</v>
      </c>
      <c r="H141" s="140">
        <v>45</v>
      </c>
      <c r="I141" s="141"/>
      <c r="J141" s="142">
        <f>ROUND(I141*H141,2)</f>
        <v>0</v>
      </c>
      <c r="K141" s="138" t="s">
        <v>1</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387</v>
      </c>
    </row>
    <row r="142" spans="2:65" s="11" customFormat="1" ht="22.9" customHeight="1">
      <c r="B142" s="124"/>
      <c r="D142" s="125" t="s">
        <v>76</v>
      </c>
      <c r="E142" s="134" t="s">
        <v>7143</v>
      </c>
      <c r="F142" s="134" t="s">
        <v>5248</v>
      </c>
      <c r="I142" s="127"/>
      <c r="J142" s="135">
        <f>BK142</f>
        <v>0</v>
      </c>
      <c r="L142" s="124"/>
      <c r="M142" s="129"/>
      <c r="P142" s="130">
        <f>SUM(P143:P147)</f>
        <v>0</v>
      </c>
      <c r="R142" s="130">
        <f>SUM(R143:R147)</f>
        <v>0</v>
      </c>
      <c r="T142" s="131">
        <f>SUM(T143:T147)</f>
        <v>0</v>
      </c>
      <c r="AR142" s="125" t="s">
        <v>84</v>
      </c>
      <c r="AT142" s="132" t="s">
        <v>76</v>
      </c>
      <c r="AU142" s="132" t="s">
        <v>84</v>
      </c>
      <c r="AY142" s="125" t="s">
        <v>268</v>
      </c>
      <c r="BK142" s="133">
        <f>SUM(BK143:BK147)</f>
        <v>0</v>
      </c>
    </row>
    <row r="143" spans="2:65" s="1" customFormat="1" ht="24.2" customHeight="1">
      <c r="B143" s="32"/>
      <c r="C143" s="136" t="s">
        <v>326</v>
      </c>
      <c r="D143" s="136" t="s">
        <v>270</v>
      </c>
      <c r="E143" s="137" t="s">
        <v>7144</v>
      </c>
      <c r="F143" s="138" t="s">
        <v>6187</v>
      </c>
      <c r="G143" s="139" t="s">
        <v>440</v>
      </c>
      <c r="H143" s="140">
        <v>1</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406</v>
      </c>
    </row>
    <row r="144" spans="2:65" s="1" customFormat="1" ht="16.5" customHeight="1">
      <c r="B144" s="32"/>
      <c r="C144" s="136" t="s">
        <v>346</v>
      </c>
      <c r="D144" s="136" t="s">
        <v>270</v>
      </c>
      <c r="E144" s="137" t="s">
        <v>7145</v>
      </c>
      <c r="F144" s="138" t="s">
        <v>5256</v>
      </c>
      <c r="G144" s="139" t="s">
        <v>440</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416</v>
      </c>
    </row>
    <row r="145" spans="2:65" s="1" customFormat="1" ht="21.75" customHeight="1">
      <c r="B145" s="32"/>
      <c r="C145" s="136" t="s">
        <v>356</v>
      </c>
      <c r="D145" s="136" t="s">
        <v>270</v>
      </c>
      <c r="E145" s="137" t="s">
        <v>7146</v>
      </c>
      <c r="F145" s="138" t="s">
        <v>6191</v>
      </c>
      <c r="G145" s="139" t="s">
        <v>440</v>
      </c>
      <c r="H145" s="140">
        <v>1</v>
      </c>
      <c r="I145" s="141"/>
      <c r="J145" s="142">
        <f>ROUND(I145*H145,2)</f>
        <v>0</v>
      </c>
      <c r="K145" s="138" t="s">
        <v>1</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437</v>
      </c>
    </row>
    <row r="146" spans="2:65" s="1" customFormat="1" ht="16.5" customHeight="1">
      <c r="B146" s="32"/>
      <c r="C146" s="136" t="s">
        <v>361</v>
      </c>
      <c r="D146" s="136" t="s">
        <v>270</v>
      </c>
      <c r="E146" s="137" t="s">
        <v>7147</v>
      </c>
      <c r="F146" s="138" t="s">
        <v>5262</v>
      </c>
      <c r="G146" s="139" t="s">
        <v>440</v>
      </c>
      <c r="H146" s="140">
        <v>1</v>
      </c>
      <c r="I146" s="141"/>
      <c r="J146" s="142">
        <f>ROUND(I146*H146,2)</f>
        <v>0</v>
      </c>
      <c r="K146" s="138" t="s">
        <v>1</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448</v>
      </c>
    </row>
    <row r="147" spans="2:65" s="1" customFormat="1" ht="24.2" customHeight="1">
      <c r="B147" s="32"/>
      <c r="C147" s="136" t="s">
        <v>8</v>
      </c>
      <c r="D147" s="136" t="s">
        <v>270</v>
      </c>
      <c r="E147" s="137" t="s">
        <v>7148</v>
      </c>
      <c r="F147" s="138" t="s">
        <v>5271</v>
      </c>
      <c r="G147" s="139" t="s">
        <v>440</v>
      </c>
      <c r="H147" s="140">
        <v>1</v>
      </c>
      <c r="I147" s="141"/>
      <c r="J147" s="142">
        <f>ROUND(I147*H147,2)</f>
        <v>0</v>
      </c>
      <c r="K147" s="138" t="s">
        <v>1</v>
      </c>
      <c r="L147" s="32"/>
      <c r="M147" s="181" t="s">
        <v>1</v>
      </c>
      <c r="N147" s="182" t="s">
        <v>43</v>
      </c>
      <c r="O147" s="183"/>
      <c r="P147" s="184">
        <f>O147*H147</f>
        <v>0</v>
      </c>
      <c r="Q147" s="184">
        <v>0</v>
      </c>
      <c r="R147" s="184">
        <f>Q147*H147</f>
        <v>0</v>
      </c>
      <c r="S147" s="184">
        <v>0</v>
      </c>
      <c r="T147" s="185">
        <f>S147*H147</f>
        <v>0</v>
      </c>
      <c r="AR147" s="147" t="s">
        <v>101</v>
      </c>
      <c r="AT147" s="147" t="s">
        <v>270</v>
      </c>
      <c r="AU147" s="147" t="s">
        <v>90</v>
      </c>
      <c r="AY147" s="17" t="s">
        <v>268</v>
      </c>
      <c r="BE147" s="148">
        <f>IF(N147="základní",J147,0)</f>
        <v>0</v>
      </c>
      <c r="BF147" s="148">
        <f>IF(N147="snížená",J147,0)</f>
        <v>0</v>
      </c>
      <c r="BG147" s="148">
        <f>IF(N147="zákl. přenesená",J147,0)</f>
        <v>0</v>
      </c>
      <c r="BH147" s="148">
        <f>IF(N147="sníž. přenesená",J147,0)</f>
        <v>0</v>
      </c>
      <c r="BI147" s="148">
        <f>IF(N147="nulová",J147,0)</f>
        <v>0</v>
      </c>
      <c r="BJ147" s="17" t="s">
        <v>90</v>
      </c>
      <c r="BK147" s="148">
        <f>ROUND(I147*H147,2)</f>
        <v>0</v>
      </c>
      <c r="BL147" s="17" t="s">
        <v>101</v>
      </c>
      <c r="BM147" s="147" t="s">
        <v>523</v>
      </c>
    </row>
    <row r="148" spans="2:65" s="1" customFormat="1" ht="6.95" customHeight="1">
      <c r="B148" s="44"/>
      <c r="C148" s="45"/>
      <c r="D148" s="45"/>
      <c r="E148" s="45"/>
      <c r="F148" s="45"/>
      <c r="G148" s="45"/>
      <c r="H148" s="45"/>
      <c r="I148" s="45"/>
      <c r="J148" s="45"/>
      <c r="K148" s="45"/>
      <c r="L148" s="32"/>
    </row>
  </sheetData>
  <sheetProtection algorithmName="SHA-512" hashValue="KyXCYVZRvAXqsYbqRNz2F1nnuHu/2Ld30K027syQR+OI2rizgZTS93qJGs6VNpVl3BTKPCqUdsK5C8bpx4+Syg==" saltValue="qLt8gMAOiTc/Mpjy6RnG2jQBcVyGcN7YMCwKCA/enE7uKkFd7Lou1ilv0WFOo8uYhW5FypQ4RfZ/zDUolQt2mg==" spinCount="100000" sheet="1" objects="1" scenarios="1" formatColumns="0" formatRows="0" autoFilter="0"/>
  <autoFilter ref="C127:K147"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B2:BM15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2"/>
      <c r="M2" s="242"/>
      <c r="N2" s="242"/>
      <c r="O2" s="242"/>
      <c r="P2" s="242"/>
      <c r="Q2" s="242"/>
      <c r="R2" s="242"/>
      <c r="S2" s="242"/>
      <c r="T2" s="242"/>
      <c r="U2" s="242"/>
      <c r="V2" s="242"/>
      <c r="AT2" s="17" t="s">
        <v>213</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58" t="str">
        <f>'Rekapitulace stavby'!K6</f>
        <v>VÝSTAVBA CHRÁNĚNÉHO BYDLENÍ V NOVÉ PACE</v>
      </c>
      <c r="F7" s="259"/>
      <c r="G7" s="259"/>
      <c r="H7" s="259"/>
      <c r="L7" s="20"/>
    </row>
    <row r="8" spans="2:46" ht="12" customHeight="1">
      <c r="B8" s="20"/>
      <c r="D8" s="27" t="s">
        <v>228</v>
      </c>
      <c r="L8" s="20"/>
    </row>
    <row r="9" spans="2:46" s="1" customFormat="1" ht="16.5" customHeight="1">
      <c r="B9" s="32"/>
      <c r="E9" s="258" t="s">
        <v>6486</v>
      </c>
      <c r="F9" s="257"/>
      <c r="G9" s="257"/>
      <c r="H9" s="257"/>
      <c r="L9" s="32"/>
    </row>
    <row r="10" spans="2:46" s="1" customFormat="1" ht="12" customHeight="1">
      <c r="B10" s="32"/>
      <c r="D10" s="27" t="s">
        <v>234</v>
      </c>
      <c r="L10" s="32"/>
    </row>
    <row r="11" spans="2:46" s="1" customFormat="1" ht="16.5" customHeight="1">
      <c r="B11" s="32"/>
      <c r="E11" s="235" t="s">
        <v>6415</v>
      </c>
      <c r="F11" s="257"/>
      <c r="G11" s="257"/>
      <c r="H11" s="257"/>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0" t="str">
        <f>'Rekapitulace stavby'!E14</f>
        <v>Vyplň údaj</v>
      </c>
      <c r="F20" s="246"/>
      <c r="G20" s="246"/>
      <c r="H20" s="24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0" t="s">
        <v>1</v>
      </c>
      <c r="F29" s="250"/>
      <c r="G29" s="250"/>
      <c r="H29" s="25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ROUND((SUM(BE121:BE153)),  2)</f>
        <v>0</v>
      </c>
      <c r="I35" s="96">
        <v>0.21</v>
      </c>
      <c r="J35" s="85">
        <f>ROUND(((SUM(BE121:BE153))*I35),  2)</f>
        <v>0</v>
      </c>
      <c r="L35" s="32"/>
    </row>
    <row r="36" spans="2:12" s="1" customFormat="1" ht="14.45" customHeight="1">
      <c r="B36" s="32"/>
      <c r="E36" s="27" t="s">
        <v>43</v>
      </c>
      <c r="F36" s="85">
        <f>ROUND((SUM(BF121:BF153)),  2)</f>
        <v>0</v>
      </c>
      <c r="I36" s="96">
        <v>0.15</v>
      </c>
      <c r="J36" s="85">
        <f>ROUND(((SUM(BF121:BF153))*I36),  2)</f>
        <v>0</v>
      </c>
      <c r="L36" s="32"/>
    </row>
    <row r="37" spans="2:12" s="1" customFormat="1" ht="14.45" hidden="1" customHeight="1">
      <c r="B37" s="32"/>
      <c r="E37" s="27" t="s">
        <v>44</v>
      </c>
      <c r="F37" s="85">
        <f>ROUND((SUM(BG121:BG153)),  2)</f>
        <v>0</v>
      </c>
      <c r="I37" s="96">
        <v>0.21</v>
      </c>
      <c r="J37" s="85">
        <f>0</f>
        <v>0</v>
      </c>
      <c r="L37" s="32"/>
    </row>
    <row r="38" spans="2:12" s="1" customFormat="1" ht="14.45" hidden="1" customHeight="1">
      <c r="B38" s="32"/>
      <c r="E38" s="27" t="s">
        <v>45</v>
      </c>
      <c r="F38" s="85">
        <f>ROUND((SUM(BH121:BH153)),  2)</f>
        <v>0</v>
      </c>
      <c r="I38" s="96">
        <v>0.15</v>
      </c>
      <c r="J38" s="85">
        <f>0</f>
        <v>0</v>
      </c>
      <c r="L38" s="32"/>
    </row>
    <row r="39" spans="2:12" s="1" customFormat="1" ht="14.45" hidden="1" customHeight="1">
      <c r="B39" s="32"/>
      <c r="E39" s="27" t="s">
        <v>46</v>
      </c>
      <c r="F39" s="85">
        <f>ROUND((SUM(BI121:BI153)),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8" t="str">
        <f>E7</f>
        <v>VÝSTAVBA CHRÁNĚNÉHO BYDLENÍ V NOVÉ PACE</v>
      </c>
      <c r="F85" s="259"/>
      <c r="G85" s="259"/>
      <c r="H85" s="259"/>
      <c r="L85" s="32"/>
    </row>
    <row r="86" spans="2:12" ht="12" customHeight="1">
      <c r="B86" s="20"/>
      <c r="C86" s="27" t="s">
        <v>228</v>
      </c>
      <c r="L86" s="20"/>
    </row>
    <row r="87" spans="2:12" s="1" customFormat="1" ht="16.5" customHeight="1">
      <c r="B87" s="32"/>
      <c r="E87" s="258" t="s">
        <v>6486</v>
      </c>
      <c r="F87" s="257"/>
      <c r="G87" s="257"/>
      <c r="H87" s="257"/>
      <c r="L87" s="32"/>
    </row>
    <row r="88" spans="2:12" s="1" customFormat="1" ht="12" customHeight="1">
      <c r="B88" s="32"/>
      <c r="C88" s="27" t="s">
        <v>234</v>
      </c>
      <c r="L88" s="32"/>
    </row>
    <row r="89" spans="2:12" s="1" customFormat="1" ht="16.5" customHeight="1">
      <c r="B89" s="32"/>
      <c r="E89" s="235" t="str">
        <f>E11</f>
        <v>VRN - Vedlejší rozpočtové náklady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J121</f>
        <v>0</v>
      </c>
      <c r="L98" s="32"/>
      <c r="AU98" s="17" t="s">
        <v>242</v>
      </c>
    </row>
    <row r="99" spans="2:47" s="8" customFormat="1" ht="24.95" customHeight="1">
      <c r="B99" s="108"/>
      <c r="D99" s="109" t="s">
        <v>6415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8" t="str">
        <f>E7</f>
        <v>VÝSTAVBA CHRÁNĚNÉHO BYDLENÍ V NOVÉ PACE</v>
      </c>
      <c r="F109" s="259"/>
      <c r="G109" s="259"/>
      <c r="H109" s="259"/>
      <c r="L109" s="32"/>
    </row>
    <row r="110" spans="2:47" ht="12" customHeight="1">
      <c r="B110" s="20"/>
      <c r="C110" s="27" t="s">
        <v>228</v>
      </c>
      <c r="L110" s="20"/>
    </row>
    <row r="111" spans="2:47" s="1" customFormat="1" ht="16.5" customHeight="1">
      <c r="B111" s="32"/>
      <c r="E111" s="258" t="s">
        <v>6486</v>
      </c>
      <c r="F111" s="257"/>
      <c r="G111" s="257"/>
      <c r="H111" s="257"/>
      <c r="L111" s="32"/>
    </row>
    <row r="112" spans="2:47" s="1" customFormat="1" ht="12" customHeight="1">
      <c r="B112" s="32"/>
      <c r="C112" s="27" t="s">
        <v>234</v>
      </c>
      <c r="L112" s="32"/>
    </row>
    <row r="113" spans="2:65" s="1" customFormat="1" ht="16.5" customHeight="1">
      <c r="B113" s="32"/>
      <c r="E113" s="235" t="str">
        <f>E11</f>
        <v>VRN - Vedlejší rozpočtové náklady</v>
      </c>
      <c r="F113" s="257"/>
      <c r="G113" s="257"/>
      <c r="H113" s="257"/>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6"/>
      <c r="C120" s="117" t="s">
        <v>254</v>
      </c>
      <c r="D120" s="118" t="s">
        <v>62</v>
      </c>
      <c r="E120" s="118" t="s">
        <v>58</v>
      </c>
      <c r="F120" s="118" t="s">
        <v>59</v>
      </c>
      <c r="G120" s="118" t="s">
        <v>255</v>
      </c>
      <c r="H120" s="118" t="s">
        <v>256</v>
      </c>
      <c r="I120" s="118" t="s">
        <v>257</v>
      </c>
      <c r="J120" s="118" t="s">
        <v>240</v>
      </c>
      <c r="K120" s="119" t="s">
        <v>258</v>
      </c>
      <c r="L120" s="116"/>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0">
        <f>BK121</f>
        <v>0</v>
      </c>
      <c r="L121" s="32"/>
      <c r="M121" s="62"/>
      <c r="N121" s="53"/>
      <c r="O121" s="53"/>
      <c r="P121" s="121">
        <f>P122</f>
        <v>0</v>
      </c>
      <c r="Q121" s="53"/>
      <c r="R121" s="121">
        <f>R122</f>
        <v>0</v>
      </c>
      <c r="S121" s="53"/>
      <c r="T121" s="122">
        <f>T122</f>
        <v>0</v>
      </c>
      <c r="AT121" s="17" t="s">
        <v>76</v>
      </c>
      <c r="AU121" s="17" t="s">
        <v>242</v>
      </c>
      <c r="BK121" s="123">
        <f>BK122</f>
        <v>0</v>
      </c>
    </row>
    <row r="122" spans="2:65" s="11" customFormat="1" ht="25.9" customHeight="1">
      <c r="B122" s="124"/>
      <c r="D122" s="125" t="s">
        <v>76</v>
      </c>
      <c r="E122" s="126" t="s">
        <v>191</v>
      </c>
      <c r="F122" s="126" t="s">
        <v>192</v>
      </c>
      <c r="I122" s="127"/>
      <c r="J122" s="128">
        <f>BK122</f>
        <v>0</v>
      </c>
      <c r="L122" s="124"/>
      <c r="M122" s="129"/>
      <c r="P122" s="130">
        <f>SUM(P123:P153)</f>
        <v>0</v>
      </c>
      <c r="R122" s="130">
        <f>SUM(R123:R153)</f>
        <v>0</v>
      </c>
      <c r="T122" s="131">
        <f>SUM(T123:T153)</f>
        <v>0</v>
      </c>
      <c r="AR122" s="125" t="s">
        <v>289</v>
      </c>
      <c r="AT122" s="132" t="s">
        <v>76</v>
      </c>
      <c r="AU122" s="132" t="s">
        <v>77</v>
      </c>
      <c r="AY122" s="125" t="s">
        <v>268</v>
      </c>
      <c r="BK122" s="133">
        <f>SUM(BK123:BK153)</f>
        <v>0</v>
      </c>
    </row>
    <row r="123" spans="2:65" s="1" customFormat="1" ht="24.2" customHeight="1">
      <c r="B123" s="32"/>
      <c r="C123" s="136" t="s">
        <v>84</v>
      </c>
      <c r="D123" s="136" t="s">
        <v>270</v>
      </c>
      <c r="E123" s="137" t="s">
        <v>6416</v>
      </c>
      <c r="F123" s="138" t="s">
        <v>6417</v>
      </c>
      <c r="G123" s="139" t="s">
        <v>445</v>
      </c>
      <c r="H123" s="140">
        <v>1</v>
      </c>
      <c r="I123" s="141"/>
      <c r="J123" s="142">
        <f>ROUND(I123*H123,2)</f>
        <v>0</v>
      </c>
      <c r="K123" s="138" t="s">
        <v>274</v>
      </c>
      <c r="L123" s="32"/>
      <c r="M123" s="143" t="s">
        <v>1</v>
      </c>
      <c r="N123" s="144" t="s">
        <v>43</v>
      </c>
      <c r="P123" s="145">
        <f>O123*H123</f>
        <v>0</v>
      </c>
      <c r="Q123" s="145">
        <v>0</v>
      </c>
      <c r="R123" s="145">
        <f>Q123*H123</f>
        <v>0</v>
      </c>
      <c r="S123" s="145">
        <v>0</v>
      </c>
      <c r="T123" s="146">
        <f>S123*H123</f>
        <v>0</v>
      </c>
      <c r="AR123" s="147" t="s">
        <v>4994</v>
      </c>
      <c r="AT123" s="147" t="s">
        <v>270</v>
      </c>
      <c r="AU123" s="147" t="s">
        <v>84</v>
      </c>
      <c r="AY123" s="17" t="s">
        <v>268</v>
      </c>
      <c r="BE123" s="148">
        <f>IF(N123="základní",J123,0)</f>
        <v>0</v>
      </c>
      <c r="BF123" s="148">
        <f>IF(N123="snížená",J123,0)</f>
        <v>0</v>
      </c>
      <c r="BG123" s="148">
        <f>IF(N123="zákl. přenesená",J123,0)</f>
        <v>0</v>
      </c>
      <c r="BH123" s="148">
        <f>IF(N123="sníž. přenesená",J123,0)</f>
        <v>0</v>
      </c>
      <c r="BI123" s="148">
        <f>IF(N123="nulová",J123,0)</f>
        <v>0</v>
      </c>
      <c r="BJ123" s="17" t="s">
        <v>90</v>
      </c>
      <c r="BK123" s="148">
        <f>ROUND(I123*H123,2)</f>
        <v>0</v>
      </c>
      <c r="BL123" s="17" t="s">
        <v>4994</v>
      </c>
      <c r="BM123" s="147" t="s">
        <v>6418</v>
      </c>
    </row>
    <row r="124" spans="2:65" s="1" customFormat="1" ht="33" customHeight="1">
      <c r="B124" s="32"/>
      <c r="C124" s="136" t="s">
        <v>90</v>
      </c>
      <c r="D124" s="136" t="s">
        <v>270</v>
      </c>
      <c r="E124" s="137" t="s">
        <v>6419</v>
      </c>
      <c r="F124" s="138" t="s">
        <v>6420</v>
      </c>
      <c r="G124" s="139" t="s">
        <v>445</v>
      </c>
      <c r="H124" s="140">
        <v>1</v>
      </c>
      <c r="I124" s="141"/>
      <c r="J124" s="142">
        <f>ROUND(I124*H124,2)</f>
        <v>0</v>
      </c>
      <c r="K124" s="138" t="s">
        <v>1</v>
      </c>
      <c r="L124" s="32"/>
      <c r="M124" s="143" t="s">
        <v>1</v>
      </c>
      <c r="N124" s="144" t="s">
        <v>43</v>
      </c>
      <c r="P124" s="145">
        <f>O124*H124</f>
        <v>0</v>
      </c>
      <c r="Q124" s="145">
        <v>0</v>
      </c>
      <c r="R124" s="145">
        <f>Q124*H124</f>
        <v>0</v>
      </c>
      <c r="S124" s="145">
        <v>0</v>
      </c>
      <c r="T124" s="146">
        <f>S124*H124</f>
        <v>0</v>
      </c>
      <c r="AR124" s="147" t="s">
        <v>4994</v>
      </c>
      <c r="AT124" s="147" t="s">
        <v>270</v>
      </c>
      <c r="AU124" s="147" t="s">
        <v>84</v>
      </c>
      <c r="AY124" s="17" t="s">
        <v>268</v>
      </c>
      <c r="BE124" s="148">
        <f>IF(N124="základní",J124,0)</f>
        <v>0</v>
      </c>
      <c r="BF124" s="148">
        <f>IF(N124="snížená",J124,0)</f>
        <v>0</v>
      </c>
      <c r="BG124" s="148">
        <f>IF(N124="zákl. přenesená",J124,0)</f>
        <v>0</v>
      </c>
      <c r="BH124" s="148">
        <f>IF(N124="sníž. přenesená",J124,0)</f>
        <v>0</v>
      </c>
      <c r="BI124" s="148">
        <f>IF(N124="nulová",J124,0)</f>
        <v>0</v>
      </c>
      <c r="BJ124" s="17" t="s">
        <v>90</v>
      </c>
      <c r="BK124" s="148">
        <f>ROUND(I124*H124,2)</f>
        <v>0</v>
      </c>
      <c r="BL124" s="17" t="s">
        <v>4994</v>
      </c>
      <c r="BM124" s="147" t="s">
        <v>6421</v>
      </c>
    </row>
    <row r="125" spans="2:65" s="1" customFormat="1" ht="16.5" customHeight="1">
      <c r="B125" s="32"/>
      <c r="C125" s="136" t="s">
        <v>97</v>
      </c>
      <c r="D125" s="136" t="s">
        <v>270</v>
      </c>
      <c r="E125" s="137" t="s">
        <v>6422</v>
      </c>
      <c r="F125" s="138" t="s">
        <v>6423</v>
      </c>
      <c r="G125" s="139" t="s">
        <v>445</v>
      </c>
      <c r="H125" s="140">
        <v>1</v>
      </c>
      <c r="I125" s="141"/>
      <c r="J125" s="142">
        <f>ROUND(I125*H125,2)</f>
        <v>0</v>
      </c>
      <c r="K125" s="138" t="s">
        <v>1</v>
      </c>
      <c r="L125" s="32"/>
      <c r="M125" s="143" t="s">
        <v>1</v>
      </c>
      <c r="N125" s="144" t="s">
        <v>43</v>
      </c>
      <c r="P125" s="145">
        <f>O125*H125</f>
        <v>0</v>
      </c>
      <c r="Q125" s="145">
        <v>0</v>
      </c>
      <c r="R125" s="145">
        <f>Q125*H125</f>
        <v>0</v>
      </c>
      <c r="S125" s="145">
        <v>0</v>
      </c>
      <c r="T125" s="146">
        <f>S125*H125</f>
        <v>0</v>
      </c>
      <c r="AR125" s="147" t="s">
        <v>4994</v>
      </c>
      <c r="AT125" s="147" t="s">
        <v>270</v>
      </c>
      <c r="AU125" s="147" t="s">
        <v>84</v>
      </c>
      <c r="AY125" s="17" t="s">
        <v>268</v>
      </c>
      <c r="BE125" s="148">
        <f>IF(N125="základní",J125,0)</f>
        <v>0</v>
      </c>
      <c r="BF125" s="148">
        <f>IF(N125="snížená",J125,0)</f>
        <v>0</v>
      </c>
      <c r="BG125" s="148">
        <f>IF(N125="zákl. přenesená",J125,0)</f>
        <v>0</v>
      </c>
      <c r="BH125" s="148">
        <f>IF(N125="sníž. přenesená",J125,0)</f>
        <v>0</v>
      </c>
      <c r="BI125" s="148">
        <f>IF(N125="nulová",J125,0)</f>
        <v>0</v>
      </c>
      <c r="BJ125" s="17" t="s">
        <v>90</v>
      </c>
      <c r="BK125" s="148">
        <f>ROUND(I125*H125,2)</f>
        <v>0</v>
      </c>
      <c r="BL125" s="17" t="s">
        <v>4994</v>
      </c>
      <c r="BM125" s="147" t="s">
        <v>6424</v>
      </c>
    </row>
    <row r="126" spans="2:65" s="1" customFormat="1" ht="44.25" customHeight="1">
      <c r="B126" s="32"/>
      <c r="C126" s="136" t="s">
        <v>101</v>
      </c>
      <c r="D126" s="136" t="s">
        <v>270</v>
      </c>
      <c r="E126" s="137" t="s">
        <v>6425</v>
      </c>
      <c r="F126" s="138" t="s">
        <v>6426</v>
      </c>
      <c r="G126" s="139" t="s">
        <v>445</v>
      </c>
      <c r="H126" s="140">
        <v>1</v>
      </c>
      <c r="I126" s="141"/>
      <c r="J126" s="142">
        <f>ROUND(I126*H126,2)</f>
        <v>0</v>
      </c>
      <c r="K126" s="138" t="s">
        <v>274</v>
      </c>
      <c r="L126" s="32"/>
      <c r="M126" s="143" t="s">
        <v>1</v>
      </c>
      <c r="N126" s="144" t="s">
        <v>43</v>
      </c>
      <c r="P126" s="145">
        <f>O126*H126</f>
        <v>0</v>
      </c>
      <c r="Q126" s="145">
        <v>0</v>
      </c>
      <c r="R126" s="145">
        <f>Q126*H126</f>
        <v>0</v>
      </c>
      <c r="S126" s="145">
        <v>0</v>
      </c>
      <c r="T126" s="146">
        <f>S126*H126</f>
        <v>0</v>
      </c>
      <c r="AR126" s="147" t="s">
        <v>4994</v>
      </c>
      <c r="AT126" s="147" t="s">
        <v>270</v>
      </c>
      <c r="AU126" s="147" t="s">
        <v>84</v>
      </c>
      <c r="AY126" s="17" t="s">
        <v>268</v>
      </c>
      <c r="BE126" s="148">
        <f>IF(N126="základní",J126,0)</f>
        <v>0</v>
      </c>
      <c r="BF126" s="148">
        <f>IF(N126="snížená",J126,0)</f>
        <v>0</v>
      </c>
      <c r="BG126" s="148">
        <f>IF(N126="zákl. přenesená",J126,0)</f>
        <v>0</v>
      </c>
      <c r="BH126" s="148">
        <f>IF(N126="sníž. přenesená",J126,0)</f>
        <v>0</v>
      </c>
      <c r="BI126" s="148">
        <f>IF(N126="nulová",J126,0)</f>
        <v>0</v>
      </c>
      <c r="BJ126" s="17" t="s">
        <v>90</v>
      </c>
      <c r="BK126" s="148">
        <f>ROUND(I126*H126,2)</f>
        <v>0</v>
      </c>
      <c r="BL126" s="17" t="s">
        <v>4994</v>
      </c>
      <c r="BM126" s="147" t="s">
        <v>6427</v>
      </c>
    </row>
    <row r="127" spans="2:65" s="1" customFormat="1" ht="78">
      <c r="B127" s="32"/>
      <c r="D127" s="150" t="s">
        <v>475</v>
      </c>
      <c r="F127" s="178" t="s">
        <v>6428</v>
      </c>
      <c r="I127" s="179"/>
      <c r="L127" s="32"/>
      <c r="M127" s="180"/>
      <c r="T127" s="56"/>
      <c r="AT127" s="17" t="s">
        <v>475</v>
      </c>
      <c r="AU127" s="17" t="s">
        <v>84</v>
      </c>
    </row>
    <row r="128" spans="2:65" s="1" customFormat="1" ht="16.5" customHeight="1">
      <c r="B128" s="32"/>
      <c r="C128" s="136" t="s">
        <v>289</v>
      </c>
      <c r="D128" s="136" t="s">
        <v>270</v>
      </c>
      <c r="E128" s="137" t="s">
        <v>6429</v>
      </c>
      <c r="F128" s="138" t="s">
        <v>6430</v>
      </c>
      <c r="G128" s="139" t="s">
        <v>445</v>
      </c>
      <c r="H128" s="140">
        <v>1</v>
      </c>
      <c r="I128" s="141"/>
      <c r="J128" s="142">
        <f>ROUND(I128*H128,2)</f>
        <v>0</v>
      </c>
      <c r="K128" s="138" t="s">
        <v>274</v>
      </c>
      <c r="L128" s="32"/>
      <c r="M128" s="143" t="s">
        <v>1</v>
      </c>
      <c r="N128" s="144" t="s">
        <v>43</v>
      </c>
      <c r="P128" s="145">
        <f>O128*H128</f>
        <v>0</v>
      </c>
      <c r="Q128" s="145">
        <v>0</v>
      </c>
      <c r="R128" s="145">
        <f>Q128*H128</f>
        <v>0</v>
      </c>
      <c r="S128" s="145">
        <v>0</v>
      </c>
      <c r="T128" s="146">
        <f>S128*H128</f>
        <v>0</v>
      </c>
      <c r="AR128" s="147" t="s">
        <v>4994</v>
      </c>
      <c r="AT128" s="147" t="s">
        <v>270</v>
      </c>
      <c r="AU128" s="147" t="s">
        <v>84</v>
      </c>
      <c r="AY128" s="17" t="s">
        <v>268</v>
      </c>
      <c r="BE128" s="148">
        <f>IF(N128="základní",J128,0)</f>
        <v>0</v>
      </c>
      <c r="BF128" s="148">
        <f>IF(N128="snížená",J128,0)</f>
        <v>0</v>
      </c>
      <c r="BG128" s="148">
        <f>IF(N128="zákl. přenesená",J128,0)</f>
        <v>0</v>
      </c>
      <c r="BH128" s="148">
        <f>IF(N128="sníž. přenesená",J128,0)</f>
        <v>0</v>
      </c>
      <c r="BI128" s="148">
        <f>IF(N128="nulová",J128,0)</f>
        <v>0</v>
      </c>
      <c r="BJ128" s="17" t="s">
        <v>90</v>
      </c>
      <c r="BK128" s="148">
        <f>ROUND(I128*H128,2)</f>
        <v>0</v>
      </c>
      <c r="BL128" s="17" t="s">
        <v>4994</v>
      </c>
      <c r="BM128" s="147" t="s">
        <v>6431</v>
      </c>
    </row>
    <row r="129" spans="2:65" s="1" customFormat="1" ht="24.2" customHeight="1">
      <c r="B129" s="32"/>
      <c r="C129" s="136" t="s">
        <v>293</v>
      </c>
      <c r="D129" s="136" t="s">
        <v>270</v>
      </c>
      <c r="E129" s="137" t="s">
        <v>6432</v>
      </c>
      <c r="F129" s="138" t="s">
        <v>6433</v>
      </c>
      <c r="G129" s="139" t="s">
        <v>445</v>
      </c>
      <c r="H129" s="140">
        <v>1</v>
      </c>
      <c r="I129" s="141"/>
      <c r="J129" s="142">
        <f>ROUND(I129*H129,2)</f>
        <v>0</v>
      </c>
      <c r="K129" s="138" t="s">
        <v>1612</v>
      </c>
      <c r="L129" s="32"/>
      <c r="M129" s="143" t="s">
        <v>1</v>
      </c>
      <c r="N129" s="144" t="s">
        <v>43</v>
      </c>
      <c r="P129" s="145">
        <f>O129*H129</f>
        <v>0</v>
      </c>
      <c r="Q129" s="145">
        <v>0</v>
      </c>
      <c r="R129" s="145">
        <f>Q129*H129</f>
        <v>0</v>
      </c>
      <c r="S129" s="145">
        <v>0</v>
      </c>
      <c r="T129" s="146">
        <f>S129*H129</f>
        <v>0</v>
      </c>
      <c r="AR129" s="147" t="s">
        <v>4994</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90</v>
      </c>
      <c r="BK129" s="148">
        <f>ROUND(I129*H129,2)</f>
        <v>0</v>
      </c>
      <c r="BL129" s="17" t="s">
        <v>4994</v>
      </c>
      <c r="BM129" s="147" t="s">
        <v>6434</v>
      </c>
    </row>
    <row r="130" spans="2:65" s="1" customFormat="1" ht="24.2" customHeight="1">
      <c r="B130" s="32"/>
      <c r="C130" s="136" t="s">
        <v>299</v>
      </c>
      <c r="D130" s="136" t="s">
        <v>270</v>
      </c>
      <c r="E130" s="137" t="s">
        <v>6435</v>
      </c>
      <c r="F130" s="138" t="s">
        <v>6436</v>
      </c>
      <c r="G130" s="139" t="s">
        <v>445</v>
      </c>
      <c r="H130" s="140">
        <v>1</v>
      </c>
      <c r="I130" s="141"/>
      <c r="J130" s="142">
        <f>ROUND(I130*H130,2)</f>
        <v>0</v>
      </c>
      <c r="K130" s="138" t="s">
        <v>1612</v>
      </c>
      <c r="L130" s="32"/>
      <c r="M130" s="143" t="s">
        <v>1</v>
      </c>
      <c r="N130" s="144" t="s">
        <v>43</v>
      </c>
      <c r="P130" s="145">
        <f>O130*H130</f>
        <v>0</v>
      </c>
      <c r="Q130" s="145">
        <v>0</v>
      </c>
      <c r="R130" s="145">
        <f>Q130*H130</f>
        <v>0</v>
      </c>
      <c r="S130" s="145">
        <v>0</v>
      </c>
      <c r="T130" s="146">
        <f>S130*H130</f>
        <v>0</v>
      </c>
      <c r="AR130" s="147" t="s">
        <v>4994</v>
      </c>
      <c r="AT130" s="147" t="s">
        <v>270</v>
      </c>
      <c r="AU130" s="147" t="s">
        <v>84</v>
      </c>
      <c r="AY130" s="17" t="s">
        <v>268</v>
      </c>
      <c r="BE130" s="148">
        <f>IF(N130="základní",J130,0)</f>
        <v>0</v>
      </c>
      <c r="BF130" s="148">
        <f>IF(N130="snížená",J130,0)</f>
        <v>0</v>
      </c>
      <c r="BG130" s="148">
        <f>IF(N130="zákl. přenesená",J130,0)</f>
        <v>0</v>
      </c>
      <c r="BH130" s="148">
        <f>IF(N130="sníž. přenesená",J130,0)</f>
        <v>0</v>
      </c>
      <c r="BI130" s="148">
        <f>IF(N130="nulová",J130,0)</f>
        <v>0</v>
      </c>
      <c r="BJ130" s="17" t="s">
        <v>90</v>
      </c>
      <c r="BK130" s="148">
        <f>ROUND(I130*H130,2)</f>
        <v>0</v>
      </c>
      <c r="BL130" s="17" t="s">
        <v>4994</v>
      </c>
      <c r="BM130" s="147" t="s">
        <v>6437</v>
      </c>
    </row>
    <row r="131" spans="2:65" s="1" customFormat="1" ht="62.65" customHeight="1">
      <c r="B131" s="32"/>
      <c r="C131" s="136" t="s">
        <v>309</v>
      </c>
      <c r="D131" s="136" t="s">
        <v>270</v>
      </c>
      <c r="E131" s="137" t="s">
        <v>6438</v>
      </c>
      <c r="F131" s="138" t="s">
        <v>6439</v>
      </c>
      <c r="G131" s="139" t="s">
        <v>445</v>
      </c>
      <c r="H131" s="140">
        <v>1</v>
      </c>
      <c r="I131" s="141"/>
      <c r="J131" s="142">
        <f>ROUND(I131*H131,2)</f>
        <v>0</v>
      </c>
      <c r="K131" s="138" t="s">
        <v>1612</v>
      </c>
      <c r="L131" s="32"/>
      <c r="M131" s="143" t="s">
        <v>1</v>
      </c>
      <c r="N131" s="144" t="s">
        <v>43</v>
      </c>
      <c r="P131" s="145">
        <f>O131*H131</f>
        <v>0</v>
      </c>
      <c r="Q131" s="145">
        <v>0</v>
      </c>
      <c r="R131" s="145">
        <f>Q131*H131</f>
        <v>0</v>
      </c>
      <c r="S131" s="145">
        <v>0</v>
      </c>
      <c r="T131" s="146">
        <f>S131*H131</f>
        <v>0</v>
      </c>
      <c r="AR131" s="147" t="s">
        <v>4994</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4994</v>
      </c>
      <c r="BM131" s="147" t="s">
        <v>6440</v>
      </c>
    </row>
    <row r="132" spans="2:65" s="1" customFormat="1" ht="21.75" customHeight="1">
      <c r="B132" s="32"/>
      <c r="C132" s="136" t="s">
        <v>315</v>
      </c>
      <c r="D132" s="136" t="s">
        <v>270</v>
      </c>
      <c r="E132" s="137" t="s">
        <v>6441</v>
      </c>
      <c r="F132" s="138" t="s">
        <v>6442</v>
      </c>
      <c r="G132" s="139" t="s">
        <v>445</v>
      </c>
      <c r="H132" s="140">
        <v>1</v>
      </c>
      <c r="I132" s="141"/>
      <c r="J132" s="142">
        <f>ROUND(I132*H132,2)</f>
        <v>0</v>
      </c>
      <c r="K132" s="138" t="s">
        <v>1612</v>
      </c>
      <c r="L132" s="32"/>
      <c r="M132" s="143" t="s">
        <v>1</v>
      </c>
      <c r="N132" s="144" t="s">
        <v>43</v>
      </c>
      <c r="P132" s="145">
        <f>O132*H132</f>
        <v>0</v>
      </c>
      <c r="Q132" s="145">
        <v>0</v>
      </c>
      <c r="R132" s="145">
        <f>Q132*H132</f>
        <v>0</v>
      </c>
      <c r="S132" s="145">
        <v>0</v>
      </c>
      <c r="T132" s="146">
        <f>S132*H132</f>
        <v>0</v>
      </c>
      <c r="AR132" s="147" t="s">
        <v>4994</v>
      </c>
      <c r="AT132" s="147" t="s">
        <v>270</v>
      </c>
      <c r="AU132" s="147" t="s">
        <v>84</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4994</v>
      </c>
      <c r="BM132" s="147" t="s">
        <v>6443</v>
      </c>
    </row>
    <row r="133" spans="2:65" s="1" customFormat="1" ht="48.75">
      <c r="B133" s="32"/>
      <c r="D133" s="150" t="s">
        <v>475</v>
      </c>
      <c r="F133" s="178" t="s">
        <v>6444</v>
      </c>
      <c r="I133" s="179"/>
      <c r="L133" s="32"/>
      <c r="M133" s="180"/>
      <c r="T133" s="56"/>
      <c r="AT133" s="17" t="s">
        <v>475</v>
      </c>
      <c r="AU133" s="17" t="s">
        <v>84</v>
      </c>
    </row>
    <row r="134" spans="2:65" s="1" customFormat="1" ht="16.5" customHeight="1">
      <c r="B134" s="32"/>
      <c r="C134" s="136" t="s">
        <v>321</v>
      </c>
      <c r="D134" s="136" t="s">
        <v>270</v>
      </c>
      <c r="E134" s="137" t="s">
        <v>6445</v>
      </c>
      <c r="F134" s="138" t="s">
        <v>6446</v>
      </c>
      <c r="G134" s="139" t="s">
        <v>445</v>
      </c>
      <c r="H134" s="140">
        <v>1</v>
      </c>
      <c r="I134" s="141"/>
      <c r="J134" s="142">
        <f>ROUND(I134*H134,2)</f>
        <v>0</v>
      </c>
      <c r="K134" s="138" t="s">
        <v>1612</v>
      </c>
      <c r="L134" s="32"/>
      <c r="M134" s="143" t="s">
        <v>1</v>
      </c>
      <c r="N134" s="144" t="s">
        <v>43</v>
      </c>
      <c r="P134" s="145">
        <f>O134*H134</f>
        <v>0</v>
      </c>
      <c r="Q134" s="145">
        <v>0</v>
      </c>
      <c r="R134" s="145">
        <f>Q134*H134</f>
        <v>0</v>
      </c>
      <c r="S134" s="145">
        <v>0</v>
      </c>
      <c r="T134" s="146">
        <f>S134*H134</f>
        <v>0</v>
      </c>
      <c r="AR134" s="147" t="s">
        <v>4994</v>
      </c>
      <c r="AT134" s="147" t="s">
        <v>270</v>
      </c>
      <c r="AU134" s="147" t="s">
        <v>84</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4994</v>
      </c>
      <c r="BM134" s="147" t="s">
        <v>6447</v>
      </c>
    </row>
    <row r="135" spans="2:65" s="1" customFormat="1" ht="117">
      <c r="B135" s="32"/>
      <c r="D135" s="150" t="s">
        <v>475</v>
      </c>
      <c r="F135" s="178" t="s">
        <v>6448</v>
      </c>
      <c r="I135" s="179"/>
      <c r="L135" s="32"/>
      <c r="M135" s="180"/>
      <c r="T135" s="56"/>
      <c r="AT135" s="17" t="s">
        <v>475</v>
      </c>
      <c r="AU135" s="17" t="s">
        <v>84</v>
      </c>
    </row>
    <row r="136" spans="2:65" s="1" customFormat="1" ht="55.5" customHeight="1">
      <c r="B136" s="32"/>
      <c r="C136" s="136" t="s">
        <v>410</v>
      </c>
      <c r="D136" s="177" t="s">
        <v>270</v>
      </c>
      <c r="E136" s="137" t="s">
        <v>6449</v>
      </c>
      <c r="F136" s="138" t="s">
        <v>6450</v>
      </c>
      <c r="G136" s="139" t="s">
        <v>445</v>
      </c>
      <c r="H136" s="140">
        <v>1</v>
      </c>
      <c r="I136" s="141"/>
      <c r="J136" s="142">
        <f t="shared" ref="J136:J148" si="0">ROUND(I136*H136,2)</f>
        <v>0</v>
      </c>
      <c r="K136" s="138" t="s">
        <v>1</v>
      </c>
      <c r="L136" s="32"/>
      <c r="M136" s="143" t="s">
        <v>1</v>
      </c>
      <c r="N136" s="144" t="s">
        <v>43</v>
      </c>
      <c r="P136" s="145">
        <f t="shared" ref="P136:P148" si="1">O136*H136</f>
        <v>0</v>
      </c>
      <c r="Q136" s="145">
        <v>0</v>
      </c>
      <c r="R136" s="145">
        <f t="shared" ref="R136:R148" si="2">Q136*H136</f>
        <v>0</v>
      </c>
      <c r="S136" s="145">
        <v>0</v>
      </c>
      <c r="T136" s="146">
        <f t="shared" ref="T136:T148" si="3">S136*H136</f>
        <v>0</v>
      </c>
      <c r="AR136" s="147" t="s">
        <v>4994</v>
      </c>
      <c r="AT136" s="147" t="s">
        <v>270</v>
      </c>
      <c r="AU136" s="147" t="s">
        <v>84</v>
      </c>
      <c r="AY136" s="17" t="s">
        <v>268</v>
      </c>
      <c r="BE136" s="148">
        <f t="shared" ref="BE136:BE148" si="4">IF(N136="základní",J136,0)</f>
        <v>0</v>
      </c>
      <c r="BF136" s="148">
        <f t="shared" ref="BF136:BF148" si="5">IF(N136="snížená",J136,0)</f>
        <v>0</v>
      </c>
      <c r="BG136" s="148">
        <f t="shared" ref="BG136:BG148" si="6">IF(N136="zákl. přenesená",J136,0)</f>
        <v>0</v>
      </c>
      <c r="BH136" s="148">
        <f t="shared" ref="BH136:BH148" si="7">IF(N136="sníž. přenesená",J136,0)</f>
        <v>0</v>
      </c>
      <c r="BI136" s="148">
        <f t="shared" ref="BI136:BI148" si="8">IF(N136="nulová",J136,0)</f>
        <v>0</v>
      </c>
      <c r="BJ136" s="17" t="s">
        <v>90</v>
      </c>
      <c r="BK136" s="148">
        <f t="shared" ref="BK136:BK148" si="9">ROUND(I136*H136,2)</f>
        <v>0</v>
      </c>
      <c r="BL136" s="17" t="s">
        <v>4994</v>
      </c>
      <c r="BM136" s="147" t="s">
        <v>7149</v>
      </c>
    </row>
    <row r="137" spans="2:65" s="1" customFormat="1" ht="33" customHeight="1">
      <c r="B137" s="32"/>
      <c r="C137" s="136" t="s">
        <v>326</v>
      </c>
      <c r="D137" s="136" t="s">
        <v>270</v>
      </c>
      <c r="E137" s="137" t="s">
        <v>6452</v>
      </c>
      <c r="F137" s="138" t="s">
        <v>6453</v>
      </c>
      <c r="G137" s="139" t="s">
        <v>445</v>
      </c>
      <c r="H137" s="140">
        <v>1</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4994</v>
      </c>
      <c r="AT137" s="147" t="s">
        <v>270</v>
      </c>
      <c r="AU137" s="147" t="s">
        <v>84</v>
      </c>
      <c r="AY137" s="17" t="s">
        <v>268</v>
      </c>
      <c r="BE137" s="148">
        <f t="shared" si="4"/>
        <v>0</v>
      </c>
      <c r="BF137" s="148">
        <f t="shared" si="5"/>
        <v>0</v>
      </c>
      <c r="BG137" s="148">
        <f t="shared" si="6"/>
        <v>0</v>
      </c>
      <c r="BH137" s="148">
        <f t="shared" si="7"/>
        <v>0</v>
      </c>
      <c r="BI137" s="148">
        <f t="shared" si="8"/>
        <v>0</v>
      </c>
      <c r="BJ137" s="17" t="s">
        <v>90</v>
      </c>
      <c r="BK137" s="148">
        <f t="shared" si="9"/>
        <v>0</v>
      </c>
      <c r="BL137" s="17" t="s">
        <v>4994</v>
      </c>
      <c r="BM137" s="147" t="s">
        <v>6454</v>
      </c>
    </row>
    <row r="138" spans="2:65" s="1" customFormat="1" ht="24.2" customHeight="1">
      <c r="B138" s="32"/>
      <c r="C138" s="136" t="s">
        <v>346</v>
      </c>
      <c r="D138" s="136" t="s">
        <v>270</v>
      </c>
      <c r="E138" s="137" t="s">
        <v>6455</v>
      </c>
      <c r="F138" s="138" t="s">
        <v>6456</v>
      </c>
      <c r="G138" s="139" t="s">
        <v>445</v>
      </c>
      <c r="H138" s="140">
        <v>1</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4994</v>
      </c>
      <c r="AT138" s="147" t="s">
        <v>270</v>
      </c>
      <c r="AU138" s="147" t="s">
        <v>84</v>
      </c>
      <c r="AY138" s="17" t="s">
        <v>268</v>
      </c>
      <c r="BE138" s="148">
        <f t="shared" si="4"/>
        <v>0</v>
      </c>
      <c r="BF138" s="148">
        <f t="shared" si="5"/>
        <v>0</v>
      </c>
      <c r="BG138" s="148">
        <f t="shared" si="6"/>
        <v>0</v>
      </c>
      <c r="BH138" s="148">
        <f t="shared" si="7"/>
        <v>0</v>
      </c>
      <c r="BI138" s="148">
        <f t="shared" si="8"/>
        <v>0</v>
      </c>
      <c r="BJ138" s="17" t="s">
        <v>90</v>
      </c>
      <c r="BK138" s="148">
        <f t="shared" si="9"/>
        <v>0</v>
      </c>
      <c r="BL138" s="17" t="s">
        <v>4994</v>
      </c>
      <c r="BM138" s="147" t="s">
        <v>6457</v>
      </c>
    </row>
    <row r="139" spans="2:65" s="1" customFormat="1" ht="24.2" customHeight="1">
      <c r="B139" s="32"/>
      <c r="C139" s="136" t="s">
        <v>356</v>
      </c>
      <c r="D139" s="136" t="s">
        <v>270</v>
      </c>
      <c r="E139" s="137" t="s">
        <v>6458</v>
      </c>
      <c r="F139" s="138" t="s">
        <v>6459</v>
      </c>
      <c r="G139" s="139" t="s">
        <v>445</v>
      </c>
      <c r="H139" s="140">
        <v>1</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4994</v>
      </c>
      <c r="AT139" s="147" t="s">
        <v>270</v>
      </c>
      <c r="AU139" s="147" t="s">
        <v>84</v>
      </c>
      <c r="AY139" s="17" t="s">
        <v>268</v>
      </c>
      <c r="BE139" s="148">
        <f t="shared" si="4"/>
        <v>0</v>
      </c>
      <c r="BF139" s="148">
        <f t="shared" si="5"/>
        <v>0</v>
      </c>
      <c r="BG139" s="148">
        <f t="shared" si="6"/>
        <v>0</v>
      </c>
      <c r="BH139" s="148">
        <f t="shared" si="7"/>
        <v>0</v>
      </c>
      <c r="BI139" s="148">
        <f t="shared" si="8"/>
        <v>0</v>
      </c>
      <c r="BJ139" s="17" t="s">
        <v>90</v>
      </c>
      <c r="BK139" s="148">
        <f t="shared" si="9"/>
        <v>0</v>
      </c>
      <c r="BL139" s="17" t="s">
        <v>4994</v>
      </c>
      <c r="BM139" s="147" t="s">
        <v>6460</v>
      </c>
    </row>
    <row r="140" spans="2:65" s="1" customFormat="1" ht="16.5" customHeight="1">
      <c r="B140" s="32"/>
      <c r="C140" s="136" t="s">
        <v>361</v>
      </c>
      <c r="D140" s="136" t="s">
        <v>270</v>
      </c>
      <c r="E140" s="137" t="s">
        <v>6461</v>
      </c>
      <c r="F140" s="138" t="s">
        <v>6462</v>
      </c>
      <c r="G140" s="139" t="s">
        <v>445</v>
      </c>
      <c r="H140" s="140">
        <v>1</v>
      </c>
      <c r="I140" s="141"/>
      <c r="J140" s="142">
        <f t="shared" si="0"/>
        <v>0</v>
      </c>
      <c r="K140" s="138" t="s">
        <v>274</v>
      </c>
      <c r="L140" s="32"/>
      <c r="M140" s="143" t="s">
        <v>1</v>
      </c>
      <c r="N140" s="144" t="s">
        <v>43</v>
      </c>
      <c r="P140" s="145">
        <f t="shared" si="1"/>
        <v>0</v>
      </c>
      <c r="Q140" s="145">
        <v>0</v>
      </c>
      <c r="R140" s="145">
        <f t="shared" si="2"/>
        <v>0</v>
      </c>
      <c r="S140" s="145">
        <v>0</v>
      </c>
      <c r="T140" s="146">
        <f t="shared" si="3"/>
        <v>0</v>
      </c>
      <c r="AR140" s="147" t="s">
        <v>4994</v>
      </c>
      <c r="AT140" s="147" t="s">
        <v>270</v>
      </c>
      <c r="AU140" s="147" t="s">
        <v>84</v>
      </c>
      <c r="AY140" s="17" t="s">
        <v>268</v>
      </c>
      <c r="BE140" s="148">
        <f t="shared" si="4"/>
        <v>0</v>
      </c>
      <c r="BF140" s="148">
        <f t="shared" si="5"/>
        <v>0</v>
      </c>
      <c r="BG140" s="148">
        <f t="shared" si="6"/>
        <v>0</v>
      </c>
      <c r="BH140" s="148">
        <f t="shared" si="7"/>
        <v>0</v>
      </c>
      <c r="BI140" s="148">
        <f t="shared" si="8"/>
        <v>0</v>
      </c>
      <c r="BJ140" s="17" t="s">
        <v>90</v>
      </c>
      <c r="BK140" s="148">
        <f t="shared" si="9"/>
        <v>0</v>
      </c>
      <c r="BL140" s="17" t="s">
        <v>4994</v>
      </c>
      <c r="BM140" s="147" t="s">
        <v>6463</v>
      </c>
    </row>
    <row r="141" spans="2:65" s="1" customFormat="1" ht="24.2" customHeight="1">
      <c r="B141" s="32"/>
      <c r="C141" s="136" t="s">
        <v>8</v>
      </c>
      <c r="D141" s="136" t="s">
        <v>270</v>
      </c>
      <c r="E141" s="137" t="s">
        <v>6464</v>
      </c>
      <c r="F141" s="138" t="s">
        <v>6465</v>
      </c>
      <c r="G141" s="139" t="s">
        <v>318</v>
      </c>
      <c r="H141" s="140">
        <v>182</v>
      </c>
      <c r="I141" s="141"/>
      <c r="J141" s="142">
        <f t="shared" si="0"/>
        <v>0</v>
      </c>
      <c r="K141" s="138" t="s">
        <v>274</v>
      </c>
      <c r="L141" s="32"/>
      <c r="M141" s="143" t="s">
        <v>1</v>
      </c>
      <c r="N141" s="144" t="s">
        <v>43</v>
      </c>
      <c r="P141" s="145">
        <f t="shared" si="1"/>
        <v>0</v>
      </c>
      <c r="Q141" s="145">
        <v>0</v>
      </c>
      <c r="R141" s="145">
        <f t="shared" si="2"/>
        <v>0</v>
      </c>
      <c r="S141" s="145">
        <v>0</v>
      </c>
      <c r="T141" s="146">
        <f t="shared" si="3"/>
        <v>0</v>
      </c>
      <c r="AR141" s="147" t="s">
        <v>4994</v>
      </c>
      <c r="AT141" s="147" t="s">
        <v>270</v>
      </c>
      <c r="AU141" s="147" t="s">
        <v>84</v>
      </c>
      <c r="AY141" s="17" t="s">
        <v>268</v>
      </c>
      <c r="BE141" s="148">
        <f t="shared" si="4"/>
        <v>0</v>
      </c>
      <c r="BF141" s="148">
        <f t="shared" si="5"/>
        <v>0</v>
      </c>
      <c r="BG141" s="148">
        <f t="shared" si="6"/>
        <v>0</v>
      </c>
      <c r="BH141" s="148">
        <f t="shared" si="7"/>
        <v>0</v>
      </c>
      <c r="BI141" s="148">
        <f t="shared" si="8"/>
        <v>0</v>
      </c>
      <c r="BJ141" s="17" t="s">
        <v>90</v>
      </c>
      <c r="BK141" s="148">
        <f t="shared" si="9"/>
        <v>0</v>
      </c>
      <c r="BL141" s="17" t="s">
        <v>4994</v>
      </c>
      <c r="BM141" s="147" t="s">
        <v>6466</v>
      </c>
    </row>
    <row r="142" spans="2:65" s="1" customFormat="1" ht="16.5" customHeight="1">
      <c r="B142" s="32"/>
      <c r="C142" s="136" t="s">
        <v>370</v>
      </c>
      <c r="D142" s="136" t="s">
        <v>270</v>
      </c>
      <c r="E142" s="137" t="s">
        <v>6467</v>
      </c>
      <c r="F142" s="138" t="s">
        <v>6468</v>
      </c>
      <c r="G142" s="139" t="s">
        <v>6469</v>
      </c>
      <c r="H142" s="140">
        <v>2</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4994</v>
      </c>
      <c r="AT142" s="147" t="s">
        <v>270</v>
      </c>
      <c r="AU142" s="147" t="s">
        <v>84</v>
      </c>
      <c r="AY142" s="17" t="s">
        <v>268</v>
      </c>
      <c r="BE142" s="148">
        <f t="shared" si="4"/>
        <v>0</v>
      </c>
      <c r="BF142" s="148">
        <f t="shared" si="5"/>
        <v>0</v>
      </c>
      <c r="BG142" s="148">
        <f t="shared" si="6"/>
        <v>0</v>
      </c>
      <c r="BH142" s="148">
        <f t="shared" si="7"/>
        <v>0</v>
      </c>
      <c r="BI142" s="148">
        <f t="shared" si="8"/>
        <v>0</v>
      </c>
      <c r="BJ142" s="17" t="s">
        <v>90</v>
      </c>
      <c r="BK142" s="148">
        <f t="shared" si="9"/>
        <v>0</v>
      </c>
      <c r="BL142" s="17" t="s">
        <v>4994</v>
      </c>
      <c r="BM142" s="147" t="s">
        <v>6470</v>
      </c>
    </row>
    <row r="143" spans="2:65" s="1" customFormat="1" ht="37.9" customHeight="1">
      <c r="B143" s="32"/>
      <c r="C143" s="136" t="s">
        <v>374</v>
      </c>
      <c r="D143" s="136" t="s">
        <v>270</v>
      </c>
      <c r="E143" s="137" t="s">
        <v>6471</v>
      </c>
      <c r="F143" s="138" t="s">
        <v>6472</v>
      </c>
      <c r="G143" s="139" t="s">
        <v>665</v>
      </c>
      <c r="H143" s="140">
        <v>1</v>
      </c>
      <c r="I143" s="141"/>
      <c r="J143" s="142">
        <f t="shared" si="0"/>
        <v>0</v>
      </c>
      <c r="K143" s="138" t="s">
        <v>274</v>
      </c>
      <c r="L143" s="32"/>
      <c r="M143" s="143" t="s">
        <v>1</v>
      </c>
      <c r="N143" s="144" t="s">
        <v>43</v>
      </c>
      <c r="P143" s="145">
        <f t="shared" si="1"/>
        <v>0</v>
      </c>
      <c r="Q143" s="145">
        <v>0</v>
      </c>
      <c r="R143" s="145">
        <f t="shared" si="2"/>
        <v>0</v>
      </c>
      <c r="S143" s="145">
        <v>0</v>
      </c>
      <c r="T143" s="146">
        <f t="shared" si="3"/>
        <v>0</v>
      </c>
      <c r="AR143" s="147" t="s">
        <v>4994</v>
      </c>
      <c r="AT143" s="147" t="s">
        <v>270</v>
      </c>
      <c r="AU143" s="147" t="s">
        <v>84</v>
      </c>
      <c r="AY143" s="17" t="s">
        <v>268</v>
      </c>
      <c r="BE143" s="148">
        <f t="shared" si="4"/>
        <v>0</v>
      </c>
      <c r="BF143" s="148">
        <f t="shared" si="5"/>
        <v>0</v>
      </c>
      <c r="BG143" s="148">
        <f t="shared" si="6"/>
        <v>0</v>
      </c>
      <c r="BH143" s="148">
        <f t="shared" si="7"/>
        <v>0</v>
      </c>
      <c r="BI143" s="148">
        <f t="shared" si="8"/>
        <v>0</v>
      </c>
      <c r="BJ143" s="17" t="s">
        <v>90</v>
      </c>
      <c r="BK143" s="148">
        <f t="shared" si="9"/>
        <v>0</v>
      </c>
      <c r="BL143" s="17" t="s">
        <v>4994</v>
      </c>
      <c r="BM143" s="147" t="s">
        <v>6473</v>
      </c>
    </row>
    <row r="144" spans="2:65" s="1" customFormat="1" ht="16.5" customHeight="1">
      <c r="B144" s="32"/>
      <c r="C144" s="136" t="s">
        <v>378</v>
      </c>
      <c r="D144" s="136" t="s">
        <v>270</v>
      </c>
      <c r="E144" s="137" t="s">
        <v>6474</v>
      </c>
      <c r="F144" s="138" t="s">
        <v>6475</v>
      </c>
      <c r="G144" s="139" t="s">
        <v>445</v>
      </c>
      <c r="H144" s="140">
        <v>1</v>
      </c>
      <c r="I144" s="141"/>
      <c r="J144" s="142">
        <f t="shared" si="0"/>
        <v>0</v>
      </c>
      <c r="K144" s="138" t="s">
        <v>274</v>
      </c>
      <c r="L144" s="32"/>
      <c r="M144" s="143" t="s">
        <v>1</v>
      </c>
      <c r="N144" s="144" t="s">
        <v>43</v>
      </c>
      <c r="P144" s="145">
        <f t="shared" si="1"/>
        <v>0</v>
      </c>
      <c r="Q144" s="145">
        <v>0</v>
      </c>
      <c r="R144" s="145">
        <f t="shared" si="2"/>
        <v>0</v>
      </c>
      <c r="S144" s="145">
        <v>0</v>
      </c>
      <c r="T144" s="146">
        <f t="shared" si="3"/>
        <v>0</v>
      </c>
      <c r="AR144" s="147" t="s">
        <v>4994</v>
      </c>
      <c r="AT144" s="147" t="s">
        <v>270</v>
      </c>
      <c r="AU144" s="147" t="s">
        <v>84</v>
      </c>
      <c r="AY144" s="17" t="s">
        <v>268</v>
      </c>
      <c r="BE144" s="148">
        <f t="shared" si="4"/>
        <v>0</v>
      </c>
      <c r="BF144" s="148">
        <f t="shared" si="5"/>
        <v>0</v>
      </c>
      <c r="BG144" s="148">
        <f t="shared" si="6"/>
        <v>0</v>
      </c>
      <c r="BH144" s="148">
        <f t="shared" si="7"/>
        <v>0</v>
      </c>
      <c r="BI144" s="148">
        <f t="shared" si="8"/>
        <v>0</v>
      </c>
      <c r="BJ144" s="17" t="s">
        <v>90</v>
      </c>
      <c r="BK144" s="148">
        <f t="shared" si="9"/>
        <v>0</v>
      </c>
      <c r="BL144" s="17" t="s">
        <v>4994</v>
      </c>
      <c r="BM144" s="147" t="s">
        <v>6476</v>
      </c>
    </row>
    <row r="145" spans="2:65" s="1" customFormat="1" ht="16.5" customHeight="1">
      <c r="B145" s="32"/>
      <c r="C145" s="136" t="s">
        <v>382</v>
      </c>
      <c r="D145" s="136" t="s">
        <v>270</v>
      </c>
      <c r="E145" s="137" t="s">
        <v>6477</v>
      </c>
      <c r="F145" s="138" t="s">
        <v>6478</v>
      </c>
      <c r="G145" s="139" t="s">
        <v>445</v>
      </c>
      <c r="H145" s="140">
        <v>1</v>
      </c>
      <c r="I145" s="141"/>
      <c r="J145" s="142">
        <f t="shared" si="0"/>
        <v>0</v>
      </c>
      <c r="K145" s="138" t="s">
        <v>274</v>
      </c>
      <c r="L145" s="32"/>
      <c r="M145" s="143" t="s">
        <v>1</v>
      </c>
      <c r="N145" s="144" t="s">
        <v>43</v>
      </c>
      <c r="P145" s="145">
        <f t="shared" si="1"/>
        <v>0</v>
      </c>
      <c r="Q145" s="145">
        <v>0</v>
      </c>
      <c r="R145" s="145">
        <f t="shared" si="2"/>
        <v>0</v>
      </c>
      <c r="S145" s="145">
        <v>0</v>
      </c>
      <c r="T145" s="146">
        <f t="shared" si="3"/>
        <v>0</v>
      </c>
      <c r="AR145" s="147" t="s">
        <v>4994</v>
      </c>
      <c r="AT145" s="147" t="s">
        <v>270</v>
      </c>
      <c r="AU145" s="147" t="s">
        <v>84</v>
      </c>
      <c r="AY145" s="17" t="s">
        <v>268</v>
      </c>
      <c r="BE145" s="148">
        <f t="shared" si="4"/>
        <v>0</v>
      </c>
      <c r="BF145" s="148">
        <f t="shared" si="5"/>
        <v>0</v>
      </c>
      <c r="BG145" s="148">
        <f t="shared" si="6"/>
        <v>0</v>
      </c>
      <c r="BH145" s="148">
        <f t="shared" si="7"/>
        <v>0</v>
      </c>
      <c r="BI145" s="148">
        <f t="shared" si="8"/>
        <v>0</v>
      </c>
      <c r="BJ145" s="17" t="s">
        <v>90</v>
      </c>
      <c r="BK145" s="148">
        <f t="shared" si="9"/>
        <v>0</v>
      </c>
      <c r="BL145" s="17" t="s">
        <v>4994</v>
      </c>
      <c r="BM145" s="147" t="s">
        <v>6479</v>
      </c>
    </row>
    <row r="146" spans="2:65" s="1" customFormat="1" ht="16.5" customHeight="1">
      <c r="B146" s="32"/>
      <c r="C146" s="136" t="s">
        <v>387</v>
      </c>
      <c r="D146" s="136" t="s">
        <v>270</v>
      </c>
      <c r="E146" s="137" t="s">
        <v>6480</v>
      </c>
      <c r="F146" s="138" t="s">
        <v>6481</v>
      </c>
      <c r="G146" s="139" t="s">
        <v>445</v>
      </c>
      <c r="H146" s="140">
        <v>1</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4994</v>
      </c>
      <c r="AT146" s="147" t="s">
        <v>270</v>
      </c>
      <c r="AU146" s="147" t="s">
        <v>84</v>
      </c>
      <c r="AY146" s="17" t="s">
        <v>268</v>
      </c>
      <c r="BE146" s="148">
        <f t="shared" si="4"/>
        <v>0</v>
      </c>
      <c r="BF146" s="148">
        <f t="shared" si="5"/>
        <v>0</v>
      </c>
      <c r="BG146" s="148">
        <f t="shared" si="6"/>
        <v>0</v>
      </c>
      <c r="BH146" s="148">
        <f t="shared" si="7"/>
        <v>0</v>
      </c>
      <c r="BI146" s="148">
        <f t="shared" si="8"/>
        <v>0</v>
      </c>
      <c r="BJ146" s="17" t="s">
        <v>90</v>
      </c>
      <c r="BK146" s="148">
        <f t="shared" si="9"/>
        <v>0</v>
      </c>
      <c r="BL146" s="17" t="s">
        <v>4994</v>
      </c>
      <c r="BM146" s="147" t="s">
        <v>6482</v>
      </c>
    </row>
    <row r="147" spans="2:65" s="1" customFormat="1" ht="44.25" customHeight="1">
      <c r="B147" s="32"/>
      <c r="C147" s="136" t="s">
        <v>7</v>
      </c>
      <c r="D147" s="136" t="s">
        <v>270</v>
      </c>
      <c r="E147" s="137" t="s">
        <v>6483</v>
      </c>
      <c r="F147" s="138" t="s">
        <v>6484</v>
      </c>
      <c r="G147" s="139" t="s">
        <v>445</v>
      </c>
      <c r="H147" s="140">
        <v>1</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4994</v>
      </c>
      <c r="AT147" s="147" t="s">
        <v>270</v>
      </c>
      <c r="AU147" s="147" t="s">
        <v>84</v>
      </c>
      <c r="AY147" s="17" t="s">
        <v>268</v>
      </c>
      <c r="BE147" s="148">
        <f t="shared" si="4"/>
        <v>0</v>
      </c>
      <c r="BF147" s="148">
        <f t="shared" si="5"/>
        <v>0</v>
      </c>
      <c r="BG147" s="148">
        <f t="shared" si="6"/>
        <v>0</v>
      </c>
      <c r="BH147" s="148">
        <f t="shared" si="7"/>
        <v>0</v>
      </c>
      <c r="BI147" s="148">
        <f t="shared" si="8"/>
        <v>0</v>
      </c>
      <c r="BJ147" s="17" t="s">
        <v>90</v>
      </c>
      <c r="BK147" s="148">
        <f t="shared" si="9"/>
        <v>0</v>
      </c>
      <c r="BL147" s="17" t="s">
        <v>4994</v>
      </c>
      <c r="BM147" s="147" t="s">
        <v>6485</v>
      </c>
    </row>
    <row r="148" spans="2:65" s="1" customFormat="1" ht="44.25" customHeight="1">
      <c r="B148" s="32"/>
      <c r="C148" s="136" t="s">
        <v>396</v>
      </c>
      <c r="D148" s="136" t="s">
        <v>270</v>
      </c>
      <c r="E148" s="137" t="s">
        <v>7150</v>
      </c>
      <c r="F148" s="138" t="s">
        <v>7151</v>
      </c>
      <c r="G148" s="139" t="s">
        <v>665</v>
      </c>
      <c r="H148" s="140">
        <v>1</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4994</v>
      </c>
      <c r="AT148" s="147" t="s">
        <v>270</v>
      </c>
      <c r="AU148" s="147" t="s">
        <v>84</v>
      </c>
      <c r="AY148" s="17" t="s">
        <v>268</v>
      </c>
      <c r="BE148" s="148">
        <f t="shared" si="4"/>
        <v>0</v>
      </c>
      <c r="BF148" s="148">
        <f t="shared" si="5"/>
        <v>0</v>
      </c>
      <c r="BG148" s="148">
        <f t="shared" si="6"/>
        <v>0</v>
      </c>
      <c r="BH148" s="148">
        <f t="shared" si="7"/>
        <v>0</v>
      </c>
      <c r="BI148" s="148">
        <f t="shared" si="8"/>
        <v>0</v>
      </c>
      <c r="BJ148" s="17" t="s">
        <v>90</v>
      </c>
      <c r="BK148" s="148">
        <f t="shared" si="9"/>
        <v>0</v>
      </c>
      <c r="BL148" s="17" t="s">
        <v>4994</v>
      </c>
      <c r="BM148" s="147" t="s">
        <v>7152</v>
      </c>
    </row>
    <row r="149" spans="2:65" s="1" customFormat="1" ht="87.75">
      <c r="B149" s="32"/>
      <c r="D149" s="150" t="s">
        <v>475</v>
      </c>
      <c r="F149" s="178" t="s">
        <v>7153</v>
      </c>
      <c r="I149" s="179"/>
      <c r="L149" s="32"/>
      <c r="M149" s="180"/>
      <c r="T149" s="56"/>
      <c r="AT149" s="17" t="s">
        <v>475</v>
      </c>
      <c r="AU149" s="17" t="s">
        <v>84</v>
      </c>
    </row>
    <row r="150" spans="2:65" s="1" customFormat="1" ht="16.5" customHeight="1">
      <c r="B150" s="32"/>
      <c r="C150" s="136" t="s">
        <v>401</v>
      </c>
      <c r="D150" s="136" t="s">
        <v>270</v>
      </c>
      <c r="E150" s="137" t="s">
        <v>7154</v>
      </c>
      <c r="F150" s="138" t="s">
        <v>7155</v>
      </c>
      <c r="G150" s="139" t="s">
        <v>665</v>
      </c>
      <c r="H150" s="140">
        <v>1</v>
      </c>
      <c r="I150" s="141"/>
      <c r="J150" s="142">
        <f>ROUND(I150*H150,2)</f>
        <v>0</v>
      </c>
      <c r="K150" s="138" t="s">
        <v>1</v>
      </c>
      <c r="L150" s="32"/>
      <c r="M150" s="143" t="s">
        <v>1</v>
      </c>
      <c r="N150" s="144" t="s">
        <v>43</v>
      </c>
      <c r="P150" s="145">
        <f>O150*H150</f>
        <v>0</v>
      </c>
      <c r="Q150" s="145">
        <v>0</v>
      </c>
      <c r="R150" s="145">
        <f>Q150*H150</f>
        <v>0</v>
      </c>
      <c r="S150" s="145">
        <v>0</v>
      </c>
      <c r="T150" s="146">
        <f>S150*H150</f>
        <v>0</v>
      </c>
      <c r="AR150" s="147" t="s">
        <v>4994</v>
      </c>
      <c r="AT150" s="147" t="s">
        <v>270</v>
      </c>
      <c r="AU150" s="147" t="s">
        <v>84</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4994</v>
      </c>
      <c r="BM150" s="147" t="s">
        <v>7156</v>
      </c>
    </row>
    <row r="151" spans="2:65" s="1" customFormat="1" ht="87.75">
      <c r="B151" s="32"/>
      <c r="D151" s="150" t="s">
        <v>475</v>
      </c>
      <c r="F151" s="178" t="s">
        <v>7157</v>
      </c>
      <c r="I151" s="179"/>
      <c r="L151" s="32"/>
      <c r="M151" s="180"/>
      <c r="T151" s="56"/>
      <c r="AT151" s="17" t="s">
        <v>475</v>
      </c>
      <c r="AU151" s="17" t="s">
        <v>84</v>
      </c>
    </row>
    <row r="152" spans="2:65" s="1" customFormat="1" ht="16.5" customHeight="1">
      <c r="B152" s="32"/>
      <c r="C152" s="136" t="s">
        <v>406</v>
      </c>
      <c r="D152" s="136" t="s">
        <v>270</v>
      </c>
      <c r="E152" s="137" t="s">
        <v>7158</v>
      </c>
      <c r="F152" s="138" t="s">
        <v>7159</v>
      </c>
      <c r="G152" s="139" t="s">
        <v>665</v>
      </c>
      <c r="H152" s="140">
        <v>1</v>
      </c>
      <c r="I152" s="141"/>
      <c r="J152" s="142">
        <f>ROUND(I152*H152,2)</f>
        <v>0</v>
      </c>
      <c r="K152" s="138" t="s">
        <v>1</v>
      </c>
      <c r="L152" s="32"/>
      <c r="M152" s="143" t="s">
        <v>1</v>
      </c>
      <c r="N152" s="144" t="s">
        <v>43</v>
      </c>
      <c r="P152" s="145">
        <f>O152*H152</f>
        <v>0</v>
      </c>
      <c r="Q152" s="145">
        <v>0</v>
      </c>
      <c r="R152" s="145">
        <f>Q152*H152</f>
        <v>0</v>
      </c>
      <c r="S152" s="145">
        <v>0</v>
      </c>
      <c r="T152" s="146">
        <f>S152*H152</f>
        <v>0</v>
      </c>
      <c r="AR152" s="147" t="s">
        <v>4994</v>
      </c>
      <c r="AT152" s="147" t="s">
        <v>270</v>
      </c>
      <c r="AU152" s="147" t="s">
        <v>84</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4994</v>
      </c>
      <c r="BM152" s="147" t="s">
        <v>7160</v>
      </c>
    </row>
    <row r="153" spans="2:65" s="1" customFormat="1" ht="48.75">
      <c r="B153" s="32"/>
      <c r="D153" s="150" t="s">
        <v>475</v>
      </c>
      <c r="F153" s="178" t="s">
        <v>7161</v>
      </c>
      <c r="I153" s="179"/>
      <c r="L153" s="32"/>
      <c r="M153" s="198"/>
      <c r="N153" s="183"/>
      <c r="O153" s="183"/>
      <c r="P153" s="183"/>
      <c r="Q153" s="183"/>
      <c r="R153" s="183"/>
      <c r="S153" s="183"/>
      <c r="T153" s="199"/>
      <c r="AT153" s="17" t="s">
        <v>475</v>
      </c>
      <c r="AU153" s="17" t="s">
        <v>84</v>
      </c>
    </row>
    <row r="154" spans="2:65" s="1" customFormat="1" ht="6.95" customHeight="1">
      <c r="B154" s="44"/>
      <c r="C154" s="45"/>
      <c r="D154" s="45"/>
      <c r="E154" s="45"/>
      <c r="F154" s="45"/>
      <c r="G154" s="45"/>
      <c r="H154" s="45"/>
      <c r="I154" s="45"/>
      <c r="J154" s="45"/>
      <c r="K154" s="45"/>
      <c r="L154" s="32"/>
    </row>
  </sheetData>
  <sheetProtection algorithmName="SHA-512" hashValue="rqi00PNCsys71V4YaPzbeJoFLkSjVnBcU3P8sBAAbEE3SZyVDuwaJupuSQ2/8mP4qLW0i79z0MtXwgXeC7Vuog==" saltValue="B1D17IsZhcZuJhKj+QtmzWAm9ePMCE3YOa3trPl+QkdL/4z50Tb8Qwk+XpP6UIQxBKZiaZwC8qXUtEMHnA6yvg==" spinCount="100000" sheet="1" objects="1" scenarios="1" formatColumns="0" formatRows="0" autoFilter="0"/>
  <autoFilter ref="C120:K153" xr:uid="{00000000-0009-0000-0000-000022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826"/>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7162</v>
      </c>
      <c r="H4" s="20"/>
    </row>
    <row r="5" spans="2:8" ht="12" customHeight="1">
      <c r="B5" s="20"/>
      <c r="C5" s="24" t="s">
        <v>13</v>
      </c>
      <c r="D5" s="250" t="s">
        <v>14</v>
      </c>
      <c r="E5" s="242"/>
      <c r="F5" s="242"/>
      <c r="H5" s="20"/>
    </row>
    <row r="6" spans="2:8" ht="36.950000000000003" customHeight="1">
      <c r="B6" s="20"/>
      <c r="C6" s="26" t="s">
        <v>16</v>
      </c>
      <c r="D6" s="247" t="s">
        <v>17</v>
      </c>
      <c r="E6" s="242"/>
      <c r="F6" s="242"/>
      <c r="H6" s="20"/>
    </row>
    <row r="7" spans="2:8" ht="16.5" customHeight="1">
      <c r="B7" s="20"/>
      <c r="C7" s="27" t="s">
        <v>22</v>
      </c>
      <c r="D7" s="52" t="str">
        <f>'Rekapitulace stavby'!AN8</f>
        <v>14. 12. 2023</v>
      </c>
      <c r="H7" s="20"/>
    </row>
    <row r="8" spans="2:8" s="1" customFormat="1" ht="10.9" customHeight="1">
      <c r="B8" s="32"/>
      <c r="H8" s="32"/>
    </row>
    <row r="9" spans="2:8" s="10" customFormat="1" ht="29.25" customHeight="1">
      <c r="B9" s="116"/>
      <c r="C9" s="117" t="s">
        <v>58</v>
      </c>
      <c r="D9" s="118" t="s">
        <v>59</v>
      </c>
      <c r="E9" s="118" t="s">
        <v>255</v>
      </c>
      <c r="F9" s="119" t="s">
        <v>7163</v>
      </c>
      <c r="H9" s="116"/>
    </row>
    <row r="10" spans="2:8" s="1" customFormat="1" ht="26.45" customHeight="1">
      <c r="B10" s="32"/>
      <c r="C10" s="203" t="s">
        <v>7164</v>
      </c>
      <c r="D10" s="203" t="s">
        <v>88</v>
      </c>
      <c r="H10" s="32"/>
    </row>
    <row r="11" spans="2:8" s="1" customFormat="1" ht="16.899999999999999" customHeight="1">
      <c r="B11" s="32"/>
      <c r="C11" s="204" t="s">
        <v>214</v>
      </c>
      <c r="D11" s="205" t="s">
        <v>1</v>
      </c>
      <c r="E11" s="206" t="s">
        <v>215</v>
      </c>
      <c r="F11" s="207">
        <v>86.09</v>
      </c>
      <c r="H11" s="32"/>
    </row>
    <row r="12" spans="2:8" s="1" customFormat="1" ht="16.899999999999999" customHeight="1">
      <c r="B12" s="32"/>
      <c r="C12" s="208" t="s">
        <v>1</v>
      </c>
      <c r="D12" s="208" t="s">
        <v>7165</v>
      </c>
      <c r="E12" s="17" t="s">
        <v>1</v>
      </c>
      <c r="F12" s="209">
        <v>0</v>
      </c>
      <c r="H12" s="32"/>
    </row>
    <row r="13" spans="2:8" s="1" customFormat="1" ht="16.899999999999999" customHeight="1">
      <c r="B13" s="32"/>
      <c r="C13" s="208" t="s">
        <v>1</v>
      </c>
      <c r="D13" s="208" t="s">
        <v>7166</v>
      </c>
      <c r="E13" s="17" t="s">
        <v>1</v>
      </c>
      <c r="F13" s="209">
        <v>86.09</v>
      </c>
      <c r="H13" s="32"/>
    </row>
    <row r="14" spans="2:8" s="1" customFormat="1" ht="16.899999999999999" customHeight="1">
      <c r="B14" s="32"/>
      <c r="C14" s="208" t="s">
        <v>1</v>
      </c>
      <c r="D14" s="208" t="s">
        <v>278</v>
      </c>
      <c r="E14" s="17" t="s">
        <v>1</v>
      </c>
      <c r="F14" s="209">
        <v>86.09</v>
      </c>
      <c r="H14" s="32"/>
    </row>
    <row r="15" spans="2:8" s="1" customFormat="1" ht="16.899999999999999" customHeight="1">
      <c r="B15" s="32"/>
      <c r="C15" s="210" t="s">
        <v>7167</v>
      </c>
      <c r="H15" s="32"/>
    </row>
    <row r="16" spans="2:8" s="1" customFormat="1" ht="16.899999999999999" customHeight="1">
      <c r="B16" s="32"/>
      <c r="C16" s="208" t="s">
        <v>420</v>
      </c>
      <c r="D16" s="208" t="s">
        <v>421</v>
      </c>
      <c r="E16" s="17" t="s">
        <v>215</v>
      </c>
      <c r="F16" s="209">
        <v>490.82</v>
      </c>
      <c r="H16" s="32"/>
    </row>
    <row r="17" spans="2:8" s="1" customFormat="1" ht="16.899999999999999" customHeight="1">
      <c r="B17" s="32"/>
      <c r="C17" s="204" t="s">
        <v>217</v>
      </c>
      <c r="D17" s="205" t="s">
        <v>1</v>
      </c>
      <c r="E17" s="206" t="s">
        <v>215</v>
      </c>
      <c r="F17" s="207">
        <v>167.43</v>
      </c>
      <c r="H17" s="32"/>
    </row>
    <row r="18" spans="2:8" s="1" customFormat="1" ht="16.899999999999999" customHeight="1">
      <c r="B18" s="32"/>
      <c r="C18" s="208" t="s">
        <v>1</v>
      </c>
      <c r="D18" s="208" t="s">
        <v>7168</v>
      </c>
      <c r="E18" s="17" t="s">
        <v>1</v>
      </c>
      <c r="F18" s="209">
        <v>0</v>
      </c>
      <c r="H18" s="32"/>
    </row>
    <row r="19" spans="2:8" s="1" customFormat="1" ht="16.899999999999999" customHeight="1">
      <c r="B19" s="32"/>
      <c r="C19" s="208" t="s">
        <v>1</v>
      </c>
      <c r="D19" s="208" t="s">
        <v>7169</v>
      </c>
      <c r="E19" s="17" t="s">
        <v>1</v>
      </c>
      <c r="F19" s="209">
        <v>167.43</v>
      </c>
      <c r="H19" s="32"/>
    </row>
    <row r="20" spans="2:8" s="1" customFormat="1" ht="16.899999999999999" customHeight="1">
      <c r="B20" s="32"/>
      <c r="C20" s="208" t="s">
        <v>1</v>
      </c>
      <c r="D20" s="208" t="s">
        <v>278</v>
      </c>
      <c r="E20" s="17" t="s">
        <v>1</v>
      </c>
      <c r="F20" s="209">
        <v>167.43</v>
      </c>
      <c r="H20" s="32"/>
    </row>
    <row r="21" spans="2:8" s="1" customFormat="1" ht="16.899999999999999" customHeight="1">
      <c r="B21" s="32"/>
      <c r="C21" s="210" t="s">
        <v>7167</v>
      </c>
      <c r="H21" s="32"/>
    </row>
    <row r="22" spans="2:8" s="1" customFormat="1" ht="16.899999999999999" customHeight="1">
      <c r="B22" s="32"/>
      <c r="C22" s="208" t="s">
        <v>420</v>
      </c>
      <c r="D22" s="208" t="s">
        <v>421</v>
      </c>
      <c r="E22" s="17" t="s">
        <v>215</v>
      </c>
      <c r="F22" s="209">
        <v>490.82</v>
      </c>
      <c r="H22" s="32"/>
    </row>
    <row r="23" spans="2:8" s="1" customFormat="1" ht="16.899999999999999" customHeight="1">
      <c r="B23" s="32"/>
      <c r="C23" s="204" t="s">
        <v>220</v>
      </c>
      <c r="D23" s="205" t="s">
        <v>1</v>
      </c>
      <c r="E23" s="206" t="s">
        <v>215</v>
      </c>
      <c r="F23" s="207">
        <v>196.59</v>
      </c>
      <c r="H23" s="32"/>
    </row>
    <row r="24" spans="2:8" s="1" customFormat="1" ht="16.899999999999999" customHeight="1">
      <c r="B24" s="32"/>
      <c r="C24" s="208" t="s">
        <v>1</v>
      </c>
      <c r="D24" s="208" t="s">
        <v>7170</v>
      </c>
      <c r="E24" s="17" t="s">
        <v>1</v>
      </c>
      <c r="F24" s="209">
        <v>196.59</v>
      </c>
      <c r="H24" s="32"/>
    </row>
    <row r="25" spans="2:8" s="1" customFormat="1" ht="16.899999999999999" customHeight="1">
      <c r="B25" s="32"/>
      <c r="C25" s="208" t="s">
        <v>1</v>
      </c>
      <c r="D25" s="208" t="s">
        <v>278</v>
      </c>
      <c r="E25" s="17" t="s">
        <v>1</v>
      </c>
      <c r="F25" s="209">
        <v>196.59</v>
      </c>
      <c r="H25" s="32"/>
    </row>
    <row r="26" spans="2:8" s="1" customFormat="1" ht="16.899999999999999" customHeight="1">
      <c r="B26" s="32"/>
      <c r="C26" s="210" t="s">
        <v>7167</v>
      </c>
      <c r="H26" s="32"/>
    </row>
    <row r="27" spans="2:8" s="1" customFormat="1" ht="16.899999999999999" customHeight="1">
      <c r="B27" s="32"/>
      <c r="C27" s="208" t="s">
        <v>322</v>
      </c>
      <c r="D27" s="208" t="s">
        <v>323</v>
      </c>
      <c r="E27" s="17" t="s">
        <v>215</v>
      </c>
      <c r="F27" s="209">
        <v>776.12</v>
      </c>
      <c r="H27" s="32"/>
    </row>
    <row r="28" spans="2:8" s="1" customFormat="1" ht="16.899999999999999" customHeight="1">
      <c r="B28" s="32"/>
      <c r="C28" s="204" t="s">
        <v>222</v>
      </c>
      <c r="D28" s="205" t="s">
        <v>1</v>
      </c>
      <c r="E28" s="206" t="s">
        <v>215</v>
      </c>
      <c r="F28" s="207">
        <v>397.96</v>
      </c>
      <c r="H28" s="32"/>
    </row>
    <row r="29" spans="2:8" s="1" customFormat="1" ht="16.899999999999999" customHeight="1">
      <c r="B29" s="32"/>
      <c r="C29" s="208" t="s">
        <v>1</v>
      </c>
      <c r="D29" s="208" t="s">
        <v>7171</v>
      </c>
      <c r="E29" s="17" t="s">
        <v>1</v>
      </c>
      <c r="F29" s="209">
        <v>0</v>
      </c>
      <c r="H29" s="32"/>
    </row>
    <row r="30" spans="2:8" s="1" customFormat="1" ht="16.899999999999999" customHeight="1">
      <c r="B30" s="32"/>
      <c r="C30" s="208" t="s">
        <v>1</v>
      </c>
      <c r="D30" s="208" t="s">
        <v>7172</v>
      </c>
      <c r="E30" s="17" t="s">
        <v>1</v>
      </c>
      <c r="F30" s="209">
        <v>397.96</v>
      </c>
      <c r="H30" s="32"/>
    </row>
    <row r="31" spans="2:8" s="1" customFormat="1" ht="16.899999999999999" customHeight="1">
      <c r="B31" s="32"/>
      <c r="C31" s="208" t="s">
        <v>1</v>
      </c>
      <c r="D31" s="208" t="s">
        <v>278</v>
      </c>
      <c r="E31" s="17" t="s">
        <v>1</v>
      </c>
      <c r="F31" s="209">
        <v>397.96</v>
      </c>
      <c r="H31" s="32"/>
    </row>
    <row r="32" spans="2:8" s="1" customFormat="1" ht="16.899999999999999" customHeight="1">
      <c r="B32" s="32"/>
      <c r="C32" s="210" t="s">
        <v>7167</v>
      </c>
      <c r="H32" s="32"/>
    </row>
    <row r="33" spans="2:8" s="1" customFormat="1" ht="16.899999999999999" customHeight="1">
      <c r="B33" s="32"/>
      <c r="C33" s="208" t="s">
        <v>322</v>
      </c>
      <c r="D33" s="208" t="s">
        <v>323</v>
      </c>
      <c r="E33" s="17" t="s">
        <v>215</v>
      </c>
      <c r="F33" s="209">
        <v>776.12</v>
      </c>
      <c r="H33" s="32"/>
    </row>
    <row r="34" spans="2:8" s="1" customFormat="1" ht="16.899999999999999" customHeight="1">
      <c r="B34" s="32"/>
      <c r="C34" s="204" t="s">
        <v>224</v>
      </c>
      <c r="D34" s="205" t="s">
        <v>1</v>
      </c>
      <c r="E34" s="206" t="s">
        <v>215</v>
      </c>
      <c r="F34" s="207">
        <v>155.38</v>
      </c>
      <c r="H34" s="32"/>
    </row>
    <row r="35" spans="2:8" s="1" customFormat="1" ht="16.899999999999999" customHeight="1">
      <c r="B35" s="32"/>
      <c r="C35" s="208" t="s">
        <v>1</v>
      </c>
      <c r="D35" s="208" t="s">
        <v>7173</v>
      </c>
      <c r="E35" s="17" t="s">
        <v>1</v>
      </c>
      <c r="F35" s="209">
        <v>155.38</v>
      </c>
      <c r="H35" s="32"/>
    </row>
    <row r="36" spans="2:8" s="1" customFormat="1" ht="16.899999999999999" customHeight="1">
      <c r="B36" s="32"/>
      <c r="C36" s="208" t="s">
        <v>1</v>
      </c>
      <c r="D36" s="208" t="s">
        <v>278</v>
      </c>
      <c r="E36" s="17" t="s">
        <v>1</v>
      </c>
      <c r="F36" s="209">
        <v>155.38</v>
      </c>
      <c r="H36" s="32"/>
    </row>
    <row r="37" spans="2:8" s="1" customFormat="1" ht="16.899999999999999" customHeight="1">
      <c r="B37" s="32"/>
      <c r="C37" s="210" t="s">
        <v>7167</v>
      </c>
      <c r="H37" s="32"/>
    </row>
    <row r="38" spans="2:8" s="1" customFormat="1" ht="16.899999999999999" customHeight="1">
      <c r="B38" s="32"/>
      <c r="C38" s="208" t="s">
        <v>322</v>
      </c>
      <c r="D38" s="208" t="s">
        <v>323</v>
      </c>
      <c r="E38" s="17" t="s">
        <v>215</v>
      </c>
      <c r="F38" s="209">
        <v>776.12</v>
      </c>
      <c r="H38" s="32"/>
    </row>
    <row r="39" spans="2:8" s="1" customFormat="1" ht="16.899999999999999" customHeight="1">
      <c r="B39" s="32"/>
      <c r="C39" s="204" t="s">
        <v>226</v>
      </c>
      <c r="D39" s="205" t="s">
        <v>1</v>
      </c>
      <c r="E39" s="206" t="s">
        <v>215</v>
      </c>
      <c r="F39" s="207">
        <v>26.19</v>
      </c>
      <c r="H39" s="32"/>
    </row>
    <row r="40" spans="2:8" s="1" customFormat="1" ht="16.899999999999999" customHeight="1">
      <c r="B40" s="32"/>
      <c r="C40" s="208" t="s">
        <v>1</v>
      </c>
      <c r="D40" s="208" t="s">
        <v>7174</v>
      </c>
      <c r="E40" s="17" t="s">
        <v>1</v>
      </c>
      <c r="F40" s="209">
        <v>0</v>
      </c>
      <c r="H40" s="32"/>
    </row>
    <row r="41" spans="2:8" s="1" customFormat="1" ht="16.899999999999999" customHeight="1">
      <c r="B41" s="32"/>
      <c r="C41" s="208" t="s">
        <v>1</v>
      </c>
      <c r="D41" s="208" t="s">
        <v>7175</v>
      </c>
      <c r="E41" s="17" t="s">
        <v>1</v>
      </c>
      <c r="F41" s="209">
        <v>26.19</v>
      </c>
      <c r="H41" s="32"/>
    </row>
    <row r="42" spans="2:8" s="1" customFormat="1" ht="16.899999999999999" customHeight="1">
      <c r="B42" s="32"/>
      <c r="C42" s="208" t="s">
        <v>1</v>
      </c>
      <c r="D42" s="208" t="s">
        <v>278</v>
      </c>
      <c r="E42" s="17" t="s">
        <v>1</v>
      </c>
      <c r="F42" s="209">
        <v>26.19</v>
      </c>
      <c r="H42" s="32"/>
    </row>
    <row r="43" spans="2:8" s="1" customFormat="1" ht="16.899999999999999" customHeight="1">
      <c r="B43" s="32"/>
      <c r="C43" s="210" t="s">
        <v>7167</v>
      </c>
      <c r="H43" s="32"/>
    </row>
    <row r="44" spans="2:8" s="1" customFormat="1" ht="16.899999999999999" customHeight="1">
      <c r="B44" s="32"/>
      <c r="C44" s="208" t="s">
        <v>322</v>
      </c>
      <c r="D44" s="208" t="s">
        <v>323</v>
      </c>
      <c r="E44" s="17" t="s">
        <v>215</v>
      </c>
      <c r="F44" s="209">
        <v>776.12</v>
      </c>
      <c r="H44" s="32"/>
    </row>
    <row r="45" spans="2:8" s="1" customFormat="1" ht="16.899999999999999" customHeight="1">
      <c r="B45" s="32"/>
      <c r="C45" s="204" t="s">
        <v>229</v>
      </c>
      <c r="D45" s="205" t="s">
        <v>1</v>
      </c>
      <c r="E45" s="206" t="s">
        <v>215</v>
      </c>
      <c r="F45" s="207">
        <v>776.12</v>
      </c>
      <c r="H45" s="32"/>
    </row>
    <row r="46" spans="2:8" s="1" customFormat="1" ht="16.899999999999999" customHeight="1">
      <c r="B46" s="32"/>
      <c r="C46" s="208" t="s">
        <v>1</v>
      </c>
      <c r="D46" s="208" t="s">
        <v>220</v>
      </c>
      <c r="E46" s="17" t="s">
        <v>1</v>
      </c>
      <c r="F46" s="209">
        <v>196.59</v>
      </c>
      <c r="H46" s="32"/>
    </row>
    <row r="47" spans="2:8" s="1" customFormat="1" ht="16.899999999999999" customHeight="1">
      <c r="B47" s="32"/>
      <c r="C47" s="208" t="s">
        <v>1</v>
      </c>
      <c r="D47" s="208" t="s">
        <v>224</v>
      </c>
      <c r="E47" s="17" t="s">
        <v>1</v>
      </c>
      <c r="F47" s="209">
        <v>155.38</v>
      </c>
      <c r="H47" s="32"/>
    </row>
    <row r="48" spans="2:8" s="1" customFormat="1" ht="16.899999999999999" customHeight="1">
      <c r="B48" s="32"/>
      <c r="C48" s="208" t="s">
        <v>1</v>
      </c>
      <c r="D48" s="208" t="s">
        <v>226</v>
      </c>
      <c r="E48" s="17" t="s">
        <v>1</v>
      </c>
      <c r="F48" s="209">
        <v>26.19</v>
      </c>
      <c r="H48" s="32"/>
    </row>
    <row r="49" spans="2:8" s="1" customFormat="1" ht="16.899999999999999" customHeight="1">
      <c r="B49" s="32"/>
      <c r="C49" s="208" t="s">
        <v>1</v>
      </c>
      <c r="D49" s="208" t="s">
        <v>222</v>
      </c>
      <c r="E49" s="17" t="s">
        <v>1</v>
      </c>
      <c r="F49" s="209">
        <v>397.96</v>
      </c>
      <c r="H49" s="32"/>
    </row>
    <row r="50" spans="2:8" s="1" customFormat="1" ht="16.899999999999999" customHeight="1">
      <c r="B50" s="32"/>
      <c r="C50" s="208" t="s">
        <v>229</v>
      </c>
      <c r="D50" s="208" t="s">
        <v>278</v>
      </c>
      <c r="E50" s="17" t="s">
        <v>1</v>
      </c>
      <c r="F50" s="209">
        <v>776.12</v>
      </c>
      <c r="H50" s="32"/>
    </row>
    <row r="51" spans="2:8" s="1" customFormat="1" ht="16.899999999999999" customHeight="1">
      <c r="B51" s="32"/>
      <c r="C51" s="210" t="s">
        <v>7167</v>
      </c>
      <c r="H51" s="32"/>
    </row>
    <row r="52" spans="2:8" s="1" customFormat="1" ht="16.899999999999999" customHeight="1">
      <c r="B52" s="32"/>
      <c r="C52" s="208" t="s">
        <v>322</v>
      </c>
      <c r="D52" s="208" t="s">
        <v>323</v>
      </c>
      <c r="E52" s="17" t="s">
        <v>215</v>
      </c>
      <c r="F52" s="209">
        <v>776.12</v>
      </c>
      <c r="H52" s="32"/>
    </row>
    <row r="53" spans="2:8" s="1" customFormat="1" ht="22.5">
      <c r="B53" s="32"/>
      <c r="C53" s="208" t="s">
        <v>397</v>
      </c>
      <c r="D53" s="208" t="s">
        <v>398</v>
      </c>
      <c r="E53" s="17" t="s">
        <v>215</v>
      </c>
      <c r="F53" s="209">
        <v>819.62</v>
      </c>
      <c r="H53" s="32"/>
    </row>
    <row r="54" spans="2:8" s="1" customFormat="1" ht="22.5">
      <c r="B54" s="32"/>
      <c r="C54" s="208" t="s">
        <v>402</v>
      </c>
      <c r="D54" s="208" t="s">
        <v>403</v>
      </c>
      <c r="E54" s="17" t="s">
        <v>215</v>
      </c>
      <c r="F54" s="209">
        <v>8196.2000000000007</v>
      </c>
      <c r="H54" s="32"/>
    </row>
    <row r="55" spans="2:8" s="1" customFormat="1" ht="22.5">
      <c r="B55" s="32"/>
      <c r="C55" s="208" t="s">
        <v>411</v>
      </c>
      <c r="D55" s="208" t="s">
        <v>412</v>
      </c>
      <c r="E55" s="17" t="s">
        <v>413</v>
      </c>
      <c r="F55" s="209">
        <v>1434.335</v>
      </c>
      <c r="H55" s="32"/>
    </row>
    <row r="56" spans="2:8" s="1" customFormat="1" ht="16.899999999999999" customHeight="1">
      <c r="B56" s="32"/>
      <c r="C56" s="204" t="s">
        <v>7176</v>
      </c>
      <c r="D56" s="205" t="s">
        <v>1</v>
      </c>
      <c r="E56" s="206" t="s">
        <v>215</v>
      </c>
      <c r="F56" s="207">
        <v>417.851</v>
      </c>
      <c r="H56" s="32"/>
    </row>
    <row r="57" spans="2:8" s="1" customFormat="1" ht="16.899999999999999" customHeight="1">
      <c r="B57" s="32"/>
      <c r="C57" s="204" t="s">
        <v>232</v>
      </c>
      <c r="D57" s="205" t="s">
        <v>1</v>
      </c>
      <c r="E57" s="206" t="s">
        <v>215</v>
      </c>
      <c r="F57" s="207">
        <v>180.8</v>
      </c>
      <c r="H57" s="32"/>
    </row>
    <row r="58" spans="2:8" s="1" customFormat="1" ht="16.899999999999999" customHeight="1">
      <c r="B58" s="32"/>
      <c r="C58" s="208" t="s">
        <v>1</v>
      </c>
      <c r="D58" s="208" t="s">
        <v>330</v>
      </c>
      <c r="E58" s="17" t="s">
        <v>1</v>
      </c>
      <c r="F58" s="209">
        <v>0</v>
      </c>
      <c r="H58" s="32"/>
    </row>
    <row r="59" spans="2:8" s="1" customFormat="1" ht="16.899999999999999" customHeight="1">
      <c r="B59" s="32"/>
      <c r="C59" s="208" t="s">
        <v>1</v>
      </c>
      <c r="D59" s="208" t="s">
        <v>331</v>
      </c>
      <c r="E59" s="17" t="s">
        <v>1</v>
      </c>
      <c r="F59" s="209">
        <v>4.8</v>
      </c>
      <c r="H59" s="32"/>
    </row>
    <row r="60" spans="2:8" s="1" customFormat="1" ht="16.899999999999999" customHeight="1">
      <c r="B60" s="32"/>
      <c r="C60" s="208" t="s">
        <v>1</v>
      </c>
      <c r="D60" s="208" t="s">
        <v>332</v>
      </c>
      <c r="E60" s="17" t="s">
        <v>1</v>
      </c>
      <c r="F60" s="209">
        <v>0</v>
      </c>
      <c r="H60" s="32"/>
    </row>
    <row r="61" spans="2:8" s="1" customFormat="1" ht="16.899999999999999" customHeight="1">
      <c r="B61" s="32"/>
      <c r="C61" s="208" t="s">
        <v>1</v>
      </c>
      <c r="D61" s="208" t="s">
        <v>333</v>
      </c>
      <c r="E61" s="17" t="s">
        <v>1</v>
      </c>
      <c r="F61" s="209">
        <v>14.8</v>
      </c>
      <c r="H61" s="32"/>
    </row>
    <row r="62" spans="2:8" s="1" customFormat="1" ht="16.899999999999999" customHeight="1">
      <c r="B62" s="32"/>
      <c r="C62" s="208" t="s">
        <v>1</v>
      </c>
      <c r="D62" s="208" t="s">
        <v>334</v>
      </c>
      <c r="E62" s="17" t="s">
        <v>1</v>
      </c>
      <c r="F62" s="209">
        <v>0</v>
      </c>
      <c r="H62" s="32"/>
    </row>
    <row r="63" spans="2:8" s="1" customFormat="1" ht="16.899999999999999" customHeight="1">
      <c r="B63" s="32"/>
      <c r="C63" s="208" t="s">
        <v>1</v>
      </c>
      <c r="D63" s="208" t="s">
        <v>335</v>
      </c>
      <c r="E63" s="17" t="s">
        <v>1</v>
      </c>
      <c r="F63" s="209">
        <v>7</v>
      </c>
      <c r="H63" s="32"/>
    </row>
    <row r="64" spans="2:8" s="1" customFormat="1" ht="16.899999999999999" customHeight="1">
      <c r="B64" s="32"/>
      <c r="C64" s="208" t="s">
        <v>1</v>
      </c>
      <c r="D64" s="208" t="s">
        <v>336</v>
      </c>
      <c r="E64" s="17" t="s">
        <v>1</v>
      </c>
      <c r="F64" s="209">
        <v>0</v>
      </c>
      <c r="H64" s="32"/>
    </row>
    <row r="65" spans="2:8" s="1" customFormat="1" ht="16.899999999999999" customHeight="1">
      <c r="B65" s="32"/>
      <c r="C65" s="208" t="s">
        <v>1</v>
      </c>
      <c r="D65" s="208" t="s">
        <v>337</v>
      </c>
      <c r="E65" s="17" t="s">
        <v>1</v>
      </c>
      <c r="F65" s="209">
        <v>36</v>
      </c>
      <c r="H65" s="32"/>
    </row>
    <row r="66" spans="2:8" s="1" customFormat="1" ht="16.899999999999999" customHeight="1">
      <c r="B66" s="32"/>
      <c r="C66" s="208" t="s">
        <v>1</v>
      </c>
      <c r="D66" s="208" t="s">
        <v>338</v>
      </c>
      <c r="E66" s="17" t="s">
        <v>1</v>
      </c>
      <c r="F66" s="209">
        <v>0</v>
      </c>
      <c r="H66" s="32"/>
    </row>
    <row r="67" spans="2:8" s="1" customFormat="1" ht="16.899999999999999" customHeight="1">
      <c r="B67" s="32"/>
      <c r="C67" s="208" t="s">
        <v>1</v>
      </c>
      <c r="D67" s="208" t="s">
        <v>339</v>
      </c>
      <c r="E67" s="17" t="s">
        <v>1</v>
      </c>
      <c r="F67" s="209">
        <v>18.7</v>
      </c>
      <c r="H67" s="32"/>
    </row>
    <row r="68" spans="2:8" s="1" customFormat="1" ht="16.899999999999999" customHeight="1">
      <c r="B68" s="32"/>
      <c r="C68" s="208" t="s">
        <v>1</v>
      </c>
      <c r="D68" s="208" t="s">
        <v>340</v>
      </c>
      <c r="E68" s="17" t="s">
        <v>1</v>
      </c>
      <c r="F68" s="209">
        <v>0</v>
      </c>
      <c r="H68" s="32"/>
    </row>
    <row r="69" spans="2:8" s="1" customFormat="1" ht="16.899999999999999" customHeight="1">
      <c r="B69" s="32"/>
      <c r="C69" s="208" t="s">
        <v>1</v>
      </c>
      <c r="D69" s="208" t="s">
        <v>341</v>
      </c>
      <c r="E69" s="17" t="s">
        <v>1</v>
      </c>
      <c r="F69" s="209">
        <v>56</v>
      </c>
      <c r="H69" s="32"/>
    </row>
    <row r="70" spans="2:8" s="1" customFormat="1" ht="16.899999999999999" customHeight="1">
      <c r="B70" s="32"/>
      <c r="C70" s="208" t="s">
        <v>1</v>
      </c>
      <c r="D70" s="208" t="s">
        <v>342</v>
      </c>
      <c r="E70" s="17" t="s">
        <v>1</v>
      </c>
      <c r="F70" s="209">
        <v>0</v>
      </c>
      <c r="H70" s="32"/>
    </row>
    <row r="71" spans="2:8" s="1" customFormat="1" ht="16.899999999999999" customHeight="1">
      <c r="B71" s="32"/>
      <c r="C71" s="208" t="s">
        <v>1</v>
      </c>
      <c r="D71" s="208" t="s">
        <v>343</v>
      </c>
      <c r="E71" s="17" t="s">
        <v>1</v>
      </c>
      <c r="F71" s="209">
        <v>28.5</v>
      </c>
      <c r="H71" s="32"/>
    </row>
    <row r="72" spans="2:8" s="1" customFormat="1" ht="16.899999999999999" customHeight="1">
      <c r="B72" s="32"/>
      <c r="C72" s="208" t="s">
        <v>1</v>
      </c>
      <c r="D72" s="208" t="s">
        <v>344</v>
      </c>
      <c r="E72" s="17" t="s">
        <v>1</v>
      </c>
      <c r="F72" s="209">
        <v>0</v>
      </c>
      <c r="H72" s="32"/>
    </row>
    <row r="73" spans="2:8" s="1" customFormat="1" ht="16.899999999999999" customHeight="1">
      <c r="B73" s="32"/>
      <c r="C73" s="208" t="s">
        <v>1</v>
      </c>
      <c r="D73" s="208" t="s">
        <v>345</v>
      </c>
      <c r="E73" s="17" t="s">
        <v>1</v>
      </c>
      <c r="F73" s="209">
        <v>15</v>
      </c>
      <c r="H73" s="32"/>
    </row>
    <row r="74" spans="2:8" s="1" customFormat="1" ht="16.899999999999999" customHeight="1">
      <c r="B74" s="32"/>
      <c r="C74" s="208" t="s">
        <v>232</v>
      </c>
      <c r="D74" s="208" t="s">
        <v>278</v>
      </c>
      <c r="E74" s="17" t="s">
        <v>1</v>
      </c>
      <c r="F74" s="209">
        <v>180.8</v>
      </c>
      <c r="H74" s="32"/>
    </row>
    <row r="75" spans="2:8" s="1" customFormat="1" ht="16.899999999999999" customHeight="1">
      <c r="B75" s="32"/>
      <c r="C75" s="210" t="s">
        <v>7167</v>
      </c>
      <c r="H75" s="32"/>
    </row>
    <row r="76" spans="2:8" s="1" customFormat="1" ht="22.5">
      <c r="B76" s="32"/>
      <c r="C76" s="208" t="s">
        <v>327</v>
      </c>
      <c r="D76" s="208" t="s">
        <v>328</v>
      </c>
      <c r="E76" s="17" t="s">
        <v>215</v>
      </c>
      <c r="F76" s="209">
        <v>180.8</v>
      </c>
      <c r="H76" s="32"/>
    </row>
    <row r="77" spans="2:8" s="1" customFormat="1" ht="22.5">
      <c r="B77" s="32"/>
      <c r="C77" s="208" t="s">
        <v>397</v>
      </c>
      <c r="D77" s="208" t="s">
        <v>398</v>
      </c>
      <c r="E77" s="17" t="s">
        <v>215</v>
      </c>
      <c r="F77" s="209">
        <v>819.62</v>
      </c>
      <c r="H77" s="32"/>
    </row>
    <row r="78" spans="2:8" s="1" customFormat="1" ht="22.5">
      <c r="B78" s="32"/>
      <c r="C78" s="208" t="s">
        <v>402</v>
      </c>
      <c r="D78" s="208" t="s">
        <v>403</v>
      </c>
      <c r="E78" s="17" t="s">
        <v>215</v>
      </c>
      <c r="F78" s="209">
        <v>8196.2000000000007</v>
      </c>
      <c r="H78" s="32"/>
    </row>
    <row r="79" spans="2:8" s="1" customFormat="1" ht="22.5">
      <c r="B79" s="32"/>
      <c r="C79" s="208" t="s">
        <v>411</v>
      </c>
      <c r="D79" s="208" t="s">
        <v>412</v>
      </c>
      <c r="E79" s="17" t="s">
        <v>413</v>
      </c>
      <c r="F79" s="209">
        <v>1434.335</v>
      </c>
      <c r="H79" s="32"/>
    </row>
    <row r="80" spans="2:8" s="1" customFormat="1" ht="16.899999999999999" customHeight="1">
      <c r="B80" s="32"/>
      <c r="C80" s="204" t="s">
        <v>7177</v>
      </c>
      <c r="D80" s="205" t="s">
        <v>1</v>
      </c>
      <c r="E80" s="206" t="s">
        <v>215</v>
      </c>
      <c r="F80" s="207">
        <v>417.851</v>
      </c>
      <c r="H80" s="32"/>
    </row>
    <row r="81" spans="2:8" s="1" customFormat="1" ht="16.899999999999999" customHeight="1">
      <c r="B81" s="32"/>
      <c r="C81" s="204" t="s">
        <v>424</v>
      </c>
      <c r="D81" s="205" t="s">
        <v>1</v>
      </c>
      <c r="E81" s="206" t="s">
        <v>215</v>
      </c>
      <c r="F81" s="207">
        <v>490.82</v>
      </c>
      <c r="H81" s="32"/>
    </row>
    <row r="82" spans="2:8" s="1" customFormat="1" ht="16.899999999999999" customHeight="1">
      <c r="B82" s="32"/>
      <c r="C82" s="208" t="s">
        <v>1</v>
      </c>
      <c r="D82" s="208" t="s">
        <v>330</v>
      </c>
      <c r="E82" s="17" t="s">
        <v>1</v>
      </c>
      <c r="F82" s="209">
        <v>0</v>
      </c>
      <c r="H82" s="32"/>
    </row>
    <row r="83" spans="2:8" s="1" customFormat="1" ht="16.899999999999999" customHeight="1">
      <c r="B83" s="32"/>
      <c r="C83" s="208" t="s">
        <v>1</v>
      </c>
      <c r="D83" s="208" t="s">
        <v>331</v>
      </c>
      <c r="E83" s="17" t="s">
        <v>1</v>
      </c>
      <c r="F83" s="209">
        <v>4.8</v>
      </c>
      <c r="H83" s="32"/>
    </row>
    <row r="84" spans="2:8" s="1" customFormat="1" ht="16.899999999999999" customHeight="1">
      <c r="B84" s="32"/>
      <c r="C84" s="208" t="s">
        <v>1</v>
      </c>
      <c r="D84" s="208" t="s">
        <v>332</v>
      </c>
      <c r="E84" s="17" t="s">
        <v>1</v>
      </c>
      <c r="F84" s="209">
        <v>0</v>
      </c>
      <c r="H84" s="32"/>
    </row>
    <row r="85" spans="2:8" s="1" customFormat="1" ht="16.899999999999999" customHeight="1">
      <c r="B85" s="32"/>
      <c r="C85" s="208" t="s">
        <v>1</v>
      </c>
      <c r="D85" s="208" t="s">
        <v>333</v>
      </c>
      <c r="E85" s="17" t="s">
        <v>1</v>
      </c>
      <c r="F85" s="209">
        <v>14.8</v>
      </c>
      <c r="H85" s="32"/>
    </row>
    <row r="86" spans="2:8" s="1" customFormat="1" ht="16.899999999999999" customHeight="1">
      <c r="B86" s="32"/>
      <c r="C86" s="208" t="s">
        <v>1</v>
      </c>
      <c r="D86" s="208" t="s">
        <v>334</v>
      </c>
      <c r="E86" s="17" t="s">
        <v>1</v>
      </c>
      <c r="F86" s="209">
        <v>0</v>
      </c>
      <c r="H86" s="32"/>
    </row>
    <row r="87" spans="2:8" s="1" customFormat="1" ht="16.899999999999999" customHeight="1">
      <c r="B87" s="32"/>
      <c r="C87" s="208" t="s">
        <v>1</v>
      </c>
      <c r="D87" s="208" t="s">
        <v>335</v>
      </c>
      <c r="E87" s="17" t="s">
        <v>1</v>
      </c>
      <c r="F87" s="209">
        <v>7</v>
      </c>
      <c r="H87" s="32"/>
    </row>
    <row r="88" spans="2:8" s="1" customFormat="1" ht="16.899999999999999" customHeight="1">
      <c r="B88" s="32"/>
      <c r="C88" s="208" t="s">
        <v>1</v>
      </c>
      <c r="D88" s="208" t="s">
        <v>336</v>
      </c>
      <c r="E88" s="17" t="s">
        <v>1</v>
      </c>
      <c r="F88" s="209">
        <v>0</v>
      </c>
      <c r="H88" s="32"/>
    </row>
    <row r="89" spans="2:8" s="1" customFormat="1" ht="16.899999999999999" customHeight="1">
      <c r="B89" s="32"/>
      <c r="C89" s="208" t="s">
        <v>1</v>
      </c>
      <c r="D89" s="208" t="s">
        <v>337</v>
      </c>
      <c r="E89" s="17" t="s">
        <v>1</v>
      </c>
      <c r="F89" s="209">
        <v>36</v>
      </c>
      <c r="H89" s="32"/>
    </row>
    <row r="90" spans="2:8" s="1" customFormat="1" ht="16.899999999999999" customHeight="1">
      <c r="B90" s="32"/>
      <c r="C90" s="208" t="s">
        <v>1</v>
      </c>
      <c r="D90" s="208" t="s">
        <v>338</v>
      </c>
      <c r="E90" s="17" t="s">
        <v>1</v>
      </c>
      <c r="F90" s="209">
        <v>0</v>
      </c>
      <c r="H90" s="32"/>
    </row>
    <row r="91" spans="2:8" s="1" customFormat="1" ht="16.899999999999999" customHeight="1">
      <c r="B91" s="32"/>
      <c r="C91" s="208" t="s">
        <v>1</v>
      </c>
      <c r="D91" s="208" t="s">
        <v>339</v>
      </c>
      <c r="E91" s="17" t="s">
        <v>1</v>
      </c>
      <c r="F91" s="209">
        <v>18.7</v>
      </c>
      <c r="H91" s="32"/>
    </row>
    <row r="92" spans="2:8" s="1" customFormat="1" ht="16.899999999999999" customHeight="1">
      <c r="B92" s="32"/>
      <c r="C92" s="208" t="s">
        <v>1</v>
      </c>
      <c r="D92" s="208" t="s">
        <v>340</v>
      </c>
      <c r="E92" s="17" t="s">
        <v>1</v>
      </c>
      <c r="F92" s="209">
        <v>0</v>
      </c>
      <c r="H92" s="32"/>
    </row>
    <row r="93" spans="2:8" s="1" customFormat="1" ht="16.899999999999999" customHeight="1">
      <c r="B93" s="32"/>
      <c r="C93" s="208" t="s">
        <v>1</v>
      </c>
      <c r="D93" s="208" t="s">
        <v>341</v>
      </c>
      <c r="E93" s="17" t="s">
        <v>1</v>
      </c>
      <c r="F93" s="209">
        <v>56</v>
      </c>
      <c r="H93" s="32"/>
    </row>
    <row r="94" spans="2:8" s="1" customFormat="1" ht="16.899999999999999" customHeight="1">
      <c r="B94" s="32"/>
      <c r="C94" s="208" t="s">
        <v>1</v>
      </c>
      <c r="D94" s="208" t="s">
        <v>214</v>
      </c>
      <c r="E94" s="17" t="s">
        <v>1</v>
      </c>
      <c r="F94" s="209">
        <v>86.09</v>
      </c>
      <c r="H94" s="32"/>
    </row>
    <row r="95" spans="2:8" s="1" customFormat="1" ht="16.899999999999999" customHeight="1">
      <c r="B95" s="32"/>
      <c r="C95" s="208" t="s">
        <v>1</v>
      </c>
      <c r="D95" s="208" t="s">
        <v>217</v>
      </c>
      <c r="E95" s="17" t="s">
        <v>1</v>
      </c>
      <c r="F95" s="209">
        <v>167.43</v>
      </c>
      <c r="H95" s="32"/>
    </row>
    <row r="96" spans="2:8" s="1" customFormat="1" ht="16.899999999999999" customHeight="1">
      <c r="B96" s="32"/>
      <c r="C96" s="208" t="s">
        <v>1</v>
      </c>
      <c r="D96" s="208" t="s">
        <v>423</v>
      </c>
      <c r="E96" s="17" t="s">
        <v>1</v>
      </c>
      <c r="F96" s="209">
        <v>100</v>
      </c>
      <c r="H96" s="32"/>
    </row>
    <row r="97" spans="2:8" s="1" customFormat="1" ht="16.899999999999999" customHeight="1">
      <c r="B97" s="32"/>
      <c r="C97" s="208" t="s">
        <v>424</v>
      </c>
      <c r="D97" s="208" t="s">
        <v>278</v>
      </c>
      <c r="E97" s="17" t="s">
        <v>1</v>
      </c>
      <c r="F97" s="209">
        <v>490.82</v>
      </c>
      <c r="H97" s="32"/>
    </row>
    <row r="98" spans="2:8" s="1" customFormat="1" ht="16.899999999999999" customHeight="1">
      <c r="B98" s="32"/>
      <c r="C98" s="204" t="s">
        <v>235</v>
      </c>
      <c r="D98" s="205" t="s">
        <v>1</v>
      </c>
      <c r="E98" s="206" t="s">
        <v>215</v>
      </c>
      <c r="F98" s="207">
        <v>137.30000000000001</v>
      </c>
      <c r="H98" s="32"/>
    </row>
    <row r="99" spans="2:8" s="1" customFormat="1" ht="16.899999999999999" customHeight="1">
      <c r="B99" s="32"/>
      <c r="C99" s="208" t="s">
        <v>1</v>
      </c>
      <c r="D99" s="208" t="s">
        <v>330</v>
      </c>
      <c r="E99" s="17" t="s">
        <v>1</v>
      </c>
      <c r="F99" s="209">
        <v>0</v>
      </c>
      <c r="H99" s="32"/>
    </row>
    <row r="100" spans="2:8" s="1" customFormat="1" ht="16.899999999999999" customHeight="1">
      <c r="B100" s="32"/>
      <c r="C100" s="208" t="s">
        <v>1</v>
      </c>
      <c r="D100" s="208" t="s">
        <v>331</v>
      </c>
      <c r="E100" s="17" t="s">
        <v>1</v>
      </c>
      <c r="F100" s="209">
        <v>4.8</v>
      </c>
      <c r="H100" s="32"/>
    </row>
    <row r="101" spans="2:8" s="1" customFormat="1" ht="16.899999999999999" customHeight="1">
      <c r="B101" s="32"/>
      <c r="C101" s="208" t="s">
        <v>1</v>
      </c>
      <c r="D101" s="208" t="s">
        <v>332</v>
      </c>
      <c r="E101" s="17" t="s">
        <v>1</v>
      </c>
      <c r="F101" s="209">
        <v>0</v>
      </c>
      <c r="H101" s="32"/>
    </row>
    <row r="102" spans="2:8" s="1" customFormat="1" ht="16.899999999999999" customHeight="1">
      <c r="B102" s="32"/>
      <c r="C102" s="208" t="s">
        <v>1</v>
      </c>
      <c r="D102" s="208" t="s">
        <v>333</v>
      </c>
      <c r="E102" s="17" t="s">
        <v>1</v>
      </c>
      <c r="F102" s="209">
        <v>14.8</v>
      </c>
      <c r="H102" s="32"/>
    </row>
    <row r="103" spans="2:8" s="1" customFormat="1" ht="16.899999999999999" customHeight="1">
      <c r="B103" s="32"/>
      <c r="C103" s="208" t="s">
        <v>1</v>
      </c>
      <c r="D103" s="208" t="s">
        <v>334</v>
      </c>
      <c r="E103" s="17" t="s">
        <v>1</v>
      </c>
      <c r="F103" s="209">
        <v>0</v>
      </c>
      <c r="H103" s="32"/>
    </row>
    <row r="104" spans="2:8" s="1" customFormat="1" ht="16.899999999999999" customHeight="1">
      <c r="B104" s="32"/>
      <c r="C104" s="208" t="s">
        <v>1</v>
      </c>
      <c r="D104" s="208" t="s">
        <v>335</v>
      </c>
      <c r="E104" s="17" t="s">
        <v>1</v>
      </c>
      <c r="F104" s="209">
        <v>7</v>
      </c>
      <c r="H104" s="32"/>
    </row>
    <row r="105" spans="2:8" s="1" customFormat="1" ht="16.899999999999999" customHeight="1">
      <c r="B105" s="32"/>
      <c r="C105" s="208" t="s">
        <v>1</v>
      </c>
      <c r="D105" s="208" t="s">
        <v>336</v>
      </c>
      <c r="E105" s="17" t="s">
        <v>1</v>
      </c>
      <c r="F105" s="209">
        <v>0</v>
      </c>
      <c r="H105" s="32"/>
    </row>
    <row r="106" spans="2:8" s="1" customFormat="1" ht="16.899999999999999" customHeight="1">
      <c r="B106" s="32"/>
      <c r="C106" s="208" t="s">
        <v>1</v>
      </c>
      <c r="D106" s="208" t="s">
        <v>337</v>
      </c>
      <c r="E106" s="17" t="s">
        <v>1</v>
      </c>
      <c r="F106" s="209">
        <v>36</v>
      </c>
      <c r="H106" s="32"/>
    </row>
    <row r="107" spans="2:8" s="1" customFormat="1" ht="16.899999999999999" customHeight="1">
      <c r="B107" s="32"/>
      <c r="C107" s="208" t="s">
        <v>1</v>
      </c>
      <c r="D107" s="208" t="s">
        <v>338</v>
      </c>
      <c r="E107" s="17" t="s">
        <v>1</v>
      </c>
      <c r="F107" s="209">
        <v>0</v>
      </c>
      <c r="H107" s="32"/>
    </row>
    <row r="108" spans="2:8" s="1" customFormat="1" ht="16.899999999999999" customHeight="1">
      <c r="B108" s="32"/>
      <c r="C108" s="208" t="s">
        <v>1</v>
      </c>
      <c r="D108" s="208" t="s">
        <v>339</v>
      </c>
      <c r="E108" s="17" t="s">
        <v>1</v>
      </c>
      <c r="F108" s="209">
        <v>18.7</v>
      </c>
      <c r="H108" s="32"/>
    </row>
    <row r="109" spans="2:8" s="1" customFormat="1" ht="16.899999999999999" customHeight="1">
      <c r="B109" s="32"/>
      <c r="C109" s="208" t="s">
        <v>1</v>
      </c>
      <c r="D109" s="208" t="s">
        <v>340</v>
      </c>
      <c r="E109" s="17" t="s">
        <v>1</v>
      </c>
      <c r="F109" s="209">
        <v>0</v>
      </c>
      <c r="H109" s="32"/>
    </row>
    <row r="110" spans="2:8" s="1" customFormat="1" ht="16.899999999999999" customHeight="1">
      <c r="B110" s="32"/>
      <c r="C110" s="208" t="s">
        <v>1</v>
      </c>
      <c r="D110" s="208" t="s">
        <v>341</v>
      </c>
      <c r="E110" s="17" t="s">
        <v>1</v>
      </c>
      <c r="F110" s="209">
        <v>56</v>
      </c>
      <c r="H110" s="32"/>
    </row>
    <row r="111" spans="2:8" s="1" customFormat="1" ht="16.899999999999999" customHeight="1">
      <c r="B111" s="32"/>
      <c r="C111" s="208" t="s">
        <v>235</v>
      </c>
      <c r="D111" s="208" t="s">
        <v>325</v>
      </c>
      <c r="E111" s="17" t="s">
        <v>1</v>
      </c>
      <c r="F111" s="209">
        <v>137.30000000000001</v>
      </c>
      <c r="H111" s="32"/>
    </row>
    <row r="112" spans="2:8" s="1" customFormat="1" ht="16.899999999999999" customHeight="1">
      <c r="B112" s="32"/>
      <c r="C112" s="210" t="s">
        <v>7167</v>
      </c>
      <c r="H112" s="32"/>
    </row>
    <row r="113" spans="2:8" s="1" customFormat="1" ht="16.899999999999999" customHeight="1">
      <c r="B113" s="32"/>
      <c r="C113" s="208" t="s">
        <v>420</v>
      </c>
      <c r="D113" s="208" t="s">
        <v>421</v>
      </c>
      <c r="E113" s="17" t="s">
        <v>215</v>
      </c>
      <c r="F113" s="209">
        <v>490.82</v>
      </c>
      <c r="H113" s="32"/>
    </row>
    <row r="114" spans="2:8" s="1" customFormat="1" ht="22.5">
      <c r="B114" s="32"/>
      <c r="C114" s="208" t="s">
        <v>397</v>
      </c>
      <c r="D114" s="208" t="s">
        <v>398</v>
      </c>
      <c r="E114" s="17" t="s">
        <v>215</v>
      </c>
      <c r="F114" s="209">
        <v>819.62</v>
      </c>
      <c r="H114" s="32"/>
    </row>
    <row r="115" spans="2:8" s="1" customFormat="1" ht="22.5">
      <c r="B115" s="32"/>
      <c r="C115" s="208" t="s">
        <v>402</v>
      </c>
      <c r="D115" s="208" t="s">
        <v>403</v>
      </c>
      <c r="E115" s="17" t="s">
        <v>215</v>
      </c>
      <c r="F115" s="209">
        <v>8196.2000000000007</v>
      </c>
      <c r="H115" s="32"/>
    </row>
    <row r="116" spans="2:8" s="1" customFormat="1" ht="22.5">
      <c r="B116" s="32"/>
      <c r="C116" s="208" t="s">
        <v>411</v>
      </c>
      <c r="D116" s="208" t="s">
        <v>412</v>
      </c>
      <c r="E116" s="17" t="s">
        <v>413</v>
      </c>
      <c r="F116" s="209">
        <v>1434.335</v>
      </c>
      <c r="H116" s="32"/>
    </row>
    <row r="117" spans="2:8" s="1" customFormat="1" ht="26.45" customHeight="1">
      <c r="B117" s="32"/>
      <c r="C117" s="203" t="s">
        <v>7178</v>
      </c>
      <c r="D117" s="203" t="s">
        <v>100</v>
      </c>
      <c r="H117" s="32"/>
    </row>
    <row r="118" spans="2:8" s="1" customFormat="1" ht="16.899999999999999" customHeight="1">
      <c r="B118" s="32"/>
      <c r="C118" s="204" t="s">
        <v>743</v>
      </c>
      <c r="D118" s="205" t="s">
        <v>1</v>
      </c>
      <c r="E118" s="206" t="s">
        <v>215</v>
      </c>
      <c r="F118" s="207">
        <v>212.25800000000001</v>
      </c>
      <c r="H118" s="32"/>
    </row>
    <row r="119" spans="2:8" s="1" customFormat="1" ht="16.899999999999999" customHeight="1">
      <c r="B119" s="32"/>
      <c r="C119" s="208" t="s">
        <v>1</v>
      </c>
      <c r="D119" s="208" t="s">
        <v>1210</v>
      </c>
      <c r="E119" s="17" t="s">
        <v>1</v>
      </c>
      <c r="F119" s="209">
        <v>212.25800000000001</v>
      </c>
      <c r="H119" s="32"/>
    </row>
    <row r="120" spans="2:8" s="1" customFormat="1" ht="16.899999999999999" customHeight="1">
      <c r="B120" s="32"/>
      <c r="C120" s="208" t="s">
        <v>743</v>
      </c>
      <c r="D120" s="208" t="s">
        <v>325</v>
      </c>
      <c r="E120" s="17" t="s">
        <v>1</v>
      </c>
      <c r="F120" s="209">
        <v>212.25800000000001</v>
      </c>
      <c r="H120" s="32"/>
    </row>
    <row r="121" spans="2:8" s="1" customFormat="1" ht="16.899999999999999" customHeight="1">
      <c r="B121" s="32"/>
      <c r="C121" s="210" t="s">
        <v>7167</v>
      </c>
      <c r="H121" s="32"/>
    </row>
    <row r="122" spans="2:8" s="1" customFormat="1" ht="22.5">
      <c r="B122" s="32"/>
      <c r="C122" s="208" t="s">
        <v>1207</v>
      </c>
      <c r="D122" s="208" t="s">
        <v>1208</v>
      </c>
      <c r="E122" s="17" t="s">
        <v>273</v>
      </c>
      <c r="F122" s="209">
        <v>212.25800000000001</v>
      </c>
      <c r="H122" s="32"/>
    </row>
    <row r="123" spans="2:8" s="1" customFormat="1" ht="22.5">
      <c r="B123" s="32"/>
      <c r="C123" s="208" t="s">
        <v>1211</v>
      </c>
      <c r="D123" s="208" t="s">
        <v>1212</v>
      </c>
      <c r="E123" s="17" t="s">
        <v>273</v>
      </c>
      <c r="F123" s="209">
        <v>19739.993999999999</v>
      </c>
      <c r="H123" s="32"/>
    </row>
    <row r="124" spans="2:8" s="1" customFormat="1" ht="22.5">
      <c r="B124" s="32"/>
      <c r="C124" s="208" t="s">
        <v>1218</v>
      </c>
      <c r="D124" s="208" t="s">
        <v>1219</v>
      </c>
      <c r="E124" s="17" t="s">
        <v>273</v>
      </c>
      <c r="F124" s="209">
        <v>212.25800000000001</v>
      </c>
      <c r="H124" s="32"/>
    </row>
    <row r="125" spans="2:8" s="1" customFormat="1" ht="16.899999999999999" customHeight="1">
      <c r="B125" s="32"/>
      <c r="C125" s="208" t="s">
        <v>1221</v>
      </c>
      <c r="D125" s="208" t="s">
        <v>1222</v>
      </c>
      <c r="E125" s="17" t="s">
        <v>273</v>
      </c>
      <c r="F125" s="209">
        <v>212.25800000000001</v>
      </c>
      <c r="H125" s="32"/>
    </row>
    <row r="126" spans="2:8" s="1" customFormat="1" ht="16.899999999999999" customHeight="1">
      <c r="B126" s="32"/>
      <c r="C126" s="208" t="s">
        <v>1224</v>
      </c>
      <c r="D126" s="208" t="s">
        <v>1225</v>
      </c>
      <c r="E126" s="17" t="s">
        <v>273</v>
      </c>
      <c r="F126" s="209">
        <v>212.25800000000001</v>
      </c>
      <c r="H126" s="32"/>
    </row>
    <row r="127" spans="2:8" s="1" customFormat="1" ht="16.899999999999999" customHeight="1">
      <c r="B127" s="32"/>
      <c r="C127" s="208" t="s">
        <v>1227</v>
      </c>
      <c r="D127" s="208" t="s">
        <v>1228</v>
      </c>
      <c r="E127" s="17" t="s">
        <v>273</v>
      </c>
      <c r="F127" s="209">
        <v>212.25800000000001</v>
      </c>
      <c r="H127" s="32"/>
    </row>
    <row r="128" spans="2:8" s="1" customFormat="1" ht="16.899999999999999" customHeight="1">
      <c r="B128" s="32"/>
      <c r="C128" s="208" t="s">
        <v>1303</v>
      </c>
      <c r="D128" s="208" t="s">
        <v>1304</v>
      </c>
      <c r="E128" s="17" t="s">
        <v>273</v>
      </c>
      <c r="F128" s="209">
        <v>212.25800000000001</v>
      </c>
      <c r="H128" s="32"/>
    </row>
    <row r="129" spans="2:8" s="1" customFormat="1" ht="16.899999999999999" customHeight="1">
      <c r="B129" s="32"/>
      <c r="C129" s="208" t="s">
        <v>1307</v>
      </c>
      <c r="D129" s="208" t="s">
        <v>1308</v>
      </c>
      <c r="E129" s="17" t="s">
        <v>273</v>
      </c>
      <c r="F129" s="209">
        <v>2122.58</v>
      </c>
      <c r="H129" s="32"/>
    </row>
    <row r="130" spans="2:8" s="1" customFormat="1" ht="16.899999999999999" customHeight="1">
      <c r="B130" s="32"/>
      <c r="C130" s="204" t="s">
        <v>745</v>
      </c>
      <c r="D130" s="205" t="s">
        <v>1</v>
      </c>
      <c r="E130" s="206" t="s">
        <v>215</v>
      </c>
      <c r="F130" s="207">
        <v>8.9060000000000006</v>
      </c>
      <c r="H130" s="32"/>
    </row>
    <row r="131" spans="2:8" s="1" customFormat="1" ht="16.899999999999999" customHeight="1">
      <c r="B131" s="32"/>
      <c r="C131" s="208" t="s">
        <v>1</v>
      </c>
      <c r="D131" s="208" t="s">
        <v>781</v>
      </c>
      <c r="E131" s="17" t="s">
        <v>1</v>
      </c>
      <c r="F131" s="209">
        <v>8.9060000000000006</v>
      </c>
      <c r="H131" s="32"/>
    </row>
    <row r="132" spans="2:8" s="1" customFormat="1" ht="16.899999999999999" customHeight="1">
      <c r="B132" s="32"/>
      <c r="C132" s="208" t="s">
        <v>745</v>
      </c>
      <c r="D132" s="208" t="s">
        <v>325</v>
      </c>
      <c r="E132" s="17" t="s">
        <v>1</v>
      </c>
      <c r="F132" s="209">
        <v>8.9060000000000006</v>
      </c>
      <c r="H132" s="32"/>
    </row>
    <row r="133" spans="2:8" s="1" customFormat="1" ht="16.899999999999999" customHeight="1">
      <c r="B133" s="32"/>
      <c r="C133" s="210" t="s">
        <v>7167</v>
      </c>
      <c r="H133" s="32"/>
    </row>
    <row r="134" spans="2:8" s="1" customFormat="1" ht="16.899999999999999" customHeight="1">
      <c r="B134" s="32"/>
      <c r="C134" s="208" t="s">
        <v>778</v>
      </c>
      <c r="D134" s="208" t="s">
        <v>779</v>
      </c>
      <c r="E134" s="17" t="s">
        <v>215</v>
      </c>
      <c r="F134" s="209">
        <v>8.9060000000000006</v>
      </c>
      <c r="H134" s="32"/>
    </row>
    <row r="135" spans="2:8" s="1" customFormat="1" ht="22.5">
      <c r="B135" s="32"/>
      <c r="C135" s="208" t="s">
        <v>397</v>
      </c>
      <c r="D135" s="208" t="s">
        <v>398</v>
      </c>
      <c r="E135" s="17" t="s">
        <v>215</v>
      </c>
      <c r="F135" s="209">
        <v>55.350999999999999</v>
      </c>
      <c r="H135" s="32"/>
    </row>
    <row r="136" spans="2:8" s="1" customFormat="1" ht="22.5">
      <c r="B136" s="32"/>
      <c r="C136" s="208" t="s">
        <v>411</v>
      </c>
      <c r="D136" s="208" t="s">
        <v>412</v>
      </c>
      <c r="E136" s="17" t="s">
        <v>413</v>
      </c>
      <c r="F136" s="209">
        <v>99.632000000000005</v>
      </c>
      <c r="H136" s="32"/>
    </row>
    <row r="137" spans="2:8" s="1" customFormat="1" ht="16.899999999999999" customHeight="1">
      <c r="B137" s="32"/>
      <c r="C137" s="208" t="s">
        <v>420</v>
      </c>
      <c r="D137" s="208" t="s">
        <v>421</v>
      </c>
      <c r="E137" s="17" t="s">
        <v>215</v>
      </c>
      <c r="F137" s="209">
        <v>26.686</v>
      </c>
      <c r="H137" s="32"/>
    </row>
    <row r="138" spans="2:8" s="1" customFormat="1" ht="16.899999999999999" customHeight="1">
      <c r="B138" s="32"/>
      <c r="C138" s="204" t="s">
        <v>747</v>
      </c>
      <c r="D138" s="205" t="s">
        <v>1</v>
      </c>
      <c r="E138" s="206" t="s">
        <v>215</v>
      </c>
      <c r="F138" s="207">
        <v>17.59</v>
      </c>
      <c r="H138" s="32"/>
    </row>
    <row r="139" spans="2:8" s="1" customFormat="1" ht="22.5">
      <c r="B139" s="32"/>
      <c r="C139" s="208" t="s">
        <v>1</v>
      </c>
      <c r="D139" s="208" t="s">
        <v>785</v>
      </c>
      <c r="E139" s="17" t="s">
        <v>1</v>
      </c>
      <c r="F139" s="209">
        <v>17.59</v>
      </c>
      <c r="H139" s="32"/>
    </row>
    <row r="140" spans="2:8" s="1" customFormat="1" ht="16.899999999999999" customHeight="1">
      <c r="B140" s="32"/>
      <c r="C140" s="208" t="s">
        <v>747</v>
      </c>
      <c r="D140" s="208" t="s">
        <v>325</v>
      </c>
      <c r="E140" s="17" t="s">
        <v>1</v>
      </c>
      <c r="F140" s="209">
        <v>17.59</v>
      </c>
      <c r="H140" s="32"/>
    </row>
    <row r="141" spans="2:8" s="1" customFormat="1" ht="16.899999999999999" customHeight="1">
      <c r="B141" s="32"/>
      <c r="C141" s="210" t="s">
        <v>7167</v>
      </c>
      <c r="H141" s="32"/>
    </row>
    <row r="142" spans="2:8" s="1" customFormat="1" ht="22.5">
      <c r="B142" s="32"/>
      <c r="C142" s="208" t="s">
        <v>782</v>
      </c>
      <c r="D142" s="208" t="s">
        <v>783</v>
      </c>
      <c r="E142" s="17" t="s">
        <v>215</v>
      </c>
      <c r="F142" s="209">
        <v>17.59</v>
      </c>
      <c r="H142" s="32"/>
    </row>
    <row r="143" spans="2:8" s="1" customFormat="1" ht="22.5">
      <c r="B143" s="32"/>
      <c r="C143" s="208" t="s">
        <v>397</v>
      </c>
      <c r="D143" s="208" t="s">
        <v>398</v>
      </c>
      <c r="E143" s="17" t="s">
        <v>215</v>
      </c>
      <c r="F143" s="209">
        <v>55.350999999999999</v>
      </c>
      <c r="H143" s="32"/>
    </row>
    <row r="144" spans="2:8" s="1" customFormat="1" ht="22.5">
      <c r="B144" s="32"/>
      <c r="C144" s="208" t="s">
        <v>411</v>
      </c>
      <c r="D144" s="208" t="s">
        <v>412</v>
      </c>
      <c r="E144" s="17" t="s">
        <v>413</v>
      </c>
      <c r="F144" s="209">
        <v>99.632000000000005</v>
      </c>
      <c r="H144" s="32"/>
    </row>
    <row r="145" spans="2:8" s="1" customFormat="1" ht="16.899999999999999" customHeight="1">
      <c r="B145" s="32"/>
      <c r="C145" s="208" t="s">
        <v>420</v>
      </c>
      <c r="D145" s="208" t="s">
        <v>421</v>
      </c>
      <c r="E145" s="17" t="s">
        <v>215</v>
      </c>
      <c r="F145" s="209">
        <v>26.686</v>
      </c>
      <c r="H145" s="32"/>
    </row>
    <row r="146" spans="2:8" s="1" customFormat="1" ht="16.899999999999999" customHeight="1">
      <c r="B146" s="32"/>
      <c r="C146" s="204" t="s">
        <v>749</v>
      </c>
      <c r="D146" s="205" t="s">
        <v>1</v>
      </c>
      <c r="E146" s="206" t="s">
        <v>215</v>
      </c>
      <c r="F146" s="207">
        <v>55.540999999999997</v>
      </c>
      <c r="H146" s="32"/>
    </row>
    <row r="147" spans="2:8" s="1" customFormat="1" ht="16.899999999999999" customHeight="1">
      <c r="B147" s="32"/>
      <c r="C147" s="208" t="s">
        <v>1</v>
      </c>
      <c r="D147" s="208" t="s">
        <v>789</v>
      </c>
      <c r="E147" s="17" t="s">
        <v>1</v>
      </c>
      <c r="F147" s="209">
        <v>0</v>
      </c>
      <c r="H147" s="32"/>
    </row>
    <row r="148" spans="2:8" s="1" customFormat="1" ht="16.899999999999999" customHeight="1">
      <c r="B148" s="32"/>
      <c r="C148" s="208" t="s">
        <v>1</v>
      </c>
      <c r="D148" s="208" t="s">
        <v>790</v>
      </c>
      <c r="E148" s="17" t="s">
        <v>1</v>
      </c>
      <c r="F148" s="209">
        <v>32.625</v>
      </c>
      <c r="H148" s="32"/>
    </row>
    <row r="149" spans="2:8" s="1" customFormat="1" ht="16.899999999999999" customHeight="1">
      <c r="B149" s="32"/>
      <c r="C149" s="208" t="s">
        <v>1</v>
      </c>
      <c r="D149" s="208" t="s">
        <v>791</v>
      </c>
      <c r="E149" s="17" t="s">
        <v>1</v>
      </c>
      <c r="F149" s="209">
        <v>0.4</v>
      </c>
      <c r="H149" s="32"/>
    </row>
    <row r="150" spans="2:8" s="1" customFormat="1" ht="16.899999999999999" customHeight="1">
      <c r="B150" s="32"/>
      <c r="C150" s="208" t="s">
        <v>1</v>
      </c>
      <c r="D150" s="208" t="s">
        <v>792</v>
      </c>
      <c r="E150" s="17" t="s">
        <v>1</v>
      </c>
      <c r="F150" s="209">
        <v>15.138</v>
      </c>
      <c r="H150" s="32"/>
    </row>
    <row r="151" spans="2:8" s="1" customFormat="1" ht="16.899999999999999" customHeight="1">
      <c r="B151" s="32"/>
      <c r="C151" s="208" t="s">
        <v>1</v>
      </c>
      <c r="D151" s="208" t="s">
        <v>793</v>
      </c>
      <c r="E151" s="17" t="s">
        <v>1</v>
      </c>
      <c r="F151" s="209">
        <v>1.845</v>
      </c>
      <c r="H151" s="32"/>
    </row>
    <row r="152" spans="2:8" s="1" customFormat="1" ht="16.899999999999999" customHeight="1">
      <c r="B152" s="32"/>
      <c r="C152" s="208" t="s">
        <v>1</v>
      </c>
      <c r="D152" s="208" t="s">
        <v>794</v>
      </c>
      <c r="E152" s="17" t="s">
        <v>1</v>
      </c>
      <c r="F152" s="209">
        <v>0.25</v>
      </c>
      <c r="H152" s="32"/>
    </row>
    <row r="153" spans="2:8" s="1" customFormat="1" ht="16.899999999999999" customHeight="1">
      <c r="B153" s="32"/>
      <c r="C153" s="208" t="s">
        <v>1</v>
      </c>
      <c r="D153" s="208" t="s">
        <v>795</v>
      </c>
      <c r="E153" s="17" t="s">
        <v>1</v>
      </c>
      <c r="F153" s="209">
        <v>1.63</v>
      </c>
      <c r="H153" s="32"/>
    </row>
    <row r="154" spans="2:8" s="1" customFormat="1" ht="16.899999999999999" customHeight="1">
      <c r="B154" s="32"/>
      <c r="C154" s="208" t="s">
        <v>1</v>
      </c>
      <c r="D154" s="208" t="s">
        <v>796</v>
      </c>
      <c r="E154" s="17" t="s">
        <v>1</v>
      </c>
      <c r="F154" s="209">
        <v>0.45</v>
      </c>
      <c r="H154" s="32"/>
    </row>
    <row r="155" spans="2:8" s="1" customFormat="1" ht="16.899999999999999" customHeight="1">
      <c r="B155" s="32"/>
      <c r="C155" s="208" t="s">
        <v>1</v>
      </c>
      <c r="D155" s="208" t="s">
        <v>797</v>
      </c>
      <c r="E155" s="17" t="s">
        <v>1</v>
      </c>
      <c r="F155" s="209">
        <v>10.715</v>
      </c>
      <c r="H155" s="32"/>
    </row>
    <row r="156" spans="2:8" s="1" customFormat="1" ht="16.899999999999999" customHeight="1">
      <c r="B156" s="32"/>
      <c r="C156" s="208" t="s">
        <v>1</v>
      </c>
      <c r="D156" s="208" t="s">
        <v>798</v>
      </c>
      <c r="E156" s="17" t="s">
        <v>1</v>
      </c>
      <c r="F156" s="209">
        <v>0.5</v>
      </c>
      <c r="H156" s="32"/>
    </row>
    <row r="157" spans="2:8" s="1" customFormat="1" ht="16.899999999999999" customHeight="1">
      <c r="B157" s="32"/>
      <c r="C157" s="208" t="s">
        <v>1</v>
      </c>
      <c r="D157" s="208" t="s">
        <v>799</v>
      </c>
      <c r="E157" s="17" t="s">
        <v>1</v>
      </c>
      <c r="F157" s="209">
        <v>0.625</v>
      </c>
      <c r="H157" s="32"/>
    </row>
    <row r="158" spans="2:8" s="1" customFormat="1" ht="16.899999999999999" customHeight="1">
      <c r="B158" s="32"/>
      <c r="C158" s="208" t="s">
        <v>1</v>
      </c>
      <c r="D158" s="208" t="s">
        <v>800</v>
      </c>
      <c r="E158" s="17" t="s">
        <v>1</v>
      </c>
      <c r="F158" s="209">
        <v>0</v>
      </c>
      <c r="H158" s="32"/>
    </row>
    <row r="159" spans="2:8" s="1" customFormat="1" ht="16.899999999999999" customHeight="1">
      <c r="B159" s="32"/>
      <c r="C159" s="208" t="s">
        <v>1</v>
      </c>
      <c r="D159" s="208" t="s">
        <v>801</v>
      </c>
      <c r="E159" s="17" t="s">
        <v>1</v>
      </c>
      <c r="F159" s="209">
        <v>1.2789999999999999</v>
      </c>
      <c r="H159" s="32"/>
    </row>
    <row r="160" spans="2:8" s="1" customFormat="1" ht="16.899999999999999" customHeight="1">
      <c r="B160" s="32"/>
      <c r="C160" s="208" t="s">
        <v>1</v>
      </c>
      <c r="D160" s="208" t="s">
        <v>802</v>
      </c>
      <c r="E160" s="17" t="s">
        <v>1</v>
      </c>
      <c r="F160" s="209">
        <v>0.28999999999999998</v>
      </c>
      <c r="H160" s="32"/>
    </row>
    <row r="161" spans="2:8" s="1" customFormat="1" ht="16.899999999999999" customHeight="1">
      <c r="B161" s="32"/>
      <c r="C161" s="208" t="s">
        <v>1</v>
      </c>
      <c r="D161" s="208" t="s">
        <v>803</v>
      </c>
      <c r="E161" s="17" t="s">
        <v>1</v>
      </c>
      <c r="F161" s="209">
        <v>0.218</v>
      </c>
      <c r="H161" s="32"/>
    </row>
    <row r="162" spans="2:8" s="1" customFormat="1" ht="16.899999999999999" customHeight="1">
      <c r="B162" s="32"/>
      <c r="C162" s="208" t="s">
        <v>1</v>
      </c>
      <c r="D162" s="208" t="s">
        <v>804</v>
      </c>
      <c r="E162" s="17" t="s">
        <v>1</v>
      </c>
      <c r="F162" s="209">
        <v>0.68500000000000005</v>
      </c>
      <c r="H162" s="32"/>
    </row>
    <row r="163" spans="2:8" s="1" customFormat="1" ht="16.899999999999999" customHeight="1">
      <c r="B163" s="32"/>
      <c r="C163" s="208" t="s">
        <v>1</v>
      </c>
      <c r="D163" s="208" t="s">
        <v>805</v>
      </c>
      <c r="E163" s="17" t="s">
        <v>1</v>
      </c>
      <c r="F163" s="209">
        <v>15.387</v>
      </c>
      <c r="H163" s="32"/>
    </row>
    <row r="164" spans="2:8" s="1" customFormat="1" ht="16.899999999999999" customHeight="1">
      <c r="B164" s="32"/>
      <c r="C164" s="208" t="s">
        <v>1</v>
      </c>
      <c r="D164" s="208" t="s">
        <v>1</v>
      </c>
      <c r="E164" s="17" t="s">
        <v>1</v>
      </c>
      <c r="F164" s="209">
        <v>0</v>
      </c>
      <c r="H164" s="32"/>
    </row>
    <row r="165" spans="2:8" s="1" customFormat="1" ht="16.899999999999999" customHeight="1">
      <c r="B165" s="32"/>
      <c r="C165" s="208" t="s">
        <v>1</v>
      </c>
      <c r="D165" s="208" t="s">
        <v>806</v>
      </c>
      <c r="E165" s="17" t="s">
        <v>1</v>
      </c>
      <c r="F165" s="209">
        <v>-8.9060000000000006</v>
      </c>
      <c r="H165" s="32"/>
    </row>
    <row r="166" spans="2:8" s="1" customFormat="1" ht="22.5">
      <c r="B166" s="32"/>
      <c r="C166" s="208" t="s">
        <v>1</v>
      </c>
      <c r="D166" s="208" t="s">
        <v>807</v>
      </c>
      <c r="E166" s="17" t="s">
        <v>1</v>
      </c>
      <c r="F166" s="209">
        <v>-17.59</v>
      </c>
      <c r="H166" s="32"/>
    </row>
    <row r="167" spans="2:8" s="1" customFormat="1" ht="16.899999999999999" customHeight="1">
      <c r="B167" s="32"/>
      <c r="C167" s="208" t="s">
        <v>749</v>
      </c>
      <c r="D167" s="208" t="s">
        <v>325</v>
      </c>
      <c r="E167" s="17" t="s">
        <v>1</v>
      </c>
      <c r="F167" s="209">
        <v>55.540999999999997</v>
      </c>
      <c r="H167" s="32"/>
    </row>
    <row r="168" spans="2:8" s="1" customFormat="1" ht="16.899999999999999" customHeight="1">
      <c r="B168" s="32"/>
      <c r="C168" s="210" t="s">
        <v>7167</v>
      </c>
      <c r="H168" s="32"/>
    </row>
    <row r="169" spans="2:8" s="1" customFormat="1" ht="22.5">
      <c r="B169" s="32"/>
      <c r="C169" s="208" t="s">
        <v>786</v>
      </c>
      <c r="D169" s="208" t="s">
        <v>787</v>
      </c>
      <c r="E169" s="17" t="s">
        <v>215</v>
      </c>
      <c r="F169" s="209">
        <v>55.540999999999997</v>
      </c>
      <c r="H169" s="32"/>
    </row>
    <row r="170" spans="2:8" s="1" customFormat="1" ht="22.5">
      <c r="B170" s="32"/>
      <c r="C170" s="208" t="s">
        <v>397</v>
      </c>
      <c r="D170" s="208" t="s">
        <v>398</v>
      </c>
      <c r="E170" s="17" t="s">
        <v>215</v>
      </c>
      <c r="F170" s="209">
        <v>55.350999999999999</v>
      </c>
      <c r="H170" s="32"/>
    </row>
    <row r="171" spans="2:8" s="1" customFormat="1" ht="22.5">
      <c r="B171" s="32"/>
      <c r="C171" s="208" t="s">
        <v>411</v>
      </c>
      <c r="D171" s="208" t="s">
        <v>412</v>
      </c>
      <c r="E171" s="17" t="s">
        <v>413</v>
      </c>
      <c r="F171" s="209">
        <v>99.632000000000005</v>
      </c>
      <c r="H171" s="32"/>
    </row>
    <row r="172" spans="2:8" s="1" customFormat="1" ht="16.899999999999999" customHeight="1">
      <c r="B172" s="32"/>
      <c r="C172" s="208" t="s">
        <v>420</v>
      </c>
      <c r="D172" s="208" t="s">
        <v>421</v>
      </c>
      <c r="E172" s="17" t="s">
        <v>215</v>
      </c>
      <c r="F172" s="209">
        <v>26.686</v>
      </c>
      <c r="H172" s="32"/>
    </row>
    <row r="173" spans="2:8" s="1" customFormat="1" ht="16.899999999999999" customHeight="1">
      <c r="B173" s="32"/>
      <c r="C173" s="204" t="s">
        <v>751</v>
      </c>
      <c r="D173" s="205" t="s">
        <v>1</v>
      </c>
      <c r="E173" s="206" t="s">
        <v>215</v>
      </c>
      <c r="F173" s="207">
        <v>26.686</v>
      </c>
      <c r="H173" s="32"/>
    </row>
    <row r="174" spans="2:8" s="1" customFormat="1" ht="16.899999999999999" customHeight="1">
      <c r="B174" s="32"/>
      <c r="C174" s="208" t="s">
        <v>1</v>
      </c>
      <c r="D174" s="208" t="s">
        <v>745</v>
      </c>
      <c r="E174" s="17" t="s">
        <v>1</v>
      </c>
      <c r="F174" s="209">
        <v>8.9060000000000006</v>
      </c>
      <c r="H174" s="32"/>
    </row>
    <row r="175" spans="2:8" s="1" customFormat="1" ht="16.899999999999999" customHeight="1">
      <c r="B175" s="32"/>
      <c r="C175" s="208" t="s">
        <v>1</v>
      </c>
      <c r="D175" s="208" t="s">
        <v>747</v>
      </c>
      <c r="E175" s="17" t="s">
        <v>1</v>
      </c>
      <c r="F175" s="209">
        <v>17.59</v>
      </c>
      <c r="H175" s="32"/>
    </row>
    <row r="176" spans="2:8" s="1" customFormat="1" ht="16.899999999999999" customHeight="1">
      <c r="B176" s="32"/>
      <c r="C176" s="208" t="s">
        <v>1</v>
      </c>
      <c r="D176" s="208" t="s">
        <v>749</v>
      </c>
      <c r="E176" s="17" t="s">
        <v>1</v>
      </c>
      <c r="F176" s="209">
        <v>55.540999999999997</v>
      </c>
      <c r="H176" s="32"/>
    </row>
    <row r="177" spans="2:8" s="1" customFormat="1" ht="16.899999999999999" customHeight="1">
      <c r="B177" s="32"/>
      <c r="C177" s="208" t="s">
        <v>1</v>
      </c>
      <c r="D177" s="208" t="s">
        <v>823</v>
      </c>
      <c r="E177" s="17" t="s">
        <v>1</v>
      </c>
      <c r="F177" s="209">
        <v>-22.867000000000001</v>
      </c>
      <c r="H177" s="32"/>
    </row>
    <row r="178" spans="2:8" s="1" customFormat="1" ht="16.899999999999999" customHeight="1">
      <c r="B178" s="32"/>
      <c r="C178" s="208" t="s">
        <v>1</v>
      </c>
      <c r="D178" s="208" t="s">
        <v>824</v>
      </c>
      <c r="E178" s="17" t="s">
        <v>1</v>
      </c>
      <c r="F178" s="209">
        <v>-32.484000000000002</v>
      </c>
      <c r="H178" s="32"/>
    </row>
    <row r="179" spans="2:8" s="1" customFormat="1" ht="16.899999999999999" customHeight="1">
      <c r="B179" s="32"/>
      <c r="C179" s="208" t="s">
        <v>751</v>
      </c>
      <c r="D179" s="208" t="s">
        <v>325</v>
      </c>
      <c r="E179" s="17" t="s">
        <v>1</v>
      </c>
      <c r="F179" s="209">
        <v>26.686</v>
      </c>
      <c r="H179" s="32"/>
    </row>
    <row r="180" spans="2:8" s="1" customFormat="1" ht="16.899999999999999" customHeight="1">
      <c r="B180" s="32"/>
      <c r="C180" s="210" t="s">
        <v>7167</v>
      </c>
      <c r="H180" s="32"/>
    </row>
    <row r="181" spans="2:8" s="1" customFormat="1" ht="16.899999999999999" customHeight="1">
      <c r="B181" s="32"/>
      <c r="C181" s="208" t="s">
        <v>420</v>
      </c>
      <c r="D181" s="208" t="s">
        <v>421</v>
      </c>
      <c r="E181" s="17" t="s">
        <v>215</v>
      </c>
      <c r="F181" s="209">
        <v>26.686</v>
      </c>
      <c r="H181" s="32"/>
    </row>
    <row r="182" spans="2:8" s="1" customFormat="1" ht="16.899999999999999" customHeight="1">
      <c r="B182" s="32"/>
      <c r="C182" s="208" t="s">
        <v>808</v>
      </c>
      <c r="D182" s="208" t="s">
        <v>809</v>
      </c>
      <c r="E182" s="17" t="s">
        <v>215</v>
      </c>
      <c r="F182" s="209">
        <v>53.372</v>
      </c>
      <c r="H182" s="32"/>
    </row>
    <row r="183" spans="2:8" s="1" customFormat="1" ht="22.5">
      <c r="B183" s="32"/>
      <c r="C183" s="208" t="s">
        <v>397</v>
      </c>
      <c r="D183" s="208" t="s">
        <v>398</v>
      </c>
      <c r="E183" s="17" t="s">
        <v>215</v>
      </c>
      <c r="F183" s="209">
        <v>55.350999999999999</v>
      </c>
      <c r="H183" s="32"/>
    </row>
    <row r="184" spans="2:8" s="1" customFormat="1" ht="16.899999999999999" customHeight="1">
      <c r="B184" s="32"/>
      <c r="C184" s="208" t="s">
        <v>817</v>
      </c>
      <c r="D184" s="208" t="s">
        <v>818</v>
      </c>
      <c r="E184" s="17" t="s">
        <v>215</v>
      </c>
      <c r="F184" s="209">
        <v>26.686</v>
      </c>
      <c r="H184" s="32"/>
    </row>
    <row r="185" spans="2:8" s="1" customFormat="1" ht="22.5">
      <c r="B185" s="32"/>
      <c r="C185" s="208" t="s">
        <v>411</v>
      </c>
      <c r="D185" s="208" t="s">
        <v>412</v>
      </c>
      <c r="E185" s="17" t="s">
        <v>413</v>
      </c>
      <c r="F185" s="209">
        <v>99.632000000000005</v>
      </c>
      <c r="H185" s="32"/>
    </row>
    <row r="186" spans="2:8" s="1" customFormat="1" ht="26.45" customHeight="1">
      <c r="B186" s="32"/>
      <c r="C186" s="203" t="s">
        <v>7179</v>
      </c>
      <c r="D186" s="203" t="s">
        <v>104</v>
      </c>
      <c r="H186" s="32"/>
    </row>
    <row r="187" spans="2:8" s="1" customFormat="1" ht="16.899999999999999" customHeight="1">
      <c r="B187" s="32"/>
      <c r="C187" s="204" t="s">
        <v>743</v>
      </c>
      <c r="D187" s="205" t="s">
        <v>1</v>
      </c>
      <c r="E187" s="206" t="s">
        <v>215</v>
      </c>
      <c r="F187" s="207">
        <v>205.71799999999999</v>
      </c>
      <c r="H187" s="32"/>
    </row>
    <row r="188" spans="2:8" s="1" customFormat="1" ht="16.899999999999999" customHeight="1">
      <c r="B188" s="32"/>
      <c r="C188" s="208" t="s">
        <v>1</v>
      </c>
      <c r="D188" s="208" t="s">
        <v>2785</v>
      </c>
      <c r="E188" s="17" t="s">
        <v>1</v>
      </c>
      <c r="F188" s="209">
        <v>205.71799999999999</v>
      </c>
      <c r="H188" s="32"/>
    </row>
    <row r="189" spans="2:8" s="1" customFormat="1" ht="16.899999999999999" customHeight="1">
      <c r="B189" s="32"/>
      <c r="C189" s="208" t="s">
        <v>743</v>
      </c>
      <c r="D189" s="208" t="s">
        <v>325</v>
      </c>
      <c r="E189" s="17" t="s">
        <v>1</v>
      </c>
      <c r="F189" s="209">
        <v>205.71799999999999</v>
      </c>
      <c r="H189" s="32"/>
    </row>
    <row r="190" spans="2:8" s="1" customFormat="1" ht="16.899999999999999" customHeight="1">
      <c r="B190" s="32"/>
      <c r="C190" s="210" t="s">
        <v>7167</v>
      </c>
      <c r="H190" s="32"/>
    </row>
    <row r="191" spans="2:8" s="1" customFormat="1" ht="22.5">
      <c r="B191" s="32"/>
      <c r="C191" s="208" t="s">
        <v>1207</v>
      </c>
      <c r="D191" s="208" t="s">
        <v>1208</v>
      </c>
      <c r="E191" s="17" t="s">
        <v>273</v>
      </c>
      <c r="F191" s="209">
        <v>205.71799999999999</v>
      </c>
      <c r="H191" s="32"/>
    </row>
    <row r="192" spans="2:8" s="1" customFormat="1" ht="22.5">
      <c r="B192" s="32"/>
      <c r="C192" s="208" t="s">
        <v>1211</v>
      </c>
      <c r="D192" s="208" t="s">
        <v>1212</v>
      </c>
      <c r="E192" s="17" t="s">
        <v>273</v>
      </c>
      <c r="F192" s="209">
        <v>19131.774000000001</v>
      </c>
      <c r="H192" s="32"/>
    </row>
    <row r="193" spans="2:8" s="1" customFormat="1" ht="22.5">
      <c r="B193" s="32"/>
      <c r="C193" s="208" t="s">
        <v>1218</v>
      </c>
      <c r="D193" s="208" t="s">
        <v>1219</v>
      </c>
      <c r="E193" s="17" t="s">
        <v>273</v>
      </c>
      <c r="F193" s="209">
        <v>205.71799999999999</v>
      </c>
      <c r="H193" s="32"/>
    </row>
    <row r="194" spans="2:8" s="1" customFormat="1" ht="16.899999999999999" customHeight="1">
      <c r="B194" s="32"/>
      <c r="C194" s="208" t="s">
        <v>1221</v>
      </c>
      <c r="D194" s="208" t="s">
        <v>1222</v>
      </c>
      <c r="E194" s="17" t="s">
        <v>273</v>
      </c>
      <c r="F194" s="209">
        <v>205.71799999999999</v>
      </c>
      <c r="H194" s="32"/>
    </row>
    <row r="195" spans="2:8" s="1" customFormat="1" ht="16.899999999999999" customHeight="1">
      <c r="B195" s="32"/>
      <c r="C195" s="208" t="s">
        <v>1224</v>
      </c>
      <c r="D195" s="208" t="s">
        <v>1225</v>
      </c>
      <c r="E195" s="17" t="s">
        <v>273</v>
      </c>
      <c r="F195" s="209">
        <v>205.71799999999999</v>
      </c>
      <c r="H195" s="32"/>
    </row>
    <row r="196" spans="2:8" s="1" customFormat="1" ht="16.899999999999999" customHeight="1">
      <c r="B196" s="32"/>
      <c r="C196" s="208" t="s">
        <v>1227</v>
      </c>
      <c r="D196" s="208" t="s">
        <v>1228</v>
      </c>
      <c r="E196" s="17" t="s">
        <v>273</v>
      </c>
      <c r="F196" s="209">
        <v>205.71799999999999</v>
      </c>
      <c r="H196" s="32"/>
    </row>
    <row r="197" spans="2:8" s="1" customFormat="1" ht="16.899999999999999" customHeight="1">
      <c r="B197" s="32"/>
      <c r="C197" s="208" t="s">
        <v>1303</v>
      </c>
      <c r="D197" s="208" t="s">
        <v>1304</v>
      </c>
      <c r="E197" s="17" t="s">
        <v>273</v>
      </c>
      <c r="F197" s="209">
        <v>205.71799999999999</v>
      </c>
      <c r="H197" s="32"/>
    </row>
    <row r="198" spans="2:8" s="1" customFormat="1" ht="16.899999999999999" customHeight="1">
      <c r="B198" s="32"/>
      <c r="C198" s="208" t="s">
        <v>1307</v>
      </c>
      <c r="D198" s="208" t="s">
        <v>1308</v>
      </c>
      <c r="E198" s="17" t="s">
        <v>273</v>
      </c>
      <c r="F198" s="209">
        <v>2057.1799999999998</v>
      </c>
      <c r="H198" s="32"/>
    </row>
    <row r="199" spans="2:8" s="1" customFormat="1" ht="16.899999999999999" customHeight="1">
      <c r="B199" s="32"/>
      <c r="C199" s="204" t="s">
        <v>2631</v>
      </c>
      <c r="D199" s="205" t="s">
        <v>1</v>
      </c>
      <c r="E199" s="206" t="s">
        <v>215</v>
      </c>
      <c r="F199" s="207">
        <v>138.96199999999999</v>
      </c>
      <c r="H199" s="32"/>
    </row>
    <row r="200" spans="2:8" s="1" customFormat="1" ht="16.899999999999999" customHeight="1">
      <c r="B200" s="32"/>
      <c r="C200" s="208" t="s">
        <v>1</v>
      </c>
      <c r="D200" s="208" t="s">
        <v>2643</v>
      </c>
      <c r="E200" s="17" t="s">
        <v>1</v>
      </c>
      <c r="F200" s="209">
        <v>201.55199999999999</v>
      </c>
      <c r="H200" s="32"/>
    </row>
    <row r="201" spans="2:8" s="1" customFormat="1" ht="16.899999999999999" customHeight="1">
      <c r="B201" s="32"/>
      <c r="C201" s="208" t="s">
        <v>1</v>
      </c>
      <c r="D201" s="208" t="s">
        <v>2644</v>
      </c>
      <c r="E201" s="17" t="s">
        <v>1</v>
      </c>
      <c r="F201" s="209">
        <v>-62.59</v>
      </c>
      <c r="H201" s="32"/>
    </row>
    <row r="202" spans="2:8" s="1" customFormat="1" ht="16.899999999999999" customHeight="1">
      <c r="B202" s="32"/>
      <c r="C202" s="208" t="s">
        <v>2631</v>
      </c>
      <c r="D202" s="208" t="s">
        <v>325</v>
      </c>
      <c r="E202" s="17" t="s">
        <v>1</v>
      </c>
      <c r="F202" s="209">
        <v>138.96199999999999</v>
      </c>
      <c r="H202" s="32"/>
    </row>
    <row r="203" spans="2:8" s="1" customFormat="1" ht="16.899999999999999" customHeight="1">
      <c r="B203" s="32"/>
      <c r="C203" s="210" t="s">
        <v>7167</v>
      </c>
      <c r="H203" s="32"/>
    </row>
    <row r="204" spans="2:8" s="1" customFormat="1" ht="16.899999999999999" customHeight="1">
      <c r="B204" s="32"/>
      <c r="C204" s="208" t="s">
        <v>2640</v>
      </c>
      <c r="D204" s="208" t="s">
        <v>2641</v>
      </c>
      <c r="E204" s="17" t="s">
        <v>215</v>
      </c>
      <c r="F204" s="209">
        <v>138.96199999999999</v>
      </c>
      <c r="H204" s="32"/>
    </row>
    <row r="205" spans="2:8" s="1" customFormat="1" ht="22.5">
      <c r="B205" s="32"/>
      <c r="C205" s="208" t="s">
        <v>397</v>
      </c>
      <c r="D205" s="208" t="s">
        <v>398</v>
      </c>
      <c r="E205" s="17" t="s">
        <v>215</v>
      </c>
      <c r="F205" s="209">
        <v>122.366</v>
      </c>
      <c r="H205" s="32"/>
    </row>
    <row r="206" spans="2:8" s="1" customFormat="1" ht="22.5">
      <c r="B206" s="32"/>
      <c r="C206" s="208" t="s">
        <v>402</v>
      </c>
      <c r="D206" s="208" t="s">
        <v>403</v>
      </c>
      <c r="E206" s="17" t="s">
        <v>215</v>
      </c>
      <c r="F206" s="209">
        <v>1223.6600000000001</v>
      </c>
      <c r="H206" s="32"/>
    </row>
    <row r="207" spans="2:8" s="1" customFormat="1" ht="22.5">
      <c r="B207" s="32"/>
      <c r="C207" s="208" t="s">
        <v>411</v>
      </c>
      <c r="D207" s="208" t="s">
        <v>412</v>
      </c>
      <c r="E207" s="17" t="s">
        <v>413</v>
      </c>
      <c r="F207" s="209">
        <v>220.25899999999999</v>
      </c>
      <c r="H207" s="32"/>
    </row>
    <row r="208" spans="2:8" s="1" customFormat="1" ht="16.899999999999999" customHeight="1">
      <c r="B208" s="32"/>
      <c r="C208" s="208" t="s">
        <v>420</v>
      </c>
      <c r="D208" s="208" t="s">
        <v>421</v>
      </c>
      <c r="E208" s="17" t="s">
        <v>215</v>
      </c>
      <c r="F208" s="209">
        <v>115.831</v>
      </c>
      <c r="H208" s="32"/>
    </row>
    <row r="209" spans="2:8" s="1" customFormat="1" ht="16.899999999999999" customHeight="1">
      <c r="B209" s="32"/>
      <c r="C209" s="204" t="s">
        <v>2633</v>
      </c>
      <c r="D209" s="205" t="s">
        <v>1</v>
      </c>
      <c r="E209" s="206" t="s">
        <v>215</v>
      </c>
      <c r="F209" s="207">
        <v>16.96</v>
      </c>
      <c r="H209" s="32"/>
    </row>
    <row r="210" spans="2:8" s="1" customFormat="1" ht="16.899999999999999" customHeight="1">
      <c r="B210" s="32"/>
      <c r="C210" s="208" t="s">
        <v>1</v>
      </c>
      <c r="D210" s="208" t="s">
        <v>2646</v>
      </c>
      <c r="E210" s="17" t="s">
        <v>1</v>
      </c>
      <c r="F210" s="209">
        <v>16.96</v>
      </c>
      <c r="H210" s="32"/>
    </row>
    <row r="211" spans="2:8" s="1" customFormat="1" ht="16.899999999999999" customHeight="1">
      <c r="B211" s="32"/>
      <c r="C211" s="208" t="s">
        <v>2633</v>
      </c>
      <c r="D211" s="208" t="s">
        <v>325</v>
      </c>
      <c r="E211" s="17" t="s">
        <v>1</v>
      </c>
      <c r="F211" s="209">
        <v>16.96</v>
      </c>
      <c r="H211" s="32"/>
    </row>
    <row r="212" spans="2:8" s="1" customFormat="1" ht="16.899999999999999" customHeight="1">
      <c r="B212" s="32"/>
      <c r="C212" s="210" t="s">
        <v>7167</v>
      </c>
      <c r="H212" s="32"/>
    </row>
    <row r="213" spans="2:8" s="1" customFormat="1" ht="22.5">
      <c r="B213" s="32"/>
      <c r="C213" s="208" t="s">
        <v>782</v>
      </c>
      <c r="D213" s="208" t="s">
        <v>783</v>
      </c>
      <c r="E213" s="17" t="s">
        <v>215</v>
      </c>
      <c r="F213" s="209">
        <v>16.96</v>
      </c>
      <c r="H213" s="32"/>
    </row>
    <row r="214" spans="2:8" s="1" customFormat="1" ht="22.5">
      <c r="B214" s="32"/>
      <c r="C214" s="208" t="s">
        <v>397</v>
      </c>
      <c r="D214" s="208" t="s">
        <v>398</v>
      </c>
      <c r="E214" s="17" t="s">
        <v>215</v>
      </c>
      <c r="F214" s="209">
        <v>122.366</v>
      </c>
      <c r="H214" s="32"/>
    </row>
    <row r="215" spans="2:8" s="1" customFormat="1" ht="22.5">
      <c r="B215" s="32"/>
      <c r="C215" s="208" t="s">
        <v>402</v>
      </c>
      <c r="D215" s="208" t="s">
        <v>403</v>
      </c>
      <c r="E215" s="17" t="s">
        <v>215</v>
      </c>
      <c r="F215" s="209">
        <v>1223.6600000000001</v>
      </c>
      <c r="H215" s="32"/>
    </row>
    <row r="216" spans="2:8" s="1" customFormat="1" ht="22.5">
      <c r="B216" s="32"/>
      <c r="C216" s="208" t="s">
        <v>411</v>
      </c>
      <c r="D216" s="208" t="s">
        <v>412</v>
      </c>
      <c r="E216" s="17" t="s">
        <v>413</v>
      </c>
      <c r="F216" s="209">
        <v>220.25899999999999</v>
      </c>
      <c r="H216" s="32"/>
    </row>
    <row r="217" spans="2:8" s="1" customFormat="1" ht="16.899999999999999" customHeight="1">
      <c r="B217" s="32"/>
      <c r="C217" s="208" t="s">
        <v>420</v>
      </c>
      <c r="D217" s="208" t="s">
        <v>421</v>
      </c>
      <c r="E217" s="17" t="s">
        <v>215</v>
      </c>
      <c r="F217" s="209">
        <v>115.831</v>
      </c>
      <c r="H217" s="32"/>
    </row>
    <row r="218" spans="2:8" s="1" customFormat="1" ht="16.899999999999999" customHeight="1">
      <c r="B218" s="32"/>
      <c r="C218" s="204" t="s">
        <v>2635</v>
      </c>
      <c r="D218" s="205" t="s">
        <v>1</v>
      </c>
      <c r="E218" s="206" t="s">
        <v>215</v>
      </c>
      <c r="F218" s="207">
        <v>82.275000000000006</v>
      </c>
      <c r="H218" s="32"/>
    </row>
    <row r="219" spans="2:8" s="1" customFormat="1" ht="16.899999999999999" customHeight="1">
      <c r="B219" s="32"/>
      <c r="C219" s="208" t="s">
        <v>1</v>
      </c>
      <c r="D219" s="208" t="s">
        <v>2648</v>
      </c>
      <c r="E219" s="17" t="s">
        <v>1</v>
      </c>
      <c r="F219" s="209">
        <v>0</v>
      </c>
      <c r="H219" s="32"/>
    </row>
    <row r="220" spans="2:8" s="1" customFormat="1" ht="16.899999999999999" customHeight="1">
      <c r="B220" s="32"/>
      <c r="C220" s="208" t="s">
        <v>1</v>
      </c>
      <c r="D220" s="208" t="s">
        <v>2649</v>
      </c>
      <c r="E220" s="17" t="s">
        <v>1</v>
      </c>
      <c r="F220" s="209">
        <v>1.41</v>
      </c>
      <c r="H220" s="32"/>
    </row>
    <row r="221" spans="2:8" s="1" customFormat="1" ht="16.899999999999999" customHeight="1">
      <c r="B221" s="32"/>
      <c r="C221" s="208" t="s">
        <v>1</v>
      </c>
      <c r="D221" s="208" t="s">
        <v>2650</v>
      </c>
      <c r="E221" s="17" t="s">
        <v>1</v>
      </c>
      <c r="F221" s="209">
        <v>122.866</v>
      </c>
      <c r="H221" s="32"/>
    </row>
    <row r="222" spans="2:8" s="1" customFormat="1" ht="16.899999999999999" customHeight="1">
      <c r="B222" s="32"/>
      <c r="C222" s="208" t="s">
        <v>1</v>
      </c>
      <c r="D222" s="208" t="s">
        <v>2651</v>
      </c>
      <c r="E222" s="17" t="s">
        <v>1</v>
      </c>
      <c r="F222" s="209">
        <v>17.963999999999999</v>
      </c>
      <c r="H222" s="32"/>
    </row>
    <row r="223" spans="2:8" s="1" customFormat="1" ht="16.899999999999999" customHeight="1">
      <c r="B223" s="32"/>
      <c r="C223" s="208" t="s">
        <v>1</v>
      </c>
      <c r="D223" s="208" t="s">
        <v>2652</v>
      </c>
      <c r="E223" s="17" t="s">
        <v>1</v>
      </c>
      <c r="F223" s="209">
        <v>122.86199999999999</v>
      </c>
      <c r="H223" s="32"/>
    </row>
    <row r="224" spans="2:8" s="1" customFormat="1" ht="16.899999999999999" customHeight="1">
      <c r="B224" s="32"/>
      <c r="C224" s="208" t="s">
        <v>1</v>
      </c>
      <c r="D224" s="208" t="s">
        <v>2653</v>
      </c>
      <c r="E224" s="17" t="s">
        <v>1</v>
      </c>
      <c r="F224" s="209">
        <v>7.6440000000000001</v>
      </c>
      <c r="H224" s="32"/>
    </row>
    <row r="225" spans="2:8" s="1" customFormat="1" ht="16.899999999999999" customHeight="1">
      <c r="B225" s="32"/>
      <c r="C225" s="208" t="s">
        <v>1</v>
      </c>
      <c r="D225" s="208" t="s">
        <v>2654</v>
      </c>
      <c r="E225" s="17" t="s">
        <v>1</v>
      </c>
      <c r="F225" s="209">
        <v>3.7440000000000002</v>
      </c>
      <c r="H225" s="32"/>
    </row>
    <row r="226" spans="2:8" s="1" customFormat="1" ht="16.899999999999999" customHeight="1">
      <c r="B226" s="32"/>
      <c r="C226" s="208" t="s">
        <v>1</v>
      </c>
      <c r="D226" s="208" t="s">
        <v>2655</v>
      </c>
      <c r="E226" s="17" t="s">
        <v>1</v>
      </c>
      <c r="F226" s="209">
        <v>0.54900000000000004</v>
      </c>
      <c r="H226" s="32"/>
    </row>
    <row r="227" spans="2:8" s="1" customFormat="1" ht="16.899999999999999" customHeight="1">
      <c r="B227" s="32"/>
      <c r="C227" s="208" t="s">
        <v>1</v>
      </c>
      <c r="D227" s="208" t="s">
        <v>2656</v>
      </c>
      <c r="E227" s="17" t="s">
        <v>1</v>
      </c>
      <c r="F227" s="209">
        <v>23.748000000000001</v>
      </c>
      <c r="H227" s="32"/>
    </row>
    <row r="228" spans="2:8" s="1" customFormat="1" ht="16.899999999999999" customHeight="1">
      <c r="B228" s="32"/>
      <c r="C228" s="208" t="s">
        <v>1</v>
      </c>
      <c r="D228" s="208" t="s">
        <v>1</v>
      </c>
      <c r="E228" s="17" t="s">
        <v>1</v>
      </c>
      <c r="F228" s="209">
        <v>0</v>
      </c>
      <c r="H228" s="32"/>
    </row>
    <row r="229" spans="2:8" s="1" customFormat="1" ht="16.899999999999999" customHeight="1">
      <c r="B229" s="32"/>
      <c r="C229" s="208" t="s">
        <v>1</v>
      </c>
      <c r="D229" s="208" t="s">
        <v>2657</v>
      </c>
      <c r="E229" s="17" t="s">
        <v>1</v>
      </c>
      <c r="F229" s="209">
        <v>-201.55199999999999</v>
      </c>
      <c r="H229" s="32"/>
    </row>
    <row r="230" spans="2:8" s="1" customFormat="1" ht="16.899999999999999" customHeight="1">
      <c r="B230" s="32"/>
      <c r="C230" s="208" t="s">
        <v>1</v>
      </c>
      <c r="D230" s="208" t="s">
        <v>2658</v>
      </c>
      <c r="E230" s="17" t="s">
        <v>1</v>
      </c>
      <c r="F230" s="209">
        <v>-16.96</v>
      </c>
      <c r="H230" s="32"/>
    </row>
    <row r="231" spans="2:8" s="1" customFormat="1" ht="16.899999999999999" customHeight="1">
      <c r="B231" s="32"/>
      <c r="C231" s="208" t="s">
        <v>2635</v>
      </c>
      <c r="D231" s="208" t="s">
        <v>325</v>
      </c>
      <c r="E231" s="17" t="s">
        <v>1</v>
      </c>
      <c r="F231" s="209">
        <v>82.275000000000006</v>
      </c>
      <c r="H231" s="32"/>
    </row>
    <row r="232" spans="2:8" s="1" customFormat="1" ht="16.899999999999999" customHeight="1">
      <c r="B232" s="32"/>
      <c r="C232" s="210" t="s">
        <v>7167</v>
      </c>
      <c r="H232" s="32"/>
    </row>
    <row r="233" spans="2:8" s="1" customFormat="1" ht="22.5">
      <c r="B233" s="32"/>
      <c r="C233" s="208" t="s">
        <v>786</v>
      </c>
      <c r="D233" s="208" t="s">
        <v>787</v>
      </c>
      <c r="E233" s="17" t="s">
        <v>215</v>
      </c>
      <c r="F233" s="209">
        <v>82.275000000000006</v>
      </c>
      <c r="H233" s="32"/>
    </row>
    <row r="234" spans="2:8" s="1" customFormat="1" ht="22.5">
      <c r="B234" s="32"/>
      <c r="C234" s="208" t="s">
        <v>397</v>
      </c>
      <c r="D234" s="208" t="s">
        <v>398</v>
      </c>
      <c r="E234" s="17" t="s">
        <v>215</v>
      </c>
      <c r="F234" s="209">
        <v>122.366</v>
      </c>
      <c r="H234" s="32"/>
    </row>
    <row r="235" spans="2:8" s="1" customFormat="1" ht="22.5">
      <c r="B235" s="32"/>
      <c r="C235" s="208" t="s">
        <v>402</v>
      </c>
      <c r="D235" s="208" t="s">
        <v>403</v>
      </c>
      <c r="E235" s="17" t="s">
        <v>215</v>
      </c>
      <c r="F235" s="209">
        <v>1223.6600000000001</v>
      </c>
      <c r="H235" s="32"/>
    </row>
    <row r="236" spans="2:8" s="1" customFormat="1" ht="22.5">
      <c r="B236" s="32"/>
      <c r="C236" s="208" t="s">
        <v>411</v>
      </c>
      <c r="D236" s="208" t="s">
        <v>412</v>
      </c>
      <c r="E236" s="17" t="s">
        <v>413</v>
      </c>
      <c r="F236" s="209">
        <v>220.25899999999999</v>
      </c>
      <c r="H236" s="32"/>
    </row>
    <row r="237" spans="2:8" s="1" customFormat="1" ht="16.899999999999999" customHeight="1">
      <c r="B237" s="32"/>
      <c r="C237" s="208" t="s">
        <v>420</v>
      </c>
      <c r="D237" s="208" t="s">
        <v>421</v>
      </c>
      <c r="E237" s="17" t="s">
        <v>215</v>
      </c>
      <c r="F237" s="209">
        <v>115.831</v>
      </c>
      <c r="H237" s="32"/>
    </row>
    <row r="238" spans="2:8" s="1" customFormat="1" ht="16.899999999999999" customHeight="1">
      <c r="B238" s="32"/>
      <c r="C238" s="204" t="s">
        <v>2637</v>
      </c>
      <c r="D238" s="205" t="s">
        <v>1</v>
      </c>
      <c r="E238" s="206" t="s">
        <v>215</v>
      </c>
      <c r="F238" s="207">
        <v>115.831</v>
      </c>
      <c r="H238" s="32"/>
    </row>
    <row r="239" spans="2:8" s="1" customFormat="1" ht="16.899999999999999" customHeight="1">
      <c r="B239" s="32"/>
      <c r="C239" s="208" t="s">
        <v>1</v>
      </c>
      <c r="D239" s="208" t="s">
        <v>2631</v>
      </c>
      <c r="E239" s="17" t="s">
        <v>1</v>
      </c>
      <c r="F239" s="209">
        <v>138.96199999999999</v>
      </c>
      <c r="H239" s="32"/>
    </row>
    <row r="240" spans="2:8" s="1" customFormat="1" ht="16.899999999999999" customHeight="1">
      <c r="B240" s="32"/>
      <c r="C240" s="208" t="s">
        <v>1</v>
      </c>
      <c r="D240" s="208" t="s">
        <v>2633</v>
      </c>
      <c r="E240" s="17" t="s">
        <v>1</v>
      </c>
      <c r="F240" s="209">
        <v>16.96</v>
      </c>
      <c r="H240" s="32"/>
    </row>
    <row r="241" spans="2:8" s="1" customFormat="1" ht="16.899999999999999" customHeight="1">
      <c r="B241" s="32"/>
      <c r="C241" s="208" t="s">
        <v>1</v>
      </c>
      <c r="D241" s="208" t="s">
        <v>2635</v>
      </c>
      <c r="E241" s="17" t="s">
        <v>1</v>
      </c>
      <c r="F241" s="209">
        <v>82.275000000000006</v>
      </c>
      <c r="H241" s="32"/>
    </row>
    <row r="242" spans="2:8" s="1" customFormat="1" ht="16.899999999999999" customHeight="1">
      <c r="B242" s="32"/>
      <c r="C242" s="208" t="s">
        <v>1</v>
      </c>
      <c r="D242" s="208" t="s">
        <v>2663</v>
      </c>
      <c r="E242" s="17" t="s">
        <v>1</v>
      </c>
      <c r="F242" s="209">
        <v>-43.4</v>
      </c>
      <c r="H242" s="32"/>
    </row>
    <row r="243" spans="2:8" s="1" customFormat="1" ht="16.899999999999999" customHeight="1">
      <c r="B243" s="32"/>
      <c r="C243" s="208" t="s">
        <v>1</v>
      </c>
      <c r="D243" s="208" t="s">
        <v>2664</v>
      </c>
      <c r="E243" s="17" t="s">
        <v>1</v>
      </c>
      <c r="F243" s="209">
        <v>-16.96</v>
      </c>
      <c r="H243" s="32"/>
    </row>
    <row r="244" spans="2:8" s="1" customFormat="1" ht="16.899999999999999" customHeight="1">
      <c r="B244" s="32"/>
      <c r="C244" s="208" t="s">
        <v>1</v>
      </c>
      <c r="D244" s="208" t="s">
        <v>2665</v>
      </c>
      <c r="E244" s="17" t="s">
        <v>1</v>
      </c>
      <c r="F244" s="209">
        <v>-62.006</v>
      </c>
      <c r="H244" s="32"/>
    </row>
    <row r="245" spans="2:8" s="1" customFormat="1" ht="16.899999999999999" customHeight="1">
      <c r="B245" s="32"/>
      <c r="C245" s="208" t="s">
        <v>2637</v>
      </c>
      <c r="D245" s="208" t="s">
        <v>325</v>
      </c>
      <c r="E245" s="17" t="s">
        <v>1</v>
      </c>
      <c r="F245" s="209">
        <v>115.831</v>
      </c>
      <c r="H245" s="32"/>
    </row>
    <row r="246" spans="2:8" s="1" customFormat="1" ht="16.899999999999999" customHeight="1">
      <c r="B246" s="32"/>
      <c r="C246" s="210" t="s">
        <v>7167</v>
      </c>
      <c r="H246" s="32"/>
    </row>
    <row r="247" spans="2:8" s="1" customFormat="1" ht="16.899999999999999" customHeight="1">
      <c r="B247" s="32"/>
      <c r="C247" s="208" t="s">
        <v>420</v>
      </c>
      <c r="D247" s="208" t="s">
        <v>421</v>
      </c>
      <c r="E247" s="17" t="s">
        <v>215</v>
      </c>
      <c r="F247" s="209">
        <v>115.831</v>
      </c>
      <c r="H247" s="32"/>
    </row>
    <row r="248" spans="2:8" s="1" customFormat="1" ht="16.899999999999999" customHeight="1">
      <c r="B248" s="32"/>
      <c r="C248" s="208" t="s">
        <v>808</v>
      </c>
      <c r="D248" s="208" t="s">
        <v>809</v>
      </c>
      <c r="E248" s="17" t="s">
        <v>215</v>
      </c>
      <c r="F248" s="209">
        <v>231.66200000000001</v>
      </c>
      <c r="H248" s="32"/>
    </row>
    <row r="249" spans="2:8" s="1" customFormat="1" ht="22.5">
      <c r="B249" s="32"/>
      <c r="C249" s="208" t="s">
        <v>397</v>
      </c>
      <c r="D249" s="208" t="s">
        <v>398</v>
      </c>
      <c r="E249" s="17" t="s">
        <v>215</v>
      </c>
      <c r="F249" s="209">
        <v>122.366</v>
      </c>
      <c r="H249" s="32"/>
    </row>
    <row r="250" spans="2:8" s="1" customFormat="1" ht="22.5">
      <c r="B250" s="32"/>
      <c r="C250" s="208" t="s">
        <v>402</v>
      </c>
      <c r="D250" s="208" t="s">
        <v>403</v>
      </c>
      <c r="E250" s="17" t="s">
        <v>215</v>
      </c>
      <c r="F250" s="209">
        <v>1223.6600000000001</v>
      </c>
      <c r="H250" s="32"/>
    </row>
    <row r="251" spans="2:8" s="1" customFormat="1" ht="16.899999999999999" customHeight="1">
      <c r="B251" s="32"/>
      <c r="C251" s="208" t="s">
        <v>817</v>
      </c>
      <c r="D251" s="208" t="s">
        <v>818</v>
      </c>
      <c r="E251" s="17" t="s">
        <v>215</v>
      </c>
      <c r="F251" s="209">
        <v>115.831</v>
      </c>
      <c r="H251" s="32"/>
    </row>
    <row r="252" spans="2:8" s="1" customFormat="1" ht="22.5">
      <c r="B252" s="32"/>
      <c r="C252" s="208" t="s">
        <v>411</v>
      </c>
      <c r="D252" s="208" t="s">
        <v>412</v>
      </c>
      <c r="E252" s="17" t="s">
        <v>413</v>
      </c>
      <c r="F252" s="209">
        <v>220.25899999999999</v>
      </c>
      <c r="H252" s="32"/>
    </row>
    <row r="253" spans="2:8" s="1" customFormat="1" ht="26.45" customHeight="1">
      <c r="B253" s="32"/>
      <c r="C253" s="203" t="s">
        <v>7180</v>
      </c>
      <c r="D253" s="203" t="s">
        <v>107</v>
      </c>
      <c r="H253" s="32"/>
    </row>
    <row r="254" spans="2:8" s="1" customFormat="1" ht="16.899999999999999" customHeight="1">
      <c r="B254" s="32"/>
      <c r="C254" s="204" t="s">
        <v>743</v>
      </c>
      <c r="D254" s="205" t="s">
        <v>1</v>
      </c>
      <c r="E254" s="206" t="s">
        <v>215</v>
      </c>
      <c r="F254" s="207">
        <v>210.44800000000001</v>
      </c>
      <c r="H254" s="32"/>
    </row>
    <row r="255" spans="2:8" s="1" customFormat="1" ht="16.899999999999999" customHeight="1">
      <c r="B255" s="32"/>
      <c r="C255" s="208" t="s">
        <v>1</v>
      </c>
      <c r="D255" s="208" t="s">
        <v>3258</v>
      </c>
      <c r="E255" s="17" t="s">
        <v>1</v>
      </c>
      <c r="F255" s="209">
        <v>210.44800000000001</v>
      </c>
      <c r="H255" s="32"/>
    </row>
    <row r="256" spans="2:8" s="1" customFormat="1" ht="16.899999999999999" customHeight="1">
      <c r="B256" s="32"/>
      <c r="C256" s="208" t="s">
        <v>743</v>
      </c>
      <c r="D256" s="208" t="s">
        <v>325</v>
      </c>
      <c r="E256" s="17" t="s">
        <v>1</v>
      </c>
      <c r="F256" s="209">
        <v>210.44800000000001</v>
      </c>
      <c r="H256" s="32"/>
    </row>
    <row r="257" spans="2:8" s="1" customFormat="1" ht="16.899999999999999" customHeight="1">
      <c r="B257" s="32"/>
      <c r="C257" s="210" t="s">
        <v>7167</v>
      </c>
      <c r="H257" s="32"/>
    </row>
    <row r="258" spans="2:8" s="1" customFormat="1" ht="22.5">
      <c r="B258" s="32"/>
      <c r="C258" s="208" t="s">
        <v>1207</v>
      </c>
      <c r="D258" s="208" t="s">
        <v>1208</v>
      </c>
      <c r="E258" s="17" t="s">
        <v>273</v>
      </c>
      <c r="F258" s="209">
        <v>210.44800000000001</v>
      </c>
      <c r="H258" s="32"/>
    </row>
    <row r="259" spans="2:8" s="1" customFormat="1" ht="22.5">
      <c r="B259" s="32"/>
      <c r="C259" s="208" t="s">
        <v>1211</v>
      </c>
      <c r="D259" s="208" t="s">
        <v>1212</v>
      </c>
      <c r="E259" s="17" t="s">
        <v>273</v>
      </c>
      <c r="F259" s="209">
        <v>19571.664000000001</v>
      </c>
      <c r="H259" s="32"/>
    </row>
    <row r="260" spans="2:8" s="1" customFormat="1" ht="22.5">
      <c r="B260" s="32"/>
      <c r="C260" s="208" t="s">
        <v>1218</v>
      </c>
      <c r="D260" s="208" t="s">
        <v>1219</v>
      </c>
      <c r="E260" s="17" t="s">
        <v>273</v>
      </c>
      <c r="F260" s="209">
        <v>210.44800000000001</v>
      </c>
      <c r="H260" s="32"/>
    </row>
    <row r="261" spans="2:8" s="1" customFormat="1" ht="16.899999999999999" customHeight="1">
      <c r="B261" s="32"/>
      <c r="C261" s="208" t="s">
        <v>1221</v>
      </c>
      <c r="D261" s="208" t="s">
        <v>1222</v>
      </c>
      <c r="E261" s="17" t="s">
        <v>273</v>
      </c>
      <c r="F261" s="209">
        <v>210.44800000000001</v>
      </c>
      <c r="H261" s="32"/>
    </row>
    <row r="262" spans="2:8" s="1" customFormat="1" ht="16.899999999999999" customHeight="1">
      <c r="B262" s="32"/>
      <c r="C262" s="208" t="s">
        <v>1224</v>
      </c>
      <c r="D262" s="208" t="s">
        <v>1225</v>
      </c>
      <c r="E262" s="17" t="s">
        <v>273</v>
      </c>
      <c r="F262" s="209">
        <v>210.44800000000001</v>
      </c>
      <c r="H262" s="32"/>
    </row>
    <row r="263" spans="2:8" s="1" customFormat="1" ht="16.899999999999999" customHeight="1">
      <c r="B263" s="32"/>
      <c r="C263" s="208" t="s">
        <v>1227</v>
      </c>
      <c r="D263" s="208" t="s">
        <v>1228</v>
      </c>
      <c r="E263" s="17" t="s">
        <v>273</v>
      </c>
      <c r="F263" s="209">
        <v>210.44800000000001</v>
      </c>
      <c r="H263" s="32"/>
    </row>
    <row r="264" spans="2:8" s="1" customFormat="1" ht="16.899999999999999" customHeight="1">
      <c r="B264" s="32"/>
      <c r="C264" s="208" t="s">
        <v>1303</v>
      </c>
      <c r="D264" s="208" t="s">
        <v>1304</v>
      </c>
      <c r="E264" s="17" t="s">
        <v>273</v>
      </c>
      <c r="F264" s="209">
        <v>210.44800000000001</v>
      </c>
      <c r="H264" s="32"/>
    </row>
    <row r="265" spans="2:8" s="1" customFormat="1" ht="16.899999999999999" customHeight="1">
      <c r="B265" s="32"/>
      <c r="C265" s="208" t="s">
        <v>1307</v>
      </c>
      <c r="D265" s="208" t="s">
        <v>1308</v>
      </c>
      <c r="E265" s="17" t="s">
        <v>273</v>
      </c>
      <c r="F265" s="209">
        <v>2104.48</v>
      </c>
      <c r="H265" s="32"/>
    </row>
    <row r="266" spans="2:8" s="1" customFormat="1" ht="16.899999999999999" customHeight="1">
      <c r="B266" s="32"/>
      <c r="C266" s="204" t="s">
        <v>3131</v>
      </c>
      <c r="D266" s="205" t="s">
        <v>1</v>
      </c>
      <c r="E266" s="206" t="s">
        <v>215</v>
      </c>
      <c r="F266" s="207">
        <v>145.52799999999999</v>
      </c>
      <c r="H266" s="32"/>
    </row>
    <row r="267" spans="2:8" s="1" customFormat="1" ht="16.899999999999999" customHeight="1">
      <c r="B267" s="32"/>
      <c r="C267" s="208" t="s">
        <v>1</v>
      </c>
      <c r="D267" s="208" t="s">
        <v>3141</v>
      </c>
      <c r="E267" s="17" t="s">
        <v>1</v>
      </c>
      <c r="F267" s="209">
        <v>173.72800000000001</v>
      </c>
      <c r="H267" s="32"/>
    </row>
    <row r="268" spans="2:8" s="1" customFormat="1" ht="16.899999999999999" customHeight="1">
      <c r="B268" s="32"/>
      <c r="C268" s="208" t="s">
        <v>1</v>
      </c>
      <c r="D268" s="208" t="s">
        <v>3142</v>
      </c>
      <c r="E268" s="17" t="s">
        <v>1</v>
      </c>
      <c r="F268" s="209">
        <v>-28.2</v>
      </c>
      <c r="H268" s="32"/>
    </row>
    <row r="269" spans="2:8" s="1" customFormat="1" ht="16.899999999999999" customHeight="1">
      <c r="B269" s="32"/>
      <c r="C269" s="208" t="s">
        <v>3131</v>
      </c>
      <c r="D269" s="208" t="s">
        <v>325</v>
      </c>
      <c r="E269" s="17" t="s">
        <v>1</v>
      </c>
      <c r="F269" s="209">
        <v>145.52799999999999</v>
      </c>
      <c r="H269" s="32"/>
    </row>
    <row r="270" spans="2:8" s="1" customFormat="1" ht="16.899999999999999" customHeight="1">
      <c r="B270" s="32"/>
      <c r="C270" s="210" t="s">
        <v>7167</v>
      </c>
      <c r="H270" s="32"/>
    </row>
    <row r="271" spans="2:8" s="1" customFormat="1" ht="16.899999999999999" customHeight="1">
      <c r="B271" s="32"/>
      <c r="C271" s="208" t="s">
        <v>2640</v>
      </c>
      <c r="D271" s="208" t="s">
        <v>2641</v>
      </c>
      <c r="E271" s="17" t="s">
        <v>215</v>
      </c>
      <c r="F271" s="209">
        <v>145.52799999999999</v>
      </c>
      <c r="H271" s="32"/>
    </row>
    <row r="272" spans="2:8" s="1" customFormat="1" ht="22.5">
      <c r="B272" s="32"/>
      <c r="C272" s="208" t="s">
        <v>397</v>
      </c>
      <c r="D272" s="208" t="s">
        <v>398</v>
      </c>
      <c r="E272" s="17" t="s">
        <v>215</v>
      </c>
      <c r="F272" s="209">
        <v>206.14699999999999</v>
      </c>
      <c r="H272" s="32"/>
    </row>
    <row r="273" spans="2:8" s="1" customFormat="1" ht="22.5">
      <c r="B273" s="32"/>
      <c r="C273" s="208" t="s">
        <v>402</v>
      </c>
      <c r="D273" s="208" t="s">
        <v>403</v>
      </c>
      <c r="E273" s="17" t="s">
        <v>215</v>
      </c>
      <c r="F273" s="209">
        <v>2061.4699999999998</v>
      </c>
      <c r="H273" s="32"/>
    </row>
    <row r="274" spans="2:8" s="1" customFormat="1" ht="22.5">
      <c r="B274" s="32"/>
      <c r="C274" s="208" t="s">
        <v>411</v>
      </c>
      <c r="D274" s="208" t="s">
        <v>412</v>
      </c>
      <c r="E274" s="17" t="s">
        <v>413</v>
      </c>
      <c r="F274" s="209">
        <v>371.065</v>
      </c>
      <c r="H274" s="32"/>
    </row>
    <row r="275" spans="2:8" s="1" customFormat="1" ht="16.899999999999999" customHeight="1">
      <c r="B275" s="32"/>
      <c r="C275" s="208" t="s">
        <v>420</v>
      </c>
      <c r="D275" s="208" t="s">
        <v>421</v>
      </c>
      <c r="E275" s="17" t="s">
        <v>215</v>
      </c>
      <c r="F275" s="209">
        <v>88.474000000000004</v>
      </c>
      <c r="H275" s="32"/>
    </row>
    <row r="276" spans="2:8" s="1" customFormat="1" ht="16.899999999999999" customHeight="1">
      <c r="B276" s="32"/>
      <c r="C276" s="204" t="s">
        <v>3133</v>
      </c>
      <c r="D276" s="205" t="s">
        <v>1</v>
      </c>
      <c r="E276" s="206" t="s">
        <v>215</v>
      </c>
      <c r="F276" s="207">
        <v>17.079999999999998</v>
      </c>
      <c r="H276" s="32"/>
    </row>
    <row r="277" spans="2:8" s="1" customFormat="1" ht="16.899999999999999" customHeight="1">
      <c r="B277" s="32"/>
      <c r="C277" s="208" t="s">
        <v>1</v>
      </c>
      <c r="D277" s="208" t="s">
        <v>3144</v>
      </c>
      <c r="E277" s="17" t="s">
        <v>1</v>
      </c>
      <c r="F277" s="209">
        <v>17.079999999999998</v>
      </c>
      <c r="H277" s="32"/>
    </row>
    <row r="278" spans="2:8" s="1" customFormat="1" ht="16.899999999999999" customHeight="1">
      <c r="B278" s="32"/>
      <c r="C278" s="208" t="s">
        <v>3133</v>
      </c>
      <c r="D278" s="208" t="s">
        <v>325</v>
      </c>
      <c r="E278" s="17" t="s">
        <v>1</v>
      </c>
      <c r="F278" s="209">
        <v>17.079999999999998</v>
      </c>
      <c r="H278" s="32"/>
    </row>
    <row r="279" spans="2:8" s="1" customFormat="1" ht="16.899999999999999" customHeight="1">
      <c r="B279" s="32"/>
      <c r="C279" s="210" t="s">
        <v>7167</v>
      </c>
      <c r="H279" s="32"/>
    </row>
    <row r="280" spans="2:8" s="1" customFormat="1" ht="22.5">
      <c r="B280" s="32"/>
      <c r="C280" s="208" t="s">
        <v>782</v>
      </c>
      <c r="D280" s="208" t="s">
        <v>783</v>
      </c>
      <c r="E280" s="17" t="s">
        <v>215</v>
      </c>
      <c r="F280" s="209">
        <v>17.079999999999998</v>
      </c>
      <c r="H280" s="32"/>
    </row>
    <row r="281" spans="2:8" s="1" customFormat="1" ht="22.5">
      <c r="B281" s="32"/>
      <c r="C281" s="208" t="s">
        <v>397</v>
      </c>
      <c r="D281" s="208" t="s">
        <v>398</v>
      </c>
      <c r="E281" s="17" t="s">
        <v>215</v>
      </c>
      <c r="F281" s="209">
        <v>206.14699999999999</v>
      </c>
      <c r="H281" s="32"/>
    </row>
    <row r="282" spans="2:8" s="1" customFormat="1" ht="22.5">
      <c r="B282" s="32"/>
      <c r="C282" s="208" t="s">
        <v>402</v>
      </c>
      <c r="D282" s="208" t="s">
        <v>403</v>
      </c>
      <c r="E282" s="17" t="s">
        <v>215</v>
      </c>
      <c r="F282" s="209">
        <v>2061.4699999999998</v>
      </c>
      <c r="H282" s="32"/>
    </row>
    <row r="283" spans="2:8" s="1" customFormat="1" ht="22.5">
      <c r="B283" s="32"/>
      <c r="C283" s="208" t="s">
        <v>411</v>
      </c>
      <c r="D283" s="208" t="s">
        <v>412</v>
      </c>
      <c r="E283" s="17" t="s">
        <v>413</v>
      </c>
      <c r="F283" s="209">
        <v>371.065</v>
      </c>
      <c r="H283" s="32"/>
    </row>
    <row r="284" spans="2:8" s="1" customFormat="1" ht="16.899999999999999" customHeight="1">
      <c r="B284" s="32"/>
      <c r="C284" s="208" t="s">
        <v>420</v>
      </c>
      <c r="D284" s="208" t="s">
        <v>421</v>
      </c>
      <c r="E284" s="17" t="s">
        <v>215</v>
      </c>
      <c r="F284" s="209">
        <v>88.474000000000004</v>
      </c>
      <c r="H284" s="32"/>
    </row>
    <row r="285" spans="2:8" s="1" customFormat="1" ht="16.899999999999999" customHeight="1">
      <c r="B285" s="32"/>
      <c r="C285" s="204" t="s">
        <v>3135</v>
      </c>
      <c r="D285" s="205" t="s">
        <v>1</v>
      </c>
      <c r="E285" s="206" t="s">
        <v>215</v>
      </c>
      <c r="F285" s="207">
        <v>132.01300000000001</v>
      </c>
      <c r="H285" s="32"/>
    </row>
    <row r="286" spans="2:8" s="1" customFormat="1" ht="16.899999999999999" customHeight="1">
      <c r="B286" s="32"/>
      <c r="C286" s="208" t="s">
        <v>1</v>
      </c>
      <c r="D286" s="208" t="s">
        <v>2648</v>
      </c>
      <c r="E286" s="17" t="s">
        <v>1</v>
      </c>
      <c r="F286" s="209">
        <v>0</v>
      </c>
      <c r="H286" s="32"/>
    </row>
    <row r="287" spans="2:8" s="1" customFormat="1" ht="16.899999999999999" customHeight="1">
      <c r="B287" s="32"/>
      <c r="C287" s="208" t="s">
        <v>1</v>
      </c>
      <c r="D287" s="208" t="s">
        <v>3148</v>
      </c>
      <c r="E287" s="17" t="s">
        <v>1</v>
      </c>
      <c r="F287" s="209">
        <v>1.419</v>
      </c>
      <c r="H287" s="32"/>
    </row>
    <row r="288" spans="2:8" s="1" customFormat="1" ht="16.899999999999999" customHeight="1">
      <c r="B288" s="32"/>
      <c r="C288" s="208" t="s">
        <v>1</v>
      </c>
      <c r="D288" s="208" t="s">
        <v>3149</v>
      </c>
      <c r="E288" s="17" t="s">
        <v>1</v>
      </c>
      <c r="F288" s="209">
        <v>52.279000000000003</v>
      </c>
      <c r="H288" s="32"/>
    </row>
    <row r="289" spans="2:8" s="1" customFormat="1" ht="16.899999999999999" customHeight="1">
      <c r="B289" s="32"/>
      <c r="C289" s="208" t="s">
        <v>1</v>
      </c>
      <c r="D289" s="208" t="s">
        <v>3150</v>
      </c>
      <c r="E289" s="17" t="s">
        <v>1</v>
      </c>
      <c r="F289" s="209">
        <v>59.822000000000003</v>
      </c>
      <c r="H289" s="32"/>
    </row>
    <row r="290" spans="2:8" s="1" customFormat="1" ht="16.899999999999999" customHeight="1">
      <c r="B290" s="32"/>
      <c r="C290" s="208" t="s">
        <v>1</v>
      </c>
      <c r="D290" s="208" t="s">
        <v>3151</v>
      </c>
      <c r="E290" s="17" t="s">
        <v>1</v>
      </c>
      <c r="F290" s="209">
        <v>36.287999999999997</v>
      </c>
      <c r="H290" s="32"/>
    </row>
    <row r="291" spans="2:8" s="1" customFormat="1" ht="16.899999999999999" customHeight="1">
      <c r="B291" s="32"/>
      <c r="C291" s="208" t="s">
        <v>1</v>
      </c>
      <c r="D291" s="208" t="s">
        <v>3152</v>
      </c>
      <c r="E291" s="17" t="s">
        <v>1</v>
      </c>
      <c r="F291" s="209">
        <v>42.387</v>
      </c>
      <c r="H291" s="32"/>
    </row>
    <row r="292" spans="2:8" s="1" customFormat="1" ht="16.899999999999999" customHeight="1">
      <c r="B292" s="32"/>
      <c r="C292" s="208" t="s">
        <v>1</v>
      </c>
      <c r="D292" s="208" t="s">
        <v>3153</v>
      </c>
      <c r="E292" s="17" t="s">
        <v>1</v>
      </c>
      <c r="F292" s="209">
        <v>101.736</v>
      </c>
      <c r="H292" s="32"/>
    </row>
    <row r="293" spans="2:8" s="1" customFormat="1" ht="16.899999999999999" customHeight="1">
      <c r="B293" s="32"/>
      <c r="C293" s="208" t="s">
        <v>1</v>
      </c>
      <c r="D293" s="208" t="s">
        <v>3154</v>
      </c>
      <c r="E293" s="17" t="s">
        <v>1</v>
      </c>
      <c r="F293" s="209">
        <v>28.89</v>
      </c>
      <c r="H293" s="32"/>
    </row>
    <row r="294" spans="2:8" s="1" customFormat="1" ht="16.899999999999999" customHeight="1">
      <c r="B294" s="32"/>
      <c r="C294" s="208" t="s">
        <v>1</v>
      </c>
      <c r="D294" s="208" t="s">
        <v>1</v>
      </c>
      <c r="E294" s="17" t="s">
        <v>1</v>
      </c>
      <c r="F294" s="209">
        <v>0</v>
      </c>
      <c r="H294" s="32"/>
    </row>
    <row r="295" spans="2:8" s="1" customFormat="1" ht="16.899999999999999" customHeight="1">
      <c r="B295" s="32"/>
      <c r="C295" s="208" t="s">
        <v>1</v>
      </c>
      <c r="D295" s="208" t="s">
        <v>3155</v>
      </c>
      <c r="E295" s="17" t="s">
        <v>1</v>
      </c>
      <c r="F295" s="209">
        <v>-173.72800000000001</v>
      </c>
      <c r="H295" s="32"/>
    </row>
    <row r="296" spans="2:8" s="1" customFormat="1" ht="16.899999999999999" customHeight="1">
      <c r="B296" s="32"/>
      <c r="C296" s="208" t="s">
        <v>1</v>
      </c>
      <c r="D296" s="208" t="s">
        <v>3156</v>
      </c>
      <c r="E296" s="17" t="s">
        <v>1</v>
      </c>
      <c r="F296" s="209">
        <v>-17.079999999999998</v>
      </c>
      <c r="H296" s="32"/>
    </row>
    <row r="297" spans="2:8" s="1" customFormat="1" ht="16.899999999999999" customHeight="1">
      <c r="B297" s="32"/>
      <c r="C297" s="208" t="s">
        <v>3135</v>
      </c>
      <c r="D297" s="208" t="s">
        <v>325</v>
      </c>
      <c r="E297" s="17" t="s">
        <v>1</v>
      </c>
      <c r="F297" s="209">
        <v>132.01300000000001</v>
      </c>
      <c r="H297" s="32"/>
    </row>
    <row r="298" spans="2:8" s="1" customFormat="1" ht="16.899999999999999" customHeight="1">
      <c r="B298" s="32"/>
      <c r="C298" s="210" t="s">
        <v>7167</v>
      </c>
      <c r="H298" s="32"/>
    </row>
    <row r="299" spans="2:8" s="1" customFormat="1" ht="22.5">
      <c r="B299" s="32"/>
      <c r="C299" s="208" t="s">
        <v>3145</v>
      </c>
      <c r="D299" s="208" t="s">
        <v>3146</v>
      </c>
      <c r="E299" s="17" t="s">
        <v>215</v>
      </c>
      <c r="F299" s="209">
        <v>132.01300000000001</v>
      </c>
      <c r="H299" s="32"/>
    </row>
    <row r="300" spans="2:8" s="1" customFormat="1" ht="22.5">
      <c r="B300" s="32"/>
      <c r="C300" s="208" t="s">
        <v>397</v>
      </c>
      <c r="D300" s="208" t="s">
        <v>398</v>
      </c>
      <c r="E300" s="17" t="s">
        <v>215</v>
      </c>
      <c r="F300" s="209">
        <v>206.14699999999999</v>
      </c>
      <c r="H300" s="32"/>
    </row>
    <row r="301" spans="2:8" s="1" customFormat="1" ht="22.5">
      <c r="B301" s="32"/>
      <c r="C301" s="208" t="s">
        <v>402</v>
      </c>
      <c r="D301" s="208" t="s">
        <v>403</v>
      </c>
      <c r="E301" s="17" t="s">
        <v>215</v>
      </c>
      <c r="F301" s="209">
        <v>2061.4699999999998</v>
      </c>
      <c r="H301" s="32"/>
    </row>
    <row r="302" spans="2:8" s="1" customFormat="1" ht="22.5">
      <c r="B302" s="32"/>
      <c r="C302" s="208" t="s">
        <v>411</v>
      </c>
      <c r="D302" s="208" t="s">
        <v>412</v>
      </c>
      <c r="E302" s="17" t="s">
        <v>413</v>
      </c>
      <c r="F302" s="209">
        <v>371.065</v>
      </c>
      <c r="H302" s="32"/>
    </row>
    <row r="303" spans="2:8" s="1" customFormat="1" ht="16.899999999999999" customHeight="1">
      <c r="B303" s="32"/>
      <c r="C303" s="208" t="s">
        <v>420</v>
      </c>
      <c r="D303" s="208" t="s">
        <v>421</v>
      </c>
      <c r="E303" s="17" t="s">
        <v>215</v>
      </c>
      <c r="F303" s="209">
        <v>88.474000000000004</v>
      </c>
      <c r="H303" s="32"/>
    </row>
    <row r="304" spans="2:8" s="1" customFormat="1" ht="16.899999999999999" customHeight="1">
      <c r="B304" s="32"/>
      <c r="C304" s="204" t="s">
        <v>3137</v>
      </c>
      <c r="D304" s="205" t="s">
        <v>1</v>
      </c>
      <c r="E304" s="206" t="s">
        <v>215</v>
      </c>
      <c r="F304" s="207">
        <v>88.474000000000004</v>
      </c>
      <c r="H304" s="32"/>
    </row>
    <row r="305" spans="2:8" s="1" customFormat="1" ht="16.899999999999999" customHeight="1">
      <c r="B305" s="32"/>
      <c r="C305" s="208" t="s">
        <v>1</v>
      </c>
      <c r="D305" s="208" t="s">
        <v>3131</v>
      </c>
      <c r="E305" s="17" t="s">
        <v>1</v>
      </c>
      <c r="F305" s="209">
        <v>145.52799999999999</v>
      </c>
      <c r="H305" s="32"/>
    </row>
    <row r="306" spans="2:8" s="1" customFormat="1" ht="16.899999999999999" customHeight="1">
      <c r="B306" s="32"/>
      <c r="C306" s="208" t="s">
        <v>1</v>
      </c>
      <c r="D306" s="208" t="s">
        <v>3133</v>
      </c>
      <c r="E306" s="17" t="s">
        <v>1</v>
      </c>
      <c r="F306" s="209">
        <v>17.079999999999998</v>
      </c>
      <c r="H306" s="32"/>
    </row>
    <row r="307" spans="2:8" s="1" customFormat="1" ht="16.899999999999999" customHeight="1">
      <c r="B307" s="32"/>
      <c r="C307" s="208" t="s">
        <v>1</v>
      </c>
      <c r="D307" s="208" t="s">
        <v>3135</v>
      </c>
      <c r="E307" s="17" t="s">
        <v>1</v>
      </c>
      <c r="F307" s="209">
        <v>132.01300000000001</v>
      </c>
      <c r="H307" s="32"/>
    </row>
    <row r="308" spans="2:8" s="1" customFormat="1" ht="16.899999999999999" customHeight="1">
      <c r="B308" s="32"/>
      <c r="C308" s="208" t="s">
        <v>1</v>
      </c>
      <c r="D308" s="208" t="s">
        <v>3161</v>
      </c>
      <c r="E308" s="17" t="s">
        <v>1</v>
      </c>
      <c r="F308" s="209">
        <v>-81.400000000000006</v>
      </c>
      <c r="H308" s="32"/>
    </row>
    <row r="309" spans="2:8" s="1" customFormat="1" ht="16.899999999999999" customHeight="1">
      <c r="B309" s="32"/>
      <c r="C309" s="208" t="s">
        <v>1</v>
      </c>
      <c r="D309" s="208" t="s">
        <v>3162</v>
      </c>
      <c r="E309" s="17" t="s">
        <v>1</v>
      </c>
      <c r="F309" s="209">
        <v>-17.079999999999998</v>
      </c>
      <c r="H309" s="32"/>
    </row>
    <row r="310" spans="2:8" s="1" customFormat="1" ht="16.899999999999999" customHeight="1">
      <c r="B310" s="32"/>
      <c r="C310" s="208" t="s">
        <v>1</v>
      </c>
      <c r="D310" s="208" t="s">
        <v>3163</v>
      </c>
      <c r="E310" s="17" t="s">
        <v>1</v>
      </c>
      <c r="F310" s="209">
        <v>-107.667</v>
      </c>
      <c r="H310" s="32"/>
    </row>
    <row r="311" spans="2:8" s="1" customFormat="1" ht="16.899999999999999" customHeight="1">
      <c r="B311" s="32"/>
      <c r="C311" s="208" t="s">
        <v>3137</v>
      </c>
      <c r="D311" s="208" t="s">
        <v>325</v>
      </c>
      <c r="E311" s="17" t="s">
        <v>1</v>
      </c>
      <c r="F311" s="209">
        <v>88.474000000000004</v>
      </c>
      <c r="H311" s="32"/>
    </row>
    <row r="312" spans="2:8" s="1" customFormat="1" ht="16.899999999999999" customHeight="1">
      <c r="B312" s="32"/>
      <c r="C312" s="210" t="s">
        <v>7167</v>
      </c>
      <c r="H312" s="32"/>
    </row>
    <row r="313" spans="2:8" s="1" customFormat="1" ht="16.899999999999999" customHeight="1">
      <c r="B313" s="32"/>
      <c r="C313" s="208" t="s">
        <v>420</v>
      </c>
      <c r="D313" s="208" t="s">
        <v>421</v>
      </c>
      <c r="E313" s="17" t="s">
        <v>215</v>
      </c>
      <c r="F313" s="209">
        <v>88.474000000000004</v>
      </c>
      <c r="H313" s="32"/>
    </row>
    <row r="314" spans="2:8" s="1" customFormat="1" ht="16.899999999999999" customHeight="1">
      <c r="B314" s="32"/>
      <c r="C314" s="208" t="s">
        <v>808</v>
      </c>
      <c r="D314" s="208" t="s">
        <v>809</v>
      </c>
      <c r="E314" s="17" t="s">
        <v>215</v>
      </c>
      <c r="F314" s="209">
        <v>176.94800000000001</v>
      </c>
      <c r="H314" s="32"/>
    </row>
    <row r="315" spans="2:8" s="1" customFormat="1" ht="22.5">
      <c r="B315" s="32"/>
      <c r="C315" s="208" t="s">
        <v>397</v>
      </c>
      <c r="D315" s="208" t="s">
        <v>398</v>
      </c>
      <c r="E315" s="17" t="s">
        <v>215</v>
      </c>
      <c r="F315" s="209">
        <v>206.14699999999999</v>
      </c>
      <c r="H315" s="32"/>
    </row>
    <row r="316" spans="2:8" s="1" customFormat="1" ht="22.5">
      <c r="B316" s="32"/>
      <c r="C316" s="208" t="s">
        <v>402</v>
      </c>
      <c r="D316" s="208" t="s">
        <v>403</v>
      </c>
      <c r="E316" s="17" t="s">
        <v>215</v>
      </c>
      <c r="F316" s="209">
        <v>2061.4699999999998</v>
      </c>
      <c r="H316" s="32"/>
    </row>
    <row r="317" spans="2:8" s="1" customFormat="1" ht="16.899999999999999" customHeight="1">
      <c r="B317" s="32"/>
      <c r="C317" s="208" t="s">
        <v>817</v>
      </c>
      <c r="D317" s="208" t="s">
        <v>818</v>
      </c>
      <c r="E317" s="17" t="s">
        <v>215</v>
      </c>
      <c r="F317" s="209">
        <v>88.474000000000004</v>
      </c>
      <c r="H317" s="32"/>
    </row>
    <row r="318" spans="2:8" s="1" customFormat="1" ht="22.5">
      <c r="B318" s="32"/>
      <c r="C318" s="208" t="s">
        <v>411</v>
      </c>
      <c r="D318" s="208" t="s">
        <v>412</v>
      </c>
      <c r="E318" s="17" t="s">
        <v>413</v>
      </c>
      <c r="F318" s="209">
        <v>371.065</v>
      </c>
      <c r="H318" s="32"/>
    </row>
    <row r="319" spans="2:8" s="1" customFormat="1" ht="26.45" customHeight="1">
      <c r="B319" s="32"/>
      <c r="C319" s="203" t="s">
        <v>7181</v>
      </c>
      <c r="D319" s="203" t="s">
        <v>110</v>
      </c>
      <c r="H319" s="32"/>
    </row>
    <row r="320" spans="2:8" s="1" customFormat="1" ht="16.899999999999999" customHeight="1">
      <c r="B320" s="32"/>
      <c r="C320" s="204" t="s">
        <v>743</v>
      </c>
      <c r="D320" s="205" t="s">
        <v>1</v>
      </c>
      <c r="E320" s="206" t="s">
        <v>215</v>
      </c>
      <c r="F320" s="207">
        <v>207.268</v>
      </c>
      <c r="H320" s="32"/>
    </row>
    <row r="321" spans="2:8" s="1" customFormat="1" ht="16.899999999999999" customHeight="1">
      <c r="B321" s="32"/>
      <c r="C321" s="208" t="s">
        <v>1</v>
      </c>
      <c r="D321" s="208" t="s">
        <v>3694</v>
      </c>
      <c r="E321" s="17" t="s">
        <v>1</v>
      </c>
      <c r="F321" s="209">
        <v>207.268</v>
      </c>
      <c r="H321" s="32"/>
    </row>
    <row r="322" spans="2:8" s="1" customFormat="1" ht="16.899999999999999" customHeight="1">
      <c r="B322" s="32"/>
      <c r="C322" s="208" t="s">
        <v>743</v>
      </c>
      <c r="D322" s="208" t="s">
        <v>325</v>
      </c>
      <c r="E322" s="17" t="s">
        <v>1</v>
      </c>
      <c r="F322" s="209">
        <v>207.268</v>
      </c>
      <c r="H322" s="32"/>
    </row>
    <row r="323" spans="2:8" s="1" customFormat="1" ht="16.899999999999999" customHeight="1">
      <c r="B323" s="32"/>
      <c r="C323" s="210" t="s">
        <v>7167</v>
      </c>
      <c r="H323" s="32"/>
    </row>
    <row r="324" spans="2:8" s="1" customFormat="1" ht="22.5">
      <c r="B324" s="32"/>
      <c r="C324" s="208" t="s">
        <v>1207</v>
      </c>
      <c r="D324" s="208" t="s">
        <v>1208</v>
      </c>
      <c r="E324" s="17" t="s">
        <v>273</v>
      </c>
      <c r="F324" s="209">
        <v>207.268</v>
      </c>
      <c r="H324" s="32"/>
    </row>
    <row r="325" spans="2:8" s="1" customFormat="1" ht="22.5">
      <c r="B325" s="32"/>
      <c r="C325" s="208" t="s">
        <v>1211</v>
      </c>
      <c r="D325" s="208" t="s">
        <v>1212</v>
      </c>
      <c r="E325" s="17" t="s">
        <v>273</v>
      </c>
      <c r="F325" s="209">
        <v>19275.923999999999</v>
      </c>
      <c r="H325" s="32"/>
    </row>
    <row r="326" spans="2:8" s="1" customFormat="1" ht="22.5">
      <c r="B326" s="32"/>
      <c r="C326" s="208" t="s">
        <v>1218</v>
      </c>
      <c r="D326" s="208" t="s">
        <v>1219</v>
      </c>
      <c r="E326" s="17" t="s">
        <v>273</v>
      </c>
      <c r="F326" s="209">
        <v>207.268</v>
      </c>
      <c r="H326" s="32"/>
    </row>
    <row r="327" spans="2:8" s="1" customFormat="1" ht="16.899999999999999" customHeight="1">
      <c r="B327" s="32"/>
      <c r="C327" s="208" t="s">
        <v>1221</v>
      </c>
      <c r="D327" s="208" t="s">
        <v>1222</v>
      </c>
      <c r="E327" s="17" t="s">
        <v>273</v>
      </c>
      <c r="F327" s="209">
        <v>207.268</v>
      </c>
      <c r="H327" s="32"/>
    </row>
    <row r="328" spans="2:8" s="1" customFormat="1" ht="16.899999999999999" customHeight="1">
      <c r="B328" s="32"/>
      <c r="C328" s="208" t="s">
        <v>1224</v>
      </c>
      <c r="D328" s="208" t="s">
        <v>1225</v>
      </c>
      <c r="E328" s="17" t="s">
        <v>273</v>
      </c>
      <c r="F328" s="209">
        <v>207.268</v>
      </c>
      <c r="H328" s="32"/>
    </row>
    <row r="329" spans="2:8" s="1" customFormat="1" ht="16.899999999999999" customHeight="1">
      <c r="B329" s="32"/>
      <c r="C329" s="208" t="s">
        <v>1227</v>
      </c>
      <c r="D329" s="208" t="s">
        <v>1228</v>
      </c>
      <c r="E329" s="17" t="s">
        <v>273</v>
      </c>
      <c r="F329" s="209">
        <v>207.268</v>
      </c>
      <c r="H329" s="32"/>
    </row>
    <row r="330" spans="2:8" s="1" customFormat="1" ht="16.899999999999999" customHeight="1">
      <c r="B330" s="32"/>
      <c r="C330" s="208" t="s">
        <v>1303</v>
      </c>
      <c r="D330" s="208" t="s">
        <v>1304</v>
      </c>
      <c r="E330" s="17" t="s">
        <v>273</v>
      </c>
      <c r="F330" s="209">
        <v>207.268</v>
      </c>
      <c r="H330" s="32"/>
    </row>
    <row r="331" spans="2:8" s="1" customFormat="1" ht="16.899999999999999" customHeight="1">
      <c r="B331" s="32"/>
      <c r="C331" s="208" t="s">
        <v>1307</v>
      </c>
      <c r="D331" s="208" t="s">
        <v>1308</v>
      </c>
      <c r="E331" s="17" t="s">
        <v>273</v>
      </c>
      <c r="F331" s="209">
        <v>2072.6799999999998</v>
      </c>
      <c r="H331" s="32"/>
    </row>
    <row r="332" spans="2:8" s="1" customFormat="1" ht="16.899999999999999" customHeight="1">
      <c r="B332" s="32"/>
      <c r="C332" s="204" t="s">
        <v>3543</v>
      </c>
      <c r="D332" s="205" t="s">
        <v>1</v>
      </c>
      <c r="E332" s="206" t="s">
        <v>215</v>
      </c>
      <c r="F332" s="207">
        <v>113.008</v>
      </c>
      <c r="H332" s="32"/>
    </row>
    <row r="333" spans="2:8" s="1" customFormat="1" ht="16.899999999999999" customHeight="1">
      <c r="B333" s="32"/>
      <c r="C333" s="208" t="s">
        <v>1</v>
      </c>
      <c r="D333" s="208" t="s">
        <v>3553</v>
      </c>
      <c r="E333" s="17" t="s">
        <v>1</v>
      </c>
      <c r="F333" s="209">
        <v>0</v>
      </c>
      <c r="H333" s="32"/>
    </row>
    <row r="334" spans="2:8" s="1" customFormat="1" ht="16.899999999999999" customHeight="1">
      <c r="B334" s="32"/>
      <c r="C334" s="208" t="s">
        <v>1</v>
      </c>
      <c r="D334" s="208" t="s">
        <v>3554</v>
      </c>
      <c r="E334" s="17" t="s">
        <v>1</v>
      </c>
      <c r="F334" s="209">
        <v>17.591999999999999</v>
      </c>
      <c r="H334" s="32"/>
    </row>
    <row r="335" spans="2:8" s="1" customFormat="1" ht="16.899999999999999" customHeight="1">
      <c r="B335" s="32"/>
      <c r="C335" s="208" t="s">
        <v>1</v>
      </c>
      <c r="D335" s="208" t="s">
        <v>3555</v>
      </c>
      <c r="E335" s="17" t="s">
        <v>1</v>
      </c>
      <c r="F335" s="209">
        <v>61.908000000000001</v>
      </c>
      <c r="H335" s="32"/>
    </row>
    <row r="336" spans="2:8" s="1" customFormat="1" ht="16.899999999999999" customHeight="1">
      <c r="B336" s="32"/>
      <c r="C336" s="208" t="s">
        <v>1</v>
      </c>
      <c r="D336" s="208" t="s">
        <v>3556</v>
      </c>
      <c r="E336" s="17" t="s">
        <v>1</v>
      </c>
      <c r="F336" s="209">
        <v>71.405000000000001</v>
      </c>
      <c r="H336" s="32"/>
    </row>
    <row r="337" spans="2:8" s="1" customFormat="1" ht="16.899999999999999" customHeight="1">
      <c r="B337" s="32"/>
      <c r="C337" s="208" t="s">
        <v>1</v>
      </c>
      <c r="D337" s="208" t="s">
        <v>1</v>
      </c>
      <c r="E337" s="17" t="s">
        <v>1</v>
      </c>
      <c r="F337" s="209">
        <v>0</v>
      </c>
      <c r="H337" s="32"/>
    </row>
    <row r="338" spans="2:8" s="1" customFormat="1" ht="16.899999999999999" customHeight="1">
      <c r="B338" s="32"/>
      <c r="C338" s="208" t="s">
        <v>1</v>
      </c>
      <c r="D338" s="208" t="s">
        <v>3557</v>
      </c>
      <c r="E338" s="17" t="s">
        <v>1</v>
      </c>
      <c r="F338" s="209">
        <v>-9.8019999999999996</v>
      </c>
      <c r="H338" s="32"/>
    </row>
    <row r="339" spans="2:8" s="1" customFormat="1" ht="16.899999999999999" customHeight="1">
      <c r="B339" s="32"/>
      <c r="C339" s="208" t="s">
        <v>1</v>
      </c>
      <c r="D339" s="208" t="s">
        <v>3558</v>
      </c>
      <c r="E339" s="17" t="s">
        <v>1</v>
      </c>
      <c r="F339" s="209">
        <v>-28.094999999999999</v>
      </c>
      <c r="H339" s="32"/>
    </row>
    <row r="340" spans="2:8" s="1" customFormat="1" ht="16.899999999999999" customHeight="1">
      <c r="B340" s="32"/>
      <c r="C340" s="208" t="s">
        <v>3543</v>
      </c>
      <c r="D340" s="208" t="s">
        <v>325</v>
      </c>
      <c r="E340" s="17" t="s">
        <v>1</v>
      </c>
      <c r="F340" s="209">
        <v>113.008</v>
      </c>
      <c r="H340" s="32"/>
    </row>
    <row r="341" spans="2:8" s="1" customFormat="1" ht="16.899999999999999" customHeight="1">
      <c r="B341" s="32"/>
      <c r="C341" s="210" t="s">
        <v>7167</v>
      </c>
      <c r="H341" s="32"/>
    </row>
    <row r="342" spans="2:8" s="1" customFormat="1" ht="16.899999999999999" customHeight="1">
      <c r="B342" s="32"/>
      <c r="C342" s="208" t="s">
        <v>2640</v>
      </c>
      <c r="D342" s="208" t="s">
        <v>2641</v>
      </c>
      <c r="E342" s="17" t="s">
        <v>215</v>
      </c>
      <c r="F342" s="209">
        <v>113.008</v>
      </c>
      <c r="H342" s="32"/>
    </row>
    <row r="343" spans="2:8" s="1" customFormat="1" ht="22.5">
      <c r="B343" s="32"/>
      <c r="C343" s="208" t="s">
        <v>397</v>
      </c>
      <c r="D343" s="208" t="s">
        <v>398</v>
      </c>
      <c r="E343" s="17" t="s">
        <v>215</v>
      </c>
      <c r="F343" s="209">
        <v>74.617000000000004</v>
      </c>
      <c r="H343" s="32"/>
    </row>
    <row r="344" spans="2:8" s="1" customFormat="1" ht="22.5">
      <c r="B344" s="32"/>
      <c r="C344" s="208" t="s">
        <v>402</v>
      </c>
      <c r="D344" s="208" t="s">
        <v>403</v>
      </c>
      <c r="E344" s="17" t="s">
        <v>215</v>
      </c>
      <c r="F344" s="209">
        <v>746.17</v>
      </c>
      <c r="H344" s="32"/>
    </row>
    <row r="345" spans="2:8" s="1" customFormat="1" ht="22.5">
      <c r="B345" s="32"/>
      <c r="C345" s="208" t="s">
        <v>411</v>
      </c>
      <c r="D345" s="208" t="s">
        <v>412</v>
      </c>
      <c r="E345" s="17" t="s">
        <v>413</v>
      </c>
      <c r="F345" s="209">
        <v>134.31100000000001</v>
      </c>
      <c r="H345" s="32"/>
    </row>
    <row r="346" spans="2:8" s="1" customFormat="1" ht="16.899999999999999" customHeight="1">
      <c r="B346" s="32"/>
      <c r="C346" s="208" t="s">
        <v>420</v>
      </c>
      <c r="D346" s="208" t="s">
        <v>421</v>
      </c>
      <c r="E346" s="17" t="s">
        <v>215</v>
      </c>
      <c r="F346" s="209">
        <v>76.287999999999997</v>
      </c>
      <c r="H346" s="32"/>
    </row>
    <row r="347" spans="2:8" s="1" customFormat="1" ht="16.899999999999999" customHeight="1">
      <c r="B347" s="32"/>
      <c r="C347" s="204" t="s">
        <v>3545</v>
      </c>
      <c r="D347" s="205" t="s">
        <v>1</v>
      </c>
      <c r="E347" s="206" t="s">
        <v>215</v>
      </c>
      <c r="F347" s="207">
        <v>28.094999999999999</v>
      </c>
      <c r="H347" s="32"/>
    </row>
    <row r="348" spans="2:8" s="1" customFormat="1" ht="16.899999999999999" customHeight="1">
      <c r="B348" s="32"/>
      <c r="C348" s="208" t="s">
        <v>1</v>
      </c>
      <c r="D348" s="208" t="s">
        <v>3560</v>
      </c>
      <c r="E348" s="17" t="s">
        <v>1</v>
      </c>
      <c r="F348" s="209">
        <v>28.094999999999999</v>
      </c>
      <c r="H348" s="32"/>
    </row>
    <row r="349" spans="2:8" s="1" customFormat="1" ht="16.899999999999999" customHeight="1">
      <c r="B349" s="32"/>
      <c r="C349" s="208" t="s">
        <v>3545</v>
      </c>
      <c r="D349" s="208" t="s">
        <v>325</v>
      </c>
      <c r="E349" s="17" t="s">
        <v>1</v>
      </c>
      <c r="F349" s="209">
        <v>28.094999999999999</v>
      </c>
      <c r="H349" s="32"/>
    </row>
    <row r="350" spans="2:8" s="1" customFormat="1" ht="16.899999999999999" customHeight="1">
      <c r="B350" s="32"/>
      <c r="C350" s="210" t="s">
        <v>7167</v>
      </c>
      <c r="H350" s="32"/>
    </row>
    <row r="351" spans="2:8" s="1" customFormat="1" ht="22.5">
      <c r="B351" s="32"/>
      <c r="C351" s="208" t="s">
        <v>782</v>
      </c>
      <c r="D351" s="208" t="s">
        <v>783</v>
      </c>
      <c r="E351" s="17" t="s">
        <v>215</v>
      </c>
      <c r="F351" s="209">
        <v>28.094999999999999</v>
      </c>
      <c r="H351" s="32"/>
    </row>
    <row r="352" spans="2:8" s="1" customFormat="1" ht="22.5">
      <c r="B352" s="32"/>
      <c r="C352" s="208" t="s">
        <v>397</v>
      </c>
      <c r="D352" s="208" t="s">
        <v>398</v>
      </c>
      <c r="E352" s="17" t="s">
        <v>215</v>
      </c>
      <c r="F352" s="209">
        <v>74.617000000000004</v>
      </c>
      <c r="H352" s="32"/>
    </row>
    <row r="353" spans="2:8" s="1" customFormat="1" ht="22.5">
      <c r="B353" s="32"/>
      <c r="C353" s="208" t="s">
        <v>402</v>
      </c>
      <c r="D353" s="208" t="s">
        <v>403</v>
      </c>
      <c r="E353" s="17" t="s">
        <v>215</v>
      </c>
      <c r="F353" s="209">
        <v>746.17</v>
      </c>
      <c r="H353" s="32"/>
    </row>
    <row r="354" spans="2:8" s="1" customFormat="1" ht="22.5">
      <c r="B354" s="32"/>
      <c r="C354" s="208" t="s">
        <v>411</v>
      </c>
      <c r="D354" s="208" t="s">
        <v>412</v>
      </c>
      <c r="E354" s="17" t="s">
        <v>413</v>
      </c>
      <c r="F354" s="209">
        <v>134.31100000000001</v>
      </c>
      <c r="H354" s="32"/>
    </row>
    <row r="355" spans="2:8" s="1" customFormat="1" ht="16.899999999999999" customHeight="1">
      <c r="B355" s="32"/>
      <c r="C355" s="208" t="s">
        <v>420</v>
      </c>
      <c r="D355" s="208" t="s">
        <v>421</v>
      </c>
      <c r="E355" s="17" t="s">
        <v>215</v>
      </c>
      <c r="F355" s="209">
        <v>76.287999999999997</v>
      </c>
      <c r="H355" s="32"/>
    </row>
    <row r="356" spans="2:8" s="1" customFormat="1" ht="16.899999999999999" customHeight="1">
      <c r="B356" s="32"/>
      <c r="C356" s="204" t="s">
        <v>3547</v>
      </c>
      <c r="D356" s="205" t="s">
        <v>1</v>
      </c>
      <c r="E356" s="206" t="s">
        <v>215</v>
      </c>
      <c r="F356" s="207">
        <v>9.8019999999999996</v>
      </c>
      <c r="H356" s="32"/>
    </row>
    <row r="357" spans="2:8" s="1" customFormat="1" ht="16.899999999999999" customHeight="1">
      <c r="B357" s="32"/>
      <c r="C357" s="208" t="s">
        <v>1</v>
      </c>
      <c r="D357" s="208" t="s">
        <v>3562</v>
      </c>
      <c r="E357" s="17" t="s">
        <v>1</v>
      </c>
      <c r="F357" s="209">
        <v>9.8019999999999996</v>
      </c>
      <c r="H357" s="32"/>
    </row>
    <row r="358" spans="2:8" s="1" customFormat="1" ht="16.899999999999999" customHeight="1">
      <c r="B358" s="32"/>
      <c r="C358" s="208" t="s">
        <v>3547</v>
      </c>
      <c r="D358" s="208" t="s">
        <v>325</v>
      </c>
      <c r="E358" s="17" t="s">
        <v>1</v>
      </c>
      <c r="F358" s="209">
        <v>9.8019999999999996</v>
      </c>
      <c r="H358" s="32"/>
    </row>
    <row r="359" spans="2:8" s="1" customFormat="1" ht="16.899999999999999" customHeight="1">
      <c r="B359" s="32"/>
      <c r="C359" s="210" t="s">
        <v>7167</v>
      </c>
      <c r="H359" s="32"/>
    </row>
    <row r="360" spans="2:8" s="1" customFormat="1" ht="22.5">
      <c r="B360" s="32"/>
      <c r="C360" s="208" t="s">
        <v>3145</v>
      </c>
      <c r="D360" s="208" t="s">
        <v>3146</v>
      </c>
      <c r="E360" s="17" t="s">
        <v>215</v>
      </c>
      <c r="F360" s="209">
        <v>9.8019999999999996</v>
      </c>
      <c r="H360" s="32"/>
    </row>
    <row r="361" spans="2:8" s="1" customFormat="1" ht="22.5">
      <c r="B361" s="32"/>
      <c r="C361" s="208" t="s">
        <v>397</v>
      </c>
      <c r="D361" s="208" t="s">
        <v>398</v>
      </c>
      <c r="E361" s="17" t="s">
        <v>215</v>
      </c>
      <c r="F361" s="209">
        <v>74.617000000000004</v>
      </c>
      <c r="H361" s="32"/>
    </row>
    <row r="362" spans="2:8" s="1" customFormat="1" ht="22.5">
      <c r="B362" s="32"/>
      <c r="C362" s="208" t="s">
        <v>402</v>
      </c>
      <c r="D362" s="208" t="s">
        <v>403</v>
      </c>
      <c r="E362" s="17" t="s">
        <v>215</v>
      </c>
      <c r="F362" s="209">
        <v>746.17</v>
      </c>
      <c r="H362" s="32"/>
    </row>
    <row r="363" spans="2:8" s="1" customFormat="1" ht="22.5">
      <c r="B363" s="32"/>
      <c r="C363" s="208" t="s">
        <v>411</v>
      </c>
      <c r="D363" s="208" t="s">
        <v>412</v>
      </c>
      <c r="E363" s="17" t="s">
        <v>413</v>
      </c>
      <c r="F363" s="209">
        <v>134.31100000000001</v>
      </c>
      <c r="H363" s="32"/>
    </row>
    <row r="364" spans="2:8" s="1" customFormat="1" ht="16.899999999999999" customHeight="1">
      <c r="B364" s="32"/>
      <c r="C364" s="208" t="s">
        <v>420</v>
      </c>
      <c r="D364" s="208" t="s">
        <v>421</v>
      </c>
      <c r="E364" s="17" t="s">
        <v>215</v>
      </c>
      <c r="F364" s="209">
        <v>76.287999999999997</v>
      </c>
      <c r="H364" s="32"/>
    </row>
    <row r="365" spans="2:8" s="1" customFormat="1" ht="16.899999999999999" customHeight="1">
      <c r="B365" s="32"/>
      <c r="C365" s="204" t="s">
        <v>3549</v>
      </c>
      <c r="D365" s="205" t="s">
        <v>1</v>
      </c>
      <c r="E365" s="206" t="s">
        <v>215</v>
      </c>
      <c r="F365" s="207">
        <v>76.287999999999997</v>
      </c>
      <c r="H365" s="32"/>
    </row>
    <row r="366" spans="2:8" s="1" customFormat="1" ht="16.899999999999999" customHeight="1">
      <c r="B366" s="32"/>
      <c r="C366" s="208" t="s">
        <v>1</v>
      </c>
      <c r="D366" s="208" t="s">
        <v>3543</v>
      </c>
      <c r="E366" s="17" t="s">
        <v>1</v>
      </c>
      <c r="F366" s="209">
        <v>113.008</v>
      </c>
      <c r="H366" s="32"/>
    </row>
    <row r="367" spans="2:8" s="1" customFormat="1" ht="16.899999999999999" customHeight="1">
      <c r="B367" s="32"/>
      <c r="C367" s="208" t="s">
        <v>1</v>
      </c>
      <c r="D367" s="208" t="s">
        <v>3545</v>
      </c>
      <c r="E367" s="17" t="s">
        <v>1</v>
      </c>
      <c r="F367" s="209">
        <v>28.094999999999999</v>
      </c>
      <c r="H367" s="32"/>
    </row>
    <row r="368" spans="2:8" s="1" customFormat="1" ht="16.899999999999999" customHeight="1">
      <c r="B368" s="32"/>
      <c r="C368" s="208" t="s">
        <v>1</v>
      </c>
      <c r="D368" s="208" t="s">
        <v>3547</v>
      </c>
      <c r="E368" s="17" t="s">
        <v>1</v>
      </c>
      <c r="F368" s="209">
        <v>9.8019999999999996</v>
      </c>
      <c r="H368" s="32"/>
    </row>
    <row r="369" spans="2:8" s="1" customFormat="1" ht="16.899999999999999" customHeight="1">
      <c r="B369" s="32"/>
      <c r="C369" s="208" t="s">
        <v>1</v>
      </c>
      <c r="D369" s="208" t="s">
        <v>3567</v>
      </c>
      <c r="E369" s="17" t="s">
        <v>1</v>
      </c>
      <c r="F369" s="209">
        <v>-40.700000000000003</v>
      </c>
      <c r="H369" s="32"/>
    </row>
    <row r="370" spans="2:8" s="1" customFormat="1" ht="16.899999999999999" customHeight="1">
      <c r="B370" s="32"/>
      <c r="C370" s="208" t="s">
        <v>1</v>
      </c>
      <c r="D370" s="208" t="s">
        <v>3568</v>
      </c>
      <c r="E370" s="17" t="s">
        <v>1</v>
      </c>
      <c r="F370" s="209">
        <v>-28.094999999999999</v>
      </c>
      <c r="H370" s="32"/>
    </row>
    <row r="371" spans="2:8" s="1" customFormat="1" ht="16.899999999999999" customHeight="1">
      <c r="B371" s="32"/>
      <c r="C371" s="208" t="s">
        <v>1</v>
      </c>
      <c r="D371" s="208" t="s">
        <v>3569</v>
      </c>
      <c r="E371" s="17" t="s">
        <v>1</v>
      </c>
      <c r="F371" s="209">
        <v>-5.8220000000000001</v>
      </c>
      <c r="H371" s="32"/>
    </row>
    <row r="372" spans="2:8" s="1" customFormat="1" ht="16.899999999999999" customHeight="1">
      <c r="B372" s="32"/>
      <c r="C372" s="208" t="s">
        <v>3549</v>
      </c>
      <c r="D372" s="208" t="s">
        <v>325</v>
      </c>
      <c r="E372" s="17" t="s">
        <v>1</v>
      </c>
      <c r="F372" s="209">
        <v>76.287999999999997</v>
      </c>
      <c r="H372" s="32"/>
    </row>
    <row r="373" spans="2:8" s="1" customFormat="1" ht="16.899999999999999" customHeight="1">
      <c r="B373" s="32"/>
      <c r="C373" s="210" t="s">
        <v>7167</v>
      </c>
      <c r="H373" s="32"/>
    </row>
    <row r="374" spans="2:8" s="1" customFormat="1" ht="16.899999999999999" customHeight="1">
      <c r="B374" s="32"/>
      <c r="C374" s="208" t="s">
        <v>420</v>
      </c>
      <c r="D374" s="208" t="s">
        <v>421</v>
      </c>
      <c r="E374" s="17" t="s">
        <v>215</v>
      </c>
      <c r="F374" s="209">
        <v>76.287999999999997</v>
      </c>
      <c r="H374" s="32"/>
    </row>
    <row r="375" spans="2:8" s="1" customFormat="1" ht="16.899999999999999" customHeight="1">
      <c r="B375" s="32"/>
      <c r="C375" s="208" t="s">
        <v>808</v>
      </c>
      <c r="D375" s="208" t="s">
        <v>809</v>
      </c>
      <c r="E375" s="17" t="s">
        <v>215</v>
      </c>
      <c r="F375" s="209">
        <v>152.57599999999999</v>
      </c>
      <c r="H375" s="32"/>
    </row>
    <row r="376" spans="2:8" s="1" customFormat="1" ht="22.5">
      <c r="B376" s="32"/>
      <c r="C376" s="208" t="s">
        <v>397</v>
      </c>
      <c r="D376" s="208" t="s">
        <v>398</v>
      </c>
      <c r="E376" s="17" t="s">
        <v>215</v>
      </c>
      <c r="F376" s="209">
        <v>74.617000000000004</v>
      </c>
      <c r="H376" s="32"/>
    </row>
    <row r="377" spans="2:8" s="1" customFormat="1" ht="22.5">
      <c r="B377" s="32"/>
      <c r="C377" s="208" t="s">
        <v>402</v>
      </c>
      <c r="D377" s="208" t="s">
        <v>403</v>
      </c>
      <c r="E377" s="17" t="s">
        <v>215</v>
      </c>
      <c r="F377" s="209">
        <v>746.17</v>
      </c>
      <c r="H377" s="32"/>
    </row>
    <row r="378" spans="2:8" s="1" customFormat="1" ht="16.899999999999999" customHeight="1">
      <c r="B378" s="32"/>
      <c r="C378" s="208" t="s">
        <v>817</v>
      </c>
      <c r="D378" s="208" t="s">
        <v>818</v>
      </c>
      <c r="E378" s="17" t="s">
        <v>215</v>
      </c>
      <c r="F378" s="209">
        <v>76.287999999999997</v>
      </c>
      <c r="H378" s="32"/>
    </row>
    <row r="379" spans="2:8" s="1" customFormat="1" ht="22.5">
      <c r="B379" s="32"/>
      <c r="C379" s="208" t="s">
        <v>411</v>
      </c>
      <c r="D379" s="208" t="s">
        <v>412</v>
      </c>
      <c r="E379" s="17" t="s">
        <v>413</v>
      </c>
      <c r="F379" s="209">
        <v>134.31100000000001</v>
      </c>
      <c r="H379" s="32"/>
    </row>
    <row r="380" spans="2:8" s="1" customFormat="1" ht="26.45" customHeight="1">
      <c r="B380" s="32"/>
      <c r="C380" s="203" t="s">
        <v>7182</v>
      </c>
      <c r="D380" s="203" t="s">
        <v>124</v>
      </c>
      <c r="H380" s="32"/>
    </row>
    <row r="381" spans="2:8" s="1" customFormat="1" ht="16.899999999999999" customHeight="1">
      <c r="B381" s="32"/>
      <c r="C381" s="204" t="s">
        <v>4252</v>
      </c>
      <c r="D381" s="205" t="s">
        <v>1</v>
      </c>
      <c r="E381" s="206" t="s">
        <v>1</v>
      </c>
      <c r="F381" s="207">
        <v>35.9</v>
      </c>
      <c r="H381" s="32"/>
    </row>
    <row r="382" spans="2:8" s="1" customFormat="1" ht="16.899999999999999" customHeight="1">
      <c r="B382" s="32"/>
      <c r="C382" s="208" t="s">
        <v>4252</v>
      </c>
      <c r="D382" s="208" t="s">
        <v>4314</v>
      </c>
      <c r="E382" s="17" t="s">
        <v>1</v>
      </c>
      <c r="F382" s="209">
        <v>35.9</v>
      </c>
      <c r="H382" s="32"/>
    </row>
    <row r="383" spans="2:8" s="1" customFormat="1" ht="16.899999999999999" customHeight="1">
      <c r="B383" s="32"/>
      <c r="C383" s="210" t="s">
        <v>7167</v>
      </c>
      <c r="H383" s="32"/>
    </row>
    <row r="384" spans="2:8" s="1" customFormat="1" ht="16.899999999999999" customHeight="1">
      <c r="B384" s="32"/>
      <c r="C384" s="208" t="s">
        <v>4311</v>
      </c>
      <c r="D384" s="208" t="s">
        <v>4312</v>
      </c>
      <c r="E384" s="17" t="s">
        <v>215</v>
      </c>
      <c r="F384" s="209">
        <v>35.9</v>
      </c>
      <c r="H384" s="32"/>
    </row>
    <row r="385" spans="2:8" s="1" customFormat="1" ht="16.899999999999999" customHeight="1">
      <c r="B385" s="32"/>
      <c r="C385" s="208" t="s">
        <v>420</v>
      </c>
      <c r="D385" s="208" t="s">
        <v>421</v>
      </c>
      <c r="E385" s="17" t="s">
        <v>215</v>
      </c>
      <c r="F385" s="209">
        <v>357.5</v>
      </c>
      <c r="H385" s="32"/>
    </row>
    <row r="386" spans="2:8" s="1" customFormat="1" ht="16.899999999999999" customHeight="1">
      <c r="B386" s="32"/>
      <c r="C386" s="204" t="s">
        <v>4254</v>
      </c>
      <c r="D386" s="205" t="s">
        <v>1</v>
      </c>
      <c r="E386" s="206" t="s">
        <v>1</v>
      </c>
      <c r="F386" s="207">
        <v>257</v>
      </c>
      <c r="H386" s="32"/>
    </row>
    <row r="387" spans="2:8" s="1" customFormat="1" ht="16.899999999999999" customHeight="1">
      <c r="B387" s="32"/>
      <c r="C387" s="208" t="s">
        <v>4254</v>
      </c>
      <c r="D387" s="208" t="s">
        <v>2181</v>
      </c>
      <c r="E387" s="17" t="s">
        <v>1</v>
      </c>
      <c r="F387" s="209">
        <v>257</v>
      </c>
      <c r="H387" s="32"/>
    </row>
    <row r="388" spans="2:8" s="1" customFormat="1" ht="16.899999999999999" customHeight="1">
      <c r="B388" s="32"/>
      <c r="C388" s="210" t="s">
        <v>7167</v>
      </c>
      <c r="H388" s="32"/>
    </row>
    <row r="389" spans="2:8" s="1" customFormat="1" ht="16.899999999999999" customHeight="1">
      <c r="B389" s="32"/>
      <c r="C389" s="208" t="s">
        <v>4269</v>
      </c>
      <c r="D389" s="208" t="s">
        <v>4270</v>
      </c>
      <c r="E389" s="17" t="s">
        <v>215</v>
      </c>
      <c r="F389" s="209">
        <v>257</v>
      </c>
      <c r="H389" s="32"/>
    </row>
    <row r="390" spans="2:8" s="1" customFormat="1" ht="22.5">
      <c r="B390" s="32"/>
      <c r="C390" s="208" t="s">
        <v>397</v>
      </c>
      <c r="D390" s="208" t="s">
        <v>398</v>
      </c>
      <c r="E390" s="17" t="s">
        <v>215</v>
      </c>
      <c r="F390" s="209">
        <v>155.5</v>
      </c>
      <c r="H390" s="32"/>
    </row>
    <row r="391" spans="2:8" s="1" customFormat="1" ht="22.5">
      <c r="B391" s="32"/>
      <c r="C391" s="208" t="s">
        <v>402</v>
      </c>
      <c r="D391" s="208" t="s">
        <v>403</v>
      </c>
      <c r="E391" s="17" t="s">
        <v>215</v>
      </c>
      <c r="F391" s="209">
        <v>1555</v>
      </c>
      <c r="H391" s="32"/>
    </row>
    <row r="392" spans="2:8" s="1" customFormat="1" ht="16.899999999999999" customHeight="1">
      <c r="B392" s="32"/>
      <c r="C392" s="208" t="s">
        <v>420</v>
      </c>
      <c r="D392" s="208" t="s">
        <v>421</v>
      </c>
      <c r="E392" s="17" t="s">
        <v>215</v>
      </c>
      <c r="F392" s="209">
        <v>357.5</v>
      </c>
      <c r="H392" s="32"/>
    </row>
    <row r="393" spans="2:8" s="1" customFormat="1" ht="16.899999999999999" customHeight="1">
      <c r="B393" s="32"/>
      <c r="C393" s="204" t="s">
        <v>4255</v>
      </c>
      <c r="D393" s="205" t="s">
        <v>1</v>
      </c>
      <c r="E393" s="206" t="s">
        <v>1</v>
      </c>
      <c r="F393" s="207">
        <v>134</v>
      </c>
      <c r="H393" s="32"/>
    </row>
    <row r="394" spans="2:8" s="1" customFormat="1" ht="16.899999999999999" customHeight="1">
      <c r="B394" s="32"/>
      <c r="C394" s="208" t="s">
        <v>4255</v>
      </c>
      <c r="D394" s="208" t="s">
        <v>1476</v>
      </c>
      <c r="E394" s="17" t="s">
        <v>1</v>
      </c>
      <c r="F394" s="209">
        <v>134</v>
      </c>
      <c r="H394" s="32"/>
    </row>
    <row r="395" spans="2:8" s="1" customFormat="1" ht="16.899999999999999" customHeight="1">
      <c r="B395" s="32"/>
      <c r="C395" s="210" t="s">
        <v>7167</v>
      </c>
      <c r="H395" s="32"/>
    </row>
    <row r="396" spans="2:8" s="1" customFormat="1" ht="16.899999999999999" customHeight="1">
      <c r="B396" s="32"/>
      <c r="C396" s="208" t="s">
        <v>4275</v>
      </c>
      <c r="D396" s="208" t="s">
        <v>4276</v>
      </c>
      <c r="E396" s="17" t="s">
        <v>273</v>
      </c>
      <c r="F396" s="209">
        <v>134</v>
      </c>
      <c r="H396" s="32"/>
    </row>
    <row r="397" spans="2:8" s="1" customFormat="1" ht="16.899999999999999" customHeight="1">
      <c r="B397" s="32"/>
      <c r="C397" s="208" t="s">
        <v>4278</v>
      </c>
      <c r="D397" s="208" t="s">
        <v>4279</v>
      </c>
      <c r="E397" s="17" t="s">
        <v>273</v>
      </c>
      <c r="F397" s="209">
        <v>134</v>
      </c>
      <c r="H397" s="32"/>
    </row>
    <row r="398" spans="2:8" s="1" customFormat="1" ht="16.899999999999999" customHeight="1">
      <c r="B398" s="32"/>
      <c r="C398" s="204" t="s">
        <v>4256</v>
      </c>
      <c r="D398" s="205" t="s">
        <v>1</v>
      </c>
      <c r="E398" s="206" t="s">
        <v>1</v>
      </c>
      <c r="F398" s="207">
        <v>256</v>
      </c>
      <c r="H398" s="32"/>
    </row>
    <row r="399" spans="2:8" s="1" customFormat="1" ht="16.899999999999999" customHeight="1">
      <c r="B399" s="32"/>
      <c r="C399" s="208" t="s">
        <v>4256</v>
      </c>
      <c r="D399" s="208" t="s">
        <v>2176</v>
      </c>
      <c r="E399" s="17" t="s">
        <v>1</v>
      </c>
      <c r="F399" s="209">
        <v>256</v>
      </c>
      <c r="H399" s="32"/>
    </row>
    <row r="400" spans="2:8" s="1" customFormat="1" ht="16.899999999999999" customHeight="1">
      <c r="B400" s="32"/>
      <c r="C400" s="210" t="s">
        <v>7167</v>
      </c>
      <c r="H400" s="32"/>
    </row>
    <row r="401" spans="2:8" s="1" customFormat="1" ht="22.5">
      <c r="B401" s="32"/>
      <c r="C401" s="208" t="s">
        <v>4272</v>
      </c>
      <c r="D401" s="208" t="s">
        <v>4273</v>
      </c>
      <c r="E401" s="17" t="s">
        <v>215</v>
      </c>
      <c r="F401" s="209">
        <v>256</v>
      </c>
      <c r="H401" s="32"/>
    </row>
    <row r="402" spans="2:8" s="1" customFormat="1" ht="22.5">
      <c r="B402" s="32"/>
      <c r="C402" s="208" t="s">
        <v>397</v>
      </c>
      <c r="D402" s="208" t="s">
        <v>398</v>
      </c>
      <c r="E402" s="17" t="s">
        <v>215</v>
      </c>
      <c r="F402" s="209">
        <v>155.5</v>
      </c>
      <c r="H402" s="32"/>
    </row>
    <row r="403" spans="2:8" s="1" customFormat="1" ht="22.5">
      <c r="B403" s="32"/>
      <c r="C403" s="208" t="s">
        <v>402</v>
      </c>
      <c r="D403" s="208" t="s">
        <v>403</v>
      </c>
      <c r="E403" s="17" t="s">
        <v>215</v>
      </c>
      <c r="F403" s="209">
        <v>1555</v>
      </c>
      <c r="H403" s="32"/>
    </row>
    <row r="404" spans="2:8" s="1" customFormat="1" ht="16.899999999999999" customHeight="1">
      <c r="B404" s="32"/>
      <c r="C404" s="208" t="s">
        <v>420</v>
      </c>
      <c r="D404" s="208" t="s">
        <v>421</v>
      </c>
      <c r="E404" s="17" t="s">
        <v>215</v>
      </c>
      <c r="F404" s="209">
        <v>357.5</v>
      </c>
      <c r="H404" s="32"/>
    </row>
    <row r="405" spans="2:8" s="1" customFormat="1" ht="16.899999999999999" customHeight="1">
      <c r="B405" s="32"/>
      <c r="C405" s="204" t="s">
        <v>4257</v>
      </c>
      <c r="D405" s="205" t="s">
        <v>1</v>
      </c>
      <c r="E405" s="206" t="s">
        <v>1</v>
      </c>
      <c r="F405" s="207">
        <v>190</v>
      </c>
      <c r="H405" s="32"/>
    </row>
    <row r="406" spans="2:8" s="1" customFormat="1" ht="16.899999999999999" customHeight="1">
      <c r="B406" s="32"/>
      <c r="C406" s="208" t="s">
        <v>4257</v>
      </c>
      <c r="D406" s="208" t="s">
        <v>1822</v>
      </c>
      <c r="E406" s="17" t="s">
        <v>1</v>
      </c>
      <c r="F406" s="209">
        <v>190</v>
      </c>
      <c r="H406" s="32"/>
    </row>
    <row r="407" spans="2:8" s="1" customFormat="1" ht="16.899999999999999" customHeight="1">
      <c r="B407" s="32"/>
      <c r="C407" s="210" t="s">
        <v>7167</v>
      </c>
      <c r="H407" s="32"/>
    </row>
    <row r="408" spans="2:8" s="1" customFormat="1" ht="16.899999999999999" customHeight="1">
      <c r="B408" s="32"/>
      <c r="C408" s="208" t="s">
        <v>4281</v>
      </c>
      <c r="D408" s="208" t="s">
        <v>4282</v>
      </c>
      <c r="E408" s="17" t="s">
        <v>273</v>
      </c>
      <c r="F408" s="209">
        <v>190</v>
      </c>
      <c r="H408" s="32"/>
    </row>
    <row r="409" spans="2:8" s="1" customFormat="1" ht="16.899999999999999" customHeight="1">
      <c r="B409" s="32"/>
      <c r="C409" s="208" t="s">
        <v>4284</v>
      </c>
      <c r="D409" s="208" t="s">
        <v>4285</v>
      </c>
      <c r="E409" s="17" t="s">
        <v>273</v>
      </c>
      <c r="F409" s="209">
        <v>190</v>
      </c>
      <c r="H409" s="32"/>
    </row>
    <row r="410" spans="2:8" s="1" customFormat="1" ht="16.899999999999999" customHeight="1">
      <c r="B410" s="32"/>
      <c r="C410" s="204" t="s">
        <v>4258</v>
      </c>
      <c r="D410" s="205" t="s">
        <v>1</v>
      </c>
      <c r="E410" s="206" t="s">
        <v>1</v>
      </c>
      <c r="F410" s="207">
        <v>89.6</v>
      </c>
      <c r="H410" s="32"/>
    </row>
    <row r="411" spans="2:8" s="1" customFormat="1" ht="16.899999999999999" customHeight="1">
      <c r="B411" s="32"/>
      <c r="C411" s="208" t="s">
        <v>4258</v>
      </c>
      <c r="D411" s="208" t="s">
        <v>4259</v>
      </c>
      <c r="E411" s="17" t="s">
        <v>1</v>
      </c>
      <c r="F411" s="209">
        <v>89.6</v>
      </c>
      <c r="H411" s="32"/>
    </row>
    <row r="412" spans="2:8" s="1" customFormat="1" ht="16.899999999999999" customHeight="1">
      <c r="B412" s="32"/>
      <c r="C412" s="210" t="s">
        <v>7167</v>
      </c>
      <c r="H412" s="32"/>
    </row>
    <row r="413" spans="2:8" s="1" customFormat="1" ht="16.899999999999999" customHeight="1">
      <c r="B413" s="32"/>
      <c r="C413" s="208" t="s">
        <v>4304</v>
      </c>
      <c r="D413" s="208" t="s">
        <v>4305</v>
      </c>
      <c r="E413" s="17" t="s">
        <v>215</v>
      </c>
      <c r="F413" s="209">
        <v>89.6</v>
      </c>
      <c r="H413" s="32"/>
    </row>
    <row r="414" spans="2:8" s="1" customFormat="1" ht="16.899999999999999" customHeight="1">
      <c r="B414" s="32"/>
      <c r="C414" s="208" t="s">
        <v>420</v>
      </c>
      <c r="D414" s="208" t="s">
        <v>421</v>
      </c>
      <c r="E414" s="17" t="s">
        <v>215</v>
      </c>
      <c r="F414" s="209">
        <v>357.5</v>
      </c>
      <c r="H414" s="32"/>
    </row>
    <row r="415" spans="2:8" s="1" customFormat="1" ht="16.899999999999999" customHeight="1">
      <c r="B415" s="32"/>
      <c r="C415" s="208" t="s">
        <v>4307</v>
      </c>
      <c r="D415" s="208" t="s">
        <v>4308</v>
      </c>
      <c r="E415" s="17" t="s">
        <v>413</v>
      </c>
      <c r="F415" s="209">
        <v>179.2</v>
      </c>
      <c r="H415" s="32"/>
    </row>
    <row r="416" spans="2:8" s="1" customFormat="1" ht="16.899999999999999" customHeight="1">
      <c r="B416" s="32"/>
      <c r="C416" s="204" t="s">
        <v>4260</v>
      </c>
      <c r="D416" s="205" t="s">
        <v>1</v>
      </c>
      <c r="E416" s="206" t="s">
        <v>1</v>
      </c>
      <c r="F416" s="207">
        <v>357.5</v>
      </c>
      <c r="H416" s="32"/>
    </row>
    <row r="417" spans="2:8" s="1" customFormat="1" ht="16.899999999999999" customHeight="1">
      <c r="B417" s="32"/>
      <c r="C417" s="208" t="s">
        <v>4260</v>
      </c>
      <c r="D417" s="208" t="s">
        <v>4303</v>
      </c>
      <c r="E417" s="17" t="s">
        <v>1</v>
      </c>
      <c r="F417" s="209">
        <v>357.5</v>
      </c>
      <c r="H417" s="32"/>
    </row>
    <row r="418" spans="2:8" s="1" customFormat="1" ht="16.899999999999999" customHeight="1">
      <c r="B418" s="32"/>
      <c r="C418" s="210" t="s">
        <v>7167</v>
      </c>
      <c r="H418" s="32"/>
    </row>
    <row r="419" spans="2:8" s="1" customFormat="1" ht="16.899999999999999" customHeight="1">
      <c r="B419" s="32"/>
      <c r="C419" s="208" t="s">
        <v>420</v>
      </c>
      <c r="D419" s="208" t="s">
        <v>421</v>
      </c>
      <c r="E419" s="17" t="s">
        <v>215</v>
      </c>
      <c r="F419" s="209">
        <v>357.5</v>
      </c>
      <c r="H419" s="32"/>
    </row>
    <row r="420" spans="2:8" s="1" customFormat="1" ht="22.5">
      <c r="B420" s="32"/>
      <c r="C420" s="208" t="s">
        <v>4287</v>
      </c>
      <c r="D420" s="208" t="s">
        <v>4288</v>
      </c>
      <c r="E420" s="17" t="s">
        <v>215</v>
      </c>
      <c r="F420" s="209">
        <v>715</v>
      </c>
      <c r="H420" s="32"/>
    </row>
    <row r="421" spans="2:8" s="1" customFormat="1" ht="22.5">
      <c r="B421" s="32"/>
      <c r="C421" s="208" t="s">
        <v>397</v>
      </c>
      <c r="D421" s="208" t="s">
        <v>398</v>
      </c>
      <c r="E421" s="17" t="s">
        <v>215</v>
      </c>
      <c r="F421" s="209">
        <v>155.5</v>
      </c>
      <c r="H421" s="32"/>
    </row>
    <row r="422" spans="2:8" s="1" customFormat="1" ht="22.5">
      <c r="B422" s="32"/>
      <c r="C422" s="208" t="s">
        <v>402</v>
      </c>
      <c r="D422" s="208" t="s">
        <v>403</v>
      </c>
      <c r="E422" s="17" t="s">
        <v>215</v>
      </c>
      <c r="F422" s="209">
        <v>1555</v>
      </c>
      <c r="H422" s="32"/>
    </row>
    <row r="423" spans="2:8" s="1" customFormat="1" ht="16.899999999999999" customHeight="1">
      <c r="B423" s="32"/>
      <c r="C423" s="208" t="s">
        <v>407</v>
      </c>
      <c r="D423" s="208" t="s">
        <v>408</v>
      </c>
      <c r="E423" s="17" t="s">
        <v>215</v>
      </c>
      <c r="F423" s="209">
        <v>513</v>
      </c>
      <c r="H423" s="32"/>
    </row>
    <row r="424" spans="2:8" s="1" customFormat="1" ht="16.899999999999999" customHeight="1">
      <c r="B424" s="32"/>
      <c r="C424" s="204" t="s">
        <v>4262</v>
      </c>
      <c r="D424" s="205" t="s">
        <v>1</v>
      </c>
      <c r="E424" s="206" t="s">
        <v>1</v>
      </c>
      <c r="F424" s="207">
        <v>155.5</v>
      </c>
      <c r="H424" s="32"/>
    </row>
    <row r="425" spans="2:8" s="1" customFormat="1" ht="16.899999999999999" customHeight="1">
      <c r="B425" s="32"/>
      <c r="C425" s="208" t="s">
        <v>1</v>
      </c>
      <c r="D425" s="208" t="s">
        <v>4293</v>
      </c>
      <c r="E425" s="17" t="s">
        <v>1</v>
      </c>
      <c r="F425" s="209">
        <v>0</v>
      </c>
      <c r="H425" s="32"/>
    </row>
    <row r="426" spans="2:8" s="1" customFormat="1" ht="16.899999999999999" customHeight="1">
      <c r="B426" s="32"/>
      <c r="C426" s="208" t="s">
        <v>4262</v>
      </c>
      <c r="D426" s="208" t="s">
        <v>4294</v>
      </c>
      <c r="E426" s="17" t="s">
        <v>1</v>
      </c>
      <c r="F426" s="209">
        <v>155.5</v>
      </c>
      <c r="H426" s="32"/>
    </row>
    <row r="427" spans="2:8" s="1" customFormat="1" ht="16.899999999999999" customHeight="1">
      <c r="B427" s="32"/>
      <c r="C427" s="210" t="s">
        <v>7167</v>
      </c>
      <c r="H427" s="32"/>
    </row>
    <row r="428" spans="2:8" s="1" customFormat="1" ht="22.5">
      <c r="B428" s="32"/>
      <c r="C428" s="208" t="s">
        <v>397</v>
      </c>
      <c r="D428" s="208" t="s">
        <v>398</v>
      </c>
      <c r="E428" s="17" t="s">
        <v>215</v>
      </c>
      <c r="F428" s="209">
        <v>155.5</v>
      </c>
      <c r="H428" s="32"/>
    </row>
    <row r="429" spans="2:8" s="1" customFormat="1" ht="16.899999999999999" customHeight="1">
      <c r="B429" s="32"/>
      <c r="C429" s="208" t="s">
        <v>407</v>
      </c>
      <c r="D429" s="208" t="s">
        <v>408</v>
      </c>
      <c r="E429" s="17" t="s">
        <v>215</v>
      </c>
      <c r="F429" s="209">
        <v>513</v>
      </c>
      <c r="H429" s="32"/>
    </row>
    <row r="430" spans="2:8" s="1" customFormat="1" ht="22.5">
      <c r="B430" s="32"/>
      <c r="C430" s="208" t="s">
        <v>411</v>
      </c>
      <c r="D430" s="208" t="s">
        <v>412</v>
      </c>
      <c r="E430" s="17" t="s">
        <v>413</v>
      </c>
      <c r="F430" s="209">
        <v>311</v>
      </c>
      <c r="H430" s="32"/>
    </row>
    <row r="431" spans="2:8" s="1" customFormat="1" ht="16.899999999999999" customHeight="1">
      <c r="B431" s="32"/>
      <c r="C431" s="208" t="s">
        <v>417</v>
      </c>
      <c r="D431" s="208" t="s">
        <v>418</v>
      </c>
      <c r="E431" s="17" t="s">
        <v>215</v>
      </c>
      <c r="F431" s="209">
        <v>155.5</v>
      </c>
      <c r="H431" s="32"/>
    </row>
    <row r="432" spans="2:8" s="1" customFormat="1" ht="26.45" customHeight="1">
      <c r="B432" s="32"/>
      <c r="C432" s="203" t="s">
        <v>7183</v>
      </c>
      <c r="D432" s="203" t="s">
        <v>127</v>
      </c>
      <c r="H432" s="32"/>
    </row>
    <row r="433" spans="2:8" s="1" customFormat="1" ht="16.899999999999999" customHeight="1">
      <c r="B433" s="32"/>
      <c r="C433" s="204" t="s">
        <v>4252</v>
      </c>
      <c r="D433" s="205" t="s">
        <v>1</v>
      </c>
      <c r="E433" s="206" t="s">
        <v>1</v>
      </c>
      <c r="F433" s="207">
        <v>11</v>
      </c>
      <c r="H433" s="32"/>
    </row>
    <row r="434" spans="2:8" s="1" customFormat="1" ht="16.899999999999999" customHeight="1">
      <c r="B434" s="32"/>
      <c r="C434" s="208" t="s">
        <v>4252</v>
      </c>
      <c r="D434" s="208" t="s">
        <v>326</v>
      </c>
      <c r="E434" s="17" t="s">
        <v>1</v>
      </c>
      <c r="F434" s="209">
        <v>11</v>
      </c>
      <c r="H434" s="32"/>
    </row>
    <row r="435" spans="2:8" s="1" customFormat="1" ht="16.899999999999999" customHeight="1">
      <c r="B435" s="32"/>
      <c r="C435" s="210" t="s">
        <v>7167</v>
      </c>
      <c r="H435" s="32"/>
    </row>
    <row r="436" spans="2:8" s="1" customFormat="1" ht="16.899999999999999" customHeight="1">
      <c r="B436" s="32"/>
      <c r="C436" s="208" t="s">
        <v>4311</v>
      </c>
      <c r="D436" s="208" t="s">
        <v>4312</v>
      </c>
      <c r="E436" s="17" t="s">
        <v>215</v>
      </c>
      <c r="F436" s="209">
        <v>11</v>
      </c>
      <c r="H436" s="32"/>
    </row>
    <row r="437" spans="2:8" s="1" customFormat="1" ht="16.899999999999999" customHeight="1">
      <c r="B437" s="32"/>
      <c r="C437" s="208" t="s">
        <v>420</v>
      </c>
      <c r="D437" s="208" t="s">
        <v>421</v>
      </c>
      <c r="E437" s="17" t="s">
        <v>215</v>
      </c>
      <c r="F437" s="209">
        <v>60.5</v>
      </c>
      <c r="H437" s="32"/>
    </row>
    <row r="438" spans="2:8" s="1" customFormat="1" ht="16.899999999999999" customHeight="1">
      <c r="B438" s="32"/>
      <c r="C438" s="204" t="s">
        <v>4254</v>
      </c>
      <c r="D438" s="205" t="s">
        <v>1</v>
      </c>
      <c r="E438" s="206" t="s">
        <v>1</v>
      </c>
      <c r="F438" s="207">
        <v>110</v>
      </c>
      <c r="H438" s="32"/>
    </row>
    <row r="439" spans="2:8" s="1" customFormat="1" ht="16.899999999999999" customHeight="1">
      <c r="B439" s="32"/>
      <c r="C439" s="208" t="s">
        <v>4254</v>
      </c>
      <c r="D439" s="208" t="s">
        <v>1347</v>
      </c>
      <c r="E439" s="17" t="s">
        <v>1</v>
      </c>
      <c r="F439" s="209">
        <v>110</v>
      </c>
      <c r="H439" s="32"/>
    </row>
    <row r="440" spans="2:8" s="1" customFormat="1" ht="16.899999999999999" customHeight="1">
      <c r="B440" s="32"/>
      <c r="C440" s="210" t="s">
        <v>7167</v>
      </c>
      <c r="H440" s="32"/>
    </row>
    <row r="441" spans="2:8" s="1" customFormat="1" ht="22.5">
      <c r="B441" s="32"/>
      <c r="C441" s="208" t="s">
        <v>4272</v>
      </c>
      <c r="D441" s="208" t="s">
        <v>4273</v>
      </c>
      <c r="E441" s="17" t="s">
        <v>215</v>
      </c>
      <c r="F441" s="209">
        <v>110</v>
      </c>
      <c r="H441" s="32"/>
    </row>
    <row r="442" spans="2:8" s="1" customFormat="1" ht="22.5">
      <c r="B442" s="32"/>
      <c r="C442" s="208" t="s">
        <v>397</v>
      </c>
      <c r="D442" s="208" t="s">
        <v>398</v>
      </c>
      <c r="E442" s="17" t="s">
        <v>215</v>
      </c>
      <c r="F442" s="209">
        <v>49.5</v>
      </c>
      <c r="H442" s="32"/>
    </row>
    <row r="443" spans="2:8" s="1" customFormat="1" ht="22.5">
      <c r="B443" s="32"/>
      <c r="C443" s="208" t="s">
        <v>402</v>
      </c>
      <c r="D443" s="208" t="s">
        <v>403</v>
      </c>
      <c r="E443" s="17" t="s">
        <v>215</v>
      </c>
      <c r="F443" s="209">
        <v>495</v>
      </c>
      <c r="H443" s="32"/>
    </row>
    <row r="444" spans="2:8" s="1" customFormat="1" ht="16.899999999999999" customHeight="1">
      <c r="B444" s="32"/>
      <c r="C444" s="208" t="s">
        <v>420</v>
      </c>
      <c r="D444" s="208" t="s">
        <v>421</v>
      </c>
      <c r="E444" s="17" t="s">
        <v>215</v>
      </c>
      <c r="F444" s="209">
        <v>60.5</v>
      </c>
      <c r="H444" s="32"/>
    </row>
    <row r="445" spans="2:8" s="1" customFormat="1" ht="16.899999999999999" customHeight="1">
      <c r="B445" s="32"/>
      <c r="C445" s="204" t="s">
        <v>4255</v>
      </c>
      <c r="D445" s="205" t="s">
        <v>1</v>
      </c>
      <c r="E445" s="206" t="s">
        <v>1</v>
      </c>
      <c r="F445" s="207">
        <v>87</v>
      </c>
      <c r="H445" s="32"/>
    </row>
    <row r="446" spans="2:8" s="1" customFormat="1" ht="16.899999999999999" customHeight="1">
      <c r="B446" s="32"/>
      <c r="C446" s="208" t="s">
        <v>4255</v>
      </c>
      <c r="D446" s="208" t="s">
        <v>723</v>
      </c>
      <c r="E446" s="17" t="s">
        <v>1</v>
      </c>
      <c r="F446" s="209">
        <v>87</v>
      </c>
      <c r="H446" s="32"/>
    </row>
    <row r="447" spans="2:8" s="1" customFormat="1" ht="16.899999999999999" customHeight="1">
      <c r="B447" s="32"/>
      <c r="C447" s="210" t="s">
        <v>7167</v>
      </c>
      <c r="H447" s="32"/>
    </row>
    <row r="448" spans="2:8" s="1" customFormat="1" ht="16.899999999999999" customHeight="1">
      <c r="B448" s="32"/>
      <c r="C448" s="208" t="s">
        <v>4275</v>
      </c>
      <c r="D448" s="208" t="s">
        <v>4276</v>
      </c>
      <c r="E448" s="17" t="s">
        <v>273</v>
      </c>
      <c r="F448" s="209">
        <v>87</v>
      </c>
      <c r="H448" s="32"/>
    </row>
    <row r="449" spans="2:8" s="1" customFormat="1" ht="16.899999999999999" customHeight="1">
      <c r="B449" s="32"/>
      <c r="C449" s="208" t="s">
        <v>4278</v>
      </c>
      <c r="D449" s="208" t="s">
        <v>4279</v>
      </c>
      <c r="E449" s="17" t="s">
        <v>273</v>
      </c>
      <c r="F449" s="209">
        <v>87</v>
      </c>
      <c r="H449" s="32"/>
    </row>
    <row r="450" spans="2:8" s="1" customFormat="1" ht="16.899999999999999" customHeight="1">
      <c r="B450" s="32"/>
      <c r="C450" s="204" t="s">
        <v>4258</v>
      </c>
      <c r="D450" s="205" t="s">
        <v>1</v>
      </c>
      <c r="E450" s="206" t="s">
        <v>1</v>
      </c>
      <c r="F450" s="207">
        <v>38.5</v>
      </c>
      <c r="H450" s="32"/>
    </row>
    <row r="451" spans="2:8" s="1" customFormat="1" ht="16.899999999999999" customHeight="1">
      <c r="B451" s="32"/>
      <c r="C451" s="208" t="s">
        <v>4258</v>
      </c>
      <c r="D451" s="208" t="s">
        <v>4480</v>
      </c>
      <c r="E451" s="17" t="s">
        <v>1</v>
      </c>
      <c r="F451" s="209">
        <v>38.5</v>
      </c>
      <c r="H451" s="32"/>
    </row>
    <row r="452" spans="2:8" s="1" customFormat="1" ht="16.899999999999999" customHeight="1">
      <c r="B452" s="32"/>
      <c r="C452" s="210" t="s">
        <v>7167</v>
      </c>
      <c r="H452" s="32"/>
    </row>
    <row r="453" spans="2:8" s="1" customFormat="1" ht="16.899999999999999" customHeight="1">
      <c r="B453" s="32"/>
      <c r="C453" s="208" t="s">
        <v>4304</v>
      </c>
      <c r="D453" s="208" t="s">
        <v>4305</v>
      </c>
      <c r="E453" s="17" t="s">
        <v>215</v>
      </c>
      <c r="F453" s="209">
        <v>38.5</v>
      </c>
      <c r="H453" s="32"/>
    </row>
    <row r="454" spans="2:8" s="1" customFormat="1" ht="16.899999999999999" customHeight="1">
      <c r="B454" s="32"/>
      <c r="C454" s="208" t="s">
        <v>420</v>
      </c>
      <c r="D454" s="208" t="s">
        <v>421</v>
      </c>
      <c r="E454" s="17" t="s">
        <v>215</v>
      </c>
      <c r="F454" s="209">
        <v>60.5</v>
      </c>
      <c r="H454" s="32"/>
    </row>
    <row r="455" spans="2:8" s="1" customFormat="1" ht="16.899999999999999" customHeight="1">
      <c r="B455" s="32"/>
      <c r="C455" s="208" t="s">
        <v>4307</v>
      </c>
      <c r="D455" s="208" t="s">
        <v>4308</v>
      </c>
      <c r="E455" s="17" t="s">
        <v>413</v>
      </c>
      <c r="F455" s="209">
        <v>77</v>
      </c>
      <c r="H455" s="32"/>
    </row>
    <row r="456" spans="2:8" s="1" customFormat="1" ht="16.899999999999999" customHeight="1">
      <c r="B456" s="32"/>
      <c r="C456" s="204" t="s">
        <v>7184</v>
      </c>
      <c r="D456" s="205" t="s">
        <v>1</v>
      </c>
      <c r="E456" s="206" t="s">
        <v>1</v>
      </c>
      <c r="F456" s="207">
        <v>1</v>
      </c>
      <c r="H456" s="32"/>
    </row>
    <row r="457" spans="2:8" s="1" customFormat="1" ht="16.899999999999999" customHeight="1">
      <c r="B457" s="32"/>
      <c r="C457" s="204" t="s">
        <v>4260</v>
      </c>
      <c r="D457" s="205" t="s">
        <v>1</v>
      </c>
      <c r="E457" s="206" t="s">
        <v>1</v>
      </c>
      <c r="F457" s="207">
        <v>60.5</v>
      </c>
      <c r="H457" s="32"/>
    </row>
    <row r="458" spans="2:8" s="1" customFormat="1" ht="16.899999999999999" customHeight="1">
      <c r="B458" s="32"/>
      <c r="C458" s="208" t="s">
        <v>4260</v>
      </c>
      <c r="D458" s="208" t="s">
        <v>4501</v>
      </c>
      <c r="E458" s="17" t="s">
        <v>1</v>
      </c>
      <c r="F458" s="209">
        <v>60.5</v>
      </c>
      <c r="H458" s="32"/>
    </row>
    <row r="459" spans="2:8" s="1" customFormat="1" ht="16.899999999999999" customHeight="1">
      <c r="B459" s="32"/>
      <c r="C459" s="210" t="s">
        <v>7167</v>
      </c>
      <c r="H459" s="32"/>
    </row>
    <row r="460" spans="2:8" s="1" customFormat="1" ht="16.899999999999999" customHeight="1">
      <c r="B460" s="32"/>
      <c r="C460" s="208" t="s">
        <v>420</v>
      </c>
      <c r="D460" s="208" t="s">
        <v>421</v>
      </c>
      <c r="E460" s="17" t="s">
        <v>215</v>
      </c>
      <c r="F460" s="209">
        <v>60.5</v>
      </c>
      <c r="H460" s="32"/>
    </row>
    <row r="461" spans="2:8" s="1" customFormat="1" ht="22.5">
      <c r="B461" s="32"/>
      <c r="C461" s="208" t="s">
        <v>4287</v>
      </c>
      <c r="D461" s="208" t="s">
        <v>4288</v>
      </c>
      <c r="E461" s="17" t="s">
        <v>215</v>
      </c>
      <c r="F461" s="209">
        <v>121</v>
      </c>
      <c r="H461" s="32"/>
    </row>
    <row r="462" spans="2:8" s="1" customFormat="1" ht="22.5">
      <c r="B462" s="32"/>
      <c r="C462" s="208" t="s">
        <v>397</v>
      </c>
      <c r="D462" s="208" t="s">
        <v>398</v>
      </c>
      <c r="E462" s="17" t="s">
        <v>215</v>
      </c>
      <c r="F462" s="209">
        <v>49.5</v>
      </c>
      <c r="H462" s="32"/>
    </row>
    <row r="463" spans="2:8" s="1" customFormat="1" ht="22.5">
      <c r="B463" s="32"/>
      <c r="C463" s="208" t="s">
        <v>402</v>
      </c>
      <c r="D463" s="208" t="s">
        <v>403</v>
      </c>
      <c r="E463" s="17" t="s">
        <v>215</v>
      </c>
      <c r="F463" s="209">
        <v>495</v>
      </c>
      <c r="H463" s="32"/>
    </row>
    <row r="464" spans="2:8" s="1" customFormat="1" ht="16.899999999999999" customHeight="1">
      <c r="B464" s="32"/>
      <c r="C464" s="208" t="s">
        <v>817</v>
      </c>
      <c r="D464" s="208" t="s">
        <v>818</v>
      </c>
      <c r="E464" s="17" t="s">
        <v>215</v>
      </c>
      <c r="F464" s="209">
        <v>110</v>
      </c>
      <c r="H464" s="32"/>
    </row>
    <row r="465" spans="2:8" s="1" customFormat="1" ht="16.899999999999999" customHeight="1">
      <c r="B465" s="32"/>
      <c r="C465" s="208" t="s">
        <v>407</v>
      </c>
      <c r="D465" s="208" t="s">
        <v>408</v>
      </c>
      <c r="E465" s="17" t="s">
        <v>215</v>
      </c>
      <c r="F465" s="209">
        <v>110</v>
      </c>
      <c r="H465" s="32"/>
    </row>
    <row r="466" spans="2:8" s="1" customFormat="1" ht="16.899999999999999" customHeight="1">
      <c r="B466" s="32"/>
      <c r="C466" s="204" t="s">
        <v>4262</v>
      </c>
      <c r="D466" s="205" t="s">
        <v>1</v>
      </c>
      <c r="E466" s="206" t="s">
        <v>1</v>
      </c>
      <c r="F466" s="207">
        <v>49.5</v>
      </c>
      <c r="H466" s="32"/>
    </row>
    <row r="467" spans="2:8" s="1" customFormat="1" ht="16.899999999999999" customHeight="1">
      <c r="B467" s="32"/>
      <c r="C467" s="208" t="s">
        <v>1</v>
      </c>
      <c r="D467" s="208" t="s">
        <v>4293</v>
      </c>
      <c r="E467" s="17" t="s">
        <v>1</v>
      </c>
      <c r="F467" s="209">
        <v>0</v>
      </c>
      <c r="H467" s="32"/>
    </row>
    <row r="468" spans="2:8" s="1" customFormat="1" ht="16.899999999999999" customHeight="1">
      <c r="B468" s="32"/>
      <c r="C468" s="208" t="s">
        <v>4262</v>
      </c>
      <c r="D468" s="208" t="s">
        <v>4492</v>
      </c>
      <c r="E468" s="17" t="s">
        <v>1</v>
      </c>
      <c r="F468" s="209">
        <v>49.5</v>
      </c>
      <c r="H468" s="32"/>
    </row>
    <row r="469" spans="2:8" s="1" customFormat="1" ht="16.899999999999999" customHeight="1">
      <c r="B469" s="32"/>
      <c r="C469" s="210" t="s">
        <v>7167</v>
      </c>
      <c r="H469" s="32"/>
    </row>
    <row r="470" spans="2:8" s="1" customFormat="1" ht="22.5">
      <c r="B470" s="32"/>
      <c r="C470" s="208" t="s">
        <v>397</v>
      </c>
      <c r="D470" s="208" t="s">
        <v>398</v>
      </c>
      <c r="E470" s="17" t="s">
        <v>215</v>
      </c>
      <c r="F470" s="209">
        <v>49.5</v>
      </c>
      <c r="H470" s="32"/>
    </row>
    <row r="471" spans="2:8" s="1" customFormat="1" ht="16.899999999999999" customHeight="1">
      <c r="B471" s="32"/>
      <c r="C471" s="208" t="s">
        <v>817</v>
      </c>
      <c r="D471" s="208" t="s">
        <v>818</v>
      </c>
      <c r="E471" s="17" t="s">
        <v>215</v>
      </c>
      <c r="F471" s="209">
        <v>110</v>
      </c>
      <c r="H471" s="32"/>
    </row>
    <row r="472" spans="2:8" s="1" customFormat="1" ht="16.899999999999999" customHeight="1">
      <c r="B472" s="32"/>
      <c r="C472" s="208" t="s">
        <v>407</v>
      </c>
      <c r="D472" s="208" t="s">
        <v>408</v>
      </c>
      <c r="E472" s="17" t="s">
        <v>215</v>
      </c>
      <c r="F472" s="209">
        <v>110</v>
      </c>
      <c r="H472" s="32"/>
    </row>
    <row r="473" spans="2:8" s="1" customFormat="1" ht="22.5">
      <c r="B473" s="32"/>
      <c r="C473" s="208" t="s">
        <v>411</v>
      </c>
      <c r="D473" s="208" t="s">
        <v>412</v>
      </c>
      <c r="E473" s="17" t="s">
        <v>413</v>
      </c>
      <c r="F473" s="209">
        <v>99</v>
      </c>
      <c r="H473" s="32"/>
    </row>
    <row r="474" spans="2:8" s="1" customFormat="1" ht="16.899999999999999" customHeight="1">
      <c r="B474" s="32"/>
      <c r="C474" s="208" t="s">
        <v>417</v>
      </c>
      <c r="D474" s="208" t="s">
        <v>418</v>
      </c>
      <c r="E474" s="17" t="s">
        <v>215</v>
      </c>
      <c r="F474" s="209">
        <v>49.5</v>
      </c>
      <c r="H474" s="32"/>
    </row>
    <row r="475" spans="2:8" s="1" customFormat="1" ht="26.45" customHeight="1">
      <c r="B475" s="32"/>
      <c r="C475" s="203" t="s">
        <v>7185</v>
      </c>
      <c r="D475" s="203" t="s">
        <v>113</v>
      </c>
      <c r="H475" s="32"/>
    </row>
    <row r="476" spans="2:8" s="1" customFormat="1" ht="16.899999999999999" customHeight="1">
      <c r="B476" s="32"/>
      <c r="C476" s="204" t="s">
        <v>5671</v>
      </c>
      <c r="D476" s="205" t="s">
        <v>1</v>
      </c>
      <c r="E476" s="206" t="s">
        <v>215</v>
      </c>
      <c r="F476" s="207">
        <v>97.956000000000003</v>
      </c>
      <c r="H476" s="32"/>
    </row>
    <row r="477" spans="2:8" s="1" customFormat="1" ht="16.899999999999999" customHeight="1">
      <c r="B477" s="32"/>
      <c r="C477" s="208" t="s">
        <v>1</v>
      </c>
      <c r="D477" s="208" t="s">
        <v>5798</v>
      </c>
      <c r="E477" s="17" t="s">
        <v>1</v>
      </c>
      <c r="F477" s="209">
        <v>0</v>
      </c>
      <c r="H477" s="32"/>
    </row>
    <row r="478" spans="2:8" s="1" customFormat="1" ht="16.899999999999999" customHeight="1">
      <c r="B478" s="32"/>
      <c r="C478" s="208" t="s">
        <v>1</v>
      </c>
      <c r="D478" s="208" t="s">
        <v>5823</v>
      </c>
      <c r="E478" s="17" t="s">
        <v>1</v>
      </c>
      <c r="F478" s="209">
        <v>12.628</v>
      </c>
      <c r="H478" s="32"/>
    </row>
    <row r="479" spans="2:8" s="1" customFormat="1" ht="33.75">
      <c r="B479" s="32"/>
      <c r="C479" s="208" t="s">
        <v>1</v>
      </c>
      <c r="D479" s="208" t="s">
        <v>5824</v>
      </c>
      <c r="E479" s="17" t="s">
        <v>1</v>
      </c>
      <c r="F479" s="209">
        <v>32.962000000000003</v>
      </c>
      <c r="H479" s="32"/>
    </row>
    <row r="480" spans="2:8" s="1" customFormat="1" ht="16.899999999999999" customHeight="1">
      <c r="B480" s="32"/>
      <c r="C480" s="208" t="s">
        <v>1</v>
      </c>
      <c r="D480" s="208" t="s">
        <v>5825</v>
      </c>
      <c r="E480" s="17" t="s">
        <v>1</v>
      </c>
      <c r="F480" s="209">
        <v>30.416</v>
      </c>
      <c r="H480" s="32"/>
    </row>
    <row r="481" spans="2:8" s="1" customFormat="1" ht="16.899999999999999" customHeight="1">
      <c r="B481" s="32"/>
      <c r="C481" s="208" t="s">
        <v>1</v>
      </c>
      <c r="D481" s="208" t="s">
        <v>5826</v>
      </c>
      <c r="E481" s="17" t="s">
        <v>1</v>
      </c>
      <c r="F481" s="209">
        <v>3.552</v>
      </c>
      <c r="H481" s="32"/>
    </row>
    <row r="482" spans="2:8" s="1" customFormat="1" ht="16.899999999999999" customHeight="1">
      <c r="B482" s="32"/>
      <c r="C482" s="208" t="s">
        <v>1</v>
      </c>
      <c r="D482" s="208" t="s">
        <v>5827</v>
      </c>
      <c r="E482" s="17" t="s">
        <v>1</v>
      </c>
      <c r="F482" s="209">
        <v>6.6280000000000001</v>
      </c>
      <c r="H482" s="32"/>
    </row>
    <row r="483" spans="2:8" s="1" customFormat="1" ht="16.899999999999999" customHeight="1">
      <c r="B483" s="32"/>
      <c r="C483" s="208" t="s">
        <v>1</v>
      </c>
      <c r="D483" s="208" t="s">
        <v>5828</v>
      </c>
      <c r="E483" s="17" t="s">
        <v>1</v>
      </c>
      <c r="F483" s="209">
        <v>10.313000000000001</v>
      </c>
      <c r="H483" s="32"/>
    </row>
    <row r="484" spans="2:8" s="1" customFormat="1" ht="16.899999999999999" customHeight="1">
      <c r="B484" s="32"/>
      <c r="C484" s="208" t="s">
        <v>1</v>
      </c>
      <c r="D484" s="208" t="s">
        <v>5829</v>
      </c>
      <c r="E484" s="17" t="s">
        <v>1</v>
      </c>
      <c r="F484" s="209">
        <v>1.4570000000000001</v>
      </c>
      <c r="H484" s="32"/>
    </row>
    <row r="485" spans="2:8" s="1" customFormat="1" ht="16.899999999999999" customHeight="1">
      <c r="B485" s="32"/>
      <c r="C485" s="208" t="s">
        <v>5671</v>
      </c>
      <c r="D485" s="208" t="s">
        <v>325</v>
      </c>
      <c r="E485" s="17" t="s">
        <v>1</v>
      </c>
      <c r="F485" s="209">
        <v>97.956000000000003</v>
      </c>
      <c r="H485" s="32"/>
    </row>
    <row r="486" spans="2:8" s="1" customFormat="1" ht="16.899999999999999" customHeight="1">
      <c r="B486" s="32"/>
      <c r="C486" s="210" t="s">
        <v>7167</v>
      </c>
      <c r="H486" s="32"/>
    </row>
    <row r="487" spans="2:8" s="1" customFormat="1" ht="16.899999999999999" customHeight="1">
      <c r="B487" s="32"/>
      <c r="C487" s="208" t="s">
        <v>5820</v>
      </c>
      <c r="D487" s="208" t="s">
        <v>5821</v>
      </c>
      <c r="E487" s="17" t="s">
        <v>215</v>
      </c>
      <c r="F487" s="209">
        <v>97.956000000000003</v>
      </c>
      <c r="H487" s="32"/>
    </row>
    <row r="488" spans="2:8" s="1" customFormat="1" ht="22.5">
      <c r="B488" s="32"/>
      <c r="C488" s="208" t="s">
        <v>5764</v>
      </c>
      <c r="D488" s="208" t="s">
        <v>5765</v>
      </c>
      <c r="E488" s="17" t="s">
        <v>215</v>
      </c>
      <c r="F488" s="209">
        <v>541.48400000000004</v>
      </c>
      <c r="H488" s="32"/>
    </row>
    <row r="489" spans="2:8" s="1" customFormat="1" ht="16.899999999999999" customHeight="1">
      <c r="B489" s="32"/>
      <c r="C489" s="204" t="s">
        <v>5673</v>
      </c>
      <c r="D489" s="205" t="s">
        <v>1</v>
      </c>
      <c r="E489" s="206" t="s">
        <v>215</v>
      </c>
      <c r="F489" s="207">
        <v>75.784000000000006</v>
      </c>
      <c r="H489" s="32"/>
    </row>
    <row r="490" spans="2:8" s="1" customFormat="1" ht="16.899999999999999" customHeight="1">
      <c r="B490" s="32"/>
      <c r="C490" s="208" t="s">
        <v>1</v>
      </c>
      <c r="D490" s="208" t="s">
        <v>5810</v>
      </c>
      <c r="E490" s="17" t="s">
        <v>1</v>
      </c>
      <c r="F490" s="209">
        <v>0</v>
      </c>
      <c r="H490" s="32"/>
    </row>
    <row r="491" spans="2:8" s="1" customFormat="1" ht="16.899999999999999" customHeight="1">
      <c r="B491" s="32"/>
      <c r="C491" s="208" t="s">
        <v>1</v>
      </c>
      <c r="D491" s="208" t="s">
        <v>5811</v>
      </c>
      <c r="E491" s="17" t="s">
        <v>1</v>
      </c>
      <c r="F491" s="209">
        <v>8.1319999999999997</v>
      </c>
      <c r="H491" s="32"/>
    </row>
    <row r="492" spans="2:8" s="1" customFormat="1" ht="16.899999999999999" customHeight="1">
      <c r="B492" s="32"/>
      <c r="C492" s="208" t="s">
        <v>1</v>
      </c>
      <c r="D492" s="208" t="s">
        <v>5812</v>
      </c>
      <c r="E492" s="17" t="s">
        <v>1</v>
      </c>
      <c r="F492" s="209">
        <v>20.239999999999998</v>
      </c>
      <c r="H492" s="32"/>
    </row>
    <row r="493" spans="2:8" s="1" customFormat="1" ht="16.899999999999999" customHeight="1">
      <c r="B493" s="32"/>
      <c r="C493" s="208" t="s">
        <v>1</v>
      </c>
      <c r="D493" s="208" t="s">
        <v>5813</v>
      </c>
      <c r="E493" s="17" t="s">
        <v>1</v>
      </c>
      <c r="F493" s="209">
        <v>3.4239999999999999</v>
      </c>
      <c r="H493" s="32"/>
    </row>
    <row r="494" spans="2:8" s="1" customFormat="1" ht="16.899999999999999" customHeight="1">
      <c r="B494" s="32"/>
      <c r="C494" s="208" t="s">
        <v>1</v>
      </c>
      <c r="D494" s="208" t="s">
        <v>5814</v>
      </c>
      <c r="E494" s="17" t="s">
        <v>1</v>
      </c>
      <c r="F494" s="209">
        <v>25.347999999999999</v>
      </c>
      <c r="H494" s="32"/>
    </row>
    <row r="495" spans="2:8" s="1" customFormat="1" ht="16.899999999999999" customHeight="1">
      <c r="B495" s="32"/>
      <c r="C495" s="208" t="s">
        <v>1</v>
      </c>
      <c r="D495" s="208" t="s">
        <v>5815</v>
      </c>
      <c r="E495" s="17" t="s">
        <v>1</v>
      </c>
      <c r="F495" s="209">
        <v>4.6059999999999999</v>
      </c>
      <c r="H495" s="32"/>
    </row>
    <row r="496" spans="2:8" s="1" customFormat="1" ht="16.899999999999999" customHeight="1">
      <c r="B496" s="32"/>
      <c r="C496" s="208" t="s">
        <v>1</v>
      </c>
      <c r="D496" s="208" t="s">
        <v>5816</v>
      </c>
      <c r="E496" s="17" t="s">
        <v>1</v>
      </c>
      <c r="F496" s="209">
        <v>2.1179999999999999</v>
      </c>
      <c r="H496" s="32"/>
    </row>
    <row r="497" spans="2:8" s="1" customFormat="1" ht="16.899999999999999" customHeight="1">
      <c r="B497" s="32"/>
      <c r="C497" s="208" t="s">
        <v>1</v>
      </c>
      <c r="D497" s="208" t="s">
        <v>5817</v>
      </c>
      <c r="E497" s="17" t="s">
        <v>1</v>
      </c>
      <c r="F497" s="209">
        <v>3.7530000000000001</v>
      </c>
      <c r="H497" s="32"/>
    </row>
    <row r="498" spans="2:8" s="1" customFormat="1" ht="16.899999999999999" customHeight="1">
      <c r="B498" s="32"/>
      <c r="C498" s="208" t="s">
        <v>1</v>
      </c>
      <c r="D498" s="208" t="s">
        <v>5818</v>
      </c>
      <c r="E498" s="17" t="s">
        <v>1</v>
      </c>
      <c r="F498" s="209">
        <v>7.0469999999999997</v>
      </c>
      <c r="H498" s="32"/>
    </row>
    <row r="499" spans="2:8" s="1" customFormat="1" ht="16.899999999999999" customHeight="1">
      <c r="B499" s="32"/>
      <c r="C499" s="208" t="s">
        <v>1</v>
      </c>
      <c r="D499" s="208" t="s">
        <v>5819</v>
      </c>
      <c r="E499" s="17" t="s">
        <v>1</v>
      </c>
      <c r="F499" s="209">
        <v>1.1160000000000001</v>
      </c>
      <c r="H499" s="32"/>
    </row>
    <row r="500" spans="2:8" s="1" customFormat="1" ht="16.899999999999999" customHeight="1">
      <c r="B500" s="32"/>
      <c r="C500" s="208" t="s">
        <v>5673</v>
      </c>
      <c r="D500" s="208" t="s">
        <v>325</v>
      </c>
      <c r="E500" s="17" t="s">
        <v>1</v>
      </c>
      <c r="F500" s="209">
        <v>75.784000000000006</v>
      </c>
      <c r="H500" s="32"/>
    </row>
    <row r="501" spans="2:8" s="1" customFormat="1" ht="16.899999999999999" customHeight="1">
      <c r="B501" s="32"/>
      <c r="C501" s="210" t="s">
        <v>7167</v>
      </c>
      <c r="H501" s="32"/>
    </row>
    <row r="502" spans="2:8" s="1" customFormat="1" ht="16.899999999999999" customHeight="1">
      <c r="B502" s="32"/>
      <c r="C502" s="208" t="s">
        <v>5807</v>
      </c>
      <c r="D502" s="208" t="s">
        <v>5808</v>
      </c>
      <c r="E502" s="17" t="s">
        <v>215</v>
      </c>
      <c r="F502" s="209">
        <v>75.784000000000006</v>
      </c>
      <c r="H502" s="32"/>
    </row>
    <row r="503" spans="2:8" s="1" customFormat="1" ht="22.5">
      <c r="B503" s="32"/>
      <c r="C503" s="208" t="s">
        <v>5764</v>
      </c>
      <c r="D503" s="208" t="s">
        <v>5765</v>
      </c>
      <c r="E503" s="17" t="s">
        <v>215</v>
      </c>
      <c r="F503" s="209">
        <v>541.48400000000004</v>
      </c>
      <c r="H503" s="32"/>
    </row>
    <row r="504" spans="2:8" s="1" customFormat="1" ht="16.899999999999999" customHeight="1">
      <c r="B504" s="32"/>
      <c r="C504" s="204" t="s">
        <v>5675</v>
      </c>
      <c r="D504" s="205" t="s">
        <v>1</v>
      </c>
      <c r="E504" s="206" t="s">
        <v>215</v>
      </c>
      <c r="F504" s="207">
        <v>894.404</v>
      </c>
      <c r="H504" s="32"/>
    </row>
    <row r="505" spans="2:8" s="1" customFormat="1" ht="16.899999999999999" customHeight="1">
      <c r="B505" s="32"/>
      <c r="C505" s="208" t="s">
        <v>1</v>
      </c>
      <c r="D505" s="208" t="s">
        <v>5682</v>
      </c>
      <c r="E505" s="17" t="s">
        <v>1</v>
      </c>
      <c r="F505" s="209">
        <v>0</v>
      </c>
      <c r="H505" s="32"/>
    </row>
    <row r="506" spans="2:8" s="1" customFormat="1" ht="16.899999999999999" customHeight="1">
      <c r="B506" s="32"/>
      <c r="C506" s="208" t="s">
        <v>1</v>
      </c>
      <c r="D506" s="208" t="s">
        <v>5683</v>
      </c>
      <c r="E506" s="17" t="s">
        <v>1</v>
      </c>
      <c r="F506" s="209">
        <v>0</v>
      </c>
      <c r="H506" s="32"/>
    </row>
    <row r="507" spans="2:8" s="1" customFormat="1" ht="16.899999999999999" customHeight="1">
      <c r="B507" s="32"/>
      <c r="C507" s="208" t="s">
        <v>1</v>
      </c>
      <c r="D507" s="208" t="s">
        <v>5684</v>
      </c>
      <c r="E507" s="17" t="s">
        <v>1</v>
      </c>
      <c r="F507" s="209">
        <v>51.744</v>
      </c>
      <c r="H507" s="32"/>
    </row>
    <row r="508" spans="2:8" s="1" customFormat="1" ht="16.899999999999999" customHeight="1">
      <c r="B508" s="32"/>
      <c r="C508" s="208" t="s">
        <v>1</v>
      </c>
      <c r="D508" s="208" t="s">
        <v>5685</v>
      </c>
      <c r="E508" s="17" t="s">
        <v>1</v>
      </c>
      <c r="F508" s="209">
        <v>66.784999999999997</v>
      </c>
      <c r="H508" s="32"/>
    </row>
    <row r="509" spans="2:8" s="1" customFormat="1" ht="16.899999999999999" customHeight="1">
      <c r="B509" s="32"/>
      <c r="C509" s="208" t="s">
        <v>1</v>
      </c>
      <c r="D509" s="208" t="s">
        <v>5686</v>
      </c>
      <c r="E509" s="17" t="s">
        <v>1</v>
      </c>
      <c r="F509" s="209">
        <v>10.68</v>
      </c>
      <c r="H509" s="32"/>
    </row>
    <row r="510" spans="2:8" s="1" customFormat="1" ht="16.899999999999999" customHeight="1">
      <c r="B510" s="32"/>
      <c r="C510" s="208" t="s">
        <v>1</v>
      </c>
      <c r="D510" s="208" t="s">
        <v>5687</v>
      </c>
      <c r="E510" s="17" t="s">
        <v>1</v>
      </c>
      <c r="F510" s="209">
        <v>4.5</v>
      </c>
      <c r="H510" s="32"/>
    </row>
    <row r="511" spans="2:8" s="1" customFormat="1" ht="16.899999999999999" customHeight="1">
      <c r="B511" s="32"/>
      <c r="C511" s="208" t="s">
        <v>1</v>
      </c>
      <c r="D511" s="208" t="s">
        <v>5688</v>
      </c>
      <c r="E511" s="17" t="s">
        <v>1</v>
      </c>
      <c r="F511" s="209">
        <v>13.566000000000001</v>
      </c>
      <c r="H511" s="32"/>
    </row>
    <row r="512" spans="2:8" s="1" customFormat="1" ht="16.899999999999999" customHeight="1">
      <c r="B512" s="32"/>
      <c r="C512" s="208" t="s">
        <v>1</v>
      </c>
      <c r="D512" s="208" t="s">
        <v>1</v>
      </c>
      <c r="E512" s="17" t="s">
        <v>1</v>
      </c>
      <c r="F512" s="209">
        <v>0</v>
      </c>
      <c r="H512" s="32"/>
    </row>
    <row r="513" spans="2:8" s="1" customFormat="1" ht="16.899999999999999" customHeight="1">
      <c r="B513" s="32"/>
      <c r="C513" s="208" t="s">
        <v>1</v>
      </c>
      <c r="D513" s="208" t="s">
        <v>5689</v>
      </c>
      <c r="E513" s="17" t="s">
        <v>1</v>
      </c>
      <c r="F513" s="209">
        <v>0</v>
      </c>
      <c r="H513" s="32"/>
    </row>
    <row r="514" spans="2:8" s="1" customFormat="1" ht="16.899999999999999" customHeight="1">
      <c r="B514" s="32"/>
      <c r="C514" s="208" t="s">
        <v>1</v>
      </c>
      <c r="D514" s="208" t="s">
        <v>5690</v>
      </c>
      <c r="E514" s="17" t="s">
        <v>1</v>
      </c>
      <c r="F514" s="209">
        <v>0</v>
      </c>
      <c r="H514" s="32"/>
    </row>
    <row r="515" spans="2:8" s="1" customFormat="1" ht="16.899999999999999" customHeight="1">
      <c r="B515" s="32"/>
      <c r="C515" s="208" t="s">
        <v>1</v>
      </c>
      <c r="D515" s="208" t="s">
        <v>5691</v>
      </c>
      <c r="E515" s="17" t="s">
        <v>1</v>
      </c>
      <c r="F515" s="209">
        <v>10.26</v>
      </c>
      <c r="H515" s="32"/>
    </row>
    <row r="516" spans="2:8" s="1" customFormat="1" ht="16.899999999999999" customHeight="1">
      <c r="B516" s="32"/>
      <c r="C516" s="208" t="s">
        <v>1</v>
      </c>
      <c r="D516" s="208" t="s">
        <v>5692</v>
      </c>
      <c r="E516" s="17" t="s">
        <v>1</v>
      </c>
      <c r="F516" s="209">
        <v>61.572000000000003</v>
      </c>
      <c r="H516" s="32"/>
    </row>
    <row r="517" spans="2:8" s="1" customFormat="1" ht="16.899999999999999" customHeight="1">
      <c r="B517" s="32"/>
      <c r="C517" s="208" t="s">
        <v>1</v>
      </c>
      <c r="D517" s="208" t="s">
        <v>5693</v>
      </c>
      <c r="E517" s="17" t="s">
        <v>1</v>
      </c>
      <c r="F517" s="209">
        <v>51.713999999999999</v>
      </c>
      <c r="H517" s="32"/>
    </row>
    <row r="518" spans="2:8" s="1" customFormat="1" ht="16.899999999999999" customHeight="1">
      <c r="B518" s="32"/>
      <c r="C518" s="208" t="s">
        <v>1</v>
      </c>
      <c r="D518" s="208" t="s">
        <v>5694</v>
      </c>
      <c r="E518" s="17" t="s">
        <v>1</v>
      </c>
      <c r="F518" s="209">
        <v>4.55</v>
      </c>
      <c r="H518" s="32"/>
    </row>
    <row r="519" spans="2:8" s="1" customFormat="1" ht="16.899999999999999" customHeight="1">
      <c r="B519" s="32"/>
      <c r="C519" s="208" t="s">
        <v>1</v>
      </c>
      <c r="D519" s="208" t="s">
        <v>5695</v>
      </c>
      <c r="E519" s="17" t="s">
        <v>1</v>
      </c>
      <c r="F519" s="209">
        <v>11.62</v>
      </c>
      <c r="H519" s="32"/>
    </row>
    <row r="520" spans="2:8" s="1" customFormat="1" ht="16.899999999999999" customHeight="1">
      <c r="B520" s="32"/>
      <c r="C520" s="208" t="s">
        <v>1</v>
      </c>
      <c r="D520" s="208" t="s">
        <v>5696</v>
      </c>
      <c r="E520" s="17" t="s">
        <v>1</v>
      </c>
      <c r="F520" s="209">
        <v>6.22</v>
      </c>
      <c r="H520" s="32"/>
    </row>
    <row r="521" spans="2:8" s="1" customFormat="1" ht="16.899999999999999" customHeight="1">
      <c r="B521" s="32"/>
      <c r="C521" s="208" t="s">
        <v>1</v>
      </c>
      <c r="D521" s="208" t="s">
        <v>5697</v>
      </c>
      <c r="E521" s="17" t="s">
        <v>1</v>
      </c>
      <c r="F521" s="209">
        <v>1.504</v>
      </c>
      <c r="H521" s="32"/>
    </row>
    <row r="522" spans="2:8" s="1" customFormat="1" ht="16.899999999999999" customHeight="1">
      <c r="B522" s="32"/>
      <c r="C522" s="208" t="s">
        <v>1</v>
      </c>
      <c r="D522" s="208" t="s">
        <v>5698</v>
      </c>
      <c r="E522" s="17" t="s">
        <v>1</v>
      </c>
      <c r="F522" s="209">
        <v>10.382</v>
      </c>
      <c r="H522" s="32"/>
    </row>
    <row r="523" spans="2:8" s="1" customFormat="1" ht="16.899999999999999" customHeight="1">
      <c r="B523" s="32"/>
      <c r="C523" s="208" t="s">
        <v>1</v>
      </c>
      <c r="D523" s="208" t="s">
        <v>5699</v>
      </c>
      <c r="E523" s="17" t="s">
        <v>1</v>
      </c>
      <c r="F523" s="209">
        <v>1.76</v>
      </c>
      <c r="H523" s="32"/>
    </row>
    <row r="524" spans="2:8" s="1" customFormat="1" ht="16.899999999999999" customHeight="1">
      <c r="B524" s="32"/>
      <c r="C524" s="208" t="s">
        <v>1</v>
      </c>
      <c r="D524" s="208" t="s">
        <v>5700</v>
      </c>
      <c r="E524" s="17" t="s">
        <v>1</v>
      </c>
      <c r="F524" s="209">
        <v>4.5540000000000003</v>
      </c>
      <c r="H524" s="32"/>
    </row>
    <row r="525" spans="2:8" s="1" customFormat="1" ht="16.899999999999999" customHeight="1">
      <c r="B525" s="32"/>
      <c r="C525" s="208" t="s">
        <v>1</v>
      </c>
      <c r="D525" s="208" t="s">
        <v>5701</v>
      </c>
      <c r="E525" s="17" t="s">
        <v>1</v>
      </c>
      <c r="F525" s="209">
        <v>16.847999999999999</v>
      </c>
      <c r="H525" s="32"/>
    </row>
    <row r="526" spans="2:8" s="1" customFormat="1" ht="16.899999999999999" customHeight="1">
      <c r="B526" s="32"/>
      <c r="C526" s="208" t="s">
        <v>1</v>
      </c>
      <c r="D526" s="208" t="s">
        <v>5702</v>
      </c>
      <c r="E526" s="17" t="s">
        <v>1</v>
      </c>
      <c r="F526" s="209">
        <v>11.375</v>
      </c>
      <c r="H526" s="32"/>
    </row>
    <row r="527" spans="2:8" s="1" customFormat="1" ht="16.899999999999999" customHeight="1">
      <c r="B527" s="32"/>
      <c r="C527" s="208" t="s">
        <v>1</v>
      </c>
      <c r="D527" s="208" t="s">
        <v>5703</v>
      </c>
      <c r="E527" s="17" t="s">
        <v>1</v>
      </c>
      <c r="F527" s="209">
        <v>0</v>
      </c>
      <c r="H527" s="32"/>
    </row>
    <row r="528" spans="2:8" s="1" customFormat="1" ht="16.899999999999999" customHeight="1">
      <c r="B528" s="32"/>
      <c r="C528" s="208" t="s">
        <v>1</v>
      </c>
      <c r="D528" s="208" t="s">
        <v>5704</v>
      </c>
      <c r="E528" s="17" t="s">
        <v>1</v>
      </c>
      <c r="F528" s="209">
        <v>0</v>
      </c>
      <c r="H528" s="32"/>
    </row>
    <row r="529" spans="2:8" s="1" customFormat="1" ht="16.899999999999999" customHeight="1">
      <c r="B529" s="32"/>
      <c r="C529" s="208" t="s">
        <v>1</v>
      </c>
      <c r="D529" s="208" t="s">
        <v>5705</v>
      </c>
      <c r="E529" s="17" t="s">
        <v>1</v>
      </c>
      <c r="F529" s="209">
        <v>10.044</v>
      </c>
      <c r="H529" s="32"/>
    </row>
    <row r="530" spans="2:8" s="1" customFormat="1" ht="16.899999999999999" customHeight="1">
      <c r="B530" s="32"/>
      <c r="C530" s="208" t="s">
        <v>1</v>
      </c>
      <c r="D530" s="208" t="s">
        <v>5706</v>
      </c>
      <c r="E530" s="17" t="s">
        <v>1</v>
      </c>
      <c r="F530" s="209">
        <v>38.313000000000002</v>
      </c>
      <c r="H530" s="32"/>
    </row>
    <row r="531" spans="2:8" s="1" customFormat="1" ht="16.899999999999999" customHeight="1">
      <c r="B531" s="32"/>
      <c r="C531" s="208" t="s">
        <v>1</v>
      </c>
      <c r="D531" s="208" t="s">
        <v>5707</v>
      </c>
      <c r="E531" s="17" t="s">
        <v>1</v>
      </c>
      <c r="F531" s="209">
        <v>12.528</v>
      </c>
      <c r="H531" s="32"/>
    </row>
    <row r="532" spans="2:8" s="1" customFormat="1" ht="16.899999999999999" customHeight="1">
      <c r="B532" s="32"/>
      <c r="C532" s="208" t="s">
        <v>1</v>
      </c>
      <c r="D532" s="208" t="s">
        <v>5708</v>
      </c>
      <c r="E532" s="17" t="s">
        <v>1</v>
      </c>
      <c r="F532" s="209">
        <v>4.32</v>
      </c>
      <c r="H532" s="32"/>
    </row>
    <row r="533" spans="2:8" s="1" customFormat="1" ht="16.899999999999999" customHeight="1">
      <c r="B533" s="32"/>
      <c r="C533" s="208" t="s">
        <v>1</v>
      </c>
      <c r="D533" s="208" t="s">
        <v>5709</v>
      </c>
      <c r="E533" s="17" t="s">
        <v>1</v>
      </c>
      <c r="F533" s="209">
        <v>6.1</v>
      </c>
      <c r="H533" s="32"/>
    </row>
    <row r="534" spans="2:8" s="1" customFormat="1" ht="16.899999999999999" customHeight="1">
      <c r="B534" s="32"/>
      <c r="C534" s="208" t="s">
        <v>1</v>
      </c>
      <c r="D534" s="208" t="s">
        <v>5710</v>
      </c>
      <c r="E534" s="17" t="s">
        <v>1</v>
      </c>
      <c r="F534" s="209">
        <v>7.2119999999999997</v>
      </c>
      <c r="H534" s="32"/>
    </row>
    <row r="535" spans="2:8" s="1" customFormat="1" ht="16.899999999999999" customHeight="1">
      <c r="B535" s="32"/>
      <c r="C535" s="208" t="s">
        <v>1</v>
      </c>
      <c r="D535" s="208" t="s">
        <v>5711</v>
      </c>
      <c r="E535" s="17" t="s">
        <v>1</v>
      </c>
      <c r="F535" s="209">
        <v>1.1200000000000001</v>
      </c>
      <c r="H535" s="32"/>
    </row>
    <row r="536" spans="2:8" s="1" customFormat="1" ht="16.899999999999999" customHeight="1">
      <c r="B536" s="32"/>
      <c r="C536" s="208" t="s">
        <v>1</v>
      </c>
      <c r="D536" s="208" t="s">
        <v>5712</v>
      </c>
      <c r="E536" s="17" t="s">
        <v>1</v>
      </c>
      <c r="F536" s="209">
        <v>3.4089999999999998</v>
      </c>
      <c r="H536" s="32"/>
    </row>
    <row r="537" spans="2:8" s="1" customFormat="1" ht="16.899999999999999" customHeight="1">
      <c r="B537" s="32"/>
      <c r="C537" s="208" t="s">
        <v>1</v>
      </c>
      <c r="D537" s="208" t="s">
        <v>5713</v>
      </c>
      <c r="E537" s="17" t="s">
        <v>1</v>
      </c>
      <c r="F537" s="209">
        <v>1.65</v>
      </c>
      <c r="H537" s="32"/>
    </row>
    <row r="538" spans="2:8" s="1" customFormat="1" ht="16.899999999999999" customHeight="1">
      <c r="B538" s="32"/>
      <c r="C538" s="208" t="s">
        <v>1</v>
      </c>
      <c r="D538" s="208" t="s">
        <v>5714</v>
      </c>
      <c r="E538" s="17" t="s">
        <v>1</v>
      </c>
      <c r="F538" s="209">
        <v>1.0860000000000001</v>
      </c>
      <c r="H538" s="32"/>
    </row>
    <row r="539" spans="2:8" s="1" customFormat="1" ht="16.899999999999999" customHeight="1">
      <c r="B539" s="32"/>
      <c r="C539" s="208" t="s">
        <v>1</v>
      </c>
      <c r="D539" s="208" t="s">
        <v>5715</v>
      </c>
      <c r="E539" s="17" t="s">
        <v>1</v>
      </c>
      <c r="F539" s="209">
        <v>0</v>
      </c>
      <c r="H539" s="32"/>
    </row>
    <row r="540" spans="2:8" s="1" customFormat="1" ht="16.899999999999999" customHeight="1">
      <c r="B540" s="32"/>
      <c r="C540" s="208" t="s">
        <v>1</v>
      </c>
      <c r="D540" s="208" t="s">
        <v>5716</v>
      </c>
      <c r="E540" s="17" t="s">
        <v>1</v>
      </c>
      <c r="F540" s="209">
        <v>0</v>
      </c>
      <c r="H540" s="32"/>
    </row>
    <row r="541" spans="2:8" s="1" customFormat="1" ht="16.899999999999999" customHeight="1">
      <c r="B541" s="32"/>
      <c r="C541" s="208" t="s">
        <v>1</v>
      </c>
      <c r="D541" s="208" t="s">
        <v>1</v>
      </c>
      <c r="E541" s="17" t="s">
        <v>1</v>
      </c>
      <c r="F541" s="209">
        <v>0</v>
      </c>
      <c r="H541" s="32"/>
    </row>
    <row r="542" spans="2:8" s="1" customFormat="1" ht="16.899999999999999" customHeight="1">
      <c r="B542" s="32"/>
      <c r="C542" s="208" t="s">
        <v>1</v>
      </c>
      <c r="D542" s="208" t="s">
        <v>5689</v>
      </c>
      <c r="E542" s="17" t="s">
        <v>1</v>
      </c>
      <c r="F542" s="209">
        <v>0</v>
      </c>
      <c r="H542" s="32"/>
    </row>
    <row r="543" spans="2:8" s="1" customFormat="1" ht="16.899999999999999" customHeight="1">
      <c r="B543" s="32"/>
      <c r="C543" s="208" t="s">
        <v>1</v>
      </c>
      <c r="D543" s="208" t="s">
        <v>5717</v>
      </c>
      <c r="E543" s="17" t="s">
        <v>1</v>
      </c>
      <c r="F543" s="209">
        <v>0</v>
      </c>
      <c r="H543" s="32"/>
    </row>
    <row r="544" spans="2:8" s="1" customFormat="1" ht="16.899999999999999" customHeight="1">
      <c r="B544" s="32"/>
      <c r="C544" s="208" t="s">
        <v>1</v>
      </c>
      <c r="D544" s="208" t="s">
        <v>1</v>
      </c>
      <c r="E544" s="17" t="s">
        <v>1</v>
      </c>
      <c r="F544" s="209">
        <v>0</v>
      </c>
      <c r="H544" s="32"/>
    </row>
    <row r="545" spans="2:8" s="1" customFormat="1" ht="16.899999999999999" customHeight="1">
      <c r="B545" s="32"/>
      <c r="C545" s="208" t="s">
        <v>1</v>
      </c>
      <c r="D545" s="208" t="s">
        <v>5718</v>
      </c>
      <c r="E545" s="17" t="s">
        <v>1</v>
      </c>
      <c r="F545" s="209">
        <v>17.157</v>
      </c>
      <c r="H545" s="32"/>
    </row>
    <row r="546" spans="2:8" s="1" customFormat="1" ht="16.899999999999999" customHeight="1">
      <c r="B546" s="32"/>
      <c r="C546" s="208" t="s">
        <v>1</v>
      </c>
      <c r="D546" s="208" t="s">
        <v>5719</v>
      </c>
      <c r="E546" s="17" t="s">
        <v>1</v>
      </c>
      <c r="F546" s="209">
        <v>16.059000000000001</v>
      </c>
      <c r="H546" s="32"/>
    </row>
    <row r="547" spans="2:8" s="1" customFormat="1" ht="16.899999999999999" customHeight="1">
      <c r="B547" s="32"/>
      <c r="C547" s="208" t="s">
        <v>1</v>
      </c>
      <c r="D547" s="208" t="s">
        <v>5720</v>
      </c>
      <c r="E547" s="17" t="s">
        <v>1</v>
      </c>
      <c r="F547" s="209">
        <v>107.04900000000001</v>
      </c>
      <c r="H547" s="32"/>
    </row>
    <row r="548" spans="2:8" s="1" customFormat="1" ht="16.899999999999999" customHeight="1">
      <c r="B548" s="32"/>
      <c r="C548" s="208" t="s">
        <v>1</v>
      </c>
      <c r="D548" s="208" t="s">
        <v>1</v>
      </c>
      <c r="E548" s="17" t="s">
        <v>1</v>
      </c>
      <c r="F548" s="209">
        <v>0</v>
      </c>
      <c r="H548" s="32"/>
    </row>
    <row r="549" spans="2:8" s="1" customFormat="1" ht="16.899999999999999" customHeight="1">
      <c r="B549" s="32"/>
      <c r="C549" s="208" t="s">
        <v>1</v>
      </c>
      <c r="D549" s="208" t="s">
        <v>5721</v>
      </c>
      <c r="E549" s="17" t="s">
        <v>1</v>
      </c>
      <c r="F549" s="209">
        <v>7.92</v>
      </c>
      <c r="H549" s="32"/>
    </row>
    <row r="550" spans="2:8" s="1" customFormat="1" ht="16.899999999999999" customHeight="1">
      <c r="B550" s="32"/>
      <c r="C550" s="208" t="s">
        <v>1</v>
      </c>
      <c r="D550" s="208" t="s">
        <v>5722</v>
      </c>
      <c r="E550" s="17" t="s">
        <v>1</v>
      </c>
      <c r="F550" s="209">
        <v>31.302</v>
      </c>
      <c r="H550" s="32"/>
    </row>
    <row r="551" spans="2:8" s="1" customFormat="1" ht="16.899999999999999" customHeight="1">
      <c r="B551" s="32"/>
      <c r="C551" s="208" t="s">
        <v>1</v>
      </c>
      <c r="D551" s="208" t="s">
        <v>5723</v>
      </c>
      <c r="E551" s="17" t="s">
        <v>1</v>
      </c>
      <c r="F551" s="209">
        <v>6</v>
      </c>
      <c r="H551" s="32"/>
    </row>
    <row r="552" spans="2:8" s="1" customFormat="1" ht="16.899999999999999" customHeight="1">
      <c r="B552" s="32"/>
      <c r="C552" s="208" t="s">
        <v>1</v>
      </c>
      <c r="D552" s="208" t="s">
        <v>5724</v>
      </c>
      <c r="E552" s="17" t="s">
        <v>1</v>
      </c>
      <c r="F552" s="209">
        <v>26.100999999999999</v>
      </c>
      <c r="H552" s="32"/>
    </row>
    <row r="553" spans="2:8" s="1" customFormat="1" ht="16.899999999999999" customHeight="1">
      <c r="B553" s="32"/>
      <c r="C553" s="208" t="s">
        <v>1</v>
      </c>
      <c r="D553" s="208" t="s">
        <v>5725</v>
      </c>
      <c r="E553" s="17" t="s">
        <v>1</v>
      </c>
      <c r="F553" s="209">
        <v>6</v>
      </c>
      <c r="H553" s="32"/>
    </row>
    <row r="554" spans="2:8" s="1" customFormat="1" ht="16.899999999999999" customHeight="1">
      <c r="B554" s="32"/>
      <c r="C554" s="208" t="s">
        <v>1</v>
      </c>
      <c r="D554" s="208" t="s">
        <v>5726</v>
      </c>
      <c r="E554" s="17" t="s">
        <v>1</v>
      </c>
      <c r="F554" s="209">
        <v>48.552</v>
      </c>
      <c r="H554" s="32"/>
    </row>
    <row r="555" spans="2:8" s="1" customFormat="1" ht="16.899999999999999" customHeight="1">
      <c r="B555" s="32"/>
      <c r="C555" s="208" t="s">
        <v>1</v>
      </c>
      <c r="D555" s="208" t="s">
        <v>5727</v>
      </c>
      <c r="E555" s="17" t="s">
        <v>1</v>
      </c>
      <c r="F555" s="209">
        <v>12.54</v>
      </c>
      <c r="H555" s="32"/>
    </row>
    <row r="556" spans="2:8" s="1" customFormat="1" ht="16.899999999999999" customHeight="1">
      <c r="B556" s="32"/>
      <c r="C556" s="208" t="s">
        <v>1</v>
      </c>
      <c r="D556" s="208" t="s">
        <v>5728</v>
      </c>
      <c r="E556" s="17" t="s">
        <v>1</v>
      </c>
      <c r="F556" s="209">
        <v>3.3</v>
      </c>
      <c r="H556" s="32"/>
    </row>
    <row r="557" spans="2:8" s="1" customFormat="1" ht="16.899999999999999" customHeight="1">
      <c r="B557" s="32"/>
      <c r="C557" s="208" t="s">
        <v>1</v>
      </c>
      <c r="D557" s="208" t="s">
        <v>1</v>
      </c>
      <c r="E557" s="17" t="s">
        <v>1</v>
      </c>
      <c r="F557" s="209">
        <v>0</v>
      </c>
      <c r="H557" s="32"/>
    </row>
    <row r="558" spans="2:8" s="1" customFormat="1" ht="16.899999999999999" customHeight="1">
      <c r="B558" s="32"/>
      <c r="C558" s="208" t="s">
        <v>1</v>
      </c>
      <c r="D558" s="208" t="s">
        <v>5729</v>
      </c>
      <c r="E558" s="17" t="s">
        <v>1</v>
      </c>
      <c r="F558" s="209">
        <v>0</v>
      </c>
      <c r="H558" s="32"/>
    </row>
    <row r="559" spans="2:8" s="1" customFormat="1" ht="16.899999999999999" customHeight="1">
      <c r="B559" s="32"/>
      <c r="C559" s="208" t="s">
        <v>1</v>
      </c>
      <c r="D559" s="208" t="s">
        <v>5730</v>
      </c>
      <c r="E559" s="17" t="s">
        <v>1</v>
      </c>
      <c r="F559" s="209">
        <v>0</v>
      </c>
      <c r="H559" s="32"/>
    </row>
    <row r="560" spans="2:8" s="1" customFormat="1" ht="16.899999999999999" customHeight="1">
      <c r="B560" s="32"/>
      <c r="C560" s="208" t="s">
        <v>1</v>
      </c>
      <c r="D560" s="208" t="s">
        <v>5731</v>
      </c>
      <c r="E560" s="17" t="s">
        <v>1</v>
      </c>
      <c r="F560" s="209">
        <v>60.99</v>
      </c>
      <c r="H560" s="32"/>
    </row>
    <row r="561" spans="2:8" s="1" customFormat="1" ht="16.899999999999999" customHeight="1">
      <c r="B561" s="32"/>
      <c r="C561" s="208" t="s">
        <v>1</v>
      </c>
      <c r="D561" s="208" t="s">
        <v>5732</v>
      </c>
      <c r="E561" s="17" t="s">
        <v>1</v>
      </c>
      <c r="F561" s="209">
        <v>6.2</v>
      </c>
      <c r="H561" s="32"/>
    </row>
    <row r="562" spans="2:8" s="1" customFormat="1" ht="16.899999999999999" customHeight="1">
      <c r="B562" s="32"/>
      <c r="C562" s="208" t="s">
        <v>1</v>
      </c>
      <c r="D562" s="208" t="s">
        <v>5733</v>
      </c>
      <c r="E562" s="17" t="s">
        <v>1</v>
      </c>
      <c r="F562" s="209">
        <v>0</v>
      </c>
      <c r="H562" s="32"/>
    </row>
    <row r="563" spans="2:8" s="1" customFormat="1" ht="16.899999999999999" customHeight="1">
      <c r="B563" s="32"/>
      <c r="C563" s="208" t="s">
        <v>1</v>
      </c>
      <c r="D563" s="208" t="s">
        <v>5734</v>
      </c>
      <c r="E563" s="17" t="s">
        <v>1</v>
      </c>
      <c r="F563" s="209">
        <v>11.97</v>
      </c>
      <c r="H563" s="32"/>
    </row>
    <row r="564" spans="2:8" s="1" customFormat="1" ht="16.899999999999999" customHeight="1">
      <c r="B564" s="32"/>
      <c r="C564" s="208" t="s">
        <v>1</v>
      </c>
      <c r="D564" s="208" t="s">
        <v>1</v>
      </c>
      <c r="E564" s="17" t="s">
        <v>1</v>
      </c>
      <c r="F564" s="209">
        <v>0</v>
      </c>
      <c r="H564" s="32"/>
    </row>
    <row r="565" spans="2:8" s="1" customFormat="1" ht="16.899999999999999" customHeight="1">
      <c r="B565" s="32"/>
      <c r="C565" s="208" t="s">
        <v>1</v>
      </c>
      <c r="D565" s="208" t="s">
        <v>5729</v>
      </c>
      <c r="E565" s="17" t="s">
        <v>1</v>
      </c>
      <c r="F565" s="209">
        <v>0</v>
      </c>
      <c r="H565" s="32"/>
    </row>
    <row r="566" spans="2:8" s="1" customFormat="1" ht="16.899999999999999" customHeight="1">
      <c r="B566" s="32"/>
      <c r="C566" s="208" t="s">
        <v>1</v>
      </c>
      <c r="D566" s="208" t="s">
        <v>5735</v>
      </c>
      <c r="E566" s="17" t="s">
        <v>1</v>
      </c>
      <c r="F566" s="209">
        <v>0</v>
      </c>
      <c r="H566" s="32"/>
    </row>
    <row r="567" spans="2:8" s="1" customFormat="1" ht="16.899999999999999" customHeight="1">
      <c r="B567" s="32"/>
      <c r="C567" s="208" t="s">
        <v>1</v>
      </c>
      <c r="D567" s="208" t="s">
        <v>5736</v>
      </c>
      <c r="E567" s="17" t="s">
        <v>1</v>
      </c>
      <c r="F567" s="209">
        <v>6.7759999999999998</v>
      </c>
      <c r="H567" s="32"/>
    </row>
    <row r="568" spans="2:8" s="1" customFormat="1" ht="16.899999999999999" customHeight="1">
      <c r="B568" s="32"/>
      <c r="C568" s="208" t="s">
        <v>1</v>
      </c>
      <c r="D568" s="208" t="s">
        <v>5737</v>
      </c>
      <c r="E568" s="17" t="s">
        <v>1</v>
      </c>
      <c r="F568" s="209">
        <v>2.3370000000000002</v>
      </c>
      <c r="H568" s="32"/>
    </row>
    <row r="569" spans="2:8" s="1" customFormat="1" ht="16.899999999999999" customHeight="1">
      <c r="B569" s="32"/>
      <c r="C569" s="208" t="s">
        <v>1</v>
      </c>
      <c r="D569" s="208" t="s">
        <v>5738</v>
      </c>
      <c r="E569" s="17" t="s">
        <v>1</v>
      </c>
      <c r="F569" s="209">
        <v>1.23</v>
      </c>
      <c r="H569" s="32"/>
    </row>
    <row r="570" spans="2:8" s="1" customFormat="1" ht="16.899999999999999" customHeight="1">
      <c r="B570" s="32"/>
      <c r="C570" s="208" t="s">
        <v>1</v>
      </c>
      <c r="D570" s="208" t="s">
        <v>5739</v>
      </c>
      <c r="E570" s="17" t="s">
        <v>1</v>
      </c>
      <c r="F570" s="209">
        <v>3.8919999999999999</v>
      </c>
      <c r="H570" s="32"/>
    </row>
    <row r="571" spans="2:8" s="1" customFormat="1" ht="16.899999999999999" customHeight="1">
      <c r="B571" s="32"/>
      <c r="C571" s="208" t="s">
        <v>1</v>
      </c>
      <c r="D571" s="208" t="s">
        <v>5740</v>
      </c>
      <c r="E571" s="17" t="s">
        <v>1</v>
      </c>
      <c r="F571" s="209">
        <v>1.2210000000000001</v>
      </c>
      <c r="H571" s="32"/>
    </row>
    <row r="572" spans="2:8" s="1" customFormat="1" ht="16.899999999999999" customHeight="1">
      <c r="B572" s="32"/>
      <c r="C572" s="208" t="s">
        <v>1</v>
      </c>
      <c r="D572" s="208" t="s">
        <v>5741</v>
      </c>
      <c r="E572" s="17" t="s">
        <v>1</v>
      </c>
      <c r="F572" s="209">
        <v>1.1100000000000001</v>
      </c>
      <c r="H572" s="32"/>
    </row>
    <row r="573" spans="2:8" s="1" customFormat="1" ht="16.899999999999999" customHeight="1">
      <c r="B573" s="32"/>
      <c r="C573" s="208" t="s">
        <v>1</v>
      </c>
      <c r="D573" s="208" t="s">
        <v>5742</v>
      </c>
      <c r="E573" s="17" t="s">
        <v>1</v>
      </c>
      <c r="F573" s="209">
        <v>2.91</v>
      </c>
      <c r="H573" s="32"/>
    </row>
    <row r="574" spans="2:8" s="1" customFormat="1" ht="16.899999999999999" customHeight="1">
      <c r="B574" s="32"/>
      <c r="C574" s="208" t="s">
        <v>1</v>
      </c>
      <c r="D574" s="208" t="s">
        <v>1</v>
      </c>
      <c r="E574" s="17" t="s">
        <v>1</v>
      </c>
      <c r="F574" s="209">
        <v>0</v>
      </c>
      <c r="H574" s="32"/>
    </row>
    <row r="575" spans="2:8" s="1" customFormat="1" ht="16.899999999999999" customHeight="1">
      <c r="B575" s="32"/>
      <c r="C575" s="208" t="s">
        <v>1</v>
      </c>
      <c r="D575" s="208" t="s">
        <v>789</v>
      </c>
      <c r="E575" s="17" t="s">
        <v>1</v>
      </c>
      <c r="F575" s="209">
        <v>0</v>
      </c>
      <c r="H575" s="32"/>
    </row>
    <row r="576" spans="2:8" s="1" customFormat="1" ht="16.899999999999999" customHeight="1">
      <c r="B576" s="32"/>
      <c r="C576" s="208" t="s">
        <v>1</v>
      </c>
      <c r="D576" s="208" t="s">
        <v>5743</v>
      </c>
      <c r="E576" s="17" t="s">
        <v>1</v>
      </c>
      <c r="F576" s="209">
        <v>0</v>
      </c>
      <c r="H576" s="32"/>
    </row>
    <row r="577" spans="2:8" s="1" customFormat="1" ht="16.899999999999999" customHeight="1">
      <c r="B577" s="32"/>
      <c r="C577" s="208" t="s">
        <v>1</v>
      </c>
      <c r="D577" s="208" t="s">
        <v>5744</v>
      </c>
      <c r="E577" s="17" t="s">
        <v>1</v>
      </c>
      <c r="F577" s="209">
        <v>8.9570000000000007</v>
      </c>
      <c r="H577" s="32"/>
    </row>
    <row r="578" spans="2:8" s="1" customFormat="1" ht="16.899999999999999" customHeight="1">
      <c r="B578" s="32"/>
      <c r="C578" s="208" t="s">
        <v>1</v>
      </c>
      <c r="D578" s="208" t="s">
        <v>5745</v>
      </c>
      <c r="E578" s="17" t="s">
        <v>1</v>
      </c>
      <c r="F578" s="209">
        <v>2.17</v>
      </c>
      <c r="H578" s="32"/>
    </row>
    <row r="579" spans="2:8" s="1" customFormat="1" ht="16.899999999999999" customHeight="1">
      <c r="B579" s="32"/>
      <c r="C579" s="208" t="s">
        <v>1</v>
      </c>
      <c r="D579" s="208" t="s">
        <v>5746</v>
      </c>
      <c r="E579" s="17" t="s">
        <v>1</v>
      </c>
      <c r="F579" s="209">
        <v>4.3739999999999997</v>
      </c>
      <c r="H579" s="32"/>
    </row>
    <row r="580" spans="2:8" s="1" customFormat="1" ht="16.899999999999999" customHeight="1">
      <c r="B580" s="32"/>
      <c r="C580" s="208" t="s">
        <v>1</v>
      </c>
      <c r="D580" s="208" t="s">
        <v>5747</v>
      </c>
      <c r="E580" s="17" t="s">
        <v>1</v>
      </c>
      <c r="F580" s="209">
        <v>4.1900000000000004</v>
      </c>
      <c r="H580" s="32"/>
    </row>
    <row r="581" spans="2:8" s="1" customFormat="1" ht="16.899999999999999" customHeight="1">
      <c r="B581" s="32"/>
      <c r="C581" s="208" t="s">
        <v>1</v>
      </c>
      <c r="D581" s="208" t="s">
        <v>5748</v>
      </c>
      <c r="E581" s="17" t="s">
        <v>1</v>
      </c>
      <c r="F581" s="209">
        <v>1.242</v>
      </c>
      <c r="H581" s="32"/>
    </row>
    <row r="582" spans="2:8" s="1" customFormat="1" ht="16.899999999999999" customHeight="1">
      <c r="B582" s="32"/>
      <c r="C582" s="208" t="s">
        <v>1</v>
      </c>
      <c r="D582" s="208" t="s">
        <v>5749</v>
      </c>
      <c r="E582" s="17" t="s">
        <v>1</v>
      </c>
      <c r="F582" s="209">
        <v>2.04</v>
      </c>
      <c r="H582" s="32"/>
    </row>
    <row r="583" spans="2:8" s="1" customFormat="1" ht="16.899999999999999" customHeight="1">
      <c r="B583" s="32"/>
      <c r="C583" s="208" t="s">
        <v>1</v>
      </c>
      <c r="D583" s="208" t="s">
        <v>5750</v>
      </c>
      <c r="E583" s="17" t="s">
        <v>1</v>
      </c>
      <c r="F583" s="209">
        <v>1.27</v>
      </c>
      <c r="H583" s="32"/>
    </row>
    <row r="584" spans="2:8" s="1" customFormat="1" ht="16.899999999999999" customHeight="1">
      <c r="B584" s="32"/>
      <c r="C584" s="208" t="s">
        <v>1</v>
      </c>
      <c r="D584" s="208" t="s">
        <v>1</v>
      </c>
      <c r="E584" s="17" t="s">
        <v>1</v>
      </c>
      <c r="F584" s="209">
        <v>0</v>
      </c>
      <c r="H584" s="32"/>
    </row>
    <row r="585" spans="2:8" s="1" customFormat="1" ht="16.899999999999999" customHeight="1">
      <c r="B585" s="32"/>
      <c r="C585" s="208" t="s">
        <v>1</v>
      </c>
      <c r="D585" s="208" t="s">
        <v>5729</v>
      </c>
      <c r="E585" s="17" t="s">
        <v>1</v>
      </c>
      <c r="F585" s="209">
        <v>0</v>
      </c>
      <c r="H585" s="32"/>
    </row>
    <row r="586" spans="2:8" s="1" customFormat="1" ht="16.899999999999999" customHeight="1">
      <c r="B586" s="32"/>
      <c r="C586" s="208" t="s">
        <v>1</v>
      </c>
      <c r="D586" s="208" t="s">
        <v>5751</v>
      </c>
      <c r="E586" s="17" t="s">
        <v>1</v>
      </c>
      <c r="F586" s="209">
        <v>19.936</v>
      </c>
      <c r="H586" s="32"/>
    </row>
    <row r="587" spans="2:8" s="1" customFormat="1" ht="16.899999999999999" customHeight="1">
      <c r="B587" s="32"/>
      <c r="C587" s="208" t="s">
        <v>1</v>
      </c>
      <c r="D587" s="208" t="s">
        <v>5752</v>
      </c>
      <c r="E587" s="17" t="s">
        <v>1</v>
      </c>
      <c r="F587" s="209">
        <v>23.355</v>
      </c>
      <c r="H587" s="32"/>
    </row>
    <row r="588" spans="2:8" s="1" customFormat="1" ht="16.899999999999999" customHeight="1">
      <c r="B588" s="32"/>
      <c r="C588" s="208" t="s">
        <v>1</v>
      </c>
      <c r="D588" s="208" t="s">
        <v>5753</v>
      </c>
      <c r="E588" s="17" t="s">
        <v>1</v>
      </c>
      <c r="F588" s="209">
        <v>6.9969999999999999</v>
      </c>
      <c r="H588" s="32"/>
    </row>
    <row r="589" spans="2:8" s="1" customFormat="1" ht="16.899999999999999" customHeight="1">
      <c r="B589" s="32"/>
      <c r="C589" s="208" t="s">
        <v>1</v>
      </c>
      <c r="D589" s="208" t="s">
        <v>5754</v>
      </c>
      <c r="E589" s="17" t="s">
        <v>1</v>
      </c>
      <c r="F589" s="209">
        <v>13.840999999999999</v>
      </c>
      <c r="H589" s="32"/>
    </row>
    <row r="590" spans="2:8" s="1" customFormat="1" ht="16.899999999999999" customHeight="1">
      <c r="B590" s="32"/>
      <c r="C590" s="208" t="s">
        <v>5675</v>
      </c>
      <c r="D590" s="208" t="s">
        <v>325</v>
      </c>
      <c r="E590" s="17" t="s">
        <v>1</v>
      </c>
      <c r="F590" s="209">
        <v>894.404</v>
      </c>
      <c r="H590" s="32"/>
    </row>
    <row r="591" spans="2:8" s="1" customFormat="1" ht="16.899999999999999" customHeight="1">
      <c r="B591" s="32"/>
      <c r="C591" s="210" t="s">
        <v>7167</v>
      </c>
      <c r="H591" s="32"/>
    </row>
    <row r="592" spans="2:8" s="1" customFormat="1" ht="16.899999999999999" customHeight="1">
      <c r="B592" s="32"/>
      <c r="C592" s="208" t="s">
        <v>322</v>
      </c>
      <c r="D592" s="208" t="s">
        <v>323</v>
      </c>
      <c r="E592" s="17" t="s">
        <v>215</v>
      </c>
      <c r="F592" s="209">
        <v>894.404</v>
      </c>
      <c r="H592" s="32"/>
    </row>
    <row r="593" spans="2:8" s="1" customFormat="1" ht="22.5">
      <c r="B593" s="32"/>
      <c r="C593" s="208" t="s">
        <v>397</v>
      </c>
      <c r="D593" s="208" t="s">
        <v>398</v>
      </c>
      <c r="E593" s="17" t="s">
        <v>215</v>
      </c>
      <c r="F593" s="209">
        <v>352.92</v>
      </c>
      <c r="H593" s="32"/>
    </row>
    <row r="594" spans="2:8" s="1" customFormat="1" ht="22.5">
      <c r="B594" s="32"/>
      <c r="C594" s="208" t="s">
        <v>402</v>
      </c>
      <c r="D594" s="208" t="s">
        <v>403</v>
      </c>
      <c r="E594" s="17" t="s">
        <v>215</v>
      </c>
      <c r="F594" s="209">
        <v>3882.12</v>
      </c>
      <c r="H594" s="32"/>
    </row>
    <row r="595" spans="2:8" s="1" customFormat="1" ht="22.5">
      <c r="B595" s="32"/>
      <c r="C595" s="208" t="s">
        <v>411</v>
      </c>
      <c r="D595" s="208" t="s">
        <v>412</v>
      </c>
      <c r="E595" s="17" t="s">
        <v>413</v>
      </c>
      <c r="F595" s="209">
        <v>635.25599999999997</v>
      </c>
      <c r="H595" s="32"/>
    </row>
    <row r="596" spans="2:8" s="1" customFormat="1" ht="22.5">
      <c r="B596" s="32"/>
      <c r="C596" s="208" t="s">
        <v>5764</v>
      </c>
      <c r="D596" s="208" t="s">
        <v>5765</v>
      </c>
      <c r="E596" s="17" t="s">
        <v>215</v>
      </c>
      <c r="F596" s="209">
        <v>541.48400000000004</v>
      </c>
      <c r="H596" s="32"/>
    </row>
    <row r="597" spans="2:8" s="1" customFormat="1" ht="16.899999999999999" customHeight="1">
      <c r="B597" s="32"/>
      <c r="C597" s="204" t="s">
        <v>6775</v>
      </c>
      <c r="D597" s="205" t="s">
        <v>1</v>
      </c>
      <c r="E597" s="206" t="s">
        <v>215</v>
      </c>
      <c r="F597" s="207">
        <v>52.188000000000002</v>
      </c>
      <c r="H597" s="32"/>
    </row>
    <row r="598" spans="2:8" s="1" customFormat="1" ht="16.899999999999999" customHeight="1">
      <c r="B598" s="32"/>
      <c r="C598" s="204" t="s">
        <v>6777</v>
      </c>
      <c r="D598" s="205" t="s">
        <v>1</v>
      </c>
      <c r="E598" s="206" t="s">
        <v>215</v>
      </c>
      <c r="F598" s="207">
        <v>0.48499999999999999</v>
      </c>
      <c r="H598" s="32"/>
    </row>
    <row r="599" spans="2:8" s="1" customFormat="1" ht="16.899999999999999" customHeight="1">
      <c r="B599" s="32"/>
      <c r="C599" s="204" t="s">
        <v>6779</v>
      </c>
      <c r="D599" s="205" t="s">
        <v>1</v>
      </c>
      <c r="E599" s="206" t="s">
        <v>215</v>
      </c>
      <c r="F599" s="207">
        <v>58.345999999999997</v>
      </c>
      <c r="H599" s="32"/>
    </row>
    <row r="600" spans="2:8" s="1" customFormat="1" ht="16.899999999999999" customHeight="1">
      <c r="B600" s="32"/>
      <c r="C600" s="204" t="s">
        <v>5677</v>
      </c>
      <c r="D600" s="205" t="s">
        <v>1</v>
      </c>
      <c r="E600" s="206" t="s">
        <v>215</v>
      </c>
      <c r="F600" s="207">
        <v>541.48400000000004</v>
      </c>
      <c r="H600" s="32"/>
    </row>
    <row r="601" spans="2:8" s="1" customFormat="1" ht="16.899999999999999" customHeight="1">
      <c r="B601" s="32"/>
      <c r="C601" s="208" t="s">
        <v>1</v>
      </c>
      <c r="D601" s="208" t="s">
        <v>5767</v>
      </c>
      <c r="E601" s="17" t="s">
        <v>1</v>
      </c>
      <c r="F601" s="209">
        <v>0</v>
      </c>
      <c r="H601" s="32"/>
    </row>
    <row r="602" spans="2:8" s="1" customFormat="1" ht="16.899999999999999" customHeight="1">
      <c r="B602" s="32"/>
      <c r="C602" s="208" t="s">
        <v>1</v>
      </c>
      <c r="D602" s="208" t="s">
        <v>5675</v>
      </c>
      <c r="E602" s="17" t="s">
        <v>1</v>
      </c>
      <c r="F602" s="209">
        <v>894.404</v>
      </c>
      <c r="H602" s="32"/>
    </row>
    <row r="603" spans="2:8" s="1" customFormat="1" ht="16.899999999999999" customHeight="1">
      <c r="B603" s="32"/>
      <c r="C603" s="208" t="s">
        <v>1</v>
      </c>
      <c r="D603" s="208" t="s">
        <v>5768</v>
      </c>
      <c r="E603" s="17" t="s">
        <v>1</v>
      </c>
      <c r="F603" s="209">
        <v>-97.956000000000003</v>
      </c>
      <c r="H603" s="32"/>
    </row>
    <row r="604" spans="2:8" s="1" customFormat="1" ht="33.75">
      <c r="B604" s="32"/>
      <c r="C604" s="208" t="s">
        <v>1</v>
      </c>
      <c r="D604" s="208" t="s">
        <v>5769</v>
      </c>
      <c r="E604" s="17" t="s">
        <v>1</v>
      </c>
      <c r="F604" s="209">
        <v>10.82</v>
      </c>
      <c r="H604" s="32"/>
    </row>
    <row r="605" spans="2:8" s="1" customFormat="1" ht="16.899999999999999" customHeight="1">
      <c r="B605" s="32"/>
      <c r="C605" s="208" t="s">
        <v>1</v>
      </c>
      <c r="D605" s="208" t="s">
        <v>5770</v>
      </c>
      <c r="E605" s="17" t="s">
        <v>1</v>
      </c>
      <c r="F605" s="209">
        <v>-75.784000000000006</v>
      </c>
      <c r="H605" s="32"/>
    </row>
    <row r="606" spans="2:8" s="1" customFormat="1" ht="16.899999999999999" customHeight="1">
      <c r="B606" s="32"/>
      <c r="C606" s="208" t="s">
        <v>1</v>
      </c>
      <c r="D606" s="208" t="s">
        <v>5771</v>
      </c>
      <c r="E606" s="17" t="s">
        <v>1</v>
      </c>
      <c r="F606" s="209">
        <v>-190</v>
      </c>
      <c r="H606" s="32"/>
    </row>
    <row r="607" spans="2:8" s="1" customFormat="1" ht="16.899999999999999" customHeight="1">
      <c r="B607" s="32"/>
      <c r="C607" s="208" t="s">
        <v>5677</v>
      </c>
      <c r="D607" s="208" t="s">
        <v>325</v>
      </c>
      <c r="E607" s="17" t="s">
        <v>1</v>
      </c>
      <c r="F607" s="209">
        <v>541.48400000000004</v>
      </c>
      <c r="H607" s="32"/>
    </row>
    <row r="608" spans="2:8" s="1" customFormat="1" ht="16.899999999999999" customHeight="1">
      <c r="B608" s="32"/>
      <c r="C608" s="210" t="s">
        <v>7167</v>
      </c>
      <c r="H608" s="32"/>
    </row>
    <row r="609" spans="2:8" s="1" customFormat="1" ht="22.5">
      <c r="B609" s="32"/>
      <c r="C609" s="208" t="s">
        <v>5764</v>
      </c>
      <c r="D609" s="208" t="s">
        <v>5765</v>
      </c>
      <c r="E609" s="17" t="s">
        <v>215</v>
      </c>
      <c r="F609" s="209">
        <v>541.48400000000004</v>
      </c>
      <c r="H609" s="32"/>
    </row>
    <row r="610" spans="2:8" s="1" customFormat="1" ht="16.899999999999999" customHeight="1">
      <c r="B610" s="32"/>
      <c r="C610" s="208" t="s">
        <v>808</v>
      </c>
      <c r="D610" s="208" t="s">
        <v>809</v>
      </c>
      <c r="E610" s="17" t="s">
        <v>215</v>
      </c>
      <c r="F610" s="209">
        <v>1082.9680000000001</v>
      </c>
      <c r="H610" s="32"/>
    </row>
    <row r="611" spans="2:8" s="1" customFormat="1" ht="22.5">
      <c r="B611" s="32"/>
      <c r="C611" s="208" t="s">
        <v>397</v>
      </c>
      <c r="D611" s="208" t="s">
        <v>398</v>
      </c>
      <c r="E611" s="17" t="s">
        <v>215</v>
      </c>
      <c r="F611" s="209">
        <v>352.92</v>
      </c>
      <c r="H611" s="32"/>
    </row>
    <row r="612" spans="2:8" s="1" customFormat="1" ht="22.5">
      <c r="B612" s="32"/>
      <c r="C612" s="208" t="s">
        <v>402</v>
      </c>
      <c r="D612" s="208" t="s">
        <v>403</v>
      </c>
      <c r="E612" s="17" t="s">
        <v>215</v>
      </c>
      <c r="F612" s="209">
        <v>3882.12</v>
      </c>
      <c r="H612" s="32"/>
    </row>
    <row r="613" spans="2:8" s="1" customFormat="1" ht="16.899999999999999" customHeight="1">
      <c r="B613" s="32"/>
      <c r="C613" s="208" t="s">
        <v>817</v>
      </c>
      <c r="D613" s="208" t="s">
        <v>818</v>
      </c>
      <c r="E613" s="17" t="s">
        <v>215</v>
      </c>
      <c r="F613" s="209">
        <v>541.48400000000004</v>
      </c>
      <c r="H613" s="32"/>
    </row>
    <row r="614" spans="2:8" s="1" customFormat="1" ht="22.5">
      <c r="B614" s="32"/>
      <c r="C614" s="208" t="s">
        <v>411</v>
      </c>
      <c r="D614" s="208" t="s">
        <v>412</v>
      </c>
      <c r="E614" s="17" t="s">
        <v>413</v>
      </c>
      <c r="F614" s="209">
        <v>635.25599999999997</v>
      </c>
      <c r="H614" s="32"/>
    </row>
    <row r="615" spans="2:8" s="1" customFormat="1" ht="16.899999999999999" customHeight="1">
      <c r="B615" s="32"/>
      <c r="C615" s="204" t="s">
        <v>6781</v>
      </c>
      <c r="D615" s="205" t="s">
        <v>1</v>
      </c>
      <c r="E615" s="206" t="s">
        <v>215</v>
      </c>
      <c r="F615" s="207">
        <v>41.454999999999998</v>
      </c>
      <c r="H615" s="32"/>
    </row>
    <row r="616" spans="2:8" s="1" customFormat="1" ht="16.899999999999999" customHeight="1">
      <c r="B616" s="32"/>
      <c r="C616" s="204" t="s">
        <v>6783</v>
      </c>
      <c r="D616" s="205" t="s">
        <v>1</v>
      </c>
      <c r="E616" s="206" t="s">
        <v>215</v>
      </c>
      <c r="F616" s="207">
        <v>0.16500000000000001</v>
      </c>
      <c r="H616" s="32"/>
    </row>
    <row r="617" spans="2:8" s="1" customFormat="1" ht="26.45" customHeight="1">
      <c r="B617" s="32"/>
      <c r="C617" s="203" t="s">
        <v>7186</v>
      </c>
      <c r="D617" s="203" t="s">
        <v>183</v>
      </c>
      <c r="H617" s="32"/>
    </row>
    <row r="618" spans="2:8" s="1" customFormat="1" ht="16.899999999999999" customHeight="1">
      <c r="B618" s="32"/>
      <c r="C618" s="204" t="s">
        <v>4252</v>
      </c>
      <c r="D618" s="205" t="s">
        <v>1</v>
      </c>
      <c r="E618" s="206" t="s">
        <v>1</v>
      </c>
      <c r="F618" s="207">
        <v>1.9</v>
      </c>
      <c r="H618" s="32"/>
    </row>
    <row r="619" spans="2:8" s="1" customFormat="1" ht="16.899999999999999" customHeight="1">
      <c r="B619" s="32"/>
      <c r="C619" s="208" t="s">
        <v>4252</v>
      </c>
      <c r="D619" s="208" t="s">
        <v>6250</v>
      </c>
      <c r="E619" s="17" t="s">
        <v>1</v>
      </c>
      <c r="F619" s="209">
        <v>1.9</v>
      </c>
      <c r="H619" s="32"/>
    </row>
    <row r="620" spans="2:8" s="1" customFormat="1" ht="16.899999999999999" customHeight="1">
      <c r="B620" s="32"/>
      <c r="C620" s="210" t="s">
        <v>7167</v>
      </c>
      <c r="H620" s="32"/>
    </row>
    <row r="621" spans="2:8" s="1" customFormat="1" ht="16.899999999999999" customHeight="1">
      <c r="B621" s="32"/>
      <c r="C621" s="208" t="s">
        <v>4311</v>
      </c>
      <c r="D621" s="208" t="s">
        <v>4312</v>
      </c>
      <c r="E621" s="17" t="s">
        <v>215</v>
      </c>
      <c r="F621" s="209">
        <v>1.9</v>
      </c>
      <c r="H621" s="32"/>
    </row>
    <row r="622" spans="2:8" s="1" customFormat="1" ht="16.899999999999999" customHeight="1">
      <c r="B622" s="32"/>
      <c r="C622" s="208" t="s">
        <v>420</v>
      </c>
      <c r="D622" s="208" t="s">
        <v>421</v>
      </c>
      <c r="E622" s="17" t="s">
        <v>215</v>
      </c>
      <c r="F622" s="209">
        <v>28</v>
      </c>
      <c r="H622" s="32"/>
    </row>
    <row r="623" spans="2:8" s="1" customFormat="1" ht="16.899999999999999" customHeight="1">
      <c r="B623" s="32"/>
      <c r="C623" s="204" t="s">
        <v>4254</v>
      </c>
      <c r="D623" s="205" t="s">
        <v>1</v>
      </c>
      <c r="E623" s="206" t="s">
        <v>1</v>
      </c>
      <c r="F623" s="207">
        <v>19.899999999999999</v>
      </c>
      <c r="H623" s="32"/>
    </row>
    <row r="624" spans="2:8" s="1" customFormat="1" ht="16.899999999999999" customHeight="1">
      <c r="B624" s="32"/>
      <c r="C624" s="208" t="s">
        <v>4254</v>
      </c>
      <c r="D624" s="208" t="s">
        <v>6199</v>
      </c>
      <c r="E624" s="17" t="s">
        <v>1</v>
      </c>
      <c r="F624" s="209">
        <v>19.899999999999999</v>
      </c>
      <c r="H624" s="32"/>
    </row>
    <row r="625" spans="2:8" s="1" customFormat="1" ht="16.899999999999999" customHeight="1">
      <c r="B625" s="32"/>
      <c r="C625" s="210" t="s">
        <v>7167</v>
      </c>
      <c r="H625" s="32"/>
    </row>
    <row r="626" spans="2:8" s="1" customFormat="1" ht="16.899999999999999" customHeight="1">
      <c r="B626" s="32"/>
      <c r="C626" s="208" t="s">
        <v>6222</v>
      </c>
      <c r="D626" s="208" t="s">
        <v>6223</v>
      </c>
      <c r="E626" s="17" t="s">
        <v>215</v>
      </c>
      <c r="F626" s="209">
        <v>19.899999999999999</v>
      </c>
      <c r="H626" s="32"/>
    </row>
    <row r="627" spans="2:8" s="1" customFormat="1" ht="22.5">
      <c r="B627" s="32"/>
      <c r="C627" s="208" t="s">
        <v>397</v>
      </c>
      <c r="D627" s="208" t="s">
        <v>398</v>
      </c>
      <c r="E627" s="17" t="s">
        <v>215</v>
      </c>
      <c r="F627" s="209">
        <v>7.7</v>
      </c>
      <c r="H627" s="32"/>
    </row>
    <row r="628" spans="2:8" s="1" customFormat="1" ht="22.5">
      <c r="B628" s="32"/>
      <c r="C628" s="208" t="s">
        <v>402</v>
      </c>
      <c r="D628" s="208" t="s">
        <v>403</v>
      </c>
      <c r="E628" s="17" t="s">
        <v>215</v>
      </c>
      <c r="F628" s="209">
        <v>77</v>
      </c>
      <c r="H628" s="32"/>
    </row>
    <row r="629" spans="2:8" s="1" customFormat="1" ht="16.899999999999999" customHeight="1">
      <c r="B629" s="32"/>
      <c r="C629" s="208" t="s">
        <v>420</v>
      </c>
      <c r="D629" s="208" t="s">
        <v>421</v>
      </c>
      <c r="E629" s="17" t="s">
        <v>215</v>
      </c>
      <c r="F629" s="209">
        <v>28</v>
      </c>
      <c r="H629" s="32"/>
    </row>
    <row r="630" spans="2:8" s="1" customFormat="1" ht="16.899999999999999" customHeight="1">
      <c r="B630" s="32"/>
      <c r="C630" s="204" t="s">
        <v>6200</v>
      </c>
      <c r="D630" s="205" t="s">
        <v>1</v>
      </c>
      <c r="E630" s="206" t="s">
        <v>1</v>
      </c>
      <c r="F630" s="207">
        <v>29.7</v>
      </c>
      <c r="H630" s="32"/>
    </row>
    <row r="631" spans="2:8" s="1" customFormat="1" ht="16.899999999999999" customHeight="1">
      <c r="B631" s="32"/>
      <c r="C631" s="208" t="s">
        <v>6200</v>
      </c>
      <c r="D631" s="208" t="s">
        <v>6201</v>
      </c>
      <c r="E631" s="17" t="s">
        <v>1</v>
      </c>
      <c r="F631" s="209">
        <v>29.7</v>
      </c>
      <c r="H631" s="32"/>
    </row>
    <row r="632" spans="2:8" s="1" customFormat="1" ht="16.899999999999999" customHeight="1">
      <c r="B632" s="32"/>
      <c r="C632" s="210" t="s">
        <v>7167</v>
      </c>
      <c r="H632" s="32"/>
    </row>
    <row r="633" spans="2:8" s="1" customFormat="1" ht="16.899999999999999" customHeight="1">
      <c r="B633" s="32"/>
      <c r="C633" s="208" t="s">
        <v>6228</v>
      </c>
      <c r="D633" s="208" t="s">
        <v>6229</v>
      </c>
      <c r="E633" s="17" t="s">
        <v>273</v>
      </c>
      <c r="F633" s="209">
        <v>29.7</v>
      </c>
      <c r="H633" s="32"/>
    </row>
    <row r="634" spans="2:8" s="1" customFormat="1" ht="16.899999999999999" customHeight="1">
      <c r="B634" s="32"/>
      <c r="C634" s="208" t="s">
        <v>6231</v>
      </c>
      <c r="D634" s="208" t="s">
        <v>6232</v>
      </c>
      <c r="E634" s="17" t="s">
        <v>273</v>
      </c>
      <c r="F634" s="209">
        <v>29.7</v>
      </c>
      <c r="H634" s="32"/>
    </row>
    <row r="635" spans="2:8" s="1" customFormat="1" ht="16.899999999999999" customHeight="1">
      <c r="B635" s="32"/>
      <c r="C635" s="204" t="s">
        <v>4256</v>
      </c>
      <c r="D635" s="205" t="s">
        <v>1</v>
      </c>
      <c r="E635" s="206" t="s">
        <v>1</v>
      </c>
      <c r="F635" s="207">
        <v>15.8</v>
      </c>
      <c r="H635" s="32"/>
    </row>
    <row r="636" spans="2:8" s="1" customFormat="1" ht="16.899999999999999" customHeight="1">
      <c r="B636" s="32"/>
      <c r="C636" s="208" t="s">
        <v>4256</v>
      </c>
      <c r="D636" s="208" t="s">
        <v>6202</v>
      </c>
      <c r="E636" s="17" t="s">
        <v>1</v>
      </c>
      <c r="F636" s="209">
        <v>15.8</v>
      </c>
      <c r="H636" s="32"/>
    </row>
    <row r="637" spans="2:8" s="1" customFormat="1" ht="16.899999999999999" customHeight="1">
      <c r="B637" s="32"/>
      <c r="C637" s="210" t="s">
        <v>7167</v>
      </c>
      <c r="H637" s="32"/>
    </row>
    <row r="638" spans="2:8" s="1" customFormat="1" ht="22.5">
      <c r="B638" s="32"/>
      <c r="C638" s="208" t="s">
        <v>6225</v>
      </c>
      <c r="D638" s="208" t="s">
        <v>6226</v>
      </c>
      <c r="E638" s="17" t="s">
        <v>215</v>
      </c>
      <c r="F638" s="209">
        <v>15.8</v>
      </c>
      <c r="H638" s="32"/>
    </row>
    <row r="639" spans="2:8" s="1" customFormat="1" ht="22.5">
      <c r="B639" s="32"/>
      <c r="C639" s="208" t="s">
        <v>397</v>
      </c>
      <c r="D639" s="208" t="s">
        <v>398</v>
      </c>
      <c r="E639" s="17" t="s">
        <v>215</v>
      </c>
      <c r="F639" s="209">
        <v>7.7</v>
      </c>
      <c r="H639" s="32"/>
    </row>
    <row r="640" spans="2:8" s="1" customFormat="1" ht="22.5">
      <c r="B640" s="32"/>
      <c r="C640" s="208" t="s">
        <v>402</v>
      </c>
      <c r="D640" s="208" t="s">
        <v>403</v>
      </c>
      <c r="E640" s="17" t="s">
        <v>215</v>
      </c>
      <c r="F640" s="209">
        <v>77</v>
      </c>
      <c r="H640" s="32"/>
    </row>
    <row r="641" spans="2:8" s="1" customFormat="1" ht="16.899999999999999" customHeight="1">
      <c r="B641" s="32"/>
      <c r="C641" s="208" t="s">
        <v>420</v>
      </c>
      <c r="D641" s="208" t="s">
        <v>421</v>
      </c>
      <c r="E641" s="17" t="s">
        <v>215</v>
      </c>
      <c r="F641" s="209">
        <v>28</v>
      </c>
      <c r="H641" s="32"/>
    </row>
    <row r="642" spans="2:8" s="1" customFormat="1" ht="16.899999999999999" customHeight="1">
      <c r="B642" s="32"/>
      <c r="C642" s="204" t="s">
        <v>4257</v>
      </c>
      <c r="D642" s="205" t="s">
        <v>1</v>
      </c>
      <c r="E642" s="206" t="s">
        <v>1</v>
      </c>
      <c r="F642" s="207">
        <v>32.700000000000003</v>
      </c>
      <c r="H642" s="32"/>
    </row>
    <row r="643" spans="2:8" s="1" customFormat="1" ht="16.899999999999999" customHeight="1">
      <c r="B643" s="32"/>
      <c r="C643" s="208" t="s">
        <v>4257</v>
      </c>
      <c r="D643" s="208" t="s">
        <v>6203</v>
      </c>
      <c r="E643" s="17" t="s">
        <v>1</v>
      </c>
      <c r="F643" s="209">
        <v>32.700000000000003</v>
      </c>
      <c r="H643" s="32"/>
    </row>
    <row r="644" spans="2:8" s="1" customFormat="1" ht="16.899999999999999" customHeight="1">
      <c r="B644" s="32"/>
      <c r="C644" s="210" t="s">
        <v>7167</v>
      </c>
      <c r="H644" s="32"/>
    </row>
    <row r="645" spans="2:8" s="1" customFormat="1" ht="16.899999999999999" customHeight="1">
      <c r="B645" s="32"/>
      <c r="C645" s="208" t="s">
        <v>4281</v>
      </c>
      <c r="D645" s="208" t="s">
        <v>4282</v>
      </c>
      <c r="E645" s="17" t="s">
        <v>273</v>
      </c>
      <c r="F645" s="209">
        <v>32.700000000000003</v>
      </c>
      <c r="H645" s="32"/>
    </row>
    <row r="646" spans="2:8" s="1" customFormat="1" ht="16.899999999999999" customHeight="1">
      <c r="B646" s="32"/>
      <c r="C646" s="208" t="s">
        <v>4284</v>
      </c>
      <c r="D646" s="208" t="s">
        <v>4285</v>
      </c>
      <c r="E646" s="17" t="s">
        <v>273</v>
      </c>
      <c r="F646" s="209">
        <v>32.700000000000003</v>
      </c>
      <c r="H646" s="32"/>
    </row>
    <row r="647" spans="2:8" s="1" customFormat="1" ht="16.899999999999999" customHeight="1">
      <c r="B647" s="32"/>
      <c r="C647" s="204" t="s">
        <v>4258</v>
      </c>
      <c r="D647" s="205" t="s">
        <v>1</v>
      </c>
      <c r="E647" s="206" t="s">
        <v>1</v>
      </c>
      <c r="F647" s="207">
        <v>1.1000000000000001</v>
      </c>
      <c r="H647" s="32"/>
    </row>
    <row r="648" spans="2:8" s="1" customFormat="1" ht="16.899999999999999" customHeight="1">
      <c r="B648" s="32"/>
      <c r="C648" s="208" t="s">
        <v>4258</v>
      </c>
      <c r="D648" s="208" t="s">
        <v>6204</v>
      </c>
      <c r="E648" s="17" t="s">
        <v>1</v>
      </c>
      <c r="F648" s="209">
        <v>1.1000000000000001</v>
      </c>
      <c r="H648" s="32"/>
    </row>
    <row r="649" spans="2:8" s="1" customFormat="1" ht="16.899999999999999" customHeight="1">
      <c r="B649" s="32"/>
      <c r="C649" s="210" t="s">
        <v>7167</v>
      </c>
      <c r="H649" s="32"/>
    </row>
    <row r="650" spans="2:8" s="1" customFormat="1" ht="16.899999999999999" customHeight="1">
      <c r="B650" s="32"/>
      <c r="C650" s="208" t="s">
        <v>4304</v>
      </c>
      <c r="D650" s="208" t="s">
        <v>4305</v>
      </c>
      <c r="E650" s="17" t="s">
        <v>215</v>
      </c>
      <c r="F650" s="209">
        <v>1.1000000000000001</v>
      </c>
      <c r="H650" s="32"/>
    </row>
    <row r="651" spans="2:8" s="1" customFormat="1" ht="16.899999999999999" customHeight="1">
      <c r="B651" s="32"/>
      <c r="C651" s="208" t="s">
        <v>420</v>
      </c>
      <c r="D651" s="208" t="s">
        <v>421</v>
      </c>
      <c r="E651" s="17" t="s">
        <v>215</v>
      </c>
      <c r="F651" s="209">
        <v>28</v>
      </c>
      <c r="H651" s="32"/>
    </row>
    <row r="652" spans="2:8" s="1" customFormat="1" ht="16.899999999999999" customHeight="1">
      <c r="B652" s="32"/>
      <c r="C652" s="208" t="s">
        <v>4307</v>
      </c>
      <c r="D652" s="208" t="s">
        <v>4308</v>
      </c>
      <c r="E652" s="17" t="s">
        <v>413</v>
      </c>
      <c r="F652" s="209">
        <v>2.2000000000000002</v>
      </c>
      <c r="H652" s="32"/>
    </row>
    <row r="653" spans="2:8" s="1" customFormat="1" ht="16.899999999999999" customHeight="1">
      <c r="B653" s="32"/>
      <c r="C653" s="204" t="s">
        <v>6205</v>
      </c>
      <c r="D653" s="205" t="s">
        <v>1</v>
      </c>
      <c r="E653" s="206" t="s">
        <v>1</v>
      </c>
      <c r="F653" s="207">
        <v>0.7</v>
      </c>
      <c r="H653" s="32"/>
    </row>
    <row r="654" spans="2:8" s="1" customFormat="1" ht="16.899999999999999" customHeight="1">
      <c r="B654" s="32"/>
      <c r="C654" s="208" t="s">
        <v>6205</v>
      </c>
      <c r="D654" s="208" t="s">
        <v>6206</v>
      </c>
      <c r="E654" s="17" t="s">
        <v>1</v>
      </c>
      <c r="F654" s="209">
        <v>0.7</v>
      </c>
      <c r="H654" s="32"/>
    </row>
    <row r="655" spans="2:8" s="1" customFormat="1" ht="16.899999999999999" customHeight="1">
      <c r="B655" s="32"/>
      <c r="C655" s="210" t="s">
        <v>7167</v>
      </c>
      <c r="H655" s="32"/>
    </row>
    <row r="656" spans="2:8" s="1" customFormat="1" ht="22.5">
      <c r="B656" s="32"/>
      <c r="C656" s="208" t="s">
        <v>6251</v>
      </c>
      <c r="D656" s="208" t="s">
        <v>6252</v>
      </c>
      <c r="E656" s="17" t="s">
        <v>215</v>
      </c>
      <c r="F656" s="209">
        <v>0.7</v>
      </c>
      <c r="H656" s="32"/>
    </row>
    <row r="657" spans="2:8" s="1" customFormat="1" ht="16.899999999999999" customHeight="1">
      <c r="B657" s="32"/>
      <c r="C657" s="208" t="s">
        <v>420</v>
      </c>
      <c r="D657" s="208" t="s">
        <v>421</v>
      </c>
      <c r="E657" s="17" t="s">
        <v>215</v>
      </c>
      <c r="F657" s="209">
        <v>28</v>
      </c>
      <c r="H657" s="32"/>
    </row>
    <row r="658" spans="2:8" s="1" customFormat="1" ht="16.899999999999999" customHeight="1">
      <c r="B658" s="32"/>
      <c r="C658" s="204" t="s">
        <v>6207</v>
      </c>
      <c r="D658" s="205" t="s">
        <v>1</v>
      </c>
      <c r="E658" s="206" t="s">
        <v>1</v>
      </c>
      <c r="F658" s="207">
        <v>4</v>
      </c>
      <c r="H658" s="32"/>
    </row>
    <row r="659" spans="2:8" s="1" customFormat="1" ht="16.899999999999999" customHeight="1">
      <c r="B659" s="32"/>
      <c r="C659" s="208" t="s">
        <v>6207</v>
      </c>
      <c r="D659" s="208" t="s">
        <v>6257</v>
      </c>
      <c r="E659" s="17" t="s">
        <v>1</v>
      </c>
      <c r="F659" s="209">
        <v>4</v>
      </c>
      <c r="H659" s="32"/>
    </row>
    <row r="660" spans="2:8" s="1" customFormat="1" ht="16.899999999999999" customHeight="1">
      <c r="B660" s="32"/>
      <c r="C660" s="210" t="s">
        <v>7167</v>
      </c>
      <c r="H660" s="32"/>
    </row>
    <row r="661" spans="2:8" s="1" customFormat="1" ht="16.899999999999999" customHeight="1">
      <c r="B661" s="32"/>
      <c r="C661" s="208" t="s">
        <v>6254</v>
      </c>
      <c r="D661" s="208" t="s">
        <v>6255</v>
      </c>
      <c r="E661" s="17" t="s">
        <v>215</v>
      </c>
      <c r="F661" s="209">
        <v>4</v>
      </c>
      <c r="H661" s="32"/>
    </row>
    <row r="662" spans="2:8" s="1" customFormat="1" ht="16.899999999999999" customHeight="1">
      <c r="B662" s="32"/>
      <c r="C662" s="208" t="s">
        <v>420</v>
      </c>
      <c r="D662" s="208" t="s">
        <v>421</v>
      </c>
      <c r="E662" s="17" t="s">
        <v>215</v>
      </c>
      <c r="F662" s="209">
        <v>28</v>
      </c>
      <c r="H662" s="32"/>
    </row>
    <row r="663" spans="2:8" s="1" customFormat="1" ht="16.899999999999999" customHeight="1">
      <c r="B663" s="32"/>
      <c r="C663" s="204" t="s">
        <v>6208</v>
      </c>
      <c r="D663" s="205" t="s">
        <v>1</v>
      </c>
      <c r="E663" s="206" t="s">
        <v>1</v>
      </c>
      <c r="F663" s="207">
        <v>18.600000000000001</v>
      </c>
      <c r="H663" s="32"/>
    </row>
    <row r="664" spans="2:8" s="1" customFormat="1" ht="16.899999999999999" customHeight="1">
      <c r="B664" s="32"/>
      <c r="C664" s="208" t="s">
        <v>6208</v>
      </c>
      <c r="D664" s="208" t="s">
        <v>6209</v>
      </c>
      <c r="E664" s="17" t="s">
        <v>1</v>
      </c>
      <c r="F664" s="209">
        <v>18.600000000000001</v>
      </c>
      <c r="H664" s="32"/>
    </row>
    <row r="665" spans="2:8" s="1" customFormat="1" ht="16.899999999999999" customHeight="1">
      <c r="B665" s="32"/>
      <c r="C665" s="210" t="s">
        <v>7167</v>
      </c>
      <c r="H665" s="32"/>
    </row>
    <row r="666" spans="2:8" s="1" customFormat="1" ht="22.5">
      <c r="B666" s="32"/>
      <c r="C666" s="208" t="s">
        <v>6213</v>
      </c>
      <c r="D666" s="208" t="s">
        <v>6214</v>
      </c>
      <c r="E666" s="17" t="s">
        <v>273</v>
      </c>
      <c r="F666" s="209">
        <v>18.600000000000001</v>
      </c>
      <c r="H666" s="32"/>
    </row>
    <row r="667" spans="2:8" s="1" customFormat="1" ht="16.899999999999999" customHeight="1">
      <c r="B667" s="32"/>
      <c r="C667" s="208" t="s">
        <v>6216</v>
      </c>
      <c r="D667" s="208" t="s">
        <v>6217</v>
      </c>
      <c r="E667" s="17" t="s">
        <v>273</v>
      </c>
      <c r="F667" s="209">
        <v>18.600000000000001</v>
      </c>
      <c r="H667" s="32"/>
    </row>
    <row r="668" spans="2:8" s="1" customFormat="1" ht="16.899999999999999" customHeight="1">
      <c r="B668" s="32"/>
      <c r="C668" s="208" t="s">
        <v>6219</v>
      </c>
      <c r="D668" s="208" t="s">
        <v>6220</v>
      </c>
      <c r="E668" s="17" t="s">
        <v>273</v>
      </c>
      <c r="F668" s="209">
        <v>18.600000000000001</v>
      </c>
      <c r="H668" s="32"/>
    </row>
    <row r="669" spans="2:8" s="1" customFormat="1" ht="16.899999999999999" customHeight="1">
      <c r="B669" s="32"/>
      <c r="C669" s="208" t="s">
        <v>6259</v>
      </c>
      <c r="D669" s="208" t="s">
        <v>6260</v>
      </c>
      <c r="E669" s="17" t="s">
        <v>273</v>
      </c>
      <c r="F669" s="209">
        <v>18.600000000000001</v>
      </c>
      <c r="H669" s="32"/>
    </row>
    <row r="670" spans="2:8" s="1" customFormat="1" ht="16.899999999999999" customHeight="1">
      <c r="B670" s="32"/>
      <c r="C670" s="208" t="s">
        <v>6262</v>
      </c>
      <c r="D670" s="208" t="s">
        <v>6263</v>
      </c>
      <c r="E670" s="17" t="s">
        <v>273</v>
      </c>
      <c r="F670" s="209">
        <v>18.600000000000001</v>
      </c>
      <c r="H670" s="32"/>
    </row>
    <row r="671" spans="2:8" s="1" customFormat="1" ht="16.899999999999999" customHeight="1">
      <c r="B671" s="32"/>
      <c r="C671" s="208" t="s">
        <v>6265</v>
      </c>
      <c r="D671" s="208" t="s">
        <v>6266</v>
      </c>
      <c r="E671" s="17" t="s">
        <v>273</v>
      </c>
      <c r="F671" s="209">
        <v>18.600000000000001</v>
      </c>
      <c r="H671" s="32"/>
    </row>
    <row r="672" spans="2:8" s="1" customFormat="1" ht="16.899999999999999" customHeight="1">
      <c r="B672" s="32"/>
      <c r="C672" s="208" t="s">
        <v>6268</v>
      </c>
      <c r="D672" s="208" t="s">
        <v>6269</v>
      </c>
      <c r="E672" s="17" t="s">
        <v>273</v>
      </c>
      <c r="F672" s="209">
        <v>37.200000000000003</v>
      </c>
      <c r="H672" s="32"/>
    </row>
    <row r="673" spans="2:8" s="1" customFormat="1" ht="16.899999999999999" customHeight="1">
      <c r="B673" s="32"/>
      <c r="C673" s="208" t="s">
        <v>6272</v>
      </c>
      <c r="D673" s="208" t="s">
        <v>6273</v>
      </c>
      <c r="E673" s="17" t="s">
        <v>273</v>
      </c>
      <c r="F673" s="209">
        <v>18.600000000000001</v>
      </c>
      <c r="H673" s="32"/>
    </row>
    <row r="674" spans="2:8" s="1" customFormat="1" ht="16.899999999999999" customHeight="1">
      <c r="B674" s="32"/>
      <c r="C674" s="204" t="s">
        <v>7187</v>
      </c>
      <c r="D674" s="205" t="s">
        <v>1</v>
      </c>
      <c r="E674" s="206" t="s">
        <v>1</v>
      </c>
      <c r="F674" s="207">
        <v>1000</v>
      </c>
      <c r="H674" s="32"/>
    </row>
    <row r="675" spans="2:8" s="1" customFormat="1" ht="16.899999999999999" customHeight="1">
      <c r="B675" s="32"/>
      <c r="C675" s="204" t="s">
        <v>4260</v>
      </c>
      <c r="D675" s="205" t="s">
        <v>1</v>
      </c>
      <c r="E675" s="206" t="s">
        <v>1</v>
      </c>
      <c r="F675" s="207">
        <v>28</v>
      </c>
      <c r="H675" s="32"/>
    </row>
    <row r="676" spans="2:8" s="1" customFormat="1" ht="16.899999999999999" customHeight="1">
      <c r="B676" s="32"/>
      <c r="C676" s="208" t="s">
        <v>4260</v>
      </c>
      <c r="D676" s="208" t="s">
        <v>6245</v>
      </c>
      <c r="E676" s="17" t="s">
        <v>1</v>
      </c>
      <c r="F676" s="209">
        <v>28</v>
      </c>
      <c r="H676" s="32"/>
    </row>
    <row r="677" spans="2:8" s="1" customFormat="1" ht="16.899999999999999" customHeight="1">
      <c r="B677" s="32"/>
      <c r="C677" s="210" t="s">
        <v>7167</v>
      </c>
      <c r="H677" s="32"/>
    </row>
    <row r="678" spans="2:8" s="1" customFormat="1" ht="16.899999999999999" customHeight="1">
      <c r="B678" s="32"/>
      <c r="C678" s="208" t="s">
        <v>420</v>
      </c>
      <c r="D678" s="208" t="s">
        <v>421</v>
      </c>
      <c r="E678" s="17" t="s">
        <v>215</v>
      </c>
      <c r="F678" s="209">
        <v>28</v>
      </c>
      <c r="H678" s="32"/>
    </row>
    <row r="679" spans="2:8" s="1" customFormat="1" ht="22.5">
      <c r="B679" s="32"/>
      <c r="C679" s="208" t="s">
        <v>4287</v>
      </c>
      <c r="D679" s="208" t="s">
        <v>4288</v>
      </c>
      <c r="E679" s="17" t="s">
        <v>215</v>
      </c>
      <c r="F679" s="209">
        <v>56</v>
      </c>
      <c r="H679" s="32"/>
    </row>
    <row r="680" spans="2:8" s="1" customFormat="1" ht="22.5">
      <c r="B680" s="32"/>
      <c r="C680" s="208" t="s">
        <v>397</v>
      </c>
      <c r="D680" s="208" t="s">
        <v>398</v>
      </c>
      <c r="E680" s="17" t="s">
        <v>215</v>
      </c>
      <c r="F680" s="209">
        <v>7.7</v>
      </c>
      <c r="H680" s="32"/>
    </row>
    <row r="681" spans="2:8" s="1" customFormat="1" ht="22.5">
      <c r="B681" s="32"/>
      <c r="C681" s="208" t="s">
        <v>402</v>
      </c>
      <c r="D681" s="208" t="s">
        <v>403</v>
      </c>
      <c r="E681" s="17" t="s">
        <v>215</v>
      </c>
      <c r="F681" s="209">
        <v>77</v>
      </c>
      <c r="H681" s="32"/>
    </row>
    <row r="682" spans="2:8" s="1" customFormat="1" ht="16.899999999999999" customHeight="1">
      <c r="B682" s="32"/>
      <c r="C682" s="208" t="s">
        <v>817</v>
      </c>
      <c r="D682" s="208" t="s">
        <v>818</v>
      </c>
      <c r="E682" s="17" t="s">
        <v>215</v>
      </c>
      <c r="F682" s="209">
        <v>35.700000000000003</v>
      </c>
      <c r="H682" s="32"/>
    </row>
    <row r="683" spans="2:8" s="1" customFormat="1" ht="16.899999999999999" customHeight="1">
      <c r="B683" s="32"/>
      <c r="C683" s="204" t="s">
        <v>4262</v>
      </c>
      <c r="D683" s="205" t="s">
        <v>1</v>
      </c>
      <c r="E683" s="206" t="s">
        <v>1</v>
      </c>
      <c r="F683" s="207">
        <v>7.7</v>
      </c>
      <c r="H683" s="32"/>
    </row>
    <row r="684" spans="2:8" s="1" customFormat="1" ht="16.899999999999999" customHeight="1">
      <c r="B684" s="32"/>
      <c r="C684" s="208" t="s">
        <v>1</v>
      </c>
      <c r="D684" s="208" t="s">
        <v>4293</v>
      </c>
      <c r="E684" s="17" t="s">
        <v>1</v>
      </c>
      <c r="F684" s="209">
        <v>0</v>
      </c>
      <c r="H684" s="32"/>
    </row>
    <row r="685" spans="2:8" s="1" customFormat="1" ht="16.899999999999999" customHeight="1">
      <c r="B685" s="32"/>
      <c r="C685" s="208" t="s">
        <v>4262</v>
      </c>
      <c r="D685" s="208" t="s">
        <v>4294</v>
      </c>
      <c r="E685" s="17" t="s">
        <v>1</v>
      </c>
      <c r="F685" s="209">
        <v>7.7</v>
      </c>
      <c r="H685" s="32"/>
    </row>
    <row r="686" spans="2:8" s="1" customFormat="1" ht="16.899999999999999" customHeight="1">
      <c r="B686" s="32"/>
      <c r="C686" s="210" t="s">
        <v>7167</v>
      </c>
      <c r="H686" s="32"/>
    </row>
    <row r="687" spans="2:8" s="1" customFormat="1" ht="22.5">
      <c r="B687" s="32"/>
      <c r="C687" s="208" t="s">
        <v>397</v>
      </c>
      <c r="D687" s="208" t="s">
        <v>398</v>
      </c>
      <c r="E687" s="17" t="s">
        <v>215</v>
      </c>
      <c r="F687" s="209">
        <v>7.7</v>
      </c>
      <c r="H687" s="32"/>
    </row>
    <row r="688" spans="2:8" s="1" customFormat="1" ht="16.899999999999999" customHeight="1">
      <c r="B688" s="32"/>
      <c r="C688" s="208" t="s">
        <v>817</v>
      </c>
      <c r="D688" s="208" t="s">
        <v>818</v>
      </c>
      <c r="E688" s="17" t="s">
        <v>215</v>
      </c>
      <c r="F688" s="209">
        <v>35.700000000000003</v>
      </c>
      <c r="H688" s="32"/>
    </row>
    <row r="689" spans="2:8" s="1" customFormat="1" ht="22.5">
      <c r="B689" s="32"/>
      <c r="C689" s="208" t="s">
        <v>411</v>
      </c>
      <c r="D689" s="208" t="s">
        <v>412</v>
      </c>
      <c r="E689" s="17" t="s">
        <v>413</v>
      </c>
      <c r="F689" s="209">
        <v>15.4</v>
      </c>
      <c r="H689" s="32"/>
    </row>
    <row r="690" spans="2:8" s="1" customFormat="1" ht="16.899999999999999" customHeight="1">
      <c r="B690" s="32"/>
      <c r="C690" s="208" t="s">
        <v>417</v>
      </c>
      <c r="D690" s="208" t="s">
        <v>418</v>
      </c>
      <c r="E690" s="17" t="s">
        <v>215</v>
      </c>
      <c r="F690" s="209">
        <v>7.7</v>
      </c>
      <c r="H690" s="32"/>
    </row>
    <row r="691" spans="2:8" s="1" customFormat="1" ht="26.45" customHeight="1">
      <c r="B691" s="32"/>
      <c r="C691" s="203" t="s">
        <v>7188</v>
      </c>
      <c r="D691" s="203" t="s">
        <v>186</v>
      </c>
      <c r="H691" s="32"/>
    </row>
    <row r="692" spans="2:8" s="1" customFormat="1" ht="16.899999999999999" customHeight="1">
      <c r="B692" s="32"/>
      <c r="C692" s="204" t="s">
        <v>4252</v>
      </c>
      <c r="D692" s="205" t="s">
        <v>1</v>
      </c>
      <c r="E692" s="206" t="s">
        <v>1</v>
      </c>
      <c r="F692" s="207">
        <v>0.7</v>
      </c>
      <c r="H692" s="32"/>
    </row>
    <row r="693" spans="2:8" s="1" customFormat="1" ht="16.899999999999999" customHeight="1">
      <c r="B693" s="32"/>
      <c r="C693" s="208" t="s">
        <v>4252</v>
      </c>
      <c r="D693" s="208" t="s">
        <v>6206</v>
      </c>
      <c r="E693" s="17" t="s">
        <v>1</v>
      </c>
      <c r="F693" s="209">
        <v>0.7</v>
      </c>
      <c r="H693" s="32"/>
    </row>
    <row r="694" spans="2:8" s="1" customFormat="1" ht="16.899999999999999" customHeight="1">
      <c r="B694" s="32"/>
      <c r="C694" s="210" t="s">
        <v>7167</v>
      </c>
      <c r="H694" s="32"/>
    </row>
    <row r="695" spans="2:8" s="1" customFormat="1" ht="16.899999999999999" customHeight="1">
      <c r="B695" s="32"/>
      <c r="C695" s="208" t="s">
        <v>4311</v>
      </c>
      <c r="D695" s="208" t="s">
        <v>4312</v>
      </c>
      <c r="E695" s="17" t="s">
        <v>215</v>
      </c>
      <c r="F695" s="209">
        <v>0.7</v>
      </c>
      <c r="H695" s="32"/>
    </row>
    <row r="696" spans="2:8" s="1" customFormat="1" ht="16.899999999999999" customHeight="1">
      <c r="B696" s="32"/>
      <c r="C696" s="208" t="s">
        <v>420</v>
      </c>
      <c r="D696" s="208" t="s">
        <v>421</v>
      </c>
      <c r="E696" s="17" t="s">
        <v>215</v>
      </c>
      <c r="F696" s="209">
        <v>11.304</v>
      </c>
      <c r="H696" s="32"/>
    </row>
    <row r="697" spans="2:8" s="1" customFormat="1" ht="16.899999999999999" customHeight="1">
      <c r="B697" s="32"/>
      <c r="C697" s="204" t="s">
        <v>4254</v>
      </c>
      <c r="D697" s="205" t="s">
        <v>1</v>
      </c>
      <c r="E697" s="206" t="s">
        <v>1</v>
      </c>
      <c r="F697" s="207">
        <v>13.7</v>
      </c>
      <c r="H697" s="32"/>
    </row>
    <row r="698" spans="2:8" s="1" customFormat="1" ht="16.899999999999999" customHeight="1">
      <c r="B698" s="32"/>
      <c r="C698" s="208" t="s">
        <v>4254</v>
      </c>
      <c r="D698" s="208" t="s">
        <v>6317</v>
      </c>
      <c r="E698" s="17" t="s">
        <v>1</v>
      </c>
      <c r="F698" s="209">
        <v>13.7</v>
      </c>
      <c r="H698" s="32"/>
    </row>
    <row r="699" spans="2:8" s="1" customFormat="1" ht="16.899999999999999" customHeight="1">
      <c r="B699" s="32"/>
      <c r="C699" s="210" t="s">
        <v>7167</v>
      </c>
      <c r="H699" s="32"/>
    </row>
    <row r="700" spans="2:8" s="1" customFormat="1" ht="16.899999999999999" customHeight="1">
      <c r="B700" s="32"/>
      <c r="C700" s="208" t="s">
        <v>6222</v>
      </c>
      <c r="D700" s="208" t="s">
        <v>6223</v>
      </c>
      <c r="E700" s="17" t="s">
        <v>215</v>
      </c>
      <c r="F700" s="209">
        <v>13.7</v>
      </c>
      <c r="H700" s="32"/>
    </row>
    <row r="701" spans="2:8" s="1" customFormat="1" ht="22.5">
      <c r="B701" s="32"/>
      <c r="C701" s="208" t="s">
        <v>397</v>
      </c>
      <c r="D701" s="208" t="s">
        <v>398</v>
      </c>
      <c r="E701" s="17" t="s">
        <v>215</v>
      </c>
      <c r="F701" s="209">
        <v>2.3959999999999999</v>
      </c>
      <c r="H701" s="32"/>
    </row>
    <row r="702" spans="2:8" s="1" customFormat="1" ht="22.5">
      <c r="B702" s="32"/>
      <c r="C702" s="208" t="s">
        <v>402</v>
      </c>
      <c r="D702" s="208" t="s">
        <v>403</v>
      </c>
      <c r="E702" s="17" t="s">
        <v>215</v>
      </c>
      <c r="F702" s="209">
        <v>23.96</v>
      </c>
      <c r="H702" s="32"/>
    </row>
    <row r="703" spans="2:8" s="1" customFormat="1" ht="16.899999999999999" customHeight="1">
      <c r="B703" s="32"/>
      <c r="C703" s="208" t="s">
        <v>420</v>
      </c>
      <c r="D703" s="208" t="s">
        <v>421</v>
      </c>
      <c r="E703" s="17" t="s">
        <v>215</v>
      </c>
      <c r="F703" s="209">
        <v>11.304</v>
      </c>
      <c r="H703" s="32"/>
    </row>
    <row r="704" spans="2:8" s="1" customFormat="1" ht="16.899999999999999" customHeight="1">
      <c r="B704" s="32"/>
      <c r="C704" s="204" t="s">
        <v>6200</v>
      </c>
      <c r="D704" s="205" t="s">
        <v>1</v>
      </c>
      <c r="E704" s="206" t="s">
        <v>1</v>
      </c>
      <c r="F704" s="207">
        <v>29.7</v>
      </c>
      <c r="H704" s="32"/>
    </row>
    <row r="705" spans="2:8" s="1" customFormat="1" ht="16.899999999999999" customHeight="1">
      <c r="B705" s="32"/>
      <c r="C705" s="204" t="s">
        <v>4256</v>
      </c>
      <c r="D705" s="205" t="s">
        <v>1</v>
      </c>
      <c r="E705" s="206" t="s">
        <v>1</v>
      </c>
      <c r="F705" s="207">
        <v>15.8</v>
      </c>
      <c r="H705" s="32"/>
    </row>
    <row r="706" spans="2:8" s="1" customFormat="1" ht="16.899999999999999" customHeight="1">
      <c r="B706" s="32"/>
      <c r="C706" s="204" t="s">
        <v>4257</v>
      </c>
      <c r="D706" s="205" t="s">
        <v>1</v>
      </c>
      <c r="E706" s="206" t="s">
        <v>1</v>
      </c>
      <c r="F706" s="207">
        <v>18.8</v>
      </c>
      <c r="H706" s="32"/>
    </row>
    <row r="707" spans="2:8" s="1" customFormat="1" ht="16.899999999999999" customHeight="1">
      <c r="B707" s="32"/>
      <c r="C707" s="208" t="s">
        <v>4257</v>
      </c>
      <c r="D707" s="208" t="s">
        <v>6318</v>
      </c>
      <c r="E707" s="17" t="s">
        <v>1</v>
      </c>
      <c r="F707" s="209">
        <v>18.8</v>
      </c>
      <c r="H707" s="32"/>
    </row>
    <row r="708" spans="2:8" s="1" customFormat="1" ht="16.899999999999999" customHeight="1">
      <c r="B708" s="32"/>
      <c r="C708" s="210" t="s">
        <v>7167</v>
      </c>
      <c r="H708" s="32"/>
    </row>
    <row r="709" spans="2:8" s="1" customFormat="1" ht="16.899999999999999" customHeight="1">
      <c r="B709" s="32"/>
      <c r="C709" s="208" t="s">
        <v>4281</v>
      </c>
      <c r="D709" s="208" t="s">
        <v>4282</v>
      </c>
      <c r="E709" s="17" t="s">
        <v>273</v>
      </c>
      <c r="F709" s="209">
        <v>18.8</v>
      </c>
      <c r="H709" s="32"/>
    </row>
    <row r="710" spans="2:8" s="1" customFormat="1" ht="16.899999999999999" customHeight="1">
      <c r="B710" s="32"/>
      <c r="C710" s="208" t="s">
        <v>4284</v>
      </c>
      <c r="D710" s="208" t="s">
        <v>4285</v>
      </c>
      <c r="E710" s="17" t="s">
        <v>273</v>
      </c>
      <c r="F710" s="209">
        <v>18.8</v>
      </c>
      <c r="H710" s="32"/>
    </row>
    <row r="711" spans="2:8" s="1" customFormat="1" ht="16.899999999999999" customHeight="1">
      <c r="B711" s="32"/>
      <c r="C711" s="204" t="s">
        <v>4258</v>
      </c>
      <c r="D711" s="205" t="s">
        <v>1</v>
      </c>
      <c r="E711" s="206" t="s">
        <v>1</v>
      </c>
      <c r="F711" s="207">
        <v>1.1000000000000001</v>
      </c>
      <c r="H711" s="32"/>
    </row>
    <row r="712" spans="2:8" s="1" customFormat="1" ht="16.899999999999999" customHeight="1">
      <c r="B712" s="32"/>
      <c r="C712" s="204" t="s">
        <v>6205</v>
      </c>
      <c r="D712" s="205" t="s">
        <v>1</v>
      </c>
      <c r="E712" s="206" t="s">
        <v>1</v>
      </c>
      <c r="F712" s="207">
        <v>0.7</v>
      </c>
      <c r="H712" s="32"/>
    </row>
    <row r="713" spans="2:8" s="1" customFormat="1" ht="16.899999999999999" customHeight="1">
      <c r="B713" s="32"/>
      <c r="C713" s="204" t="s">
        <v>6207</v>
      </c>
      <c r="D713" s="205" t="s">
        <v>1</v>
      </c>
      <c r="E713" s="206" t="s">
        <v>1</v>
      </c>
      <c r="F713" s="207">
        <v>4</v>
      </c>
      <c r="H713" s="32"/>
    </row>
    <row r="714" spans="2:8" s="1" customFormat="1" ht="16.899999999999999" customHeight="1">
      <c r="B714" s="32"/>
      <c r="C714" s="204" t="s">
        <v>6319</v>
      </c>
      <c r="D714" s="205" t="s">
        <v>1</v>
      </c>
      <c r="E714" s="206" t="s">
        <v>1</v>
      </c>
      <c r="F714" s="207">
        <v>6.6</v>
      </c>
      <c r="H714" s="32"/>
    </row>
    <row r="715" spans="2:8" s="1" customFormat="1" ht="16.899999999999999" customHeight="1">
      <c r="B715" s="32"/>
      <c r="C715" s="208" t="s">
        <v>6319</v>
      </c>
      <c r="D715" s="208" t="s">
        <v>6320</v>
      </c>
      <c r="E715" s="17" t="s">
        <v>1</v>
      </c>
      <c r="F715" s="209">
        <v>6.6</v>
      </c>
      <c r="H715" s="32"/>
    </row>
    <row r="716" spans="2:8" s="1" customFormat="1" ht="16.899999999999999" customHeight="1">
      <c r="B716" s="32"/>
      <c r="C716" s="210" t="s">
        <v>7167</v>
      </c>
      <c r="H716" s="32"/>
    </row>
    <row r="717" spans="2:8" s="1" customFormat="1" ht="22.5">
      <c r="B717" s="32"/>
      <c r="C717" s="208" t="s">
        <v>6324</v>
      </c>
      <c r="D717" s="208" t="s">
        <v>6325</v>
      </c>
      <c r="E717" s="17" t="s">
        <v>273</v>
      </c>
      <c r="F717" s="209">
        <v>6.6</v>
      </c>
      <c r="H717" s="32"/>
    </row>
    <row r="718" spans="2:8" s="1" customFormat="1" ht="16.899999999999999" customHeight="1">
      <c r="B718" s="32"/>
      <c r="C718" s="208" t="s">
        <v>6327</v>
      </c>
      <c r="D718" s="208" t="s">
        <v>6328</v>
      </c>
      <c r="E718" s="17" t="s">
        <v>273</v>
      </c>
      <c r="F718" s="209">
        <v>6.6</v>
      </c>
      <c r="H718" s="32"/>
    </row>
    <row r="719" spans="2:8" s="1" customFormat="1" ht="16.899999999999999" customHeight="1">
      <c r="B719" s="32"/>
      <c r="C719" s="208" t="s">
        <v>6330</v>
      </c>
      <c r="D719" s="208" t="s">
        <v>6331</v>
      </c>
      <c r="E719" s="17" t="s">
        <v>273</v>
      </c>
      <c r="F719" s="209">
        <v>6.6</v>
      </c>
      <c r="H719" s="32"/>
    </row>
    <row r="720" spans="2:8" s="1" customFormat="1" ht="16.899999999999999" customHeight="1">
      <c r="B720" s="32"/>
      <c r="C720" s="204" t="s">
        <v>6208</v>
      </c>
      <c r="D720" s="205" t="s">
        <v>1</v>
      </c>
      <c r="E720" s="206" t="s">
        <v>1</v>
      </c>
      <c r="F720" s="207">
        <v>18.600000000000001</v>
      </c>
      <c r="H720" s="32"/>
    </row>
    <row r="721" spans="2:8" s="1" customFormat="1" ht="16.899999999999999" customHeight="1">
      <c r="B721" s="32"/>
      <c r="C721" s="204" t="s">
        <v>4260</v>
      </c>
      <c r="D721" s="205" t="s">
        <v>1</v>
      </c>
      <c r="E721" s="206" t="s">
        <v>1</v>
      </c>
      <c r="F721" s="207">
        <v>11.304</v>
      </c>
      <c r="H721" s="32"/>
    </row>
    <row r="722" spans="2:8" s="1" customFormat="1" ht="16.899999999999999" customHeight="1">
      <c r="B722" s="32"/>
      <c r="C722" s="208" t="s">
        <v>4260</v>
      </c>
      <c r="D722" s="208" t="s">
        <v>6345</v>
      </c>
      <c r="E722" s="17" t="s">
        <v>1</v>
      </c>
      <c r="F722" s="209">
        <v>11.304</v>
      </c>
      <c r="H722" s="32"/>
    </row>
    <row r="723" spans="2:8" s="1" customFormat="1" ht="16.899999999999999" customHeight="1">
      <c r="B723" s="32"/>
      <c r="C723" s="210" t="s">
        <v>7167</v>
      </c>
      <c r="H723" s="32"/>
    </row>
    <row r="724" spans="2:8" s="1" customFormat="1" ht="16.899999999999999" customHeight="1">
      <c r="B724" s="32"/>
      <c r="C724" s="208" t="s">
        <v>420</v>
      </c>
      <c r="D724" s="208" t="s">
        <v>421</v>
      </c>
      <c r="E724" s="17" t="s">
        <v>215</v>
      </c>
      <c r="F724" s="209">
        <v>11.304</v>
      </c>
      <c r="H724" s="32"/>
    </row>
    <row r="725" spans="2:8" s="1" customFormat="1" ht="22.5">
      <c r="B725" s="32"/>
      <c r="C725" s="208" t="s">
        <v>4287</v>
      </c>
      <c r="D725" s="208" t="s">
        <v>4288</v>
      </c>
      <c r="E725" s="17" t="s">
        <v>215</v>
      </c>
      <c r="F725" s="209">
        <v>22.608000000000001</v>
      </c>
      <c r="H725" s="32"/>
    </row>
    <row r="726" spans="2:8" s="1" customFormat="1" ht="22.5">
      <c r="B726" s="32"/>
      <c r="C726" s="208" t="s">
        <v>397</v>
      </c>
      <c r="D726" s="208" t="s">
        <v>398</v>
      </c>
      <c r="E726" s="17" t="s">
        <v>215</v>
      </c>
      <c r="F726" s="209">
        <v>2.3959999999999999</v>
      </c>
      <c r="H726" s="32"/>
    </row>
    <row r="727" spans="2:8" s="1" customFormat="1" ht="22.5">
      <c r="B727" s="32"/>
      <c r="C727" s="208" t="s">
        <v>402</v>
      </c>
      <c r="D727" s="208" t="s">
        <v>403</v>
      </c>
      <c r="E727" s="17" t="s">
        <v>215</v>
      </c>
      <c r="F727" s="209">
        <v>23.96</v>
      </c>
      <c r="H727" s="32"/>
    </row>
    <row r="728" spans="2:8" s="1" customFormat="1" ht="16.899999999999999" customHeight="1">
      <c r="B728" s="32"/>
      <c r="C728" s="208" t="s">
        <v>817</v>
      </c>
      <c r="D728" s="208" t="s">
        <v>818</v>
      </c>
      <c r="E728" s="17" t="s">
        <v>215</v>
      </c>
      <c r="F728" s="209">
        <v>13.7</v>
      </c>
      <c r="H728" s="32"/>
    </row>
    <row r="729" spans="2:8" s="1" customFormat="1" ht="16.899999999999999" customHeight="1">
      <c r="B729" s="32"/>
      <c r="C729" s="204" t="s">
        <v>4262</v>
      </c>
      <c r="D729" s="205" t="s">
        <v>1</v>
      </c>
      <c r="E729" s="206" t="s">
        <v>1</v>
      </c>
      <c r="F729" s="207">
        <v>2.3959999999999999</v>
      </c>
      <c r="H729" s="32"/>
    </row>
    <row r="730" spans="2:8" s="1" customFormat="1" ht="16.899999999999999" customHeight="1">
      <c r="B730" s="32"/>
      <c r="C730" s="208" t="s">
        <v>1</v>
      </c>
      <c r="D730" s="208" t="s">
        <v>4293</v>
      </c>
      <c r="E730" s="17" t="s">
        <v>1</v>
      </c>
      <c r="F730" s="209">
        <v>0</v>
      </c>
      <c r="H730" s="32"/>
    </row>
    <row r="731" spans="2:8" s="1" customFormat="1" ht="16.899999999999999" customHeight="1">
      <c r="B731" s="32"/>
      <c r="C731" s="208" t="s">
        <v>4262</v>
      </c>
      <c r="D731" s="208" t="s">
        <v>4492</v>
      </c>
      <c r="E731" s="17" t="s">
        <v>1</v>
      </c>
      <c r="F731" s="209">
        <v>2.3959999999999999</v>
      </c>
      <c r="H731" s="32"/>
    </row>
    <row r="732" spans="2:8" s="1" customFormat="1" ht="16.899999999999999" customHeight="1">
      <c r="B732" s="32"/>
      <c r="C732" s="210" t="s">
        <v>7167</v>
      </c>
      <c r="H732" s="32"/>
    </row>
    <row r="733" spans="2:8" s="1" customFormat="1" ht="22.5">
      <c r="B733" s="32"/>
      <c r="C733" s="208" t="s">
        <v>397</v>
      </c>
      <c r="D733" s="208" t="s">
        <v>398</v>
      </c>
      <c r="E733" s="17" t="s">
        <v>215</v>
      </c>
      <c r="F733" s="209">
        <v>2.3959999999999999</v>
      </c>
      <c r="H733" s="32"/>
    </row>
    <row r="734" spans="2:8" s="1" customFormat="1" ht="16.899999999999999" customHeight="1">
      <c r="B734" s="32"/>
      <c r="C734" s="208" t="s">
        <v>817</v>
      </c>
      <c r="D734" s="208" t="s">
        <v>818</v>
      </c>
      <c r="E734" s="17" t="s">
        <v>215</v>
      </c>
      <c r="F734" s="209">
        <v>13.7</v>
      </c>
      <c r="H734" s="32"/>
    </row>
    <row r="735" spans="2:8" s="1" customFormat="1" ht="22.5">
      <c r="B735" s="32"/>
      <c r="C735" s="208" t="s">
        <v>411</v>
      </c>
      <c r="D735" s="208" t="s">
        <v>412</v>
      </c>
      <c r="E735" s="17" t="s">
        <v>413</v>
      </c>
      <c r="F735" s="209">
        <v>4.7919999999999998</v>
      </c>
      <c r="H735" s="32"/>
    </row>
    <row r="736" spans="2:8" s="1" customFormat="1" ht="16.899999999999999" customHeight="1">
      <c r="B736" s="32"/>
      <c r="C736" s="208" t="s">
        <v>417</v>
      </c>
      <c r="D736" s="208" t="s">
        <v>418</v>
      </c>
      <c r="E736" s="17" t="s">
        <v>215</v>
      </c>
      <c r="F736" s="209">
        <v>2.3959999999999999</v>
      </c>
      <c r="H736" s="32"/>
    </row>
    <row r="737" spans="2:8" s="1" customFormat="1" ht="26.45" customHeight="1">
      <c r="B737" s="32"/>
      <c r="C737" s="203" t="s">
        <v>7189</v>
      </c>
      <c r="D737" s="203" t="s">
        <v>113</v>
      </c>
      <c r="H737" s="32"/>
    </row>
    <row r="738" spans="2:8" s="1" customFormat="1" ht="16.899999999999999" customHeight="1">
      <c r="B738" s="32"/>
      <c r="C738" s="204" t="s">
        <v>5671</v>
      </c>
      <c r="D738" s="205" t="s">
        <v>1</v>
      </c>
      <c r="E738" s="206" t="s">
        <v>215</v>
      </c>
      <c r="F738" s="207">
        <v>97.956000000000003</v>
      </c>
      <c r="H738" s="32"/>
    </row>
    <row r="739" spans="2:8" s="1" customFormat="1" ht="16.899999999999999" customHeight="1">
      <c r="B739" s="32"/>
      <c r="C739" s="204" t="s">
        <v>5673</v>
      </c>
      <c r="D739" s="205" t="s">
        <v>1</v>
      </c>
      <c r="E739" s="206" t="s">
        <v>215</v>
      </c>
      <c r="F739" s="207">
        <v>75.784000000000006</v>
      </c>
      <c r="H739" s="32"/>
    </row>
    <row r="740" spans="2:8" s="1" customFormat="1" ht="16.899999999999999" customHeight="1">
      <c r="B740" s="32"/>
      <c r="C740" s="204" t="s">
        <v>5675</v>
      </c>
      <c r="D740" s="205" t="s">
        <v>1</v>
      </c>
      <c r="E740" s="206" t="s">
        <v>215</v>
      </c>
      <c r="F740" s="207">
        <v>894.404</v>
      </c>
      <c r="H740" s="32"/>
    </row>
    <row r="741" spans="2:8" s="1" customFormat="1" ht="16.899999999999999" customHeight="1">
      <c r="B741" s="32"/>
      <c r="C741" s="204" t="s">
        <v>6775</v>
      </c>
      <c r="D741" s="205" t="s">
        <v>1</v>
      </c>
      <c r="E741" s="206" t="s">
        <v>215</v>
      </c>
      <c r="F741" s="207">
        <v>52.188000000000002</v>
      </c>
      <c r="H741" s="32"/>
    </row>
    <row r="742" spans="2:8" s="1" customFormat="1" ht="16.899999999999999" customHeight="1">
      <c r="B742" s="32"/>
      <c r="C742" s="208" t="s">
        <v>1</v>
      </c>
      <c r="D742" s="208" t="s">
        <v>6786</v>
      </c>
      <c r="E742" s="17" t="s">
        <v>1</v>
      </c>
      <c r="F742" s="209">
        <v>0</v>
      </c>
      <c r="H742" s="32"/>
    </row>
    <row r="743" spans="2:8" s="1" customFormat="1" ht="16.899999999999999" customHeight="1">
      <c r="B743" s="32"/>
      <c r="C743" s="208" t="s">
        <v>1</v>
      </c>
      <c r="D743" s="208" t="s">
        <v>6787</v>
      </c>
      <c r="E743" s="17" t="s">
        <v>1</v>
      </c>
      <c r="F743" s="209">
        <v>0</v>
      </c>
      <c r="H743" s="32"/>
    </row>
    <row r="744" spans="2:8" s="1" customFormat="1" ht="16.899999999999999" customHeight="1">
      <c r="B744" s="32"/>
      <c r="C744" s="208" t="s">
        <v>1</v>
      </c>
      <c r="D744" s="208" t="s">
        <v>6788</v>
      </c>
      <c r="E744" s="17" t="s">
        <v>1</v>
      </c>
      <c r="F744" s="209">
        <v>10.504</v>
      </c>
      <c r="H744" s="32"/>
    </row>
    <row r="745" spans="2:8" s="1" customFormat="1" ht="16.899999999999999" customHeight="1">
      <c r="B745" s="32"/>
      <c r="C745" s="208" t="s">
        <v>1</v>
      </c>
      <c r="D745" s="208" t="s">
        <v>6789</v>
      </c>
      <c r="E745" s="17" t="s">
        <v>1</v>
      </c>
      <c r="F745" s="209">
        <v>18.899999999999999</v>
      </c>
      <c r="H745" s="32"/>
    </row>
    <row r="746" spans="2:8" s="1" customFormat="1" ht="16.899999999999999" customHeight="1">
      <c r="B746" s="32"/>
      <c r="C746" s="208" t="s">
        <v>1</v>
      </c>
      <c r="D746" s="208" t="s">
        <v>6790</v>
      </c>
      <c r="E746" s="17" t="s">
        <v>1</v>
      </c>
      <c r="F746" s="209">
        <v>0</v>
      </c>
      <c r="H746" s="32"/>
    </row>
    <row r="747" spans="2:8" s="1" customFormat="1" ht="16.899999999999999" customHeight="1">
      <c r="B747" s="32"/>
      <c r="C747" s="208" t="s">
        <v>1</v>
      </c>
      <c r="D747" s="208" t="s">
        <v>6791</v>
      </c>
      <c r="E747" s="17" t="s">
        <v>1</v>
      </c>
      <c r="F747" s="209">
        <v>13.6</v>
      </c>
      <c r="H747" s="32"/>
    </row>
    <row r="748" spans="2:8" s="1" customFormat="1" ht="16.899999999999999" customHeight="1">
      <c r="B748" s="32"/>
      <c r="C748" s="208" t="s">
        <v>1</v>
      </c>
      <c r="D748" s="208" t="s">
        <v>6792</v>
      </c>
      <c r="E748" s="17" t="s">
        <v>1</v>
      </c>
      <c r="F748" s="209">
        <v>4.1440000000000001</v>
      </c>
      <c r="H748" s="32"/>
    </row>
    <row r="749" spans="2:8" s="1" customFormat="1" ht="16.899999999999999" customHeight="1">
      <c r="B749" s="32"/>
      <c r="C749" s="208" t="s">
        <v>1</v>
      </c>
      <c r="D749" s="208" t="s">
        <v>6793</v>
      </c>
      <c r="E749" s="17" t="s">
        <v>1</v>
      </c>
      <c r="F749" s="209">
        <v>5.04</v>
      </c>
      <c r="H749" s="32"/>
    </row>
    <row r="750" spans="2:8" s="1" customFormat="1" ht="16.899999999999999" customHeight="1">
      <c r="B750" s="32"/>
      <c r="C750" s="208" t="s">
        <v>6775</v>
      </c>
      <c r="D750" s="208" t="s">
        <v>325</v>
      </c>
      <c r="E750" s="17" t="s">
        <v>1</v>
      </c>
      <c r="F750" s="209">
        <v>52.188000000000002</v>
      </c>
      <c r="H750" s="32"/>
    </row>
    <row r="751" spans="2:8" s="1" customFormat="1" ht="16.899999999999999" customHeight="1">
      <c r="B751" s="32"/>
      <c r="C751" s="210" t="s">
        <v>7167</v>
      </c>
      <c r="H751" s="32"/>
    </row>
    <row r="752" spans="2:8" s="1" customFormat="1" ht="16.899999999999999" customHeight="1">
      <c r="B752" s="32"/>
      <c r="C752" s="208" t="s">
        <v>322</v>
      </c>
      <c r="D752" s="208" t="s">
        <v>323</v>
      </c>
      <c r="E752" s="17" t="s">
        <v>215</v>
      </c>
      <c r="F752" s="209">
        <v>52.188000000000002</v>
      </c>
      <c r="H752" s="32"/>
    </row>
    <row r="753" spans="2:8" s="1" customFormat="1" ht="22.5">
      <c r="B753" s="32"/>
      <c r="C753" s="208" t="s">
        <v>397</v>
      </c>
      <c r="D753" s="208" t="s">
        <v>398</v>
      </c>
      <c r="E753" s="17" t="s">
        <v>215</v>
      </c>
      <c r="F753" s="209">
        <v>69.399000000000001</v>
      </c>
      <c r="H753" s="32"/>
    </row>
    <row r="754" spans="2:8" s="1" customFormat="1" ht="22.5">
      <c r="B754" s="32"/>
      <c r="C754" s="208" t="s">
        <v>402</v>
      </c>
      <c r="D754" s="208" t="s">
        <v>403</v>
      </c>
      <c r="E754" s="17" t="s">
        <v>215</v>
      </c>
      <c r="F754" s="209">
        <v>763.38900000000001</v>
      </c>
      <c r="H754" s="32"/>
    </row>
    <row r="755" spans="2:8" s="1" customFormat="1" ht="22.5">
      <c r="B755" s="32"/>
      <c r="C755" s="208" t="s">
        <v>411</v>
      </c>
      <c r="D755" s="208" t="s">
        <v>412</v>
      </c>
      <c r="E755" s="17" t="s">
        <v>413</v>
      </c>
      <c r="F755" s="209">
        <v>124.91800000000001</v>
      </c>
      <c r="H755" s="32"/>
    </row>
    <row r="756" spans="2:8" s="1" customFormat="1" ht="16.899999999999999" customHeight="1">
      <c r="B756" s="32"/>
      <c r="C756" s="204" t="s">
        <v>6777</v>
      </c>
      <c r="D756" s="205" t="s">
        <v>1</v>
      </c>
      <c r="E756" s="206" t="s">
        <v>215</v>
      </c>
      <c r="F756" s="207">
        <v>0.48499999999999999</v>
      </c>
      <c r="H756" s="32"/>
    </row>
    <row r="757" spans="2:8" s="1" customFormat="1" ht="16.899999999999999" customHeight="1">
      <c r="B757" s="32"/>
      <c r="C757" s="208" t="s">
        <v>1</v>
      </c>
      <c r="D757" s="208" t="s">
        <v>6823</v>
      </c>
      <c r="E757" s="17" t="s">
        <v>1</v>
      </c>
      <c r="F757" s="209">
        <v>0.48499999999999999</v>
      </c>
      <c r="H757" s="32"/>
    </row>
    <row r="758" spans="2:8" s="1" customFormat="1" ht="16.899999999999999" customHeight="1">
      <c r="B758" s="32"/>
      <c r="C758" s="208" t="s">
        <v>6777</v>
      </c>
      <c r="D758" s="208" t="s">
        <v>325</v>
      </c>
      <c r="E758" s="17" t="s">
        <v>1</v>
      </c>
      <c r="F758" s="209">
        <v>0.48499999999999999</v>
      </c>
      <c r="H758" s="32"/>
    </row>
    <row r="759" spans="2:8" s="1" customFormat="1" ht="16.899999999999999" customHeight="1">
      <c r="B759" s="32"/>
      <c r="C759" s="210" t="s">
        <v>7167</v>
      </c>
      <c r="H759" s="32"/>
    </row>
    <row r="760" spans="2:8" s="1" customFormat="1" ht="22.5">
      <c r="B760" s="32"/>
      <c r="C760" s="208" t="s">
        <v>6820</v>
      </c>
      <c r="D760" s="208" t="s">
        <v>6821</v>
      </c>
      <c r="E760" s="17" t="s">
        <v>215</v>
      </c>
      <c r="F760" s="209">
        <v>0.48499999999999999</v>
      </c>
      <c r="H760" s="32"/>
    </row>
    <row r="761" spans="2:8" s="1" customFormat="1" ht="22.5">
      <c r="B761" s="32"/>
      <c r="C761" s="208" t="s">
        <v>397</v>
      </c>
      <c r="D761" s="208" t="s">
        <v>398</v>
      </c>
      <c r="E761" s="17" t="s">
        <v>215</v>
      </c>
      <c r="F761" s="209">
        <v>69.399000000000001</v>
      </c>
      <c r="H761" s="32"/>
    </row>
    <row r="762" spans="2:8" s="1" customFormat="1" ht="22.5">
      <c r="B762" s="32"/>
      <c r="C762" s="208" t="s">
        <v>402</v>
      </c>
      <c r="D762" s="208" t="s">
        <v>403</v>
      </c>
      <c r="E762" s="17" t="s">
        <v>215</v>
      </c>
      <c r="F762" s="209">
        <v>763.38900000000001</v>
      </c>
      <c r="H762" s="32"/>
    </row>
    <row r="763" spans="2:8" s="1" customFormat="1" ht="22.5">
      <c r="B763" s="32"/>
      <c r="C763" s="208" t="s">
        <v>411</v>
      </c>
      <c r="D763" s="208" t="s">
        <v>412</v>
      </c>
      <c r="E763" s="17" t="s">
        <v>413</v>
      </c>
      <c r="F763" s="209">
        <v>124.91800000000001</v>
      </c>
      <c r="H763" s="32"/>
    </row>
    <row r="764" spans="2:8" s="1" customFormat="1" ht="16.899999999999999" customHeight="1">
      <c r="B764" s="32"/>
      <c r="C764" s="204" t="s">
        <v>6779</v>
      </c>
      <c r="D764" s="205" t="s">
        <v>1</v>
      </c>
      <c r="E764" s="206" t="s">
        <v>215</v>
      </c>
      <c r="F764" s="207">
        <v>58.345999999999997</v>
      </c>
      <c r="H764" s="32"/>
    </row>
    <row r="765" spans="2:8" s="1" customFormat="1" ht="16.899999999999999" customHeight="1">
      <c r="B765" s="32"/>
      <c r="C765" s="208" t="s">
        <v>1</v>
      </c>
      <c r="D765" s="208" t="s">
        <v>6797</v>
      </c>
      <c r="E765" s="17" t="s">
        <v>1</v>
      </c>
      <c r="F765" s="209">
        <v>0</v>
      </c>
      <c r="H765" s="32"/>
    </row>
    <row r="766" spans="2:8" s="1" customFormat="1" ht="16.899999999999999" customHeight="1">
      <c r="B766" s="32"/>
      <c r="C766" s="208" t="s">
        <v>1</v>
      </c>
      <c r="D766" s="208" t="s">
        <v>6798</v>
      </c>
      <c r="E766" s="17" t="s">
        <v>1</v>
      </c>
      <c r="F766" s="209">
        <v>0</v>
      </c>
      <c r="H766" s="32"/>
    </row>
    <row r="767" spans="2:8" s="1" customFormat="1" ht="16.899999999999999" customHeight="1">
      <c r="B767" s="32"/>
      <c r="C767" s="208" t="s">
        <v>1</v>
      </c>
      <c r="D767" s="208" t="s">
        <v>6799</v>
      </c>
      <c r="E767" s="17" t="s">
        <v>1</v>
      </c>
      <c r="F767" s="209">
        <v>6.6959999999999997</v>
      </c>
      <c r="H767" s="32"/>
    </row>
    <row r="768" spans="2:8" s="1" customFormat="1" ht="16.899999999999999" customHeight="1">
      <c r="B768" s="32"/>
      <c r="C768" s="208" t="s">
        <v>1</v>
      </c>
      <c r="D768" s="208" t="s">
        <v>6800</v>
      </c>
      <c r="E768" s="17" t="s">
        <v>1</v>
      </c>
      <c r="F768" s="209">
        <v>2.7040000000000002</v>
      </c>
      <c r="H768" s="32"/>
    </row>
    <row r="769" spans="2:8" s="1" customFormat="1" ht="16.899999999999999" customHeight="1">
      <c r="B769" s="32"/>
      <c r="C769" s="208" t="s">
        <v>1</v>
      </c>
      <c r="D769" s="208" t="s">
        <v>6801</v>
      </c>
      <c r="E769" s="17" t="s">
        <v>1</v>
      </c>
      <c r="F769" s="209">
        <v>5.7290000000000001</v>
      </c>
      <c r="H769" s="32"/>
    </row>
    <row r="770" spans="2:8" s="1" customFormat="1" ht="16.899999999999999" customHeight="1">
      <c r="B770" s="32"/>
      <c r="C770" s="208" t="s">
        <v>1</v>
      </c>
      <c r="D770" s="208" t="s">
        <v>6802</v>
      </c>
      <c r="E770" s="17" t="s">
        <v>1</v>
      </c>
      <c r="F770" s="209">
        <v>4.4029999999999996</v>
      </c>
      <c r="H770" s="32"/>
    </row>
    <row r="771" spans="2:8" s="1" customFormat="1" ht="16.899999999999999" customHeight="1">
      <c r="B771" s="32"/>
      <c r="C771" s="208" t="s">
        <v>1</v>
      </c>
      <c r="D771" s="208" t="s">
        <v>6803</v>
      </c>
      <c r="E771" s="17" t="s">
        <v>1</v>
      </c>
      <c r="F771" s="209">
        <v>0</v>
      </c>
      <c r="H771" s="32"/>
    </row>
    <row r="772" spans="2:8" s="1" customFormat="1" ht="16.899999999999999" customHeight="1">
      <c r="B772" s="32"/>
      <c r="C772" s="208" t="s">
        <v>1</v>
      </c>
      <c r="D772" s="208" t="s">
        <v>6804</v>
      </c>
      <c r="E772" s="17" t="s">
        <v>1</v>
      </c>
      <c r="F772" s="209">
        <v>1.44</v>
      </c>
      <c r="H772" s="32"/>
    </row>
    <row r="773" spans="2:8" s="1" customFormat="1" ht="16.899999999999999" customHeight="1">
      <c r="B773" s="32"/>
      <c r="C773" s="208" t="s">
        <v>1</v>
      </c>
      <c r="D773" s="208" t="s">
        <v>6805</v>
      </c>
      <c r="E773" s="17" t="s">
        <v>1</v>
      </c>
      <c r="F773" s="209">
        <v>3.456</v>
      </c>
      <c r="H773" s="32"/>
    </row>
    <row r="774" spans="2:8" s="1" customFormat="1" ht="16.899999999999999" customHeight="1">
      <c r="B774" s="32"/>
      <c r="C774" s="208" t="s">
        <v>1</v>
      </c>
      <c r="D774" s="208" t="s">
        <v>6806</v>
      </c>
      <c r="E774" s="17" t="s">
        <v>1</v>
      </c>
      <c r="F774" s="209">
        <v>2.88</v>
      </c>
      <c r="H774" s="32"/>
    </row>
    <row r="775" spans="2:8" s="1" customFormat="1" ht="16.899999999999999" customHeight="1">
      <c r="B775" s="32"/>
      <c r="C775" s="208" t="s">
        <v>1</v>
      </c>
      <c r="D775" s="208" t="s">
        <v>6807</v>
      </c>
      <c r="E775" s="17" t="s">
        <v>1</v>
      </c>
      <c r="F775" s="209">
        <v>2.3039999999999998</v>
      </c>
      <c r="H775" s="32"/>
    </row>
    <row r="776" spans="2:8" s="1" customFormat="1" ht="16.899999999999999" customHeight="1">
      <c r="B776" s="32"/>
      <c r="C776" s="208" t="s">
        <v>1</v>
      </c>
      <c r="D776" s="208" t="s">
        <v>6808</v>
      </c>
      <c r="E776" s="17" t="s">
        <v>1</v>
      </c>
      <c r="F776" s="209">
        <v>1.98</v>
      </c>
      <c r="H776" s="32"/>
    </row>
    <row r="777" spans="2:8" s="1" customFormat="1" ht="16.899999999999999" customHeight="1">
      <c r="B777" s="32"/>
      <c r="C777" s="208" t="s">
        <v>1</v>
      </c>
      <c r="D777" s="208" t="s">
        <v>6809</v>
      </c>
      <c r="E777" s="17" t="s">
        <v>1</v>
      </c>
      <c r="F777" s="209">
        <v>2.254</v>
      </c>
      <c r="H777" s="32"/>
    </row>
    <row r="778" spans="2:8" s="1" customFormat="1" ht="16.899999999999999" customHeight="1">
      <c r="B778" s="32"/>
      <c r="C778" s="208" t="s">
        <v>1</v>
      </c>
      <c r="D778" s="208" t="s">
        <v>6810</v>
      </c>
      <c r="E778" s="17" t="s">
        <v>1</v>
      </c>
      <c r="F778" s="209">
        <v>0.8</v>
      </c>
      <c r="H778" s="32"/>
    </row>
    <row r="779" spans="2:8" s="1" customFormat="1" ht="16.899999999999999" customHeight="1">
      <c r="B779" s="32"/>
      <c r="C779" s="208" t="s">
        <v>1</v>
      </c>
      <c r="D779" s="208" t="s">
        <v>6811</v>
      </c>
      <c r="E779" s="17" t="s">
        <v>1</v>
      </c>
      <c r="F779" s="209">
        <v>0.2</v>
      </c>
      <c r="H779" s="32"/>
    </row>
    <row r="780" spans="2:8" s="1" customFormat="1" ht="16.899999999999999" customHeight="1">
      <c r="B780" s="32"/>
      <c r="C780" s="208" t="s">
        <v>1</v>
      </c>
      <c r="D780" s="208" t="s">
        <v>6812</v>
      </c>
      <c r="E780" s="17" t="s">
        <v>1</v>
      </c>
      <c r="F780" s="209">
        <v>0.32</v>
      </c>
      <c r="H780" s="32"/>
    </row>
    <row r="781" spans="2:8" s="1" customFormat="1" ht="16.899999999999999" customHeight="1">
      <c r="B781" s="32"/>
      <c r="C781" s="208" t="s">
        <v>1</v>
      </c>
      <c r="D781" s="208" t="s">
        <v>6813</v>
      </c>
      <c r="E781" s="17" t="s">
        <v>1</v>
      </c>
      <c r="F781" s="209">
        <v>0.17599999999999999</v>
      </c>
      <c r="H781" s="32"/>
    </row>
    <row r="782" spans="2:8" s="1" customFormat="1" ht="16.899999999999999" customHeight="1">
      <c r="B782" s="32"/>
      <c r="C782" s="208" t="s">
        <v>1</v>
      </c>
      <c r="D782" s="208" t="s">
        <v>6814</v>
      </c>
      <c r="E782" s="17" t="s">
        <v>1</v>
      </c>
      <c r="F782" s="209">
        <v>0.48</v>
      </c>
      <c r="H782" s="32"/>
    </row>
    <row r="783" spans="2:8" s="1" customFormat="1" ht="16.899999999999999" customHeight="1">
      <c r="B783" s="32"/>
      <c r="C783" s="208" t="s">
        <v>1</v>
      </c>
      <c r="D783" s="208" t="s">
        <v>6815</v>
      </c>
      <c r="E783" s="17" t="s">
        <v>1</v>
      </c>
      <c r="F783" s="209">
        <v>0.22</v>
      </c>
      <c r="H783" s="32"/>
    </row>
    <row r="784" spans="2:8" s="1" customFormat="1" ht="16.899999999999999" customHeight="1">
      <c r="B784" s="32"/>
      <c r="C784" s="208" t="s">
        <v>1</v>
      </c>
      <c r="D784" s="208" t="s">
        <v>6816</v>
      </c>
      <c r="E784" s="17" t="s">
        <v>1</v>
      </c>
      <c r="F784" s="209">
        <v>0.16200000000000001</v>
      </c>
      <c r="H784" s="32"/>
    </row>
    <row r="785" spans="2:8" s="1" customFormat="1" ht="16.899999999999999" customHeight="1">
      <c r="B785" s="32"/>
      <c r="C785" s="208" t="s">
        <v>1</v>
      </c>
      <c r="D785" s="208" t="s">
        <v>6817</v>
      </c>
      <c r="E785" s="17" t="s">
        <v>1</v>
      </c>
      <c r="F785" s="209">
        <v>0.52</v>
      </c>
      <c r="H785" s="32"/>
    </row>
    <row r="786" spans="2:8" s="1" customFormat="1" ht="16.899999999999999" customHeight="1">
      <c r="B786" s="32"/>
      <c r="C786" s="208" t="s">
        <v>1</v>
      </c>
      <c r="D786" s="208" t="s">
        <v>6818</v>
      </c>
      <c r="E786" s="17" t="s">
        <v>1</v>
      </c>
      <c r="F786" s="209">
        <v>11.78</v>
      </c>
      <c r="H786" s="32"/>
    </row>
    <row r="787" spans="2:8" s="1" customFormat="1" ht="16.899999999999999" customHeight="1">
      <c r="B787" s="32"/>
      <c r="C787" s="208" t="s">
        <v>1</v>
      </c>
      <c r="D787" s="208" t="s">
        <v>6819</v>
      </c>
      <c r="E787" s="17" t="s">
        <v>1</v>
      </c>
      <c r="F787" s="209">
        <v>9.8420000000000005</v>
      </c>
      <c r="H787" s="32"/>
    </row>
    <row r="788" spans="2:8" s="1" customFormat="1" ht="16.899999999999999" customHeight="1">
      <c r="B788" s="32"/>
      <c r="C788" s="208" t="s">
        <v>6779</v>
      </c>
      <c r="D788" s="208" t="s">
        <v>325</v>
      </c>
      <c r="E788" s="17" t="s">
        <v>1</v>
      </c>
      <c r="F788" s="209">
        <v>58.345999999999997</v>
      </c>
      <c r="H788" s="32"/>
    </row>
    <row r="789" spans="2:8" s="1" customFormat="1" ht="16.899999999999999" customHeight="1">
      <c r="B789" s="32"/>
      <c r="C789" s="210" t="s">
        <v>7167</v>
      </c>
      <c r="H789" s="32"/>
    </row>
    <row r="790" spans="2:8" s="1" customFormat="1" ht="22.5">
      <c r="B790" s="32"/>
      <c r="C790" s="208" t="s">
        <v>6794</v>
      </c>
      <c r="D790" s="208" t="s">
        <v>6795</v>
      </c>
      <c r="E790" s="17" t="s">
        <v>215</v>
      </c>
      <c r="F790" s="209">
        <v>58.345999999999997</v>
      </c>
      <c r="H790" s="32"/>
    </row>
    <row r="791" spans="2:8" s="1" customFormat="1" ht="22.5">
      <c r="B791" s="32"/>
      <c r="C791" s="208" t="s">
        <v>397</v>
      </c>
      <c r="D791" s="208" t="s">
        <v>398</v>
      </c>
      <c r="E791" s="17" t="s">
        <v>215</v>
      </c>
      <c r="F791" s="209">
        <v>69.399000000000001</v>
      </c>
      <c r="H791" s="32"/>
    </row>
    <row r="792" spans="2:8" s="1" customFormat="1" ht="22.5">
      <c r="B792" s="32"/>
      <c r="C792" s="208" t="s">
        <v>402</v>
      </c>
      <c r="D792" s="208" t="s">
        <v>403</v>
      </c>
      <c r="E792" s="17" t="s">
        <v>215</v>
      </c>
      <c r="F792" s="209">
        <v>763.38900000000001</v>
      </c>
      <c r="H792" s="32"/>
    </row>
    <row r="793" spans="2:8" s="1" customFormat="1" ht="22.5">
      <c r="B793" s="32"/>
      <c r="C793" s="208" t="s">
        <v>411</v>
      </c>
      <c r="D793" s="208" t="s">
        <v>412</v>
      </c>
      <c r="E793" s="17" t="s">
        <v>413</v>
      </c>
      <c r="F793" s="209">
        <v>124.91800000000001</v>
      </c>
      <c r="H793" s="32"/>
    </row>
    <row r="794" spans="2:8" s="1" customFormat="1" ht="16.899999999999999" customHeight="1">
      <c r="B794" s="32"/>
      <c r="C794" s="204" t="s">
        <v>5677</v>
      </c>
      <c r="D794" s="205" t="s">
        <v>1</v>
      </c>
      <c r="E794" s="206" t="s">
        <v>215</v>
      </c>
      <c r="F794" s="207">
        <v>541.48400000000004</v>
      </c>
      <c r="H794" s="32"/>
    </row>
    <row r="795" spans="2:8" s="1" customFormat="1" ht="16.899999999999999" customHeight="1">
      <c r="B795" s="32"/>
      <c r="C795" s="204" t="s">
        <v>6781</v>
      </c>
      <c r="D795" s="205" t="s">
        <v>1</v>
      </c>
      <c r="E795" s="206" t="s">
        <v>215</v>
      </c>
      <c r="F795" s="207">
        <v>41.454999999999998</v>
      </c>
      <c r="H795" s="32"/>
    </row>
    <row r="796" spans="2:8" s="1" customFormat="1" ht="16.899999999999999" customHeight="1">
      <c r="B796" s="32"/>
      <c r="C796" s="208" t="s">
        <v>1</v>
      </c>
      <c r="D796" s="208" t="s">
        <v>6786</v>
      </c>
      <c r="E796" s="17" t="s">
        <v>1</v>
      </c>
      <c r="F796" s="209">
        <v>0</v>
      </c>
      <c r="H796" s="32"/>
    </row>
    <row r="797" spans="2:8" s="1" customFormat="1" ht="16.899999999999999" customHeight="1">
      <c r="B797" s="32"/>
      <c r="C797" s="208" t="s">
        <v>1</v>
      </c>
      <c r="D797" s="208" t="s">
        <v>6790</v>
      </c>
      <c r="E797" s="17" t="s">
        <v>1</v>
      </c>
      <c r="F797" s="209">
        <v>0</v>
      </c>
      <c r="H797" s="32"/>
    </row>
    <row r="798" spans="2:8" s="1" customFormat="1" ht="16.899999999999999" customHeight="1">
      <c r="B798" s="32"/>
      <c r="C798" s="208" t="s">
        <v>1</v>
      </c>
      <c r="D798" s="208" t="s">
        <v>6787</v>
      </c>
      <c r="E798" s="17" t="s">
        <v>1</v>
      </c>
      <c r="F798" s="209">
        <v>0</v>
      </c>
      <c r="H798" s="32"/>
    </row>
    <row r="799" spans="2:8" s="1" customFormat="1" ht="16.899999999999999" customHeight="1">
      <c r="B799" s="32"/>
      <c r="C799" s="208" t="s">
        <v>1</v>
      </c>
      <c r="D799" s="208" t="s">
        <v>6788</v>
      </c>
      <c r="E799" s="17" t="s">
        <v>1</v>
      </c>
      <c r="F799" s="209">
        <v>10.504</v>
      </c>
      <c r="H799" s="32"/>
    </row>
    <row r="800" spans="2:8" s="1" customFormat="1" ht="16.899999999999999" customHeight="1">
      <c r="B800" s="32"/>
      <c r="C800" s="208" t="s">
        <v>1</v>
      </c>
      <c r="D800" s="208" t="s">
        <v>6789</v>
      </c>
      <c r="E800" s="17" t="s">
        <v>1</v>
      </c>
      <c r="F800" s="209">
        <v>18.899999999999999</v>
      </c>
      <c r="H800" s="32"/>
    </row>
    <row r="801" spans="2:8" s="1" customFormat="1" ht="16.899999999999999" customHeight="1">
      <c r="B801" s="32"/>
      <c r="C801" s="208" t="s">
        <v>1</v>
      </c>
      <c r="D801" s="208" t="s">
        <v>6791</v>
      </c>
      <c r="E801" s="17" t="s">
        <v>1</v>
      </c>
      <c r="F801" s="209">
        <v>13.6</v>
      </c>
      <c r="H801" s="32"/>
    </row>
    <row r="802" spans="2:8" s="1" customFormat="1" ht="16.899999999999999" customHeight="1">
      <c r="B802" s="32"/>
      <c r="C802" s="208" t="s">
        <v>1</v>
      </c>
      <c r="D802" s="208" t="s">
        <v>6792</v>
      </c>
      <c r="E802" s="17" t="s">
        <v>1</v>
      </c>
      <c r="F802" s="209">
        <v>4.1440000000000001</v>
      </c>
      <c r="H802" s="32"/>
    </row>
    <row r="803" spans="2:8" s="1" customFormat="1" ht="16.899999999999999" customHeight="1">
      <c r="B803" s="32"/>
      <c r="C803" s="208" t="s">
        <v>1</v>
      </c>
      <c r="D803" s="208" t="s">
        <v>6793</v>
      </c>
      <c r="E803" s="17" t="s">
        <v>1</v>
      </c>
      <c r="F803" s="209">
        <v>5.04</v>
      </c>
      <c r="H803" s="32"/>
    </row>
    <row r="804" spans="2:8" s="1" customFormat="1" ht="16.899999999999999" customHeight="1">
      <c r="B804" s="32"/>
      <c r="C804" s="208" t="s">
        <v>1</v>
      </c>
      <c r="D804" s="208" t="s">
        <v>6830</v>
      </c>
      <c r="E804" s="17" t="s">
        <v>1</v>
      </c>
      <c r="F804" s="209">
        <v>0</v>
      </c>
      <c r="H804" s="32"/>
    </row>
    <row r="805" spans="2:8" s="1" customFormat="1" ht="16.899999999999999" customHeight="1">
      <c r="B805" s="32"/>
      <c r="C805" s="208" t="s">
        <v>1</v>
      </c>
      <c r="D805" s="208" t="s">
        <v>6831</v>
      </c>
      <c r="E805" s="17" t="s">
        <v>1</v>
      </c>
      <c r="F805" s="209">
        <v>-7.2450000000000001</v>
      </c>
      <c r="H805" s="32"/>
    </row>
    <row r="806" spans="2:8" s="1" customFormat="1" ht="16.899999999999999" customHeight="1">
      <c r="B806" s="32"/>
      <c r="C806" s="208" t="s">
        <v>1</v>
      </c>
      <c r="D806" s="208" t="s">
        <v>6832</v>
      </c>
      <c r="E806" s="17" t="s">
        <v>1</v>
      </c>
      <c r="F806" s="209">
        <v>-3.488</v>
      </c>
      <c r="H806" s="32"/>
    </row>
    <row r="807" spans="2:8" s="1" customFormat="1" ht="16.899999999999999" customHeight="1">
      <c r="B807" s="32"/>
      <c r="C807" s="208" t="s">
        <v>6781</v>
      </c>
      <c r="D807" s="208" t="s">
        <v>325</v>
      </c>
      <c r="E807" s="17" t="s">
        <v>1</v>
      </c>
      <c r="F807" s="209">
        <v>41.454999999999998</v>
      </c>
      <c r="H807" s="32"/>
    </row>
    <row r="808" spans="2:8" s="1" customFormat="1" ht="16.899999999999999" customHeight="1">
      <c r="B808" s="32"/>
      <c r="C808" s="210" t="s">
        <v>7167</v>
      </c>
      <c r="H808" s="32"/>
    </row>
    <row r="809" spans="2:8" s="1" customFormat="1" ht="22.5">
      <c r="B809" s="32"/>
      <c r="C809" s="208" t="s">
        <v>5764</v>
      </c>
      <c r="D809" s="208" t="s">
        <v>5765</v>
      </c>
      <c r="E809" s="17" t="s">
        <v>215</v>
      </c>
      <c r="F809" s="209">
        <v>41.62</v>
      </c>
      <c r="H809" s="32"/>
    </row>
    <row r="810" spans="2:8" s="1" customFormat="1" ht="16.899999999999999" customHeight="1">
      <c r="B810" s="32"/>
      <c r="C810" s="208" t="s">
        <v>808</v>
      </c>
      <c r="D810" s="208" t="s">
        <v>809</v>
      </c>
      <c r="E810" s="17" t="s">
        <v>215</v>
      </c>
      <c r="F810" s="209">
        <v>83.24</v>
      </c>
      <c r="H810" s="32"/>
    </row>
    <row r="811" spans="2:8" s="1" customFormat="1" ht="22.5">
      <c r="B811" s="32"/>
      <c r="C811" s="208" t="s">
        <v>397</v>
      </c>
      <c r="D811" s="208" t="s">
        <v>398</v>
      </c>
      <c r="E811" s="17" t="s">
        <v>215</v>
      </c>
      <c r="F811" s="209">
        <v>69.399000000000001</v>
      </c>
      <c r="H811" s="32"/>
    </row>
    <row r="812" spans="2:8" s="1" customFormat="1" ht="22.5">
      <c r="B812" s="32"/>
      <c r="C812" s="208" t="s">
        <v>402</v>
      </c>
      <c r="D812" s="208" t="s">
        <v>403</v>
      </c>
      <c r="E812" s="17" t="s">
        <v>215</v>
      </c>
      <c r="F812" s="209">
        <v>763.38900000000001</v>
      </c>
      <c r="H812" s="32"/>
    </row>
    <row r="813" spans="2:8" s="1" customFormat="1" ht="16.899999999999999" customHeight="1">
      <c r="B813" s="32"/>
      <c r="C813" s="208" t="s">
        <v>817</v>
      </c>
      <c r="D813" s="208" t="s">
        <v>818</v>
      </c>
      <c r="E813" s="17" t="s">
        <v>215</v>
      </c>
      <c r="F813" s="209">
        <v>41.62</v>
      </c>
      <c r="H813" s="32"/>
    </row>
    <row r="814" spans="2:8" s="1" customFormat="1" ht="22.5">
      <c r="B814" s="32"/>
      <c r="C814" s="208" t="s">
        <v>411</v>
      </c>
      <c r="D814" s="208" t="s">
        <v>412</v>
      </c>
      <c r="E814" s="17" t="s">
        <v>413</v>
      </c>
      <c r="F814" s="209">
        <v>124.91800000000001</v>
      </c>
      <c r="H814" s="32"/>
    </row>
    <row r="815" spans="2:8" s="1" customFormat="1" ht="16.899999999999999" customHeight="1">
      <c r="B815" s="32"/>
      <c r="C815" s="204" t="s">
        <v>6783</v>
      </c>
      <c r="D815" s="205" t="s">
        <v>1</v>
      </c>
      <c r="E815" s="206" t="s">
        <v>215</v>
      </c>
      <c r="F815" s="207">
        <v>0.16500000000000001</v>
      </c>
      <c r="H815" s="32"/>
    </row>
    <row r="816" spans="2:8" s="1" customFormat="1" ht="16.899999999999999" customHeight="1">
      <c r="B816" s="32"/>
      <c r="C816" s="208" t="s">
        <v>1</v>
      </c>
      <c r="D816" s="208" t="s">
        <v>6833</v>
      </c>
      <c r="E816" s="17" t="s">
        <v>1</v>
      </c>
      <c r="F816" s="209">
        <v>0.16500000000000001</v>
      </c>
      <c r="H816" s="32"/>
    </row>
    <row r="817" spans="2:8" s="1" customFormat="1" ht="16.899999999999999" customHeight="1">
      <c r="B817" s="32"/>
      <c r="C817" s="208" t="s">
        <v>6783</v>
      </c>
      <c r="D817" s="208" t="s">
        <v>325</v>
      </c>
      <c r="E817" s="17" t="s">
        <v>1</v>
      </c>
      <c r="F817" s="209">
        <v>0.16500000000000001</v>
      </c>
      <c r="H817" s="32"/>
    </row>
    <row r="818" spans="2:8" s="1" customFormat="1" ht="16.899999999999999" customHeight="1">
      <c r="B818" s="32"/>
      <c r="C818" s="210" t="s">
        <v>7167</v>
      </c>
      <c r="H818" s="32"/>
    </row>
    <row r="819" spans="2:8" s="1" customFormat="1" ht="22.5">
      <c r="B819" s="32"/>
      <c r="C819" s="208" t="s">
        <v>5764</v>
      </c>
      <c r="D819" s="208" t="s">
        <v>5765</v>
      </c>
      <c r="E819" s="17" t="s">
        <v>215</v>
      </c>
      <c r="F819" s="209">
        <v>41.62</v>
      </c>
      <c r="H819" s="32"/>
    </row>
    <row r="820" spans="2:8" s="1" customFormat="1" ht="16.899999999999999" customHeight="1">
      <c r="B820" s="32"/>
      <c r="C820" s="208" t="s">
        <v>808</v>
      </c>
      <c r="D820" s="208" t="s">
        <v>809</v>
      </c>
      <c r="E820" s="17" t="s">
        <v>215</v>
      </c>
      <c r="F820" s="209">
        <v>83.24</v>
      </c>
      <c r="H820" s="32"/>
    </row>
    <row r="821" spans="2:8" s="1" customFormat="1" ht="22.5">
      <c r="B821" s="32"/>
      <c r="C821" s="208" t="s">
        <v>397</v>
      </c>
      <c r="D821" s="208" t="s">
        <v>398</v>
      </c>
      <c r="E821" s="17" t="s">
        <v>215</v>
      </c>
      <c r="F821" s="209">
        <v>69.399000000000001</v>
      </c>
      <c r="H821" s="32"/>
    </row>
    <row r="822" spans="2:8" s="1" customFormat="1" ht="22.5">
      <c r="B822" s="32"/>
      <c r="C822" s="208" t="s">
        <v>402</v>
      </c>
      <c r="D822" s="208" t="s">
        <v>403</v>
      </c>
      <c r="E822" s="17" t="s">
        <v>215</v>
      </c>
      <c r="F822" s="209">
        <v>763.38900000000001</v>
      </c>
      <c r="H822" s="32"/>
    </row>
    <row r="823" spans="2:8" s="1" customFormat="1" ht="16.899999999999999" customHeight="1">
      <c r="B823" s="32"/>
      <c r="C823" s="208" t="s">
        <v>817</v>
      </c>
      <c r="D823" s="208" t="s">
        <v>818</v>
      </c>
      <c r="E823" s="17" t="s">
        <v>215</v>
      </c>
      <c r="F823" s="209">
        <v>41.62</v>
      </c>
      <c r="H823" s="32"/>
    </row>
    <row r="824" spans="2:8" s="1" customFormat="1" ht="22.5">
      <c r="B824" s="32"/>
      <c r="C824" s="208" t="s">
        <v>411</v>
      </c>
      <c r="D824" s="208" t="s">
        <v>412</v>
      </c>
      <c r="E824" s="17" t="s">
        <v>413</v>
      </c>
      <c r="F824" s="209">
        <v>124.91800000000001</v>
      </c>
      <c r="H824" s="32"/>
    </row>
    <row r="825" spans="2:8" s="1" customFormat="1" ht="7.35" customHeight="1">
      <c r="B825" s="44"/>
      <c r="C825" s="45"/>
      <c r="D825" s="45"/>
      <c r="E825" s="45"/>
      <c r="F825" s="45"/>
      <c r="G825" s="45"/>
      <c r="H825" s="32"/>
    </row>
    <row r="826" spans="2:8" s="1" customFormat="1"/>
  </sheetData>
  <sheetProtection algorithmName="SHA-512" hashValue="Z4jA4coWdXuQWCFBkfaUgkKUDGhHDI0rVSrS3y6LYNaisBpz/1XuCy34AnYnZP14/tsF7LBS2IpFSlMkJK8bog==" saltValue="k8UScrF6wfQHEEf9oT8CDdMjTEhaQvlca/WNphryp+YtlFbcRtgvuHTFgVS0rGt099psa+DRXNCgX7HwtpOCo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DEM - Demolice</vt:lpstr>
      <vt:lpstr>D.1.1.A - Objekt A</vt:lpstr>
      <vt:lpstr>D.1.1.B - Objekt B</vt:lpstr>
      <vt:lpstr>D.1.1.C - Objekt C</vt:lpstr>
      <vt:lpstr>D.1.1.D - Objekt D</vt:lpstr>
      <vt:lpstr>D.1.2.A - Objekt A</vt:lpstr>
      <vt:lpstr>D.1.2.B - Objekt B</vt:lpstr>
      <vt:lpstr>D.1.2.C - Objekt C</vt:lpstr>
      <vt:lpstr>D.1.2.D - Objekt D</vt:lpstr>
      <vt:lpstr>D.1.4.1 - Zdravotně techn...</vt:lpstr>
      <vt:lpstr>D.1.4.2. - Zdravotně tech...</vt:lpstr>
      <vt:lpstr>D.1.4.3. - Vzduchotechnika</vt:lpstr>
      <vt:lpstr>D.1.4.4. - Vytápění a chl...</vt:lpstr>
      <vt:lpstr>D.1.4.5.1 - Silnoproud (p...</vt:lpstr>
      <vt:lpstr>D.1.4.5.2 - Slaboproud (s...</vt:lpstr>
      <vt:lpstr>D.1.4.5.3 - Slaboproud (s...</vt:lpstr>
      <vt:lpstr>D.1.4.5.4 - Slaboproud (s...</vt:lpstr>
      <vt:lpstr>D.1.5.02 - Vestavný nábyt...</vt:lpstr>
      <vt:lpstr>D.1.5.04 - Vestavné spotř...</vt:lpstr>
      <vt:lpstr>D.1.5.07 - Doplňky pevně ...</vt:lpstr>
      <vt:lpstr>D.2.2.2.2 - Stavebně kons...</vt:lpstr>
      <vt:lpstr>D.3.1 - Zdroj tepla a chl...</vt:lpstr>
      <vt:lpstr>D.3.2. - Primární okruh t...</vt:lpstr>
      <vt:lpstr>D.4. - IO.02 - FVE</vt:lpstr>
      <vt:lpstr>D.5. - IO 03 - Kanalizačn...</vt:lpstr>
      <vt:lpstr>D.6. - IO 04 - Vodovodní ...</vt:lpstr>
      <vt:lpstr>ODS - Odstranění studny</vt:lpstr>
      <vt:lpstr>VRN - Vedlejší rozpočtové...</vt:lpstr>
      <vt:lpstr>D.2.1. - Dopravní řešení</vt:lpstr>
      <vt:lpstr>D.2.2.1. - Architektonick...</vt:lpstr>
      <vt:lpstr>D.2.2.2. - Stavebně konst...</vt:lpstr>
      <vt:lpstr>D.2.3. - Sadové úpravy</vt:lpstr>
      <vt:lpstr>D.2.4. - Areálové osvětlení</vt:lpstr>
      <vt:lpstr>VRN - Vedlejší rozpočtové..._01</vt:lpstr>
      <vt:lpstr>Seznam figur</vt:lpstr>
      <vt:lpstr>'D.1.1.A - Objekt A'!Názvy_tisku</vt:lpstr>
      <vt:lpstr>'D.1.1.B - Objekt B'!Názvy_tisku</vt:lpstr>
      <vt:lpstr>'D.1.1.C - Objekt C'!Názvy_tisku</vt:lpstr>
      <vt:lpstr>'D.1.1.D - Objekt D'!Názvy_tisku</vt:lpstr>
      <vt:lpstr>'D.1.2.A - Objekt A'!Názvy_tisku</vt:lpstr>
      <vt:lpstr>'D.1.2.B - Objekt B'!Názvy_tisku</vt:lpstr>
      <vt:lpstr>'D.1.2.C - Objekt C'!Názvy_tisku</vt:lpstr>
      <vt:lpstr>'D.1.2.D - Objekt D'!Názvy_tisku</vt:lpstr>
      <vt:lpstr>'D.1.4.1 - Zdravotně techn...'!Názvy_tisku</vt:lpstr>
      <vt:lpstr>'D.1.4.2. - Zdravotně tech...'!Názvy_tisku</vt:lpstr>
      <vt:lpstr>'D.1.4.3. - Vzduchotechnika'!Názvy_tisku</vt:lpstr>
      <vt:lpstr>'D.1.4.4. - Vytápění a chl...'!Názvy_tisku</vt:lpstr>
      <vt:lpstr>'D.1.4.5.1 - Silnoproud (p...'!Názvy_tisku</vt:lpstr>
      <vt:lpstr>'D.1.4.5.2 - Slaboproud (s...'!Názvy_tisku</vt:lpstr>
      <vt:lpstr>'D.1.4.5.3 - Slaboproud (s...'!Názvy_tisku</vt:lpstr>
      <vt:lpstr>'D.1.4.5.4 - Slaboproud (s...'!Názvy_tisku</vt:lpstr>
      <vt:lpstr>'D.1.5.02 - Vestavný nábyt...'!Názvy_tisku</vt:lpstr>
      <vt:lpstr>'D.1.5.04 - Vestavné spotř...'!Názvy_tisku</vt:lpstr>
      <vt:lpstr>'D.1.5.07 - Doplňky pevně ...'!Názvy_tisku</vt:lpstr>
      <vt:lpstr>'D.2.1. - Dopravní řešení'!Názvy_tisku</vt:lpstr>
      <vt:lpstr>'D.2.2.1. - Architektonick...'!Názvy_tisku</vt:lpstr>
      <vt:lpstr>'D.2.2.2. - Stavebně konst...'!Názvy_tisku</vt:lpstr>
      <vt:lpstr>'D.2.2.2.2 - Stavebně kons...'!Názvy_tisku</vt:lpstr>
      <vt:lpstr>'D.2.3. - Sadové úpravy'!Názvy_tisku</vt:lpstr>
      <vt:lpstr>'D.2.4. - Areálové osvětlení'!Názvy_tisku</vt:lpstr>
      <vt:lpstr>'D.3.1 - Zdroj tepla a chl...'!Názvy_tisku</vt:lpstr>
      <vt:lpstr>'D.3.2. - Primární okruh t...'!Názvy_tisku</vt:lpstr>
      <vt:lpstr>'D.4. - IO.02 - FVE'!Názvy_tisku</vt:lpstr>
      <vt:lpstr>'D.5. - IO 03 - Kanalizačn...'!Názvy_tisku</vt:lpstr>
      <vt:lpstr>'D.6. - IO 04 - Vodovodní ...'!Názvy_tisku</vt:lpstr>
      <vt:lpstr>'DEM - Demolice'!Názvy_tisku</vt:lpstr>
      <vt:lpstr>'ODS - Odstranění studny'!Názvy_tisku</vt:lpstr>
      <vt:lpstr>'Rekapitulace stavby'!Názvy_tisku</vt:lpstr>
      <vt:lpstr>'Seznam figur'!Názvy_tisku</vt:lpstr>
      <vt:lpstr>'VRN - Vedlejší rozpočtové...'!Názvy_tisku</vt:lpstr>
      <vt:lpstr>'VRN - Vedlejší rozpočtové..._01'!Názvy_tisku</vt:lpstr>
      <vt:lpstr>'D.1.1.A - Objekt A'!Oblast_tisku</vt:lpstr>
      <vt:lpstr>'D.1.1.B - Objekt B'!Oblast_tisku</vt:lpstr>
      <vt:lpstr>'D.1.1.C - Objekt C'!Oblast_tisku</vt:lpstr>
      <vt:lpstr>'D.1.1.D - Objekt D'!Oblast_tisku</vt:lpstr>
      <vt:lpstr>'D.1.2.A - Objekt A'!Oblast_tisku</vt:lpstr>
      <vt:lpstr>'D.1.2.B - Objekt B'!Oblast_tisku</vt:lpstr>
      <vt:lpstr>'D.1.2.C - Objekt C'!Oblast_tisku</vt:lpstr>
      <vt:lpstr>'D.1.2.D - Objekt D'!Oblast_tisku</vt:lpstr>
      <vt:lpstr>'D.1.4.1 - Zdravotně techn...'!Oblast_tisku</vt:lpstr>
      <vt:lpstr>'D.1.4.2. - Zdravotně tech...'!Oblast_tisku</vt:lpstr>
      <vt:lpstr>'D.1.4.3. - Vzduchotechnika'!Oblast_tisku</vt:lpstr>
      <vt:lpstr>'D.1.4.4. - Vytápění a chl...'!Oblast_tisku</vt:lpstr>
      <vt:lpstr>'D.1.4.5.1 - Silnoproud (p...'!Oblast_tisku</vt:lpstr>
      <vt:lpstr>'D.1.4.5.2 - Slaboproud (s...'!Oblast_tisku</vt:lpstr>
      <vt:lpstr>'D.1.4.5.3 - Slaboproud (s...'!Oblast_tisku</vt:lpstr>
      <vt:lpstr>'D.1.4.5.4 - Slaboproud (s...'!Oblast_tisku</vt:lpstr>
      <vt:lpstr>'D.1.5.02 - Vestavný nábyt...'!Oblast_tisku</vt:lpstr>
      <vt:lpstr>'D.1.5.04 - Vestavné spotř...'!Oblast_tisku</vt:lpstr>
      <vt:lpstr>'D.1.5.07 - Doplňky pevně ...'!Oblast_tisku</vt:lpstr>
      <vt:lpstr>'D.2.1. - Dopravní řešení'!Oblast_tisku</vt:lpstr>
      <vt:lpstr>'D.2.2.1. - Architektonick...'!Oblast_tisku</vt:lpstr>
      <vt:lpstr>'D.2.2.2. - Stavebně konst...'!Oblast_tisku</vt:lpstr>
      <vt:lpstr>'D.2.2.2.2 - Stavebně kons...'!Oblast_tisku</vt:lpstr>
      <vt:lpstr>'D.2.3. - Sadové úpravy'!Oblast_tisku</vt:lpstr>
      <vt:lpstr>'D.2.4. - Areálové osvětlení'!Oblast_tisku</vt:lpstr>
      <vt:lpstr>'D.3.1 - Zdroj tepla a chl...'!Oblast_tisku</vt:lpstr>
      <vt:lpstr>'D.3.2. - Primární okruh t...'!Oblast_tisku</vt:lpstr>
      <vt:lpstr>'D.4. - IO.02 - FVE'!Oblast_tisku</vt:lpstr>
      <vt:lpstr>'D.5. - IO 03 - Kanalizačn...'!Oblast_tisku</vt:lpstr>
      <vt:lpstr>'D.6. - IO 04 - Vodovodní ...'!Oblast_tisku</vt:lpstr>
      <vt:lpstr>'DEM - Demolice'!Oblast_tisku</vt:lpstr>
      <vt:lpstr>'ODS - Odstranění studny'!Oblast_tisku</vt:lpstr>
      <vt:lpstr>'Rekapitulace stavby'!Oblast_tisku</vt:lpstr>
      <vt:lpstr>'Seznam figur'!Oblast_tisku</vt:lpstr>
      <vt:lpstr>'VRN - Vedlejší rozpočtové...'!Oblast_tisku</vt:lpstr>
      <vt:lpstr>'VRN - Vedlejší rozpočtové..._01'!Oblast_tisku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os</cp:lastModifiedBy>
  <dcterms:created xsi:type="dcterms:W3CDTF">2024-03-21T13:16:24Z</dcterms:created>
  <dcterms:modified xsi:type="dcterms:W3CDTF">2024-03-21T13:37:13Z</dcterms:modified>
</cp:coreProperties>
</file>